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S:\EXECUTIVE\EVERYONE\DELTA WATERMASTER\Project_2015\P2015-02_Information Order_Delta\Correspondence\Webposting\"/>
    </mc:Choice>
  </mc:AlternateContent>
  <xr:revisionPtr revIDLastSave="0" documentId="8_{F88227D3-412D-4058-9CA1-825068782597}" xr6:coauthVersionLast="45" xr6:coauthVersionMax="45" xr10:uidLastSave="{00000000-0000-0000-0000-000000000000}"/>
  <bookViews>
    <workbookView xWindow="31650" yWindow="1035" windowWidth="21600" windowHeight="11550" tabRatio="827" xr2:uid="{00000000-000D-0000-FFFF-FFFF00000000}"/>
  </bookViews>
  <sheets>
    <sheet name="Summary" sheetId="24" r:id="rId1"/>
    <sheet name="Legend" sheetId="18" r:id="rId2"/>
    <sheet name="Print List" sheetId="6" r:id="rId3"/>
    <sheet name="Master List" sheetId="3" r:id="rId4"/>
    <sheet name="Information Requested" sheetId="25" r:id="rId5"/>
    <sheet name="Contracts &amp; Other Rights" sheetId="5" r:id="rId6"/>
    <sheet name="SJ District List" sheetId="13" r:id="rId7"/>
    <sheet name="POD Classificaiton" sheetId="7" r:id="rId8"/>
    <sheet name="Stream History" sheetId="8" r:id="rId9"/>
    <sheet name="Other Rights Riparian Pivot" sheetId="22" r:id="rId10"/>
    <sheet name="Other Rights Pre-1914 Pivot" sheetId="23" r:id="rId11"/>
    <sheet name="Riparian Owners Pivot" sheetId="9" r:id="rId12"/>
    <sheet name="Pre-1914 Owners Pivot" sheetId="10" r:id="rId13"/>
    <sheet name="RD Pivot" sheetId="11" r:id="rId14"/>
    <sheet name="ID &amp; Other Pivot" sheetId="12" r:id="rId15"/>
    <sheet name="POD Info" sheetId="14" r:id="rId16"/>
  </sheets>
  <definedNames>
    <definedName name="_xlnm._FilterDatabase" localSheetId="5" hidden="1">'Contracts &amp; Other Rights'!$A$35:$G$81</definedName>
    <definedName name="_xlnm._FilterDatabase" localSheetId="3" hidden="1">'Master List'!$A$2:$AV$1063</definedName>
    <definedName name="_xlnm._FilterDatabase" localSheetId="7" hidden="1">'POD Classificaiton'!$V$2:$X$347</definedName>
    <definedName name="_xlnm._FilterDatabase" localSheetId="15" hidden="1">'POD Info'!$A$3:$BT$1069</definedName>
    <definedName name="_xlnm._FilterDatabase" localSheetId="2" hidden="1">'Print List'!$A$2:$N$1063</definedName>
    <definedName name="_xlnm._FilterDatabase" localSheetId="8" hidden="1">'Stream History'!$B$28:$C$162</definedName>
    <definedName name="All_Priorities">'Master List'!$AB$3:$AB$1063,'Master List'!$AN$3:$AN$1063,'Master List'!$AQ$3:$AQ$1063,'Master List'!$AS$3:$AS$1063, 'Master List'!$AU$3:$AV$1063</definedName>
    <definedName name="Combined_Pre1914_Category">'Master List'!$AV$3:$AV$1063</definedName>
    <definedName name="Combined_Riparian_Category">'Master List'!$AU$3:$AU$1063</definedName>
    <definedName name="Date_Pre14">'Master List'!$AM$3:$AM$1063</definedName>
    <definedName name="Date_Riparian">'Master List'!$AA$3:$AA$1063</definedName>
    <definedName name="Legal_Delta">'Master List'!$I$3:$I$1063</definedName>
    <definedName name="MasterTable">'Master List'!$A$2:$AV$1063</definedName>
    <definedName name="Other_Pre14_Cateogory">'Master List'!$AS$3:$AS$1063</definedName>
    <definedName name="Other_Rights">'Master List'!$AP$3:$AP$1063</definedName>
    <definedName name="Other_Riparian_Category">'Master List'!$AQ$3:$AQ$1063</definedName>
    <definedName name="Pre_1914_Claim">'Master List'!$AD$3:$AD$1063</definedName>
    <definedName name="_xlnm.Print_Titles" localSheetId="12">'Pre-1914 Owners Pivot'!$4:$5</definedName>
    <definedName name="_xlnm.Print_Titles" localSheetId="2">'Print List'!$1:$2</definedName>
    <definedName name="_xlnm.Print_Titles" localSheetId="11">'Riparian Owners Pivot'!$4:$5</definedName>
    <definedName name="Priority_Pre1914">'Master List'!$AN$3:$AN$1063</definedName>
    <definedName name="Priority_Riparian">'Master List'!$AB$3:$AB$1063</definedName>
    <definedName name="Riparian_Claim">'Master List'!$M$3:$M$1063</definedName>
    <definedName name="Statement_No">'Master List'!$A$3:$A$1063</definedName>
    <definedName name="Z_02D374DF_4E32_4FEB_B017_27507E9EB7DF_.wvu.FilterData" localSheetId="3" hidden="1">'Master List'!$A$2:$AO$1063</definedName>
    <definedName name="Z_02D374DF_4E32_4FEB_B017_27507E9EB7DF_.wvu.FilterData" localSheetId="7" hidden="1">'POD Classificaiton'!$A$2:$D$1068</definedName>
    <definedName name="Z_02D374DF_4E32_4FEB_B017_27507E9EB7DF_.wvu.FilterData" localSheetId="15" hidden="1">'POD Info'!$A$3:$BT$1069</definedName>
    <definedName name="Z_03BAD53F_A1FA_4A22_A080_47FE5E4B6C29_.wvu.FilterData" localSheetId="3" hidden="1">'Master List'!$A$2:$AO$1063</definedName>
    <definedName name="Z_041F096C_F760_476D_B06E_3D5CA2E1A28A_.wvu.FilterData" localSheetId="3" hidden="1">'Master List'!$A$2:$AO$1063</definedName>
    <definedName name="Z_05CD3907_5B9B_4CDC_B0A2_30931AACCCAA_.wvu.FilterData" localSheetId="3" hidden="1">'Master List'!$A$2:$AO$1063</definedName>
    <definedName name="Z_0686C4C8_5D60_48C0_95D3_781E0BAE4E08_.wvu.FilterData" localSheetId="3" hidden="1">'Master List'!$A$2:$AO$1063</definedName>
    <definedName name="Z_08EB39B0_BA61_404A_BA13_EC4BCDC6E856_.wvu.FilterData" localSheetId="3" hidden="1">'Master List'!$A$2:$AO$1063</definedName>
    <definedName name="Z_0B3B19BA_2835_446A_AF83_96E81EC41930_.wvu.FilterData" localSheetId="3" hidden="1">'Master List'!$A$2:$AO$1063</definedName>
    <definedName name="Z_0D94A1E9_D3FC_43F5_9F70_395798E25DF7_.wvu.FilterData" localSheetId="3" hidden="1">'Master List'!$A$2:$AO$1063</definedName>
    <definedName name="Z_0DBCAD5C_907B_4661_A0D1_52AF5311DC45_.wvu.FilterData" localSheetId="3" hidden="1">'Master List'!$A$2:$AO$1063</definedName>
    <definedName name="Z_0F682296_052C_414F_9D3A_D178B0B5B981_.wvu.FilterData" localSheetId="3" hidden="1">'Master List'!$A$2:$AO$1063</definedName>
    <definedName name="Z_10779BF7_EC17_4B20_8909_5D3E646895B3_.wvu.FilterData" localSheetId="3" hidden="1">'Master List'!$A$2:$AO$1063</definedName>
    <definedName name="Z_10ACD8FF_DF11_410E_B081_B29E477C74C2_.wvu.FilterData" localSheetId="3" hidden="1">'Master List'!$A$2:$AO$1063</definedName>
    <definedName name="Z_11BA82E9_45FC_4946_AC97_650CDF6E6982_.wvu.FilterData" localSheetId="3" hidden="1">'Master List'!$A$2:$AO$1063</definedName>
    <definedName name="Z_13FD729F_C60A_4064_8D1E_9B30FF596728_.wvu.FilterData" localSheetId="3" hidden="1">'Master List'!$A$2:$AO$1063</definedName>
    <definedName name="Z_18E5D72F_C4E2_456F_80B0_8BAD9A4D0B37_.wvu.FilterData" localSheetId="3" hidden="1">'Master List'!$A$2:$AO$1063</definedName>
    <definedName name="Z_1A3571F7_3610_4956_995A_F48C79D5EB4F_.wvu.FilterData" localSheetId="3" hidden="1">'Master List'!$A$2:$AO$1063</definedName>
    <definedName name="Z_1B6D44A5_07A4_4AD2_BF6D_5EE67971FF69_.wvu.FilterData" localSheetId="3" hidden="1">'Master List'!$A$2:$AA$1063</definedName>
    <definedName name="Z_23DE3C15_E87E_40CB_A7DB_E7096E3185ED_.wvu.FilterData" localSheetId="3" hidden="1">'Master List'!$A$2:$AO$1063</definedName>
    <definedName name="Z_23DF6AC8_2E9A_43BF_9523_88E3EEFBB921_.wvu.FilterData" localSheetId="3" hidden="1">'Master List'!$A$2:$AO$1063</definedName>
    <definedName name="Z_25545F86_E0DB_4312_A414_43BCD139DC38_.wvu.FilterData" localSheetId="3" hidden="1">'Master List'!$A$2:$AO$1063</definedName>
    <definedName name="Z_25CD4FEC_FB5A_4F09_A6A8_E7C2CF4FD65D_.wvu.FilterData" localSheetId="3" hidden="1">'Master List'!$A$2:$AO$1063</definedName>
    <definedName name="Z_25CD4FEC_FB5A_4F09_A6A8_E7C2CF4FD65D_.wvu.FilterData" localSheetId="15" hidden="1">'POD Info'!$A$3:$BT$1069</definedName>
    <definedName name="Z_26947C24_9CB4_4071_878C_FC6F9B2B18FC_.wvu.FilterData" localSheetId="3" hidden="1">'Master List'!$A$2:$AO$1063</definedName>
    <definedName name="Z_27565114_F944_4D9B_8AC6_3D11EF6BB211_.wvu.FilterData" localSheetId="3" hidden="1">'Master List'!$A$2:$AO$1063</definedName>
    <definedName name="Z_28B41C86_5FD8_42F2_BBED_50658A727A72_.wvu.FilterData" localSheetId="3" hidden="1">'Master List'!$A$2:$AA$1219</definedName>
    <definedName name="Z_294BC6DA_5DC0_447D_96A7_841FCAA06C18_.wvu.FilterData" localSheetId="3" hidden="1">'Master List'!$A$2:$AO$1063</definedName>
    <definedName name="Z_29836DB3_6FA0_40D9_8341_F52A53CAE744_.wvu.FilterData" localSheetId="3" hidden="1">'Master List'!$A$2:$AO$1219</definedName>
    <definedName name="Z_298B7624_CA31_4030_84FF_49CF879C16A0_.wvu.FilterData" localSheetId="3" hidden="1">'Master List'!$A$2:$AO$1063</definedName>
    <definedName name="Z_2B2BEB81_710B_4022_B5B5_E50AF5F0675B_.wvu.FilterData" localSheetId="3" hidden="1">'Master List'!$A$2:$AO$1063</definedName>
    <definedName name="Z_2BA2921E_2A6E_4E59_96A8_352BE47D4ADB_.wvu.FilterData" localSheetId="3" hidden="1">'Master List'!$A$2:$AO$1063</definedName>
    <definedName name="Z_2BA2921E_2A6E_4E59_96A8_352BE47D4ADB_.wvu.FilterData" localSheetId="7" hidden="1">'POD Classificaiton'!$A$2:$D$1068</definedName>
    <definedName name="Z_2BA2921E_2A6E_4E59_96A8_352BE47D4ADB_.wvu.FilterData" localSheetId="15" hidden="1">'POD Info'!$A$3:$BT$1069</definedName>
    <definedName name="Z_2BEBE678_70AB_49F8_9359_00DAB687AE38_.wvu.FilterData" localSheetId="3" hidden="1">'Master List'!$A$2:$AO$1063</definedName>
    <definedName name="Z_2C0AAEDB_C5A6_4A85_8869_79CEDB432E6A_.wvu.FilterData" localSheetId="3" hidden="1">'Master List'!$A$2:$AO$1063</definedName>
    <definedName name="Z_2C228058_BD96_4ADC_B761_E05CD9743D9F_.wvu.FilterData" localSheetId="3" hidden="1">'Master List'!$A$2:$AO$1063</definedName>
    <definedName name="Z_2C540A45_26F6_402A_A581_38C9157903EF_.wvu.FilterData" localSheetId="3" hidden="1">'Master List'!$A$2:$AO$1063</definedName>
    <definedName name="Z_2CCDC3FA_91A0_454C_A448_58A9686C3436_.wvu.FilterData" localSheetId="3" hidden="1">'Master List'!$A$2:$AO$1063</definedName>
    <definedName name="Z_2DA2D065_40C5_49BB_8E23_F88DBBCECED2_.wvu.FilterData" localSheetId="3" hidden="1">'Master List'!$A$2:$AO$1063</definedName>
    <definedName name="Z_2DA2D065_40C5_49BB_8E23_F88DBBCECED2_.wvu.FilterData" localSheetId="15" hidden="1">'POD Info'!$A$3:$BT$1069</definedName>
    <definedName name="Z_2E14E312_784E_41B3_84A6_A94185DD3785_.wvu.FilterData" localSheetId="3" hidden="1">'Master List'!$A$2:$AO$1063</definedName>
    <definedName name="Z_2EC47690_6FF7_46D1_AAA6_4A0F0AFB4BD7_.wvu.FilterData" localSheetId="3" hidden="1">'Master List'!$A$2:$AO$1063</definedName>
    <definedName name="Z_30DC9397_797D_4B0B_A94E_3C9E37485DD7_.wvu.FilterData" localSheetId="3" hidden="1">'Master List'!$A$2:$AO$1063</definedName>
    <definedName name="Z_35693D0E_2F82_4495_9ECE_4F49FD7BF1B9_.wvu.FilterData" localSheetId="3" hidden="1">'Master List'!$A$2:$AO$1063</definedName>
    <definedName name="Z_380E6BB1_3844_493A_A95B_1B6F1524D67F_.wvu.FilterData" localSheetId="3" hidden="1">'Master List'!$A$2:$AO$1063</definedName>
    <definedName name="Z_38B49EC0_AAA6_4478_B5E6_AABC572518CC_.wvu.FilterData" localSheetId="3" hidden="1">'Master List'!$A$2:$AA$1063</definedName>
    <definedName name="Z_3B1EF33C_1FFD_438A_82B2_44A8C461DB64_.wvu.FilterData" localSheetId="3" hidden="1">'Master List'!$A$2:$AO$1063</definedName>
    <definedName name="Z_3BF95B0A_5D22_44FE_8CEA_668C311DA454_.wvu.FilterData" localSheetId="3" hidden="1">'Master List'!$A$2:$AO$1063</definedName>
    <definedName name="Z_3C2BB75F_4F30_4ADE_A5B4_154A1B577C11_.wvu.FilterData" localSheetId="3" hidden="1">'Master List'!$A$2:$AO$1063</definedName>
    <definedName name="Z_3D332795_BB2F_4A93_9A66_3822B8A590C6_.wvu.FilterData" localSheetId="3" hidden="1">'Master List'!$A$2:$AO$1063</definedName>
    <definedName name="Z_4422E1B0_BB44_49F8_AFA3_30F34FBF78D9_.wvu.FilterData" localSheetId="3" hidden="1">'Master List'!$A$2:$AO$1063</definedName>
    <definedName name="Z_45659AE4_59D6_4816_B46F_778C6016B021_.wvu.FilterData" localSheetId="3" hidden="1">'Master List'!$A$2:$AO$1063</definedName>
    <definedName name="Z_46904F6F_6ACD_45A7_95D7_2935DD4E2AEE_.wvu.FilterData" localSheetId="3" hidden="1">'Master List'!$A$2:$AO$1063</definedName>
    <definedName name="Z_4C7E49B2_A281_4D90_BEE2_C4A18E1C7669_.wvu.FilterData" localSheetId="3" hidden="1">'Master List'!$A$2:$AO$1063</definedName>
    <definedName name="Z_4F7BE726_E09C_4E78_BD64_9DFC7BE0DEBC_.wvu.FilterData" localSheetId="3" hidden="1">'Master List'!$A$2:$AO$1063</definedName>
    <definedName name="Z_4FCCBF26_C29E_4938_B30A_4524D4EEBB84_.wvu.FilterData" localSheetId="3" hidden="1">'Master List'!$A$2:$AO$1063</definedName>
    <definedName name="Z_50ED2CCD_2FFD_4081_BD69_3F388AB68CE2_.wvu.FilterData" localSheetId="3" hidden="1">'Master List'!$A$2:$AA$1063</definedName>
    <definedName name="Z_56F3F998_CBCC_4F5B_B3D8_26E97ACE9485_.wvu.FilterData" localSheetId="3" hidden="1">'Master List'!$A$2:$AO$1063</definedName>
    <definedName name="Z_5838A79E_550E_4EED_9BE7_DE0C3332510B_.wvu.FilterData" localSheetId="3" hidden="1">'Master List'!$A$2:$AO$1063</definedName>
    <definedName name="Z_5A09AB27_D10B_4C3D_B8F6_FA8B78C120DE_.wvu.FilterData" localSheetId="3" hidden="1">'Master List'!$A$2:$AO$1063</definedName>
    <definedName name="Z_5A310A9E_3294_4DB6_8F2B_5B45C1E8260C_.wvu.FilterData" localSheetId="3" hidden="1">'Master List'!$A$2:$AO$1063</definedName>
    <definedName name="Z_5ABA8942_366D_42E2_9EA8_B4E5F2F9C57B_.wvu.FilterData" localSheetId="3" hidden="1">'Master List'!$A$2:$AO$1063</definedName>
    <definedName name="Z_5BB59D70_E7F1_4ABE_86F2_DE58CB51F9D2_.wvu.FilterData" localSheetId="3" hidden="1">'Master List'!$A$2:$AO$1063</definedName>
    <definedName name="Z_5D25BF53_4D9D_4D6B_B2A6_D15EF0F8A58E_.wvu.FilterData" localSheetId="3" hidden="1">'Master List'!$A$2:$AO$1063</definedName>
    <definedName name="Z_5ED41BD2_8201_4F6B_918C_4A0C6BBA9A2C_.wvu.FilterData" localSheetId="3" hidden="1">'Master List'!$A$2:$AO$1219</definedName>
    <definedName name="Z_5F679611_F830_4C32_9653_B0AB06FE4C25_.wvu.FilterData" localSheetId="3" hidden="1">'Master List'!$A$2:$AO$1063</definedName>
    <definedName name="Z_604A44EE_8D0C_4763_90E9_612CF73ADCB2_.wvu.FilterData" localSheetId="3" hidden="1">'Master List'!$A$2:$AO$1063</definedName>
    <definedName name="Z_606C0416_8516_43C2_B02D_357E55684531_.wvu.FilterData" localSheetId="3" hidden="1">'Master List'!$A$2:$AO$1063</definedName>
    <definedName name="Z_6122EF9C_4E99_4DF8_93B0_814A996696F4_.wvu.FilterData" localSheetId="3" hidden="1">'Master List'!$A$2:$AO$1063</definedName>
    <definedName name="Z_63A136B8_3B06_483F_9A95_D3185B45DA23_.wvu.FilterData" localSheetId="3" hidden="1">'Master List'!$A$2:$AO$1063</definedName>
    <definedName name="Z_66F1FF61_03FE_47E9_943B_640E6581212E_.wvu.FilterData" localSheetId="3" hidden="1">'Master List'!$A$2:$AO$1063</definedName>
    <definedName name="Z_66F5FB95_D12B_4BFC_B031_CC9245C34EF5_.wvu.FilterData" localSheetId="3" hidden="1">'Master List'!$A$2:$AO$1219</definedName>
    <definedName name="Z_6900D754_474E_4EDF_A1C8_7F1A9007CFF2_.wvu.FilterData" localSheetId="3" hidden="1">'Master List'!$A$2:$AO$1063</definedName>
    <definedName name="Z_697B8B85_A875_45AB_86DE_7744E514206B_.wvu.FilterData" localSheetId="3" hidden="1">'Master List'!$A$2:$AA$1219</definedName>
    <definedName name="Z_69FB9873_E06A_4903_80F6_69CF513953DE_.wvu.FilterData" localSheetId="3" hidden="1">'Master List'!$A$2:$AO$1063</definedName>
    <definedName name="Z_6AD7BF12_08FE_4A6F_A33F_D81D40F0564A_.wvu.FilterData" localSheetId="3" hidden="1">'Master List'!$A$2:$AO$1063</definedName>
    <definedName name="Z_6F17BCEE_93E3_4C18_AF15_D36F4606CC32_.wvu.FilterData" localSheetId="3" hidden="1">'Master List'!$A$2:$AO$1063</definedName>
    <definedName name="Z_7098A91D_3F6A_4962_A29B_F0782731D3BA_.wvu.FilterData" localSheetId="3" hidden="1">'Master List'!$A$2:$AO$1063</definedName>
    <definedName name="Z_71CE4E59_B7CB_4B0B_8E3B_7DDFFF57B100_.wvu.FilterData" localSheetId="3" hidden="1">'Master List'!$A$2:$AO$1063</definedName>
    <definedName name="Z_7310D1DA_6899_43E7_AEE1_49CE2590E066_.wvu.FilterData" localSheetId="3" hidden="1">'Master List'!$A$2:$AO$1063</definedName>
    <definedName name="Z_73143D02_30ED_478E_82C3_8EF849EFB002_.wvu.Cols" localSheetId="3" hidden="1">'Master List'!$K:$K,'Master List'!$AD:$AO</definedName>
    <definedName name="Z_73143D02_30ED_478E_82C3_8EF849EFB002_.wvu.FilterData" localSheetId="3" hidden="1">'Master List'!$A$2:$AO$1063</definedName>
    <definedName name="Z_75925D5D_67BF_40B3_84F8_653A2753A2D9_.wvu.FilterData" localSheetId="3" hidden="1">'Master List'!$A$2:$AO$1063</definedName>
    <definedName name="Z_77DCB1F7_DD79_4C09_82C7_7240E7BD4163_.wvu.FilterData" localSheetId="3" hidden="1">'Master List'!$A$2:$AO$1063</definedName>
    <definedName name="Z_77DCB1F7_DD79_4C09_82C7_7240E7BD4163_.wvu.FilterData" localSheetId="15" hidden="1">'POD Info'!$A$3:$BT$1069</definedName>
    <definedName name="Z_7A10D0A7_C7EE_4C03_89BE_8FDB8DC68628_.wvu.FilterData" localSheetId="3" hidden="1">'Master List'!$A$2:$AO$1063</definedName>
    <definedName name="Z_7BA68F28_C9A5_4BB1_BB99_4C587E04D963_.wvu.FilterData" localSheetId="3" hidden="1">'Master List'!$A$2:$AO$1063</definedName>
    <definedName name="Z_7C73F963_98B0_47BB_8EA6_0A759D2B7C23_.wvu.FilterData" localSheetId="3" hidden="1">'Master List'!$A$2:$AO$1063</definedName>
    <definedName name="Z_7E4A6315_2BB5_4315_B64D_48F6E472E542_.wvu.FilterData" localSheetId="3" hidden="1">'Master List'!$A$2:$AO$1063</definedName>
    <definedName name="Z_7F4FAEBE_A027_4DC3_B97B_18F1F4C96B40_.wvu.FilterData" localSheetId="3" hidden="1">'Master List'!$A$2:$AO$1063</definedName>
    <definedName name="Z_8112E1A0_0E4D_4A19_B4B8_02096E204849_.wvu.FilterData" localSheetId="3" hidden="1">'Master List'!$A$2:$AO$1063</definedName>
    <definedName name="Z_81C7097B_0BAA_464F_A2F4_482A8E3FF7F0_.wvu.FilterData" localSheetId="3" hidden="1">'Master List'!$A$2:$AO$1063</definedName>
    <definedName name="Z_82198915_A3BF_4925_AF57_E7CF9D3FC3B8_.wvu.FilterData" localSheetId="3" hidden="1">'Master List'!$A$2:$AO$1063</definedName>
    <definedName name="Z_83ADF20A_E180_49A5_9863_AA4714125EFA_.wvu.FilterData" localSheetId="3" hidden="1">'Master List'!$A$2:$AO$1063</definedName>
    <definedName name="Z_83D155CD_90D5_4138_835E_64629D5C7692_.wvu.FilterData" localSheetId="3" hidden="1">'Master List'!$A$2:$AO$1063</definedName>
    <definedName name="Z_858D7C46_2DDF_44F3_B731_5FC20CC57F6D_.wvu.FilterData" localSheetId="3" hidden="1">'Master List'!$A$2:$AO$1063</definedName>
    <definedName name="Z_88A30213_D1E8_4422_9FE2_DDC348BF96E4_.wvu.FilterData" localSheetId="3" hidden="1">'Master List'!$A$2:$AO$1063</definedName>
    <definedName name="Z_8A033387_7E07_42E6_A67A_CCB573077C65_.wvu.FilterData" localSheetId="3" hidden="1">'Master List'!$A$2:$AO$1063</definedName>
    <definedName name="Z_8A571CDB_C978_44E0_B1E3_CE4F0D771161_.wvu.FilterData" localSheetId="3" hidden="1">'Master List'!$A$2:$AO$1219</definedName>
    <definedName name="Z_8ABD5C6E_FCA7_4DEC_87FD_8725636D6183_.wvu.FilterData" localSheetId="3" hidden="1">'Master List'!$A$2:$AO$1063</definedName>
    <definedName name="Z_8B723E7E_855E_4BB2_8727_C97615D41BC3_.wvu.FilterData" localSheetId="3" hidden="1">'Master List'!$A$2:$AO$1063</definedName>
    <definedName name="Z_8C73A565_DEBC_4915_8A4F_9361D62A1138_.wvu.FilterData" localSheetId="3" hidden="1">'Master List'!$A$2:$AO$1219</definedName>
    <definedName name="Z_8CFF741B_7857_45DD_AF1E_E32013188F7C_.wvu.FilterData" localSheetId="3" hidden="1">'Master List'!$A$2:$AO$1063</definedName>
    <definedName name="Z_8D3F11A7_C38E_47DA_9E84_37BC528D9FA8_.wvu.FilterData" localSheetId="3" hidden="1">'Master List'!$A$2:$AO$1063</definedName>
    <definedName name="Z_8D99CF0C_CAAA_4A33_BA23_CDAB38606EF7_.wvu.FilterData" localSheetId="3" hidden="1">'Master List'!$A$2:$AO$1063</definedName>
    <definedName name="Z_92301FC1_080C_46BD_81A5_98DC35F5B02F_.wvu.FilterData" localSheetId="3" hidden="1">'Master List'!$A$2:$AO$1063</definedName>
    <definedName name="Z_929205A8_6922_4CA9_81DA_81A9187BBFDD_.wvu.FilterData" localSheetId="3" hidden="1">'Master List'!$A$2:$AO$1063</definedName>
    <definedName name="Z_93274FF3_D5A2_42A8_B0E5_0116845CB91F_.wvu.FilterData" localSheetId="3" hidden="1">'Master List'!$A$2:$AO$1063</definedName>
    <definedName name="Z_941EB89C_A2DD_4D99_9876_7FC00A7E11E5_.wvu.FilterData" localSheetId="3" hidden="1">'Master List'!$A$2:$AA$1063</definedName>
    <definedName name="Z_96C3F89B_DA92_436B_932C_1B4382048958_.wvu.FilterData" localSheetId="3" hidden="1">'Master List'!$A$2:$AO$1063</definedName>
    <definedName name="Z_9813F0C8_FCAD_44A9_96D2_9D8002F7DA0F_.wvu.FilterData" localSheetId="3" hidden="1">'Master List'!$A$2:$AO$1063</definedName>
    <definedName name="Z_9ECD4B14_2A9D_4D26_997E_4592CD4CE2DD_.wvu.FilterData" localSheetId="3" hidden="1">'Master List'!$A$2:$AO$1063</definedName>
    <definedName name="Z_9EE2BA7F_2780_40CB_B043_AFE301D57507_.wvu.FilterData" localSheetId="3" hidden="1">'Master List'!$A$2:$AO$1063</definedName>
    <definedName name="Z_9F47CA6E_9EFB_4DFD_9F1B_2B92AF0D9214_.wvu.FilterData" localSheetId="3" hidden="1">'Master List'!$A$2:$AO$1063</definedName>
    <definedName name="Z_A09294E2_A468_4B7F_914E_278E52FD7F63_.wvu.FilterData" localSheetId="3" hidden="1">'Master List'!$A$2:$AO$1063</definedName>
    <definedName name="Z_A14EB892_9C24_4A83_8804_6479BE87258F_.wvu.FilterData" localSheetId="3" hidden="1">'Master List'!$A$2:$AO$1063</definedName>
    <definedName name="Z_A14EB892_9C24_4A83_8804_6479BE87258F_.wvu.FilterData" localSheetId="7" hidden="1">'POD Classificaiton'!$A$2:$D$1068</definedName>
    <definedName name="Z_A14EB892_9C24_4A83_8804_6479BE87258F_.wvu.FilterData" localSheetId="15" hidden="1">'POD Info'!$A$3:$BT$1069</definedName>
    <definedName name="Z_A400538D_82DE_424B_8BAE_1BEBB4EAEBE7_.wvu.FilterData" localSheetId="3" hidden="1">'Master List'!$A$2:$AO$1063</definedName>
    <definedName name="Z_A5051FD7_B458_4B9F_8AF3_0125FAAD06E5_.wvu.FilterData" localSheetId="3" hidden="1">'Master List'!$A$2:$AO$1063</definedName>
    <definedName name="Z_A6F67A7C_BA31_49D0_8D45_9F204E8BCF8D_.wvu.FilterData" localSheetId="3" hidden="1">'Master List'!$A$2:$AO$1063</definedName>
    <definedName name="Z_A7E3B39B_08D2_4BB0_B14C_1DA6296F51EC_.wvu.FilterData" localSheetId="3" hidden="1">'Master List'!$A$2:$AO$1063</definedName>
    <definedName name="Z_A93A3CE4_4352_4848_B462_8813B2BF997C_.wvu.FilterData" localSheetId="3" hidden="1">'Master List'!$A$2:$AO$1063</definedName>
    <definedName name="Z_A9DF6F7A_E94E_499E_91BC_B6C46058D09E_.wvu.FilterData" localSheetId="3" hidden="1">'Master List'!$A$2:$AO$1063</definedName>
    <definedName name="Z_AA9069CE_2EF8_4D97_A67D_B34B270A732B_.wvu.FilterData" localSheetId="3" hidden="1">'Master List'!$A$2:$AO$1063</definedName>
    <definedName name="Z_AB3E895F_A1E5_4434_B815_B7180D143556_.wvu.FilterData" localSheetId="3" hidden="1">'Master List'!$A$2:$AO$1063</definedName>
    <definedName name="Z_AFCFC423_9CCF_4AFE_8EE4_688BD34B18ED_.wvu.FilterData" localSheetId="3" hidden="1">'Master List'!$A$2:$AO$1063</definedName>
    <definedName name="Z_B12F56A3_B4D5_4583_B932_8D0A3E4C6F05_.wvu.FilterData" localSheetId="3" hidden="1">'Master List'!$A$2:$AO$1063</definedName>
    <definedName name="Z_B3D40A5E_C97F_44C8_B00C_03848325DC9F_.wvu.FilterData" localSheetId="3" hidden="1">'Master List'!$A$2:$AO$1063</definedName>
    <definedName name="Z_B7E06ECE_A2BB_453D_8C02_82735218E4C6_.wvu.FilterData" localSheetId="3" hidden="1">'Master List'!$A$2:$AO$1063</definedName>
    <definedName name="Z_B8AACBBD_8194_42E9_9B14_55AEE7376486_.wvu.FilterData" localSheetId="3" hidden="1">'Master List'!$A$2:$AO$1063</definedName>
    <definedName name="Z_BB2B4646_0AD4_4BC6_A90E_E04729008DEF_.wvu.FilterData" localSheetId="3" hidden="1">'Master List'!$A$2:$AO$1219</definedName>
    <definedName name="Z_C0A176D0_5817_4EFC_80A2_CCD82268F557_.wvu.FilterData" localSheetId="3" hidden="1">'Master List'!$A$2:$AO$1219</definedName>
    <definedName name="Z_C0EDE49F_061D_4157_83F6_DE424CAB63F6_.wvu.FilterData" localSheetId="3" hidden="1">'Master List'!$A$2:$AO$1063</definedName>
    <definedName name="Z_C2D4F40E_27BC_45F3_AB7A_A7C1EABC9BF0_.wvu.FilterData" localSheetId="3" hidden="1">'Master List'!$A$2:$AO$1063</definedName>
    <definedName name="Z_C2F7EEBC_C331_4C9D_94BA_18A6CFB8D361_.wvu.FilterData" localSheetId="3" hidden="1">'Master List'!$A$2:$AO$1063</definedName>
    <definedName name="Z_C30E941D_833E_484C_92A0_F5D0533F9B10_.wvu.FilterData" localSheetId="3" hidden="1">'Master List'!$A$2:$AO$1063</definedName>
    <definedName name="Z_C39DCC64_3556_42D9_96D9_9A5471BCF239_.wvu.FilterData" localSheetId="3" hidden="1">'Master List'!$A$2:$AO$1063</definedName>
    <definedName name="Z_C4DD7037_A4DF_42C3_9F81_91EF162E47FA_.wvu.FilterData" localSheetId="3" hidden="1">'Master List'!$A$2:$AO$1063</definedName>
    <definedName name="Z_C5B2B4B3_C94C_41DA_B2EF_91460B76EF7A_.wvu.FilterData" localSheetId="3" hidden="1">'Master List'!$A$2:$AO$1063</definedName>
    <definedName name="Z_C6487445_7201_45CB_9E68_5B49D05A45A8_.wvu.FilterData" localSheetId="3" hidden="1">'Master List'!$A$2:$AO$1063</definedName>
    <definedName name="Z_C8D84136_54FB_4F2B_B836_BFF403E27D38_.wvu.FilterData" localSheetId="3" hidden="1">'Master List'!$A$2:$AO$1063</definedName>
    <definedName name="Z_CB31071F_6F87_4F18_93A6_1087C51ED441_.wvu.FilterData" localSheetId="3" hidden="1">'Master List'!$A$2:$AO$1063</definedName>
    <definedName name="Z_CC253D8A_812D_42ED_BF7B_49BCF9CD3920_.wvu.FilterData" localSheetId="3" hidden="1">'Master List'!$A$2:$AO$1063</definedName>
    <definedName name="Z_CD11505E_DBCB_4C46_962A_BE9CF763C2B8_.wvu.FilterData" localSheetId="3" hidden="1">'Master List'!$A$2:$AO$1063</definedName>
    <definedName name="Z_D002052A_4C55_4E49_A22C_8B4EA7153C7A_.wvu.FilterData" localSheetId="3" hidden="1">'Master List'!$A$2:$AO$1063</definedName>
    <definedName name="Z_D36C7643_C682_4FF2_9605_7417424A7412_.wvu.FilterData" localSheetId="3" hidden="1">'Master List'!$A$2:$AO$1063</definedName>
    <definedName name="Z_D9426AFB_CA01_4E33_9B35_5F323B0B7B42_.wvu.FilterData" localSheetId="3" hidden="1">'Master List'!$A$2:$AO$1063</definedName>
    <definedName name="Z_DD51F8B5_663E_47BE_B406_E36981BF983E_.wvu.FilterData" localSheetId="3" hidden="1">'Master List'!$A$2:$AO$1063</definedName>
    <definedName name="Z_E047D975_C489_48EA_B1A5_2273F409B709_.wvu.FilterData" localSheetId="3" hidden="1">'Master List'!$A$2:$AO$1063</definedName>
    <definedName name="Z_E061EB9C_7A8A_4019_9D12_C6E0C16B15DF_.wvu.FilterData" localSheetId="3" hidden="1">'Master List'!$A$2:$AO$1219</definedName>
    <definedName name="Z_E1096F64_4E61_4F2C_AFD5_B83A7D5CB93F_.wvu.FilterData" localSheetId="3" hidden="1">'Master List'!$A$2:$AO$1063</definedName>
    <definedName name="Z_E1096F64_4E61_4F2C_AFD5_B83A7D5CB93F_.wvu.FilterData" localSheetId="7" hidden="1">'POD Classificaiton'!$A$2:$D$1068</definedName>
    <definedName name="Z_E1096F64_4E61_4F2C_AFD5_B83A7D5CB93F_.wvu.FilterData" localSheetId="15" hidden="1">'POD Info'!$A$3:$BT$1069</definedName>
    <definedName name="Z_E2EE332E_37B2_4321_8E2B_A45B9A6784CE_.wvu.FilterData" localSheetId="3" hidden="1">'Master List'!$A$2:$AO$1063</definedName>
    <definedName name="Z_E35D8760_292F_4B1D_943E_7079C3A37CF3_.wvu.FilterData" localSheetId="3" hidden="1">'Master List'!$A$2:$AO$1063</definedName>
    <definedName name="Z_E41C19B2_EECB_4629_86E7_B00C8FEFF5A3_.wvu.FilterData" localSheetId="3" hidden="1">'Master List'!$A$2:$AO$1063</definedName>
    <definedName name="Z_E481D452_3B66_4CCA_8CEC_6ED75C1AA35E_.wvu.FilterData" localSheetId="3" hidden="1">'Master List'!$A$2:$AO$1219</definedName>
    <definedName name="Z_E7078C1F_42B2_4EE9_B0EA_BBA843F196CE_.wvu.FilterData" localSheetId="3" hidden="1">'Master List'!$A$2:$AO$1063</definedName>
    <definedName name="Z_E7078C1F_42B2_4EE9_B0EA_BBA843F196CE_.wvu.FilterData" localSheetId="7" hidden="1">'POD Classificaiton'!$A$2:$E$1068</definedName>
    <definedName name="Z_E7078C1F_42B2_4EE9_B0EA_BBA843F196CE_.wvu.FilterData" localSheetId="15" hidden="1">'POD Info'!$A$3:$BT$1069</definedName>
    <definedName name="Z_E76C3E3A_8C47_4747_BF2B_A0182E51A6A8_.wvu.FilterData" localSheetId="3" hidden="1">'Master List'!$A$2:$AO$1063</definedName>
    <definedName name="Z_E79D57AD_0DD2_41A5_BEF3_79A4D246B1E9_.wvu.FilterData" localSheetId="3" hidden="1">'Master List'!$A$2:$AO$1063</definedName>
    <definedName name="Z_E83D9A0D_50E5_436F_AA20_33349D69C26A_.wvu.FilterData" localSheetId="3" hidden="1">'Master List'!$A$2:$AO$1063</definedName>
    <definedName name="Z_EA346606_BE54_41B7_BBC6_782FB3843C6B_.wvu.FilterData" localSheetId="3" hidden="1">'Master List'!$A$2:$AO$1063</definedName>
    <definedName name="Z_EA346606_BE54_41B7_BBC6_782FB3843C6B_.wvu.FilterData" localSheetId="7" hidden="1">'POD Classificaiton'!$A$2:$D$1068</definedName>
    <definedName name="Z_EE07405B_F805_4CAD_9FB2_914DC55D9ECD_.wvu.FilterData" localSheetId="3" hidden="1">'Master List'!$A$2:$AO$1063</definedName>
    <definedName name="Z_F14E6D3C_EA5B_4006_B965_9AFA9F6DA21B_.wvu.FilterData" localSheetId="3" hidden="1">'Master List'!$A$2:$AO$1063</definedName>
    <definedName name="Z_F3B44D66_C4D7_4DCD_9D78_6589DDC2B680_.wvu.FilterData" localSheetId="3" hidden="1">'Master List'!$A$2:$AO$1063</definedName>
    <definedName name="Z_F5B42664_F5C3_4711_A904_55521E9B6031_.wvu.FilterData" localSheetId="3" hidden="1">'Master List'!$A$2:$AO$1063</definedName>
    <definedName name="Z_F5CB7D18_44D0_410A_95AA_92633387E89E_.wvu.FilterData" localSheetId="3" hidden="1">'Master List'!$A$2:$AO$1063</definedName>
    <definedName name="Z_F687CD88_DDF2_4B1C_A2AD_F15AB8AD4548_.wvu.FilterData" localSheetId="3" hidden="1">'Master List'!$A$2:$AO$1063</definedName>
    <definedName name="Z_F687CD88_DDF2_4B1C_A2AD_F15AB8AD4548_.wvu.FilterData" localSheetId="7" hidden="1">'POD Classificaiton'!$A$2:$D$1068</definedName>
    <definedName name="Z_F687CD88_DDF2_4B1C_A2AD_F15AB8AD4548_.wvu.FilterData" localSheetId="15" hidden="1">'POD Info'!$A$3:$BT$1069</definedName>
    <definedName name="Z_F792E63F_F0C4_4F77_A688_5E75775EBADF_.wvu.FilterData" localSheetId="3" hidden="1">'Master List'!$A$2:$AO$1063</definedName>
    <definedName name="Z_F8111EC4_4F18_40D1_89AE_0F617792A529_.wvu.FilterData" localSheetId="3" hidden="1">'Master List'!$A$2:$AO$1063</definedName>
    <definedName name="Z_F856108D_80DC_4F2F_A403_C12A15E4F264_.wvu.FilterData" localSheetId="3" hidden="1">'Master List'!$A$2:$AO$1063</definedName>
    <definedName name="Z_F927C94C_A76A_4698_8D2A_AD83FD53BDAA_.wvu.FilterData" localSheetId="3" hidden="1">'Master List'!$A$2:$AO$1063</definedName>
    <definedName name="Z_FA714D45_8A5D_4A67_BB8D_2548BEF80FBC_.wvu.FilterData" localSheetId="3" hidden="1">'Master List'!$A$2:$AO$1063</definedName>
    <definedName name="Z_FCA177BA_D29C_4907_8DCA_FA1FC00464EE_.wvu.FilterData" localSheetId="3" hidden="1">'Master List'!$A$2:$AO$1063</definedName>
    <definedName name="Z_FE309B73_9AA5_46CF_8073_8DCE219C5085_.wvu.FilterData" localSheetId="3" hidden="1">'Master List'!$A$2:$AO$1063</definedName>
  </definedNames>
  <calcPr calcId="191029"/>
  <pivotCaches>
    <pivotCache cacheId="0" r:id="rId17"/>
    <pivotCache cacheId="1"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63" i="3" l="1"/>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4" i="3"/>
  <c r="B3" i="3"/>
  <c r="B5" i="3"/>
  <c r="U2" i="6" l="1"/>
  <c r="T2" i="6"/>
  <c r="S2" i="6"/>
  <c r="S594" i="6" s="1"/>
  <c r="R2" i="6"/>
  <c r="R873" i="6" s="1"/>
  <c r="Q2" i="6"/>
  <c r="P2" i="6"/>
  <c r="P903" i="6" s="1"/>
  <c r="O2" i="6"/>
  <c r="O452" i="6" s="1"/>
  <c r="N2" i="6"/>
  <c r="N994" i="6" s="1"/>
  <c r="M2" i="6"/>
  <c r="M9" i="6" s="1"/>
  <c r="L2" i="6"/>
  <c r="L943" i="6" s="1"/>
  <c r="K2" i="6"/>
  <c r="J2" i="6"/>
  <c r="J960" i="6" s="1"/>
  <c r="I2" i="6"/>
  <c r="I495" i="6" s="1"/>
  <c r="H2" i="6"/>
  <c r="H1011" i="6" s="1"/>
  <c r="G2" i="6"/>
  <c r="G520" i="6" s="1"/>
  <c r="F2" i="6"/>
  <c r="F986" i="6" s="1"/>
  <c r="E2" i="6"/>
  <c r="E9" i="6" s="1"/>
  <c r="D2" i="6"/>
  <c r="D935" i="6" s="1"/>
  <c r="C2" i="6"/>
  <c r="C586" i="6" s="1"/>
  <c r="B2" i="6"/>
  <c r="B952" i="6" s="1"/>
  <c r="A2" i="6"/>
  <c r="E5" i="6" l="1"/>
  <c r="E7" i="6"/>
  <c r="P1063" i="6"/>
  <c r="N1062" i="6"/>
  <c r="P1061" i="6"/>
  <c r="B1060" i="6"/>
  <c r="L1057" i="6"/>
  <c r="L1055" i="6"/>
  <c r="P1053" i="6"/>
  <c r="L1051" i="6"/>
  <c r="H1049" i="6"/>
  <c r="J1046" i="6"/>
  <c r="F1042" i="6"/>
  <c r="B1038" i="6"/>
  <c r="L1033" i="6"/>
  <c r="L1029" i="6"/>
  <c r="D1025" i="6"/>
  <c r="D1021" i="6"/>
  <c r="J1016" i="6"/>
  <c r="J1012" i="6"/>
  <c r="B1008" i="6"/>
  <c r="B1004" i="6"/>
  <c r="D997" i="6"/>
  <c r="J988" i="6"/>
  <c r="B980" i="6"/>
  <c r="H971" i="6"/>
  <c r="N962" i="6"/>
  <c r="F954" i="6"/>
  <c r="L945" i="6"/>
  <c r="D937" i="6"/>
  <c r="F912" i="6"/>
  <c r="F878" i="6"/>
  <c r="I5" i="6"/>
  <c r="I7" i="6"/>
  <c r="I9" i="6"/>
  <c r="L1063" i="6"/>
  <c r="J1062" i="6"/>
  <c r="H1061" i="6"/>
  <c r="D1059" i="6"/>
  <c r="N1056" i="6"/>
  <c r="R1054" i="6"/>
  <c r="D1053" i="6"/>
  <c r="N1050" i="6"/>
  <c r="J1048" i="6"/>
  <c r="L1045" i="6"/>
  <c r="D1041" i="6"/>
  <c r="D1037" i="6"/>
  <c r="J1032" i="6"/>
  <c r="J1028" i="6"/>
  <c r="B1024" i="6"/>
  <c r="B1020" i="6"/>
  <c r="L1015" i="6"/>
  <c r="D1007" i="6"/>
  <c r="N1002" i="6"/>
  <c r="L977" i="6"/>
  <c r="D969" i="6"/>
  <c r="M831" i="6"/>
  <c r="E481" i="6"/>
  <c r="E529" i="6"/>
  <c r="E593" i="6"/>
  <c r="E659" i="6"/>
  <c r="E691" i="6"/>
  <c r="E723" i="6"/>
  <c r="E755" i="6"/>
  <c r="E787" i="6"/>
  <c r="E819" i="6"/>
  <c r="E851" i="6"/>
  <c r="E513" i="6"/>
  <c r="E561" i="6"/>
  <c r="E625" i="6"/>
  <c r="E643" i="6"/>
  <c r="E675" i="6"/>
  <c r="E707" i="6"/>
  <c r="E739" i="6"/>
  <c r="E771" i="6"/>
  <c r="E803" i="6"/>
  <c r="E835" i="6"/>
  <c r="E867" i="6"/>
  <c r="E545" i="6"/>
  <c r="E609" i="6"/>
  <c r="E667" i="6"/>
  <c r="E699" i="6"/>
  <c r="E731" i="6"/>
  <c r="E763" i="6"/>
  <c r="E795" i="6"/>
  <c r="E827" i="6"/>
  <c r="E859" i="6"/>
  <c r="E715" i="6"/>
  <c r="E843" i="6"/>
  <c r="E683" i="6"/>
  <c r="E811" i="6"/>
  <c r="E577" i="6"/>
  <c r="E779" i="6"/>
  <c r="E651" i="6"/>
  <c r="B875" i="6"/>
  <c r="B876" i="6"/>
  <c r="B878" i="6"/>
  <c r="B880" i="6"/>
  <c r="B892" i="6"/>
  <c r="B894" i="6"/>
  <c r="B896" i="6"/>
  <c r="B908" i="6"/>
  <c r="B910" i="6"/>
  <c r="B912" i="6"/>
  <c r="B924" i="6"/>
  <c r="B926" i="6"/>
  <c r="B928" i="6"/>
  <c r="B884" i="6"/>
  <c r="B886" i="6"/>
  <c r="B888" i="6"/>
  <c r="B900" i="6"/>
  <c r="B902" i="6"/>
  <c r="B904" i="6"/>
  <c r="B916" i="6"/>
  <c r="B918" i="6"/>
  <c r="B920" i="6"/>
  <c r="B932" i="6"/>
  <c r="B934" i="6"/>
  <c r="B882" i="6"/>
  <c r="B898" i="6"/>
  <c r="B914" i="6"/>
  <c r="B930" i="6"/>
  <c r="B922" i="6"/>
  <c r="B946" i="6"/>
  <c r="B962" i="6"/>
  <c r="B978" i="6"/>
  <c r="B994" i="6"/>
  <c r="B906" i="6"/>
  <c r="B940" i="6"/>
  <c r="B942" i="6"/>
  <c r="B944" i="6"/>
  <c r="B956" i="6"/>
  <c r="B958" i="6"/>
  <c r="B960" i="6"/>
  <c r="B972" i="6"/>
  <c r="B974" i="6"/>
  <c r="B976" i="6"/>
  <c r="B988" i="6"/>
  <c r="B990" i="6"/>
  <c r="B992" i="6"/>
  <c r="B890" i="6"/>
  <c r="B938" i="6"/>
  <c r="B970" i="6"/>
  <c r="B1002" i="6"/>
  <c r="B1018" i="6"/>
  <c r="B1034" i="6"/>
  <c r="B1050" i="6"/>
  <c r="B1056" i="6"/>
  <c r="B874" i="6"/>
  <c r="B936" i="6"/>
  <c r="B964" i="6"/>
  <c r="B966" i="6"/>
  <c r="B968" i="6"/>
  <c r="B996" i="6"/>
  <c r="B998" i="6"/>
  <c r="B1000" i="6"/>
  <c r="B1012" i="6"/>
  <c r="B1014" i="6"/>
  <c r="B1016" i="6"/>
  <c r="B1028" i="6"/>
  <c r="B1030" i="6"/>
  <c r="B1032" i="6"/>
  <c r="B1044" i="6"/>
  <c r="B1046" i="6"/>
  <c r="B1048" i="6"/>
  <c r="B954" i="6"/>
  <c r="B986" i="6"/>
  <c r="B1010" i="6"/>
  <c r="B1026" i="6"/>
  <c r="B1042" i="6"/>
  <c r="F875" i="6"/>
  <c r="F882" i="6"/>
  <c r="F898" i="6"/>
  <c r="F914" i="6"/>
  <c r="F930" i="6"/>
  <c r="F874" i="6"/>
  <c r="F890" i="6"/>
  <c r="F906" i="6"/>
  <c r="F922" i="6"/>
  <c r="F884" i="6"/>
  <c r="F886" i="6"/>
  <c r="F888" i="6"/>
  <c r="F900" i="6"/>
  <c r="F902" i="6"/>
  <c r="F904" i="6"/>
  <c r="F916" i="6"/>
  <c r="F918" i="6"/>
  <c r="F920" i="6"/>
  <c r="F932" i="6"/>
  <c r="F892" i="6"/>
  <c r="F896" i="6"/>
  <c r="F926" i="6"/>
  <c r="F934" i="6"/>
  <c r="F936" i="6"/>
  <c r="F948" i="6"/>
  <c r="F950" i="6"/>
  <c r="F952" i="6"/>
  <c r="F964" i="6"/>
  <c r="F966" i="6"/>
  <c r="F968" i="6"/>
  <c r="F980" i="6"/>
  <c r="F982" i="6"/>
  <c r="F984" i="6"/>
  <c r="F996" i="6"/>
  <c r="F998" i="6"/>
  <c r="F1000" i="6"/>
  <c r="F876" i="6"/>
  <c r="F880" i="6"/>
  <c r="F910" i="6"/>
  <c r="F946" i="6"/>
  <c r="F962" i="6"/>
  <c r="F978" i="6"/>
  <c r="F994" i="6"/>
  <c r="F924" i="6"/>
  <c r="F940" i="6"/>
  <c r="F942" i="6"/>
  <c r="F944" i="6"/>
  <c r="F972" i="6"/>
  <c r="F974" i="6"/>
  <c r="F976" i="6"/>
  <c r="F1004" i="6"/>
  <c r="F1006" i="6"/>
  <c r="F1008" i="6"/>
  <c r="F1020" i="6"/>
  <c r="F1022" i="6"/>
  <c r="F1024" i="6"/>
  <c r="F1036" i="6"/>
  <c r="F1038" i="6"/>
  <c r="F1040" i="6"/>
  <c r="F1052" i="6"/>
  <c r="F1054" i="6"/>
  <c r="F1058" i="6"/>
  <c r="F908" i="6"/>
  <c r="F938" i="6"/>
  <c r="F970" i="6"/>
  <c r="F1002" i="6"/>
  <c r="F1018" i="6"/>
  <c r="F1034" i="6"/>
  <c r="F1050" i="6"/>
  <c r="F1056" i="6"/>
  <c r="F894" i="6"/>
  <c r="F928" i="6"/>
  <c r="F956" i="6"/>
  <c r="F958" i="6"/>
  <c r="F960" i="6"/>
  <c r="F988" i="6"/>
  <c r="F990" i="6"/>
  <c r="F992" i="6"/>
  <c r="F1012" i="6"/>
  <c r="F1014" i="6"/>
  <c r="F1016" i="6"/>
  <c r="F1028" i="6"/>
  <c r="F1030" i="6"/>
  <c r="F1032" i="6"/>
  <c r="F1044" i="6"/>
  <c r="F1046" i="6"/>
  <c r="J875" i="6"/>
  <c r="J884" i="6"/>
  <c r="J886" i="6"/>
  <c r="J888" i="6"/>
  <c r="J900" i="6"/>
  <c r="J902" i="6"/>
  <c r="J904" i="6"/>
  <c r="J916" i="6"/>
  <c r="J918" i="6"/>
  <c r="J920" i="6"/>
  <c r="J932" i="6"/>
  <c r="J876" i="6"/>
  <c r="J878" i="6"/>
  <c r="J880" i="6"/>
  <c r="J892" i="6"/>
  <c r="J894" i="6"/>
  <c r="J896" i="6"/>
  <c r="J908" i="6"/>
  <c r="J910" i="6"/>
  <c r="J912" i="6"/>
  <c r="J924" i="6"/>
  <c r="J926" i="6"/>
  <c r="J928" i="6"/>
  <c r="J874" i="6"/>
  <c r="J890" i="6"/>
  <c r="J906" i="6"/>
  <c r="J922" i="6"/>
  <c r="J930" i="6"/>
  <c r="J938" i="6"/>
  <c r="J954" i="6"/>
  <c r="J970" i="6"/>
  <c r="J986" i="6"/>
  <c r="J914" i="6"/>
  <c r="J934" i="6"/>
  <c r="J936" i="6"/>
  <c r="J948" i="6"/>
  <c r="J950" i="6"/>
  <c r="J952" i="6"/>
  <c r="J964" i="6"/>
  <c r="J966" i="6"/>
  <c r="J968" i="6"/>
  <c r="J980" i="6"/>
  <c r="J982" i="6"/>
  <c r="J984" i="6"/>
  <c r="J996" i="6"/>
  <c r="J998" i="6"/>
  <c r="J1000" i="6"/>
  <c r="J898" i="6"/>
  <c r="J946" i="6"/>
  <c r="J978" i="6"/>
  <c r="J1010" i="6"/>
  <c r="J1026" i="6"/>
  <c r="J1042" i="6"/>
  <c r="J1060" i="6"/>
  <c r="J882" i="6"/>
  <c r="J940" i="6"/>
  <c r="J942" i="6"/>
  <c r="J944" i="6"/>
  <c r="J972" i="6"/>
  <c r="J974" i="6"/>
  <c r="J976" i="6"/>
  <c r="J1004" i="6"/>
  <c r="J1006" i="6"/>
  <c r="J1008" i="6"/>
  <c r="J1020" i="6"/>
  <c r="J1022" i="6"/>
  <c r="J1024" i="6"/>
  <c r="J1036" i="6"/>
  <c r="J1038" i="6"/>
  <c r="J1040" i="6"/>
  <c r="J1052" i="6"/>
  <c r="J1054" i="6"/>
  <c r="J1058" i="6"/>
  <c r="J962" i="6"/>
  <c r="J994" i="6"/>
  <c r="J1002" i="6"/>
  <c r="J1018" i="6"/>
  <c r="J1034" i="6"/>
  <c r="N873" i="6"/>
  <c r="N874" i="6"/>
  <c r="N890" i="6"/>
  <c r="N906" i="6"/>
  <c r="N922" i="6"/>
  <c r="N882" i="6"/>
  <c r="N898" i="6"/>
  <c r="N914" i="6"/>
  <c r="N930" i="6"/>
  <c r="N876" i="6"/>
  <c r="N878" i="6"/>
  <c r="N880" i="6"/>
  <c r="N892" i="6"/>
  <c r="N894" i="6"/>
  <c r="N896" i="6"/>
  <c r="N908" i="6"/>
  <c r="N910" i="6"/>
  <c r="N912" i="6"/>
  <c r="N924" i="6"/>
  <c r="N926" i="6"/>
  <c r="N928" i="6"/>
  <c r="N900" i="6"/>
  <c r="N904" i="6"/>
  <c r="N940" i="6"/>
  <c r="N942" i="6"/>
  <c r="N944" i="6"/>
  <c r="N956" i="6"/>
  <c r="N958" i="6"/>
  <c r="N960" i="6"/>
  <c r="N972" i="6"/>
  <c r="N974" i="6"/>
  <c r="N976" i="6"/>
  <c r="N988" i="6"/>
  <c r="N990" i="6"/>
  <c r="N992" i="6"/>
  <c r="N884" i="6"/>
  <c r="N888" i="6"/>
  <c r="N918" i="6"/>
  <c r="N938" i="6"/>
  <c r="N954" i="6"/>
  <c r="N970" i="6"/>
  <c r="N986" i="6"/>
  <c r="N932" i="6"/>
  <c r="N948" i="6"/>
  <c r="N950" i="6"/>
  <c r="N952" i="6"/>
  <c r="N980" i="6"/>
  <c r="N982" i="6"/>
  <c r="N984" i="6"/>
  <c r="N1012" i="6"/>
  <c r="N1014" i="6"/>
  <c r="N1016" i="6"/>
  <c r="N1028" i="6"/>
  <c r="N1030" i="6"/>
  <c r="N1032" i="6"/>
  <c r="N1044" i="6"/>
  <c r="N1046" i="6"/>
  <c r="N1048" i="6"/>
  <c r="N916" i="6"/>
  <c r="N946" i="6"/>
  <c r="N978" i="6"/>
  <c r="N1010" i="6"/>
  <c r="N1026" i="6"/>
  <c r="N1042" i="6"/>
  <c r="N1060" i="6"/>
  <c r="N902" i="6"/>
  <c r="N934" i="6"/>
  <c r="N936" i="6"/>
  <c r="N964" i="6"/>
  <c r="N966" i="6"/>
  <c r="N968" i="6"/>
  <c r="N996" i="6"/>
  <c r="N998" i="6"/>
  <c r="N1000" i="6"/>
  <c r="N1004" i="6"/>
  <c r="N1006" i="6"/>
  <c r="N1008" i="6"/>
  <c r="N1020" i="6"/>
  <c r="N1022" i="6"/>
  <c r="N1024" i="6"/>
  <c r="N1036" i="6"/>
  <c r="N1038" i="6"/>
  <c r="N1040" i="6"/>
  <c r="D877" i="6"/>
  <c r="D879" i="6"/>
  <c r="D881" i="6"/>
  <c r="D893" i="6"/>
  <c r="D895" i="6"/>
  <c r="D897" i="6"/>
  <c r="D909" i="6"/>
  <c r="D911" i="6"/>
  <c r="D913" i="6"/>
  <c r="D925" i="6"/>
  <c r="D927" i="6"/>
  <c r="D929" i="6"/>
  <c r="D885" i="6"/>
  <c r="D887" i="6"/>
  <c r="D889" i="6"/>
  <c r="D901" i="6"/>
  <c r="D903" i="6"/>
  <c r="D905" i="6"/>
  <c r="D917" i="6"/>
  <c r="D919" i="6"/>
  <c r="D921" i="6"/>
  <c r="D933" i="6"/>
  <c r="D883" i="6"/>
  <c r="D899" i="6"/>
  <c r="D915" i="6"/>
  <c r="D931" i="6"/>
  <c r="D875" i="6"/>
  <c r="D947" i="6"/>
  <c r="D963" i="6"/>
  <c r="D979" i="6"/>
  <c r="D995" i="6"/>
  <c r="D923" i="6"/>
  <c r="D941" i="6"/>
  <c r="D943" i="6"/>
  <c r="D945" i="6"/>
  <c r="D957" i="6"/>
  <c r="D959" i="6"/>
  <c r="D961" i="6"/>
  <c r="D973" i="6"/>
  <c r="D975" i="6"/>
  <c r="D977" i="6"/>
  <c r="D989" i="6"/>
  <c r="D991" i="6"/>
  <c r="D993" i="6"/>
  <c r="D907" i="6"/>
  <c r="D955" i="6"/>
  <c r="D987" i="6"/>
  <c r="D1003" i="6"/>
  <c r="D1019" i="6"/>
  <c r="D1035" i="6"/>
  <c r="D1051" i="6"/>
  <c r="D1055" i="6"/>
  <c r="D1057" i="6"/>
  <c r="D891" i="6"/>
  <c r="D949" i="6"/>
  <c r="D951" i="6"/>
  <c r="D953" i="6"/>
  <c r="D981" i="6"/>
  <c r="D983" i="6"/>
  <c r="D985" i="6"/>
  <c r="D1013" i="6"/>
  <c r="D1015" i="6"/>
  <c r="D1017" i="6"/>
  <c r="D1029" i="6"/>
  <c r="D1031" i="6"/>
  <c r="D1033" i="6"/>
  <c r="D1045" i="6"/>
  <c r="D1047" i="6"/>
  <c r="D1049" i="6"/>
  <c r="D939" i="6"/>
  <c r="D971" i="6"/>
  <c r="D1011" i="6"/>
  <c r="D1027" i="6"/>
  <c r="D1043" i="6"/>
  <c r="H883" i="6"/>
  <c r="H899" i="6"/>
  <c r="H915" i="6"/>
  <c r="H931" i="6"/>
  <c r="H875" i="6"/>
  <c r="H891" i="6"/>
  <c r="H907" i="6"/>
  <c r="H923" i="6"/>
  <c r="H885" i="6"/>
  <c r="H887" i="6"/>
  <c r="H889" i="6"/>
  <c r="H901" i="6"/>
  <c r="H903" i="6"/>
  <c r="H905" i="6"/>
  <c r="H917" i="6"/>
  <c r="H919" i="6"/>
  <c r="H921" i="6"/>
  <c r="H933" i="6"/>
  <c r="H879" i="6"/>
  <c r="H909" i="6"/>
  <c r="H913" i="6"/>
  <c r="H935" i="6"/>
  <c r="H937" i="6"/>
  <c r="H949" i="6"/>
  <c r="H951" i="6"/>
  <c r="H953" i="6"/>
  <c r="H965" i="6"/>
  <c r="H967" i="6"/>
  <c r="H969" i="6"/>
  <c r="H981" i="6"/>
  <c r="H983" i="6"/>
  <c r="H985" i="6"/>
  <c r="H997" i="6"/>
  <c r="H999" i="6"/>
  <c r="H1001" i="6"/>
  <c r="H893" i="6"/>
  <c r="H897" i="6"/>
  <c r="H927" i="6"/>
  <c r="H947" i="6"/>
  <c r="H963" i="6"/>
  <c r="H979" i="6"/>
  <c r="H995" i="6"/>
  <c r="H881" i="6"/>
  <c r="H957" i="6"/>
  <c r="H959" i="6"/>
  <c r="H961" i="6"/>
  <c r="H989" i="6"/>
  <c r="H991" i="6"/>
  <c r="H993" i="6"/>
  <c r="H1005" i="6"/>
  <c r="H1007" i="6"/>
  <c r="H1009" i="6"/>
  <c r="H1021" i="6"/>
  <c r="H1023" i="6"/>
  <c r="H1025" i="6"/>
  <c r="H1037" i="6"/>
  <c r="H1039" i="6"/>
  <c r="H1041" i="6"/>
  <c r="H1053" i="6"/>
  <c r="H1059" i="6"/>
  <c r="H925" i="6"/>
  <c r="H955" i="6"/>
  <c r="H987" i="6"/>
  <c r="H1003" i="6"/>
  <c r="H1019" i="6"/>
  <c r="H1035" i="6"/>
  <c r="H1051" i="6"/>
  <c r="H1055" i="6"/>
  <c r="H1057" i="6"/>
  <c r="H877" i="6"/>
  <c r="H911" i="6"/>
  <c r="H941" i="6"/>
  <c r="H943" i="6"/>
  <c r="H945" i="6"/>
  <c r="H973" i="6"/>
  <c r="H975" i="6"/>
  <c r="H977" i="6"/>
  <c r="H1013" i="6"/>
  <c r="H1015" i="6"/>
  <c r="H1017" i="6"/>
  <c r="H1029" i="6"/>
  <c r="H1031" i="6"/>
  <c r="H1033" i="6"/>
  <c r="H1045" i="6"/>
  <c r="H1047" i="6"/>
  <c r="L885" i="6"/>
  <c r="L887" i="6"/>
  <c r="L889" i="6"/>
  <c r="L901" i="6"/>
  <c r="L903" i="6"/>
  <c r="L905" i="6"/>
  <c r="L917" i="6"/>
  <c r="L919" i="6"/>
  <c r="L921" i="6"/>
  <c r="L933" i="6"/>
  <c r="L877" i="6"/>
  <c r="L879" i="6"/>
  <c r="L881" i="6"/>
  <c r="L893" i="6"/>
  <c r="L895" i="6"/>
  <c r="L897" i="6"/>
  <c r="L909" i="6"/>
  <c r="L911" i="6"/>
  <c r="L913" i="6"/>
  <c r="L925" i="6"/>
  <c r="L927" i="6"/>
  <c r="L929" i="6"/>
  <c r="L875" i="6"/>
  <c r="L891" i="6"/>
  <c r="L907" i="6"/>
  <c r="L923" i="6"/>
  <c r="L883" i="6"/>
  <c r="L939" i="6"/>
  <c r="L955" i="6"/>
  <c r="L971" i="6"/>
  <c r="L987" i="6"/>
  <c r="L931" i="6"/>
  <c r="L935" i="6"/>
  <c r="L937" i="6"/>
  <c r="L949" i="6"/>
  <c r="L951" i="6"/>
  <c r="L953" i="6"/>
  <c r="L965" i="6"/>
  <c r="L967" i="6"/>
  <c r="L969" i="6"/>
  <c r="L981" i="6"/>
  <c r="L983" i="6"/>
  <c r="L985" i="6"/>
  <c r="L997" i="6"/>
  <c r="L999" i="6"/>
  <c r="L1001" i="6"/>
  <c r="L915" i="6"/>
  <c r="L963" i="6"/>
  <c r="L995" i="6"/>
  <c r="L1011" i="6"/>
  <c r="L1027" i="6"/>
  <c r="L1043" i="6"/>
  <c r="L1061" i="6"/>
  <c r="L899" i="6"/>
  <c r="L957" i="6"/>
  <c r="L959" i="6"/>
  <c r="L961" i="6"/>
  <c r="L989" i="6"/>
  <c r="L991" i="6"/>
  <c r="L993" i="6"/>
  <c r="L1005" i="6"/>
  <c r="L1007" i="6"/>
  <c r="L1009" i="6"/>
  <c r="L1021" i="6"/>
  <c r="L1023" i="6"/>
  <c r="L1025" i="6"/>
  <c r="L1037" i="6"/>
  <c r="L1039" i="6"/>
  <c r="L1041" i="6"/>
  <c r="L1053" i="6"/>
  <c r="L1059" i="6"/>
  <c r="L947" i="6"/>
  <c r="L979" i="6"/>
  <c r="L1003" i="6"/>
  <c r="L1019" i="6"/>
  <c r="L1035" i="6"/>
  <c r="P875" i="6"/>
  <c r="P877" i="6"/>
  <c r="P879" i="6"/>
  <c r="P893" i="6"/>
  <c r="P895" i="6"/>
  <c r="P909" i="6"/>
  <c r="P911" i="6"/>
  <c r="P925" i="6"/>
  <c r="P927" i="6"/>
  <c r="P887" i="6"/>
  <c r="P917" i="6"/>
  <c r="P941" i="6"/>
  <c r="P943" i="6"/>
  <c r="P957" i="6"/>
  <c r="P959" i="6"/>
  <c r="P973" i="6"/>
  <c r="P975" i="6"/>
  <c r="P989" i="6"/>
  <c r="P991" i="6"/>
  <c r="P901" i="6"/>
  <c r="P935" i="6"/>
  <c r="P965" i="6"/>
  <c r="P967" i="6"/>
  <c r="P997" i="6"/>
  <c r="P999" i="6"/>
  <c r="P1013" i="6"/>
  <c r="P1015" i="6"/>
  <c r="P1029" i="6"/>
  <c r="P1031" i="6"/>
  <c r="P1045" i="6"/>
  <c r="P1047" i="6"/>
  <c r="P933" i="6"/>
  <c r="P885" i="6"/>
  <c r="P919" i="6"/>
  <c r="P949" i="6"/>
  <c r="P951" i="6"/>
  <c r="P981" i="6"/>
  <c r="P983" i="6"/>
  <c r="P1005" i="6"/>
  <c r="P1007" i="6"/>
  <c r="P1021" i="6"/>
  <c r="P1023" i="6"/>
  <c r="P1037" i="6"/>
  <c r="P1039" i="6"/>
  <c r="M5" i="6"/>
  <c r="M7" i="6"/>
  <c r="H1063" i="6"/>
  <c r="F1062" i="6"/>
  <c r="D1061" i="6"/>
  <c r="N1058" i="6"/>
  <c r="J1056" i="6"/>
  <c r="N1054" i="6"/>
  <c r="N1052" i="6"/>
  <c r="J1050" i="6"/>
  <c r="F1048" i="6"/>
  <c r="J1044" i="6"/>
  <c r="B1040" i="6"/>
  <c r="B1036" i="6"/>
  <c r="L1031" i="6"/>
  <c r="H1027" i="6"/>
  <c r="D1023" i="6"/>
  <c r="N1018" i="6"/>
  <c r="J1014" i="6"/>
  <c r="F1010" i="6"/>
  <c r="B1006" i="6"/>
  <c r="D1001" i="6"/>
  <c r="J992" i="6"/>
  <c r="B984" i="6"/>
  <c r="L975" i="6"/>
  <c r="D967" i="6"/>
  <c r="J958" i="6"/>
  <c r="B950" i="6"/>
  <c r="L941" i="6"/>
  <c r="H929" i="6"/>
  <c r="H895" i="6"/>
  <c r="E747" i="6"/>
  <c r="M509" i="6"/>
  <c r="M413" i="6"/>
  <c r="M573" i="6"/>
  <c r="M647" i="6"/>
  <c r="M679" i="6"/>
  <c r="M711" i="6"/>
  <c r="M743" i="6"/>
  <c r="M775" i="6"/>
  <c r="M807" i="6"/>
  <c r="M839" i="6"/>
  <c r="M871" i="6"/>
  <c r="M541" i="6"/>
  <c r="M605" i="6"/>
  <c r="M663" i="6"/>
  <c r="M695" i="6"/>
  <c r="M727" i="6"/>
  <c r="M759" i="6"/>
  <c r="M791" i="6"/>
  <c r="M823" i="6"/>
  <c r="M855" i="6"/>
  <c r="M525" i="6"/>
  <c r="M589" i="6"/>
  <c r="M655" i="6"/>
  <c r="M687" i="6"/>
  <c r="M719" i="6"/>
  <c r="M751" i="6"/>
  <c r="M783" i="6"/>
  <c r="M815" i="6"/>
  <c r="M847" i="6"/>
  <c r="M621" i="6"/>
  <c r="M671" i="6"/>
  <c r="M799" i="6"/>
  <c r="M557" i="6"/>
  <c r="M639" i="6"/>
  <c r="M767" i="6"/>
  <c r="M863" i="6"/>
  <c r="M703" i="6"/>
  <c r="M735" i="6"/>
  <c r="Q356" i="6"/>
  <c r="Q555" i="6"/>
  <c r="Q619" i="6"/>
  <c r="Q637" i="6"/>
  <c r="Q669" i="6"/>
  <c r="Q701" i="6"/>
  <c r="Q733" i="6"/>
  <c r="Q765" i="6"/>
  <c r="Q797" i="6"/>
  <c r="Q829" i="6"/>
  <c r="Q861" i="6"/>
  <c r="Q427" i="6"/>
  <c r="Q587" i="6"/>
  <c r="Q653" i="6"/>
  <c r="Q685" i="6"/>
  <c r="Q717" i="6"/>
  <c r="Q749" i="6"/>
  <c r="Q781" i="6"/>
  <c r="Q813" i="6"/>
  <c r="Q845" i="6"/>
  <c r="Q571" i="6"/>
  <c r="Q635" i="6"/>
  <c r="Q645" i="6"/>
  <c r="Q677" i="6"/>
  <c r="Q709" i="6"/>
  <c r="Q741" i="6"/>
  <c r="Q773" i="6"/>
  <c r="Q805" i="6"/>
  <c r="Q837" i="6"/>
  <c r="Q869" i="6"/>
  <c r="Q539" i="6"/>
  <c r="Q757" i="6"/>
  <c r="Q725" i="6"/>
  <c r="Q853" i="6"/>
  <c r="Q693" i="6"/>
  <c r="Q603" i="6"/>
  <c r="Q789" i="6"/>
  <c r="Q821" i="6"/>
  <c r="Q5" i="6"/>
  <c r="Q7" i="6"/>
  <c r="Q9" i="6"/>
  <c r="D1063" i="6"/>
  <c r="B1062" i="6"/>
  <c r="F1060" i="6"/>
  <c r="B1058" i="6"/>
  <c r="P1055" i="6"/>
  <c r="B1054" i="6"/>
  <c r="B1052" i="6"/>
  <c r="L1049" i="6"/>
  <c r="L1047" i="6"/>
  <c r="H1043" i="6"/>
  <c r="D1039" i="6"/>
  <c r="N1034" i="6"/>
  <c r="J1030" i="6"/>
  <c r="F1026" i="6"/>
  <c r="B1022" i="6"/>
  <c r="L1017" i="6"/>
  <c r="L1013" i="6"/>
  <c r="D1009" i="6"/>
  <c r="D1005" i="6"/>
  <c r="D999" i="6"/>
  <c r="J990" i="6"/>
  <c r="B982" i="6"/>
  <c r="L973" i="6"/>
  <c r="D965" i="6"/>
  <c r="J956" i="6"/>
  <c r="B948" i="6"/>
  <c r="H939" i="6"/>
  <c r="N920" i="6"/>
  <c r="N886" i="6"/>
  <c r="Q661" i="6"/>
  <c r="I873" i="6"/>
  <c r="I865" i="6"/>
  <c r="I857" i="6"/>
  <c r="I849" i="6"/>
  <c r="I841" i="6"/>
  <c r="I833" i="6"/>
  <c r="I825" i="6"/>
  <c r="I817" i="6"/>
  <c r="I809" i="6"/>
  <c r="I801" i="6"/>
  <c r="I793" i="6"/>
  <c r="I785" i="6"/>
  <c r="I777" i="6"/>
  <c r="I769" i="6"/>
  <c r="I761" i="6"/>
  <c r="I753" i="6"/>
  <c r="I745" i="6"/>
  <c r="I737" i="6"/>
  <c r="I729" i="6"/>
  <c r="I721" i="6"/>
  <c r="I713" i="6"/>
  <c r="I705" i="6"/>
  <c r="I697" i="6"/>
  <c r="I689" i="6"/>
  <c r="I681" i="6"/>
  <c r="I673" i="6"/>
  <c r="I665" i="6"/>
  <c r="I657" i="6"/>
  <c r="I649" i="6"/>
  <c r="I641" i="6"/>
  <c r="I623" i="6"/>
  <c r="I607" i="6"/>
  <c r="I591" i="6"/>
  <c r="I575" i="6"/>
  <c r="I559" i="6"/>
  <c r="I543" i="6"/>
  <c r="I527" i="6"/>
  <c r="R1038" i="6"/>
  <c r="R1022" i="6"/>
  <c r="R1006" i="6"/>
  <c r="R990" i="6"/>
  <c r="R974" i="6"/>
  <c r="R958" i="6"/>
  <c r="R942" i="6"/>
  <c r="R926" i="6"/>
  <c r="R910" i="6"/>
  <c r="R894" i="6"/>
  <c r="R878" i="6"/>
  <c r="R1052" i="6"/>
  <c r="R1050" i="6"/>
  <c r="R1048" i="6"/>
  <c r="R1036" i="6"/>
  <c r="R1034" i="6"/>
  <c r="R1032" i="6"/>
  <c r="R1020" i="6"/>
  <c r="R1018" i="6"/>
  <c r="R1016" i="6"/>
  <c r="R1004" i="6"/>
  <c r="R1002" i="6"/>
  <c r="R1000" i="6"/>
  <c r="R988" i="6"/>
  <c r="R986" i="6"/>
  <c r="R984" i="6"/>
  <c r="R972" i="6"/>
  <c r="R970" i="6"/>
  <c r="R968" i="6"/>
  <c r="R956" i="6"/>
  <c r="R954" i="6"/>
  <c r="R952" i="6"/>
  <c r="R940" i="6"/>
  <c r="R938" i="6"/>
  <c r="R936" i="6"/>
  <c r="R924" i="6"/>
  <c r="R922" i="6"/>
  <c r="R920" i="6"/>
  <c r="R908" i="6"/>
  <c r="R906" i="6"/>
  <c r="R904" i="6"/>
  <c r="R892" i="6"/>
  <c r="R890" i="6"/>
  <c r="R888" i="6"/>
  <c r="R876" i="6"/>
  <c r="R874" i="6"/>
  <c r="R1062" i="6"/>
  <c r="R1046" i="6"/>
  <c r="R1030" i="6"/>
  <c r="R1014" i="6"/>
  <c r="R998" i="6"/>
  <c r="R982" i="6"/>
  <c r="R966" i="6"/>
  <c r="R950" i="6"/>
  <c r="R934" i="6"/>
  <c r="R918" i="6"/>
  <c r="R902" i="6"/>
  <c r="R886" i="6"/>
  <c r="R1060" i="6"/>
  <c r="R1058" i="6"/>
  <c r="R1056" i="6"/>
  <c r="R1044" i="6"/>
  <c r="R1042" i="6"/>
  <c r="R1040" i="6"/>
  <c r="R1028" i="6"/>
  <c r="R1026" i="6"/>
  <c r="R1024" i="6"/>
  <c r="R1012" i="6"/>
  <c r="R1010" i="6"/>
  <c r="R1008" i="6"/>
  <c r="R996" i="6"/>
  <c r="R994" i="6"/>
  <c r="R992" i="6"/>
  <c r="R980" i="6"/>
  <c r="R978" i="6"/>
  <c r="R976" i="6"/>
  <c r="R964" i="6"/>
  <c r="R962" i="6"/>
  <c r="R960" i="6"/>
  <c r="R948" i="6"/>
  <c r="R946" i="6"/>
  <c r="R944" i="6"/>
  <c r="R932" i="6"/>
  <c r="R930" i="6"/>
  <c r="R928" i="6"/>
  <c r="R916" i="6"/>
  <c r="R914" i="6"/>
  <c r="R912" i="6"/>
  <c r="R900" i="6"/>
  <c r="R898" i="6"/>
  <c r="R896" i="6"/>
  <c r="R884" i="6"/>
  <c r="R882" i="6"/>
  <c r="R880" i="6"/>
  <c r="P1057" i="6"/>
  <c r="P1049" i="6"/>
  <c r="P1041" i="6"/>
  <c r="P1033" i="6"/>
  <c r="P1025" i="6"/>
  <c r="P1017" i="6"/>
  <c r="P1009" i="6"/>
  <c r="P1001" i="6"/>
  <c r="P993" i="6"/>
  <c r="P985" i="6"/>
  <c r="P977" i="6"/>
  <c r="P969" i="6"/>
  <c r="P961" i="6"/>
  <c r="P953" i="6"/>
  <c r="P945" i="6"/>
  <c r="P937" i="6"/>
  <c r="P929" i="6"/>
  <c r="P921" i="6"/>
  <c r="P913" i="6"/>
  <c r="P905" i="6"/>
  <c r="P897" i="6"/>
  <c r="P889" i="6"/>
  <c r="P881" i="6"/>
  <c r="P873" i="6"/>
  <c r="P523" i="6"/>
  <c r="P1059" i="6"/>
  <c r="P1051" i="6"/>
  <c r="P1043" i="6"/>
  <c r="P1035" i="6"/>
  <c r="P1027" i="6"/>
  <c r="P1019" i="6"/>
  <c r="P1011" i="6"/>
  <c r="P1003" i="6"/>
  <c r="P995" i="6"/>
  <c r="P987" i="6"/>
  <c r="P979" i="6"/>
  <c r="P971" i="6"/>
  <c r="P963" i="6"/>
  <c r="P955" i="6"/>
  <c r="P947" i="6"/>
  <c r="P939" i="6"/>
  <c r="P931" i="6"/>
  <c r="P923" i="6"/>
  <c r="P915" i="6"/>
  <c r="P907" i="6"/>
  <c r="P899" i="6"/>
  <c r="P891" i="6"/>
  <c r="P883" i="6"/>
  <c r="K11" i="6"/>
  <c r="K13" i="6"/>
  <c r="K15" i="6"/>
  <c r="K17" i="6"/>
  <c r="K19" i="6"/>
  <c r="K21" i="6"/>
  <c r="K23" i="6"/>
  <c r="K25" i="6"/>
  <c r="K27" i="6"/>
  <c r="K29" i="6"/>
  <c r="K12" i="6"/>
  <c r="K20" i="6"/>
  <c r="K28" i="6"/>
  <c r="K31" i="6"/>
  <c r="K33" i="6"/>
  <c r="K18" i="6"/>
  <c r="K26" i="6"/>
  <c r="K16" i="6"/>
  <c r="K30" i="6"/>
  <c r="K34" i="6"/>
  <c r="K24" i="6"/>
  <c r="K40" i="6"/>
  <c r="K43" i="6"/>
  <c r="K48" i="6"/>
  <c r="K51" i="6"/>
  <c r="K56" i="6"/>
  <c r="K59" i="6"/>
  <c r="K65" i="6"/>
  <c r="K67" i="6"/>
  <c r="K69" i="6"/>
  <c r="K71" i="6"/>
  <c r="K73" i="6"/>
  <c r="K32" i="6"/>
  <c r="K35" i="6"/>
  <c r="K37" i="6"/>
  <c r="K41" i="6"/>
  <c r="K46" i="6"/>
  <c r="K49" i="6"/>
  <c r="K54" i="6"/>
  <c r="K57" i="6"/>
  <c r="K62" i="6"/>
  <c r="K44" i="6"/>
  <c r="K47" i="6"/>
  <c r="K60" i="6"/>
  <c r="K63" i="6"/>
  <c r="K64" i="6"/>
  <c r="K68" i="6"/>
  <c r="K72" i="6"/>
  <c r="K76" i="6"/>
  <c r="K78" i="6"/>
  <c r="K80" i="6"/>
  <c r="K82" i="6"/>
  <c r="K84" i="6"/>
  <c r="K86" i="6"/>
  <c r="K88" i="6"/>
  <c r="K90" i="6"/>
  <c r="K92" i="6"/>
  <c r="K94" i="6"/>
  <c r="K96" i="6"/>
  <c r="K98" i="6"/>
  <c r="K100" i="6"/>
  <c r="K102" i="6"/>
  <c r="K104" i="6"/>
  <c r="K106" i="6"/>
  <c r="K108" i="6"/>
  <c r="K110" i="6"/>
  <c r="K112" i="6"/>
  <c r="K14" i="6"/>
  <c r="K38" i="6"/>
  <c r="K50" i="6"/>
  <c r="K53" i="6"/>
  <c r="K22" i="6"/>
  <c r="K55" i="6"/>
  <c r="K66" i="6"/>
  <c r="K74" i="6"/>
  <c r="K75" i="6"/>
  <c r="K79" i="6"/>
  <c r="K83" i="6"/>
  <c r="K87" i="6"/>
  <c r="K91" i="6"/>
  <c r="K95" i="6"/>
  <c r="K99" i="6"/>
  <c r="K103" i="6"/>
  <c r="K107" i="6"/>
  <c r="K111" i="6"/>
  <c r="K115" i="6"/>
  <c r="K120" i="6"/>
  <c r="K123" i="6"/>
  <c r="K128" i="6"/>
  <c r="K131" i="6"/>
  <c r="K133" i="6"/>
  <c r="K135" i="6"/>
  <c r="K137" i="6"/>
  <c r="K139" i="6"/>
  <c r="K141" i="6"/>
  <c r="K143" i="6"/>
  <c r="K145" i="6"/>
  <c r="K147" i="6"/>
  <c r="K149" i="6"/>
  <c r="K151" i="6"/>
  <c r="K153" i="6"/>
  <c r="K155" i="6"/>
  <c r="K157" i="6"/>
  <c r="K159" i="6"/>
  <c r="K161" i="6"/>
  <c r="K163" i="6"/>
  <c r="K42" i="6"/>
  <c r="K61" i="6"/>
  <c r="K113" i="6"/>
  <c r="K118" i="6"/>
  <c r="K121" i="6"/>
  <c r="K126" i="6"/>
  <c r="K129" i="6"/>
  <c r="K52" i="6"/>
  <c r="K77" i="6"/>
  <c r="K85" i="6"/>
  <c r="K93" i="6"/>
  <c r="K101" i="6"/>
  <c r="K109" i="6"/>
  <c r="K116" i="6"/>
  <c r="K119" i="6"/>
  <c r="K134" i="6"/>
  <c r="K138" i="6"/>
  <c r="K142" i="6"/>
  <c r="K146" i="6"/>
  <c r="K150" i="6"/>
  <c r="K154" i="6"/>
  <c r="K158" i="6"/>
  <c r="K162" i="6"/>
  <c r="K166" i="6"/>
  <c r="K168" i="6"/>
  <c r="K170" i="6"/>
  <c r="K172" i="6"/>
  <c r="K174" i="6"/>
  <c r="K176" i="6"/>
  <c r="K178" i="6"/>
  <c r="K180" i="6"/>
  <c r="K182" i="6"/>
  <c r="K184" i="6"/>
  <c r="K186" i="6"/>
  <c r="K188" i="6"/>
  <c r="K190" i="6"/>
  <c r="K192" i="6"/>
  <c r="K45" i="6"/>
  <c r="K122" i="6"/>
  <c r="K125" i="6"/>
  <c r="K39" i="6"/>
  <c r="K70" i="6"/>
  <c r="K81" i="6"/>
  <c r="K89" i="6"/>
  <c r="K97" i="6"/>
  <c r="K105" i="6"/>
  <c r="K124" i="6"/>
  <c r="K58" i="6"/>
  <c r="K195" i="6"/>
  <c r="K197" i="6"/>
  <c r="K199" i="6"/>
  <c r="K201" i="6"/>
  <c r="K203" i="6"/>
  <c r="K205" i="6"/>
  <c r="K207" i="6"/>
  <c r="K209" i="6"/>
  <c r="K211" i="6"/>
  <c r="K213" i="6"/>
  <c r="K215" i="6"/>
  <c r="K132" i="6"/>
  <c r="K140" i="6"/>
  <c r="K148" i="6"/>
  <c r="K156" i="6"/>
  <c r="K164" i="6"/>
  <c r="K165" i="6"/>
  <c r="K169" i="6"/>
  <c r="K173" i="6"/>
  <c r="K177" i="6"/>
  <c r="K181" i="6"/>
  <c r="K185" i="6"/>
  <c r="K189" i="6"/>
  <c r="K193" i="6"/>
  <c r="K114" i="6"/>
  <c r="K130" i="6"/>
  <c r="K194" i="6"/>
  <c r="K196" i="6"/>
  <c r="K198" i="6"/>
  <c r="K200" i="6"/>
  <c r="K202" i="6"/>
  <c r="K36" i="6"/>
  <c r="K144" i="6"/>
  <c r="K179" i="6"/>
  <c r="K206" i="6"/>
  <c r="K210" i="6"/>
  <c r="K214" i="6"/>
  <c r="K117" i="6"/>
  <c r="K152" i="6"/>
  <c r="K167" i="6"/>
  <c r="K183" i="6"/>
  <c r="K217" i="6"/>
  <c r="K219" i="6"/>
  <c r="K221" i="6"/>
  <c r="K223" i="6"/>
  <c r="K225" i="6"/>
  <c r="K227" i="6"/>
  <c r="K229" i="6"/>
  <c r="K231" i="6"/>
  <c r="K233" i="6"/>
  <c r="K235" i="6"/>
  <c r="K237" i="6"/>
  <c r="K239" i="6"/>
  <c r="K241" i="6"/>
  <c r="K243" i="6"/>
  <c r="K245" i="6"/>
  <c r="K247" i="6"/>
  <c r="K249" i="6"/>
  <c r="K251" i="6"/>
  <c r="K253" i="6"/>
  <c r="K255" i="6"/>
  <c r="K257" i="6"/>
  <c r="K259" i="6"/>
  <c r="K261" i="6"/>
  <c r="K263" i="6"/>
  <c r="K265" i="6"/>
  <c r="K267" i="6"/>
  <c r="K269" i="6"/>
  <c r="K271" i="6"/>
  <c r="K273" i="6"/>
  <c r="K275" i="6"/>
  <c r="K127" i="6"/>
  <c r="K160" i="6"/>
  <c r="K171" i="6"/>
  <c r="K187" i="6"/>
  <c r="K204" i="6"/>
  <c r="K208" i="6"/>
  <c r="K212" i="6"/>
  <c r="K216" i="6"/>
  <c r="K220" i="6"/>
  <c r="K228" i="6"/>
  <c r="K236" i="6"/>
  <c r="K244" i="6"/>
  <c r="K252" i="6"/>
  <c r="K260" i="6"/>
  <c r="K268" i="6"/>
  <c r="K276" i="6"/>
  <c r="K175" i="6"/>
  <c r="K222" i="6"/>
  <c r="K230" i="6"/>
  <c r="K238" i="6"/>
  <c r="K246" i="6"/>
  <c r="K254" i="6"/>
  <c r="K262" i="6"/>
  <c r="K270" i="6"/>
  <c r="K278" i="6"/>
  <c r="K280" i="6"/>
  <c r="K282" i="6"/>
  <c r="K284" i="6"/>
  <c r="K286" i="6"/>
  <c r="K288" i="6"/>
  <c r="K290" i="6"/>
  <c r="K292" i="6"/>
  <c r="K294" i="6"/>
  <c r="K296" i="6"/>
  <c r="K298" i="6"/>
  <c r="K300" i="6"/>
  <c r="K302" i="6"/>
  <c r="K304" i="6"/>
  <c r="K306" i="6"/>
  <c r="K308" i="6"/>
  <c r="K310" i="6"/>
  <c r="K312" i="6"/>
  <c r="K314" i="6"/>
  <c r="K316" i="6"/>
  <c r="K318" i="6"/>
  <c r="K320" i="6"/>
  <c r="K322" i="6"/>
  <c r="K324" i="6"/>
  <c r="K326" i="6"/>
  <c r="K328" i="6"/>
  <c r="K330" i="6"/>
  <c r="K332" i="6"/>
  <c r="K334" i="6"/>
  <c r="K336" i="6"/>
  <c r="K338" i="6"/>
  <c r="K340" i="6"/>
  <c r="K342" i="6"/>
  <c r="K344" i="6"/>
  <c r="K346" i="6"/>
  <c r="K348" i="6"/>
  <c r="K350" i="6"/>
  <c r="K352" i="6"/>
  <c r="K354" i="6"/>
  <c r="K356" i="6"/>
  <c r="K358" i="6"/>
  <c r="K360" i="6"/>
  <c r="K362" i="6"/>
  <c r="K364" i="6"/>
  <c r="K366" i="6"/>
  <c r="K368" i="6"/>
  <c r="K370" i="6"/>
  <c r="K372" i="6"/>
  <c r="K374" i="6"/>
  <c r="K376" i="6"/>
  <c r="K378" i="6"/>
  <c r="K380" i="6"/>
  <c r="K382" i="6"/>
  <c r="K384" i="6"/>
  <c r="K386" i="6"/>
  <c r="K388" i="6"/>
  <c r="K390" i="6"/>
  <c r="K392" i="6"/>
  <c r="K394" i="6"/>
  <c r="K396" i="6"/>
  <c r="K398" i="6"/>
  <c r="K400" i="6"/>
  <c r="K402" i="6"/>
  <c r="K404" i="6"/>
  <c r="K406" i="6"/>
  <c r="K408" i="6"/>
  <c r="K191" i="6"/>
  <c r="K224" i="6"/>
  <c r="K232" i="6"/>
  <c r="K240" i="6"/>
  <c r="K248" i="6"/>
  <c r="K256" i="6"/>
  <c r="K264" i="6"/>
  <c r="K272" i="6"/>
  <c r="K226" i="6"/>
  <c r="K258" i="6"/>
  <c r="K281" i="6"/>
  <c r="K289" i="6"/>
  <c r="K297" i="6"/>
  <c r="K305" i="6"/>
  <c r="K313" i="6"/>
  <c r="K321" i="6"/>
  <c r="K329" i="6"/>
  <c r="K337" i="6"/>
  <c r="K345" i="6"/>
  <c r="K353" i="6"/>
  <c r="K361" i="6"/>
  <c r="K369" i="6"/>
  <c r="K377" i="6"/>
  <c r="K385" i="6"/>
  <c r="K393" i="6"/>
  <c r="K401" i="6"/>
  <c r="K136" i="6"/>
  <c r="K234" i="6"/>
  <c r="K266" i="6"/>
  <c r="K283" i="6"/>
  <c r="K291" i="6"/>
  <c r="K299" i="6"/>
  <c r="K307" i="6"/>
  <c r="K315" i="6"/>
  <c r="K323" i="6"/>
  <c r="K331" i="6"/>
  <c r="K339" i="6"/>
  <c r="K347" i="6"/>
  <c r="K355" i="6"/>
  <c r="K363" i="6"/>
  <c r="K371" i="6"/>
  <c r="K379" i="6"/>
  <c r="K387" i="6"/>
  <c r="K395" i="6"/>
  <c r="K403" i="6"/>
  <c r="K409" i="6"/>
  <c r="K411" i="6"/>
  <c r="K413" i="6"/>
  <c r="K415" i="6"/>
  <c r="K417" i="6"/>
  <c r="K419" i="6"/>
  <c r="K421" i="6"/>
  <c r="K423" i="6"/>
  <c r="K425" i="6"/>
  <c r="K427" i="6"/>
  <c r="K429" i="6"/>
  <c r="K431" i="6"/>
  <c r="K433" i="6"/>
  <c r="K435" i="6"/>
  <c r="K437" i="6"/>
  <c r="K439" i="6"/>
  <c r="K441" i="6"/>
  <c r="K443" i="6"/>
  <c r="K445" i="6"/>
  <c r="K447" i="6"/>
  <c r="K449" i="6"/>
  <c r="K451" i="6"/>
  <c r="K453" i="6"/>
  <c r="K455" i="6"/>
  <c r="K457" i="6"/>
  <c r="K459" i="6"/>
  <c r="K461" i="6"/>
  <c r="K463" i="6"/>
  <c r="K465" i="6"/>
  <c r="K467" i="6"/>
  <c r="K469" i="6"/>
  <c r="K471" i="6"/>
  <c r="K473" i="6"/>
  <c r="K475" i="6"/>
  <c r="K477" i="6"/>
  <c r="K479" i="6"/>
  <c r="K481" i="6"/>
  <c r="K483" i="6"/>
  <c r="K485" i="6"/>
  <c r="K487" i="6"/>
  <c r="K489" i="6"/>
  <c r="K491" i="6"/>
  <c r="K493" i="6"/>
  <c r="K495" i="6"/>
  <c r="K497" i="6"/>
  <c r="K499" i="6"/>
  <c r="K501" i="6"/>
  <c r="K503" i="6"/>
  <c r="K505" i="6"/>
  <c r="K507" i="6"/>
  <c r="K509" i="6"/>
  <c r="K511" i="6"/>
  <c r="K513" i="6"/>
  <c r="K515" i="6"/>
  <c r="K517" i="6"/>
  <c r="K519" i="6"/>
  <c r="K521" i="6"/>
  <c r="K242" i="6"/>
  <c r="K274" i="6"/>
  <c r="K277" i="6"/>
  <c r="K285" i="6"/>
  <c r="K293" i="6"/>
  <c r="K301" i="6"/>
  <c r="K309" i="6"/>
  <c r="K317" i="6"/>
  <c r="K325" i="6"/>
  <c r="K333" i="6"/>
  <c r="K341" i="6"/>
  <c r="K349" i="6"/>
  <c r="K357" i="6"/>
  <c r="K365" i="6"/>
  <c r="K373" i="6"/>
  <c r="K381" i="6"/>
  <c r="K389" i="6"/>
  <c r="K397" i="6"/>
  <c r="K405" i="6"/>
  <c r="K218" i="6"/>
  <c r="K279" i="6"/>
  <c r="K311" i="6"/>
  <c r="K343" i="6"/>
  <c r="K375" i="6"/>
  <c r="K407" i="6"/>
  <c r="K416" i="6"/>
  <c r="K424" i="6"/>
  <c r="K432" i="6"/>
  <c r="K440" i="6"/>
  <c r="K448" i="6"/>
  <c r="K456" i="6"/>
  <c r="K464" i="6"/>
  <c r="K472" i="6"/>
  <c r="K480" i="6"/>
  <c r="K488" i="6"/>
  <c r="K496" i="6"/>
  <c r="K504" i="6"/>
  <c r="K512" i="6"/>
  <c r="K520" i="6"/>
  <c r="K250" i="6"/>
  <c r="K287" i="6"/>
  <c r="K319" i="6"/>
  <c r="K351" i="6"/>
  <c r="K383" i="6"/>
  <c r="K410" i="6"/>
  <c r="K418" i="6"/>
  <c r="K426" i="6"/>
  <c r="K434" i="6"/>
  <c r="K442" i="6"/>
  <c r="K450" i="6"/>
  <c r="K458" i="6"/>
  <c r="K466" i="6"/>
  <c r="K474" i="6"/>
  <c r="K482" i="6"/>
  <c r="K490" i="6"/>
  <c r="K498" i="6"/>
  <c r="K506" i="6"/>
  <c r="K514" i="6"/>
  <c r="K522" i="6"/>
  <c r="K295" i="6"/>
  <c r="K327" i="6"/>
  <c r="K359" i="6"/>
  <c r="K391" i="6"/>
  <c r="K412" i="6"/>
  <c r="K420" i="6"/>
  <c r="K428" i="6"/>
  <c r="K436" i="6"/>
  <c r="K444" i="6"/>
  <c r="K452" i="6"/>
  <c r="K460" i="6"/>
  <c r="K468" i="6"/>
  <c r="K476" i="6"/>
  <c r="K484" i="6"/>
  <c r="K492" i="6"/>
  <c r="K500" i="6"/>
  <c r="K508" i="6"/>
  <c r="K516" i="6"/>
  <c r="K523" i="6"/>
  <c r="K525" i="6"/>
  <c r="K527" i="6"/>
  <c r="K529" i="6"/>
  <c r="K531" i="6"/>
  <c r="K533" i="6"/>
  <c r="K535" i="6"/>
  <c r="K537" i="6"/>
  <c r="K539" i="6"/>
  <c r="K541" i="6"/>
  <c r="K543" i="6"/>
  <c r="K545" i="6"/>
  <c r="K547" i="6"/>
  <c r="K549" i="6"/>
  <c r="K551" i="6"/>
  <c r="K553" i="6"/>
  <c r="K555" i="6"/>
  <c r="K557" i="6"/>
  <c r="K559" i="6"/>
  <c r="K561" i="6"/>
  <c r="K563" i="6"/>
  <c r="K565" i="6"/>
  <c r="K567" i="6"/>
  <c r="K569" i="6"/>
  <c r="K571" i="6"/>
  <c r="K573" i="6"/>
  <c r="K575" i="6"/>
  <c r="K577" i="6"/>
  <c r="K579" i="6"/>
  <c r="K581" i="6"/>
  <c r="K583" i="6"/>
  <c r="K585" i="6"/>
  <c r="K587" i="6"/>
  <c r="K589" i="6"/>
  <c r="K591" i="6"/>
  <c r="K593" i="6"/>
  <c r="K595" i="6"/>
  <c r="K597" i="6"/>
  <c r="K599" i="6"/>
  <c r="K601" i="6"/>
  <c r="K603" i="6"/>
  <c r="K605" i="6"/>
  <c r="K607" i="6"/>
  <c r="K609" i="6"/>
  <c r="K611" i="6"/>
  <c r="K613" i="6"/>
  <c r="K615" i="6"/>
  <c r="K617" i="6"/>
  <c r="K619" i="6"/>
  <c r="K621" i="6"/>
  <c r="K623" i="6"/>
  <c r="K625" i="6"/>
  <c r="K627" i="6"/>
  <c r="K629" i="6"/>
  <c r="K631" i="6"/>
  <c r="K633" i="6"/>
  <c r="K635" i="6"/>
  <c r="K303" i="6"/>
  <c r="K414" i="6"/>
  <c r="K446" i="6"/>
  <c r="K478" i="6"/>
  <c r="K510" i="6"/>
  <c r="K335" i="6"/>
  <c r="K422" i="6"/>
  <c r="K454" i="6"/>
  <c r="K486" i="6"/>
  <c r="K518" i="6"/>
  <c r="K524" i="6"/>
  <c r="K528" i="6"/>
  <c r="K532" i="6"/>
  <c r="K536" i="6"/>
  <c r="K540" i="6"/>
  <c r="K544" i="6"/>
  <c r="K548" i="6"/>
  <c r="K552" i="6"/>
  <c r="K556" i="6"/>
  <c r="K560" i="6"/>
  <c r="K564" i="6"/>
  <c r="K568" i="6"/>
  <c r="K572" i="6"/>
  <c r="K576" i="6"/>
  <c r="K580" i="6"/>
  <c r="K584" i="6"/>
  <c r="K588" i="6"/>
  <c r="K592" i="6"/>
  <c r="K596" i="6"/>
  <c r="K600" i="6"/>
  <c r="K604" i="6"/>
  <c r="K608" i="6"/>
  <c r="K612" i="6"/>
  <c r="K616" i="6"/>
  <c r="K620" i="6"/>
  <c r="K624" i="6"/>
  <c r="K628" i="6"/>
  <c r="K632" i="6"/>
  <c r="K637" i="6"/>
  <c r="K639" i="6"/>
  <c r="K641" i="6"/>
  <c r="K643" i="6"/>
  <c r="K645" i="6"/>
  <c r="K647" i="6"/>
  <c r="K649" i="6"/>
  <c r="K651" i="6"/>
  <c r="K653" i="6"/>
  <c r="K655" i="6"/>
  <c r="K657" i="6"/>
  <c r="K659" i="6"/>
  <c r="K661" i="6"/>
  <c r="K663" i="6"/>
  <c r="K665" i="6"/>
  <c r="K667" i="6"/>
  <c r="K669" i="6"/>
  <c r="K671" i="6"/>
  <c r="K673" i="6"/>
  <c r="K675" i="6"/>
  <c r="K677" i="6"/>
  <c r="K679" i="6"/>
  <c r="K681" i="6"/>
  <c r="K683" i="6"/>
  <c r="K685" i="6"/>
  <c r="K687" i="6"/>
  <c r="K689" i="6"/>
  <c r="K691" i="6"/>
  <c r="K693" i="6"/>
  <c r="K695" i="6"/>
  <c r="K697" i="6"/>
  <c r="K699" i="6"/>
  <c r="K701" i="6"/>
  <c r="K703" i="6"/>
  <c r="K705" i="6"/>
  <c r="K707" i="6"/>
  <c r="K709" i="6"/>
  <c r="K711" i="6"/>
  <c r="K713" i="6"/>
  <c r="K715" i="6"/>
  <c r="K717" i="6"/>
  <c r="K719" i="6"/>
  <c r="K721" i="6"/>
  <c r="K723" i="6"/>
  <c r="K725" i="6"/>
  <c r="K727" i="6"/>
  <c r="K729" i="6"/>
  <c r="K731" i="6"/>
  <c r="K733" i="6"/>
  <c r="K735" i="6"/>
  <c r="K737" i="6"/>
  <c r="K739" i="6"/>
  <c r="K741" i="6"/>
  <c r="K743" i="6"/>
  <c r="K745" i="6"/>
  <c r="K747" i="6"/>
  <c r="K749" i="6"/>
  <c r="K751" i="6"/>
  <c r="K753" i="6"/>
  <c r="K755" i="6"/>
  <c r="K757" i="6"/>
  <c r="K759" i="6"/>
  <c r="K761" i="6"/>
  <c r="K763" i="6"/>
  <c r="K765" i="6"/>
  <c r="K767" i="6"/>
  <c r="K769" i="6"/>
  <c r="K771" i="6"/>
  <c r="K773" i="6"/>
  <c r="K775" i="6"/>
  <c r="K777" i="6"/>
  <c r="K779" i="6"/>
  <c r="K781" i="6"/>
  <c r="K783" i="6"/>
  <c r="K785" i="6"/>
  <c r="K787" i="6"/>
  <c r="K789" i="6"/>
  <c r="K791" i="6"/>
  <c r="K793" i="6"/>
  <c r="K795" i="6"/>
  <c r="K797" i="6"/>
  <c r="K799" i="6"/>
  <c r="K801" i="6"/>
  <c r="K803" i="6"/>
  <c r="K805" i="6"/>
  <c r="K807" i="6"/>
  <c r="K809" i="6"/>
  <c r="K811" i="6"/>
  <c r="K813" i="6"/>
  <c r="K815" i="6"/>
  <c r="K817" i="6"/>
  <c r="K819" i="6"/>
  <c r="K821" i="6"/>
  <c r="K823" i="6"/>
  <c r="K825" i="6"/>
  <c r="K827" i="6"/>
  <c r="K829" i="6"/>
  <c r="K831" i="6"/>
  <c r="K833" i="6"/>
  <c r="K835" i="6"/>
  <c r="K837" i="6"/>
  <c r="K839" i="6"/>
  <c r="K841" i="6"/>
  <c r="K843" i="6"/>
  <c r="K845" i="6"/>
  <c r="K847" i="6"/>
  <c r="K849" i="6"/>
  <c r="K851" i="6"/>
  <c r="K853" i="6"/>
  <c r="K855" i="6"/>
  <c r="K857" i="6"/>
  <c r="K859" i="6"/>
  <c r="K861" i="6"/>
  <c r="K863" i="6"/>
  <c r="K865" i="6"/>
  <c r="K867" i="6"/>
  <c r="K869" i="6"/>
  <c r="K871" i="6"/>
  <c r="K873" i="6"/>
  <c r="K367" i="6"/>
  <c r="K430" i="6"/>
  <c r="K462" i="6"/>
  <c r="K494" i="6"/>
  <c r="C4" i="6"/>
  <c r="O4" i="6"/>
  <c r="O6" i="6"/>
  <c r="O862" i="6"/>
  <c r="O854" i="6"/>
  <c r="O838" i="6"/>
  <c r="G826" i="6"/>
  <c r="K824" i="6"/>
  <c r="G818" i="6"/>
  <c r="K816" i="6"/>
  <c r="G810" i="6"/>
  <c r="G802" i="6"/>
  <c r="K800" i="6"/>
  <c r="S796" i="6"/>
  <c r="O782" i="6"/>
  <c r="S780" i="6"/>
  <c r="C780" i="6"/>
  <c r="S772" i="6"/>
  <c r="C772" i="6"/>
  <c r="G746" i="6"/>
  <c r="G738" i="6"/>
  <c r="G730" i="6"/>
  <c r="G722" i="6"/>
  <c r="G714" i="6"/>
  <c r="G706" i="6"/>
  <c r="G698" i="6"/>
  <c r="G690" i="6"/>
  <c r="G682" i="6"/>
  <c r="G674" i="6"/>
  <c r="G666" i="6"/>
  <c r="G658" i="6"/>
  <c r="G650" i="6"/>
  <c r="G632" i="6"/>
  <c r="K614" i="6"/>
  <c r="S610" i="6"/>
  <c r="C602" i="6"/>
  <c r="O564" i="6"/>
  <c r="E314" i="6"/>
  <c r="C11" i="6"/>
  <c r="C13" i="6"/>
  <c r="C15" i="6"/>
  <c r="C17" i="6"/>
  <c r="C19" i="6"/>
  <c r="C21" i="6"/>
  <c r="C23" i="6"/>
  <c r="C25" i="6"/>
  <c r="C27" i="6"/>
  <c r="C29" i="6"/>
  <c r="C16" i="6"/>
  <c r="C24" i="6"/>
  <c r="C31" i="6"/>
  <c r="C33" i="6"/>
  <c r="C14" i="6"/>
  <c r="C22" i="6"/>
  <c r="C20" i="6"/>
  <c r="C30" i="6"/>
  <c r="C34" i="6"/>
  <c r="C35" i="6"/>
  <c r="C38" i="6"/>
  <c r="C26" i="6"/>
  <c r="C44" i="6"/>
  <c r="C47" i="6"/>
  <c r="C52" i="6"/>
  <c r="C55" i="6"/>
  <c r="C60" i="6"/>
  <c r="C63" i="6"/>
  <c r="C65" i="6"/>
  <c r="C67" i="6"/>
  <c r="C69" i="6"/>
  <c r="C71" i="6"/>
  <c r="C73" i="6"/>
  <c r="C37" i="6"/>
  <c r="C39" i="6"/>
  <c r="C42" i="6"/>
  <c r="C45" i="6"/>
  <c r="C50" i="6"/>
  <c r="C53" i="6"/>
  <c r="C58" i="6"/>
  <c r="C61" i="6"/>
  <c r="C12" i="6"/>
  <c r="C28" i="6"/>
  <c r="C32" i="6"/>
  <c r="C36" i="6"/>
  <c r="C48" i="6"/>
  <c r="C51" i="6"/>
  <c r="C64" i="6"/>
  <c r="C68" i="6"/>
  <c r="C72" i="6"/>
  <c r="C76" i="6"/>
  <c r="C78" i="6"/>
  <c r="C80" i="6"/>
  <c r="C82" i="6"/>
  <c r="C84" i="6"/>
  <c r="C86" i="6"/>
  <c r="C88" i="6"/>
  <c r="C90" i="6"/>
  <c r="C92" i="6"/>
  <c r="C94" i="6"/>
  <c r="C96" i="6"/>
  <c r="C98" i="6"/>
  <c r="C100" i="6"/>
  <c r="C102" i="6"/>
  <c r="C104" i="6"/>
  <c r="C106" i="6"/>
  <c r="C108" i="6"/>
  <c r="C110" i="6"/>
  <c r="C112" i="6"/>
  <c r="C41" i="6"/>
  <c r="C54" i="6"/>
  <c r="C57" i="6"/>
  <c r="C40" i="6"/>
  <c r="C59" i="6"/>
  <c r="C70" i="6"/>
  <c r="C75" i="6"/>
  <c r="C79" i="6"/>
  <c r="C83" i="6"/>
  <c r="C87" i="6"/>
  <c r="C91" i="6"/>
  <c r="C95" i="6"/>
  <c r="C99" i="6"/>
  <c r="C103" i="6"/>
  <c r="C107" i="6"/>
  <c r="C111" i="6"/>
  <c r="C116" i="6"/>
  <c r="C119" i="6"/>
  <c r="C124" i="6"/>
  <c r="C127" i="6"/>
  <c r="C133" i="6"/>
  <c r="C135" i="6"/>
  <c r="C137" i="6"/>
  <c r="C139" i="6"/>
  <c r="C141" i="6"/>
  <c r="C143" i="6"/>
  <c r="C145" i="6"/>
  <c r="C147" i="6"/>
  <c r="C149" i="6"/>
  <c r="C151" i="6"/>
  <c r="C153" i="6"/>
  <c r="C155" i="6"/>
  <c r="C157" i="6"/>
  <c r="C159" i="6"/>
  <c r="C161" i="6"/>
  <c r="C163" i="6"/>
  <c r="C18" i="6"/>
  <c r="C46" i="6"/>
  <c r="C114" i="6"/>
  <c r="C117" i="6"/>
  <c r="C122" i="6"/>
  <c r="C125" i="6"/>
  <c r="C130" i="6"/>
  <c r="C43" i="6"/>
  <c r="C66" i="6"/>
  <c r="C81" i="6"/>
  <c r="C89" i="6"/>
  <c r="C97" i="6"/>
  <c r="C105" i="6"/>
  <c r="C120" i="6"/>
  <c r="C123" i="6"/>
  <c r="C134" i="6"/>
  <c r="C138" i="6"/>
  <c r="C142" i="6"/>
  <c r="C146" i="6"/>
  <c r="C150" i="6"/>
  <c r="C154" i="6"/>
  <c r="C158" i="6"/>
  <c r="C162" i="6"/>
  <c r="C166" i="6"/>
  <c r="C168" i="6"/>
  <c r="C170" i="6"/>
  <c r="C172" i="6"/>
  <c r="C174" i="6"/>
  <c r="C176" i="6"/>
  <c r="C178" i="6"/>
  <c r="C180" i="6"/>
  <c r="C182" i="6"/>
  <c r="C184" i="6"/>
  <c r="C186" i="6"/>
  <c r="C188" i="6"/>
  <c r="C190" i="6"/>
  <c r="C192" i="6"/>
  <c r="C62" i="6"/>
  <c r="C113" i="6"/>
  <c r="C126" i="6"/>
  <c r="C129" i="6"/>
  <c r="C56" i="6"/>
  <c r="C74" i="6"/>
  <c r="C77" i="6"/>
  <c r="C85" i="6"/>
  <c r="C93" i="6"/>
  <c r="C101" i="6"/>
  <c r="C109" i="6"/>
  <c r="C115" i="6"/>
  <c r="C49" i="6"/>
  <c r="C118" i="6"/>
  <c r="C195" i="6"/>
  <c r="C197" i="6"/>
  <c r="C199" i="6"/>
  <c r="C201" i="6"/>
  <c r="C203" i="6"/>
  <c r="C205" i="6"/>
  <c r="C207" i="6"/>
  <c r="C209" i="6"/>
  <c r="C211" i="6"/>
  <c r="C213" i="6"/>
  <c r="C215" i="6"/>
  <c r="C217" i="6"/>
  <c r="C121" i="6"/>
  <c r="C128" i="6"/>
  <c r="C136" i="6"/>
  <c r="C144" i="6"/>
  <c r="C152" i="6"/>
  <c r="C160" i="6"/>
  <c r="C165" i="6"/>
  <c r="C169" i="6"/>
  <c r="C173" i="6"/>
  <c r="C177" i="6"/>
  <c r="C181" i="6"/>
  <c r="C185" i="6"/>
  <c r="C189" i="6"/>
  <c r="C193" i="6"/>
  <c r="C196" i="6"/>
  <c r="C198" i="6"/>
  <c r="C200" i="6"/>
  <c r="C202" i="6"/>
  <c r="C148" i="6"/>
  <c r="C167" i="6"/>
  <c r="C183" i="6"/>
  <c r="C206" i="6"/>
  <c r="C210" i="6"/>
  <c r="C214" i="6"/>
  <c r="C131" i="6"/>
  <c r="C156" i="6"/>
  <c r="C171" i="6"/>
  <c r="C187" i="6"/>
  <c r="C194" i="6"/>
  <c r="C219" i="6"/>
  <c r="C221" i="6"/>
  <c r="C223" i="6"/>
  <c r="C225" i="6"/>
  <c r="C227" i="6"/>
  <c r="C229" i="6"/>
  <c r="C231" i="6"/>
  <c r="C233" i="6"/>
  <c r="C235" i="6"/>
  <c r="C237" i="6"/>
  <c r="C239" i="6"/>
  <c r="C241" i="6"/>
  <c r="C243" i="6"/>
  <c r="C245" i="6"/>
  <c r="C247" i="6"/>
  <c r="C249" i="6"/>
  <c r="C251" i="6"/>
  <c r="C253" i="6"/>
  <c r="C255" i="6"/>
  <c r="C257" i="6"/>
  <c r="C259" i="6"/>
  <c r="C261" i="6"/>
  <c r="C263" i="6"/>
  <c r="C265" i="6"/>
  <c r="C267" i="6"/>
  <c r="C269" i="6"/>
  <c r="C271" i="6"/>
  <c r="C273" i="6"/>
  <c r="C275" i="6"/>
  <c r="C277" i="6"/>
  <c r="C132" i="6"/>
  <c r="C164" i="6"/>
  <c r="C175" i="6"/>
  <c r="C191" i="6"/>
  <c r="C204" i="6"/>
  <c r="C208" i="6"/>
  <c r="C212" i="6"/>
  <c r="C216" i="6"/>
  <c r="C140" i="6"/>
  <c r="C224" i="6"/>
  <c r="C232" i="6"/>
  <c r="C240" i="6"/>
  <c r="C248" i="6"/>
  <c r="C256" i="6"/>
  <c r="C264" i="6"/>
  <c r="C272" i="6"/>
  <c r="C276" i="6"/>
  <c r="C218" i="6"/>
  <c r="C226" i="6"/>
  <c r="C234" i="6"/>
  <c r="C242" i="6"/>
  <c r="C250" i="6"/>
  <c r="C258" i="6"/>
  <c r="C266" i="6"/>
  <c r="C274" i="6"/>
  <c r="C278" i="6"/>
  <c r="C280" i="6"/>
  <c r="C282" i="6"/>
  <c r="C284" i="6"/>
  <c r="C286" i="6"/>
  <c r="C288" i="6"/>
  <c r="C290" i="6"/>
  <c r="C292" i="6"/>
  <c r="C294" i="6"/>
  <c r="C296" i="6"/>
  <c r="C298" i="6"/>
  <c r="C300" i="6"/>
  <c r="C302" i="6"/>
  <c r="C304" i="6"/>
  <c r="C306" i="6"/>
  <c r="C308" i="6"/>
  <c r="C310" i="6"/>
  <c r="C312" i="6"/>
  <c r="C314" i="6"/>
  <c r="C316" i="6"/>
  <c r="C318" i="6"/>
  <c r="C320" i="6"/>
  <c r="C322" i="6"/>
  <c r="C324" i="6"/>
  <c r="C326" i="6"/>
  <c r="C328" i="6"/>
  <c r="C330" i="6"/>
  <c r="C332" i="6"/>
  <c r="C334" i="6"/>
  <c r="C336" i="6"/>
  <c r="C338" i="6"/>
  <c r="C340" i="6"/>
  <c r="C342" i="6"/>
  <c r="C344" i="6"/>
  <c r="C346" i="6"/>
  <c r="C348" i="6"/>
  <c r="C350" i="6"/>
  <c r="C352" i="6"/>
  <c r="C354" i="6"/>
  <c r="C356" i="6"/>
  <c r="C358" i="6"/>
  <c r="C360" i="6"/>
  <c r="C362" i="6"/>
  <c r="C364" i="6"/>
  <c r="C366" i="6"/>
  <c r="C368" i="6"/>
  <c r="C370" i="6"/>
  <c r="C372" i="6"/>
  <c r="C374" i="6"/>
  <c r="C376" i="6"/>
  <c r="C378" i="6"/>
  <c r="C380" i="6"/>
  <c r="C382" i="6"/>
  <c r="C384" i="6"/>
  <c r="C386" i="6"/>
  <c r="C388" i="6"/>
  <c r="C390" i="6"/>
  <c r="C392" i="6"/>
  <c r="C394" i="6"/>
  <c r="C396" i="6"/>
  <c r="C398" i="6"/>
  <c r="C400" i="6"/>
  <c r="C402" i="6"/>
  <c r="C404" i="6"/>
  <c r="C406" i="6"/>
  <c r="C408" i="6"/>
  <c r="C220" i="6"/>
  <c r="C228" i="6"/>
  <c r="C236" i="6"/>
  <c r="C244" i="6"/>
  <c r="C252" i="6"/>
  <c r="C260" i="6"/>
  <c r="C268" i="6"/>
  <c r="C230" i="6"/>
  <c r="C262" i="6"/>
  <c r="C285" i="6"/>
  <c r="C293" i="6"/>
  <c r="C301" i="6"/>
  <c r="C309" i="6"/>
  <c r="C317" i="6"/>
  <c r="C325" i="6"/>
  <c r="C333" i="6"/>
  <c r="C341" i="6"/>
  <c r="C349" i="6"/>
  <c r="C357" i="6"/>
  <c r="C365" i="6"/>
  <c r="C373" i="6"/>
  <c r="C381" i="6"/>
  <c r="C389" i="6"/>
  <c r="C397" i="6"/>
  <c r="C405" i="6"/>
  <c r="C179" i="6"/>
  <c r="C238" i="6"/>
  <c r="C270" i="6"/>
  <c r="C279" i="6"/>
  <c r="C287" i="6"/>
  <c r="C295" i="6"/>
  <c r="C303" i="6"/>
  <c r="C311" i="6"/>
  <c r="C319" i="6"/>
  <c r="C327" i="6"/>
  <c r="C335" i="6"/>
  <c r="C343" i="6"/>
  <c r="C351" i="6"/>
  <c r="C359" i="6"/>
  <c r="C367" i="6"/>
  <c r="C375" i="6"/>
  <c r="C383" i="6"/>
  <c r="C391" i="6"/>
  <c r="C399" i="6"/>
  <c r="C407" i="6"/>
  <c r="C409" i="6"/>
  <c r="C411" i="6"/>
  <c r="C413" i="6"/>
  <c r="C415" i="6"/>
  <c r="C417" i="6"/>
  <c r="C419" i="6"/>
  <c r="C421" i="6"/>
  <c r="C423" i="6"/>
  <c r="C425" i="6"/>
  <c r="C427" i="6"/>
  <c r="C429" i="6"/>
  <c r="C431" i="6"/>
  <c r="C433" i="6"/>
  <c r="C435" i="6"/>
  <c r="C437" i="6"/>
  <c r="C439" i="6"/>
  <c r="C441" i="6"/>
  <c r="C443" i="6"/>
  <c r="C445" i="6"/>
  <c r="C447" i="6"/>
  <c r="C449" i="6"/>
  <c r="C451" i="6"/>
  <c r="C453" i="6"/>
  <c r="C455" i="6"/>
  <c r="C457" i="6"/>
  <c r="C459" i="6"/>
  <c r="C461" i="6"/>
  <c r="C463" i="6"/>
  <c r="C465" i="6"/>
  <c r="C467" i="6"/>
  <c r="C469" i="6"/>
  <c r="C471" i="6"/>
  <c r="C473" i="6"/>
  <c r="C475" i="6"/>
  <c r="C477" i="6"/>
  <c r="C479" i="6"/>
  <c r="C481" i="6"/>
  <c r="C483" i="6"/>
  <c r="C485" i="6"/>
  <c r="C487" i="6"/>
  <c r="C489" i="6"/>
  <c r="C491" i="6"/>
  <c r="C493" i="6"/>
  <c r="C495" i="6"/>
  <c r="C497" i="6"/>
  <c r="C499" i="6"/>
  <c r="C501" i="6"/>
  <c r="C503" i="6"/>
  <c r="C505" i="6"/>
  <c r="C507" i="6"/>
  <c r="C509" i="6"/>
  <c r="C511" i="6"/>
  <c r="C513" i="6"/>
  <c r="C515" i="6"/>
  <c r="C517" i="6"/>
  <c r="C519" i="6"/>
  <c r="C521" i="6"/>
  <c r="C246" i="6"/>
  <c r="C281" i="6"/>
  <c r="C289" i="6"/>
  <c r="C297" i="6"/>
  <c r="C305" i="6"/>
  <c r="C313" i="6"/>
  <c r="C321" i="6"/>
  <c r="C329" i="6"/>
  <c r="C337" i="6"/>
  <c r="C345" i="6"/>
  <c r="C353" i="6"/>
  <c r="C361" i="6"/>
  <c r="C369" i="6"/>
  <c r="C377" i="6"/>
  <c r="C385" i="6"/>
  <c r="C393" i="6"/>
  <c r="C401" i="6"/>
  <c r="C283" i="6"/>
  <c r="C315" i="6"/>
  <c r="C347" i="6"/>
  <c r="C379" i="6"/>
  <c r="C412" i="6"/>
  <c r="C420" i="6"/>
  <c r="C428" i="6"/>
  <c r="C436" i="6"/>
  <c r="C444" i="6"/>
  <c r="C452" i="6"/>
  <c r="C460" i="6"/>
  <c r="C468" i="6"/>
  <c r="C476" i="6"/>
  <c r="C484" i="6"/>
  <c r="C492" i="6"/>
  <c r="C500" i="6"/>
  <c r="C508" i="6"/>
  <c r="C516" i="6"/>
  <c r="C222" i="6"/>
  <c r="C291" i="6"/>
  <c r="C323" i="6"/>
  <c r="C355" i="6"/>
  <c r="C387" i="6"/>
  <c r="C414" i="6"/>
  <c r="C422" i="6"/>
  <c r="C430" i="6"/>
  <c r="C438" i="6"/>
  <c r="C446" i="6"/>
  <c r="C454" i="6"/>
  <c r="C462" i="6"/>
  <c r="C470" i="6"/>
  <c r="C478" i="6"/>
  <c r="C486" i="6"/>
  <c r="C494" i="6"/>
  <c r="C502" i="6"/>
  <c r="C510" i="6"/>
  <c r="C518" i="6"/>
  <c r="C254" i="6"/>
  <c r="C299" i="6"/>
  <c r="C331" i="6"/>
  <c r="C363" i="6"/>
  <c r="C395" i="6"/>
  <c r="C416" i="6"/>
  <c r="C424" i="6"/>
  <c r="C432" i="6"/>
  <c r="C440" i="6"/>
  <c r="C448" i="6"/>
  <c r="C456" i="6"/>
  <c r="C464" i="6"/>
  <c r="C472" i="6"/>
  <c r="C480" i="6"/>
  <c r="C488" i="6"/>
  <c r="C496" i="6"/>
  <c r="C504" i="6"/>
  <c r="C512" i="6"/>
  <c r="C520" i="6"/>
  <c r="C523" i="6"/>
  <c r="C525" i="6"/>
  <c r="C527" i="6"/>
  <c r="C529" i="6"/>
  <c r="C531" i="6"/>
  <c r="C533" i="6"/>
  <c r="C535" i="6"/>
  <c r="C537" i="6"/>
  <c r="C539" i="6"/>
  <c r="C541" i="6"/>
  <c r="C543" i="6"/>
  <c r="C545" i="6"/>
  <c r="C547" i="6"/>
  <c r="C549" i="6"/>
  <c r="C551" i="6"/>
  <c r="C553" i="6"/>
  <c r="C555" i="6"/>
  <c r="C557" i="6"/>
  <c r="C559" i="6"/>
  <c r="C561" i="6"/>
  <c r="C563" i="6"/>
  <c r="C565" i="6"/>
  <c r="C567" i="6"/>
  <c r="C569" i="6"/>
  <c r="C571" i="6"/>
  <c r="C573" i="6"/>
  <c r="C575" i="6"/>
  <c r="C577" i="6"/>
  <c r="C579" i="6"/>
  <c r="C581" i="6"/>
  <c r="C583" i="6"/>
  <c r="C585" i="6"/>
  <c r="C587" i="6"/>
  <c r="C589" i="6"/>
  <c r="C591" i="6"/>
  <c r="C593" i="6"/>
  <c r="C595" i="6"/>
  <c r="C597" i="6"/>
  <c r="C599" i="6"/>
  <c r="C601" i="6"/>
  <c r="C603" i="6"/>
  <c r="C605" i="6"/>
  <c r="C607" i="6"/>
  <c r="C609" i="6"/>
  <c r="C611" i="6"/>
  <c r="C613" i="6"/>
  <c r="C615" i="6"/>
  <c r="C617" i="6"/>
  <c r="C619" i="6"/>
  <c r="C621" i="6"/>
  <c r="C623" i="6"/>
  <c r="C625" i="6"/>
  <c r="C627" i="6"/>
  <c r="C629" i="6"/>
  <c r="C631" i="6"/>
  <c r="C633" i="6"/>
  <c r="C635" i="6"/>
  <c r="C403" i="6"/>
  <c r="C418" i="6"/>
  <c r="C450" i="6"/>
  <c r="C482" i="6"/>
  <c r="C514" i="6"/>
  <c r="C307" i="6"/>
  <c r="C426" i="6"/>
  <c r="C458" i="6"/>
  <c r="C490" i="6"/>
  <c r="C522" i="6"/>
  <c r="C524" i="6"/>
  <c r="C528" i="6"/>
  <c r="C532" i="6"/>
  <c r="C536" i="6"/>
  <c r="C540" i="6"/>
  <c r="C544" i="6"/>
  <c r="C548" i="6"/>
  <c r="C552" i="6"/>
  <c r="C556" i="6"/>
  <c r="C560" i="6"/>
  <c r="C564" i="6"/>
  <c r="C568" i="6"/>
  <c r="C572" i="6"/>
  <c r="C576" i="6"/>
  <c r="C580" i="6"/>
  <c r="C584" i="6"/>
  <c r="C588" i="6"/>
  <c r="C592" i="6"/>
  <c r="C596" i="6"/>
  <c r="C600" i="6"/>
  <c r="C604" i="6"/>
  <c r="C608" i="6"/>
  <c r="C612" i="6"/>
  <c r="C616" i="6"/>
  <c r="C620" i="6"/>
  <c r="C624" i="6"/>
  <c r="C628" i="6"/>
  <c r="C632" i="6"/>
  <c r="C636" i="6"/>
  <c r="C637" i="6"/>
  <c r="C639" i="6"/>
  <c r="C641" i="6"/>
  <c r="C643" i="6"/>
  <c r="C645" i="6"/>
  <c r="C647" i="6"/>
  <c r="C649" i="6"/>
  <c r="C651" i="6"/>
  <c r="C653" i="6"/>
  <c r="C655" i="6"/>
  <c r="C657" i="6"/>
  <c r="C659" i="6"/>
  <c r="C661" i="6"/>
  <c r="C663" i="6"/>
  <c r="C665" i="6"/>
  <c r="C667" i="6"/>
  <c r="C669" i="6"/>
  <c r="C671" i="6"/>
  <c r="C673" i="6"/>
  <c r="C675" i="6"/>
  <c r="C677" i="6"/>
  <c r="C679" i="6"/>
  <c r="C681" i="6"/>
  <c r="C683" i="6"/>
  <c r="C685" i="6"/>
  <c r="C687" i="6"/>
  <c r="C689" i="6"/>
  <c r="C691" i="6"/>
  <c r="C693" i="6"/>
  <c r="C695" i="6"/>
  <c r="C697" i="6"/>
  <c r="C699" i="6"/>
  <c r="C701" i="6"/>
  <c r="C703" i="6"/>
  <c r="C705" i="6"/>
  <c r="C707" i="6"/>
  <c r="C709" i="6"/>
  <c r="C711" i="6"/>
  <c r="C713" i="6"/>
  <c r="C715" i="6"/>
  <c r="C717" i="6"/>
  <c r="C719" i="6"/>
  <c r="C721" i="6"/>
  <c r="C723" i="6"/>
  <c r="C725" i="6"/>
  <c r="C727" i="6"/>
  <c r="C729" i="6"/>
  <c r="C731" i="6"/>
  <c r="C733" i="6"/>
  <c r="C735" i="6"/>
  <c r="C737" i="6"/>
  <c r="C739" i="6"/>
  <c r="C741" i="6"/>
  <c r="C743" i="6"/>
  <c r="C745" i="6"/>
  <c r="C747" i="6"/>
  <c r="C749" i="6"/>
  <c r="C751" i="6"/>
  <c r="C753" i="6"/>
  <c r="C755" i="6"/>
  <c r="C757" i="6"/>
  <c r="C759" i="6"/>
  <c r="C761" i="6"/>
  <c r="C763" i="6"/>
  <c r="C765" i="6"/>
  <c r="C767" i="6"/>
  <c r="C769" i="6"/>
  <c r="C771" i="6"/>
  <c r="C773" i="6"/>
  <c r="C775" i="6"/>
  <c r="C777" i="6"/>
  <c r="C779" i="6"/>
  <c r="C781" i="6"/>
  <c r="C783" i="6"/>
  <c r="C785" i="6"/>
  <c r="C787" i="6"/>
  <c r="C789" i="6"/>
  <c r="C791" i="6"/>
  <c r="C793" i="6"/>
  <c r="C795" i="6"/>
  <c r="C797" i="6"/>
  <c r="C799" i="6"/>
  <c r="C801" i="6"/>
  <c r="C803" i="6"/>
  <c r="C805" i="6"/>
  <c r="C807" i="6"/>
  <c r="C809" i="6"/>
  <c r="C811" i="6"/>
  <c r="C813" i="6"/>
  <c r="C815" i="6"/>
  <c r="C817" i="6"/>
  <c r="C819" i="6"/>
  <c r="C821" i="6"/>
  <c r="C823" i="6"/>
  <c r="C825" i="6"/>
  <c r="C827" i="6"/>
  <c r="C829" i="6"/>
  <c r="C831" i="6"/>
  <c r="C833" i="6"/>
  <c r="C835" i="6"/>
  <c r="C837" i="6"/>
  <c r="C839" i="6"/>
  <c r="C841" i="6"/>
  <c r="C843" i="6"/>
  <c r="C845" i="6"/>
  <c r="C847" i="6"/>
  <c r="C849" i="6"/>
  <c r="C851" i="6"/>
  <c r="C853" i="6"/>
  <c r="C855" i="6"/>
  <c r="C857" i="6"/>
  <c r="C859" i="6"/>
  <c r="C861" i="6"/>
  <c r="C863" i="6"/>
  <c r="C865" i="6"/>
  <c r="C867" i="6"/>
  <c r="C869" i="6"/>
  <c r="C871" i="6"/>
  <c r="C873" i="6"/>
  <c r="C339" i="6"/>
  <c r="C434" i="6"/>
  <c r="C466" i="6"/>
  <c r="C498" i="6"/>
  <c r="S11" i="6"/>
  <c r="S13" i="6"/>
  <c r="S15" i="6"/>
  <c r="S17" i="6"/>
  <c r="S19" i="6"/>
  <c r="S21" i="6"/>
  <c r="S23" i="6"/>
  <c r="S25" i="6"/>
  <c r="S27" i="6"/>
  <c r="S16" i="6"/>
  <c r="S24" i="6"/>
  <c r="S29" i="6"/>
  <c r="S31" i="6"/>
  <c r="S33" i="6"/>
  <c r="S14" i="6"/>
  <c r="S22" i="6"/>
  <c r="S12" i="6"/>
  <c r="S28" i="6"/>
  <c r="S30" i="6"/>
  <c r="S35" i="6"/>
  <c r="S38" i="6"/>
  <c r="S18" i="6"/>
  <c r="S20" i="6"/>
  <c r="S32" i="6"/>
  <c r="S39" i="6"/>
  <c r="S44" i="6"/>
  <c r="S47" i="6"/>
  <c r="S52" i="6"/>
  <c r="S55" i="6"/>
  <c r="S60" i="6"/>
  <c r="S63" i="6"/>
  <c r="S65" i="6"/>
  <c r="S67" i="6"/>
  <c r="S69" i="6"/>
  <c r="S71" i="6"/>
  <c r="S73" i="6"/>
  <c r="S26" i="6"/>
  <c r="S42" i="6"/>
  <c r="S45" i="6"/>
  <c r="S50" i="6"/>
  <c r="S53" i="6"/>
  <c r="S58" i="6"/>
  <c r="S61" i="6"/>
  <c r="S40" i="6"/>
  <c r="S43" i="6"/>
  <c r="S56" i="6"/>
  <c r="S59" i="6"/>
  <c r="S64" i="6"/>
  <c r="S68" i="6"/>
  <c r="S72" i="6"/>
  <c r="S74" i="6"/>
  <c r="S76" i="6"/>
  <c r="S78" i="6"/>
  <c r="S80" i="6"/>
  <c r="S82" i="6"/>
  <c r="S84" i="6"/>
  <c r="S86" i="6"/>
  <c r="S88" i="6"/>
  <c r="S90" i="6"/>
  <c r="S92" i="6"/>
  <c r="S94" i="6"/>
  <c r="S96" i="6"/>
  <c r="S98" i="6"/>
  <c r="S100" i="6"/>
  <c r="S102" i="6"/>
  <c r="S104" i="6"/>
  <c r="S106" i="6"/>
  <c r="S108" i="6"/>
  <c r="S110" i="6"/>
  <c r="S36" i="6"/>
  <c r="S46" i="6"/>
  <c r="S49" i="6"/>
  <c r="S62" i="6"/>
  <c r="S51" i="6"/>
  <c r="S70" i="6"/>
  <c r="S75" i="6"/>
  <c r="S79" i="6"/>
  <c r="S83" i="6"/>
  <c r="S87" i="6"/>
  <c r="S91" i="6"/>
  <c r="S95" i="6"/>
  <c r="S99" i="6"/>
  <c r="S103" i="6"/>
  <c r="S107" i="6"/>
  <c r="S111" i="6"/>
  <c r="S116" i="6"/>
  <c r="S119" i="6"/>
  <c r="S124" i="6"/>
  <c r="S127" i="6"/>
  <c r="S131" i="6"/>
  <c r="S133" i="6"/>
  <c r="S135" i="6"/>
  <c r="S137" i="6"/>
  <c r="S139" i="6"/>
  <c r="S141" i="6"/>
  <c r="S143" i="6"/>
  <c r="S145" i="6"/>
  <c r="S147" i="6"/>
  <c r="S149" i="6"/>
  <c r="S151" i="6"/>
  <c r="S153" i="6"/>
  <c r="S155" i="6"/>
  <c r="S157" i="6"/>
  <c r="S159" i="6"/>
  <c r="S161" i="6"/>
  <c r="S163" i="6"/>
  <c r="S57" i="6"/>
  <c r="S114" i="6"/>
  <c r="S117" i="6"/>
  <c r="S122" i="6"/>
  <c r="S125" i="6"/>
  <c r="S130" i="6"/>
  <c r="S37" i="6"/>
  <c r="S81" i="6"/>
  <c r="S89" i="6"/>
  <c r="S97" i="6"/>
  <c r="S105" i="6"/>
  <c r="S112" i="6"/>
  <c r="S115" i="6"/>
  <c r="S128" i="6"/>
  <c r="S134" i="6"/>
  <c r="S138" i="6"/>
  <c r="S142" i="6"/>
  <c r="S146" i="6"/>
  <c r="S150" i="6"/>
  <c r="S154" i="6"/>
  <c r="S158" i="6"/>
  <c r="S162" i="6"/>
  <c r="S164" i="6"/>
  <c r="S166" i="6"/>
  <c r="S168" i="6"/>
  <c r="S170" i="6"/>
  <c r="S172" i="6"/>
  <c r="S174" i="6"/>
  <c r="S176" i="6"/>
  <c r="S178" i="6"/>
  <c r="S180" i="6"/>
  <c r="S182" i="6"/>
  <c r="S184" i="6"/>
  <c r="S186" i="6"/>
  <c r="S188" i="6"/>
  <c r="S190" i="6"/>
  <c r="S192" i="6"/>
  <c r="S34" i="6"/>
  <c r="S54" i="6"/>
  <c r="S118" i="6"/>
  <c r="S121" i="6"/>
  <c r="S48" i="6"/>
  <c r="S66" i="6"/>
  <c r="S77" i="6"/>
  <c r="S85" i="6"/>
  <c r="S93" i="6"/>
  <c r="S101" i="6"/>
  <c r="S109" i="6"/>
  <c r="S120" i="6"/>
  <c r="S123" i="6"/>
  <c r="S129" i="6"/>
  <c r="S195" i="6"/>
  <c r="S197" i="6"/>
  <c r="S199" i="6"/>
  <c r="S201" i="6"/>
  <c r="S203" i="6"/>
  <c r="S205" i="6"/>
  <c r="S207" i="6"/>
  <c r="S209" i="6"/>
  <c r="S211" i="6"/>
  <c r="S213" i="6"/>
  <c r="S215" i="6"/>
  <c r="S41" i="6"/>
  <c r="S113" i="6"/>
  <c r="S136" i="6"/>
  <c r="S144" i="6"/>
  <c r="S152" i="6"/>
  <c r="S160" i="6"/>
  <c r="S165" i="6"/>
  <c r="S169" i="6"/>
  <c r="S173" i="6"/>
  <c r="S177" i="6"/>
  <c r="S181" i="6"/>
  <c r="S185" i="6"/>
  <c r="S189" i="6"/>
  <c r="S193" i="6"/>
  <c r="S126" i="6"/>
  <c r="S194" i="6"/>
  <c r="S196" i="6"/>
  <c r="S198" i="6"/>
  <c r="S200" i="6"/>
  <c r="S202" i="6"/>
  <c r="S140" i="6"/>
  <c r="S175" i="6"/>
  <c r="S191" i="6"/>
  <c r="S206" i="6"/>
  <c r="S210" i="6"/>
  <c r="S214" i="6"/>
  <c r="S148" i="6"/>
  <c r="S179" i="6"/>
  <c r="S217" i="6"/>
  <c r="S219" i="6"/>
  <c r="S221" i="6"/>
  <c r="S223" i="6"/>
  <c r="S225" i="6"/>
  <c r="S227" i="6"/>
  <c r="S229" i="6"/>
  <c r="S231" i="6"/>
  <c r="S233" i="6"/>
  <c r="S235" i="6"/>
  <c r="S237" i="6"/>
  <c r="S239" i="6"/>
  <c r="S241" i="6"/>
  <c r="S243" i="6"/>
  <c r="S245" i="6"/>
  <c r="S247" i="6"/>
  <c r="S249" i="6"/>
  <c r="S251" i="6"/>
  <c r="S253" i="6"/>
  <c r="S255" i="6"/>
  <c r="S257" i="6"/>
  <c r="S259" i="6"/>
  <c r="S261" i="6"/>
  <c r="S263" i="6"/>
  <c r="S265" i="6"/>
  <c r="S267" i="6"/>
  <c r="S269" i="6"/>
  <c r="S271" i="6"/>
  <c r="S273" i="6"/>
  <c r="S275" i="6"/>
  <c r="S156" i="6"/>
  <c r="S167" i="6"/>
  <c r="S183" i="6"/>
  <c r="S204" i="6"/>
  <c r="S208" i="6"/>
  <c r="S212" i="6"/>
  <c r="S216" i="6"/>
  <c r="S187" i="6"/>
  <c r="S224" i="6"/>
  <c r="S232" i="6"/>
  <c r="S240" i="6"/>
  <c r="S248" i="6"/>
  <c r="S256" i="6"/>
  <c r="S264" i="6"/>
  <c r="S272" i="6"/>
  <c r="S218" i="6"/>
  <c r="S226" i="6"/>
  <c r="S234" i="6"/>
  <c r="S242" i="6"/>
  <c r="S250" i="6"/>
  <c r="S258" i="6"/>
  <c r="S266" i="6"/>
  <c r="S278" i="6"/>
  <c r="S280" i="6"/>
  <c r="S282" i="6"/>
  <c r="S284" i="6"/>
  <c r="S286" i="6"/>
  <c r="S288" i="6"/>
  <c r="S290" i="6"/>
  <c r="S292" i="6"/>
  <c r="S294" i="6"/>
  <c r="S296" i="6"/>
  <c r="S298" i="6"/>
  <c r="S300" i="6"/>
  <c r="S302" i="6"/>
  <c r="S304" i="6"/>
  <c r="S306" i="6"/>
  <c r="S308" i="6"/>
  <c r="S310" i="6"/>
  <c r="S312" i="6"/>
  <c r="S314" i="6"/>
  <c r="S316" i="6"/>
  <c r="S318" i="6"/>
  <c r="S320" i="6"/>
  <c r="S322" i="6"/>
  <c r="S324" i="6"/>
  <c r="S326" i="6"/>
  <c r="S328" i="6"/>
  <c r="S330" i="6"/>
  <c r="S332" i="6"/>
  <c r="S334" i="6"/>
  <c r="S336" i="6"/>
  <c r="S338" i="6"/>
  <c r="S340" i="6"/>
  <c r="S342" i="6"/>
  <c r="S344" i="6"/>
  <c r="S346" i="6"/>
  <c r="S348" i="6"/>
  <c r="S350" i="6"/>
  <c r="S352" i="6"/>
  <c r="S354" i="6"/>
  <c r="S356" i="6"/>
  <c r="S358" i="6"/>
  <c r="S360" i="6"/>
  <c r="S362" i="6"/>
  <c r="S364" i="6"/>
  <c r="S366" i="6"/>
  <c r="S368" i="6"/>
  <c r="S370" i="6"/>
  <c r="S372" i="6"/>
  <c r="S374" i="6"/>
  <c r="S376" i="6"/>
  <c r="S378" i="6"/>
  <c r="S380" i="6"/>
  <c r="S382" i="6"/>
  <c r="S384" i="6"/>
  <c r="S386" i="6"/>
  <c r="S388" i="6"/>
  <c r="S390" i="6"/>
  <c r="S392" i="6"/>
  <c r="S394" i="6"/>
  <c r="S396" i="6"/>
  <c r="S398" i="6"/>
  <c r="S400" i="6"/>
  <c r="S402" i="6"/>
  <c r="S404" i="6"/>
  <c r="S406" i="6"/>
  <c r="S132" i="6"/>
  <c r="S220" i="6"/>
  <c r="S228" i="6"/>
  <c r="S236" i="6"/>
  <c r="S244" i="6"/>
  <c r="S252" i="6"/>
  <c r="S260" i="6"/>
  <c r="S268" i="6"/>
  <c r="S274" i="6"/>
  <c r="S276" i="6"/>
  <c r="S171" i="6"/>
  <c r="S222" i="6"/>
  <c r="S254" i="6"/>
  <c r="S277" i="6"/>
  <c r="S285" i="6"/>
  <c r="S293" i="6"/>
  <c r="S301" i="6"/>
  <c r="S309" i="6"/>
  <c r="S317" i="6"/>
  <c r="S325" i="6"/>
  <c r="S333" i="6"/>
  <c r="S341" i="6"/>
  <c r="S349" i="6"/>
  <c r="S357" i="6"/>
  <c r="S365" i="6"/>
  <c r="S373" i="6"/>
  <c r="S381" i="6"/>
  <c r="S389" i="6"/>
  <c r="S397" i="6"/>
  <c r="S405" i="6"/>
  <c r="S230" i="6"/>
  <c r="S262" i="6"/>
  <c r="S279" i="6"/>
  <c r="S287" i="6"/>
  <c r="S295" i="6"/>
  <c r="S303" i="6"/>
  <c r="S311" i="6"/>
  <c r="S319" i="6"/>
  <c r="S327" i="6"/>
  <c r="S335" i="6"/>
  <c r="S343" i="6"/>
  <c r="S351" i="6"/>
  <c r="S359" i="6"/>
  <c r="S367" i="6"/>
  <c r="S375" i="6"/>
  <c r="S383" i="6"/>
  <c r="S391" i="6"/>
  <c r="S399" i="6"/>
  <c r="S407" i="6"/>
  <c r="S409" i="6"/>
  <c r="S411" i="6"/>
  <c r="S413" i="6"/>
  <c r="S415" i="6"/>
  <c r="S417" i="6"/>
  <c r="S419" i="6"/>
  <c r="S421" i="6"/>
  <c r="S423" i="6"/>
  <c r="S425" i="6"/>
  <c r="S427" i="6"/>
  <c r="S429" i="6"/>
  <c r="S431" i="6"/>
  <c r="S433" i="6"/>
  <c r="S435" i="6"/>
  <c r="S437" i="6"/>
  <c r="S439" i="6"/>
  <c r="S441" i="6"/>
  <c r="S443" i="6"/>
  <c r="S445" i="6"/>
  <c r="S447" i="6"/>
  <c r="S449" i="6"/>
  <c r="S451" i="6"/>
  <c r="S453" i="6"/>
  <c r="S455" i="6"/>
  <c r="S457" i="6"/>
  <c r="S459" i="6"/>
  <c r="S461" i="6"/>
  <c r="S463" i="6"/>
  <c r="S465" i="6"/>
  <c r="S467" i="6"/>
  <c r="S469" i="6"/>
  <c r="S471" i="6"/>
  <c r="S473" i="6"/>
  <c r="S475" i="6"/>
  <c r="S477" i="6"/>
  <c r="S479" i="6"/>
  <c r="S481" i="6"/>
  <c r="S483" i="6"/>
  <c r="S485" i="6"/>
  <c r="S487" i="6"/>
  <c r="S489" i="6"/>
  <c r="S491" i="6"/>
  <c r="S493" i="6"/>
  <c r="S495" i="6"/>
  <c r="S497" i="6"/>
  <c r="S499" i="6"/>
  <c r="S501" i="6"/>
  <c r="S503" i="6"/>
  <c r="S505" i="6"/>
  <c r="S507" i="6"/>
  <c r="S509" i="6"/>
  <c r="S511" i="6"/>
  <c r="S513" i="6"/>
  <c r="S515" i="6"/>
  <c r="S517" i="6"/>
  <c r="S519" i="6"/>
  <c r="S521" i="6"/>
  <c r="S238" i="6"/>
  <c r="S270" i="6"/>
  <c r="S281" i="6"/>
  <c r="S289" i="6"/>
  <c r="S297" i="6"/>
  <c r="S305" i="6"/>
  <c r="S313" i="6"/>
  <c r="S321" i="6"/>
  <c r="S329" i="6"/>
  <c r="S337" i="6"/>
  <c r="S345" i="6"/>
  <c r="S353" i="6"/>
  <c r="S361" i="6"/>
  <c r="S369" i="6"/>
  <c r="S377" i="6"/>
  <c r="S385" i="6"/>
  <c r="S393" i="6"/>
  <c r="S401" i="6"/>
  <c r="S246" i="6"/>
  <c r="S307" i="6"/>
  <c r="S339" i="6"/>
  <c r="S371" i="6"/>
  <c r="S403" i="6"/>
  <c r="S412" i="6"/>
  <c r="S420" i="6"/>
  <c r="S428" i="6"/>
  <c r="S436" i="6"/>
  <c r="S444" i="6"/>
  <c r="S452" i="6"/>
  <c r="S460" i="6"/>
  <c r="S468" i="6"/>
  <c r="S476" i="6"/>
  <c r="S484" i="6"/>
  <c r="S492" i="6"/>
  <c r="S500" i="6"/>
  <c r="S508" i="6"/>
  <c r="S516" i="6"/>
  <c r="S522" i="6"/>
  <c r="S283" i="6"/>
  <c r="S315" i="6"/>
  <c r="S347" i="6"/>
  <c r="S379" i="6"/>
  <c r="S414" i="6"/>
  <c r="S422" i="6"/>
  <c r="S430" i="6"/>
  <c r="S438" i="6"/>
  <c r="S446" i="6"/>
  <c r="S454" i="6"/>
  <c r="S462" i="6"/>
  <c r="S470" i="6"/>
  <c r="S478" i="6"/>
  <c r="S486" i="6"/>
  <c r="S494" i="6"/>
  <c r="S502" i="6"/>
  <c r="S510" i="6"/>
  <c r="S518" i="6"/>
  <c r="S291" i="6"/>
  <c r="S323" i="6"/>
  <c r="S355" i="6"/>
  <c r="S387" i="6"/>
  <c r="S408" i="6"/>
  <c r="S416" i="6"/>
  <c r="S424" i="6"/>
  <c r="S432" i="6"/>
  <c r="S440" i="6"/>
  <c r="S448" i="6"/>
  <c r="S456" i="6"/>
  <c r="S464" i="6"/>
  <c r="S472" i="6"/>
  <c r="S480" i="6"/>
  <c r="S488" i="6"/>
  <c r="S496" i="6"/>
  <c r="S504" i="6"/>
  <c r="S512" i="6"/>
  <c r="S520" i="6"/>
  <c r="S523" i="6"/>
  <c r="S525" i="6"/>
  <c r="S527" i="6"/>
  <c r="S529" i="6"/>
  <c r="S531" i="6"/>
  <c r="S533" i="6"/>
  <c r="S535" i="6"/>
  <c r="S537" i="6"/>
  <c r="S539" i="6"/>
  <c r="S541" i="6"/>
  <c r="S543" i="6"/>
  <c r="S545" i="6"/>
  <c r="S547" i="6"/>
  <c r="S549" i="6"/>
  <c r="S551" i="6"/>
  <c r="S553" i="6"/>
  <c r="S555" i="6"/>
  <c r="S557" i="6"/>
  <c r="S559" i="6"/>
  <c r="S561" i="6"/>
  <c r="S563" i="6"/>
  <c r="S565" i="6"/>
  <c r="S567" i="6"/>
  <c r="S569" i="6"/>
  <c r="S571" i="6"/>
  <c r="S573" i="6"/>
  <c r="S575" i="6"/>
  <c r="S577" i="6"/>
  <c r="S579" i="6"/>
  <c r="S581" i="6"/>
  <c r="S583" i="6"/>
  <c r="S585" i="6"/>
  <c r="S587" i="6"/>
  <c r="S589" i="6"/>
  <c r="S591" i="6"/>
  <c r="S593" i="6"/>
  <c r="S595" i="6"/>
  <c r="S597" i="6"/>
  <c r="S599" i="6"/>
  <c r="S601" i="6"/>
  <c r="S603" i="6"/>
  <c r="S605" i="6"/>
  <c r="S607" i="6"/>
  <c r="S609" i="6"/>
  <c r="S611" i="6"/>
  <c r="S613" i="6"/>
  <c r="S615" i="6"/>
  <c r="S617" i="6"/>
  <c r="S619" i="6"/>
  <c r="S621" i="6"/>
  <c r="S623" i="6"/>
  <c r="S625" i="6"/>
  <c r="S627" i="6"/>
  <c r="S629" i="6"/>
  <c r="S631" i="6"/>
  <c r="S633" i="6"/>
  <c r="S635" i="6"/>
  <c r="S331" i="6"/>
  <c r="S410" i="6"/>
  <c r="S442" i="6"/>
  <c r="S474" i="6"/>
  <c r="S506" i="6"/>
  <c r="S363" i="6"/>
  <c r="S418" i="6"/>
  <c r="S450" i="6"/>
  <c r="S482" i="6"/>
  <c r="S514" i="6"/>
  <c r="S524" i="6"/>
  <c r="S528" i="6"/>
  <c r="S532" i="6"/>
  <c r="S536" i="6"/>
  <c r="S540" i="6"/>
  <c r="S544" i="6"/>
  <c r="S548" i="6"/>
  <c r="S552" i="6"/>
  <c r="S556" i="6"/>
  <c r="S560" i="6"/>
  <c r="S564" i="6"/>
  <c r="S568" i="6"/>
  <c r="S572" i="6"/>
  <c r="S576" i="6"/>
  <c r="S580" i="6"/>
  <c r="S584" i="6"/>
  <c r="S588" i="6"/>
  <c r="S592" i="6"/>
  <c r="S596" i="6"/>
  <c r="S600" i="6"/>
  <c r="S604" i="6"/>
  <c r="S608" i="6"/>
  <c r="S612" i="6"/>
  <c r="S616" i="6"/>
  <c r="S620" i="6"/>
  <c r="S624" i="6"/>
  <c r="S628" i="6"/>
  <c r="S632" i="6"/>
  <c r="S637" i="6"/>
  <c r="S639" i="6"/>
  <c r="S641" i="6"/>
  <c r="S643" i="6"/>
  <c r="S645" i="6"/>
  <c r="S647" i="6"/>
  <c r="S649" i="6"/>
  <c r="S651" i="6"/>
  <c r="S653" i="6"/>
  <c r="S655" i="6"/>
  <c r="S657" i="6"/>
  <c r="S659" i="6"/>
  <c r="S661" i="6"/>
  <c r="S663" i="6"/>
  <c r="S665" i="6"/>
  <c r="S667" i="6"/>
  <c r="S669" i="6"/>
  <c r="S671" i="6"/>
  <c r="S673" i="6"/>
  <c r="S675" i="6"/>
  <c r="S677" i="6"/>
  <c r="S679" i="6"/>
  <c r="S681" i="6"/>
  <c r="S683" i="6"/>
  <c r="S685" i="6"/>
  <c r="S687" i="6"/>
  <c r="S689" i="6"/>
  <c r="S691" i="6"/>
  <c r="S693" i="6"/>
  <c r="S695" i="6"/>
  <c r="S697" i="6"/>
  <c r="S699" i="6"/>
  <c r="S701" i="6"/>
  <c r="S703" i="6"/>
  <c r="S705" i="6"/>
  <c r="S707" i="6"/>
  <c r="S709" i="6"/>
  <c r="S711" i="6"/>
  <c r="S713" i="6"/>
  <c r="S715" i="6"/>
  <c r="S717" i="6"/>
  <c r="S719" i="6"/>
  <c r="S721" i="6"/>
  <c r="S723" i="6"/>
  <c r="S725" i="6"/>
  <c r="S727" i="6"/>
  <c r="S729" i="6"/>
  <c r="S731" i="6"/>
  <c r="S733" i="6"/>
  <c r="S735" i="6"/>
  <c r="S737" i="6"/>
  <c r="S739" i="6"/>
  <c r="S741" i="6"/>
  <c r="S743" i="6"/>
  <c r="S745" i="6"/>
  <c r="S747" i="6"/>
  <c r="S749" i="6"/>
  <c r="S751" i="6"/>
  <c r="S753" i="6"/>
  <c r="S755" i="6"/>
  <c r="S757" i="6"/>
  <c r="S759" i="6"/>
  <c r="S761" i="6"/>
  <c r="S763" i="6"/>
  <c r="S765" i="6"/>
  <c r="S767" i="6"/>
  <c r="S769" i="6"/>
  <c r="S771" i="6"/>
  <c r="S773" i="6"/>
  <c r="S775" i="6"/>
  <c r="S777" i="6"/>
  <c r="S779" i="6"/>
  <c r="S781" i="6"/>
  <c r="S783" i="6"/>
  <c r="S785" i="6"/>
  <c r="S787" i="6"/>
  <c r="S789" i="6"/>
  <c r="S791" i="6"/>
  <c r="S793" i="6"/>
  <c r="S795" i="6"/>
  <c r="S797" i="6"/>
  <c r="S799" i="6"/>
  <c r="S801" i="6"/>
  <c r="S803" i="6"/>
  <c r="S805" i="6"/>
  <c r="S807" i="6"/>
  <c r="S809" i="6"/>
  <c r="S811" i="6"/>
  <c r="S813" i="6"/>
  <c r="S815" i="6"/>
  <c r="S817" i="6"/>
  <c r="S819" i="6"/>
  <c r="S821" i="6"/>
  <c r="S823" i="6"/>
  <c r="S825" i="6"/>
  <c r="S827" i="6"/>
  <c r="S829" i="6"/>
  <c r="S831" i="6"/>
  <c r="S833" i="6"/>
  <c r="S835" i="6"/>
  <c r="S837" i="6"/>
  <c r="S839" i="6"/>
  <c r="S841" i="6"/>
  <c r="S843" i="6"/>
  <c r="S845" i="6"/>
  <c r="S847" i="6"/>
  <c r="S849" i="6"/>
  <c r="S851" i="6"/>
  <c r="S853" i="6"/>
  <c r="S855" i="6"/>
  <c r="S857" i="6"/>
  <c r="S859" i="6"/>
  <c r="S861" i="6"/>
  <c r="S863" i="6"/>
  <c r="S865" i="6"/>
  <c r="S867" i="6"/>
  <c r="S869" i="6"/>
  <c r="S871" i="6"/>
  <c r="S395" i="6"/>
  <c r="S426" i="6"/>
  <c r="S458" i="6"/>
  <c r="S490" i="6"/>
  <c r="K4" i="6"/>
  <c r="S4" i="6"/>
  <c r="G6" i="6"/>
  <c r="S6" i="6"/>
  <c r="C8" i="6"/>
  <c r="K8" i="6"/>
  <c r="O8" i="6"/>
  <c r="S8" i="6"/>
  <c r="S868" i="6"/>
  <c r="C868" i="6"/>
  <c r="O846" i="6"/>
  <c r="O830" i="6"/>
  <c r="O814" i="6"/>
  <c r="C812" i="6"/>
  <c r="S804" i="6"/>
  <c r="C796" i="6"/>
  <c r="S788" i="6"/>
  <c r="C788" i="6"/>
  <c r="O766" i="6"/>
  <c r="C764" i="6"/>
  <c r="O750" i="6"/>
  <c r="S748" i="6"/>
  <c r="K736" i="6"/>
  <c r="O734" i="6"/>
  <c r="C732" i="6"/>
  <c r="O726" i="6"/>
  <c r="O718" i="6"/>
  <c r="S708" i="6"/>
  <c r="K696" i="6"/>
  <c r="O694" i="6"/>
  <c r="S692" i="6"/>
  <c r="S684" i="6"/>
  <c r="K672" i="6"/>
  <c r="K664" i="6"/>
  <c r="K656" i="6"/>
  <c r="K648" i="6"/>
  <c r="O646" i="6"/>
  <c r="S636" i="6"/>
  <c r="K630" i="6"/>
  <c r="S626" i="6"/>
  <c r="O612" i="6"/>
  <c r="O596" i="6"/>
  <c r="C570" i="6"/>
  <c r="C554" i="6"/>
  <c r="G552" i="6"/>
  <c r="K550" i="6"/>
  <c r="O548" i="6"/>
  <c r="S546" i="6"/>
  <c r="C538" i="6"/>
  <c r="G536" i="6"/>
  <c r="K534" i="6"/>
  <c r="O532" i="6"/>
  <c r="S530" i="6"/>
  <c r="S498" i="6"/>
  <c r="K470" i="6"/>
  <c r="C371" i="6"/>
  <c r="D13" i="6"/>
  <c r="D18" i="6"/>
  <c r="D21" i="6"/>
  <c r="D26" i="6"/>
  <c r="D29" i="6"/>
  <c r="D11" i="6"/>
  <c r="D16" i="6"/>
  <c r="D19" i="6"/>
  <c r="D24" i="6"/>
  <c r="D27" i="6"/>
  <c r="D31" i="6"/>
  <c r="D33" i="6"/>
  <c r="D35" i="6"/>
  <c r="D37" i="6"/>
  <c r="D39" i="6"/>
  <c r="D14" i="6"/>
  <c r="D17" i="6"/>
  <c r="D40" i="6"/>
  <c r="D42" i="6"/>
  <c r="D44" i="6"/>
  <c r="D46" i="6"/>
  <c r="D48" i="6"/>
  <c r="D50" i="6"/>
  <c r="D52" i="6"/>
  <c r="D54" i="6"/>
  <c r="D56" i="6"/>
  <c r="D58" i="6"/>
  <c r="D60" i="6"/>
  <c r="D62" i="6"/>
  <c r="D20" i="6"/>
  <c r="D22" i="6"/>
  <c r="D34" i="6"/>
  <c r="D41" i="6"/>
  <c r="D49" i="6"/>
  <c r="D57" i="6"/>
  <c r="D15" i="6"/>
  <c r="D23" i="6"/>
  <c r="D30" i="6"/>
  <c r="D47" i="6"/>
  <c r="D55" i="6"/>
  <c r="D63" i="6"/>
  <c r="D65" i="6"/>
  <c r="D67" i="6"/>
  <c r="D69" i="6"/>
  <c r="D71" i="6"/>
  <c r="D73" i="6"/>
  <c r="D45" i="6"/>
  <c r="D61" i="6"/>
  <c r="D12" i="6"/>
  <c r="D25" i="6"/>
  <c r="D28" i="6"/>
  <c r="D32" i="6"/>
  <c r="D36" i="6"/>
  <c r="D51" i="6"/>
  <c r="D64" i="6"/>
  <c r="D68" i="6"/>
  <c r="D72" i="6"/>
  <c r="D76" i="6"/>
  <c r="D78" i="6"/>
  <c r="D80" i="6"/>
  <c r="D82" i="6"/>
  <c r="D84" i="6"/>
  <c r="D86" i="6"/>
  <c r="D88" i="6"/>
  <c r="D90" i="6"/>
  <c r="D92" i="6"/>
  <c r="D94" i="6"/>
  <c r="D96" i="6"/>
  <c r="D98" i="6"/>
  <c r="D100" i="6"/>
  <c r="D102" i="6"/>
  <c r="D104" i="6"/>
  <c r="D106" i="6"/>
  <c r="D108" i="6"/>
  <c r="D110" i="6"/>
  <c r="D112" i="6"/>
  <c r="D114" i="6"/>
  <c r="D116" i="6"/>
  <c r="D118" i="6"/>
  <c r="D120" i="6"/>
  <c r="D122" i="6"/>
  <c r="D124" i="6"/>
  <c r="D126" i="6"/>
  <c r="D128" i="6"/>
  <c r="D130" i="6"/>
  <c r="D53" i="6"/>
  <c r="D113" i="6"/>
  <c r="D121" i="6"/>
  <c r="D129" i="6"/>
  <c r="D59" i="6"/>
  <c r="D70" i="6"/>
  <c r="D75" i="6"/>
  <c r="D79" i="6"/>
  <c r="D83" i="6"/>
  <c r="D87" i="6"/>
  <c r="D91" i="6"/>
  <c r="D95" i="6"/>
  <c r="D99" i="6"/>
  <c r="D103" i="6"/>
  <c r="D107" i="6"/>
  <c r="D111" i="6"/>
  <c r="D119" i="6"/>
  <c r="D127" i="6"/>
  <c r="D133" i="6"/>
  <c r="D135" i="6"/>
  <c r="D137" i="6"/>
  <c r="D139" i="6"/>
  <c r="D141" i="6"/>
  <c r="D143" i="6"/>
  <c r="D145" i="6"/>
  <c r="D147" i="6"/>
  <c r="D149" i="6"/>
  <c r="D151" i="6"/>
  <c r="D153" i="6"/>
  <c r="D155" i="6"/>
  <c r="D157" i="6"/>
  <c r="D159" i="6"/>
  <c r="D161" i="6"/>
  <c r="D163" i="6"/>
  <c r="D117" i="6"/>
  <c r="D38" i="6"/>
  <c r="D43" i="6"/>
  <c r="D66" i="6"/>
  <c r="D81" i="6"/>
  <c r="D89" i="6"/>
  <c r="D97" i="6"/>
  <c r="D105" i="6"/>
  <c r="D123" i="6"/>
  <c r="D134" i="6"/>
  <c r="D138" i="6"/>
  <c r="D142" i="6"/>
  <c r="D146" i="6"/>
  <c r="D150" i="6"/>
  <c r="D154" i="6"/>
  <c r="D158" i="6"/>
  <c r="D162" i="6"/>
  <c r="D166" i="6"/>
  <c r="D168" i="6"/>
  <c r="D170" i="6"/>
  <c r="D172" i="6"/>
  <c r="D174" i="6"/>
  <c r="D176" i="6"/>
  <c r="D178" i="6"/>
  <c r="D180" i="6"/>
  <c r="D182" i="6"/>
  <c r="D184" i="6"/>
  <c r="D186" i="6"/>
  <c r="D188" i="6"/>
  <c r="D190" i="6"/>
  <c r="D192" i="6"/>
  <c r="D194" i="6"/>
  <c r="D125" i="6"/>
  <c r="D74" i="6"/>
  <c r="D85" i="6"/>
  <c r="D131" i="6"/>
  <c r="D132" i="6"/>
  <c r="D140" i="6"/>
  <c r="D148" i="6"/>
  <c r="D156" i="6"/>
  <c r="D164" i="6"/>
  <c r="D167" i="6"/>
  <c r="D171" i="6"/>
  <c r="D175" i="6"/>
  <c r="D179" i="6"/>
  <c r="D183" i="6"/>
  <c r="D187" i="6"/>
  <c r="D191" i="6"/>
  <c r="D93" i="6"/>
  <c r="D195" i="6"/>
  <c r="D197" i="6"/>
  <c r="D199" i="6"/>
  <c r="D201" i="6"/>
  <c r="D203" i="6"/>
  <c r="D205" i="6"/>
  <c r="D207" i="6"/>
  <c r="D209" i="6"/>
  <c r="D211" i="6"/>
  <c r="D213" i="6"/>
  <c r="D215" i="6"/>
  <c r="D217" i="6"/>
  <c r="D101" i="6"/>
  <c r="D136" i="6"/>
  <c r="D144" i="6"/>
  <c r="D152" i="6"/>
  <c r="D160" i="6"/>
  <c r="D165" i="6"/>
  <c r="D169" i="6"/>
  <c r="D173" i="6"/>
  <c r="D177" i="6"/>
  <c r="D181" i="6"/>
  <c r="D185" i="6"/>
  <c r="D189" i="6"/>
  <c r="D193" i="6"/>
  <c r="D115" i="6"/>
  <c r="D200" i="6"/>
  <c r="D218" i="6"/>
  <c r="D220" i="6"/>
  <c r="D222" i="6"/>
  <c r="D224" i="6"/>
  <c r="D226" i="6"/>
  <c r="D228" i="6"/>
  <c r="D230" i="6"/>
  <c r="D232" i="6"/>
  <c r="D234" i="6"/>
  <c r="D236" i="6"/>
  <c r="D238" i="6"/>
  <c r="D240" i="6"/>
  <c r="D242" i="6"/>
  <c r="D244" i="6"/>
  <c r="D246" i="6"/>
  <c r="D248" i="6"/>
  <c r="D250" i="6"/>
  <c r="D252" i="6"/>
  <c r="D254" i="6"/>
  <c r="D256" i="6"/>
  <c r="D258" i="6"/>
  <c r="D260" i="6"/>
  <c r="D262" i="6"/>
  <c r="D264" i="6"/>
  <c r="D266" i="6"/>
  <c r="D268" i="6"/>
  <c r="D270" i="6"/>
  <c r="D272" i="6"/>
  <c r="D274" i="6"/>
  <c r="D77" i="6"/>
  <c r="D202" i="6"/>
  <c r="D206" i="6"/>
  <c r="D210" i="6"/>
  <c r="D214" i="6"/>
  <c r="D109" i="6"/>
  <c r="D196" i="6"/>
  <c r="D219" i="6"/>
  <c r="D221" i="6"/>
  <c r="D223" i="6"/>
  <c r="D225" i="6"/>
  <c r="D227" i="6"/>
  <c r="D229" i="6"/>
  <c r="D231" i="6"/>
  <c r="D233" i="6"/>
  <c r="D235" i="6"/>
  <c r="D237" i="6"/>
  <c r="D239" i="6"/>
  <c r="D241" i="6"/>
  <c r="D243" i="6"/>
  <c r="D245" i="6"/>
  <c r="D247" i="6"/>
  <c r="D249" i="6"/>
  <c r="D251" i="6"/>
  <c r="D253" i="6"/>
  <c r="D255" i="6"/>
  <c r="D257" i="6"/>
  <c r="D259" i="6"/>
  <c r="D261" i="6"/>
  <c r="D263" i="6"/>
  <c r="D265" i="6"/>
  <c r="D267" i="6"/>
  <c r="D269" i="6"/>
  <c r="D271" i="6"/>
  <c r="D273" i="6"/>
  <c r="D275" i="6"/>
  <c r="D198" i="6"/>
  <c r="D204" i="6"/>
  <c r="D277" i="6"/>
  <c r="D279" i="6"/>
  <c r="D281" i="6"/>
  <c r="D283" i="6"/>
  <c r="D285" i="6"/>
  <c r="D287" i="6"/>
  <c r="D289" i="6"/>
  <c r="D291" i="6"/>
  <c r="D293" i="6"/>
  <c r="D295" i="6"/>
  <c r="D297" i="6"/>
  <c r="D299" i="6"/>
  <c r="D301" i="6"/>
  <c r="D303" i="6"/>
  <c r="D305" i="6"/>
  <c r="D307" i="6"/>
  <c r="D309" i="6"/>
  <c r="D311" i="6"/>
  <c r="D313" i="6"/>
  <c r="D315" i="6"/>
  <c r="D317" i="6"/>
  <c r="D319" i="6"/>
  <c r="D321" i="6"/>
  <c r="D323" i="6"/>
  <c r="D325" i="6"/>
  <c r="D327" i="6"/>
  <c r="D329" i="6"/>
  <c r="D331" i="6"/>
  <c r="D333" i="6"/>
  <c r="D335" i="6"/>
  <c r="D337" i="6"/>
  <c r="D339" i="6"/>
  <c r="D341" i="6"/>
  <c r="D343" i="6"/>
  <c r="D345" i="6"/>
  <c r="D347" i="6"/>
  <c r="D349" i="6"/>
  <c r="D351" i="6"/>
  <c r="D353" i="6"/>
  <c r="D355" i="6"/>
  <c r="D357" i="6"/>
  <c r="D359" i="6"/>
  <c r="D361" i="6"/>
  <c r="D363" i="6"/>
  <c r="D365" i="6"/>
  <c r="D367" i="6"/>
  <c r="D369" i="6"/>
  <c r="D371" i="6"/>
  <c r="D373" i="6"/>
  <c r="D375" i="6"/>
  <c r="D377" i="6"/>
  <c r="D379" i="6"/>
  <c r="D381" i="6"/>
  <c r="D383" i="6"/>
  <c r="D385" i="6"/>
  <c r="D387" i="6"/>
  <c r="D389" i="6"/>
  <c r="D391" i="6"/>
  <c r="D393" i="6"/>
  <c r="D395" i="6"/>
  <c r="D397" i="6"/>
  <c r="D399" i="6"/>
  <c r="D401" i="6"/>
  <c r="D403" i="6"/>
  <c r="D405" i="6"/>
  <c r="D407" i="6"/>
  <c r="D208" i="6"/>
  <c r="D276" i="6"/>
  <c r="D212" i="6"/>
  <c r="D278" i="6"/>
  <c r="D280" i="6"/>
  <c r="D282" i="6"/>
  <c r="D284" i="6"/>
  <c r="D286" i="6"/>
  <c r="D288" i="6"/>
  <c r="D290" i="6"/>
  <c r="D292" i="6"/>
  <c r="D294" i="6"/>
  <c r="D296" i="6"/>
  <c r="D298" i="6"/>
  <c r="D300" i="6"/>
  <c r="D302" i="6"/>
  <c r="D304" i="6"/>
  <c r="D306" i="6"/>
  <c r="D308" i="6"/>
  <c r="D310" i="6"/>
  <c r="D312" i="6"/>
  <c r="D314" i="6"/>
  <c r="D316" i="6"/>
  <c r="D318" i="6"/>
  <c r="D320" i="6"/>
  <c r="D322" i="6"/>
  <c r="D324" i="6"/>
  <c r="D326" i="6"/>
  <c r="D328" i="6"/>
  <c r="D330" i="6"/>
  <c r="D332" i="6"/>
  <c r="D334" i="6"/>
  <c r="D336" i="6"/>
  <c r="D338" i="6"/>
  <c r="D340" i="6"/>
  <c r="D342" i="6"/>
  <c r="D344" i="6"/>
  <c r="D346" i="6"/>
  <c r="D348" i="6"/>
  <c r="D350" i="6"/>
  <c r="D352" i="6"/>
  <c r="D354" i="6"/>
  <c r="D356" i="6"/>
  <c r="D358" i="6"/>
  <c r="D360" i="6"/>
  <c r="D362" i="6"/>
  <c r="D364" i="6"/>
  <c r="D366" i="6"/>
  <c r="D368" i="6"/>
  <c r="D370" i="6"/>
  <c r="D372" i="6"/>
  <c r="D374" i="6"/>
  <c r="D376" i="6"/>
  <c r="D378" i="6"/>
  <c r="D380" i="6"/>
  <c r="D382" i="6"/>
  <c r="D384" i="6"/>
  <c r="D386" i="6"/>
  <c r="D388" i="6"/>
  <c r="D390" i="6"/>
  <c r="D392" i="6"/>
  <c r="D394" i="6"/>
  <c r="D396" i="6"/>
  <c r="D398" i="6"/>
  <c r="D400" i="6"/>
  <c r="D402" i="6"/>
  <c r="D404" i="6"/>
  <c r="D406" i="6"/>
  <c r="D408" i="6"/>
  <c r="D410" i="6"/>
  <c r="D412" i="6"/>
  <c r="D414" i="6"/>
  <c r="D416" i="6"/>
  <c r="D418" i="6"/>
  <c r="D420" i="6"/>
  <c r="D422" i="6"/>
  <c r="D424" i="6"/>
  <c r="D426" i="6"/>
  <c r="D428" i="6"/>
  <c r="D430" i="6"/>
  <c r="D432" i="6"/>
  <c r="D434" i="6"/>
  <c r="D436" i="6"/>
  <c r="D438" i="6"/>
  <c r="D440" i="6"/>
  <c r="D442" i="6"/>
  <c r="D444" i="6"/>
  <c r="D446" i="6"/>
  <c r="D448" i="6"/>
  <c r="D450" i="6"/>
  <c r="D452" i="6"/>
  <c r="D454" i="6"/>
  <c r="D456" i="6"/>
  <c r="D458" i="6"/>
  <c r="D460" i="6"/>
  <c r="D462" i="6"/>
  <c r="D464" i="6"/>
  <c r="D466" i="6"/>
  <c r="D468" i="6"/>
  <c r="D470" i="6"/>
  <c r="D472" i="6"/>
  <c r="D474" i="6"/>
  <c r="D476" i="6"/>
  <c r="D478" i="6"/>
  <c r="D480" i="6"/>
  <c r="D482" i="6"/>
  <c r="D484" i="6"/>
  <c r="D486" i="6"/>
  <c r="D488" i="6"/>
  <c r="D490" i="6"/>
  <c r="D492" i="6"/>
  <c r="D494" i="6"/>
  <c r="D496" i="6"/>
  <c r="D498" i="6"/>
  <c r="D500" i="6"/>
  <c r="D502" i="6"/>
  <c r="D504" i="6"/>
  <c r="D506" i="6"/>
  <c r="D508" i="6"/>
  <c r="D510" i="6"/>
  <c r="D512" i="6"/>
  <c r="D514" i="6"/>
  <c r="D516" i="6"/>
  <c r="D518" i="6"/>
  <c r="D520" i="6"/>
  <c r="D522" i="6"/>
  <c r="D216" i="6"/>
  <c r="D409" i="6"/>
  <c r="D411" i="6"/>
  <c r="D413" i="6"/>
  <c r="D415" i="6"/>
  <c r="D417" i="6"/>
  <c r="D419" i="6"/>
  <c r="D421" i="6"/>
  <c r="D423" i="6"/>
  <c r="D425" i="6"/>
  <c r="D427" i="6"/>
  <c r="D429" i="6"/>
  <c r="D431" i="6"/>
  <c r="D433" i="6"/>
  <c r="D435" i="6"/>
  <c r="D437" i="6"/>
  <c r="D439" i="6"/>
  <c r="D441" i="6"/>
  <c r="D443" i="6"/>
  <c r="D445" i="6"/>
  <c r="D447" i="6"/>
  <c r="D449" i="6"/>
  <c r="D451" i="6"/>
  <c r="D453" i="6"/>
  <c r="D455" i="6"/>
  <c r="D457" i="6"/>
  <c r="D459" i="6"/>
  <c r="D461" i="6"/>
  <c r="D463" i="6"/>
  <c r="D465" i="6"/>
  <c r="D467" i="6"/>
  <c r="D469" i="6"/>
  <c r="D471" i="6"/>
  <c r="D473" i="6"/>
  <c r="D475" i="6"/>
  <c r="D477" i="6"/>
  <c r="D479" i="6"/>
  <c r="D481" i="6"/>
  <c r="D483" i="6"/>
  <c r="D485" i="6"/>
  <c r="D487" i="6"/>
  <c r="D489" i="6"/>
  <c r="D491" i="6"/>
  <c r="D493" i="6"/>
  <c r="D495" i="6"/>
  <c r="D497" i="6"/>
  <c r="D499" i="6"/>
  <c r="D501" i="6"/>
  <c r="D503" i="6"/>
  <c r="D505" i="6"/>
  <c r="D507" i="6"/>
  <c r="D509" i="6"/>
  <c r="D511" i="6"/>
  <c r="D513" i="6"/>
  <c r="D515" i="6"/>
  <c r="D517" i="6"/>
  <c r="D519" i="6"/>
  <c r="D521" i="6"/>
  <c r="D524" i="6"/>
  <c r="D526" i="6"/>
  <c r="D528" i="6"/>
  <c r="D530" i="6"/>
  <c r="D532" i="6"/>
  <c r="D534" i="6"/>
  <c r="D536" i="6"/>
  <c r="D538" i="6"/>
  <c r="D540" i="6"/>
  <c r="D542" i="6"/>
  <c r="D544" i="6"/>
  <c r="D546" i="6"/>
  <c r="D548" i="6"/>
  <c r="D550" i="6"/>
  <c r="D552" i="6"/>
  <c r="D554" i="6"/>
  <c r="D556" i="6"/>
  <c r="D558" i="6"/>
  <c r="D560" i="6"/>
  <c r="D562" i="6"/>
  <c r="D564" i="6"/>
  <c r="D566" i="6"/>
  <c r="D568" i="6"/>
  <c r="D570" i="6"/>
  <c r="D572" i="6"/>
  <c r="D574" i="6"/>
  <c r="D576" i="6"/>
  <c r="D578" i="6"/>
  <c r="D580" i="6"/>
  <c r="D582" i="6"/>
  <c r="D584" i="6"/>
  <c r="D586" i="6"/>
  <c r="D588" i="6"/>
  <c r="D590" i="6"/>
  <c r="D592" i="6"/>
  <c r="D594" i="6"/>
  <c r="D596" i="6"/>
  <c r="D598" i="6"/>
  <c r="D600" i="6"/>
  <c r="D602" i="6"/>
  <c r="D604" i="6"/>
  <c r="D606" i="6"/>
  <c r="D608" i="6"/>
  <c r="D610" i="6"/>
  <c r="D612" i="6"/>
  <c r="D614" i="6"/>
  <c r="D616" i="6"/>
  <c r="D618" i="6"/>
  <c r="D620" i="6"/>
  <c r="D622" i="6"/>
  <c r="D624" i="6"/>
  <c r="D626" i="6"/>
  <c r="D628" i="6"/>
  <c r="D630" i="6"/>
  <c r="D632" i="6"/>
  <c r="D634" i="6"/>
  <c r="D636" i="6"/>
  <c r="D523" i="6"/>
  <c r="D527" i="6"/>
  <c r="D531" i="6"/>
  <c r="D535" i="6"/>
  <c r="D539" i="6"/>
  <c r="D543" i="6"/>
  <c r="D547" i="6"/>
  <c r="D551" i="6"/>
  <c r="D555" i="6"/>
  <c r="D559" i="6"/>
  <c r="D563" i="6"/>
  <c r="D567" i="6"/>
  <c r="D571" i="6"/>
  <c r="D575" i="6"/>
  <c r="D579" i="6"/>
  <c r="D583" i="6"/>
  <c r="D587" i="6"/>
  <c r="D591" i="6"/>
  <c r="D595" i="6"/>
  <c r="D599" i="6"/>
  <c r="D603" i="6"/>
  <c r="D607" i="6"/>
  <c r="D611" i="6"/>
  <c r="D615" i="6"/>
  <c r="D619" i="6"/>
  <c r="D623" i="6"/>
  <c r="D627" i="6"/>
  <c r="D631" i="6"/>
  <c r="D635" i="6"/>
  <c r="D638" i="6"/>
  <c r="D640" i="6"/>
  <c r="D642" i="6"/>
  <c r="D644" i="6"/>
  <c r="D646" i="6"/>
  <c r="D648" i="6"/>
  <c r="D650" i="6"/>
  <c r="D652" i="6"/>
  <c r="D654" i="6"/>
  <c r="D656" i="6"/>
  <c r="D658" i="6"/>
  <c r="D660" i="6"/>
  <c r="D662" i="6"/>
  <c r="D664" i="6"/>
  <c r="D666" i="6"/>
  <c r="D668" i="6"/>
  <c r="D670" i="6"/>
  <c r="D672" i="6"/>
  <c r="D674" i="6"/>
  <c r="D676" i="6"/>
  <c r="D678" i="6"/>
  <c r="D680" i="6"/>
  <c r="D682" i="6"/>
  <c r="D684" i="6"/>
  <c r="D686" i="6"/>
  <c r="D688" i="6"/>
  <c r="D690" i="6"/>
  <c r="D692" i="6"/>
  <c r="D694" i="6"/>
  <c r="D696" i="6"/>
  <c r="D698" i="6"/>
  <c r="D700" i="6"/>
  <c r="D702" i="6"/>
  <c r="D704" i="6"/>
  <c r="D706" i="6"/>
  <c r="D708" i="6"/>
  <c r="D710" i="6"/>
  <c r="D712" i="6"/>
  <c r="D714" i="6"/>
  <c r="D716" i="6"/>
  <c r="D718" i="6"/>
  <c r="D720" i="6"/>
  <c r="D722" i="6"/>
  <c r="D724" i="6"/>
  <c r="D726" i="6"/>
  <c r="D728" i="6"/>
  <c r="D730" i="6"/>
  <c r="D732" i="6"/>
  <c r="D734" i="6"/>
  <c r="D736" i="6"/>
  <c r="D738" i="6"/>
  <c r="D740" i="6"/>
  <c r="D742" i="6"/>
  <c r="D744" i="6"/>
  <c r="D746" i="6"/>
  <c r="D748" i="6"/>
  <c r="D750" i="6"/>
  <c r="D752" i="6"/>
  <c r="D754" i="6"/>
  <c r="D756" i="6"/>
  <c r="D758" i="6"/>
  <c r="D760" i="6"/>
  <c r="D762" i="6"/>
  <c r="D764" i="6"/>
  <c r="D766" i="6"/>
  <c r="D768" i="6"/>
  <c r="D770" i="6"/>
  <c r="D772" i="6"/>
  <c r="D774" i="6"/>
  <c r="D776" i="6"/>
  <c r="D778" i="6"/>
  <c r="D780" i="6"/>
  <c r="D782" i="6"/>
  <c r="D784" i="6"/>
  <c r="D786" i="6"/>
  <c r="D788" i="6"/>
  <c r="D790" i="6"/>
  <c r="D792" i="6"/>
  <c r="D794" i="6"/>
  <c r="D796" i="6"/>
  <c r="D798" i="6"/>
  <c r="D800" i="6"/>
  <c r="D802" i="6"/>
  <c r="D804" i="6"/>
  <c r="D806" i="6"/>
  <c r="D808" i="6"/>
  <c r="D810" i="6"/>
  <c r="D812" i="6"/>
  <c r="D814" i="6"/>
  <c r="D816" i="6"/>
  <c r="D818" i="6"/>
  <c r="D820" i="6"/>
  <c r="D822" i="6"/>
  <c r="D824" i="6"/>
  <c r="D826" i="6"/>
  <c r="D828" i="6"/>
  <c r="D830" i="6"/>
  <c r="D832" i="6"/>
  <c r="D834" i="6"/>
  <c r="D836" i="6"/>
  <c r="D838" i="6"/>
  <c r="D840" i="6"/>
  <c r="D842" i="6"/>
  <c r="D844" i="6"/>
  <c r="D846" i="6"/>
  <c r="D848" i="6"/>
  <c r="D850" i="6"/>
  <c r="D852" i="6"/>
  <c r="D854" i="6"/>
  <c r="D856" i="6"/>
  <c r="D858" i="6"/>
  <c r="D860" i="6"/>
  <c r="D862" i="6"/>
  <c r="D864" i="6"/>
  <c r="D866" i="6"/>
  <c r="D868" i="6"/>
  <c r="D870" i="6"/>
  <c r="D872" i="6"/>
  <c r="D525" i="6"/>
  <c r="D529" i="6"/>
  <c r="D533" i="6"/>
  <c r="D537" i="6"/>
  <c r="D541" i="6"/>
  <c r="D545" i="6"/>
  <c r="D549" i="6"/>
  <c r="D553" i="6"/>
  <c r="D557" i="6"/>
  <c r="D561" i="6"/>
  <c r="D565" i="6"/>
  <c r="D569" i="6"/>
  <c r="D573" i="6"/>
  <c r="D577" i="6"/>
  <c r="D581" i="6"/>
  <c r="D585" i="6"/>
  <c r="D589" i="6"/>
  <c r="D593" i="6"/>
  <c r="D597" i="6"/>
  <c r="D601" i="6"/>
  <c r="D605" i="6"/>
  <c r="D609" i="6"/>
  <c r="D613" i="6"/>
  <c r="D617" i="6"/>
  <c r="D621" i="6"/>
  <c r="D625" i="6"/>
  <c r="D629" i="6"/>
  <c r="D633" i="6"/>
  <c r="D637" i="6"/>
  <c r="D639" i="6"/>
  <c r="D641" i="6"/>
  <c r="D643" i="6"/>
  <c r="D645" i="6"/>
  <c r="D647" i="6"/>
  <c r="D649" i="6"/>
  <c r="D651" i="6"/>
  <c r="D653" i="6"/>
  <c r="D655" i="6"/>
  <c r="D657" i="6"/>
  <c r="D659" i="6"/>
  <c r="D661" i="6"/>
  <c r="D663" i="6"/>
  <c r="D665" i="6"/>
  <c r="D667" i="6"/>
  <c r="D669" i="6"/>
  <c r="D671" i="6"/>
  <c r="D673" i="6"/>
  <c r="D675" i="6"/>
  <c r="D677" i="6"/>
  <c r="D679" i="6"/>
  <c r="D681" i="6"/>
  <c r="D683" i="6"/>
  <c r="D685" i="6"/>
  <c r="D687" i="6"/>
  <c r="D689" i="6"/>
  <c r="D691" i="6"/>
  <c r="D693" i="6"/>
  <c r="D695" i="6"/>
  <c r="D697" i="6"/>
  <c r="D699" i="6"/>
  <c r="D701" i="6"/>
  <c r="D703" i="6"/>
  <c r="D705" i="6"/>
  <c r="D707" i="6"/>
  <c r="D709" i="6"/>
  <c r="D711" i="6"/>
  <c r="D713" i="6"/>
  <c r="D715" i="6"/>
  <c r="D717" i="6"/>
  <c r="D719" i="6"/>
  <c r="D721" i="6"/>
  <c r="D723" i="6"/>
  <c r="D725" i="6"/>
  <c r="D727" i="6"/>
  <c r="D729" i="6"/>
  <c r="D731" i="6"/>
  <c r="D733" i="6"/>
  <c r="D735" i="6"/>
  <c r="D737" i="6"/>
  <c r="D739" i="6"/>
  <c r="D741" i="6"/>
  <c r="D743" i="6"/>
  <c r="D745" i="6"/>
  <c r="D747" i="6"/>
  <c r="D749" i="6"/>
  <c r="D751" i="6"/>
  <c r="D753" i="6"/>
  <c r="D755" i="6"/>
  <c r="D757" i="6"/>
  <c r="D759" i="6"/>
  <c r="D761" i="6"/>
  <c r="D763" i="6"/>
  <c r="D765" i="6"/>
  <c r="D767" i="6"/>
  <c r="D769" i="6"/>
  <c r="D771" i="6"/>
  <c r="D773" i="6"/>
  <c r="D775" i="6"/>
  <c r="D777" i="6"/>
  <c r="D779" i="6"/>
  <c r="D781" i="6"/>
  <c r="D783" i="6"/>
  <c r="D785" i="6"/>
  <c r="D787" i="6"/>
  <c r="D789" i="6"/>
  <c r="D791" i="6"/>
  <c r="D793" i="6"/>
  <c r="D795" i="6"/>
  <c r="D797" i="6"/>
  <c r="D799" i="6"/>
  <c r="D801" i="6"/>
  <c r="D803" i="6"/>
  <c r="D805" i="6"/>
  <c r="D807" i="6"/>
  <c r="D809" i="6"/>
  <c r="D811" i="6"/>
  <c r="D813" i="6"/>
  <c r="D815" i="6"/>
  <c r="D817" i="6"/>
  <c r="D819" i="6"/>
  <c r="D821" i="6"/>
  <c r="D823" i="6"/>
  <c r="D825" i="6"/>
  <c r="D827" i="6"/>
  <c r="D829" i="6"/>
  <c r="D831" i="6"/>
  <c r="D833" i="6"/>
  <c r="D835" i="6"/>
  <c r="D837" i="6"/>
  <c r="D839" i="6"/>
  <c r="D841" i="6"/>
  <c r="D843" i="6"/>
  <c r="D845" i="6"/>
  <c r="D847" i="6"/>
  <c r="D849" i="6"/>
  <c r="D851" i="6"/>
  <c r="D853" i="6"/>
  <c r="D855" i="6"/>
  <c r="D857" i="6"/>
  <c r="D859" i="6"/>
  <c r="D861" i="6"/>
  <c r="D863" i="6"/>
  <c r="D865" i="6"/>
  <c r="D867" i="6"/>
  <c r="D869" i="6"/>
  <c r="D871" i="6"/>
  <c r="D873" i="6"/>
  <c r="H11" i="6"/>
  <c r="H16" i="6"/>
  <c r="H19" i="6"/>
  <c r="H24" i="6"/>
  <c r="H27" i="6"/>
  <c r="H14" i="6"/>
  <c r="H17" i="6"/>
  <c r="H22" i="6"/>
  <c r="H25" i="6"/>
  <c r="H31" i="6"/>
  <c r="H33" i="6"/>
  <c r="H35" i="6"/>
  <c r="H37" i="6"/>
  <c r="H12" i="6"/>
  <c r="H15" i="6"/>
  <c r="H28" i="6"/>
  <c r="H38" i="6"/>
  <c r="H40" i="6"/>
  <c r="H42" i="6"/>
  <c r="H44" i="6"/>
  <c r="H46" i="6"/>
  <c r="H48" i="6"/>
  <c r="H50" i="6"/>
  <c r="H52" i="6"/>
  <c r="H54" i="6"/>
  <c r="H56" i="6"/>
  <c r="H58" i="6"/>
  <c r="H60" i="6"/>
  <c r="H62" i="6"/>
  <c r="H18" i="6"/>
  <c r="H21" i="6"/>
  <c r="H32" i="6"/>
  <c r="H39" i="6"/>
  <c r="H47" i="6"/>
  <c r="H55" i="6"/>
  <c r="H63" i="6"/>
  <c r="H29" i="6"/>
  <c r="H36" i="6"/>
  <c r="H45" i="6"/>
  <c r="H53" i="6"/>
  <c r="H61" i="6"/>
  <c r="H65" i="6"/>
  <c r="H67" i="6"/>
  <c r="H69" i="6"/>
  <c r="H71" i="6"/>
  <c r="H73" i="6"/>
  <c r="H23" i="6"/>
  <c r="H26" i="6"/>
  <c r="H34" i="6"/>
  <c r="H43" i="6"/>
  <c r="H59" i="6"/>
  <c r="H49" i="6"/>
  <c r="H66" i="6"/>
  <c r="H70" i="6"/>
  <c r="H74" i="6"/>
  <c r="H76" i="6"/>
  <c r="H78" i="6"/>
  <c r="H80" i="6"/>
  <c r="H82" i="6"/>
  <c r="H84" i="6"/>
  <c r="H86" i="6"/>
  <c r="H88" i="6"/>
  <c r="H90" i="6"/>
  <c r="H92" i="6"/>
  <c r="H94" i="6"/>
  <c r="H96" i="6"/>
  <c r="H98" i="6"/>
  <c r="H100" i="6"/>
  <c r="H102" i="6"/>
  <c r="H104" i="6"/>
  <c r="H106" i="6"/>
  <c r="H108" i="6"/>
  <c r="H110" i="6"/>
  <c r="H112" i="6"/>
  <c r="H114" i="6"/>
  <c r="H116" i="6"/>
  <c r="H118" i="6"/>
  <c r="H120" i="6"/>
  <c r="H122" i="6"/>
  <c r="H124" i="6"/>
  <c r="H126" i="6"/>
  <c r="H128" i="6"/>
  <c r="H130" i="6"/>
  <c r="H119" i="6"/>
  <c r="H127" i="6"/>
  <c r="H13" i="6"/>
  <c r="H41" i="6"/>
  <c r="H68" i="6"/>
  <c r="H77" i="6"/>
  <c r="H81" i="6"/>
  <c r="H85" i="6"/>
  <c r="H89" i="6"/>
  <c r="H93" i="6"/>
  <c r="H97" i="6"/>
  <c r="H101" i="6"/>
  <c r="H105" i="6"/>
  <c r="H109" i="6"/>
  <c r="H117" i="6"/>
  <c r="H125" i="6"/>
  <c r="H133" i="6"/>
  <c r="H135" i="6"/>
  <c r="H137" i="6"/>
  <c r="H139" i="6"/>
  <c r="H141" i="6"/>
  <c r="H143" i="6"/>
  <c r="H145" i="6"/>
  <c r="H147" i="6"/>
  <c r="H149" i="6"/>
  <c r="H151" i="6"/>
  <c r="H153" i="6"/>
  <c r="H155" i="6"/>
  <c r="H157" i="6"/>
  <c r="H159" i="6"/>
  <c r="H161" i="6"/>
  <c r="H163" i="6"/>
  <c r="H115" i="6"/>
  <c r="H131" i="6"/>
  <c r="H30" i="6"/>
  <c r="H57" i="6"/>
  <c r="H64" i="6"/>
  <c r="H79" i="6"/>
  <c r="H87" i="6"/>
  <c r="H95" i="6"/>
  <c r="H103" i="6"/>
  <c r="H111" i="6"/>
  <c r="H121" i="6"/>
  <c r="H132" i="6"/>
  <c r="H136" i="6"/>
  <c r="H140" i="6"/>
  <c r="H144" i="6"/>
  <c r="H148" i="6"/>
  <c r="H152" i="6"/>
  <c r="H156" i="6"/>
  <c r="H160" i="6"/>
  <c r="H164" i="6"/>
  <c r="H166" i="6"/>
  <c r="H168" i="6"/>
  <c r="H170" i="6"/>
  <c r="H172" i="6"/>
  <c r="H174" i="6"/>
  <c r="H176" i="6"/>
  <c r="H178" i="6"/>
  <c r="H180" i="6"/>
  <c r="H182" i="6"/>
  <c r="H184" i="6"/>
  <c r="H186" i="6"/>
  <c r="H188" i="6"/>
  <c r="H190" i="6"/>
  <c r="H192" i="6"/>
  <c r="H20" i="6"/>
  <c r="H51" i="6"/>
  <c r="H123" i="6"/>
  <c r="H99" i="6"/>
  <c r="H113" i="6"/>
  <c r="H138" i="6"/>
  <c r="H146" i="6"/>
  <c r="H154" i="6"/>
  <c r="H162" i="6"/>
  <c r="H165" i="6"/>
  <c r="H169" i="6"/>
  <c r="H173" i="6"/>
  <c r="H177" i="6"/>
  <c r="H181" i="6"/>
  <c r="H185" i="6"/>
  <c r="H189" i="6"/>
  <c r="H193" i="6"/>
  <c r="H75" i="6"/>
  <c r="H107" i="6"/>
  <c r="H195" i="6"/>
  <c r="H197" i="6"/>
  <c r="H199" i="6"/>
  <c r="H201" i="6"/>
  <c r="H203" i="6"/>
  <c r="H205" i="6"/>
  <c r="H207" i="6"/>
  <c r="H209" i="6"/>
  <c r="H211" i="6"/>
  <c r="H213" i="6"/>
  <c r="H215" i="6"/>
  <c r="H83" i="6"/>
  <c r="H129" i="6"/>
  <c r="H134" i="6"/>
  <c r="H142" i="6"/>
  <c r="H150" i="6"/>
  <c r="H158" i="6"/>
  <c r="H167" i="6"/>
  <c r="H171" i="6"/>
  <c r="H175" i="6"/>
  <c r="H179" i="6"/>
  <c r="H183" i="6"/>
  <c r="H187" i="6"/>
  <c r="H191" i="6"/>
  <c r="H72" i="6"/>
  <c r="H198" i="6"/>
  <c r="H218" i="6"/>
  <c r="H220" i="6"/>
  <c r="H222" i="6"/>
  <c r="H224" i="6"/>
  <c r="H226" i="6"/>
  <c r="H228" i="6"/>
  <c r="H230" i="6"/>
  <c r="H232" i="6"/>
  <c r="H234" i="6"/>
  <c r="H236" i="6"/>
  <c r="H238" i="6"/>
  <c r="H240" i="6"/>
  <c r="H242" i="6"/>
  <c r="H244" i="6"/>
  <c r="H246" i="6"/>
  <c r="H248" i="6"/>
  <c r="H250" i="6"/>
  <c r="H252" i="6"/>
  <c r="H254" i="6"/>
  <c r="H256" i="6"/>
  <c r="H258" i="6"/>
  <c r="H260" i="6"/>
  <c r="H262" i="6"/>
  <c r="H264" i="6"/>
  <c r="H266" i="6"/>
  <c r="H268" i="6"/>
  <c r="H270" i="6"/>
  <c r="H272" i="6"/>
  <c r="H274" i="6"/>
  <c r="H91" i="6"/>
  <c r="H200" i="6"/>
  <c r="H204" i="6"/>
  <c r="H208" i="6"/>
  <c r="H212" i="6"/>
  <c r="H216" i="6"/>
  <c r="H194" i="6"/>
  <c r="H202" i="6"/>
  <c r="H217" i="6"/>
  <c r="H219" i="6"/>
  <c r="H221" i="6"/>
  <c r="H223" i="6"/>
  <c r="H225" i="6"/>
  <c r="H227" i="6"/>
  <c r="H229" i="6"/>
  <c r="H231" i="6"/>
  <c r="H233" i="6"/>
  <c r="H235" i="6"/>
  <c r="H237" i="6"/>
  <c r="H239" i="6"/>
  <c r="H241" i="6"/>
  <c r="H243" i="6"/>
  <c r="H245" i="6"/>
  <c r="H247" i="6"/>
  <c r="H249" i="6"/>
  <c r="H251" i="6"/>
  <c r="H253" i="6"/>
  <c r="H255" i="6"/>
  <c r="H257" i="6"/>
  <c r="H259" i="6"/>
  <c r="H261" i="6"/>
  <c r="H263" i="6"/>
  <c r="H265" i="6"/>
  <c r="H267" i="6"/>
  <c r="H269" i="6"/>
  <c r="H271" i="6"/>
  <c r="H273" i="6"/>
  <c r="H275" i="6"/>
  <c r="H277" i="6"/>
  <c r="H279" i="6"/>
  <c r="H281" i="6"/>
  <c r="H283" i="6"/>
  <c r="H285" i="6"/>
  <c r="H287" i="6"/>
  <c r="H289" i="6"/>
  <c r="H291" i="6"/>
  <c r="H293" i="6"/>
  <c r="H295" i="6"/>
  <c r="H297" i="6"/>
  <c r="H299" i="6"/>
  <c r="H301" i="6"/>
  <c r="H303" i="6"/>
  <c r="H305" i="6"/>
  <c r="H307" i="6"/>
  <c r="H309" i="6"/>
  <c r="H311" i="6"/>
  <c r="H313" i="6"/>
  <c r="H315" i="6"/>
  <c r="H317" i="6"/>
  <c r="H319" i="6"/>
  <c r="H321" i="6"/>
  <c r="H323" i="6"/>
  <c r="H325" i="6"/>
  <c r="H327" i="6"/>
  <c r="H329" i="6"/>
  <c r="H331" i="6"/>
  <c r="H333" i="6"/>
  <c r="H335" i="6"/>
  <c r="H337" i="6"/>
  <c r="H339" i="6"/>
  <c r="H341" i="6"/>
  <c r="H343" i="6"/>
  <c r="H345" i="6"/>
  <c r="H347" i="6"/>
  <c r="H349" i="6"/>
  <c r="H351" i="6"/>
  <c r="H353" i="6"/>
  <c r="H355" i="6"/>
  <c r="H357" i="6"/>
  <c r="H359" i="6"/>
  <c r="H361" i="6"/>
  <c r="H363" i="6"/>
  <c r="H365" i="6"/>
  <c r="H367" i="6"/>
  <c r="H369" i="6"/>
  <c r="H371" i="6"/>
  <c r="H373" i="6"/>
  <c r="H375" i="6"/>
  <c r="H377" i="6"/>
  <c r="H379" i="6"/>
  <c r="H381" i="6"/>
  <c r="H383" i="6"/>
  <c r="H385" i="6"/>
  <c r="H387" i="6"/>
  <c r="H389" i="6"/>
  <c r="H391" i="6"/>
  <c r="H393" i="6"/>
  <c r="H395" i="6"/>
  <c r="H397" i="6"/>
  <c r="H399" i="6"/>
  <c r="H401" i="6"/>
  <c r="H403" i="6"/>
  <c r="H405" i="6"/>
  <c r="H407" i="6"/>
  <c r="H206" i="6"/>
  <c r="H196" i="6"/>
  <c r="H210" i="6"/>
  <c r="H278" i="6"/>
  <c r="H280" i="6"/>
  <c r="H282" i="6"/>
  <c r="H284" i="6"/>
  <c r="H286" i="6"/>
  <c r="H288" i="6"/>
  <c r="H290" i="6"/>
  <c r="H292" i="6"/>
  <c r="H294" i="6"/>
  <c r="H296" i="6"/>
  <c r="H298" i="6"/>
  <c r="H300" i="6"/>
  <c r="H302" i="6"/>
  <c r="H304" i="6"/>
  <c r="H306" i="6"/>
  <c r="H308" i="6"/>
  <c r="H310" i="6"/>
  <c r="H312" i="6"/>
  <c r="H314" i="6"/>
  <c r="H316" i="6"/>
  <c r="H318" i="6"/>
  <c r="H320" i="6"/>
  <c r="H322" i="6"/>
  <c r="H324" i="6"/>
  <c r="H326" i="6"/>
  <c r="H328" i="6"/>
  <c r="H330" i="6"/>
  <c r="H332" i="6"/>
  <c r="H334" i="6"/>
  <c r="H336" i="6"/>
  <c r="H338" i="6"/>
  <c r="H340" i="6"/>
  <c r="H342" i="6"/>
  <c r="H344" i="6"/>
  <c r="H346" i="6"/>
  <c r="H348" i="6"/>
  <c r="H350" i="6"/>
  <c r="H352" i="6"/>
  <c r="H354" i="6"/>
  <c r="H356" i="6"/>
  <c r="H358" i="6"/>
  <c r="H360" i="6"/>
  <c r="H362" i="6"/>
  <c r="H364" i="6"/>
  <c r="H366" i="6"/>
  <c r="H368" i="6"/>
  <c r="H370" i="6"/>
  <c r="H372" i="6"/>
  <c r="H374" i="6"/>
  <c r="H376" i="6"/>
  <c r="H378" i="6"/>
  <c r="H380" i="6"/>
  <c r="H382" i="6"/>
  <c r="H384" i="6"/>
  <c r="H386" i="6"/>
  <c r="H388" i="6"/>
  <c r="H390" i="6"/>
  <c r="H392" i="6"/>
  <c r="H394" i="6"/>
  <c r="H396" i="6"/>
  <c r="H398" i="6"/>
  <c r="H400" i="6"/>
  <c r="H402" i="6"/>
  <c r="H404" i="6"/>
  <c r="H406" i="6"/>
  <c r="H408" i="6"/>
  <c r="H214" i="6"/>
  <c r="H410" i="6"/>
  <c r="H412" i="6"/>
  <c r="H414" i="6"/>
  <c r="H416" i="6"/>
  <c r="H418" i="6"/>
  <c r="H420" i="6"/>
  <c r="H422" i="6"/>
  <c r="H424" i="6"/>
  <c r="H426" i="6"/>
  <c r="H428" i="6"/>
  <c r="H430" i="6"/>
  <c r="H432" i="6"/>
  <c r="H434" i="6"/>
  <c r="H436" i="6"/>
  <c r="H438" i="6"/>
  <c r="H440" i="6"/>
  <c r="H442" i="6"/>
  <c r="H444" i="6"/>
  <c r="H446" i="6"/>
  <c r="H448" i="6"/>
  <c r="H450" i="6"/>
  <c r="H452" i="6"/>
  <c r="H454" i="6"/>
  <c r="H456" i="6"/>
  <c r="H458" i="6"/>
  <c r="H460" i="6"/>
  <c r="H462" i="6"/>
  <c r="H464" i="6"/>
  <c r="H466" i="6"/>
  <c r="H468" i="6"/>
  <c r="H470" i="6"/>
  <c r="H472" i="6"/>
  <c r="H474" i="6"/>
  <c r="H476" i="6"/>
  <c r="H478" i="6"/>
  <c r="H480" i="6"/>
  <c r="H482" i="6"/>
  <c r="H484" i="6"/>
  <c r="H486" i="6"/>
  <c r="H488" i="6"/>
  <c r="H490" i="6"/>
  <c r="H492" i="6"/>
  <c r="H494" i="6"/>
  <c r="H496" i="6"/>
  <c r="H498" i="6"/>
  <c r="H500" i="6"/>
  <c r="H502" i="6"/>
  <c r="H504" i="6"/>
  <c r="H506" i="6"/>
  <c r="H508" i="6"/>
  <c r="H510" i="6"/>
  <c r="H512" i="6"/>
  <c r="H514" i="6"/>
  <c r="H516" i="6"/>
  <c r="H518" i="6"/>
  <c r="H520" i="6"/>
  <c r="H522" i="6"/>
  <c r="H276" i="6"/>
  <c r="H409" i="6"/>
  <c r="H411" i="6"/>
  <c r="H413" i="6"/>
  <c r="H415" i="6"/>
  <c r="H417" i="6"/>
  <c r="H419" i="6"/>
  <c r="H421" i="6"/>
  <c r="H423" i="6"/>
  <c r="H425" i="6"/>
  <c r="H427" i="6"/>
  <c r="H429" i="6"/>
  <c r="H431" i="6"/>
  <c r="H433" i="6"/>
  <c r="H435" i="6"/>
  <c r="H437" i="6"/>
  <c r="H439" i="6"/>
  <c r="H441" i="6"/>
  <c r="H443" i="6"/>
  <c r="H445" i="6"/>
  <c r="H447" i="6"/>
  <c r="H449" i="6"/>
  <c r="H451" i="6"/>
  <c r="H453" i="6"/>
  <c r="H455" i="6"/>
  <c r="H457" i="6"/>
  <c r="H459" i="6"/>
  <c r="H461" i="6"/>
  <c r="H463" i="6"/>
  <c r="H465" i="6"/>
  <c r="H467" i="6"/>
  <c r="H469" i="6"/>
  <c r="H471" i="6"/>
  <c r="H473" i="6"/>
  <c r="H475" i="6"/>
  <c r="H477" i="6"/>
  <c r="H479" i="6"/>
  <c r="H481" i="6"/>
  <c r="H483" i="6"/>
  <c r="H485" i="6"/>
  <c r="H487" i="6"/>
  <c r="H489" i="6"/>
  <c r="H491" i="6"/>
  <c r="H493" i="6"/>
  <c r="H495" i="6"/>
  <c r="H497" i="6"/>
  <c r="H499" i="6"/>
  <c r="H501" i="6"/>
  <c r="H503" i="6"/>
  <c r="H505" i="6"/>
  <c r="H507" i="6"/>
  <c r="H509" i="6"/>
  <c r="H511" i="6"/>
  <c r="H513" i="6"/>
  <c r="H515" i="6"/>
  <c r="H517" i="6"/>
  <c r="H519" i="6"/>
  <c r="H521" i="6"/>
  <c r="H524" i="6"/>
  <c r="H526" i="6"/>
  <c r="H528" i="6"/>
  <c r="H530" i="6"/>
  <c r="H532" i="6"/>
  <c r="H534" i="6"/>
  <c r="H536" i="6"/>
  <c r="H538" i="6"/>
  <c r="H540" i="6"/>
  <c r="H542" i="6"/>
  <c r="H544" i="6"/>
  <c r="H546" i="6"/>
  <c r="H548" i="6"/>
  <c r="H550" i="6"/>
  <c r="H552" i="6"/>
  <c r="H554" i="6"/>
  <c r="H556" i="6"/>
  <c r="H558" i="6"/>
  <c r="H560" i="6"/>
  <c r="H562" i="6"/>
  <c r="H564" i="6"/>
  <c r="H566" i="6"/>
  <c r="H568" i="6"/>
  <c r="H570" i="6"/>
  <c r="H572" i="6"/>
  <c r="H574" i="6"/>
  <c r="H576" i="6"/>
  <c r="H578" i="6"/>
  <c r="H580" i="6"/>
  <c r="H582" i="6"/>
  <c r="H584" i="6"/>
  <c r="H586" i="6"/>
  <c r="H588" i="6"/>
  <c r="H590" i="6"/>
  <c r="H592" i="6"/>
  <c r="H594" i="6"/>
  <c r="H596" i="6"/>
  <c r="H598" i="6"/>
  <c r="H600" i="6"/>
  <c r="H602" i="6"/>
  <c r="H604" i="6"/>
  <c r="H606" i="6"/>
  <c r="H608" i="6"/>
  <c r="H610" i="6"/>
  <c r="H612" i="6"/>
  <c r="H614" i="6"/>
  <c r="H616" i="6"/>
  <c r="H618" i="6"/>
  <c r="H620" i="6"/>
  <c r="H622" i="6"/>
  <c r="H624" i="6"/>
  <c r="H626" i="6"/>
  <c r="H628" i="6"/>
  <c r="H630" i="6"/>
  <c r="H632" i="6"/>
  <c r="H634" i="6"/>
  <c r="H525" i="6"/>
  <c r="H529" i="6"/>
  <c r="H533" i="6"/>
  <c r="H537" i="6"/>
  <c r="H541" i="6"/>
  <c r="H545" i="6"/>
  <c r="H549" i="6"/>
  <c r="H553" i="6"/>
  <c r="H557" i="6"/>
  <c r="H561" i="6"/>
  <c r="H565" i="6"/>
  <c r="H569" i="6"/>
  <c r="H573" i="6"/>
  <c r="H577" i="6"/>
  <c r="H581" i="6"/>
  <c r="H585" i="6"/>
  <c r="H589" i="6"/>
  <c r="H593" i="6"/>
  <c r="H597" i="6"/>
  <c r="H601" i="6"/>
  <c r="H605" i="6"/>
  <c r="H609" i="6"/>
  <c r="H613" i="6"/>
  <c r="H617" i="6"/>
  <c r="H621" i="6"/>
  <c r="H625" i="6"/>
  <c r="H629" i="6"/>
  <c r="H633" i="6"/>
  <c r="H636" i="6"/>
  <c r="H638" i="6"/>
  <c r="H640" i="6"/>
  <c r="H642" i="6"/>
  <c r="H644" i="6"/>
  <c r="H646" i="6"/>
  <c r="H648" i="6"/>
  <c r="H650" i="6"/>
  <c r="H652" i="6"/>
  <c r="H654" i="6"/>
  <c r="H656" i="6"/>
  <c r="H658" i="6"/>
  <c r="H660" i="6"/>
  <c r="H662" i="6"/>
  <c r="H664" i="6"/>
  <c r="H666" i="6"/>
  <c r="H668" i="6"/>
  <c r="H670" i="6"/>
  <c r="H672" i="6"/>
  <c r="H674" i="6"/>
  <c r="H676" i="6"/>
  <c r="H678" i="6"/>
  <c r="H680" i="6"/>
  <c r="H682" i="6"/>
  <c r="H684" i="6"/>
  <c r="H686" i="6"/>
  <c r="H688" i="6"/>
  <c r="H690" i="6"/>
  <c r="H692" i="6"/>
  <c r="H694" i="6"/>
  <c r="H696" i="6"/>
  <c r="H698" i="6"/>
  <c r="H700" i="6"/>
  <c r="H702" i="6"/>
  <c r="H704" i="6"/>
  <c r="H706" i="6"/>
  <c r="H708" i="6"/>
  <c r="H710" i="6"/>
  <c r="H712" i="6"/>
  <c r="H714" i="6"/>
  <c r="H716" i="6"/>
  <c r="H718" i="6"/>
  <c r="H720" i="6"/>
  <c r="H722" i="6"/>
  <c r="H724" i="6"/>
  <c r="H726" i="6"/>
  <c r="H728" i="6"/>
  <c r="H730" i="6"/>
  <c r="H732" i="6"/>
  <c r="H734" i="6"/>
  <c r="H736" i="6"/>
  <c r="H738" i="6"/>
  <c r="H740" i="6"/>
  <c r="H742" i="6"/>
  <c r="H744" i="6"/>
  <c r="H746" i="6"/>
  <c r="H748" i="6"/>
  <c r="H750" i="6"/>
  <c r="H752" i="6"/>
  <c r="H754" i="6"/>
  <c r="H756" i="6"/>
  <c r="H758" i="6"/>
  <c r="H760" i="6"/>
  <c r="H762" i="6"/>
  <c r="H764" i="6"/>
  <c r="H766" i="6"/>
  <c r="H768" i="6"/>
  <c r="H770" i="6"/>
  <c r="H772" i="6"/>
  <c r="H774" i="6"/>
  <c r="H776" i="6"/>
  <c r="H778" i="6"/>
  <c r="H780" i="6"/>
  <c r="H782" i="6"/>
  <c r="H784" i="6"/>
  <c r="H786" i="6"/>
  <c r="H788" i="6"/>
  <c r="H790" i="6"/>
  <c r="H792" i="6"/>
  <c r="H794" i="6"/>
  <c r="H796" i="6"/>
  <c r="H798" i="6"/>
  <c r="H800" i="6"/>
  <c r="H802" i="6"/>
  <c r="H804" i="6"/>
  <c r="H806" i="6"/>
  <c r="H808" i="6"/>
  <c r="H810" i="6"/>
  <c r="H812" i="6"/>
  <c r="H814" i="6"/>
  <c r="H816" i="6"/>
  <c r="H818" i="6"/>
  <c r="H820" i="6"/>
  <c r="H822" i="6"/>
  <c r="H824" i="6"/>
  <c r="H826" i="6"/>
  <c r="H828" i="6"/>
  <c r="H830" i="6"/>
  <c r="H832" i="6"/>
  <c r="H834" i="6"/>
  <c r="H836" i="6"/>
  <c r="H838" i="6"/>
  <c r="H840" i="6"/>
  <c r="H842" i="6"/>
  <c r="H844" i="6"/>
  <c r="H846" i="6"/>
  <c r="H848" i="6"/>
  <c r="H850" i="6"/>
  <c r="H852" i="6"/>
  <c r="H854" i="6"/>
  <c r="H856" i="6"/>
  <c r="H858" i="6"/>
  <c r="H860" i="6"/>
  <c r="H862" i="6"/>
  <c r="H864" i="6"/>
  <c r="H866" i="6"/>
  <c r="H868" i="6"/>
  <c r="H870" i="6"/>
  <c r="H872" i="6"/>
  <c r="H523" i="6"/>
  <c r="H527" i="6"/>
  <c r="H531" i="6"/>
  <c r="H535" i="6"/>
  <c r="H539" i="6"/>
  <c r="H543" i="6"/>
  <c r="H547" i="6"/>
  <c r="H551" i="6"/>
  <c r="H555" i="6"/>
  <c r="H559" i="6"/>
  <c r="H563" i="6"/>
  <c r="H567" i="6"/>
  <c r="H571" i="6"/>
  <c r="H575" i="6"/>
  <c r="H579" i="6"/>
  <c r="H583" i="6"/>
  <c r="H587" i="6"/>
  <c r="H591" i="6"/>
  <c r="H595" i="6"/>
  <c r="H599" i="6"/>
  <c r="H603" i="6"/>
  <c r="H607" i="6"/>
  <c r="H611" i="6"/>
  <c r="H615" i="6"/>
  <c r="H619" i="6"/>
  <c r="H623" i="6"/>
  <c r="H627" i="6"/>
  <c r="H631" i="6"/>
  <c r="H635" i="6"/>
  <c r="H637" i="6"/>
  <c r="H639" i="6"/>
  <c r="H641" i="6"/>
  <c r="H643" i="6"/>
  <c r="H645" i="6"/>
  <c r="H647" i="6"/>
  <c r="H649" i="6"/>
  <c r="H651" i="6"/>
  <c r="H653" i="6"/>
  <c r="H655" i="6"/>
  <c r="H657" i="6"/>
  <c r="H659" i="6"/>
  <c r="H661" i="6"/>
  <c r="H663" i="6"/>
  <c r="H665" i="6"/>
  <c r="H667" i="6"/>
  <c r="H669" i="6"/>
  <c r="H671" i="6"/>
  <c r="H673" i="6"/>
  <c r="H675" i="6"/>
  <c r="H677" i="6"/>
  <c r="H679" i="6"/>
  <c r="H681" i="6"/>
  <c r="H683" i="6"/>
  <c r="H685" i="6"/>
  <c r="H687" i="6"/>
  <c r="H689" i="6"/>
  <c r="H691" i="6"/>
  <c r="H693" i="6"/>
  <c r="H695" i="6"/>
  <c r="H697" i="6"/>
  <c r="H699" i="6"/>
  <c r="H701" i="6"/>
  <c r="H703" i="6"/>
  <c r="H705" i="6"/>
  <c r="H707" i="6"/>
  <c r="H709" i="6"/>
  <c r="H711" i="6"/>
  <c r="H713" i="6"/>
  <c r="H715" i="6"/>
  <c r="H717" i="6"/>
  <c r="H719" i="6"/>
  <c r="H721" i="6"/>
  <c r="H723" i="6"/>
  <c r="H725" i="6"/>
  <c r="H727" i="6"/>
  <c r="H729" i="6"/>
  <c r="H731" i="6"/>
  <c r="H733" i="6"/>
  <c r="H735" i="6"/>
  <c r="H737" i="6"/>
  <c r="H739" i="6"/>
  <c r="H741" i="6"/>
  <c r="H743" i="6"/>
  <c r="H745" i="6"/>
  <c r="H747" i="6"/>
  <c r="H749" i="6"/>
  <c r="H751" i="6"/>
  <c r="H753" i="6"/>
  <c r="H755" i="6"/>
  <c r="H757" i="6"/>
  <c r="H759" i="6"/>
  <c r="H761" i="6"/>
  <c r="H763" i="6"/>
  <c r="H765" i="6"/>
  <c r="H767" i="6"/>
  <c r="H769" i="6"/>
  <c r="H771" i="6"/>
  <c r="H773" i="6"/>
  <c r="H775" i="6"/>
  <c r="H777" i="6"/>
  <c r="H779" i="6"/>
  <c r="H781" i="6"/>
  <c r="H783" i="6"/>
  <c r="H785" i="6"/>
  <c r="H787" i="6"/>
  <c r="H789" i="6"/>
  <c r="H791" i="6"/>
  <c r="H793" i="6"/>
  <c r="H795" i="6"/>
  <c r="H797" i="6"/>
  <c r="H799" i="6"/>
  <c r="H801" i="6"/>
  <c r="H803" i="6"/>
  <c r="H805" i="6"/>
  <c r="H807" i="6"/>
  <c r="H809" i="6"/>
  <c r="H811" i="6"/>
  <c r="H813" i="6"/>
  <c r="H815" i="6"/>
  <c r="H817" i="6"/>
  <c r="H819" i="6"/>
  <c r="H821" i="6"/>
  <c r="H823" i="6"/>
  <c r="H825" i="6"/>
  <c r="H827" i="6"/>
  <c r="H829" i="6"/>
  <c r="H831" i="6"/>
  <c r="H833" i="6"/>
  <c r="H835" i="6"/>
  <c r="H837" i="6"/>
  <c r="H839" i="6"/>
  <c r="H841" i="6"/>
  <c r="H843" i="6"/>
  <c r="H845" i="6"/>
  <c r="H847" i="6"/>
  <c r="H849" i="6"/>
  <c r="H851" i="6"/>
  <c r="H853" i="6"/>
  <c r="H855" i="6"/>
  <c r="H857" i="6"/>
  <c r="H859" i="6"/>
  <c r="H861" i="6"/>
  <c r="H863" i="6"/>
  <c r="H865" i="6"/>
  <c r="H867" i="6"/>
  <c r="H869" i="6"/>
  <c r="H871" i="6"/>
  <c r="H873" i="6"/>
  <c r="L14" i="6"/>
  <c r="L17" i="6"/>
  <c r="L22" i="6"/>
  <c r="L25" i="6"/>
  <c r="L12" i="6"/>
  <c r="L15" i="6"/>
  <c r="L20" i="6"/>
  <c r="L23" i="6"/>
  <c r="L28" i="6"/>
  <c r="L31" i="6"/>
  <c r="L33" i="6"/>
  <c r="L35" i="6"/>
  <c r="L37" i="6"/>
  <c r="L13" i="6"/>
  <c r="L26" i="6"/>
  <c r="L29" i="6"/>
  <c r="L36" i="6"/>
  <c r="L40" i="6"/>
  <c r="L42" i="6"/>
  <c r="L44" i="6"/>
  <c r="L46" i="6"/>
  <c r="L48" i="6"/>
  <c r="L50" i="6"/>
  <c r="L52" i="6"/>
  <c r="L54" i="6"/>
  <c r="L56" i="6"/>
  <c r="L58" i="6"/>
  <c r="L60" i="6"/>
  <c r="L62" i="6"/>
  <c r="L16" i="6"/>
  <c r="L19" i="6"/>
  <c r="L18" i="6"/>
  <c r="L27" i="6"/>
  <c r="L30" i="6"/>
  <c r="L38" i="6"/>
  <c r="L45" i="6"/>
  <c r="L53" i="6"/>
  <c r="L61" i="6"/>
  <c r="L11" i="6"/>
  <c r="L24" i="6"/>
  <c r="L43" i="6"/>
  <c r="L51" i="6"/>
  <c r="L59" i="6"/>
  <c r="L65" i="6"/>
  <c r="L67" i="6"/>
  <c r="L69" i="6"/>
  <c r="L71" i="6"/>
  <c r="L73" i="6"/>
  <c r="L21" i="6"/>
  <c r="L41" i="6"/>
  <c r="L57" i="6"/>
  <c r="L34" i="6"/>
  <c r="L47" i="6"/>
  <c r="L63" i="6"/>
  <c r="L64" i="6"/>
  <c r="L68" i="6"/>
  <c r="L72"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49" i="6"/>
  <c r="L117" i="6"/>
  <c r="L125" i="6"/>
  <c r="L55" i="6"/>
  <c r="L66" i="6"/>
  <c r="L74" i="6"/>
  <c r="L75" i="6"/>
  <c r="L79" i="6"/>
  <c r="L83" i="6"/>
  <c r="L87" i="6"/>
  <c r="L91" i="6"/>
  <c r="L95" i="6"/>
  <c r="L99" i="6"/>
  <c r="L103" i="6"/>
  <c r="L107" i="6"/>
  <c r="L111" i="6"/>
  <c r="L115" i="6"/>
  <c r="L123" i="6"/>
  <c r="L131" i="6"/>
  <c r="L133" i="6"/>
  <c r="L135" i="6"/>
  <c r="L137" i="6"/>
  <c r="L139" i="6"/>
  <c r="L141" i="6"/>
  <c r="L143" i="6"/>
  <c r="L145" i="6"/>
  <c r="L147" i="6"/>
  <c r="L149" i="6"/>
  <c r="L151" i="6"/>
  <c r="L153" i="6"/>
  <c r="L155" i="6"/>
  <c r="L157" i="6"/>
  <c r="L159" i="6"/>
  <c r="L161" i="6"/>
  <c r="L163" i="6"/>
  <c r="L113" i="6"/>
  <c r="L129" i="6"/>
  <c r="L77" i="6"/>
  <c r="L85" i="6"/>
  <c r="L93" i="6"/>
  <c r="L101" i="6"/>
  <c r="L109" i="6"/>
  <c r="L119" i="6"/>
  <c r="L134" i="6"/>
  <c r="L138" i="6"/>
  <c r="L142" i="6"/>
  <c r="L146" i="6"/>
  <c r="L150" i="6"/>
  <c r="L154" i="6"/>
  <c r="L158" i="6"/>
  <c r="L162" i="6"/>
  <c r="L166" i="6"/>
  <c r="L168" i="6"/>
  <c r="L170" i="6"/>
  <c r="L172" i="6"/>
  <c r="L174" i="6"/>
  <c r="L176" i="6"/>
  <c r="L178" i="6"/>
  <c r="L180" i="6"/>
  <c r="L182" i="6"/>
  <c r="L184" i="6"/>
  <c r="L186" i="6"/>
  <c r="L188" i="6"/>
  <c r="L190" i="6"/>
  <c r="L192" i="6"/>
  <c r="L32" i="6"/>
  <c r="L121" i="6"/>
  <c r="L39" i="6"/>
  <c r="L81" i="6"/>
  <c r="L127" i="6"/>
  <c r="L136" i="6"/>
  <c r="L144" i="6"/>
  <c r="L152" i="6"/>
  <c r="L160" i="6"/>
  <c r="L167" i="6"/>
  <c r="L171" i="6"/>
  <c r="L175" i="6"/>
  <c r="L179" i="6"/>
  <c r="L183" i="6"/>
  <c r="L187" i="6"/>
  <c r="L191" i="6"/>
  <c r="L89" i="6"/>
  <c r="L195" i="6"/>
  <c r="L197" i="6"/>
  <c r="L199" i="6"/>
  <c r="L201" i="6"/>
  <c r="L203" i="6"/>
  <c r="L205" i="6"/>
  <c r="L207" i="6"/>
  <c r="L209" i="6"/>
  <c r="L211" i="6"/>
  <c r="L213" i="6"/>
  <c r="L215" i="6"/>
  <c r="L70" i="6"/>
  <c r="L97" i="6"/>
  <c r="L132" i="6"/>
  <c r="L140" i="6"/>
  <c r="L148" i="6"/>
  <c r="L156" i="6"/>
  <c r="L164" i="6"/>
  <c r="L165" i="6"/>
  <c r="L169" i="6"/>
  <c r="L173" i="6"/>
  <c r="L177" i="6"/>
  <c r="L181" i="6"/>
  <c r="L185" i="6"/>
  <c r="L189" i="6"/>
  <c r="L193" i="6"/>
  <c r="L196" i="6"/>
  <c r="L218" i="6"/>
  <c r="L220" i="6"/>
  <c r="L222" i="6"/>
  <c r="L224" i="6"/>
  <c r="L226" i="6"/>
  <c r="L228" i="6"/>
  <c r="L230" i="6"/>
  <c r="L232" i="6"/>
  <c r="L234" i="6"/>
  <c r="L236" i="6"/>
  <c r="L238" i="6"/>
  <c r="L240" i="6"/>
  <c r="L242" i="6"/>
  <c r="L244" i="6"/>
  <c r="L246" i="6"/>
  <c r="L248" i="6"/>
  <c r="L250" i="6"/>
  <c r="L252" i="6"/>
  <c r="L254" i="6"/>
  <c r="L256" i="6"/>
  <c r="L258" i="6"/>
  <c r="L260" i="6"/>
  <c r="L262" i="6"/>
  <c r="L264" i="6"/>
  <c r="L266" i="6"/>
  <c r="L268" i="6"/>
  <c r="L270" i="6"/>
  <c r="L272" i="6"/>
  <c r="L274" i="6"/>
  <c r="L105" i="6"/>
  <c r="L198" i="6"/>
  <c r="L206" i="6"/>
  <c r="L210" i="6"/>
  <c r="L214" i="6"/>
  <c r="L200" i="6"/>
  <c r="L217" i="6"/>
  <c r="L219" i="6"/>
  <c r="L221" i="6"/>
  <c r="L223" i="6"/>
  <c r="L225" i="6"/>
  <c r="L227" i="6"/>
  <c r="L229" i="6"/>
  <c r="L231" i="6"/>
  <c r="L233" i="6"/>
  <c r="L235" i="6"/>
  <c r="L237" i="6"/>
  <c r="L239" i="6"/>
  <c r="L241" i="6"/>
  <c r="L243" i="6"/>
  <c r="L245" i="6"/>
  <c r="L247" i="6"/>
  <c r="L249" i="6"/>
  <c r="L251" i="6"/>
  <c r="L253" i="6"/>
  <c r="L255" i="6"/>
  <c r="L257" i="6"/>
  <c r="L259" i="6"/>
  <c r="L261" i="6"/>
  <c r="L263" i="6"/>
  <c r="L265" i="6"/>
  <c r="L267" i="6"/>
  <c r="L269" i="6"/>
  <c r="L271" i="6"/>
  <c r="L273" i="6"/>
  <c r="L275" i="6"/>
  <c r="L194" i="6"/>
  <c r="L216" i="6"/>
  <c r="L277" i="6"/>
  <c r="L279" i="6"/>
  <c r="L281" i="6"/>
  <c r="L283" i="6"/>
  <c r="L285" i="6"/>
  <c r="L287" i="6"/>
  <c r="L289" i="6"/>
  <c r="L291" i="6"/>
  <c r="L293" i="6"/>
  <c r="L295" i="6"/>
  <c r="L297" i="6"/>
  <c r="L299" i="6"/>
  <c r="L301" i="6"/>
  <c r="L303" i="6"/>
  <c r="L305" i="6"/>
  <c r="L307" i="6"/>
  <c r="L309" i="6"/>
  <c r="L311" i="6"/>
  <c r="L313" i="6"/>
  <c r="L315" i="6"/>
  <c r="L317" i="6"/>
  <c r="L319" i="6"/>
  <c r="L321" i="6"/>
  <c r="L323" i="6"/>
  <c r="L325" i="6"/>
  <c r="L327" i="6"/>
  <c r="L329" i="6"/>
  <c r="L331" i="6"/>
  <c r="L333" i="6"/>
  <c r="L335" i="6"/>
  <c r="L337" i="6"/>
  <c r="L339" i="6"/>
  <c r="L341" i="6"/>
  <c r="L343" i="6"/>
  <c r="L345" i="6"/>
  <c r="L347" i="6"/>
  <c r="L349" i="6"/>
  <c r="L351" i="6"/>
  <c r="L353" i="6"/>
  <c r="L355" i="6"/>
  <c r="L357" i="6"/>
  <c r="L359" i="6"/>
  <c r="L361" i="6"/>
  <c r="L363" i="6"/>
  <c r="L365" i="6"/>
  <c r="L367" i="6"/>
  <c r="L369" i="6"/>
  <c r="L371" i="6"/>
  <c r="L373" i="6"/>
  <c r="L375" i="6"/>
  <c r="L377" i="6"/>
  <c r="L379" i="6"/>
  <c r="L381" i="6"/>
  <c r="L383" i="6"/>
  <c r="L385" i="6"/>
  <c r="L387" i="6"/>
  <c r="L389" i="6"/>
  <c r="L391" i="6"/>
  <c r="L393" i="6"/>
  <c r="L395" i="6"/>
  <c r="L397" i="6"/>
  <c r="L399" i="6"/>
  <c r="L401" i="6"/>
  <c r="L403" i="6"/>
  <c r="L405" i="6"/>
  <c r="L407" i="6"/>
  <c r="L202" i="6"/>
  <c r="L204" i="6"/>
  <c r="L276" i="6"/>
  <c r="L208" i="6"/>
  <c r="L278" i="6"/>
  <c r="L280" i="6"/>
  <c r="L282" i="6"/>
  <c r="L284" i="6"/>
  <c r="L286" i="6"/>
  <c r="L288" i="6"/>
  <c r="L290" i="6"/>
  <c r="L292" i="6"/>
  <c r="L294" i="6"/>
  <c r="L296" i="6"/>
  <c r="L298" i="6"/>
  <c r="L300" i="6"/>
  <c r="L302" i="6"/>
  <c r="L304" i="6"/>
  <c r="L306" i="6"/>
  <c r="L308" i="6"/>
  <c r="L310" i="6"/>
  <c r="L312" i="6"/>
  <c r="L314" i="6"/>
  <c r="L316" i="6"/>
  <c r="L318" i="6"/>
  <c r="L320" i="6"/>
  <c r="L322" i="6"/>
  <c r="L324" i="6"/>
  <c r="L326" i="6"/>
  <c r="L328" i="6"/>
  <c r="L330" i="6"/>
  <c r="L332" i="6"/>
  <c r="L334" i="6"/>
  <c r="L336" i="6"/>
  <c r="L338" i="6"/>
  <c r="L340" i="6"/>
  <c r="L342" i="6"/>
  <c r="L344" i="6"/>
  <c r="L346" i="6"/>
  <c r="L348" i="6"/>
  <c r="L350" i="6"/>
  <c r="L352" i="6"/>
  <c r="L354" i="6"/>
  <c r="L356" i="6"/>
  <c r="L358" i="6"/>
  <c r="L360" i="6"/>
  <c r="L362" i="6"/>
  <c r="L364" i="6"/>
  <c r="L366" i="6"/>
  <c r="L368" i="6"/>
  <c r="L370" i="6"/>
  <c r="L372" i="6"/>
  <c r="L374" i="6"/>
  <c r="L376" i="6"/>
  <c r="L378" i="6"/>
  <c r="L380" i="6"/>
  <c r="L382" i="6"/>
  <c r="L384" i="6"/>
  <c r="L386" i="6"/>
  <c r="L388" i="6"/>
  <c r="L390" i="6"/>
  <c r="L392" i="6"/>
  <c r="L394" i="6"/>
  <c r="L396" i="6"/>
  <c r="L398" i="6"/>
  <c r="L400" i="6"/>
  <c r="L402" i="6"/>
  <c r="L404" i="6"/>
  <c r="L406" i="6"/>
  <c r="L408" i="6"/>
  <c r="L410" i="6"/>
  <c r="L412" i="6"/>
  <c r="L414" i="6"/>
  <c r="L416" i="6"/>
  <c r="L418" i="6"/>
  <c r="L420" i="6"/>
  <c r="L422" i="6"/>
  <c r="L424" i="6"/>
  <c r="L426" i="6"/>
  <c r="L428" i="6"/>
  <c r="L430" i="6"/>
  <c r="L432" i="6"/>
  <c r="L434" i="6"/>
  <c r="L436" i="6"/>
  <c r="L438" i="6"/>
  <c r="L440" i="6"/>
  <c r="L442" i="6"/>
  <c r="L444" i="6"/>
  <c r="L446" i="6"/>
  <c r="L448" i="6"/>
  <c r="L450" i="6"/>
  <c r="L452" i="6"/>
  <c r="L454" i="6"/>
  <c r="L456" i="6"/>
  <c r="L458" i="6"/>
  <c r="L460" i="6"/>
  <c r="L462" i="6"/>
  <c r="L464" i="6"/>
  <c r="L466" i="6"/>
  <c r="L468" i="6"/>
  <c r="L470" i="6"/>
  <c r="L472" i="6"/>
  <c r="L474" i="6"/>
  <c r="L476" i="6"/>
  <c r="L478" i="6"/>
  <c r="L480" i="6"/>
  <c r="L482" i="6"/>
  <c r="L484" i="6"/>
  <c r="L486" i="6"/>
  <c r="L488" i="6"/>
  <c r="L490" i="6"/>
  <c r="L492" i="6"/>
  <c r="L494" i="6"/>
  <c r="L496" i="6"/>
  <c r="L498" i="6"/>
  <c r="L500" i="6"/>
  <c r="L502" i="6"/>
  <c r="L504" i="6"/>
  <c r="L506" i="6"/>
  <c r="L508" i="6"/>
  <c r="L510" i="6"/>
  <c r="L512" i="6"/>
  <c r="L514" i="6"/>
  <c r="L516" i="6"/>
  <c r="L518" i="6"/>
  <c r="L520" i="6"/>
  <c r="L522" i="6"/>
  <c r="L409" i="6"/>
  <c r="L411" i="6"/>
  <c r="L413" i="6"/>
  <c r="L415" i="6"/>
  <c r="L417" i="6"/>
  <c r="L419" i="6"/>
  <c r="L421" i="6"/>
  <c r="L423" i="6"/>
  <c r="L425" i="6"/>
  <c r="L427" i="6"/>
  <c r="L429" i="6"/>
  <c r="L431" i="6"/>
  <c r="L433" i="6"/>
  <c r="L435" i="6"/>
  <c r="L437" i="6"/>
  <c r="L439" i="6"/>
  <c r="L441" i="6"/>
  <c r="L443" i="6"/>
  <c r="L445" i="6"/>
  <c r="L447" i="6"/>
  <c r="L449" i="6"/>
  <c r="L451" i="6"/>
  <c r="L453" i="6"/>
  <c r="L455" i="6"/>
  <c r="L457" i="6"/>
  <c r="L459" i="6"/>
  <c r="L461" i="6"/>
  <c r="L463" i="6"/>
  <c r="L465" i="6"/>
  <c r="L467" i="6"/>
  <c r="L469" i="6"/>
  <c r="L471" i="6"/>
  <c r="L473" i="6"/>
  <c r="L475" i="6"/>
  <c r="L477" i="6"/>
  <c r="L479" i="6"/>
  <c r="L481" i="6"/>
  <c r="L483" i="6"/>
  <c r="L485" i="6"/>
  <c r="L487" i="6"/>
  <c r="L489" i="6"/>
  <c r="L491" i="6"/>
  <c r="L493" i="6"/>
  <c r="L495" i="6"/>
  <c r="L497" i="6"/>
  <c r="L499" i="6"/>
  <c r="L501" i="6"/>
  <c r="L503" i="6"/>
  <c r="L505" i="6"/>
  <c r="L507" i="6"/>
  <c r="L509" i="6"/>
  <c r="L511" i="6"/>
  <c r="L513" i="6"/>
  <c r="L515" i="6"/>
  <c r="L517" i="6"/>
  <c r="L519" i="6"/>
  <c r="L521" i="6"/>
  <c r="L524" i="6"/>
  <c r="L526" i="6"/>
  <c r="L528" i="6"/>
  <c r="L530" i="6"/>
  <c r="L532" i="6"/>
  <c r="L534" i="6"/>
  <c r="L536" i="6"/>
  <c r="L538" i="6"/>
  <c r="L540" i="6"/>
  <c r="L542" i="6"/>
  <c r="L544" i="6"/>
  <c r="L546" i="6"/>
  <c r="L548" i="6"/>
  <c r="L550" i="6"/>
  <c r="L552" i="6"/>
  <c r="L554" i="6"/>
  <c r="L556" i="6"/>
  <c r="L558" i="6"/>
  <c r="L560" i="6"/>
  <c r="L562" i="6"/>
  <c r="L564" i="6"/>
  <c r="L566" i="6"/>
  <c r="L568" i="6"/>
  <c r="L570" i="6"/>
  <c r="L572" i="6"/>
  <c r="L574" i="6"/>
  <c r="L576" i="6"/>
  <c r="L578" i="6"/>
  <c r="L580" i="6"/>
  <c r="L582" i="6"/>
  <c r="L584" i="6"/>
  <c r="L586" i="6"/>
  <c r="L588" i="6"/>
  <c r="L590" i="6"/>
  <c r="L592" i="6"/>
  <c r="L594" i="6"/>
  <c r="L596" i="6"/>
  <c r="L598" i="6"/>
  <c r="L600" i="6"/>
  <c r="L602" i="6"/>
  <c r="L604" i="6"/>
  <c r="L606" i="6"/>
  <c r="L608" i="6"/>
  <c r="L610" i="6"/>
  <c r="L612" i="6"/>
  <c r="L614" i="6"/>
  <c r="L616" i="6"/>
  <c r="L618" i="6"/>
  <c r="L620" i="6"/>
  <c r="L622" i="6"/>
  <c r="L624" i="6"/>
  <c r="L626" i="6"/>
  <c r="L628" i="6"/>
  <c r="L630" i="6"/>
  <c r="L632" i="6"/>
  <c r="L634" i="6"/>
  <c r="L212" i="6"/>
  <c r="L527" i="6"/>
  <c r="L531" i="6"/>
  <c r="L535" i="6"/>
  <c r="L539" i="6"/>
  <c r="L543" i="6"/>
  <c r="L547" i="6"/>
  <c r="L551" i="6"/>
  <c r="L555" i="6"/>
  <c r="L559" i="6"/>
  <c r="L563" i="6"/>
  <c r="L567" i="6"/>
  <c r="L571" i="6"/>
  <c r="L575" i="6"/>
  <c r="L579" i="6"/>
  <c r="L583" i="6"/>
  <c r="L587" i="6"/>
  <c r="L591" i="6"/>
  <c r="L595" i="6"/>
  <c r="L599" i="6"/>
  <c r="L603" i="6"/>
  <c r="L607" i="6"/>
  <c r="L611" i="6"/>
  <c r="L615" i="6"/>
  <c r="L619" i="6"/>
  <c r="L623" i="6"/>
  <c r="L627" i="6"/>
  <c r="L631" i="6"/>
  <c r="L635" i="6"/>
  <c r="L636" i="6"/>
  <c r="L638" i="6"/>
  <c r="L640" i="6"/>
  <c r="L642" i="6"/>
  <c r="L644" i="6"/>
  <c r="L646" i="6"/>
  <c r="L648" i="6"/>
  <c r="L650" i="6"/>
  <c r="L652" i="6"/>
  <c r="L654" i="6"/>
  <c r="L656" i="6"/>
  <c r="L658" i="6"/>
  <c r="L660" i="6"/>
  <c r="L662" i="6"/>
  <c r="L664" i="6"/>
  <c r="L666" i="6"/>
  <c r="L668" i="6"/>
  <c r="L670" i="6"/>
  <c r="L672" i="6"/>
  <c r="L674" i="6"/>
  <c r="L676" i="6"/>
  <c r="L678" i="6"/>
  <c r="L680" i="6"/>
  <c r="L682" i="6"/>
  <c r="L684" i="6"/>
  <c r="L686" i="6"/>
  <c r="L688" i="6"/>
  <c r="L690" i="6"/>
  <c r="L692" i="6"/>
  <c r="L694" i="6"/>
  <c r="L696" i="6"/>
  <c r="L698" i="6"/>
  <c r="L700" i="6"/>
  <c r="L702" i="6"/>
  <c r="L704" i="6"/>
  <c r="L706" i="6"/>
  <c r="L708" i="6"/>
  <c r="L710" i="6"/>
  <c r="L712" i="6"/>
  <c r="L714" i="6"/>
  <c r="L716" i="6"/>
  <c r="L718" i="6"/>
  <c r="L720" i="6"/>
  <c r="L722" i="6"/>
  <c r="L724" i="6"/>
  <c r="L726" i="6"/>
  <c r="L728" i="6"/>
  <c r="L730" i="6"/>
  <c r="L732" i="6"/>
  <c r="L734" i="6"/>
  <c r="L736" i="6"/>
  <c r="L738" i="6"/>
  <c r="L740" i="6"/>
  <c r="L742" i="6"/>
  <c r="L744" i="6"/>
  <c r="L746" i="6"/>
  <c r="L748" i="6"/>
  <c r="L750" i="6"/>
  <c r="L752" i="6"/>
  <c r="L754" i="6"/>
  <c r="L756" i="6"/>
  <c r="L758" i="6"/>
  <c r="L760" i="6"/>
  <c r="L762" i="6"/>
  <c r="L764" i="6"/>
  <c r="L766" i="6"/>
  <c r="L768" i="6"/>
  <c r="L770" i="6"/>
  <c r="L772" i="6"/>
  <c r="L774" i="6"/>
  <c r="L776" i="6"/>
  <c r="L778" i="6"/>
  <c r="L780" i="6"/>
  <c r="L782" i="6"/>
  <c r="L784" i="6"/>
  <c r="L786" i="6"/>
  <c r="L788" i="6"/>
  <c r="L790" i="6"/>
  <c r="L792" i="6"/>
  <c r="L794" i="6"/>
  <c r="L796" i="6"/>
  <c r="L798" i="6"/>
  <c r="L800" i="6"/>
  <c r="L802" i="6"/>
  <c r="L804" i="6"/>
  <c r="L806" i="6"/>
  <c r="L808" i="6"/>
  <c r="L810" i="6"/>
  <c r="L812" i="6"/>
  <c r="L814" i="6"/>
  <c r="L816" i="6"/>
  <c r="L818" i="6"/>
  <c r="L820" i="6"/>
  <c r="L822" i="6"/>
  <c r="L824" i="6"/>
  <c r="L826" i="6"/>
  <c r="L828" i="6"/>
  <c r="L830" i="6"/>
  <c r="L832" i="6"/>
  <c r="L834" i="6"/>
  <c r="L836" i="6"/>
  <c r="L838" i="6"/>
  <c r="L840" i="6"/>
  <c r="L842" i="6"/>
  <c r="L844" i="6"/>
  <c r="L846" i="6"/>
  <c r="L848" i="6"/>
  <c r="L850" i="6"/>
  <c r="L852" i="6"/>
  <c r="L854" i="6"/>
  <c r="L856" i="6"/>
  <c r="L858" i="6"/>
  <c r="L860" i="6"/>
  <c r="L862" i="6"/>
  <c r="L864" i="6"/>
  <c r="L866" i="6"/>
  <c r="L868" i="6"/>
  <c r="L870" i="6"/>
  <c r="L872" i="6"/>
  <c r="L523" i="6"/>
  <c r="L525" i="6"/>
  <c r="L529" i="6"/>
  <c r="L533" i="6"/>
  <c r="L537" i="6"/>
  <c r="L541" i="6"/>
  <c r="L545" i="6"/>
  <c r="L549" i="6"/>
  <c r="L553" i="6"/>
  <c r="L557" i="6"/>
  <c r="L561" i="6"/>
  <c r="L565" i="6"/>
  <c r="L569" i="6"/>
  <c r="L573" i="6"/>
  <c r="L577" i="6"/>
  <c r="L581" i="6"/>
  <c r="L585" i="6"/>
  <c r="L589" i="6"/>
  <c r="L593" i="6"/>
  <c r="L597" i="6"/>
  <c r="L601" i="6"/>
  <c r="L605" i="6"/>
  <c r="L609" i="6"/>
  <c r="L613" i="6"/>
  <c r="L617" i="6"/>
  <c r="L621" i="6"/>
  <c r="L625" i="6"/>
  <c r="L629" i="6"/>
  <c r="L633" i="6"/>
  <c r="L637" i="6"/>
  <c r="L639" i="6"/>
  <c r="L641" i="6"/>
  <c r="L643" i="6"/>
  <c r="L645" i="6"/>
  <c r="L647" i="6"/>
  <c r="L649" i="6"/>
  <c r="L651" i="6"/>
  <c r="L653" i="6"/>
  <c r="L655" i="6"/>
  <c r="L657" i="6"/>
  <c r="L659" i="6"/>
  <c r="L661" i="6"/>
  <c r="L663" i="6"/>
  <c r="L665" i="6"/>
  <c r="L667" i="6"/>
  <c r="L669" i="6"/>
  <c r="L671" i="6"/>
  <c r="L673" i="6"/>
  <c r="L675" i="6"/>
  <c r="L677" i="6"/>
  <c r="L679" i="6"/>
  <c r="L681" i="6"/>
  <c r="L683" i="6"/>
  <c r="L685" i="6"/>
  <c r="L687" i="6"/>
  <c r="L689" i="6"/>
  <c r="L691" i="6"/>
  <c r="L693" i="6"/>
  <c r="L695" i="6"/>
  <c r="L697" i="6"/>
  <c r="L699" i="6"/>
  <c r="L701" i="6"/>
  <c r="L703" i="6"/>
  <c r="L705" i="6"/>
  <c r="L707" i="6"/>
  <c r="L709" i="6"/>
  <c r="L711" i="6"/>
  <c r="L713" i="6"/>
  <c r="L715" i="6"/>
  <c r="L717" i="6"/>
  <c r="L719" i="6"/>
  <c r="L721" i="6"/>
  <c r="L723" i="6"/>
  <c r="L725" i="6"/>
  <c r="L727" i="6"/>
  <c r="L729" i="6"/>
  <c r="L731" i="6"/>
  <c r="L733" i="6"/>
  <c r="L735" i="6"/>
  <c r="L737" i="6"/>
  <c r="L739" i="6"/>
  <c r="L741" i="6"/>
  <c r="L743" i="6"/>
  <c r="L745" i="6"/>
  <c r="L747" i="6"/>
  <c r="L749" i="6"/>
  <c r="L751" i="6"/>
  <c r="L753" i="6"/>
  <c r="L755" i="6"/>
  <c r="L757" i="6"/>
  <c r="L759" i="6"/>
  <c r="L761" i="6"/>
  <c r="L763" i="6"/>
  <c r="L765" i="6"/>
  <c r="L767" i="6"/>
  <c r="L769" i="6"/>
  <c r="L771" i="6"/>
  <c r="L773" i="6"/>
  <c r="L775" i="6"/>
  <c r="L777" i="6"/>
  <c r="L779" i="6"/>
  <c r="L781" i="6"/>
  <c r="L783" i="6"/>
  <c r="L785" i="6"/>
  <c r="L787" i="6"/>
  <c r="L789" i="6"/>
  <c r="L791" i="6"/>
  <c r="L793" i="6"/>
  <c r="L795" i="6"/>
  <c r="L797" i="6"/>
  <c r="L799" i="6"/>
  <c r="L801" i="6"/>
  <c r="L803" i="6"/>
  <c r="L805" i="6"/>
  <c r="L807" i="6"/>
  <c r="L809" i="6"/>
  <c r="L811" i="6"/>
  <c r="L813" i="6"/>
  <c r="L815" i="6"/>
  <c r="L817" i="6"/>
  <c r="L819" i="6"/>
  <c r="L821" i="6"/>
  <c r="L823" i="6"/>
  <c r="L825" i="6"/>
  <c r="L827" i="6"/>
  <c r="L829" i="6"/>
  <c r="L831" i="6"/>
  <c r="L833" i="6"/>
  <c r="L835" i="6"/>
  <c r="L837" i="6"/>
  <c r="L839" i="6"/>
  <c r="L841" i="6"/>
  <c r="L843" i="6"/>
  <c r="L845" i="6"/>
  <c r="L847" i="6"/>
  <c r="L849" i="6"/>
  <c r="L851" i="6"/>
  <c r="L853" i="6"/>
  <c r="L855" i="6"/>
  <c r="L857" i="6"/>
  <c r="L859" i="6"/>
  <c r="L861" i="6"/>
  <c r="L863" i="6"/>
  <c r="L865" i="6"/>
  <c r="L867" i="6"/>
  <c r="L869" i="6"/>
  <c r="L871" i="6"/>
  <c r="L873" i="6"/>
  <c r="P12" i="6"/>
  <c r="P15" i="6"/>
  <c r="P20" i="6"/>
  <c r="P23" i="6"/>
  <c r="P28" i="6"/>
  <c r="P13" i="6"/>
  <c r="P18" i="6"/>
  <c r="P21" i="6"/>
  <c r="P26" i="6"/>
  <c r="P29" i="6"/>
  <c r="P31" i="6"/>
  <c r="P33" i="6"/>
  <c r="P35" i="6"/>
  <c r="P37" i="6"/>
  <c r="P11" i="6"/>
  <c r="P24" i="6"/>
  <c r="P27" i="6"/>
  <c r="P34" i="6"/>
  <c r="P40" i="6"/>
  <c r="P42" i="6"/>
  <c r="P44" i="6"/>
  <c r="P46" i="6"/>
  <c r="P48" i="6"/>
  <c r="P50" i="6"/>
  <c r="P52" i="6"/>
  <c r="P54" i="6"/>
  <c r="P56" i="6"/>
  <c r="P58" i="6"/>
  <c r="P60" i="6"/>
  <c r="P62" i="6"/>
  <c r="P14" i="6"/>
  <c r="P17" i="6"/>
  <c r="P19" i="6"/>
  <c r="P22" i="6"/>
  <c r="P43" i="6"/>
  <c r="P51" i="6"/>
  <c r="P59" i="6"/>
  <c r="P41" i="6"/>
  <c r="P49" i="6"/>
  <c r="P57" i="6"/>
  <c r="P65" i="6"/>
  <c r="P67" i="6"/>
  <c r="P69" i="6"/>
  <c r="P71" i="6"/>
  <c r="P73" i="6"/>
  <c r="P16" i="6"/>
  <c r="P30" i="6"/>
  <c r="P36" i="6"/>
  <c r="P39" i="6"/>
  <c r="P55" i="6"/>
  <c r="P45" i="6"/>
  <c r="P61" i="6"/>
  <c r="P66" i="6"/>
  <c r="P70" i="6"/>
  <c r="P76" i="6"/>
  <c r="P78" i="6"/>
  <c r="P80" i="6"/>
  <c r="P82" i="6"/>
  <c r="P84" i="6"/>
  <c r="P86" i="6"/>
  <c r="P88" i="6"/>
  <c r="P90" i="6"/>
  <c r="P92" i="6"/>
  <c r="P94" i="6"/>
  <c r="P96" i="6"/>
  <c r="P98" i="6"/>
  <c r="P100" i="6"/>
  <c r="P102" i="6"/>
  <c r="P104" i="6"/>
  <c r="P106" i="6"/>
  <c r="P108" i="6"/>
  <c r="P110" i="6"/>
  <c r="P112" i="6"/>
  <c r="P114" i="6"/>
  <c r="P116" i="6"/>
  <c r="P118" i="6"/>
  <c r="P120" i="6"/>
  <c r="P122" i="6"/>
  <c r="P124" i="6"/>
  <c r="P126" i="6"/>
  <c r="P128" i="6"/>
  <c r="P130" i="6"/>
  <c r="P38" i="6"/>
  <c r="P63" i="6"/>
  <c r="P115" i="6"/>
  <c r="P123" i="6"/>
  <c r="P25" i="6"/>
  <c r="P64" i="6"/>
  <c r="P72" i="6"/>
  <c r="P77" i="6"/>
  <c r="P81" i="6"/>
  <c r="P85" i="6"/>
  <c r="P89" i="6"/>
  <c r="P93" i="6"/>
  <c r="P97" i="6"/>
  <c r="P101" i="6"/>
  <c r="P105" i="6"/>
  <c r="P109" i="6"/>
  <c r="P113" i="6"/>
  <c r="P121" i="6"/>
  <c r="P129" i="6"/>
  <c r="P131" i="6"/>
  <c r="P133" i="6"/>
  <c r="P135" i="6"/>
  <c r="P137" i="6"/>
  <c r="P139" i="6"/>
  <c r="P141" i="6"/>
  <c r="P143" i="6"/>
  <c r="P145" i="6"/>
  <c r="P147" i="6"/>
  <c r="P149" i="6"/>
  <c r="P151" i="6"/>
  <c r="P153" i="6"/>
  <c r="P155" i="6"/>
  <c r="P157" i="6"/>
  <c r="P159" i="6"/>
  <c r="P161" i="6"/>
  <c r="P163" i="6"/>
  <c r="P47" i="6"/>
  <c r="P74" i="6"/>
  <c r="P127" i="6"/>
  <c r="P75" i="6"/>
  <c r="P83" i="6"/>
  <c r="P91" i="6"/>
  <c r="P99" i="6"/>
  <c r="P107" i="6"/>
  <c r="P117" i="6"/>
  <c r="P132" i="6"/>
  <c r="P136" i="6"/>
  <c r="P140" i="6"/>
  <c r="P144" i="6"/>
  <c r="P148" i="6"/>
  <c r="P152" i="6"/>
  <c r="P156" i="6"/>
  <c r="P160" i="6"/>
  <c r="P164" i="6"/>
  <c r="P166" i="6"/>
  <c r="P168" i="6"/>
  <c r="P170" i="6"/>
  <c r="P172" i="6"/>
  <c r="P174" i="6"/>
  <c r="P176" i="6"/>
  <c r="P178" i="6"/>
  <c r="P180" i="6"/>
  <c r="P182" i="6"/>
  <c r="P184" i="6"/>
  <c r="P186" i="6"/>
  <c r="P188" i="6"/>
  <c r="P190" i="6"/>
  <c r="P192" i="6"/>
  <c r="P119" i="6"/>
  <c r="P95" i="6"/>
  <c r="P134" i="6"/>
  <c r="P142" i="6"/>
  <c r="P150" i="6"/>
  <c r="P158" i="6"/>
  <c r="P165" i="6"/>
  <c r="P169" i="6"/>
  <c r="P173" i="6"/>
  <c r="P177" i="6"/>
  <c r="P181" i="6"/>
  <c r="P185" i="6"/>
  <c r="P189" i="6"/>
  <c r="P193" i="6"/>
  <c r="P68" i="6"/>
  <c r="P103" i="6"/>
  <c r="P195" i="6"/>
  <c r="P197" i="6"/>
  <c r="P199" i="6"/>
  <c r="P201" i="6"/>
  <c r="P203" i="6"/>
  <c r="P205" i="6"/>
  <c r="P207" i="6"/>
  <c r="P209" i="6"/>
  <c r="P211" i="6"/>
  <c r="P213" i="6"/>
  <c r="P215" i="6"/>
  <c r="P32" i="6"/>
  <c r="P53" i="6"/>
  <c r="P79" i="6"/>
  <c r="P111" i="6"/>
  <c r="P125" i="6"/>
  <c r="P138" i="6"/>
  <c r="P146" i="6"/>
  <c r="P154" i="6"/>
  <c r="P162" i="6"/>
  <c r="P167" i="6"/>
  <c r="P171" i="6"/>
  <c r="P175" i="6"/>
  <c r="P179" i="6"/>
  <c r="P183" i="6"/>
  <c r="P187" i="6"/>
  <c r="P191" i="6"/>
  <c r="P87" i="6"/>
  <c r="P194" i="6"/>
  <c r="P202" i="6"/>
  <c r="P218" i="6"/>
  <c r="P220" i="6"/>
  <c r="P222" i="6"/>
  <c r="P224" i="6"/>
  <c r="P226" i="6"/>
  <c r="P228" i="6"/>
  <c r="P230" i="6"/>
  <c r="P232" i="6"/>
  <c r="P234" i="6"/>
  <c r="P236" i="6"/>
  <c r="P238" i="6"/>
  <c r="P240" i="6"/>
  <c r="P242" i="6"/>
  <c r="P244" i="6"/>
  <c r="P246" i="6"/>
  <c r="P248" i="6"/>
  <c r="P250" i="6"/>
  <c r="P252" i="6"/>
  <c r="P254" i="6"/>
  <c r="P256" i="6"/>
  <c r="P258" i="6"/>
  <c r="P260" i="6"/>
  <c r="P262" i="6"/>
  <c r="P264" i="6"/>
  <c r="P266" i="6"/>
  <c r="P268" i="6"/>
  <c r="P270" i="6"/>
  <c r="P272" i="6"/>
  <c r="P196" i="6"/>
  <c r="P204" i="6"/>
  <c r="P208" i="6"/>
  <c r="P212" i="6"/>
  <c r="P216" i="6"/>
  <c r="P198" i="6"/>
  <c r="P217" i="6"/>
  <c r="P219" i="6"/>
  <c r="P221" i="6"/>
  <c r="P223" i="6"/>
  <c r="P225" i="6"/>
  <c r="P227" i="6"/>
  <c r="P229" i="6"/>
  <c r="P231" i="6"/>
  <c r="P233" i="6"/>
  <c r="P235" i="6"/>
  <c r="P237" i="6"/>
  <c r="P239" i="6"/>
  <c r="P241" i="6"/>
  <c r="P243" i="6"/>
  <c r="P245" i="6"/>
  <c r="P247" i="6"/>
  <c r="P249" i="6"/>
  <c r="P251" i="6"/>
  <c r="P253" i="6"/>
  <c r="P255" i="6"/>
  <c r="P257" i="6"/>
  <c r="P259" i="6"/>
  <c r="P261" i="6"/>
  <c r="P263" i="6"/>
  <c r="P265" i="6"/>
  <c r="P267" i="6"/>
  <c r="P269" i="6"/>
  <c r="P271" i="6"/>
  <c r="P273" i="6"/>
  <c r="P275" i="6"/>
  <c r="P214" i="6"/>
  <c r="P276" i="6"/>
  <c r="P277" i="6"/>
  <c r="P279" i="6"/>
  <c r="P281" i="6"/>
  <c r="P283" i="6"/>
  <c r="P285" i="6"/>
  <c r="P287" i="6"/>
  <c r="P289" i="6"/>
  <c r="P291" i="6"/>
  <c r="P293" i="6"/>
  <c r="P295" i="6"/>
  <c r="P297" i="6"/>
  <c r="P299" i="6"/>
  <c r="P301" i="6"/>
  <c r="P303" i="6"/>
  <c r="P305" i="6"/>
  <c r="P307" i="6"/>
  <c r="P309" i="6"/>
  <c r="P311" i="6"/>
  <c r="P313" i="6"/>
  <c r="P315" i="6"/>
  <c r="P317" i="6"/>
  <c r="P319" i="6"/>
  <c r="P321" i="6"/>
  <c r="P323" i="6"/>
  <c r="P325" i="6"/>
  <c r="P327" i="6"/>
  <c r="P329" i="6"/>
  <c r="P331" i="6"/>
  <c r="P333" i="6"/>
  <c r="P335" i="6"/>
  <c r="P337" i="6"/>
  <c r="P339" i="6"/>
  <c r="P341" i="6"/>
  <c r="P343" i="6"/>
  <c r="P345" i="6"/>
  <c r="P347" i="6"/>
  <c r="P349" i="6"/>
  <c r="P351" i="6"/>
  <c r="P353" i="6"/>
  <c r="P355" i="6"/>
  <c r="P357" i="6"/>
  <c r="P359" i="6"/>
  <c r="P361" i="6"/>
  <c r="P363" i="6"/>
  <c r="P365" i="6"/>
  <c r="P367" i="6"/>
  <c r="P369" i="6"/>
  <c r="P371" i="6"/>
  <c r="P373" i="6"/>
  <c r="P375" i="6"/>
  <c r="P377" i="6"/>
  <c r="P379" i="6"/>
  <c r="P381" i="6"/>
  <c r="P383" i="6"/>
  <c r="P385" i="6"/>
  <c r="P387" i="6"/>
  <c r="P389" i="6"/>
  <c r="P391" i="6"/>
  <c r="P393" i="6"/>
  <c r="P395" i="6"/>
  <c r="P397" i="6"/>
  <c r="P399" i="6"/>
  <c r="P401" i="6"/>
  <c r="P403" i="6"/>
  <c r="P405" i="6"/>
  <c r="P407" i="6"/>
  <c r="P274" i="6"/>
  <c r="P206" i="6"/>
  <c r="P278" i="6"/>
  <c r="P280" i="6"/>
  <c r="P282" i="6"/>
  <c r="P284" i="6"/>
  <c r="P286" i="6"/>
  <c r="P288" i="6"/>
  <c r="P290" i="6"/>
  <c r="P292" i="6"/>
  <c r="P294" i="6"/>
  <c r="P296" i="6"/>
  <c r="P298" i="6"/>
  <c r="P300" i="6"/>
  <c r="P302" i="6"/>
  <c r="P304" i="6"/>
  <c r="P306" i="6"/>
  <c r="P308" i="6"/>
  <c r="P310" i="6"/>
  <c r="P312" i="6"/>
  <c r="P314" i="6"/>
  <c r="P316" i="6"/>
  <c r="P318" i="6"/>
  <c r="P320" i="6"/>
  <c r="P322" i="6"/>
  <c r="P324" i="6"/>
  <c r="P326" i="6"/>
  <c r="P328" i="6"/>
  <c r="P330" i="6"/>
  <c r="P332" i="6"/>
  <c r="P334" i="6"/>
  <c r="P336" i="6"/>
  <c r="P338" i="6"/>
  <c r="P340" i="6"/>
  <c r="P342" i="6"/>
  <c r="P344" i="6"/>
  <c r="P346" i="6"/>
  <c r="P348" i="6"/>
  <c r="P350" i="6"/>
  <c r="P352" i="6"/>
  <c r="P354" i="6"/>
  <c r="P356" i="6"/>
  <c r="P358" i="6"/>
  <c r="P360" i="6"/>
  <c r="P362" i="6"/>
  <c r="P364" i="6"/>
  <c r="P366" i="6"/>
  <c r="P368" i="6"/>
  <c r="P370" i="6"/>
  <c r="P372" i="6"/>
  <c r="P374" i="6"/>
  <c r="P376" i="6"/>
  <c r="P378" i="6"/>
  <c r="P380" i="6"/>
  <c r="P382" i="6"/>
  <c r="P384" i="6"/>
  <c r="P386" i="6"/>
  <c r="P388" i="6"/>
  <c r="P390" i="6"/>
  <c r="P392" i="6"/>
  <c r="P394" i="6"/>
  <c r="P396" i="6"/>
  <c r="P398" i="6"/>
  <c r="P400" i="6"/>
  <c r="P402" i="6"/>
  <c r="P404" i="6"/>
  <c r="P406" i="6"/>
  <c r="P408" i="6"/>
  <c r="P410" i="6"/>
  <c r="P412" i="6"/>
  <c r="P414" i="6"/>
  <c r="P416" i="6"/>
  <c r="P418" i="6"/>
  <c r="P420" i="6"/>
  <c r="P422" i="6"/>
  <c r="P424" i="6"/>
  <c r="P426" i="6"/>
  <c r="P428" i="6"/>
  <c r="P430" i="6"/>
  <c r="P432" i="6"/>
  <c r="P434" i="6"/>
  <c r="P436" i="6"/>
  <c r="P438" i="6"/>
  <c r="P440" i="6"/>
  <c r="P442" i="6"/>
  <c r="P444" i="6"/>
  <c r="P446" i="6"/>
  <c r="P448" i="6"/>
  <c r="P450" i="6"/>
  <c r="P452" i="6"/>
  <c r="P454" i="6"/>
  <c r="P456" i="6"/>
  <c r="P458" i="6"/>
  <c r="P460" i="6"/>
  <c r="P462" i="6"/>
  <c r="P464" i="6"/>
  <c r="P466" i="6"/>
  <c r="P468" i="6"/>
  <c r="P470" i="6"/>
  <c r="P472" i="6"/>
  <c r="P474" i="6"/>
  <c r="P476" i="6"/>
  <c r="P478" i="6"/>
  <c r="P480" i="6"/>
  <c r="P482" i="6"/>
  <c r="P484" i="6"/>
  <c r="P486" i="6"/>
  <c r="P488" i="6"/>
  <c r="P490" i="6"/>
  <c r="P492" i="6"/>
  <c r="P494" i="6"/>
  <c r="P496" i="6"/>
  <c r="P498" i="6"/>
  <c r="P500" i="6"/>
  <c r="P502" i="6"/>
  <c r="P504" i="6"/>
  <c r="P506" i="6"/>
  <c r="P508" i="6"/>
  <c r="P510" i="6"/>
  <c r="P512" i="6"/>
  <c r="P514" i="6"/>
  <c r="P516" i="6"/>
  <c r="P518" i="6"/>
  <c r="P520" i="6"/>
  <c r="P200" i="6"/>
  <c r="P210" i="6"/>
  <c r="P409" i="6"/>
  <c r="P411" i="6"/>
  <c r="P413" i="6"/>
  <c r="P415" i="6"/>
  <c r="P417" i="6"/>
  <c r="P419" i="6"/>
  <c r="P421" i="6"/>
  <c r="P423" i="6"/>
  <c r="P425" i="6"/>
  <c r="P427" i="6"/>
  <c r="P429" i="6"/>
  <c r="P431" i="6"/>
  <c r="P433" i="6"/>
  <c r="P435" i="6"/>
  <c r="P437" i="6"/>
  <c r="P439" i="6"/>
  <c r="P441" i="6"/>
  <c r="P443" i="6"/>
  <c r="P445" i="6"/>
  <c r="P447" i="6"/>
  <c r="P449" i="6"/>
  <c r="P451" i="6"/>
  <c r="P453" i="6"/>
  <c r="P455" i="6"/>
  <c r="P457" i="6"/>
  <c r="P459" i="6"/>
  <c r="P461" i="6"/>
  <c r="P463" i="6"/>
  <c r="P465" i="6"/>
  <c r="P467" i="6"/>
  <c r="P469" i="6"/>
  <c r="P471" i="6"/>
  <c r="P473" i="6"/>
  <c r="P475" i="6"/>
  <c r="P477" i="6"/>
  <c r="P479" i="6"/>
  <c r="P481" i="6"/>
  <c r="P483" i="6"/>
  <c r="P485" i="6"/>
  <c r="P487" i="6"/>
  <c r="P489" i="6"/>
  <c r="P491" i="6"/>
  <c r="P493" i="6"/>
  <c r="P495" i="6"/>
  <c r="P497" i="6"/>
  <c r="P499" i="6"/>
  <c r="P501" i="6"/>
  <c r="P503" i="6"/>
  <c r="P505" i="6"/>
  <c r="P507" i="6"/>
  <c r="P509" i="6"/>
  <c r="P511" i="6"/>
  <c r="P513" i="6"/>
  <c r="P515" i="6"/>
  <c r="P517" i="6"/>
  <c r="P519" i="6"/>
  <c r="P521" i="6"/>
  <c r="P522" i="6"/>
  <c r="P524" i="6"/>
  <c r="P526" i="6"/>
  <c r="P528" i="6"/>
  <c r="P530" i="6"/>
  <c r="P532" i="6"/>
  <c r="P534" i="6"/>
  <c r="P536" i="6"/>
  <c r="P538" i="6"/>
  <c r="P540" i="6"/>
  <c r="P542" i="6"/>
  <c r="P544" i="6"/>
  <c r="P546" i="6"/>
  <c r="P548" i="6"/>
  <c r="P550" i="6"/>
  <c r="P552" i="6"/>
  <c r="P554" i="6"/>
  <c r="P556" i="6"/>
  <c r="P558" i="6"/>
  <c r="P560" i="6"/>
  <c r="P562" i="6"/>
  <c r="P564" i="6"/>
  <c r="P566" i="6"/>
  <c r="P568" i="6"/>
  <c r="P570" i="6"/>
  <c r="P572" i="6"/>
  <c r="P574" i="6"/>
  <c r="P576" i="6"/>
  <c r="P578" i="6"/>
  <c r="P580" i="6"/>
  <c r="P582" i="6"/>
  <c r="P584" i="6"/>
  <c r="P586" i="6"/>
  <c r="P588" i="6"/>
  <c r="P590" i="6"/>
  <c r="P592" i="6"/>
  <c r="P594" i="6"/>
  <c r="P596" i="6"/>
  <c r="P598" i="6"/>
  <c r="P600" i="6"/>
  <c r="P602" i="6"/>
  <c r="P604" i="6"/>
  <c r="P606" i="6"/>
  <c r="P608" i="6"/>
  <c r="P610" i="6"/>
  <c r="P612" i="6"/>
  <c r="P614" i="6"/>
  <c r="P616" i="6"/>
  <c r="P618" i="6"/>
  <c r="P620" i="6"/>
  <c r="P622" i="6"/>
  <c r="P624" i="6"/>
  <c r="P626" i="6"/>
  <c r="P628" i="6"/>
  <c r="P630" i="6"/>
  <c r="P632" i="6"/>
  <c r="P634" i="6"/>
  <c r="P525" i="6"/>
  <c r="P529" i="6"/>
  <c r="P533" i="6"/>
  <c r="P537" i="6"/>
  <c r="P541" i="6"/>
  <c r="P545" i="6"/>
  <c r="P549" i="6"/>
  <c r="P553" i="6"/>
  <c r="P557" i="6"/>
  <c r="P561" i="6"/>
  <c r="P565" i="6"/>
  <c r="P569" i="6"/>
  <c r="P573" i="6"/>
  <c r="P577" i="6"/>
  <c r="P581" i="6"/>
  <c r="P585" i="6"/>
  <c r="P589" i="6"/>
  <c r="P593" i="6"/>
  <c r="P597" i="6"/>
  <c r="P601" i="6"/>
  <c r="P605" i="6"/>
  <c r="P609" i="6"/>
  <c r="P613" i="6"/>
  <c r="P617" i="6"/>
  <c r="P621" i="6"/>
  <c r="P625" i="6"/>
  <c r="P629" i="6"/>
  <c r="P633" i="6"/>
  <c r="P636" i="6"/>
  <c r="P638" i="6"/>
  <c r="P640" i="6"/>
  <c r="P642" i="6"/>
  <c r="P644" i="6"/>
  <c r="P646" i="6"/>
  <c r="P648" i="6"/>
  <c r="P650" i="6"/>
  <c r="P652" i="6"/>
  <c r="P654" i="6"/>
  <c r="P656" i="6"/>
  <c r="P658" i="6"/>
  <c r="P660" i="6"/>
  <c r="P662" i="6"/>
  <c r="P664" i="6"/>
  <c r="P666" i="6"/>
  <c r="P668" i="6"/>
  <c r="P670" i="6"/>
  <c r="P672" i="6"/>
  <c r="P674" i="6"/>
  <c r="P676" i="6"/>
  <c r="P678" i="6"/>
  <c r="P680" i="6"/>
  <c r="P682" i="6"/>
  <c r="P684" i="6"/>
  <c r="P686" i="6"/>
  <c r="P688" i="6"/>
  <c r="P690" i="6"/>
  <c r="P692" i="6"/>
  <c r="P694" i="6"/>
  <c r="P696" i="6"/>
  <c r="P698" i="6"/>
  <c r="P700" i="6"/>
  <c r="P702" i="6"/>
  <c r="P704" i="6"/>
  <c r="P706" i="6"/>
  <c r="P708" i="6"/>
  <c r="P710" i="6"/>
  <c r="P712" i="6"/>
  <c r="P714" i="6"/>
  <c r="P716" i="6"/>
  <c r="P718" i="6"/>
  <c r="P720" i="6"/>
  <c r="P722" i="6"/>
  <c r="P724" i="6"/>
  <c r="P726" i="6"/>
  <c r="P728" i="6"/>
  <c r="P730" i="6"/>
  <c r="P732" i="6"/>
  <c r="P734" i="6"/>
  <c r="P736" i="6"/>
  <c r="P738" i="6"/>
  <c r="P740" i="6"/>
  <c r="P742" i="6"/>
  <c r="P744" i="6"/>
  <c r="P746" i="6"/>
  <c r="P748" i="6"/>
  <c r="P750" i="6"/>
  <c r="P752" i="6"/>
  <c r="P754" i="6"/>
  <c r="P756" i="6"/>
  <c r="P758" i="6"/>
  <c r="P760" i="6"/>
  <c r="P762" i="6"/>
  <c r="P764" i="6"/>
  <c r="P766" i="6"/>
  <c r="P768" i="6"/>
  <c r="P770" i="6"/>
  <c r="P772" i="6"/>
  <c r="P774" i="6"/>
  <c r="P776" i="6"/>
  <c r="P778" i="6"/>
  <c r="P780" i="6"/>
  <c r="P782" i="6"/>
  <c r="P784" i="6"/>
  <c r="P786" i="6"/>
  <c r="P788" i="6"/>
  <c r="P790" i="6"/>
  <c r="P792" i="6"/>
  <c r="P794" i="6"/>
  <c r="P796" i="6"/>
  <c r="P798" i="6"/>
  <c r="P800" i="6"/>
  <c r="P802" i="6"/>
  <c r="P804" i="6"/>
  <c r="P806" i="6"/>
  <c r="P808" i="6"/>
  <c r="P810" i="6"/>
  <c r="P812" i="6"/>
  <c r="P814" i="6"/>
  <c r="P816" i="6"/>
  <c r="P818" i="6"/>
  <c r="P820" i="6"/>
  <c r="P822" i="6"/>
  <c r="P824" i="6"/>
  <c r="P826" i="6"/>
  <c r="P828" i="6"/>
  <c r="P830" i="6"/>
  <c r="P832" i="6"/>
  <c r="P834" i="6"/>
  <c r="P836" i="6"/>
  <c r="P838" i="6"/>
  <c r="P840" i="6"/>
  <c r="P842" i="6"/>
  <c r="P844" i="6"/>
  <c r="P846" i="6"/>
  <c r="P848" i="6"/>
  <c r="P850" i="6"/>
  <c r="P852" i="6"/>
  <c r="P854" i="6"/>
  <c r="P856" i="6"/>
  <c r="P858" i="6"/>
  <c r="P860" i="6"/>
  <c r="P862" i="6"/>
  <c r="P864" i="6"/>
  <c r="P866" i="6"/>
  <c r="P868" i="6"/>
  <c r="P870" i="6"/>
  <c r="P872" i="6"/>
  <c r="P527" i="6"/>
  <c r="P531" i="6"/>
  <c r="P535" i="6"/>
  <c r="P539" i="6"/>
  <c r="P543" i="6"/>
  <c r="P547" i="6"/>
  <c r="P551" i="6"/>
  <c r="P555" i="6"/>
  <c r="P559" i="6"/>
  <c r="P563" i="6"/>
  <c r="P567" i="6"/>
  <c r="P571" i="6"/>
  <c r="P575" i="6"/>
  <c r="P579" i="6"/>
  <c r="P583" i="6"/>
  <c r="P587" i="6"/>
  <c r="P591" i="6"/>
  <c r="P595" i="6"/>
  <c r="P599" i="6"/>
  <c r="P603" i="6"/>
  <c r="P607" i="6"/>
  <c r="P611" i="6"/>
  <c r="P615" i="6"/>
  <c r="P619" i="6"/>
  <c r="P623" i="6"/>
  <c r="P627" i="6"/>
  <c r="P631" i="6"/>
  <c r="P635" i="6"/>
  <c r="P637" i="6"/>
  <c r="P639" i="6"/>
  <c r="P641" i="6"/>
  <c r="P643" i="6"/>
  <c r="P645" i="6"/>
  <c r="P647" i="6"/>
  <c r="P649" i="6"/>
  <c r="P651" i="6"/>
  <c r="P653" i="6"/>
  <c r="P655" i="6"/>
  <c r="P657" i="6"/>
  <c r="P659" i="6"/>
  <c r="P661" i="6"/>
  <c r="P663" i="6"/>
  <c r="P665" i="6"/>
  <c r="P667" i="6"/>
  <c r="P669" i="6"/>
  <c r="P671" i="6"/>
  <c r="P673" i="6"/>
  <c r="P675" i="6"/>
  <c r="P677" i="6"/>
  <c r="P679" i="6"/>
  <c r="P681" i="6"/>
  <c r="P683" i="6"/>
  <c r="P685" i="6"/>
  <c r="P687" i="6"/>
  <c r="P689" i="6"/>
  <c r="P691" i="6"/>
  <c r="P693" i="6"/>
  <c r="P695" i="6"/>
  <c r="P697" i="6"/>
  <c r="P699" i="6"/>
  <c r="P701" i="6"/>
  <c r="P703" i="6"/>
  <c r="P705" i="6"/>
  <c r="P707" i="6"/>
  <c r="P709" i="6"/>
  <c r="P711" i="6"/>
  <c r="P713" i="6"/>
  <c r="P715" i="6"/>
  <c r="P717" i="6"/>
  <c r="P719" i="6"/>
  <c r="P721" i="6"/>
  <c r="P723" i="6"/>
  <c r="P725" i="6"/>
  <c r="P727" i="6"/>
  <c r="P729" i="6"/>
  <c r="P731" i="6"/>
  <c r="P733" i="6"/>
  <c r="P735" i="6"/>
  <c r="P737" i="6"/>
  <c r="P739" i="6"/>
  <c r="P741" i="6"/>
  <c r="P743" i="6"/>
  <c r="P745" i="6"/>
  <c r="P747" i="6"/>
  <c r="P749" i="6"/>
  <c r="P751" i="6"/>
  <c r="P753" i="6"/>
  <c r="P755" i="6"/>
  <c r="P757" i="6"/>
  <c r="P759" i="6"/>
  <c r="P761" i="6"/>
  <c r="P763" i="6"/>
  <c r="P765" i="6"/>
  <c r="P767" i="6"/>
  <c r="P769" i="6"/>
  <c r="P771" i="6"/>
  <c r="P773" i="6"/>
  <c r="P775" i="6"/>
  <c r="P777" i="6"/>
  <c r="P779" i="6"/>
  <c r="P781" i="6"/>
  <c r="P783" i="6"/>
  <c r="P785" i="6"/>
  <c r="P787" i="6"/>
  <c r="P789" i="6"/>
  <c r="P791" i="6"/>
  <c r="P793" i="6"/>
  <c r="P795" i="6"/>
  <c r="P797" i="6"/>
  <c r="P799" i="6"/>
  <c r="P801" i="6"/>
  <c r="P803" i="6"/>
  <c r="P805" i="6"/>
  <c r="P807" i="6"/>
  <c r="P809" i="6"/>
  <c r="P811" i="6"/>
  <c r="P813" i="6"/>
  <c r="P815" i="6"/>
  <c r="P817" i="6"/>
  <c r="P819" i="6"/>
  <c r="P821" i="6"/>
  <c r="P823" i="6"/>
  <c r="P825" i="6"/>
  <c r="P827" i="6"/>
  <c r="P829" i="6"/>
  <c r="P831" i="6"/>
  <c r="P833" i="6"/>
  <c r="P835" i="6"/>
  <c r="P837" i="6"/>
  <c r="P839" i="6"/>
  <c r="P841" i="6"/>
  <c r="P843" i="6"/>
  <c r="P845" i="6"/>
  <c r="P847" i="6"/>
  <c r="P849" i="6"/>
  <c r="P851" i="6"/>
  <c r="P853" i="6"/>
  <c r="P855" i="6"/>
  <c r="P857" i="6"/>
  <c r="P859" i="6"/>
  <c r="P861" i="6"/>
  <c r="P863" i="6"/>
  <c r="P865" i="6"/>
  <c r="P867" i="6"/>
  <c r="P869" i="6"/>
  <c r="P871" i="6"/>
  <c r="D4" i="6"/>
  <c r="H4" i="6"/>
  <c r="L4" i="6"/>
  <c r="P4" i="6"/>
  <c r="B5" i="6"/>
  <c r="F5" i="6"/>
  <c r="J5" i="6"/>
  <c r="N5" i="6"/>
  <c r="R5" i="6"/>
  <c r="D6" i="6"/>
  <c r="H6" i="6"/>
  <c r="L6" i="6"/>
  <c r="P6" i="6"/>
  <c r="B7" i="6"/>
  <c r="F7" i="6"/>
  <c r="J7" i="6"/>
  <c r="N7" i="6"/>
  <c r="R7" i="6"/>
  <c r="D8" i="6"/>
  <c r="H8" i="6"/>
  <c r="L8" i="6"/>
  <c r="P8" i="6"/>
  <c r="B9" i="6"/>
  <c r="F9" i="6"/>
  <c r="J9" i="6"/>
  <c r="N9" i="6"/>
  <c r="R9" i="6"/>
  <c r="D10" i="6"/>
  <c r="H10" i="6"/>
  <c r="L10" i="6"/>
  <c r="P10" i="6"/>
  <c r="S1063" i="6"/>
  <c r="O1063" i="6"/>
  <c r="K1063" i="6"/>
  <c r="G1063" i="6"/>
  <c r="C1063" i="6"/>
  <c r="Q1062" i="6"/>
  <c r="M1062" i="6"/>
  <c r="I1062" i="6"/>
  <c r="E1062" i="6"/>
  <c r="S1061" i="6"/>
  <c r="O1061" i="6"/>
  <c r="K1061" i="6"/>
  <c r="G1061" i="6"/>
  <c r="C1061" i="6"/>
  <c r="Q1060" i="6"/>
  <c r="M1060" i="6"/>
  <c r="I1060" i="6"/>
  <c r="E1060" i="6"/>
  <c r="S1059" i="6"/>
  <c r="O1059" i="6"/>
  <c r="K1059" i="6"/>
  <c r="G1059" i="6"/>
  <c r="C1059" i="6"/>
  <c r="Q1058" i="6"/>
  <c r="M1058" i="6"/>
  <c r="I1058" i="6"/>
  <c r="E1058" i="6"/>
  <c r="S1057" i="6"/>
  <c r="O1057" i="6"/>
  <c r="K1057" i="6"/>
  <c r="G1057" i="6"/>
  <c r="C1057" i="6"/>
  <c r="Q1056" i="6"/>
  <c r="M1056" i="6"/>
  <c r="I1056" i="6"/>
  <c r="E1056" i="6"/>
  <c r="S1055" i="6"/>
  <c r="O1055" i="6"/>
  <c r="K1055" i="6"/>
  <c r="G1055" i="6"/>
  <c r="C1055" i="6"/>
  <c r="Q1054" i="6"/>
  <c r="M1054" i="6"/>
  <c r="I1054" i="6"/>
  <c r="E1054" i="6"/>
  <c r="S1053" i="6"/>
  <c r="O1053" i="6"/>
  <c r="K1053" i="6"/>
  <c r="G1053" i="6"/>
  <c r="C1053" i="6"/>
  <c r="Q1052" i="6"/>
  <c r="M1052" i="6"/>
  <c r="I1052" i="6"/>
  <c r="E1052" i="6"/>
  <c r="S1051" i="6"/>
  <c r="O1051" i="6"/>
  <c r="K1051" i="6"/>
  <c r="G1051" i="6"/>
  <c r="C1051" i="6"/>
  <c r="Q1050" i="6"/>
  <c r="M1050" i="6"/>
  <c r="I1050" i="6"/>
  <c r="E1050" i="6"/>
  <c r="S1049" i="6"/>
  <c r="O1049" i="6"/>
  <c r="K1049" i="6"/>
  <c r="G1049" i="6"/>
  <c r="C1049" i="6"/>
  <c r="Q1048" i="6"/>
  <c r="M1048" i="6"/>
  <c r="I1048" i="6"/>
  <c r="E1048" i="6"/>
  <c r="S1047" i="6"/>
  <c r="O1047" i="6"/>
  <c r="K1047" i="6"/>
  <c r="G1047" i="6"/>
  <c r="C1047" i="6"/>
  <c r="Q1046" i="6"/>
  <c r="M1046" i="6"/>
  <c r="I1046" i="6"/>
  <c r="E1046" i="6"/>
  <c r="S1045" i="6"/>
  <c r="O1045" i="6"/>
  <c r="K1045" i="6"/>
  <c r="G1045" i="6"/>
  <c r="C1045" i="6"/>
  <c r="Q1044" i="6"/>
  <c r="M1044" i="6"/>
  <c r="I1044" i="6"/>
  <c r="E1044" i="6"/>
  <c r="S1043" i="6"/>
  <c r="O1043" i="6"/>
  <c r="K1043" i="6"/>
  <c r="G1043" i="6"/>
  <c r="C1043" i="6"/>
  <c r="Q1042" i="6"/>
  <c r="M1042" i="6"/>
  <c r="I1042" i="6"/>
  <c r="E1042" i="6"/>
  <c r="S1041" i="6"/>
  <c r="O1041" i="6"/>
  <c r="K1041" i="6"/>
  <c r="G1041" i="6"/>
  <c r="C1041" i="6"/>
  <c r="Q1040" i="6"/>
  <c r="M1040" i="6"/>
  <c r="I1040" i="6"/>
  <c r="E1040" i="6"/>
  <c r="S1039" i="6"/>
  <c r="O1039" i="6"/>
  <c r="K1039" i="6"/>
  <c r="G1039" i="6"/>
  <c r="C1039" i="6"/>
  <c r="Q1038" i="6"/>
  <c r="M1038" i="6"/>
  <c r="I1038" i="6"/>
  <c r="E1038" i="6"/>
  <c r="S1037" i="6"/>
  <c r="O1037" i="6"/>
  <c r="K1037" i="6"/>
  <c r="G1037" i="6"/>
  <c r="C1037" i="6"/>
  <c r="Q1036" i="6"/>
  <c r="M1036" i="6"/>
  <c r="I1036" i="6"/>
  <c r="E1036" i="6"/>
  <c r="S1035" i="6"/>
  <c r="O1035" i="6"/>
  <c r="K1035" i="6"/>
  <c r="G1035" i="6"/>
  <c r="C1035" i="6"/>
  <c r="Q1034" i="6"/>
  <c r="M1034" i="6"/>
  <c r="I1034" i="6"/>
  <c r="E1034" i="6"/>
  <c r="S1033" i="6"/>
  <c r="O1033" i="6"/>
  <c r="K1033" i="6"/>
  <c r="G1033" i="6"/>
  <c r="C1033" i="6"/>
  <c r="Q1032" i="6"/>
  <c r="M1032" i="6"/>
  <c r="I1032" i="6"/>
  <c r="E1032" i="6"/>
  <c r="S1031" i="6"/>
  <c r="O1031" i="6"/>
  <c r="K1031" i="6"/>
  <c r="G1031" i="6"/>
  <c r="C1031" i="6"/>
  <c r="Q1030" i="6"/>
  <c r="M1030" i="6"/>
  <c r="I1030" i="6"/>
  <c r="E1030" i="6"/>
  <c r="S1029" i="6"/>
  <c r="O1029" i="6"/>
  <c r="K1029" i="6"/>
  <c r="G1029" i="6"/>
  <c r="C1029" i="6"/>
  <c r="Q1028" i="6"/>
  <c r="M1028" i="6"/>
  <c r="I1028" i="6"/>
  <c r="E1028" i="6"/>
  <c r="S1027" i="6"/>
  <c r="O1027" i="6"/>
  <c r="K1027" i="6"/>
  <c r="G1027" i="6"/>
  <c r="C1027" i="6"/>
  <c r="Q1026" i="6"/>
  <c r="M1026" i="6"/>
  <c r="I1026" i="6"/>
  <c r="E1026" i="6"/>
  <c r="S1025" i="6"/>
  <c r="O1025" i="6"/>
  <c r="K1025" i="6"/>
  <c r="G1025" i="6"/>
  <c r="C1025" i="6"/>
  <c r="Q1024" i="6"/>
  <c r="M1024" i="6"/>
  <c r="I1024" i="6"/>
  <c r="E1024" i="6"/>
  <c r="S1023" i="6"/>
  <c r="O1023" i="6"/>
  <c r="K1023" i="6"/>
  <c r="G1023" i="6"/>
  <c r="C1023" i="6"/>
  <c r="Q1022" i="6"/>
  <c r="M1022" i="6"/>
  <c r="I1022" i="6"/>
  <c r="E1022" i="6"/>
  <c r="S1021" i="6"/>
  <c r="O1021" i="6"/>
  <c r="K1021" i="6"/>
  <c r="G1021" i="6"/>
  <c r="C1021" i="6"/>
  <c r="Q1020" i="6"/>
  <c r="M1020" i="6"/>
  <c r="I1020" i="6"/>
  <c r="E1020" i="6"/>
  <c r="S1019" i="6"/>
  <c r="O1019" i="6"/>
  <c r="K1019" i="6"/>
  <c r="G1019" i="6"/>
  <c r="C1019" i="6"/>
  <c r="Q1018" i="6"/>
  <c r="M1018" i="6"/>
  <c r="I1018" i="6"/>
  <c r="E1018" i="6"/>
  <c r="S1017" i="6"/>
  <c r="O1017" i="6"/>
  <c r="K1017" i="6"/>
  <c r="G1017" i="6"/>
  <c r="C1017" i="6"/>
  <c r="Q1016" i="6"/>
  <c r="M1016" i="6"/>
  <c r="I1016" i="6"/>
  <c r="E1016" i="6"/>
  <c r="S1015" i="6"/>
  <c r="O1015" i="6"/>
  <c r="K1015" i="6"/>
  <c r="G1015" i="6"/>
  <c r="C1015" i="6"/>
  <c r="Q1014" i="6"/>
  <c r="M1014" i="6"/>
  <c r="I1014" i="6"/>
  <c r="E1014" i="6"/>
  <c r="S1013" i="6"/>
  <c r="O1013" i="6"/>
  <c r="K1013" i="6"/>
  <c r="G1013" i="6"/>
  <c r="C1013" i="6"/>
  <c r="Q1012" i="6"/>
  <c r="M1012" i="6"/>
  <c r="I1012" i="6"/>
  <c r="E1012" i="6"/>
  <c r="S1011" i="6"/>
  <c r="O1011" i="6"/>
  <c r="K1011" i="6"/>
  <c r="G1011" i="6"/>
  <c r="C1011" i="6"/>
  <c r="Q1010" i="6"/>
  <c r="M1010" i="6"/>
  <c r="I1010" i="6"/>
  <c r="E1010" i="6"/>
  <c r="S1009" i="6"/>
  <c r="O1009" i="6"/>
  <c r="K1009" i="6"/>
  <c r="G1009" i="6"/>
  <c r="C1009" i="6"/>
  <c r="Q1008" i="6"/>
  <c r="M1008" i="6"/>
  <c r="I1008" i="6"/>
  <c r="E1008" i="6"/>
  <c r="S1007" i="6"/>
  <c r="O1007" i="6"/>
  <c r="K1007" i="6"/>
  <c r="G1007" i="6"/>
  <c r="C1007" i="6"/>
  <c r="Q1006" i="6"/>
  <c r="M1006" i="6"/>
  <c r="I1006" i="6"/>
  <c r="E1006" i="6"/>
  <c r="S1005" i="6"/>
  <c r="O1005" i="6"/>
  <c r="K1005" i="6"/>
  <c r="G1005" i="6"/>
  <c r="C1005" i="6"/>
  <c r="Q1004" i="6"/>
  <c r="M1004" i="6"/>
  <c r="I1004" i="6"/>
  <c r="E1004" i="6"/>
  <c r="S1003" i="6"/>
  <c r="O1003" i="6"/>
  <c r="K1003" i="6"/>
  <c r="G1003" i="6"/>
  <c r="C1003" i="6"/>
  <c r="Q1002" i="6"/>
  <c r="M1002" i="6"/>
  <c r="I1002" i="6"/>
  <c r="E1002" i="6"/>
  <c r="S1001" i="6"/>
  <c r="O1001" i="6"/>
  <c r="K1001" i="6"/>
  <c r="G1001" i="6"/>
  <c r="C1001" i="6"/>
  <c r="Q1000" i="6"/>
  <c r="M1000" i="6"/>
  <c r="I1000" i="6"/>
  <c r="E1000" i="6"/>
  <c r="S999" i="6"/>
  <c r="O999" i="6"/>
  <c r="K999" i="6"/>
  <c r="G999" i="6"/>
  <c r="C999" i="6"/>
  <c r="Q998" i="6"/>
  <c r="M998" i="6"/>
  <c r="I998" i="6"/>
  <c r="E998" i="6"/>
  <c r="S997" i="6"/>
  <c r="O997" i="6"/>
  <c r="K997" i="6"/>
  <c r="G997" i="6"/>
  <c r="C997" i="6"/>
  <c r="Q996" i="6"/>
  <c r="M996" i="6"/>
  <c r="I996" i="6"/>
  <c r="E996" i="6"/>
  <c r="S995" i="6"/>
  <c r="O995" i="6"/>
  <c r="K995" i="6"/>
  <c r="G995" i="6"/>
  <c r="C995" i="6"/>
  <c r="Q994" i="6"/>
  <c r="M994" i="6"/>
  <c r="I994" i="6"/>
  <c r="E994" i="6"/>
  <c r="S993" i="6"/>
  <c r="O993" i="6"/>
  <c r="K993" i="6"/>
  <c r="G993" i="6"/>
  <c r="C993" i="6"/>
  <c r="Q992" i="6"/>
  <c r="M992" i="6"/>
  <c r="I992" i="6"/>
  <c r="E992" i="6"/>
  <c r="S991" i="6"/>
  <c r="O991" i="6"/>
  <c r="K991" i="6"/>
  <c r="G991" i="6"/>
  <c r="C991" i="6"/>
  <c r="Q990" i="6"/>
  <c r="M990" i="6"/>
  <c r="I990" i="6"/>
  <c r="E990" i="6"/>
  <c r="S989" i="6"/>
  <c r="O989" i="6"/>
  <c r="K989" i="6"/>
  <c r="G989" i="6"/>
  <c r="C989" i="6"/>
  <c r="Q988" i="6"/>
  <c r="M988" i="6"/>
  <c r="I988" i="6"/>
  <c r="E988" i="6"/>
  <c r="S987" i="6"/>
  <c r="O987" i="6"/>
  <c r="K987" i="6"/>
  <c r="G987" i="6"/>
  <c r="C987" i="6"/>
  <c r="Q986" i="6"/>
  <c r="M986" i="6"/>
  <c r="I986" i="6"/>
  <c r="E986" i="6"/>
  <c r="S985" i="6"/>
  <c r="O985" i="6"/>
  <c r="K985" i="6"/>
  <c r="G985" i="6"/>
  <c r="C985" i="6"/>
  <c r="Q984" i="6"/>
  <c r="M984" i="6"/>
  <c r="I984" i="6"/>
  <c r="E984" i="6"/>
  <c r="S983" i="6"/>
  <c r="O983" i="6"/>
  <c r="K983" i="6"/>
  <c r="G983" i="6"/>
  <c r="C983" i="6"/>
  <c r="Q982" i="6"/>
  <c r="M982" i="6"/>
  <c r="I982" i="6"/>
  <c r="E982" i="6"/>
  <c r="S981" i="6"/>
  <c r="O981" i="6"/>
  <c r="K981" i="6"/>
  <c r="G981" i="6"/>
  <c r="C981" i="6"/>
  <c r="Q980" i="6"/>
  <c r="M980" i="6"/>
  <c r="I980" i="6"/>
  <c r="E980" i="6"/>
  <c r="S979" i="6"/>
  <c r="O979" i="6"/>
  <c r="K979" i="6"/>
  <c r="G979" i="6"/>
  <c r="C979" i="6"/>
  <c r="Q978" i="6"/>
  <c r="M978" i="6"/>
  <c r="I978" i="6"/>
  <c r="E978" i="6"/>
  <c r="S977" i="6"/>
  <c r="O977" i="6"/>
  <c r="K977" i="6"/>
  <c r="G977" i="6"/>
  <c r="C977" i="6"/>
  <c r="Q976" i="6"/>
  <c r="M976" i="6"/>
  <c r="I976" i="6"/>
  <c r="E976" i="6"/>
  <c r="S975" i="6"/>
  <c r="O975" i="6"/>
  <c r="K975" i="6"/>
  <c r="G975" i="6"/>
  <c r="C975" i="6"/>
  <c r="Q974" i="6"/>
  <c r="M974" i="6"/>
  <c r="I974" i="6"/>
  <c r="E974" i="6"/>
  <c r="S973" i="6"/>
  <c r="O973" i="6"/>
  <c r="K973" i="6"/>
  <c r="G973" i="6"/>
  <c r="C973" i="6"/>
  <c r="Q972" i="6"/>
  <c r="M972" i="6"/>
  <c r="I972" i="6"/>
  <c r="E972" i="6"/>
  <c r="S971" i="6"/>
  <c r="O971" i="6"/>
  <c r="K971" i="6"/>
  <c r="G971" i="6"/>
  <c r="C971" i="6"/>
  <c r="Q970" i="6"/>
  <c r="M970" i="6"/>
  <c r="I970" i="6"/>
  <c r="E970" i="6"/>
  <c r="S969" i="6"/>
  <c r="O969" i="6"/>
  <c r="K969" i="6"/>
  <c r="G969" i="6"/>
  <c r="C969" i="6"/>
  <c r="Q968" i="6"/>
  <c r="M968" i="6"/>
  <c r="I968" i="6"/>
  <c r="E968" i="6"/>
  <c r="S967" i="6"/>
  <c r="O967" i="6"/>
  <c r="K967" i="6"/>
  <c r="G967" i="6"/>
  <c r="C967" i="6"/>
  <c r="Q966" i="6"/>
  <c r="M966" i="6"/>
  <c r="I966" i="6"/>
  <c r="E966" i="6"/>
  <c r="S965" i="6"/>
  <c r="O965" i="6"/>
  <c r="K965" i="6"/>
  <c r="G965" i="6"/>
  <c r="C965" i="6"/>
  <c r="Q964" i="6"/>
  <c r="M964" i="6"/>
  <c r="I964" i="6"/>
  <c r="E964" i="6"/>
  <c r="S963" i="6"/>
  <c r="O963" i="6"/>
  <c r="K963" i="6"/>
  <c r="G963" i="6"/>
  <c r="C963" i="6"/>
  <c r="Q962" i="6"/>
  <c r="M962" i="6"/>
  <c r="I962" i="6"/>
  <c r="E962" i="6"/>
  <c r="S961" i="6"/>
  <c r="O961" i="6"/>
  <c r="K961" i="6"/>
  <c r="G961" i="6"/>
  <c r="C961" i="6"/>
  <c r="Q960" i="6"/>
  <c r="M960" i="6"/>
  <c r="I960" i="6"/>
  <c r="E960" i="6"/>
  <c r="S959" i="6"/>
  <c r="O959" i="6"/>
  <c r="K959" i="6"/>
  <c r="G959" i="6"/>
  <c r="C959" i="6"/>
  <c r="Q958" i="6"/>
  <c r="M958" i="6"/>
  <c r="I958" i="6"/>
  <c r="E958" i="6"/>
  <c r="S957" i="6"/>
  <c r="O957" i="6"/>
  <c r="K957" i="6"/>
  <c r="G957" i="6"/>
  <c r="C957" i="6"/>
  <c r="Q956" i="6"/>
  <c r="M956" i="6"/>
  <c r="I956" i="6"/>
  <c r="E956" i="6"/>
  <c r="S955" i="6"/>
  <c r="O955" i="6"/>
  <c r="K955" i="6"/>
  <c r="G955" i="6"/>
  <c r="C955" i="6"/>
  <c r="Q954" i="6"/>
  <c r="M954" i="6"/>
  <c r="I954" i="6"/>
  <c r="E954" i="6"/>
  <c r="S953" i="6"/>
  <c r="O953" i="6"/>
  <c r="K953" i="6"/>
  <c r="G953" i="6"/>
  <c r="C953" i="6"/>
  <c r="Q952" i="6"/>
  <c r="M952" i="6"/>
  <c r="I952" i="6"/>
  <c r="E952" i="6"/>
  <c r="S951" i="6"/>
  <c r="O951" i="6"/>
  <c r="K951" i="6"/>
  <c r="G951" i="6"/>
  <c r="C951" i="6"/>
  <c r="Q950" i="6"/>
  <c r="M950" i="6"/>
  <c r="I950" i="6"/>
  <c r="E950" i="6"/>
  <c r="S949" i="6"/>
  <c r="O949" i="6"/>
  <c r="K949" i="6"/>
  <c r="G949" i="6"/>
  <c r="C949" i="6"/>
  <c r="Q948" i="6"/>
  <c r="M948" i="6"/>
  <c r="I948" i="6"/>
  <c r="E948" i="6"/>
  <c r="S947" i="6"/>
  <c r="O947" i="6"/>
  <c r="K947" i="6"/>
  <c r="G947" i="6"/>
  <c r="C947" i="6"/>
  <c r="Q946" i="6"/>
  <c r="M946" i="6"/>
  <c r="I946" i="6"/>
  <c r="E946" i="6"/>
  <c r="S945" i="6"/>
  <c r="O945" i="6"/>
  <c r="K945" i="6"/>
  <c r="G945" i="6"/>
  <c r="C945" i="6"/>
  <c r="Q944" i="6"/>
  <c r="M944" i="6"/>
  <c r="I944" i="6"/>
  <c r="E944" i="6"/>
  <c r="S943" i="6"/>
  <c r="O943" i="6"/>
  <c r="K943" i="6"/>
  <c r="G943" i="6"/>
  <c r="C943" i="6"/>
  <c r="Q942" i="6"/>
  <c r="M942" i="6"/>
  <c r="I942" i="6"/>
  <c r="E942" i="6"/>
  <c r="S941" i="6"/>
  <c r="O941" i="6"/>
  <c r="K941" i="6"/>
  <c r="G941" i="6"/>
  <c r="C941" i="6"/>
  <c r="Q940" i="6"/>
  <c r="M940" i="6"/>
  <c r="I940" i="6"/>
  <c r="E940" i="6"/>
  <c r="S939" i="6"/>
  <c r="O939" i="6"/>
  <c r="K939" i="6"/>
  <c r="G939" i="6"/>
  <c r="C939" i="6"/>
  <c r="Q938" i="6"/>
  <c r="M938" i="6"/>
  <c r="I938" i="6"/>
  <c r="E938" i="6"/>
  <c r="S937" i="6"/>
  <c r="O937" i="6"/>
  <c r="K937" i="6"/>
  <c r="G937" i="6"/>
  <c r="C937" i="6"/>
  <c r="Q936" i="6"/>
  <c r="M936" i="6"/>
  <c r="I936" i="6"/>
  <c r="E936" i="6"/>
  <c r="S935" i="6"/>
  <c r="O935" i="6"/>
  <c r="K935" i="6"/>
  <c r="G935" i="6"/>
  <c r="C935" i="6"/>
  <c r="Q934" i="6"/>
  <c r="M934" i="6"/>
  <c r="I934" i="6"/>
  <c r="E934" i="6"/>
  <c r="S933" i="6"/>
  <c r="O933" i="6"/>
  <c r="K933" i="6"/>
  <c r="G933" i="6"/>
  <c r="C933" i="6"/>
  <c r="Q932" i="6"/>
  <c r="M932" i="6"/>
  <c r="I932" i="6"/>
  <c r="E932" i="6"/>
  <c r="S931" i="6"/>
  <c r="O931" i="6"/>
  <c r="K931" i="6"/>
  <c r="G931" i="6"/>
  <c r="C931" i="6"/>
  <c r="Q930" i="6"/>
  <c r="M930" i="6"/>
  <c r="I930" i="6"/>
  <c r="E930" i="6"/>
  <c r="S929" i="6"/>
  <c r="O929" i="6"/>
  <c r="K929" i="6"/>
  <c r="G929" i="6"/>
  <c r="C929" i="6"/>
  <c r="Q928" i="6"/>
  <c r="M928" i="6"/>
  <c r="I928" i="6"/>
  <c r="E928" i="6"/>
  <c r="S927" i="6"/>
  <c r="O927" i="6"/>
  <c r="K927" i="6"/>
  <c r="G927" i="6"/>
  <c r="C927" i="6"/>
  <c r="Q926" i="6"/>
  <c r="M926" i="6"/>
  <c r="I926" i="6"/>
  <c r="E926" i="6"/>
  <c r="S925" i="6"/>
  <c r="O925" i="6"/>
  <c r="K925" i="6"/>
  <c r="G925" i="6"/>
  <c r="C925" i="6"/>
  <c r="Q924" i="6"/>
  <c r="M924" i="6"/>
  <c r="I924" i="6"/>
  <c r="E924" i="6"/>
  <c r="S923" i="6"/>
  <c r="O923" i="6"/>
  <c r="K923" i="6"/>
  <c r="G923" i="6"/>
  <c r="C923" i="6"/>
  <c r="Q922" i="6"/>
  <c r="M922" i="6"/>
  <c r="I922" i="6"/>
  <c r="E922" i="6"/>
  <c r="S921" i="6"/>
  <c r="O921" i="6"/>
  <c r="K921" i="6"/>
  <c r="G921" i="6"/>
  <c r="C921" i="6"/>
  <c r="Q920" i="6"/>
  <c r="M920" i="6"/>
  <c r="I920" i="6"/>
  <c r="E920" i="6"/>
  <c r="S919" i="6"/>
  <c r="O919" i="6"/>
  <c r="K919" i="6"/>
  <c r="G919" i="6"/>
  <c r="C919" i="6"/>
  <c r="Q918" i="6"/>
  <c r="M918" i="6"/>
  <c r="I918" i="6"/>
  <c r="E918" i="6"/>
  <c r="S917" i="6"/>
  <c r="O917" i="6"/>
  <c r="K917" i="6"/>
  <c r="G917" i="6"/>
  <c r="C917" i="6"/>
  <c r="Q916" i="6"/>
  <c r="M916" i="6"/>
  <c r="I916" i="6"/>
  <c r="E916" i="6"/>
  <c r="S915" i="6"/>
  <c r="O915" i="6"/>
  <c r="K915" i="6"/>
  <c r="G915" i="6"/>
  <c r="C915" i="6"/>
  <c r="Q914" i="6"/>
  <c r="M914" i="6"/>
  <c r="I914" i="6"/>
  <c r="E914" i="6"/>
  <c r="S913" i="6"/>
  <c r="O913" i="6"/>
  <c r="K913" i="6"/>
  <c r="G913" i="6"/>
  <c r="C913" i="6"/>
  <c r="Q912" i="6"/>
  <c r="M912" i="6"/>
  <c r="I912" i="6"/>
  <c r="E912" i="6"/>
  <c r="S911" i="6"/>
  <c r="O911" i="6"/>
  <c r="K911" i="6"/>
  <c r="G911" i="6"/>
  <c r="C911" i="6"/>
  <c r="Q910" i="6"/>
  <c r="M910" i="6"/>
  <c r="I910" i="6"/>
  <c r="E910" i="6"/>
  <c r="S909" i="6"/>
  <c r="O909" i="6"/>
  <c r="K909" i="6"/>
  <c r="G909" i="6"/>
  <c r="C909" i="6"/>
  <c r="Q908" i="6"/>
  <c r="M908" i="6"/>
  <c r="I908" i="6"/>
  <c r="E908" i="6"/>
  <c r="S907" i="6"/>
  <c r="O907" i="6"/>
  <c r="K907" i="6"/>
  <c r="G907" i="6"/>
  <c r="C907" i="6"/>
  <c r="Q906" i="6"/>
  <c r="M906" i="6"/>
  <c r="I906" i="6"/>
  <c r="E906" i="6"/>
  <c r="S905" i="6"/>
  <c r="O905" i="6"/>
  <c r="K905" i="6"/>
  <c r="G905" i="6"/>
  <c r="C905" i="6"/>
  <c r="Q904" i="6"/>
  <c r="M904" i="6"/>
  <c r="I904" i="6"/>
  <c r="E904" i="6"/>
  <c r="S903" i="6"/>
  <c r="O903" i="6"/>
  <c r="K903" i="6"/>
  <c r="G903" i="6"/>
  <c r="C903" i="6"/>
  <c r="Q902" i="6"/>
  <c r="M902" i="6"/>
  <c r="I902" i="6"/>
  <c r="E902" i="6"/>
  <c r="S901" i="6"/>
  <c r="O901" i="6"/>
  <c r="K901" i="6"/>
  <c r="G901" i="6"/>
  <c r="C901" i="6"/>
  <c r="Q900" i="6"/>
  <c r="M900" i="6"/>
  <c r="I900" i="6"/>
  <c r="E900" i="6"/>
  <c r="S899" i="6"/>
  <c r="O899" i="6"/>
  <c r="K899" i="6"/>
  <c r="G899" i="6"/>
  <c r="C899" i="6"/>
  <c r="Q898" i="6"/>
  <c r="M898" i="6"/>
  <c r="I898" i="6"/>
  <c r="E898" i="6"/>
  <c r="S897" i="6"/>
  <c r="O897" i="6"/>
  <c r="K897" i="6"/>
  <c r="G897" i="6"/>
  <c r="C897" i="6"/>
  <c r="Q896" i="6"/>
  <c r="M896" i="6"/>
  <c r="I896" i="6"/>
  <c r="E896" i="6"/>
  <c r="S895" i="6"/>
  <c r="O895" i="6"/>
  <c r="K895" i="6"/>
  <c r="G895" i="6"/>
  <c r="C895" i="6"/>
  <c r="Q894" i="6"/>
  <c r="M894" i="6"/>
  <c r="I894" i="6"/>
  <c r="E894" i="6"/>
  <c r="S893" i="6"/>
  <c r="O893" i="6"/>
  <c r="K893" i="6"/>
  <c r="G893" i="6"/>
  <c r="C893" i="6"/>
  <c r="Q892" i="6"/>
  <c r="M892" i="6"/>
  <c r="I892" i="6"/>
  <c r="E892" i="6"/>
  <c r="S891" i="6"/>
  <c r="O891" i="6"/>
  <c r="K891" i="6"/>
  <c r="G891" i="6"/>
  <c r="C891" i="6"/>
  <c r="Q890" i="6"/>
  <c r="M890" i="6"/>
  <c r="I890" i="6"/>
  <c r="E890" i="6"/>
  <c r="S889" i="6"/>
  <c r="O889" i="6"/>
  <c r="K889" i="6"/>
  <c r="G889" i="6"/>
  <c r="C889" i="6"/>
  <c r="Q888" i="6"/>
  <c r="M888" i="6"/>
  <c r="I888" i="6"/>
  <c r="E888" i="6"/>
  <c r="S887" i="6"/>
  <c r="O887" i="6"/>
  <c r="K887" i="6"/>
  <c r="G887" i="6"/>
  <c r="C887" i="6"/>
  <c r="Q886" i="6"/>
  <c r="M886" i="6"/>
  <c r="I886" i="6"/>
  <c r="E886" i="6"/>
  <c r="S885" i="6"/>
  <c r="O885" i="6"/>
  <c r="K885" i="6"/>
  <c r="G885" i="6"/>
  <c r="C885" i="6"/>
  <c r="Q884" i="6"/>
  <c r="M884" i="6"/>
  <c r="I884" i="6"/>
  <c r="E884" i="6"/>
  <c r="S883" i="6"/>
  <c r="O883" i="6"/>
  <c r="K883" i="6"/>
  <c r="G883" i="6"/>
  <c r="C883" i="6"/>
  <c r="Q882" i="6"/>
  <c r="M882" i="6"/>
  <c r="I882" i="6"/>
  <c r="E882" i="6"/>
  <c r="S881" i="6"/>
  <c r="O881" i="6"/>
  <c r="K881" i="6"/>
  <c r="G881" i="6"/>
  <c r="C881" i="6"/>
  <c r="Q880" i="6"/>
  <c r="M880" i="6"/>
  <c r="I880" i="6"/>
  <c r="E880" i="6"/>
  <c r="S879" i="6"/>
  <c r="O879" i="6"/>
  <c r="K879" i="6"/>
  <c r="G879" i="6"/>
  <c r="C879" i="6"/>
  <c r="Q878" i="6"/>
  <c r="M878" i="6"/>
  <c r="I878" i="6"/>
  <c r="E878" i="6"/>
  <c r="S877" i="6"/>
  <c r="O877" i="6"/>
  <c r="K877" i="6"/>
  <c r="G877" i="6"/>
  <c r="C877" i="6"/>
  <c r="Q876" i="6"/>
  <c r="M876" i="6"/>
  <c r="I876" i="6"/>
  <c r="E876" i="6"/>
  <c r="S875" i="6"/>
  <c r="O875" i="6"/>
  <c r="K875" i="6"/>
  <c r="G875" i="6"/>
  <c r="C875" i="6"/>
  <c r="Q874" i="6"/>
  <c r="M874" i="6"/>
  <c r="I874" i="6"/>
  <c r="E874" i="6"/>
  <c r="S873" i="6"/>
  <c r="O873" i="6"/>
  <c r="E873" i="6"/>
  <c r="G872" i="6"/>
  <c r="I871" i="6"/>
  <c r="K870" i="6"/>
  <c r="M869" i="6"/>
  <c r="O868" i="6"/>
  <c r="Q867" i="6"/>
  <c r="S866" i="6"/>
  <c r="C866" i="6"/>
  <c r="E865" i="6"/>
  <c r="G864" i="6"/>
  <c r="I863" i="6"/>
  <c r="K862" i="6"/>
  <c r="M861" i="6"/>
  <c r="O860" i="6"/>
  <c r="Q859" i="6"/>
  <c r="S858" i="6"/>
  <c r="C858" i="6"/>
  <c r="E857" i="6"/>
  <c r="G856" i="6"/>
  <c r="I855" i="6"/>
  <c r="K854" i="6"/>
  <c r="M853" i="6"/>
  <c r="O852" i="6"/>
  <c r="Q851" i="6"/>
  <c r="S850" i="6"/>
  <c r="C850" i="6"/>
  <c r="E849" i="6"/>
  <c r="G848" i="6"/>
  <c r="I847" i="6"/>
  <c r="K846" i="6"/>
  <c r="M845" i="6"/>
  <c r="O844" i="6"/>
  <c r="Q843" i="6"/>
  <c r="S842" i="6"/>
  <c r="C842" i="6"/>
  <c r="E841" i="6"/>
  <c r="G840" i="6"/>
  <c r="I839" i="6"/>
  <c r="K838" i="6"/>
  <c r="M837" i="6"/>
  <c r="O836" i="6"/>
  <c r="Q835" i="6"/>
  <c r="S834" i="6"/>
  <c r="C834" i="6"/>
  <c r="E833" i="6"/>
  <c r="G832" i="6"/>
  <c r="I831" i="6"/>
  <c r="K830" i="6"/>
  <c r="M829" i="6"/>
  <c r="O828" i="6"/>
  <c r="Q827" i="6"/>
  <c r="S826" i="6"/>
  <c r="C826" i="6"/>
  <c r="E825" i="6"/>
  <c r="G824" i="6"/>
  <c r="I823" i="6"/>
  <c r="K822" i="6"/>
  <c r="M821" i="6"/>
  <c r="O820" i="6"/>
  <c r="Q819" i="6"/>
  <c r="S818" i="6"/>
  <c r="C818" i="6"/>
  <c r="E817" i="6"/>
  <c r="G816" i="6"/>
  <c r="I815" i="6"/>
  <c r="K814" i="6"/>
  <c r="M813" i="6"/>
  <c r="O812" i="6"/>
  <c r="Q811" i="6"/>
  <c r="S810" i="6"/>
  <c r="C810" i="6"/>
  <c r="E809" i="6"/>
  <c r="G808" i="6"/>
  <c r="I807" i="6"/>
  <c r="K806" i="6"/>
  <c r="M805" i="6"/>
  <c r="O804" i="6"/>
  <c r="Q803" i="6"/>
  <c r="S802" i="6"/>
  <c r="C802" i="6"/>
  <c r="E801" i="6"/>
  <c r="G800" i="6"/>
  <c r="I799" i="6"/>
  <c r="K798" i="6"/>
  <c r="M797" i="6"/>
  <c r="O796" i="6"/>
  <c r="Q795" i="6"/>
  <c r="S794" i="6"/>
  <c r="C794" i="6"/>
  <c r="E793" i="6"/>
  <c r="G792" i="6"/>
  <c r="I791" i="6"/>
  <c r="K790" i="6"/>
  <c r="M789" i="6"/>
  <c r="O788" i="6"/>
  <c r="Q787" i="6"/>
  <c r="S786" i="6"/>
  <c r="C786" i="6"/>
  <c r="E785" i="6"/>
  <c r="G784" i="6"/>
  <c r="I783" i="6"/>
  <c r="K782" i="6"/>
  <c r="M781" i="6"/>
  <c r="O780" i="6"/>
  <c r="Q779" i="6"/>
  <c r="S778" i="6"/>
  <c r="C778" i="6"/>
  <c r="E777" i="6"/>
  <c r="G776" i="6"/>
  <c r="I775" i="6"/>
  <c r="K774" i="6"/>
  <c r="M773" i="6"/>
  <c r="O772" i="6"/>
  <c r="Q771" i="6"/>
  <c r="S770" i="6"/>
  <c r="C770" i="6"/>
  <c r="E769" i="6"/>
  <c r="G768" i="6"/>
  <c r="I767" i="6"/>
  <c r="K766" i="6"/>
  <c r="M765" i="6"/>
  <c r="O764" i="6"/>
  <c r="Q763" i="6"/>
  <c r="S762" i="6"/>
  <c r="C762" i="6"/>
  <c r="E761" i="6"/>
  <c r="G760" i="6"/>
  <c r="I759" i="6"/>
  <c r="K758" i="6"/>
  <c r="M757" i="6"/>
  <c r="O756" i="6"/>
  <c r="Q755" i="6"/>
  <c r="S754" i="6"/>
  <c r="C754" i="6"/>
  <c r="E753" i="6"/>
  <c r="G752" i="6"/>
  <c r="I751" i="6"/>
  <c r="K750" i="6"/>
  <c r="M749" i="6"/>
  <c r="O748" i="6"/>
  <c r="Q747" i="6"/>
  <c r="S746" i="6"/>
  <c r="C746" i="6"/>
  <c r="E745" i="6"/>
  <c r="G744" i="6"/>
  <c r="I743" i="6"/>
  <c r="K742" i="6"/>
  <c r="M741" i="6"/>
  <c r="O740" i="6"/>
  <c r="Q739" i="6"/>
  <c r="S738" i="6"/>
  <c r="C738" i="6"/>
  <c r="E737" i="6"/>
  <c r="G736" i="6"/>
  <c r="I735" i="6"/>
  <c r="K734" i="6"/>
  <c r="M733" i="6"/>
  <c r="O732" i="6"/>
  <c r="Q731" i="6"/>
  <c r="S730" i="6"/>
  <c r="C730" i="6"/>
  <c r="E729" i="6"/>
  <c r="G728" i="6"/>
  <c r="I727" i="6"/>
  <c r="K726" i="6"/>
  <c r="M725" i="6"/>
  <c r="O724" i="6"/>
  <c r="Q723" i="6"/>
  <c r="S722" i="6"/>
  <c r="C722" i="6"/>
  <c r="E721" i="6"/>
  <c r="G720" i="6"/>
  <c r="I719" i="6"/>
  <c r="K718" i="6"/>
  <c r="M717" i="6"/>
  <c r="O716" i="6"/>
  <c r="Q715" i="6"/>
  <c r="S714" i="6"/>
  <c r="C714" i="6"/>
  <c r="E713" i="6"/>
  <c r="G712" i="6"/>
  <c r="I711" i="6"/>
  <c r="K710" i="6"/>
  <c r="M709" i="6"/>
  <c r="O708" i="6"/>
  <c r="Q707" i="6"/>
  <c r="S706" i="6"/>
  <c r="C706" i="6"/>
  <c r="E705" i="6"/>
  <c r="G704" i="6"/>
  <c r="I703" i="6"/>
  <c r="K702" i="6"/>
  <c r="M701" i="6"/>
  <c r="O700" i="6"/>
  <c r="Q699" i="6"/>
  <c r="S698" i="6"/>
  <c r="C698" i="6"/>
  <c r="E697" i="6"/>
  <c r="G696" i="6"/>
  <c r="I695" i="6"/>
  <c r="K694" i="6"/>
  <c r="M693" i="6"/>
  <c r="O692" i="6"/>
  <c r="Q691" i="6"/>
  <c r="S690" i="6"/>
  <c r="C690" i="6"/>
  <c r="E689" i="6"/>
  <c r="G688" i="6"/>
  <c r="I687" i="6"/>
  <c r="K686" i="6"/>
  <c r="M685" i="6"/>
  <c r="O684" i="6"/>
  <c r="Q683" i="6"/>
  <c r="S682" i="6"/>
  <c r="C682" i="6"/>
  <c r="E681" i="6"/>
  <c r="G680" i="6"/>
  <c r="I679" i="6"/>
  <c r="K678" i="6"/>
  <c r="M677" i="6"/>
  <c r="O676" i="6"/>
  <c r="Q675" i="6"/>
  <c r="S674" i="6"/>
  <c r="C674" i="6"/>
  <c r="E673" i="6"/>
  <c r="G672" i="6"/>
  <c r="I671" i="6"/>
  <c r="K670" i="6"/>
  <c r="M669" i="6"/>
  <c r="O668" i="6"/>
  <c r="Q667" i="6"/>
  <c r="S666" i="6"/>
  <c r="C666" i="6"/>
  <c r="E665" i="6"/>
  <c r="G664" i="6"/>
  <c r="I663" i="6"/>
  <c r="K662" i="6"/>
  <c r="M661" i="6"/>
  <c r="O660" i="6"/>
  <c r="Q659" i="6"/>
  <c r="S658" i="6"/>
  <c r="C658" i="6"/>
  <c r="E657" i="6"/>
  <c r="G656" i="6"/>
  <c r="I655" i="6"/>
  <c r="K654" i="6"/>
  <c r="M653" i="6"/>
  <c r="O652" i="6"/>
  <c r="Q651" i="6"/>
  <c r="S650" i="6"/>
  <c r="C650" i="6"/>
  <c r="E649" i="6"/>
  <c r="G648" i="6"/>
  <c r="I647" i="6"/>
  <c r="K646" i="6"/>
  <c r="M645" i="6"/>
  <c r="O644" i="6"/>
  <c r="Q643" i="6"/>
  <c r="S642" i="6"/>
  <c r="C642" i="6"/>
  <c r="E641" i="6"/>
  <c r="G640" i="6"/>
  <c r="I639" i="6"/>
  <c r="K638" i="6"/>
  <c r="M637" i="6"/>
  <c r="O636" i="6"/>
  <c r="I635" i="6"/>
  <c r="M633" i="6"/>
  <c r="Q631" i="6"/>
  <c r="C630" i="6"/>
  <c r="G628" i="6"/>
  <c r="K626" i="6"/>
  <c r="O624" i="6"/>
  <c r="S622" i="6"/>
  <c r="E621" i="6"/>
  <c r="I619" i="6"/>
  <c r="M617" i="6"/>
  <c r="Q615" i="6"/>
  <c r="C614" i="6"/>
  <c r="G612" i="6"/>
  <c r="K610" i="6"/>
  <c r="O608" i="6"/>
  <c r="S606" i="6"/>
  <c r="E605" i="6"/>
  <c r="I603" i="6"/>
  <c r="M601" i="6"/>
  <c r="Q599" i="6"/>
  <c r="C598" i="6"/>
  <c r="G596" i="6"/>
  <c r="K594" i="6"/>
  <c r="O592" i="6"/>
  <c r="S590" i="6"/>
  <c r="E589" i="6"/>
  <c r="I587" i="6"/>
  <c r="M585" i="6"/>
  <c r="Q583" i="6"/>
  <c r="C582" i="6"/>
  <c r="G580" i="6"/>
  <c r="K578" i="6"/>
  <c r="O576" i="6"/>
  <c r="S574" i="6"/>
  <c r="E573" i="6"/>
  <c r="I571" i="6"/>
  <c r="M569" i="6"/>
  <c r="Q567" i="6"/>
  <c r="C566" i="6"/>
  <c r="G564" i="6"/>
  <c r="K562" i="6"/>
  <c r="O560" i="6"/>
  <c r="S558" i="6"/>
  <c r="E557" i="6"/>
  <c r="I555" i="6"/>
  <c r="M553" i="6"/>
  <c r="Q551" i="6"/>
  <c r="C550" i="6"/>
  <c r="G548" i="6"/>
  <c r="K546" i="6"/>
  <c r="O544" i="6"/>
  <c r="S542" i="6"/>
  <c r="E541" i="6"/>
  <c r="I539" i="6"/>
  <c r="M537" i="6"/>
  <c r="Q535" i="6"/>
  <c r="C534" i="6"/>
  <c r="G532" i="6"/>
  <c r="K530" i="6"/>
  <c r="O528" i="6"/>
  <c r="S526" i="6"/>
  <c r="E525" i="6"/>
  <c r="R522" i="6"/>
  <c r="S466" i="6"/>
  <c r="K438" i="6"/>
  <c r="G424" i="6"/>
  <c r="C410" i="6"/>
  <c r="S299" i="6"/>
  <c r="O11" i="6"/>
  <c r="O13" i="6"/>
  <c r="O15" i="6"/>
  <c r="O17" i="6"/>
  <c r="O19" i="6"/>
  <c r="O21" i="6"/>
  <c r="O23" i="6"/>
  <c r="O25" i="6"/>
  <c r="O27" i="6"/>
  <c r="O29" i="6"/>
  <c r="O18" i="6"/>
  <c r="O26" i="6"/>
  <c r="O31" i="6"/>
  <c r="O33" i="6"/>
  <c r="O16" i="6"/>
  <c r="O24" i="6"/>
  <c r="O14" i="6"/>
  <c r="O32" i="6"/>
  <c r="O37" i="6"/>
  <c r="O20" i="6"/>
  <c r="O41" i="6"/>
  <c r="O46" i="6"/>
  <c r="O49" i="6"/>
  <c r="O54" i="6"/>
  <c r="O57" i="6"/>
  <c r="O62" i="6"/>
  <c r="O65" i="6"/>
  <c r="O67" i="6"/>
  <c r="O69" i="6"/>
  <c r="O71" i="6"/>
  <c r="O73" i="6"/>
  <c r="O12" i="6"/>
  <c r="O30" i="6"/>
  <c r="O34" i="6"/>
  <c r="O36" i="6"/>
  <c r="O38" i="6"/>
  <c r="O39" i="6"/>
  <c r="O44" i="6"/>
  <c r="O47" i="6"/>
  <c r="O52" i="6"/>
  <c r="O55" i="6"/>
  <c r="O60" i="6"/>
  <c r="O63" i="6"/>
  <c r="O42" i="6"/>
  <c r="O45" i="6"/>
  <c r="O58" i="6"/>
  <c r="O61" i="6"/>
  <c r="O66" i="6"/>
  <c r="O70" i="6"/>
  <c r="O76" i="6"/>
  <c r="O78" i="6"/>
  <c r="O80" i="6"/>
  <c r="O82" i="6"/>
  <c r="O84" i="6"/>
  <c r="O86" i="6"/>
  <c r="O88" i="6"/>
  <c r="O90" i="6"/>
  <c r="O92" i="6"/>
  <c r="O94" i="6"/>
  <c r="O96" i="6"/>
  <c r="O98" i="6"/>
  <c r="O100" i="6"/>
  <c r="O102" i="6"/>
  <c r="O104" i="6"/>
  <c r="O106" i="6"/>
  <c r="O108" i="6"/>
  <c r="O110" i="6"/>
  <c r="O112" i="6"/>
  <c r="O48" i="6"/>
  <c r="O51" i="6"/>
  <c r="O74" i="6"/>
  <c r="O28" i="6"/>
  <c r="O50" i="6"/>
  <c r="O64" i="6"/>
  <c r="O72" i="6"/>
  <c r="O77" i="6"/>
  <c r="O81" i="6"/>
  <c r="O85" i="6"/>
  <c r="O89" i="6"/>
  <c r="O93" i="6"/>
  <c r="O97" i="6"/>
  <c r="O101" i="6"/>
  <c r="O105" i="6"/>
  <c r="O109" i="6"/>
  <c r="O113" i="6"/>
  <c r="O118" i="6"/>
  <c r="O121" i="6"/>
  <c r="O126" i="6"/>
  <c r="O129" i="6"/>
  <c r="O131" i="6"/>
  <c r="O133" i="6"/>
  <c r="O135" i="6"/>
  <c r="O137" i="6"/>
  <c r="O139" i="6"/>
  <c r="O141" i="6"/>
  <c r="O143" i="6"/>
  <c r="O145" i="6"/>
  <c r="O147" i="6"/>
  <c r="O149" i="6"/>
  <c r="O151" i="6"/>
  <c r="O153" i="6"/>
  <c r="O155" i="6"/>
  <c r="O157" i="6"/>
  <c r="O159" i="6"/>
  <c r="O161" i="6"/>
  <c r="O163" i="6"/>
  <c r="O22" i="6"/>
  <c r="O35" i="6"/>
  <c r="O43" i="6"/>
  <c r="O56" i="6"/>
  <c r="O116" i="6"/>
  <c r="O119" i="6"/>
  <c r="O124" i="6"/>
  <c r="O127" i="6"/>
  <c r="O75" i="6"/>
  <c r="O83" i="6"/>
  <c r="O91" i="6"/>
  <c r="O99" i="6"/>
  <c r="O107" i="6"/>
  <c r="O114" i="6"/>
  <c r="O117" i="6"/>
  <c r="O130" i="6"/>
  <c r="O132" i="6"/>
  <c r="O136" i="6"/>
  <c r="O140" i="6"/>
  <c r="O144" i="6"/>
  <c r="O148" i="6"/>
  <c r="O152" i="6"/>
  <c r="O156" i="6"/>
  <c r="O160" i="6"/>
  <c r="O164" i="6"/>
  <c r="O166" i="6"/>
  <c r="O168" i="6"/>
  <c r="O170" i="6"/>
  <c r="O172" i="6"/>
  <c r="O174" i="6"/>
  <c r="O176" i="6"/>
  <c r="O178" i="6"/>
  <c r="O180" i="6"/>
  <c r="O182" i="6"/>
  <c r="O184" i="6"/>
  <c r="O186" i="6"/>
  <c r="O188" i="6"/>
  <c r="O190" i="6"/>
  <c r="O192" i="6"/>
  <c r="O40" i="6"/>
  <c r="O59" i="6"/>
  <c r="O120" i="6"/>
  <c r="O123" i="6"/>
  <c r="O53" i="6"/>
  <c r="O68" i="6"/>
  <c r="O79" i="6"/>
  <c r="O87" i="6"/>
  <c r="O95" i="6"/>
  <c r="O103" i="6"/>
  <c r="O111" i="6"/>
  <c r="O122" i="6"/>
  <c r="O115" i="6"/>
  <c r="O128" i="6"/>
  <c r="O195" i="6"/>
  <c r="O197" i="6"/>
  <c r="O199" i="6"/>
  <c r="O201" i="6"/>
  <c r="O203" i="6"/>
  <c r="O205" i="6"/>
  <c r="O207" i="6"/>
  <c r="O209" i="6"/>
  <c r="O211" i="6"/>
  <c r="O213" i="6"/>
  <c r="O215" i="6"/>
  <c r="O125" i="6"/>
  <c r="O138" i="6"/>
  <c r="O146" i="6"/>
  <c r="O154" i="6"/>
  <c r="O162" i="6"/>
  <c r="O167" i="6"/>
  <c r="O171" i="6"/>
  <c r="O175" i="6"/>
  <c r="O179" i="6"/>
  <c r="O183" i="6"/>
  <c r="O187" i="6"/>
  <c r="O191" i="6"/>
  <c r="O194" i="6"/>
  <c r="O196" i="6"/>
  <c r="O198" i="6"/>
  <c r="O200" i="6"/>
  <c r="O202" i="6"/>
  <c r="O158" i="6"/>
  <c r="O177" i="6"/>
  <c r="O193" i="6"/>
  <c r="O204" i="6"/>
  <c r="O208" i="6"/>
  <c r="O212" i="6"/>
  <c r="O216" i="6"/>
  <c r="O134" i="6"/>
  <c r="O165" i="6"/>
  <c r="O181" i="6"/>
  <c r="O217" i="6"/>
  <c r="O219" i="6"/>
  <c r="O221" i="6"/>
  <c r="O223" i="6"/>
  <c r="O225" i="6"/>
  <c r="O227" i="6"/>
  <c r="O229" i="6"/>
  <c r="O231" i="6"/>
  <c r="O233" i="6"/>
  <c r="O235" i="6"/>
  <c r="O237" i="6"/>
  <c r="O239" i="6"/>
  <c r="O241" i="6"/>
  <c r="O243" i="6"/>
  <c r="O245" i="6"/>
  <c r="O247" i="6"/>
  <c r="O249" i="6"/>
  <c r="O251" i="6"/>
  <c r="O253" i="6"/>
  <c r="O255" i="6"/>
  <c r="O257" i="6"/>
  <c r="O259" i="6"/>
  <c r="O261" i="6"/>
  <c r="O263" i="6"/>
  <c r="O265" i="6"/>
  <c r="O267" i="6"/>
  <c r="O269" i="6"/>
  <c r="O271" i="6"/>
  <c r="O273" i="6"/>
  <c r="O275" i="6"/>
  <c r="O142" i="6"/>
  <c r="O169" i="6"/>
  <c r="O185" i="6"/>
  <c r="O206" i="6"/>
  <c r="O210" i="6"/>
  <c r="O214" i="6"/>
  <c r="O173" i="6"/>
  <c r="O218" i="6"/>
  <c r="O226" i="6"/>
  <c r="O234" i="6"/>
  <c r="O242" i="6"/>
  <c r="O250" i="6"/>
  <c r="O258" i="6"/>
  <c r="O266" i="6"/>
  <c r="O274" i="6"/>
  <c r="O189" i="6"/>
  <c r="O220" i="6"/>
  <c r="O228" i="6"/>
  <c r="O236" i="6"/>
  <c r="O244" i="6"/>
  <c r="O252" i="6"/>
  <c r="O260" i="6"/>
  <c r="O268" i="6"/>
  <c r="O278" i="6"/>
  <c r="O280" i="6"/>
  <c r="O282" i="6"/>
  <c r="O284" i="6"/>
  <c r="O286" i="6"/>
  <c r="O288" i="6"/>
  <c r="O290" i="6"/>
  <c r="O292" i="6"/>
  <c r="O294" i="6"/>
  <c r="O296" i="6"/>
  <c r="O298" i="6"/>
  <c r="O300" i="6"/>
  <c r="O302" i="6"/>
  <c r="O304" i="6"/>
  <c r="O306" i="6"/>
  <c r="O308" i="6"/>
  <c r="O310" i="6"/>
  <c r="O312" i="6"/>
  <c r="O314" i="6"/>
  <c r="O316" i="6"/>
  <c r="O318" i="6"/>
  <c r="O320" i="6"/>
  <c r="O322" i="6"/>
  <c r="O324" i="6"/>
  <c r="O326" i="6"/>
  <c r="O328" i="6"/>
  <c r="O330" i="6"/>
  <c r="O332" i="6"/>
  <c r="O334" i="6"/>
  <c r="O336" i="6"/>
  <c r="O338" i="6"/>
  <c r="O340" i="6"/>
  <c r="O342" i="6"/>
  <c r="O344" i="6"/>
  <c r="O346" i="6"/>
  <c r="O348" i="6"/>
  <c r="O350" i="6"/>
  <c r="O352" i="6"/>
  <c r="O354" i="6"/>
  <c r="O356" i="6"/>
  <c r="O358" i="6"/>
  <c r="O360" i="6"/>
  <c r="O362" i="6"/>
  <c r="O364" i="6"/>
  <c r="O366" i="6"/>
  <c r="O368" i="6"/>
  <c r="O370" i="6"/>
  <c r="O372" i="6"/>
  <c r="O374" i="6"/>
  <c r="O376" i="6"/>
  <c r="O378" i="6"/>
  <c r="O380" i="6"/>
  <c r="O382" i="6"/>
  <c r="O384" i="6"/>
  <c r="O386" i="6"/>
  <c r="O388" i="6"/>
  <c r="O390" i="6"/>
  <c r="O392" i="6"/>
  <c r="O394" i="6"/>
  <c r="O396" i="6"/>
  <c r="O398" i="6"/>
  <c r="O400" i="6"/>
  <c r="O402" i="6"/>
  <c r="O404" i="6"/>
  <c r="O406" i="6"/>
  <c r="O408" i="6"/>
  <c r="O222" i="6"/>
  <c r="O230" i="6"/>
  <c r="O238" i="6"/>
  <c r="O246" i="6"/>
  <c r="O254" i="6"/>
  <c r="O262" i="6"/>
  <c r="O270" i="6"/>
  <c r="O240" i="6"/>
  <c r="O272" i="6"/>
  <c r="O279" i="6"/>
  <c r="O287" i="6"/>
  <c r="O295" i="6"/>
  <c r="O303" i="6"/>
  <c r="O311" i="6"/>
  <c r="O319" i="6"/>
  <c r="O327" i="6"/>
  <c r="O335" i="6"/>
  <c r="O343" i="6"/>
  <c r="O351" i="6"/>
  <c r="O359" i="6"/>
  <c r="O367" i="6"/>
  <c r="O375" i="6"/>
  <c r="O383" i="6"/>
  <c r="O391" i="6"/>
  <c r="O399" i="6"/>
  <c r="O407" i="6"/>
  <c r="O248" i="6"/>
  <c r="O281" i="6"/>
  <c r="O289" i="6"/>
  <c r="O297" i="6"/>
  <c r="O305" i="6"/>
  <c r="O313" i="6"/>
  <c r="O321" i="6"/>
  <c r="O329" i="6"/>
  <c r="O337" i="6"/>
  <c r="O345" i="6"/>
  <c r="O353" i="6"/>
  <c r="O361" i="6"/>
  <c r="O369" i="6"/>
  <c r="O377" i="6"/>
  <c r="O385" i="6"/>
  <c r="O393" i="6"/>
  <c r="O401" i="6"/>
  <c r="O409" i="6"/>
  <c r="O411" i="6"/>
  <c r="O413" i="6"/>
  <c r="O415" i="6"/>
  <c r="O417" i="6"/>
  <c r="O419" i="6"/>
  <c r="O421" i="6"/>
  <c r="O423" i="6"/>
  <c r="O425" i="6"/>
  <c r="O427" i="6"/>
  <c r="O429" i="6"/>
  <c r="O431" i="6"/>
  <c r="O433" i="6"/>
  <c r="O435" i="6"/>
  <c r="O437" i="6"/>
  <c r="O439" i="6"/>
  <c r="O441" i="6"/>
  <c r="O443" i="6"/>
  <c r="O445" i="6"/>
  <c r="O447" i="6"/>
  <c r="O449" i="6"/>
  <c r="O451" i="6"/>
  <c r="O453" i="6"/>
  <c r="O455" i="6"/>
  <c r="O457" i="6"/>
  <c r="O459" i="6"/>
  <c r="O461" i="6"/>
  <c r="O463" i="6"/>
  <c r="O465" i="6"/>
  <c r="O467" i="6"/>
  <c r="O469" i="6"/>
  <c r="O471" i="6"/>
  <c r="O473" i="6"/>
  <c r="O475" i="6"/>
  <c r="O477" i="6"/>
  <c r="O479" i="6"/>
  <c r="O481" i="6"/>
  <c r="O483" i="6"/>
  <c r="O485" i="6"/>
  <c r="O487" i="6"/>
  <c r="O489" i="6"/>
  <c r="O491" i="6"/>
  <c r="O493" i="6"/>
  <c r="O495" i="6"/>
  <c r="O497" i="6"/>
  <c r="O499" i="6"/>
  <c r="O501" i="6"/>
  <c r="O503" i="6"/>
  <c r="O505" i="6"/>
  <c r="O507" i="6"/>
  <c r="O509" i="6"/>
  <c r="O511" i="6"/>
  <c r="O513" i="6"/>
  <c r="O515" i="6"/>
  <c r="O517" i="6"/>
  <c r="O519" i="6"/>
  <c r="O521" i="6"/>
  <c r="O150" i="6"/>
  <c r="O224" i="6"/>
  <c r="O256" i="6"/>
  <c r="O283" i="6"/>
  <c r="O291" i="6"/>
  <c r="O299" i="6"/>
  <c r="O307" i="6"/>
  <c r="O315" i="6"/>
  <c r="O323" i="6"/>
  <c r="O331" i="6"/>
  <c r="O339" i="6"/>
  <c r="O347" i="6"/>
  <c r="O355" i="6"/>
  <c r="O363" i="6"/>
  <c r="O371" i="6"/>
  <c r="O379" i="6"/>
  <c r="O387" i="6"/>
  <c r="O395" i="6"/>
  <c r="O403" i="6"/>
  <c r="O232" i="6"/>
  <c r="O293" i="6"/>
  <c r="O325" i="6"/>
  <c r="O357" i="6"/>
  <c r="O389" i="6"/>
  <c r="O414" i="6"/>
  <c r="O422" i="6"/>
  <c r="O430" i="6"/>
  <c r="O438" i="6"/>
  <c r="O446" i="6"/>
  <c r="O454" i="6"/>
  <c r="O462" i="6"/>
  <c r="O470" i="6"/>
  <c r="O478" i="6"/>
  <c r="O486" i="6"/>
  <c r="O494" i="6"/>
  <c r="O502" i="6"/>
  <c r="O510" i="6"/>
  <c r="O518" i="6"/>
  <c r="O522" i="6"/>
  <c r="O264" i="6"/>
  <c r="O276" i="6"/>
  <c r="O301" i="6"/>
  <c r="O333" i="6"/>
  <c r="O365" i="6"/>
  <c r="O397" i="6"/>
  <c r="O416" i="6"/>
  <c r="O424" i="6"/>
  <c r="O432" i="6"/>
  <c r="O440" i="6"/>
  <c r="O448" i="6"/>
  <c r="O456" i="6"/>
  <c r="O464" i="6"/>
  <c r="O472" i="6"/>
  <c r="O480" i="6"/>
  <c r="O488" i="6"/>
  <c r="O496" i="6"/>
  <c r="O504" i="6"/>
  <c r="O512" i="6"/>
  <c r="O520" i="6"/>
  <c r="O277" i="6"/>
  <c r="O309" i="6"/>
  <c r="O341" i="6"/>
  <c r="O373" i="6"/>
  <c r="O405" i="6"/>
  <c r="O410" i="6"/>
  <c r="O418" i="6"/>
  <c r="O426" i="6"/>
  <c r="O434" i="6"/>
  <c r="O442" i="6"/>
  <c r="O450" i="6"/>
  <c r="O458" i="6"/>
  <c r="O466" i="6"/>
  <c r="O474" i="6"/>
  <c r="O482" i="6"/>
  <c r="O490" i="6"/>
  <c r="O498" i="6"/>
  <c r="O506" i="6"/>
  <c r="O514" i="6"/>
  <c r="O523" i="6"/>
  <c r="O525" i="6"/>
  <c r="O527" i="6"/>
  <c r="O529" i="6"/>
  <c r="O531" i="6"/>
  <c r="O533" i="6"/>
  <c r="O535" i="6"/>
  <c r="O537" i="6"/>
  <c r="O539" i="6"/>
  <c r="O541" i="6"/>
  <c r="O543" i="6"/>
  <c r="O545" i="6"/>
  <c r="O547" i="6"/>
  <c r="O549" i="6"/>
  <c r="O551" i="6"/>
  <c r="O553" i="6"/>
  <c r="O555" i="6"/>
  <c r="O557" i="6"/>
  <c r="O559" i="6"/>
  <c r="O561" i="6"/>
  <c r="O563" i="6"/>
  <c r="O565" i="6"/>
  <c r="O567" i="6"/>
  <c r="O569" i="6"/>
  <c r="O571" i="6"/>
  <c r="O573" i="6"/>
  <c r="O575" i="6"/>
  <c r="O577" i="6"/>
  <c r="O579" i="6"/>
  <c r="O581" i="6"/>
  <c r="O583" i="6"/>
  <c r="O585" i="6"/>
  <c r="O587" i="6"/>
  <c r="O589" i="6"/>
  <c r="O591" i="6"/>
  <c r="O593" i="6"/>
  <c r="O595" i="6"/>
  <c r="O597" i="6"/>
  <c r="O599" i="6"/>
  <c r="O601" i="6"/>
  <c r="O603" i="6"/>
  <c r="O605" i="6"/>
  <c r="O607" i="6"/>
  <c r="O609" i="6"/>
  <c r="O611" i="6"/>
  <c r="O613" i="6"/>
  <c r="O615" i="6"/>
  <c r="O617" i="6"/>
  <c r="O619" i="6"/>
  <c r="O621" i="6"/>
  <c r="O623" i="6"/>
  <c r="O625" i="6"/>
  <c r="O627" i="6"/>
  <c r="O629" i="6"/>
  <c r="O631" i="6"/>
  <c r="O633" i="6"/>
  <c r="O635" i="6"/>
  <c r="O317" i="6"/>
  <c r="O428" i="6"/>
  <c r="O460" i="6"/>
  <c r="O492" i="6"/>
  <c r="O349" i="6"/>
  <c r="O436" i="6"/>
  <c r="O468" i="6"/>
  <c r="O500" i="6"/>
  <c r="O526" i="6"/>
  <c r="O530" i="6"/>
  <c r="O534" i="6"/>
  <c r="O538" i="6"/>
  <c r="O542" i="6"/>
  <c r="O546" i="6"/>
  <c r="O550" i="6"/>
  <c r="O554" i="6"/>
  <c r="O558" i="6"/>
  <c r="O562" i="6"/>
  <c r="O566" i="6"/>
  <c r="O570" i="6"/>
  <c r="O574" i="6"/>
  <c r="O578" i="6"/>
  <c r="O582" i="6"/>
  <c r="O586" i="6"/>
  <c r="O590" i="6"/>
  <c r="O594" i="6"/>
  <c r="O598" i="6"/>
  <c r="O602" i="6"/>
  <c r="O606" i="6"/>
  <c r="O610" i="6"/>
  <c r="O614" i="6"/>
  <c r="O618" i="6"/>
  <c r="O622" i="6"/>
  <c r="O626" i="6"/>
  <c r="O630" i="6"/>
  <c r="O634" i="6"/>
  <c r="O637" i="6"/>
  <c r="O639" i="6"/>
  <c r="O641" i="6"/>
  <c r="O643" i="6"/>
  <c r="O645" i="6"/>
  <c r="O647" i="6"/>
  <c r="O649" i="6"/>
  <c r="O651" i="6"/>
  <c r="O653" i="6"/>
  <c r="O655" i="6"/>
  <c r="O657" i="6"/>
  <c r="O659" i="6"/>
  <c r="O661" i="6"/>
  <c r="O663" i="6"/>
  <c r="O665" i="6"/>
  <c r="O667" i="6"/>
  <c r="O669" i="6"/>
  <c r="O671" i="6"/>
  <c r="O673" i="6"/>
  <c r="O675" i="6"/>
  <c r="O677" i="6"/>
  <c r="O679" i="6"/>
  <c r="O681" i="6"/>
  <c r="O683" i="6"/>
  <c r="O685" i="6"/>
  <c r="O687" i="6"/>
  <c r="O689" i="6"/>
  <c r="O691" i="6"/>
  <c r="O693" i="6"/>
  <c r="O695" i="6"/>
  <c r="O697" i="6"/>
  <c r="O699" i="6"/>
  <c r="O701" i="6"/>
  <c r="O703" i="6"/>
  <c r="O705" i="6"/>
  <c r="O707" i="6"/>
  <c r="O709" i="6"/>
  <c r="O711" i="6"/>
  <c r="O713" i="6"/>
  <c r="O715" i="6"/>
  <c r="O717" i="6"/>
  <c r="O719" i="6"/>
  <c r="O721" i="6"/>
  <c r="O723" i="6"/>
  <c r="O725" i="6"/>
  <c r="O727" i="6"/>
  <c r="O729" i="6"/>
  <c r="O731" i="6"/>
  <c r="O733" i="6"/>
  <c r="O735" i="6"/>
  <c r="O737" i="6"/>
  <c r="O739" i="6"/>
  <c r="O741" i="6"/>
  <c r="O743" i="6"/>
  <c r="O745" i="6"/>
  <c r="O747" i="6"/>
  <c r="O749" i="6"/>
  <c r="O751" i="6"/>
  <c r="O753" i="6"/>
  <c r="O755" i="6"/>
  <c r="O757" i="6"/>
  <c r="O759" i="6"/>
  <c r="O761" i="6"/>
  <c r="O763" i="6"/>
  <c r="O765" i="6"/>
  <c r="O767" i="6"/>
  <c r="O769" i="6"/>
  <c r="O771" i="6"/>
  <c r="O773" i="6"/>
  <c r="O775" i="6"/>
  <c r="O777" i="6"/>
  <c r="O779" i="6"/>
  <c r="O781" i="6"/>
  <c r="O783" i="6"/>
  <c r="O785" i="6"/>
  <c r="O787" i="6"/>
  <c r="O789" i="6"/>
  <c r="O791" i="6"/>
  <c r="O793" i="6"/>
  <c r="O795" i="6"/>
  <c r="O797" i="6"/>
  <c r="O799" i="6"/>
  <c r="O801" i="6"/>
  <c r="O803" i="6"/>
  <c r="O805" i="6"/>
  <c r="O807" i="6"/>
  <c r="O809" i="6"/>
  <c r="O811" i="6"/>
  <c r="O813" i="6"/>
  <c r="O815" i="6"/>
  <c r="O817" i="6"/>
  <c r="O819" i="6"/>
  <c r="O821" i="6"/>
  <c r="O823" i="6"/>
  <c r="O825" i="6"/>
  <c r="O827" i="6"/>
  <c r="O829" i="6"/>
  <c r="O831" i="6"/>
  <c r="O833" i="6"/>
  <c r="O835" i="6"/>
  <c r="O837" i="6"/>
  <c r="O839" i="6"/>
  <c r="O841" i="6"/>
  <c r="O843" i="6"/>
  <c r="O845" i="6"/>
  <c r="O847" i="6"/>
  <c r="O849" i="6"/>
  <c r="O851" i="6"/>
  <c r="O853" i="6"/>
  <c r="O855" i="6"/>
  <c r="O857" i="6"/>
  <c r="O859" i="6"/>
  <c r="O861" i="6"/>
  <c r="O863" i="6"/>
  <c r="O865" i="6"/>
  <c r="O867" i="6"/>
  <c r="O869" i="6"/>
  <c r="O871" i="6"/>
  <c r="O381" i="6"/>
  <c r="O412" i="6"/>
  <c r="O444" i="6"/>
  <c r="O476" i="6"/>
  <c r="O508" i="6"/>
  <c r="G4" i="6"/>
  <c r="C6" i="6"/>
  <c r="K6" i="6"/>
  <c r="G8" i="6"/>
  <c r="C10" i="6"/>
  <c r="G10" i="6"/>
  <c r="K10" i="6"/>
  <c r="O10" i="6"/>
  <c r="S10" i="6"/>
  <c r="K872" i="6"/>
  <c r="G866" i="6"/>
  <c r="K864" i="6"/>
  <c r="S860" i="6"/>
  <c r="G858" i="6"/>
  <c r="K856" i="6"/>
  <c r="G850" i="6"/>
  <c r="K848" i="6"/>
  <c r="G842" i="6"/>
  <c r="K840" i="6"/>
  <c r="G834" i="6"/>
  <c r="K832" i="6"/>
  <c r="O822" i="6"/>
  <c r="S812" i="6"/>
  <c r="O798" i="6"/>
  <c r="K792" i="6"/>
  <c r="O790" i="6"/>
  <c r="O774" i="6"/>
  <c r="G770" i="6"/>
  <c r="K768" i="6"/>
  <c r="S764" i="6"/>
  <c r="O758" i="6"/>
  <c r="S756" i="6"/>
  <c r="C756" i="6"/>
  <c r="C748" i="6"/>
  <c r="S740" i="6"/>
  <c r="C740" i="6"/>
  <c r="K728" i="6"/>
  <c r="K720" i="6"/>
  <c r="K712" i="6"/>
  <c r="O710" i="6"/>
  <c r="C708" i="6"/>
  <c r="S700" i="6"/>
  <c r="C700" i="6"/>
  <c r="C692" i="6"/>
  <c r="C684" i="6"/>
  <c r="S676" i="6"/>
  <c r="C676" i="6"/>
  <c r="S668" i="6"/>
  <c r="C668" i="6"/>
  <c r="S660" i="6"/>
  <c r="C660" i="6"/>
  <c r="S652" i="6"/>
  <c r="C652" i="6"/>
  <c r="S644" i="6"/>
  <c r="C644" i="6"/>
  <c r="G642" i="6"/>
  <c r="O628" i="6"/>
  <c r="C618" i="6"/>
  <c r="K598" i="6"/>
  <c r="G584" i="6"/>
  <c r="O580" i="6"/>
  <c r="S578" i="6"/>
  <c r="G568" i="6"/>
  <c r="O484" i="6"/>
  <c r="G456" i="6"/>
  <c r="C442" i="6"/>
  <c r="E12" i="6"/>
  <c r="E14" i="6"/>
  <c r="E16" i="6"/>
  <c r="E18" i="6"/>
  <c r="E20" i="6"/>
  <c r="E22" i="6"/>
  <c r="E24" i="6"/>
  <c r="E26" i="6"/>
  <c r="E28" i="6"/>
  <c r="E15" i="6"/>
  <c r="E23" i="6"/>
  <c r="E30" i="6"/>
  <c r="E32" i="6"/>
  <c r="E34" i="6"/>
  <c r="E13" i="6"/>
  <c r="E21" i="6"/>
  <c r="E29" i="6"/>
  <c r="E11" i="6"/>
  <c r="E27" i="6"/>
  <c r="E33" i="6"/>
  <c r="E37" i="6"/>
  <c r="E17" i="6"/>
  <c r="E25" i="6"/>
  <c r="E31" i="6"/>
  <c r="E36" i="6"/>
  <c r="E38" i="6"/>
  <c r="E43" i="6"/>
  <c r="E46" i="6"/>
  <c r="E51" i="6"/>
  <c r="E54" i="6"/>
  <c r="E59" i="6"/>
  <c r="E62" i="6"/>
  <c r="E64" i="6"/>
  <c r="E66" i="6"/>
  <c r="E68" i="6"/>
  <c r="E70" i="6"/>
  <c r="E72" i="6"/>
  <c r="E74" i="6"/>
  <c r="E35" i="6"/>
  <c r="E41" i="6"/>
  <c r="E44" i="6"/>
  <c r="E49" i="6"/>
  <c r="E52" i="6"/>
  <c r="E57" i="6"/>
  <c r="E60" i="6"/>
  <c r="E19" i="6"/>
  <c r="E39" i="6"/>
  <c r="E42" i="6"/>
  <c r="E55" i="6"/>
  <c r="E58" i="6"/>
  <c r="E67" i="6"/>
  <c r="E71" i="6"/>
  <c r="E75" i="6"/>
  <c r="E77" i="6"/>
  <c r="E79" i="6"/>
  <c r="E81" i="6"/>
  <c r="E83" i="6"/>
  <c r="E85" i="6"/>
  <c r="E87" i="6"/>
  <c r="E89" i="6"/>
  <c r="E91" i="6"/>
  <c r="E93" i="6"/>
  <c r="E95" i="6"/>
  <c r="E97" i="6"/>
  <c r="E99" i="6"/>
  <c r="E101" i="6"/>
  <c r="E103" i="6"/>
  <c r="E105" i="6"/>
  <c r="E107" i="6"/>
  <c r="E109" i="6"/>
  <c r="E111" i="6"/>
  <c r="E45" i="6"/>
  <c r="E48" i="6"/>
  <c r="E61" i="6"/>
  <c r="E47" i="6"/>
  <c r="E69" i="6"/>
  <c r="E78" i="6"/>
  <c r="E82" i="6"/>
  <c r="E86" i="6"/>
  <c r="E90" i="6"/>
  <c r="E94" i="6"/>
  <c r="E98" i="6"/>
  <c r="E102" i="6"/>
  <c r="E106" i="6"/>
  <c r="E110" i="6"/>
  <c r="E115" i="6"/>
  <c r="E118" i="6"/>
  <c r="E123" i="6"/>
  <c r="E126" i="6"/>
  <c r="E131" i="6"/>
  <c r="E132" i="6"/>
  <c r="E134" i="6"/>
  <c r="E136" i="6"/>
  <c r="E138" i="6"/>
  <c r="E140" i="6"/>
  <c r="E142" i="6"/>
  <c r="E144" i="6"/>
  <c r="E146" i="6"/>
  <c r="E148" i="6"/>
  <c r="E150" i="6"/>
  <c r="E152" i="6"/>
  <c r="E154" i="6"/>
  <c r="E156" i="6"/>
  <c r="E158" i="6"/>
  <c r="E160" i="6"/>
  <c r="E162" i="6"/>
  <c r="E164" i="6"/>
  <c r="E40" i="6"/>
  <c r="E53" i="6"/>
  <c r="E113" i="6"/>
  <c r="E116" i="6"/>
  <c r="E121" i="6"/>
  <c r="E124" i="6"/>
  <c r="E129" i="6"/>
  <c r="E50" i="6"/>
  <c r="E73" i="6"/>
  <c r="E80" i="6"/>
  <c r="E88" i="6"/>
  <c r="E96" i="6"/>
  <c r="E104" i="6"/>
  <c r="E112" i="6"/>
  <c r="E114" i="6"/>
  <c r="E127" i="6"/>
  <c r="E130" i="6"/>
  <c r="E133" i="6"/>
  <c r="E137" i="6"/>
  <c r="E141" i="6"/>
  <c r="E145" i="6"/>
  <c r="E149" i="6"/>
  <c r="E153" i="6"/>
  <c r="E157" i="6"/>
  <c r="E161" i="6"/>
  <c r="E165" i="6"/>
  <c r="E167" i="6"/>
  <c r="E169" i="6"/>
  <c r="E171" i="6"/>
  <c r="E173" i="6"/>
  <c r="E175" i="6"/>
  <c r="E177" i="6"/>
  <c r="E179" i="6"/>
  <c r="E181" i="6"/>
  <c r="E183" i="6"/>
  <c r="E185" i="6"/>
  <c r="E187" i="6"/>
  <c r="E189" i="6"/>
  <c r="E191" i="6"/>
  <c r="E193" i="6"/>
  <c r="E117" i="6"/>
  <c r="E120" i="6"/>
  <c r="E63" i="6"/>
  <c r="E65" i="6"/>
  <c r="E76" i="6"/>
  <c r="E84" i="6"/>
  <c r="E92" i="6"/>
  <c r="E100" i="6"/>
  <c r="E108" i="6"/>
  <c r="E119" i="6"/>
  <c r="E122" i="6"/>
  <c r="E125" i="6"/>
  <c r="E194" i="6"/>
  <c r="E196" i="6"/>
  <c r="E198" i="6"/>
  <c r="E200" i="6"/>
  <c r="E202" i="6"/>
  <c r="E204" i="6"/>
  <c r="E206" i="6"/>
  <c r="E208" i="6"/>
  <c r="E210" i="6"/>
  <c r="E212" i="6"/>
  <c r="E214" i="6"/>
  <c r="E216" i="6"/>
  <c r="E135" i="6"/>
  <c r="E143" i="6"/>
  <c r="E151" i="6"/>
  <c r="E159" i="6"/>
  <c r="E168" i="6"/>
  <c r="E172" i="6"/>
  <c r="E176" i="6"/>
  <c r="E180" i="6"/>
  <c r="E184" i="6"/>
  <c r="E188" i="6"/>
  <c r="E192" i="6"/>
  <c r="E128" i="6"/>
  <c r="E195" i="6"/>
  <c r="E197" i="6"/>
  <c r="E199" i="6"/>
  <c r="E201" i="6"/>
  <c r="E155" i="6"/>
  <c r="E174" i="6"/>
  <c r="E190" i="6"/>
  <c r="E205" i="6"/>
  <c r="E209" i="6"/>
  <c r="E213" i="6"/>
  <c r="E217" i="6"/>
  <c r="E163" i="6"/>
  <c r="E178" i="6"/>
  <c r="E218" i="6"/>
  <c r="E220" i="6"/>
  <c r="E222" i="6"/>
  <c r="E224" i="6"/>
  <c r="E226" i="6"/>
  <c r="E228" i="6"/>
  <c r="E230" i="6"/>
  <c r="E232" i="6"/>
  <c r="E234" i="6"/>
  <c r="E236" i="6"/>
  <c r="E238" i="6"/>
  <c r="E240" i="6"/>
  <c r="E242" i="6"/>
  <c r="E244" i="6"/>
  <c r="E246" i="6"/>
  <c r="E248" i="6"/>
  <c r="E250" i="6"/>
  <c r="E252" i="6"/>
  <c r="E254" i="6"/>
  <c r="E256" i="6"/>
  <c r="E258" i="6"/>
  <c r="E260" i="6"/>
  <c r="E262" i="6"/>
  <c r="E264" i="6"/>
  <c r="E266" i="6"/>
  <c r="E268" i="6"/>
  <c r="E270" i="6"/>
  <c r="E272" i="6"/>
  <c r="E274" i="6"/>
  <c r="E276" i="6"/>
  <c r="E56" i="6"/>
  <c r="E139" i="6"/>
  <c r="E166" i="6"/>
  <c r="E182" i="6"/>
  <c r="E203" i="6"/>
  <c r="E207" i="6"/>
  <c r="E211" i="6"/>
  <c r="E215" i="6"/>
  <c r="E223" i="6"/>
  <c r="E231" i="6"/>
  <c r="E239" i="6"/>
  <c r="E247" i="6"/>
  <c r="E255" i="6"/>
  <c r="E263" i="6"/>
  <c r="E271" i="6"/>
  <c r="E275" i="6"/>
  <c r="E225" i="6"/>
  <c r="E233" i="6"/>
  <c r="E241" i="6"/>
  <c r="E249" i="6"/>
  <c r="E257" i="6"/>
  <c r="E265" i="6"/>
  <c r="E273" i="6"/>
  <c r="E277" i="6"/>
  <c r="E279" i="6"/>
  <c r="E281" i="6"/>
  <c r="E283" i="6"/>
  <c r="E285" i="6"/>
  <c r="E287" i="6"/>
  <c r="E289" i="6"/>
  <c r="E291" i="6"/>
  <c r="E293" i="6"/>
  <c r="E295" i="6"/>
  <c r="E297" i="6"/>
  <c r="E299" i="6"/>
  <c r="E301" i="6"/>
  <c r="E303" i="6"/>
  <c r="E305" i="6"/>
  <c r="E307" i="6"/>
  <c r="E309" i="6"/>
  <c r="E311" i="6"/>
  <c r="E313" i="6"/>
  <c r="E315" i="6"/>
  <c r="E317" i="6"/>
  <c r="E319" i="6"/>
  <c r="E321" i="6"/>
  <c r="E323" i="6"/>
  <c r="E325" i="6"/>
  <c r="E327" i="6"/>
  <c r="E329" i="6"/>
  <c r="E331" i="6"/>
  <c r="E333" i="6"/>
  <c r="E335" i="6"/>
  <c r="E337" i="6"/>
  <c r="E339" i="6"/>
  <c r="E341" i="6"/>
  <c r="E343" i="6"/>
  <c r="E345" i="6"/>
  <c r="E347" i="6"/>
  <c r="E349" i="6"/>
  <c r="E351" i="6"/>
  <c r="E353" i="6"/>
  <c r="E355" i="6"/>
  <c r="E357" i="6"/>
  <c r="E359" i="6"/>
  <c r="E361" i="6"/>
  <c r="E363" i="6"/>
  <c r="E365" i="6"/>
  <c r="E367" i="6"/>
  <c r="E369" i="6"/>
  <c r="E371" i="6"/>
  <c r="E373" i="6"/>
  <c r="E375" i="6"/>
  <c r="E377" i="6"/>
  <c r="E379" i="6"/>
  <c r="E381" i="6"/>
  <c r="E383" i="6"/>
  <c r="E385" i="6"/>
  <c r="E387" i="6"/>
  <c r="E389" i="6"/>
  <c r="E391" i="6"/>
  <c r="E393" i="6"/>
  <c r="E395" i="6"/>
  <c r="E397" i="6"/>
  <c r="E399" i="6"/>
  <c r="E401" i="6"/>
  <c r="E403" i="6"/>
  <c r="E405" i="6"/>
  <c r="E407" i="6"/>
  <c r="E147" i="6"/>
  <c r="E170" i="6"/>
  <c r="E219" i="6"/>
  <c r="E227" i="6"/>
  <c r="E235" i="6"/>
  <c r="E243" i="6"/>
  <c r="E251" i="6"/>
  <c r="E259" i="6"/>
  <c r="E267" i="6"/>
  <c r="E237" i="6"/>
  <c r="E269" i="6"/>
  <c r="E284" i="6"/>
  <c r="E292" i="6"/>
  <c r="E300" i="6"/>
  <c r="E308" i="6"/>
  <c r="E316" i="6"/>
  <c r="E324" i="6"/>
  <c r="E332" i="6"/>
  <c r="E340" i="6"/>
  <c r="E348" i="6"/>
  <c r="E356" i="6"/>
  <c r="E364" i="6"/>
  <c r="E372" i="6"/>
  <c r="E380" i="6"/>
  <c r="E388" i="6"/>
  <c r="E396" i="6"/>
  <c r="E404" i="6"/>
  <c r="E245" i="6"/>
  <c r="E278" i="6"/>
  <c r="E286" i="6"/>
  <c r="E294" i="6"/>
  <c r="E302" i="6"/>
  <c r="E310" i="6"/>
  <c r="E318" i="6"/>
  <c r="E326" i="6"/>
  <c r="E334" i="6"/>
  <c r="E342" i="6"/>
  <c r="E350" i="6"/>
  <c r="E358" i="6"/>
  <c r="E366" i="6"/>
  <c r="E374" i="6"/>
  <c r="E382" i="6"/>
  <c r="E390" i="6"/>
  <c r="E398" i="6"/>
  <c r="E406" i="6"/>
  <c r="E410" i="6"/>
  <c r="E412" i="6"/>
  <c r="E414" i="6"/>
  <c r="E416" i="6"/>
  <c r="E418" i="6"/>
  <c r="E420" i="6"/>
  <c r="E422" i="6"/>
  <c r="E424" i="6"/>
  <c r="E426" i="6"/>
  <c r="E428" i="6"/>
  <c r="E430" i="6"/>
  <c r="E432" i="6"/>
  <c r="E434" i="6"/>
  <c r="E436" i="6"/>
  <c r="E438" i="6"/>
  <c r="E440" i="6"/>
  <c r="E442" i="6"/>
  <c r="E444" i="6"/>
  <c r="E446" i="6"/>
  <c r="E448" i="6"/>
  <c r="E450" i="6"/>
  <c r="E452" i="6"/>
  <c r="E454" i="6"/>
  <c r="E456" i="6"/>
  <c r="E458" i="6"/>
  <c r="E460" i="6"/>
  <c r="E462" i="6"/>
  <c r="E464" i="6"/>
  <c r="E466" i="6"/>
  <c r="E468" i="6"/>
  <c r="E470" i="6"/>
  <c r="E472" i="6"/>
  <c r="E474" i="6"/>
  <c r="E476" i="6"/>
  <c r="E478" i="6"/>
  <c r="E480" i="6"/>
  <c r="E482" i="6"/>
  <c r="E484" i="6"/>
  <c r="E486" i="6"/>
  <c r="E488" i="6"/>
  <c r="E490" i="6"/>
  <c r="E492" i="6"/>
  <c r="E494" i="6"/>
  <c r="E496" i="6"/>
  <c r="E498" i="6"/>
  <c r="E500" i="6"/>
  <c r="E502" i="6"/>
  <c r="E504" i="6"/>
  <c r="E506" i="6"/>
  <c r="E508" i="6"/>
  <c r="E510" i="6"/>
  <c r="E512" i="6"/>
  <c r="E514" i="6"/>
  <c r="E516" i="6"/>
  <c r="E518" i="6"/>
  <c r="E520" i="6"/>
  <c r="E522" i="6"/>
  <c r="E186" i="6"/>
  <c r="E221" i="6"/>
  <c r="E253" i="6"/>
  <c r="E280" i="6"/>
  <c r="E288" i="6"/>
  <c r="E296" i="6"/>
  <c r="E304" i="6"/>
  <c r="E312" i="6"/>
  <c r="E320" i="6"/>
  <c r="E328" i="6"/>
  <c r="E336" i="6"/>
  <c r="E344" i="6"/>
  <c r="E352" i="6"/>
  <c r="E360" i="6"/>
  <c r="E368" i="6"/>
  <c r="E376" i="6"/>
  <c r="E384" i="6"/>
  <c r="E392" i="6"/>
  <c r="E400" i="6"/>
  <c r="E408" i="6"/>
  <c r="E261" i="6"/>
  <c r="E290" i="6"/>
  <c r="E322" i="6"/>
  <c r="E354" i="6"/>
  <c r="E386" i="6"/>
  <c r="E411" i="6"/>
  <c r="E419" i="6"/>
  <c r="E427" i="6"/>
  <c r="E435" i="6"/>
  <c r="E443" i="6"/>
  <c r="E451" i="6"/>
  <c r="E459" i="6"/>
  <c r="E467" i="6"/>
  <c r="E475" i="6"/>
  <c r="E483" i="6"/>
  <c r="E491" i="6"/>
  <c r="E499" i="6"/>
  <c r="E507" i="6"/>
  <c r="E515" i="6"/>
  <c r="E523" i="6"/>
  <c r="E298" i="6"/>
  <c r="E330" i="6"/>
  <c r="E362" i="6"/>
  <c r="E394" i="6"/>
  <c r="E413" i="6"/>
  <c r="E421" i="6"/>
  <c r="E429" i="6"/>
  <c r="E437" i="6"/>
  <c r="E445" i="6"/>
  <c r="E453" i="6"/>
  <c r="E461" i="6"/>
  <c r="E469" i="6"/>
  <c r="E477" i="6"/>
  <c r="E485" i="6"/>
  <c r="E493" i="6"/>
  <c r="E501" i="6"/>
  <c r="E509" i="6"/>
  <c r="E517" i="6"/>
  <c r="E306" i="6"/>
  <c r="E338" i="6"/>
  <c r="E370" i="6"/>
  <c r="E402" i="6"/>
  <c r="E415" i="6"/>
  <c r="E423" i="6"/>
  <c r="E431" i="6"/>
  <c r="E439" i="6"/>
  <c r="E447" i="6"/>
  <c r="E455" i="6"/>
  <c r="E463" i="6"/>
  <c r="E471" i="6"/>
  <c r="E479" i="6"/>
  <c r="E487" i="6"/>
  <c r="E495" i="6"/>
  <c r="E503" i="6"/>
  <c r="E511" i="6"/>
  <c r="E519" i="6"/>
  <c r="E524" i="6"/>
  <c r="E526" i="6"/>
  <c r="E528" i="6"/>
  <c r="E530" i="6"/>
  <c r="E532" i="6"/>
  <c r="E534" i="6"/>
  <c r="E536" i="6"/>
  <c r="E538" i="6"/>
  <c r="E540" i="6"/>
  <c r="E542" i="6"/>
  <c r="E544" i="6"/>
  <c r="E546" i="6"/>
  <c r="E548" i="6"/>
  <c r="E550" i="6"/>
  <c r="E552" i="6"/>
  <c r="E554" i="6"/>
  <c r="E556" i="6"/>
  <c r="E558" i="6"/>
  <c r="E560" i="6"/>
  <c r="E562" i="6"/>
  <c r="E564" i="6"/>
  <c r="E566" i="6"/>
  <c r="E568" i="6"/>
  <c r="E570" i="6"/>
  <c r="E572" i="6"/>
  <c r="E574" i="6"/>
  <c r="E576" i="6"/>
  <c r="E578" i="6"/>
  <c r="E580" i="6"/>
  <c r="E582" i="6"/>
  <c r="E584" i="6"/>
  <c r="E586" i="6"/>
  <c r="E588" i="6"/>
  <c r="E590" i="6"/>
  <c r="E592" i="6"/>
  <c r="E594" i="6"/>
  <c r="E596" i="6"/>
  <c r="E598" i="6"/>
  <c r="E600" i="6"/>
  <c r="E602" i="6"/>
  <c r="E604" i="6"/>
  <c r="E606" i="6"/>
  <c r="E608" i="6"/>
  <c r="E610" i="6"/>
  <c r="E612" i="6"/>
  <c r="E614" i="6"/>
  <c r="E616" i="6"/>
  <c r="E618" i="6"/>
  <c r="E620" i="6"/>
  <c r="E622" i="6"/>
  <c r="E624" i="6"/>
  <c r="E626" i="6"/>
  <c r="E628" i="6"/>
  <c r="E630" i="6"/>
  <c r="E632" i="6"/>
  <c r="E634" i="6"/>
  <c r="E636" i="6"/>
  <c r="E346" i="6"/>
  <c r="E425" i="6"/>
  <c r="E457" i="6"/>
  <c r="E489" i="6"/>
  <c r="E521" i="6"/>
  <c r="E229" i="6"/>
  <c r="E378" i="6"/>
  <c r="E433" i="6"/>
  <c r="E465" i="6"/>
  <c r="E497" i="6"/>
  <c r="E527" i="6"/>
  <c r="E531" i="6"/>
  <c r="E535" i="6"/>
  <c r="E539" i="6"/>
  <c r="E543" i="6"/>
  <c r="E547" i="6"/>
  <c r="E551" i="6"/>
  <c r="E555" i="6"/>
  <c r="E559" i="6"/>
  <c r="E563" i="6"/>
  <c r="E567" i="6"/>
  <c r="E571" i="6"/>
  <c r="E575" i="6"/>
  <c r="E579" i="6"/>
  <c r="E583" i="6"/>
  <c r="E587" i="6"/>
  <c r="E591" i="6"/>
  <c r="E595" i="6"/>
  <c r="E599" i="6"/>
  <c r="E603" i="6"/>
  <c r="E607" i="6"/>
  <c r="E611" i="6"/>
  <c r="E615" i="6"/>
  <c r="E619" i="6"/>
  <c r="E623" i="6"/>
  <c r="E627" i="6"/>
  <c r="E631" i="6"/>
  <c r="E635" i="6"/>
  <c r="E638" i="6"/>
  <c r="E640" i="6"/>
  <c r="E642" i="6"/>
  <c r="E644" i="6"/>
  <c r="E646" i="6"/>
  <c r="E648" i="6"/>
  <c r="E650" i="6"/>
  <c r="E652" i="6"/>
  <c r="E654" i="6"/>
  <c r="E656" i="6"/>
  <c r="E658" i="6"/>
  <c r="E660" i="6"/>
  <c r="E662" i="6"/>
  <c r="E664" i="6"/>
  <c r="E666" i="6"/>
  <c r="E668" i="6"/>
  <c r="E670" i="6"/>
  <c r="E672" i="6"/>
  <c r="E674" i="6"/>
  <c r="E676" i="6"/>
  <c r="E678" i="6"/>
  <c r="E680" i="6"/>
  <c r="E682" i="6"/>
  <c r="E684" i="6"/>
  <c r="E686" i="6"/>
  <c r="E688" i="6"/>
  <c r="E690" i="6"/>
  <c r="E692" i="6"/>
  <c r="E694" i="6"/>
  <c r="E696" i="6"/>
  <c r="E698" i="6"/>
  <c r="E700" i="6"/>
  <c r="E702" i="6"/>
  <c r="E704" i="6"/>
  <c r="E706" i="6"/>
  <c r="E708" i="6"/>
  <c r="E710" i="6"/>
  <c r="E712" i="6"/>
  <c r="E714" i="6"/>
  <c r="E716" i="6"/>
  <c r="E718" i="6"/>
  <c r="E720" i="6"/>
  <c r="E722" i="6"/>
  <c r="E724" i="6"/>
  <c r="E726" i="6"/>
  <c r="E728" i="6"/>
  <c r="E730" i="6"/>
  <c r="E732" i="6"/>
  <c r="E734" i="6"/>
  <c r="E736" i="6"/>
  <c r="E738" i="6"/>
  <c r="E740" i="6"/>
  <c r="E742" i="6"/>
  <c r="E744" i="6"/>
  <c r="E746" i="6"/>
  <c r="E748" i="6"/>
  <c r="E750" i="6"/>
  <c r="E752" i="6"/>
  <c r="E754" i="6"/>
  <c r="E756" i="6"/>
  <c r="E758" i="6"/>
  <c r="E760" i="6"/>
  <c r="E762" i="6"/>
  <c r="E764" i="6"/>
  <c r="E766" i="6"/>
  <c r="E768" i="6"/>
  <c r="E770" i="6"/>
  <c r="E772" i="6"/>
  <c r="E774" i="6"/>
  <c r="E776" i="6"/>
  <c r="E778" i="6"/>
  <c r="E780" i="6"/>
  <c r="E782" i="6"/>
  <c r="E784" i="6"/>
  <c r="E786" i="6"/>
  <c r="E788" i="6"/>
  <c r="E790" i="6"/>
  <c r="E792" i="6"/>
  <c r="E794" i="6"/>
  <c r="E796" i="6"/>
  <c r="E798" i="6"/>
  <c r="E800" i="6"/>
  <c r="E802" i="6"/>
  <c r="E804" i="6"/>
  <c r="E806" i="6"/>
  <c r="E808" i="6"/>
  <c r="E810" i="6"/>
  <c r="E812" i="6"/>
  <c r="E814" i="6"/>
  <c r="E816" i="6"/>
  <c r="E818" i="6"/>
  <c r="E820" i="6"/>
  <c r="E822" i="6"/>
  <c r="E824" i="6"/>
  <c r="E826" i="6"/>
  <c r="E828" i="6"/>
  <c r="E830" i="6"/>
  <c r="E832" i="6"/>
  <c r="E834" i="6"/>
  <c r="E836" i="6"/>
  <c r="E838" i="6"/>
  <c r="E840" i="6"/>
  <c r="E842" i="6"/>
  <c r="E844" i="6"/>
  <c r="E846" i="6"/>
  <c r="E848" i="6"/>
  <c r="E850" i="6"/>
  <c r="E852" i="6"/>
  <c r="E854" i="6"/>
  <c r="E856" i="6"/>
  <c r="E858" i="6"/>
  <c r="E860" i="6"/>
  <c r="E862" i="6"/>
  <c r="E864" i="6"/>
  <c r="E866" i="6"/>
  <c r="E868" i="6"/>
  <c r="E870" i="6"/>
  <c r="E872" i="6"/>
  <c r="E282" i="6"/>
  <c r="E409" i="6"/>
  <c r="E441" i="6"/>
  <c r="E473" i="6"/>
  <c r="E505" i="6"/>
  <c r="I12" i="6"/>
  <c r="I14" i="6"/>
  <c r="I16" i="6"/>
  <c r="I18" i="6"/>
  <c r="I20" i="6"/>
  <c r="I22" i="6"/>
  <c r="I24" i="6"/>
  <c r="I26" i="6"/>
  <c r="I28" i="6"/>
  <c r="I13" i="6"/>
  <c r="I21" i="6"/>
  <c r="I29" i="6"/>
  <c r="I30" i="6"/>
  <c r="I32" i="6"/>
  <c r="I34" i="6"/>
  <c r="I11" i="6"/>
  <c r="I19" i="6"/>
  <c r="I27" i="6"/>
  <c r="I25" i="6"/>
  <c r="I31" i="6"/>
  <c r="I35" i="6"/>
  <c r="I15" i="6"/>
  <c r="I17" i="6"/>
  <c r="I37" i="6"/>
  <c r="I41" i="6"/>
  <c r="I44" i="6"/>
  <c r="I49" i="6"/>
  <c r="I52" i="6"/>
  <c r="I57" i="6"/>
  <c r="I60" i="6"/>
  <c r="I64" i="6"/>
  <c r="I66" i="6"/>
  <c r="I68" i="6"/>
  <c r="I70" i="6"/>
  <c r="I72" i="6"/>
  <c r="I74" i="6"/>
  <c r="I39" i="6"/>
  <c r="I42" i="6"/>
  <c r="I47" i="6"/>
  <c r="I50" i="6"/>
  <c r="I55" i="6"/>
  <c r="I58" i="6"/>
  <c r="I63" i="6"/>
  <c r="I38" i="6"/>
  <c r="I40" i="6"/>
  <c r="I53" i="6"/>
  <c r="I56" i="6"/>
  <c r="I65" i="6"/>
  <c r="I69" i="6"/>
  <c r="I73" i="6"/>
  <c r="I75" i="6"/>
  <c r="I77" i="6"/>
  <c r="I79" i="6"/>
  <c r="I81" i="6"/>
  <c r="I83" i="6"/>
  <c r="I85" i="6"/>
  <c r="I87" i="6"/>
  <c r="I89" i="6"/>
  <c r="I91" i="6"/>
  <c r="I93" i="6"/>
  <c r="I95" i="6"/>
  <c r="I97" i="6"/>
  <c r="I99" i="6"/>
  <c r="I101" i="6"/>
  <c r="I103" i="6"/>
  <c r="I105" i="6"/>
  <c r="I107" i="6"/>
  <c r="I109" i="6"/>
  <c r="I111" i="6"/>
  <c r="I23" i="6"/>
  <c r="I33" i="6"/>
  <c r="I43" i="6"/>
  <c r="I46" i="6"/>
  <c r="I59" i="6"/>
  <c r="I62" i="6"/>
  <c r="I48" i="6"/>
  <c r="I61" i="6"/>
  <c r="I67" i="6"/>
  <c r="I76" i="6"/>
  <c r="I80" i="6"/>
  <c r="I84" i="6"/>
  <c r="I88" i="6"/>
  <c r="I92" i="6"/>
  <c r="I96" i="6"/>
  <c r="I100" i="6"/>
  <c r="I104" i="6"/>
  <c r="I108" i="6"/>
  <c r="I112" i="6"/>
  <c r="I113" i="6"/>
  <c r="I116" i="6"/>
  <c r="I121" i="6"/>
  <c r="I124" i="6"/>
  <c r="I129" i="6"/>
  <c r="I132" i="6"/>
  <c r="I134" i="6"/>
  <c r="I136" i="6"/>
  <c r="I138" i="6"/>
  <c r="I140" i="6"/>
  <c r="I142" i="6"/>
  <c r="I144" i="6"/>
  <c r="I146" i="6"/>
  <c r="I148" i="6"/>
  <c r="I150" i="6"/>
  <c r="I152" i="6"/>
  <c r="I154" i="6"/>
  <c r="I156" i="6"/>
  <c r="I158" i="6"/>
  <c r="I160" i="6"/>
  <c r="I162" i="6"/>
  <c r="I164" i="6"/>
  <c r="I54" i="6"/>
  <c r="I114" i="6"/>
  <c r="I119" i="6"/>
  <c r="I122" i="6"/>
  <c r="I127" i="6"/>
  <c r="I130" i="6"/>
  <c r="I45" i="6"/>
  <c r="I71" i="6"/>
  <c r="I78" i="6"/>
  <c r="I86" i="6"/>
  <c r="I94" i="6"/>
  <c r="I102" i="6"/>
  <c r="I110" i="6"/>
  <c r="I125" i="6"/>
  <c r="I128" i="6"/>
  <c r="I135" i="6"/>
  <c r="I139" i="6"/>
  <c r="I143" i="6"/>
  <c r="I147" i="6"/>
  <c r="I151" i="6"/>
  <c r="I155" i="6"/>
  <c r="I159" i="6"/>
  <c r="I163" i="6"/>
  <c r="I165" i="6"/>
  <c r="I167" i="6"/>
  <c r="I169" i="6"/>
  <c r="I171" i="6"/>
  <c r="I173" i="6"/>
  <c r="I175" i="6"/>
  <c r="I177" i="6"/>
  <c r="I179" i="6"/>
  <c r="I181" i="6"/>
  <c r="I183" i="6"/>
  <c r="I185" i="6"/>
  <c r="I187" i="6"/>
  <c r="I189" i="6"/>
  <c r="I191" i="6"/>
  <c r="I193" i="6"/>
  <c r="I115" i="6"/>
  <c r="I118" i="6"/>
  <c r="I131" i="6"/>
  <c r="I36" i="6"/>
  <c r="I82" i="6"/>
  <c r="I90" i="6"/>
  <c r="I98" i="6"/>
  <c r="I106" i="6"/>
  <c r="I117" i="6"/>
  <c r="I120" i="6"/>
  <c r="I126" i="6"/>
  <c r="I194" i="6"/>
  <c r="I196" i="6"/>
  <c r="I198" i="6"/>
  <c r="I200" i="6"/>
  <c r="I202" i="6"/>
  <c r="I204" i="6"/>
  <c r="I206" i="6"/>
  <c r="I208" i="6"/>
  <c r="I210" i="6"/>
  <c r="I212" i="6"/>
  <c r="I214" i="6"/>
  <c r="I216" i="6"/>
  <c r="I51" i="6"/>
  <c r="I123" i="6"/>
  <c r="I133" i="6"/>
  <c r="I141" i="6"/>
  <c r="I149" i="6"/>
  <c r="I157" i="6"/>
  <c r="I166" i="6"/>
  <c r="I170" i="6"/>
  <c r="I174" i="6"/>
  <c r="I178" i="6"/>
  <c r="I182" i="6"/>
  <c r="I186" i="6"/>
  <c r="I190" i="6"/>
  <c r="I195" i="6"/>
  <c r="I197" i="6"/>
  <c r="I199" i="6"/>
  <c r="I201" i="6"/>
  <c r="I137" i="6"/>
  <c r="I172" i="6"/>
  <c r="I188" i="6"/>
  <c r="I203" i="6"/>
  <c r="I207" i="6"/>
  <c r="I211" i="6"/>
  <c r="I215" i="6"/>
  <c r="I145" i="6"/>
  <c r="I176" i="6"/>
  <c r="I192" i="6"/>
  <c r="I218" i="6"/>
  <c r="I220" i="6"/>
  <c r="I222" i="6"/>
  <c r="I224" i="6"/>
  <c r="I226" i="6"/>
  <c r="I228" i="6"/>
  <c r="I230" i="6"/>
  <c r="I232" i="6"/>
  <c r="I234" i="6"/>
  <c r="I236" i="6"/>
  <c r="I238" i="6"/>
  <c r="I240" i="6"/>
  <c r="I242" i="6"/>
  <c r="I244" i="6"/>
  <c r="I246" i="6"/>
  <c r="I248" i="6"/>
  <c r="I250" i="6"/>
  <c r="I252" i="6"/>
  <c r="I254" i="6"/>
  <c r="I256" i="6"/>
  <c r="I258" i="6"/>
  <c r="I260" i="6"/>
  <c r="I262" i="6"/>
  <c r="I264" i="6"/>
  <c r="I266" i="6"/>
  <c r="I268" i="6"/>
  <c r="I270" i="6"/>
  <c r="I272" i="6"/>
  <c r="I274" i="6"/>
  <c r="I276" i="6"/>
  <c r="I153" i="6"/>
  <c r="I180" i="6"/>
  <c r="I205" i="6"/>
  <c r="I209" i="6"/>
  <c r="I213" i="6"/>
  <c r="I221" i="6"/>
  <c r="I229" i="6"/>
  <c r="I237" i="6"/>
  <c r="I245" i="6"/>
  <c r="I253" i="6"/>
  <c r="I261" i="6"/>
  <c r="I269" i="6"/>
  <c r="I168" i="6"/>
  <c r="I223" i="6"/>
  <c r="I231" i="6"/>
  <c r="I239" i="6"/>
  <c r="I247" i="6"/>
  <c r="I255" i="6"/>
  <c r="I263" i="6"/>
  <c r="I271" i="6"/>
  <c r="I277" i="6"/>
  <c r="I279" i="6"/>
  <c r="I281" i="6"/>
  <c r="I283" i="6"/>
  <c r="I285" i="6"/>
  <c r="I287" i="6"/>
  <c r="I289" i="6"/>
  <c r="I291" i="6"/>
  <c r="I293" i="6"/>
  <c r="I295" i="6"/>
  <c r="I297" i="6"/>
  <c r="I299" i="6"/>
  <c r="I301" i="6"/>
  <c r="I303" i="6"/>
  <c r="I305" i="6"/>
  <c r="I307" i="6"/>
  <c r="I309" i="6"/>
  <c r="I311" i="6"/>
  <c r="I313" i="6"/>
  <c r="I315" i="6"/>
  <c r="I317" i="6"/>
  <c r="I319" i="6"/>
  <c r="I321" i="6"/>
  <c r="I323" i="6"/>
  <c r="I325" i="6"/>
  <c r="I327" i="6"/>
  <c r="I329" i="6"/>
  <c r="I331" i="6"/>
  <c r="I333" i="6"/>
  <c r="I335" i="6"/>
  <c r="I337" i="6"/>
  <c r="I339" i="6"/>
  <c r="I341" i="6"/>
  <c r="I343" i="6"/>
  <c r="I345" i="6"/>
  <c r="I347" i="6"/>
  <c r="I349" i="6"/>
  <c r="I351" i="6"/>
  <c r="I353" i="6"/>
  <c r="I355" i="6"/>
  <c r="I357" i="6"/>
  <c r="I359" i="6"/>
  <c r="I361" i="6"/>
  <c r="I363" i="6"/>
  <c r="I365" i="6"/>
  <c r="I367" i="6"/>
  <c r="I369" i="6"/>
  <c r="I371" i="6"/>
  <c r="I373" i="6"/>
  <c r="I375" i="6"/>
  <c r="I377" i="6"/>
  <c r="I379" i="6"/>
  <c r="I381" i="6"/>
  <c r="I383" i="6"/>
  <c r="I385" i="6"/>
  <c r="I387" i="6"/>
  <c r="I389" i="6"/>
  <c r="I391" i="6"/>
  <c r="I393" i="6"/>
  <c r="I395" i="6"/>
  <c r="I397" i="6"/>
  <c r="I399" i="6"/>
  <c r="I401" i="6"/>
  <c r="I403" i="6"/>
  <c r="I405" i="6"/>
  <c r="I407" i="6"/>
  <c r="I161" i="6"/>
  <c r="I184" i="6"/>
  <c r="I217" i="6"/>
  <c r="I225" i="6"/>
  <c r="I233" i="6"/>
  <c r="I241" i="6"/>
  <c r="I249" i="6"/>
  <c r="I257" i="6"/>
  <c r="I265" i="6"/>
  <c r="I273" i="6"/>
  <c r="I275" i="6"/>
  <c r="I219" i="6"/>
  <c r="I251" i="6"/>
  <c r="I282" i="6"/>
  <c r="I290" i="6"/>
  <c r="I298" i="6"/>
  <c r="I306" i="6"/>
  <c r="I314" i="6"/>
  <c r="I322" i="6"/>
  <c r="I330" i="6"/>
  <c r="I338" i="6"/>
  <c r="I346" i="6"/>
  <c r="I354" i="6"/>
  <c r="I362" i="6"/>
  <c r="I370" i="6"/>
  <c r="I378" i="6"/>
  <c r="I386" i="6"/>
  <c r="I394" i="6"/>
  <c r="I402" i="6"/>
  <c r="I227" i="6"/>
  <c r="I259" i="6"/>
  <c r="I284" i="6"/>
  <c r="I292" i="6"/>
  <c r="I300" i="6"/>
  <c r="I308" i="6"/>
  <c r="I316" i="6"/>
  <c r="I324" i="6"/>
  <c r="I332" i="6"/>
  <c r="I340" i="6"/>
  <c r="I348" i="6"/>
  <c r="I356" i="6"/>
  <c r="I364" i="6"/>
  <c r="I372" i="6"/>
  <c r="I380" i="6"/>
  <c r="I388" i="6"/>
  <c r="I396" i="6"/>
  <c r="I404" i="6"/>
  <c r="I410" i="6"/>
  <c r="I412" i="6"/>
  <c r="I414" i="6"/>
  <c r="I416" i="6"/>
  <c r="I418" i="6"/>
  <c r="I420" i="6"/>
  <c r="I422" i="6"/>
  <c r="I424" i="6"/>
  <c r="I426" i="6"/>
  <c r="I428" i="6"/>
  <c r="I430" i="6"/>
  <c r="I432" i="6"/>
  <c r="I434" i="6"/>
  <c r="I436" i="6"/>
  <c r="I438" i="6"/>
  <c r="I440" i="6"/>
  <c r="I442" i="6"/>
  <c r="I444" i="6"/>
  <c r="I446" i="6"/>
  <c r="I448" i="6"/>
  <c r="I450" i="6"/>
  <c r="I452" i="6"/>
  <c r="I454" i="6"/>
  <c r="I456" i="6"/>
  <c r="I458" i="6"/>
  <c r="I460" i="6"/>
  <c r="I462" i="6"/>
  <c r="I464" i="6"/>
  <c r="I466" i="6"/>
  <c r="I468" i="6"/>
  <c r="I470" i="6"/>
  <c r="I472" i="6"/>
  <c r="I474" i="6"/>
  <c r="I476" i="6"/>
  <c r="I478" i="6"/>
  <c r="I480" i="6"/>
  <c r="I482" i="6"/>
  <c r="I484" i="6"/>
  <c r="I486" i="6"/>
  <c r="I488" i="6"/>
  <c r="I490" i="6"/>
  <c r="I492" i="6"/>
  <c r="I494" i="6"/>
  <c r="I496" i="6"/>
  <c r="I498" i="6"/>
  <c r="I500" i="6"/>
  <c r="I502" i="6"/>
  <c r="I504" i="6"/>
  <c r="I506" i="6"/>
  <c r="I508" i="6"/>
  <c r="I510" i="6"/>
  <c r="I512" i="6"/>
  <c r="I514" i="6"/>
  <c r="I516" i="6"/>
  <c r="I518" i="6"/>
  <c r="I520" i="6"/>
  <c r="I522" i="6"/>
  <c r="I235" i="6"/>
  <c r="I267" i="6"/>
  <c r="I278" i="6"/>
  <c r="I286" i="6"/>
  <c r="I294" i="6"/>
  <c r="I302" i="6"/>
  <c r="I310" i="6"/>
  <c r="I318" i="6"/>
  <c r="I326" i="6"/>
  <c r="I334" i="6"/>
  <c r="I342" i="6"/>
  <c r="I350" i="6"/>
  <c r="I358" i="6"/>
  <c r="I366" i="6"/>
  <c r="I374" i="6"/>
  <c r="I382" i="6"/>
  <c r="I390" i="6"/>
  <c r="I398" i="6"/>
  <c r="I406" i="6"/>
  <c r="I304" i="6"/>
  <c r="I336" i="6"/>
  <c r="I368" i="6"/>
  <c r="I400" i="6"/>
  <c r="I409" i="6"/>
  <c r="I417" i="6"/>
  <c r="I425" i="6"/>
  <c r="I433" i="6"/>
  <c r="I441" i="6"/>
  <c r="I449" i="6"/>
  <c r="I457" i="6"/>
  <c r="I465" i="6"/>
  <c r="I473" i="6"/>
  <c r="I481" i="6"/>
  <c r="I489" i="6"/>
  <c r="I497" i="6"/>
  <c r="I505" i="6"/>
  <c r="I513" i="6"/>
  <c r="I521" i="6"/>
  <c r="I523" i="6"/>
  <c r="I280" i="6"/>
  <c r="I312" i="6"/>
  <c r="I344" i="6"/>
  <c r="I376" i="6"/>
  <c r="I408" i="6"/>
  <c r="I411" i="6"/>
  <c r="I419" i="6"/>
  <c r="I427" i="6"/>
  <c r="I435" i="6"/>
  <c r="I443" i="6"/>
  <c r="I451" i="6"/>
  <c r="I459" i="6"/>
  <c r="I467" i="6"/>
  <c r="I475" i="6"/>
  <c r="I483" i="6"/>
  <c r="I491" i="6"/>
  <c r="I499" i="6"/>
  <c r="I507" i="6"/>
  <c r="I515" i="6"/>
  <c r="I288" i="6"/>
  <c r="I320" i="6"/>
  <c r="I352" i="6"/>
  <c r="I384" i="6"/>
  <c r="I413" i="6"/>
  <c r="I421" i="6"/>
  <c r="I429" i="6"/>
  <c r="I437" i="6"/>
  <c r="I445" i="6"/>
  <c r="I453" i="6"/>
  <c r="I461" i="6"/>
  <c r="I469" i="6"/>
  <c r="I477" i="6"/>
  <c r="I485" i="6"/>
  <c r="I493" i="6"/>
  <c r="I501" i="6"/>
  <c r="I509" i="6"/>
  <c r="I517" i="6"/>
  <c r="I524" i="6"/>
  <c r="I526" i="6"/>
  <c r="I528" i="6"/>
  <c r="I530" i="6"/>
  <c r="I532" i="6"/>
  <c r="I534" i="6"/>
  <c r="I536" i="6"/>
  <c r="I538" i="6"/>
  <c r="I540" i="6"/>
  <c r="I542" i="6"/>
  <c r="I544" i="6"/>
  <c r="I546" i="6"/>
  <c r="I548" i="6"/>
  <c r="I550" i="6"/>
  <c r="I552" i="6"/>
  <c r="I554" i="6"/>
  <c r="I556" i="6"/>
  <c r="I558" i="6"/>
  <c r="I560" i="6"/>
  <c r="I562" i="6"/>
  <c r="I564" i="6"/>
  <c r="I566" i="6"/>
  <c r="I568" i="6"/>
  <c r="I570" i="6"/>
  <c r="I572" i="6"/>
  <c r="I574" i="6"/>
  <c r="I576" i="6"/>
  <c r="I578" i="6"/>
  <c r="I580" i="6"/>
  <c r="I582" i="6"/>
  <c r="I584" i="6"/>
  <c r="I586" i="6"/>
  <c r="I588" i="6"/>
  <c r="I590" i="6"/>
  <c r="I592" i="6"/>
  <c r="I594" i="6"/>
  <c r="I596" i="6"/>
  <c r="I598" i="6"/>
  <c r="I600" i="6"/>
  <c r="I602" i="6"/>
  <c r="I604" i="6"/>
  <c r="I606" i="6"/>
  <c r="I608" i="6"/>
  <c r="I610" i="6"/>
  <c r="I612" i="6"/>
  <c r="I614" i="6"/>
  <c r="I616" i="6"/>
  <c r="I618" i="6"/>
  <c r="I620" i="6"/>
  <c r="I622" i="6"/>
  <c r="I624" i="6"/>
  <c r="I626" i="6"/>
  <c r="I628" i="6"/>
  <c r="I630" i="6"/>
  <c r="I632" i="6"/>
  <c r="I634" i="6"/>
  <c r="I360" i="6"/>
  <c r="I439" i="6"/>
  <c r="I471" i="6"/>
  <c r="I503" i="6"/>
  <c r="I392" i="6"/>
  <c r="I415" i="6"/>
  <c r="I447" i="6"/>
  <c r="I479" i="6"/>
  <c r="I511" i="6"/>
  <c r="I525" i="6"/>
  <c r="I529" i="6"/>
  <c r="I533" i="6"/>
  <c r="I537" i="6"/>
  <c r="I541" i="6"/>
  <c r="I545" i="6"/>
  <c r="I549" i="6"/>
  <c r="I553" i="6"/>
  <c r="I557" i="6"/>
  <c r="I561" i="6"/>
  <c r="I565" i="6"/>
  <c r="I569" i="6"/>
  <c r="I573" i="6"/>
  <c r="I577" i="6"/>
  <c r="I581" i="6"/>
  <c r="I585" i="6"/>
  <c r="I589" i="6"/>
  <c r="I593" i="6"/>
  <c r="I597" i="6"/>
  <c r="I601" i="6"/>
  <c r="I605" i="6"/>
  <c r="I609" i="6"/>
  <c r="I613" i="6"/>
  <c r="I617" i="6"/>
  <c r="I621" i="6"/>
  <c r="I625" i="6"/>
  <c r="I629" i="6"/>
  <c r="I633" i="6"/>
  <c r="I636" i="6"/>
  <c r="I638" i="6"/>
  <c r="I640" i="6"/>
  <c r="I642" i="6"/>
  <c r="I644" i="6"/>
  <c r="I646" i="6"/>
  <c r="I648" i="6"/>
  <c r="I650" i="6"/>
  <c r="I652" i="6"/>
  <c r="I654" i="6"/>
  <c r="I656" i="6"/>
  <c r="I658" i="6"/>
  <c r="I660" i="6"/>
  <c r="I662" i="6"/>
  <c r="I664" i="6"/>
  <c r="I666" i="6"/>
  <c r="I668" i="6"/>
  <c r="I670" i="6"/>
  <c r="I672" i="6"/>
  <c r="I674" i="6"/>
  <c r="I676" i="6"/>
  <c r="I678" i="6"/>
  <c r="I680" i="6"/>
  <c r="I682" i="6"/>
  <c r="I684" i="6"/>
  <c r="I686" i="6"/>
  <c r="I688" i="6"/>
  <c r="I690" i="6"/>
  <c r="I692" i="6"/>
  <c r="I694" i="6"/>
  <c r="I696" i="6"/>
  <c r="I698" i="6"/>
  <c r="I700" i="6"/>
  <c r="I702" i="6"/>
  <c r="I704" i="6"/>
  <c r="I706" i="6"/>
  <c r="I708" i="6"/>
  <c r="I710" i="6"/>
  <c r="I712" i="6"/>
  <c r="I714" i="6"/>
  <c r="I716" i="6"/>
  <c r="I718" i="6"/>
  <c r="I720" i="6"/>
  <c r="I722" i="6"/>
  <c r="I724" i="6"/>
  <c r="I726" i="6"/>
  <c r="I728" i="6"/>
  <c r="I730" i="6"/>
  <c r="I732" i="6"/>
  <c r="I734" i="6"/>
  <c r="I736" i="6"/>
  <c r="I738" i="6"/>
  <c r="I740" i="6"/>
  <c r="I742" i="6"/>
  <c r="I744" i="6"/>
  <c r="I746" i="6"/>
  <c r="I748" i="6"/>
  <c r="I750" i="6"/>
  <c r="I752" i="6"/>
  <c r="I754" i="6"/>
  <c r="I756" i="6"/>
  <c r="I758" i="6"/>
  <c r="I760" i="6"/>
  <c r="I762" i="6"/>
  <c r="I764" i="6"/>
  <c r="I766" i="6"/>
  <c r="I768" i="6"/>
  <c r="I770" i="6"/>
  <c r="I772" i="6"/>
  <c r="I774" i="6"/>
  <c r="I776" i="6"/>
  <c r="I778" i="6"/>
  <c r="I780" i="6"/>
  <c r="I782" i="6"/>
  <c r="I784" i="6"/>
  <c r="I786" i="6"/>
  <c r="I788" i="6"/>
  <c r="I790" i="6"/>
  <c r="I792" i="6"/>
  <c r="I794" i="6"/>
  <c r="I796" i="6"/>
  <c r="I798" i="6"/>
  <c r="I800" i="6"/>
  <c r="I802" i="6"/>
  <c r="I804" i="6"/>
  <c r="I806" i="6"/>
  <c r="I808" i="6"/>
  <c r="I810" i="6"/>
  <c r="I812" i="6"/>
  <c r="I814" i="6"/>
  <c r="I816" i="6"/>
  <c r="I818" i="6"/>
  <c r="I820" i="6"/>
  <c r="I822" i="6"/>
  <c r="I824" i="6"/>
  <c r="I826" i="6"/>
  <c r="I828" i="6"/>
  <c r="I830" i="6"/>
  <c r="I832" i="6"/>
  <c r="I834" i="6"/>
  <c r="I836" i="6"/>
  <c r="I838" i="6"/>
  <c r="I840" i="6"/>
  <c r="I842" i="6"/>
  <c r="I844" i="6"/>
  <c r="I846" i="6"/>
  <c r="I848" i="6"/>
  <c r="I850" i="6"/>
  <c r="I852" i="6"/>
  <c r="I854" i="6"/>
  <c r="I856" i="6"/>
  <c r="I858" i="6"/>
  <c r="I860" i="6"/>
  <c r="I862" i="6"/>
  <c r="I864" i="6"/>
  <c r="I866" i="6"/>
  <c r="I868" i="6"/>
  <c r="I870" i="6"/>
  <c r="I872" i="6"/>
  <c r="I243" i="6"/>
  <c r="I296" i="6"/>
  <c r="I423" i="6"/>
  <c r="I455" i="6"/>
  <c r="I487" i="6"/>
  <c r="I519" i="6"/>
  <c r="M12" i="6"/>
  <c r="M14" i="6"/>
  <c r="M16" i="6"/>
  <c r="M18" i="6"/>
  <c r="M20" i="6"/>
  <c r="M22" i="6"/>
  <c r="M24" i="6"/>
  <c r="M26" i="6"/>
  <c r="M28" i="6"/>
  <c r="M11" i="6"/>
  <c r="M19" i="6"/>
  <c r="M27" i="6"/>
  <c r="M30" i="6"/>
  <c r="M32" i="6"/>
  <c r="M17" i="6"/>
  <c r="M25" i="6"/>
  <c r="M23" i="6"/>
  <c r="M33" i="6"/>
  <c r="M38" i="6"/>
  <c r="M13" i="6"/>
  <c r="M34" i="6"/>
  <c r="M36" i="6"/>
  <c r="M39" i="6"/>
  <c r="M42" i="6"/>
  <c r="M47" i="6"/>
  <c r="M50" i="6"/>
  <c r="M55" i="6"/>
  <c r="M58" i="6"/>
  <c r="M63" i="6"/>
  <c r="M64" i="6"/>
  <c r="M66" i="6"/>
  <c r="M68" i="6"/>
  <c r="M70" i="6"/>
  <c r="M72" i="6"/>
  <c r="M74" i="6"/>
  <c r="M40" i="6"/>
  <c r="M45" i="6"/>
  <c r="M48" i="6"/>
  <c r="M53" i="6"/>
  <c r="M56" i="6"/>
  <c r="M61" i="6"/>
  <c r="M29" i="6"/>
  <c r="M37" i="6"/>
  <c r="M51" i="6"/>
  <c r="M54" i="6"/>
  <c r="M67" i="6"/>
  <c r="M71" i="6"/>
  <c r="M75" i="6"/>
  <c r="M77" i="6"/>
  <c r="M79" i="6"/>
  <c r="M81" i="6"/>
  <c r="M83" i="6"/>
  <c r="M85" i="6"/>
  <c r="M87" i="6"/>
  <c r="M89" i="6"/>
  <c r="M91" i="6"/>
  <c r="M93" i="6"/>
  <c r="M95" i="6"/>
  <c r="M97" i="6"/>
  <c r="M99" i="6"/>
  <c r="M101" i="6"/>
  <c r="M103" i="6"/>
  <c r="M105" i="6"/>
  <c r="M107" i="6"/>
  <c r="M109" i="6"/>
  <c r="M111" i="6"/>
  <c r="M21" i="6"/>
  <c r="M41" i="6"/>
  <c r="M44" i="6"/>
  <c r="M57" i="6"/>
  <c r="M60" i="6"/>
  <c r="M35" i="6"/>
  <c r="M43" i="6"/>
  <c r="M62" i="6"/>
  <c r="M65" i="6"/>
  <c r="M73" i="6"/>
  <c r="M78" i="6"/>
  <c r="M82" i="6"/>
  <c r="M86" i="6"/>
  <c r="M90" i="6"/>
  <c r="M94" i="6"/>
  <c r="M98" i="6"/>
  <c r="M102" i="6"/>
  <c r="M106" i="6"/>
  <c r="M110" i="6"/>
  <c r="M114" i="6"/>
  <c r="M119" i="6"/>
  <c r="M122" i="6"/>
  <c r="M127" i="6"/>
  <c r="M130" i="6"/>
  <c r="M132" i="6"/>
  <c r="M134" i="6"/>
  <c r="M136" i="6"/>
  <c r="M138" i="6"/>
  <c r="M140" i="6"/>
  <c r="M142" i="6"/>
  <c r="M144" i="6"/>
  <c r="M146" i="6"/>
  <c r="M148" i="6"/>
  <c r="M150" i="6"/>
  <c r="M152" i="6"/>
  <c r="M154" i="6"/>
  <c r="M156" i="6"/>
  <c r="M158" i="6"/>
  <c r="M160" i="6"/>
  <c r="M162" i="6"/>
  <c r="M164" i="6"/>
  <c r="M31" i="6"/>
  <c r="M49" i="6"/>
  <c r="M117" i="6"/>
  <c r="M120" i="6"/>
  <c r="M125" i="6"/>
  <c r="M128" i="6"/>
  <c r="M15" i="6"/>
  <c r="M59" i="6"/>
  <c r="M69" i="6"/>
  <c r="M76" i="6"/>
  <c r="M84" i="6"/>
  <c r="M92" i="6"/>
  <c r="M100" i="6"/>
  <c r="M108" i="6"/>
  <c r="M123" i="6"/>
  <c r="M126" i="6"/>
  <c r="M133" i="6"/>
  <c r="M137" i="6"/>
  <c r="M141" i="6"/>
  <c r="M145" i="6"/>
  <c r="M149" i="6"/>
  <c r="M153" i="6"/>
  <c r="M157" i="6"/>
  <c r="M161" i="6"/>
  <c r="M165" i="6"/>
  <c r="M167" i="6"/>
  <c r="M169" i="6"/>
  <c r="M171" i="6"/>
  <c r="M173" i="6"/>
  <c r="M175" i="6"/>
  <c r="M177" i="6"/>
  <c r="M179" i="6"/>
  <c r="M181" i="6"/>
  <c r="M183" i="6"/>
  <c r="M185" i="6"/>
  <c r="M187" i="6"/>
  <c r="M189" i="6"/>
  <c r="M191" i="6"/>
  <c r="M193" i="6"/>
  <c r="M52" i="6"/>
  <c r="M113" i="6"/>
  <c r="M116" i="6"/>
  <c r="M129" i="6"/>
  <c r="M46" i="6"/>
  <c r="M80" i="6"/>
  <c r="M88" i="6"/>
  <c r="M96" i="6"/>
  <c r="M104" i="6"/>
  <c r="M112" i="6"/>
  <c r="M115" i="6"/>
  <c r="M118" i="6"/>
  <c r="M194" i="6"/>
  <c r="M196" i="6"/>
  <c r="M198" i="6"/>
  <c r="M200" i="6"/>
  <c r="M202" i="6"/>
  <c r="M204" i="6"/>
  <c r="M206" i="6"/>
  <c r="M208" i="6"/>
  <c r="M210" i="6"/>
  <c r="M212" i="6"/>
  <c r="M214" i="6"/>
  <c r="M216" i="6"/>
  <c r="M131" i="6"/>
  <c r="M139" i="6"/>
  <c r="M147" i="6"/>
  <c r="M155" i="6"/>
  <c r="M163" i="6"/>
  <c r="M168" i="6"/>
  <c r="M172" i="6"/>
  <c r="M176" i="6"/>
  <c r="M180" i="6"/>
  <c r="M184" i="6"/>
  <c r="M188" i="6"/>
  <c r="M192" i="6"/>
  <c r="M121" i="6"/>
  <c r="M195" i="6"/>
  <c r="M197" i="6"/>
  <c r="M199" i="6"/>
  <c r="M201" i="6"/>
  <c r="M124" i="6"/>
  <c r="M151" i="6"/>
  <c r="M170" i="6"/>
  <c r="M186" i="6"/>
  <c r="M205" i="6"/>
  <c r="M209" i="6"/>
  <c r="M213" i="6"/>
  <c r="M159" i="6"/>
  <c r="M174" i="6"/>
  <c r="M190" i="6"/>
  <c r="M218" i="6"/>
  <c r="M220" i="6"/>
  <c r="M222" i="6"/>
  <c r="M224" i="6"/>
  <c r="M226" i="6"/>
  <c r="M228" i="6"/>
  <c r="M230" i="6"/>
  <c r="M232" i="6"/>
  <c r="M234" i="6"/>
  <c r="M236" i="6"/>
  <c r="M238" i="6"/>
  <c r="M240" i="6"/>
  <c r="M242" i="6"/>
  <c r="M244" i="6"/>
  <c r="M246" i="6"/>
  <c r="M248" i="6"/>
  <c r="M250" i="6"/>
  <c r="M252" i="6"/>
  <c r="M254" i="6"/>
  <c r="M256" i="6"/>
  <c r="M258" i="6"/>
  <c r="M260" i="6"/>
  <c r="M262" i="6"/>
  <c r="M264" i="6"/>
  <c r="M266" i="6"/>
  <c r="M268" i="6"/>
  <c r="M270" i="6"/>
  <c r="M272" i="6"/>
  <c r="M274" i="6"/>
  <c r="M276" i="6"/>
  <c r="M135" i="6"/>
  <c r="M178" i="6"/>
  <c r="M203" i="6"/>
  <c r="M207" i="6"/>
  <c r="M211" i="6"/>
  <c r="M215" i="6"/>
  <c r="M166" i="6"/>
  <c r="M219" i="6"/>
  <c r="M227" i="6"/>
  <c r="M235" i="6"/>
  <c r="M243" i="6"/>
  <c r="M251" i="6"/>
  <c r="M259" i="6"/>
  <c r="M267" i="6"/>
  <c r="M275" i="6"/>
  <c r="M143" i="6"/>
  <c r="M182" i="6"/>
  <c r="M221" i="6"/>
  <c r="M229" i="6"/>
  <c r="M237" i="6"/>
  <c r="M245" i="6"/>
  <c r="M253" i="6"/>
  <c r="M261" i="6"/>
  <c r="M269" i="6"/>
  <c r="M277" i="6"/>
  <c r="M279" i="6"/>
  <c r="M281" i="6"/>
  <c r="M283" i="6"/>
  <c r="M285" i="6"/>
  <c r="M287" i="6"/>
  <c r="M289" i="6"/>
  <c r="M291" i="6"/>
  <c r="M293" i="6"/>
  <c r="M295" i="6"/>
  <c r="M297" i="6"/>
  <c r="M299" i="6"/>
  <c r="M301" i="6"/>
  <c r="M303" i="6"/>
  <c r="M305" i="6"/>
  <c r="M307" i="6"/>
  <c r="M309" i="6"/>
  <c r="M311" i="6"/>
  <c r="M313" i="6"/>
  <c r="M315" i="6"/>
  <c r="M317" i="6"/>
  <c r="M319" i="6"/>
  <c r="M321" i="6"/>
  <c r="M323" i="6"/>
  <c r="M325" i="6"/>
  <c r="M327" i="6"/>
  <c r="M329" i="6"/>
  <c r="M331" i="6"/>
  <c r="M333" i="6"/>
  <c r="M335" i="6"/>
  <c r="M337" i="6"/>
  <c r="M339" i="6"/>
  <c r="M341" i="6"/>
  <c r="M343" i="6"/>
  <c r="M345" i="6"/>
  <c r="M347" i="6"/>
  <c r="M349" i="6"/>
  <c r="M351" i="6"/>
  <c r="M353" i="6"/>
  <c r="M355" i="6"/>
  <c r="M357" i="6"/>
  <c r="M359" i="6"/>
  <c r="M361" i="6"/>
  <c r="M363" i="6"/>
  <c r="M365" i="6"/>
  <c r="M367" i="6"/>
  <c r="M369" i="6"/>
  <c r="M371" i="6"/>
  <c r="M373" i="6"/>
  <c r="M375" i="6"/>
  <c r="M377" i="6"/>
  <c r="M379" i="6"/>
  <c r="M381" i="6"/>
  <c r="M383" i="6"/>
  <c r="M385" i="6"/>
  <c r="M387" i="6"/>
  <c r="M389" i="6"/>
  <c r="M391" i="6"/>
  <c r="M393" i="6"/>
  <c r="M395" i="6"/>
  <c r="M397" i="6"/>
  <c r="M399" i="6"/>
  <c r="M401" i="6"/>
  <c r="M403" i="6"/>
  <c r="M405" i="6"/>
  <c r="M407" i="6"/>
  <c r="M223" i="6"/>
  <c r="M231" i="6"/>
  <c r="M239" i="6"/>
  <c r="M247" i="6"/>
  <c r="M255" i="6"/>
  <c r="M263" i="6"/>
  <c r="M271" i="6"/>
  <c r="M233" i="6"/>
  <c r="M265" i="6"/>
  <c r="M280" i="6"/>
  <c r="M288" i="6"/>
  <c r="M296" i="6"/>
  <c r="M304" i="6"/>
  <c r="M312" i="6"/>
  <c r="M320" i="6"/>
  <c r="M328" i="6"/>
  <c r="M336" i="6"/>
  <c r="M344" i="6"/>
  <c r="M352" i="6"/>
  <c r="M360" i="6"/>
  <c r="M368" i="6"/>
  <c r="M376" i="6"/>
  <c r="M384" i="6"/>
  <c r="M392" i="6"/>
  <c r="M400" i="6"/>
  <c r="M408" i="6"/>
  <c r="M241" i="6"/>
  <c r="M273" i="6"/>
  <c r="M282" i="6"/>
  <c r="M290" i="6"/>
  <c r="M298" i="6"/>
  <c r="M306" i="6"/>
  <c r="M314" i="6"/>
  <c r="M322" i="6"/>
  <c r="M330" i="6"/>
  <c r="M338" i="6"/>
  <c r="M346" i="6"/>
  <c r="M354" i="6"/>
  <c r="M362" i="6"/>
  <c r="M370" i="6"/>
  <c r="M378" i="6"/>
  <c r="M386" i="6"/>
  <c r="M394" i="6"/>
  <c r="M402" i="6"/>
  <c r="M410" i="6"/>
  <c r="M412" i="6"/>
  <c r="M414" i="6"/>
  <c r="M416" i="6"/>
  <c r="M418" i="6"/>
  <c r="M420" i="6"/>
  <c r="M422" i="6"/>
  <c r="M424" i="6"/>
  <c r="M426" i="6"/>
  <c r="M428" i="6"/>
  <c r="M430" i="6"/>
  <c r="M432" i="6"/>
  <c r="M434" i="6"/>
  <c r="M436" i="6"/>
  <c r="M438" i="6"/>
  <c r="M440" i="6"/>
  <c r="M442" i="6"/>
  <c r="M444" i="6"/>
  <c r="M446" i="6"/>
  <c r="M448" i="6"/>
  <c r="M450" i="6"/>
  <c r="M452" i="6"/>
  <c r="M454" i="6"/>
  <c r="M456" i="6"/>
  <c r="M458" i="6"/>
  <c r="M460" i="6"/>
  <c r="M462" i="6"/>
  <c r="M464" i="6"/>
  <c r="M466" i="6"/>
  <c r="M468" i="6"/>
  <c r="M470" i="6"/>
  <c r="M472" i="6"/>
  <c r="M474" i="6"/>
  <c r="M476" i="6"/>
  <c r="M478" i="6"/>
  <c r="M480" i="6"/>
  <c r="M482" i="6"/>
  <c r="M484" i="6"/>
  <c r="M486" i="6"/>
  <c r="M488" i="6"/>
  <c r="M490" i="6"/>
  <c r="M492" i="6"/>
  <c r="M494" i="6"/>
  <c r="M496" i="6"/>
  <c r="M498" i="6"/>
  <c r="M500" i="6"/>
  <c r="M502" i="6"/>
  <c r="M504" i="6"/>
  <c r="M506" i="6"/>
  <c r="M508" i="6"/>
  <c r="M510" i="6"/>
  <c r="M512" i="6"/>
  <c r="M514" i="6"/>
  <c r="M516" i="6"/>
  <c r="M518" i="6"/>
  <c r="M520" i="6"/>
  <c r="M217" i="6"/>
  <c r="M249" i="6"/>
  <c r="M284" i="6"/>
  <c r="M292" i="6"/>
  <c r="M300" i="6"/>
  <c r="M308" i="6"/>
  <c r="M316" i="6"/>
  <c r="M324" i="6"/>
  <c r="M332" i="6"/>
  <c r="M340" i="6"/>
  <c r="M348" i="6"/>
  <c r="M356" i="6"/>
  <c r="M364" i="6"/>
  <c r="M372" i="6"/>
  <c r="M380" i="6"/>
  <c r="M388" i="6"/>
  <c r="M396" i="6"/>
  <c r="M404" i="6"/>
  <c r="M286" i="6"/>
  <c r="M318" i="6"/>
  <c r="M350" i="6"/>
  <c r="M382" i="6"/>
  <c r="M415" i="6"/>
  <c r="M423" i="6"/>
  <c r="M431" i="6"/>
  <c r="M439" i="6"/>
  <c r="M447" i="6"/>
  <c r="M455" i="6"/>
  <c r="M463" i="6"/>
  <c r="M471" i="6"/>
  <c r="M479" i="6"/>
  <c r="M487" i="6"/>
  <c r="M495" i="6"/>
  <c r="M503" i="6"/>
  <c r="M511" i="6"/>
  <c r="M519" i="6"/>
  <c r="M523" i="6"/>
  <c r="M294" i="6"/>
  <c r="M326" i="6"/>
  <c r="M358" i="6"/>
  <c r="M390" i="6"/>
  <c r="M409" i="6"/>
  <c r="M417" i="6"/>
  <c r="M425" i="6"/>
  <c r="M433" i="6"/>
  <c r="M441" i="6"/>
  <c r="M449" i="6"/>
  <c r="M457" i="6"/>
  <c r="M465" i="6"/>
  <c r="M473" i="6"/>
  <c r="M481" i="6"/>
  <c r="M489" i="6"/>
  <c r="M497" i="6"/>
  <c r="M505" i="6"/>
  <c r="M513" i="6"/>
  <c r="M521" i="6"/>
  <c r="M225" i="6"/>
  <c r="M302" i="6"/>
  <c r="M334" i="6"/>
  <c r="M366" i="6"/>
  <c r="M398" i="6"/>
  <c r="M411" i="6"/>
  <c r="M419" i="6"/>
  <c r="M427" i="6"/>
  <c r="M435" i="6"/>
  <c r="M443" i="6"/>
  <c r="M451" i="6"/>
  <c r="M459" i="6"/>
  <c r="M467" i="6"/>
  <c r="M475" i="6"/>
  <c r="M483" i="6"/>
  <c r="M491" i="6"/>
  <c r="M499" i="6"/>
  <c r="M507" i="6"/>
  <c r="M515" i="6"/>
  <c r="M522" i="6"/>
  <c r="M524" i="6"/>
  <c r="M526" i="6"/>
  <c r="M528" i="6"/>
  <c r="M530" i="6"/>
  <c r="M532" i="6"/>
  <c r="M534" i="6"/>
  <c r="M536" i="6"/>
  <c r="M538" i="6"/>
  <c r="M540" i="6"/>
  <c r="M542" i="6"/>
  <c r="M544" i="6"/>
  <c r="M546" i="6"/>
  <c r="M548" i="6"/>
  <c r="M550" i="6"/>
  <c r="M552" i="6"/>
  <c r="M554" i="6"/>
  <c r="M556" i="6"/>
  <c r="M558" i="6"/>
  <c r="M560" i="6"/>
  <c r="M562" i="6"/>
  <c r="M564" i="6"/>
  <c r="M566" i="6"/>
  <c r="M568" i="6"/>
  <c r="M570" i="6"/>
  <c r="M572" i="6"/>
  <c r="M574" i="6"/>
  <c r="M576" i="6"/>
  <c r="M578" i="6"/>
  <c r="M580" i="6"/>
  <c r="M582" i="6"/>
  <c r="M584" i="6"/>
  <c r="M586" i="6"/>
  <c r="M588" i="6"/>
  <c r="M590" i="6"/>
  <c r="M592" i="6"/>
  <c r="M594" i="6"/>
  <c r="M596" i="6"/>
  <c r="M598" i="6"/>
  <c r="M600" i="6"/>
  <c r="M602" i="6"/>
  <c r="M604" i="6"/>
  <c r="M606" i="6"/>
  <c r="M608" i="6"/>
  <c r="M610" i="6"/>
  <c r="M612" i="6"/>
  <c r="M614" i="6"/>
  <c r="M616" i="6"/>
  <c r="M618" i="6"/>
  <c r="M620" i="6"/>
  <c r="M622" i="6"/>
  <c r="M624" i="6"/>
  <c r="M626" i="6"/>
  <c r="M628" i="6"/>
  <c r="M630" i="6"/>
  <c r="M632" i="6"/>
  <c r="M634" i="6"/>
  <c r="M374" i="6"/>
  <c r="M421" i="6"/>
  <c r="M453" i="6"/>
  <c r="M485" i="6"/>
  <c r="M517" i="6"/>
  <c r="M278" i="6"/>
  <c r="M406" i="6"/>
  <c r="M429" i="6"/>
  <c r="M461" i="6"/>
  <c r="M493" i="6"/>
  <c r="M527" i="6"/>
  <c r="M531" i="6"/>
  <c r="M535" i="6"/>
  <c r="M539" i="6"/>
  <c r="M543" i="6"/>
  <c r="M547" i="6"/>
  <c r="M551" i="6"/>
  <c r="M555" i="6"/>
  <c r="M559" i="6"/>
  <c r="M563" i="6"/>
  <c r="M567" i="6"/>
  <c r="M571" i="6"/>
  <c r="M575" i="6"/>
  <c r="M579" i="6"/>
  <c r="M583" i="6"/>
  <c r="M587" i="6"/>
  <c r="M591" i="6"/>
  <c r="M595" i="6"/>
  <c r="M599" i="6"/>
  <c r="M603" i="6"/>
  <c r="M607" i="6"/>
  <c r="M611" i="6"/>
  <c r="M615" i="6"/>
  <c r="M619" i="6"/>
  <c r="M623" i="6"/>
  <c r="M627" i="6"/>
  <c r="M631" i="6"/>
  <c r="M635" i="6"/>
  <c r="M636" i="6"/>
  <c r="M638" i="6"/>
  <c r="M640" i="6"/>
  <c r="M642" i="6"/>
  <c r="M644" i="6"/>
  <c r="M646" i="6"/>
  <c r="M648" i="6"/>
  <c r="M650" i="6"/>
  <c r="M652" i="6"/>
  <c r="M654" i="6"/>
  <c r="M656" i="6"/>
  <c r="M658" i="6"/>
  <c r="M660" i="6"/>
  <c r="M662" i="6"/>
  <c r="M664" i="6"/>
  <c r="M666" i="6"/>
  <c r="M668" i="6"/>
  <c r="M670" i="6"/>
  <c r="M672" i="6"/>
  <c r="M674" i="6"/>
  <c r="M676" i="6"/>
  <c r="M678" i="6"/>
  <c r="M680" i="6"/>
  <c r="M682" i="6"/>
  <c r="M684" i="6"/>
  <c r="M686" i="6"/>
  <c r="M688" i="6"/>
  <c r="M690" i="6"/>
  <c r="M692" i="6"/>
  <c r="M694" i="6"/>
  <c r="M696" i="6"/>
  <c r="M698" i="6"/>
  <c r="M700" i="6"/>
  <c r="M702" i="6"/>
  <c r="M704" i="6"/>
  <c r="M706" i="6"/>
  <c r="M708" i="6"/>
  <c r="M710" i="6"/>
  <c r="M712" i="6"/>
  <c r="M714" i="6"/>
  <c r="M716" i="6"/>
  <c r="M718" i="6"/>
  <c r="M720" i="6"/>
  <c r="M722" i="6"/>
  <c r="M724" i="6"/>
  <c r="M726" i="6"/>
  <c r="M728" i="6"/>
  <c r="M730" i="6"/>
  <c r="M732" i="6"/>
  <c r="M734" i="6"/>
  <c r="M736" i="6"/>
  <c r="M738" i="6"/>
  <c r="M740" i="6"/>
  <c r="M742" i="6"/>
  <c r="M744" i="6"/>
  <c r="M746" i="6"/>
  <c r="M748" i="6"/>
  <c r="M750" i="6"/>
  <c r="M752" i="6"/>
  <c r="M754" i="6"/>
  <c r="M756" i="6"/>
  <c r="M758" i="6"/>
  <c r="M760" i="6"/>
  <c r="M762" i="6"/>
  <c r="M764" i="6"/>
  <c r="M766" i="6"/>
  <c r="M768" i="6"/>
  <c r="M770" i="6"/>
  <c r="M772" i="6"/>
  <c r="M774" i="6"/>
  <c r="M776" i="6"/>
  <c r="M778" i="6"/>
  <c r="M780" i="6"/>
  <c r="M782" i="6"/>
  <c r="M784" i="6"/>
  <c r="M786" i="6"/>
  <c r="M788" i="6"/>
  <c r="M790" i="6"/>
  <c r="M792" i="6"/>
  <c r="M794" i="6"/>
  <c r="M796" i="6"/>
  <c r="M798" i="6"/>
  <c r="M800" i="6"/>
  <c r="M802" i="6"/>
  <c r="M804" i="6"/>
  <c r="M806" i="6"/>
  <c r="M808" i="6"/>
  <c r="M810" i="6"/>
  <c r="M812" i="6"/>
  <c r="M814" i="6"/>
  <c r="M816" i="6"/>
  <c r="M818" i="6"/>
  <c r="M820" i="6"/>
  <c r="M822" i="6"/>
  <c r="M824" i="6"/>
  <c r="M826" i="6"/>
  <c r="M828" i="6"/>
  <c r="M830" i="6"/>
  <c r="M832" i="6"/>
  <c r="M834" i="6"/>
  <c r="M836" i="6"/>
  <c r="M838" i="6"/>
  <c r="M840" i="6"/>
  <c r="M842" i="6"/>
  <c r="M844" i="6"/>
  <c r="M846" i="6"/>
  <c r="M848" i="6"/>
  <c r="M850" i="6"/>
  <c r="M852" i="6"/>
  <c r="M854" i="6"/>
  <c r="M856" i="6"/>
  <c r="M858" i="6"/>
  <c r="M860" i="6"/>
  <c r="M862" i="6"/>
  <c r="M864" i="6"/>
  <c r="M866" i="6"/>
  <c r="M868" i="6"/>
  <c r="M870" i="6"/>
  <c r="M872" i="6"/>
  <c r="M310" i="6"/>
  <c r="M437" i="6"/>
  <c r="M469" i="6"/>
  <c r="M501" i="6"/>
  <c r="Q12" i="6"/>
  <c r="Q14" i="6"/>
  <c r="Q16" i="6"/>
  <c r="Q18" i="6"/>
  <c r="Q20" i="6"/>
  <c r="Q22" i="6"/>
  <c r="Q24" i="6"/>
  <c r="Q26" i="6"/>
  <c r="Q28" i="6"/>
  <c r="Q17" i="6"/>
  <c r="Q25" i="6"/>
  <c r="Q30" i="6"/>
  <c r="Q32" i="6"/>
  <c r="Q15" i="6"/>
  <c r="Q23" i="6"/>
  <c r="Q21" i="6"/>
  <c r="Q31" i="6"/>
  <c r="Q36" i="6"/>
  <c r="Q11" i="6"/>
  <c r="Q13" i="6"/>
  <c r="Q35" i="6"/>
  <c r="Q37" i="6"/>
  <c r="Q40" i="6"/>
  <c r="Q45" i="6"/>
  <c r="Q48" i="6"/>
  <c r="Q53" i="6"/>
  <c r="Q56" i="6"/>
  <c r="Q61" i="6"/>
  <c r="Q64" i="6"/>
  <c r="Q66" i="6"/>
  <c r="Q68" i="6"/>
  <c r="Q70" i="6"/>
  <c r="Q72" i="6"/>
  <c r="Q74" i="6"/>
  <c r="Q19" i="6"/>
  <c r="Q27" i="6"/>
  <c r="Q43" i="6"/>
  <c r="Q46" i="6"/>
  <c r="Q51" i="6"/>
  <c r="Q54" i="6"/>
  <c r="Q59" i="6"/>
  <c r="Q62" i="6"/>
  <c r="Q49" i="6"/>
  <c r="Q52" i="6"/>
  <c r="Q65" i="6"/>
  <c r="Q69" i="6"/>
  <c r="Q73" i="6"/>
  <c r="Q75" i="6"/>
  <c r="Q77" i="6"/>
  <c r="Q79" i="6"/>
  <c r="Q81" i="6"/>
  <c r="Q83" i="6"/>
  <c r="Q85" i="6"/>
  <c r="Q87" i="6"/>
  <c r="Q89" i="6"/>
  <c r="Q91" i="6"/>
  <c r="Q93" i="6"/>
  <c r="Q95" i="6"/>
  <c r="Q97" i="6"/>
  <c r="Q99" i="6"/>
  <c r="Q101" i="6"/>
  <c r="Q103" i="6"/>
  <c r="Q105" i="6"/>
  <c r="Q107" i="6"/>
  <c r="Q109" i="6"/>
  <c r="Q111" i="6"/>
  <c r="Q29" i="6"/>
  <c r="Q39" i="6"/>
  <c r="Q42" i="6"/>
  <c r="Q55" i="6"/>
  <c r="Q58" i="6"/>
  <c r="Q33" i="6"/>
  <c r="Q44" i="6"/>
  <c r="Q57" i="6"/>
  <c r="Q71" i="6"/>
  <c r="Q76" i="6"/>
  <c r="Q80" i="6"/>
  <c r="Q84" i="6"/>
  <c r="Q88" i="6"/>
  <c r="Q92" i="6"/>
  <c r="Q96" i="6"/>
  <c r="Q100" i="6"/>
  <c r="Q104" i="6"/>
  <c r="Q108" i="6"/>
  <c r="Q112" i="6"/>
  <c r="Q117" i="6"/>
  <c r="Q120" i="6"/>
  <c r="Q125" i="6"/>
  <c r="Q128" i="6"/>
  <c r="Q132" i="6"/>
  <c r="Q134" i="6"/>
  <c r="Q136" i="6"/>
  <c r="Q138" i="6"/>
  <c r="Q140" i="6"/>
  <c r="Q142" i="6"/>
  <c r="Q144" i="6"/>
  <c r="Q146" i="6"/>
  <c r="Q148" i="6"/>
  <c r="Q150" i="6"/>
  <c r="Q152" i="6"/>
  <c r="Q154" i="6"/>
  <c r="Q156" i="6"/>
  <c r="Q158" i="6"/>
  <c r="Q160" i="6"/>
  <c r="Q162" i="6"/>
  <c r="Q38" i="6"/>
  <c r="Q50" i="6"/>
  <c r="Q63" i="6"/>
  <c r="Q115" i="6"/>
  <c r="Q118" i="6"/>
  <c r="Q123" i="6"/>
  <c r="Q126" i="6"/>
  <c r="Q34" i="6"/>
  <c r="Q67" i="6"/>
  <c r="Q82" i="6"/>
  <c r="Q90" i="6"/>
  <c r="Q98" i="6"/>
  <c r="Q106" i="6"/>
  <c r="Q121" i="6"/>
  <c r="Q124" i="6"/>
  <c r="Q131" i="6"/>
  <c r="Q135" i="6"/>
  <c r="Q139" i="6"/>
  <c r="Q143" i="6"/>
  <c r="Q147" i="6"/>
  <c r="Q151" i="6"/>
  <c r="Q155" i="6"/>
  <c r="Q159" i="6"/>
  <c r="Q163" i="6"/>
  <c r="Q165" i="6"/>
  <c r="Q167" i="6"/>
  <c r="Q169" i="6"/>
  <c r="Q171" i="6"/>
  <c r="Q173" i="6"/>
  <c r="Q175" i="6"/>
  <c r="Q177" i="6"/>
  <c r="Q179" i="6"/>
  <c r="Q181" i="6"/>
  <c r="Q183" i="6"/>
  <c r="Q185" i="6"/>
  <c r="Q187" i="6"/>
  <c r="Q189" i="6"/>
  <c r="Q191" i="6"/>
  <c r="Q193" i="6"/>
  <c r="Q47" i="6"/>
  <c r="Q114" i="6"/>
  <c r="Q127" i="6"/>
  <c r="Q130" i="6"/>
  <c r="Q41" i="6"/>
  <c r="Q60" i="6"/>
  <c r="Q78" i="6"/>
  <c r="Q86" i="6"/>
  <c r="Q94" i="6"/>
  <c r="Q102" i="6"/>
  <c r="Q110" i="6"/>
  <c r="Q113" i="6"/>
  <c r="Q116" i="6"/>
  <c r="Q122" i="6"/>
  <c r="Q194" i="6"/>
  <c r="Q196" i="6"/>
  <c r="Q198" i="6"/>
  <c r="Q200" i="6"/>
  <c r="Q202" i="6"/>
  <c r="Q204" i="6"/>
  <c r="Q206" i="6"/>
  <c r="Q208" i="6"/>
  <c r="Q210" i="6"/>
  <c r="Q212" i="6"/>
  <c r="Q214" i="6"/>
  <c r="Q216" i="6"/>
  <c r="Q137" i="6"/>
  <c r="Q145" i="6"/>
  <c r="Q153" i="6"/>
  <c r="Q161" i="6"/>
  <c r="Q166" i="6"/>
  <c r="Q170" i="6"/>
  <c r="Q174" i="6"/>
  <c r="Q178" i="6"/>
  <c r="Q182" i="6"/>
  <c r="Q186" i="6"/>
  <c r="Q190" i="6"/>
  <c r="Q195" i="6"/>
  <c r="Q197" i="6"/>
  <c r="Q199" i="6"/>
  <c r="Q201" i="6"/>
  <c r="Q129" i="6"/>
  <c r="Q133" i="6"/>
  <c r="Q168" i="6"/>
  <c r="Q184" i="6"/>
  <c r="Q203" i="6"/>
  <c r="Q207" i="6"/>
  <c r="Q211" i="6"/>
  <c r="Q215" i="6"/>
  <c r="Q141" i="6"/>
  <c r="Q172" i="6"/>
  <c r="Q188" i="6"/>
  <c r="Q218" i="6"/>
  <c r="Q220" i="6"/>
  <c r="Q222" i="6"/>
  <c r="Q224" i="6"/>
  <c r="Q226" i="6"/>
  <c r="Q228" i="6"/>
  <c r="Q230" i="6"/>
  <c r="Q232" i="6"/>
  <c r="Q234" i="6"/>
  <c r="Q236" i="6"/>
  <c r="Q238" i="6"/>
  <c r="Q240" i="6"/>
  <c r="Q242" i="6"/>
  <c r="Q244" i="6"/>
  <c r="Q246" i="6"/>
  <c r="Q248" i="6"/>
  <c r="Q250" i="6"/>
  <c r="Q252" i="6"/>
  <c r="Q254" i="6"/>
  <c r="Q256" i="6"/>
  <c r="Q258" i="6"/>
  <c r="Q260" i="6"/>
  <c r="Q262" i="6"/>
  <c r="Q264" i="6"/>
  <c r="Q266" i="6"/>
  <c r="Q268" i="6"/>
  <c r="Q270" i="6"/>
  <c r="Q272" i="6"/>
  <c r="Q274" i="6"/>
  <c r="Q276" i="6"/>
  <c r="Q119" i="6"/>
  <c r="Q149" i="6"/>
  <c r="Q176" i="6"/>
  <c r="Q192" i="6"/>
  <c r="Q205" i="6"/>
  <c r="Q209" i="6"/>
  <c r="Q213" i="6"/>
  <c r="Q180" i="6"/>
  <c r="Q217" i="6"/>
  <c r="Q225" i="6"/>
  <c r="Q233" i="6"/>
  <c r="Q241" i="6"/>
  <c r="Q249" i="6"/>
  <c r="Q257" i="6"/>
  <c r="Q265" i="6"/>
  <c r="Q273" i="6"/>
  <c r="Q157" i="6"/>
  <c r="Q219" i="6"/>
  <c r="Q227" i="6"/>
  <c r="Q235" i="6"/>
  <c r="Q243" i="6"/>
  <c r="Q251" i="6"/>
  <c r="Q259" i="6"/>
  <c r="Q267" i="6"/>
  <c r="Q277" i="6"/>
  <c r="Q279" i="6"/>
  <c r="Q281" i="6"/>
  <c r="Q283" i="6"/>
  <c r="Q285" i="6"/>
  <c r="Q287" i="6"/>
  <c r="Q289" i="6"/>
  <c r="Q291" i="6"/>
  <c r="Q293" i="6"/>
  <c r="Q295" i="6"/>
  <c r="Q297" i="6"/>
  <c r="Q299" i="6"/>
  <c r="Q301" i="6"/>
  <c r="Q303" i="6"/>
  <c r="Q305" i="6"/>
  <c r="Q307" i="6"/>
  <c r="Q309" i="6"/>
  <c r="Q311" i="6"/>
  <c r="Q313" i="6"/>
  <c r="Q315" i="6"/>
  <c r="Q317" i="6"/>
  <c r="Q319" i="6"/>
  <c r="Q321" i="6"/>
  <c r="Q323" i="6"/>
  <c r="Q325" i="6"/>
  <c r="Q327" i="6"/>
  <c r="Q329" i="6"/>
  <c r="Q331" i="6"/>
  <c r="Q333" i="6"/>
  <c r="Q335" i="6"/>
  <c r="Q337" i="6"/>
  <c r="Q339" i="6"/>
  <c r="Q341" i="6"/>
  <c r="Q343" i="6"/>
  <c r="Q345" i="6"/>
  <c r="Q347" i="6"/>
  <c r="Q349" i="6"/>
  <c r="Q351" i="6"/>
  <c r="Q353" i="6"/>
  <c r="Q355" i="6"/>
  <c r="Q357" i="6"/>
  <c r="Q359" i="6"/>
  <c r="Q361" i="6"/>
  <c r="Q363" i="6"/>
  <c r="Q365" i="6"/>
  <c r="Q367" i="6"/>
  <c r="Q369" i="6"/>
  <c r="Q371" i="6"/>
  <c r="Q373" i="6"/>
  <c r="Q375" i="6"/>
  <c r="Q377" i="6"/>
  <c r="Q379" i="6"/>
  <c r="Q381" i="6"/>
  <c r="Q383" i="6"/>
  <c r="Q385" i="6"/>
  <c r="Q387" i="6"/>
  <c r="Q389" i="6"/>
  <c r="Q391" i="6"/>
  <c r="Q393" i="6"/>
  <c r="Q395" i="6"/>
  <c r="Q397" i="6"/>
  <c r="Q399" i="6"/>
  <c r="Q401" i="6"/>
  <c r="Q403" i="6"/>
  <c r="Q405" i="6"/>
  <c r="Q407" i="6"/>
  <c r="Q221" i="6"/>
  <c r="Q229" i="6"/>
  <c r="Q237" i="6"/>
  <c r="Q245" i="6"/>
  <c r="Q253" i="6"/>
  <c r="Q261" i="6"/>
  <c r="Q269" i="6"/>
  <c r="Q275" i="6"/>
  <c r="Q247" i="6"/>
  <c r="Q278" i="6"/>
  <c r="Q286" i="6"/>
  <c r="Q294" i="6"/>
  <c r="Q302" i="6"/>
  <c r="Q310" i="6"/>
  <c r="Q318" i="6"/>
  <c r="Q326" i="6"/>
  <c r="Q334" i="6"/>
  <c r="Q342" i="6"/>
  <c r="Q350" i="6"/>
  <c r="Q358" i="6"/>
  <c r="Q366" i="6"/>
  <c r="Q374" i="6"/>
  <c r="Q382" i="6"/>
  <c r="Q390" i="6"/>
  <c r="Q398" i="6"/>
  <c r="Q406" i="6"/>
  <c r="Q223" i="6"/>
  <c r="Q255" i="6"/>
  <c r="Q280" i="6"/>
  <c r="Q288" i="6"/>
  <c r="Q296" i="6"/>
  <c r="Q304" i="6"/>
  <c r="Q312" i="6"/>
  <c r="Q320" i="6"/>
  <c r="Q328" i="6"/>
  <c r="Q336" i="6"/>
  <c r="Q344" i="6"/>
  <c r="Q352" i="6"/>
  <c r="Q360" i="6"/>
  <c r="Q368" i="6"/>
  <c r="Q376" i="6"/>
  <c r="Q384" i="6"/>
  <c r="Q392" i="6"/>
  <c r="Q400" i="6"/>
  <c r="Q408" i="6"/>
  <c r="Q410" i="6"/>
  <c r="Q412" i="6"/>
  <c r="Q414" i="6"/>
  <c r="Q416" i="6"/>
  <c r="Q418" i="6"/>
  <c r="Q420" i="6"/>
  <c r="Q422" i="6"/>
  <c r="Q424" i="6"/>
  <c r="Q426" i="6"/>
  <c r="Q428" i="6"/>
  <c r="Q430" i="6"/>
  <c r="Q432" i="6"/>
  <c r="Q434" i="6"/>
  <c r="Q436" i="6"/>
  <c r="Q438" i="6"/>
  <c r="Q440" i="6"/>
  <c r="Q442" i="6"/>
  <c r="Q444" i="6"/>
  <c r="Q446" i="6"/>
  <c r="Q448" i="6"/>
  <c r="Q450" i="6"/>
  <c r="Q452" i="6"/>
  <c r="Q454" i="6"/>
  <c r="Q456" i="6"/>
  <c r="Q458" i="6"/>
  <c r="Q460" i="6"/>
  <c r="Q462" i="6"/>
  <c r="Q464" i="6"/>
  <c r="Q466" i="6"/>
  <c r="Q468" i="6"/>
  <c r="Q470" i="6"/>
  <c r="Q472" i="6"/>
  <c r="Q474" i="6"/>
  <c r="Q476" i="6"/>
  <c r="Q478" i="6"/>
  <c r="Q480" i="6"/>
  <c r="Q482" i="6"/>
  <c r="Q484" i="6"/>
  <c r="Q486" i="6"/>
  <c r="Q488" i="6"/>
  <c r="Q490" i="6"/>
  <c r="Q492" i="6"/>
  <c r="Q494" i="6"/>
  <c r="Q496" i="6"/>
  <c r="Q498" i="6"/>
  <c r="Q500" i="6"/>
  <c r="Q502" i="6"/>
  <c r="Q504" i="6"/>
  <c r="Q506" i="6"/>
  <c r="Q508" i="6"/>
  <c r="Q510" i="6"/>
  <c r="Q512" i="6"/>
  <c r="Q514" i="6"/>
  <c r="Q516" i="6"/>
  <c r="Q518" i="6"/>
  <c r="Q520" i="6"/>
  <c r="Q231" i="6"/>
  <c r="Q263" i="6"/>
  <c r="Q282" i="6"/>
  <c r="Q290" i="6"/>
  <c r="Q298" i="6"/>
  <c r="Q306" i="6"/>
  <c r="Q314" i="6"/>
  <c r="Q322" i="6"/>
  <c r="Q330" i="6"/>
  <c r="Q338" i="6"/>
  <c r="Q346" i="6"/>
  <c r="Q354" i="6"/>
  <c r="Q362" i="6"/>
  <c r="Q370" i="6"/>
  <c r="Q378" i="6"/>
  <c r="Q386" i="6"/>
  <c r="Q394" i="6"/>
  <c r="Q402" i="6"/>
  <c r="Q164" i="6"/>
  <c r="Q300" i="6"/>
  <c r="Q332" i="6"/>
  <c r="Q364" i="6"/>
  <c r="Q396" i="6"/>
  <c r="Q413" i="6"/>
  <c r="Q421" i="6"/>
  <c r="Q429" i="6"/>
  <c r="Q437" i="6"/>
  <c r="Q445" i="6"/>
  <c r="Q453" i="6"/>
  <c r="Q461" i="6"/>
  <c r="Q469" i="6"/>
  <c r="Q477" i="6"/>
  <c r="Q485" i="6"/>
  <c r="Q493" i="6"/>
  <c r="Q501" i="6"/>
  <c r="Q509" i="6"/>
  <c r="Q517" i="6"/>
  <c r="Q523" i="6"/>
  <c r="Q308" i="6"/>
  <c r="Q340" i="6"/>
  <c r="Q372" i="6"/>
  <c r="Q404" i="6"/>
  <c r="Q415" i="6"/>
  <c r="Q423" i="6"/>
  <c r="Q431" i="6"/>
  <c r="Q439" i="6"/>
  <c r="Q447" i="6"/>
  <c r="Q455" i="6"/>
  <c r="Q463" i="6"/>
  <c r="Q471" i="6"/>
  <c r="Q479" i="6"/>
  <c r="Q487" i="6"/>
  <c r="Q495" i="6"/>
  <c r="Q503" i="6"/>
  <c r="Q511" i="6"/>
  <c r="Q519" i="6"/>
  <c r="Q239" i="6"/>
  <c r="Q284" i="6"/>
  <c r="Q316" i="6"/>
  <c r="Q348" i="6"/>
  <c r="Q380" i="6"/>
  <c r="Q409" i="6"/>
  <c r="Q417" i="6"/>
  <c r="Q425" i="6"/>
  <c r="Q433" i="6"/>
  <c r="Q441" i="6"/>
  <c r="Q449" i="6"/>
  <c r="Q457" i="6"/>
  <c r="Q465" i="6"/>
  <c r="Q473" i="6"/>
  <c r="Q481" i="6"/>
  <c r="Q489" i="6"/>
  <c r="Q497" i="6"/>
  <c r="Q505" i="6"/>
  <c r="Q513" i="6"/>
  <c r="Q521" i="6"/>
  <c r="Q522" i="6"/>
  <c r="Q524" i="6"/>
  <c r="Q526" i="6"/>
  <c r="Q528" i="6"/>
  <c r="Q530" i="6"/>
  <c r="Q532" i="6"/>
  <c r="Q534" i="6"/>
  <c r="Q536" i="6"/>
  <c r="Q538" i="6"/>
  <c r="Q540" i="6"/>
  <c r="Q542" i="6"/>
  <c r="Q544" i="6"/>
  <c r="Q546" i="6"/>
  <c r="Q548" i="6"/>
  <c r="Q550" i="6"/>
  <c r="Q552" i="6"/>
  <c r="Q554" i="6"/>
  <c r="Q556" i="6"/>
  <c r="Q558" i="6"/>
  <c r="Q560" i="6"/>
  <c r="Q562" i="6"/>
  <c r="Q564" i="6"/>
  <c r="Q566" i="6"/>
  <c r="Q568" i="6"/>
  <c r="Q570" i="6"/>
  <c r="Q572" i="6"/>
  <c r="Q574" i="6"/>
  <c r="Q576" i="6"/>
  <c r="Q578" i="6"/>
  <c r="Q580" i="6"/>
  <c r="Q582" i="6"/>
  <c r="Q584" i="6"/>
  <c r="Q586" i="6"/>
  <c r="Q588" i="6"/>
  <c r="Q590" i="6"/>
  <c r="Q592" i="6"/>
  <c r="Q594" i="6"/>
  <c r="Q596" i="6"/>
  <c r="Q598" i="6"/>
  <c r="Q600" i="6"/>
  <c r="Q602" i="6"/>
  <c r="Q604" i="6"/>
  <c r="Q606" i="6"/>
  <c r="Q608" i="6"/>
  <c r="Q610" i="6"/>
  <c r="Q612" i="6"/>
  <c r="Q614" i="6"/>
  <c r="Q616" i="6"/>
  <c r="Q618" i="6"/>
  <c r="Q620" i="6"/>
  <c r="Q622" i="6"/>
  <c r="Q624" i="6"/>
  <c r="Q626" i="6"/>
  <c r="Q628" i="6"/>
  <c r="Q630" i="6"/>
  <c r="Q632" i="6"/>
  <c r="Q634" i="6"/>
  <c r="Q271" i="6"/>
  <c r="Q388" i="6"/>
  <c r="Q435" i="6"/>
  <c r="Q467" i="6"/>
  <c r="Q499" i="6"/>
  <c r="Q292" i="6"/>
  <c r="Q411" i="6"/>
  <c r="Q443" i="6"/>
  <c r="Q475" i="6"/>
  <c r="Q507" i="6"/>
  <c r="Q525" i="6"/>
  <c r="Q529" i="6"/>
  <c r="Q533" i="6"/>
  <c r="Q537" i="6"/>
  <c r="Q541" i="6"/>
  <c r="Q545" i="6"/>
  <c r="Q549" i="6"/>
  <c r="Q553" i="6"/>
  <c r="Q557" i="6"/>
  <c r="Q561" i="6"/>
  <c r="Q565" i="6"/>
  <c r="Q569" i="6"/>
  <c r="Q573" i="6"/>
  <c r="Q577" i="6"/>
  <c r="Q581" i="6"/>
  <c r="Q585" i="6"/>
  <c r="Q589" i="6"/>
  <c r="Q593" i="6"/>
  <c r="Q597" i="6"/>
  <c r="Q601" i="6"/>
  <c r="Q605" i="6"/>
  <c r="Q609" i="6"/>
  <c r="Q613" i="6"/>
  <c r="Q617" i="6"/>
  <c r="Q621" i="6"/>
  <c r="Q625" i="6"/>
  <c r="Q629" i="6"/>
  <c r="Q633" i="6"/>
  <c r="Q636" i="6"/>
  <c r="Q638" i="6"/>
  <c r="Q640" i="6"/>
  <c r="Q642" i="6"/>
  <c r="Q644" i="6"/>
  <c r="Q646" i="6"/>
  <c r="Q648" i="6"/>
  <c r="Q650" i="6"/>
  <c r="Q652" i="6"/>
  <c r="Q654" i="6"/>
  <c r="Q656" i="6"/>
  <c r="Q658" i="6"/>
  <c r="Q660" i="6"/>
  <c r="Q662" i="6"/>
  <c r="Q664" i="6"/>
  <c r="Q666" i="6"/>
  <c r="Q668" i="6"/>
  <c r="Q670" i="6"/>
  <c r="Q672" i="6"/>
  <c r="Q674" i="6"/>
  <c r="Q676" i="6"/>
  <c r="Q678" i="6"/>
  <c r="Q680" i="6"/>
  <c r="Q682" i="6"/>
  <c r="Q684" i="6"/>
  <c r="Q686" i="6"/>
  <c r="Q688" i="6"/>
  <c r="Q690" i="6"/>
  <c r="Q692" i="6"/>
  <c r="Q694" i="6"/>
  <c r="Q696" i="6"/>
  <c r="Q698" i="6"/>
  <c r="Q700" i="6"/>
  <c r="Q702" i="6"/>
  <c r="Q704" i="6"/>
  <c r="Q706" i="6"/>
  <c r="Q708" i="6"/>
  <c r="Q710" i="6"/>
  <c r="Q712" i="6"/>
  <c r="Q714" i="6"/>
  <c r="Q716" i="6"/>
  <c r="Q718" i="6"/>
  <c r="Q720" i="6"/>
  <c r="Q722" i="6"/>
  <c r="Q724" i="6"/>
  <c r="Q726" i="6"/>
  <c r="Q728" i="6"/>
  <c r="Q730" i="6"/>
  <c r="Q732" i="6"/>
  <c r="Q734" i="6"/>
  <c r="Q736" i="6"/>
  <c r="Q738" i="6"/>
  <c r="Q740" i="6"/>
  <c r="Q742" i="6"/>
  <c r="Q744" i="6"/>
  <c r="Q746" i="6"/>
  <c r="Q748" i="6"/>
  <c r="Q750" i="6"/>
  <c r="Q752" i="6"/>
  <c r="Q754" i="6"/>
  <c r="Q756" i="6"/>
  <c r="Q758" i="6"/>
  <c r="Q760" i="6"/>
  <c r="Q762" i="6"/>
  <c r="Q764" i="6"/>
  <c r="Q766" i="6"/>
  <c r="Q768" i="6"/>
  <c r="Q770" i="6"/>
  <c r="Q772" i="6"/>
  <c r="Q774" i="6"/>
  <c r="Q776" i="6"/>
  <c r="Q778" i="6"/>
  <c r="Q780" i="6"/>
  <c r="Q782" i="6"/>
  <c r="Q784" i="6"/>
  <c r="Q786" i="6"/>
  <c r="Q788" i="6"/>
  <c r="Q790" i="6"/>
  <c r="Q792" i="6"/>
  <c r="Q794" i="6"/>
  <c r="Q796" i="6"/>
  <c r="Q798" i="6"/>
  <c r="Q800" i="6"/>
  <c r="Q802" i="6"/>
  <c r="Q804" i="6"/>
  <c r="Q806" i="6"/>
  <c r="Q808" i="6"/>
  <c r="Q810" i="6"/>
  <c r="Q812" i="6"/>
  <c r="Q814" i="6"/>
  <c r="Q816" i="6"/>
  <c r="Q818" i="6"/>
  <c r="Q820" i="6"/>
  <c r="Q822" i="6"/>
  <c r="Q824" i="6"/>
  <c r="Q826" i="6"/>
  <c r="Q828" i="6"/>
  <c r="Q830" i="6"/>
  <c r="Q832" i="6"/>
  <c r="Q834" i="6"/>
  <c r="Q836" i="6"/>
  <c r="Q838" i="6"/>
  <c r="Q840" i="6"/>
  <c r="Q842" i="6"/>
  <c r="Q844" i="6"/>
  <c r="Q846" i="6"/>
  <c r="Q848" i="6"/>
  <c r="Q850" i="6"/>
  <c r="Q852" i="6"/>
  <c r="Q854" i="6"/>
  <c r="Q856" i="6"/>
  <c r="Q858" i="6"/>
  <c r="Q860" i="6"/>
  <c r="Q862" i="6"/>
  <c r="Q864" i="6"/>
  <c r="Q866" i="6"/>
  <c r="Q868" i="6"/>
  <c r="Q870" i="6"/>
  <c r="Q872" i="6"/>
  <c r="Q324" i="6"/>
  <c r="Q419" i="6"/>
  <c r="Q451" i="6"/>
  <c r="Q483" i="6"/>
  <c r="Q515" i="6"/>
  <c r="E4" i="6"/>
  <c r="I4" i="6"/>
  <c r="M4" i="6"/>
  <c r="Q4" i="6"/>
  <c r="C5" i="6"/>
  <c r="G5" i="6"/>
  <c r="K5" i="6"/>
  <c r="O5" i="6"/>
  <c r="S5" i="6"/>
  <c r="E6" i="6"/>
  <c r="I6" i="6"/>
  <c r="M6" i="6"/>
  <c r="Q6" i="6"/>
  <c r="C7" i="6"/>
  <c r="G7" i="6"/>
  <c r="K7" i="6"/>
  <c r="O7" i="6"/>
  <c r="S7" i="6"/>
  <c r="E8" i="6"/>
  <c r="I8" i="6"/>
  <c r="M8" i="6"/>
  <c r="Q8" i="6"/>
  <c r="C9" i="6"/>
  <c r="G9" i="6"/>
  <c r="K9" i="6"/>
  <c r="O9" i="6"/>
  <c r="S9" i="6"/>
  <c r="E10" i="6"/>
  <c r="I10" i="6"/>
  <c r="M10" i="6"/>
  <c r="Q10" i="6"/>
  <c r="R1063" i="6"/>
  <c r="N1063" i="6"/>
  <c r="J1063" i="6"/>
  <c r="F1063" i="6"/>
  <c r="B1063" i="6"/>
  <c r="P1062" i="6"/>
  <c r="L1062" i="6"/>
  <c r="H1062" i="6"/>
  <c r="D1062" i="6"/>
  <c r="R1061" i="6"/>
  <c r="N1061" i="6"/>
  <c r="J1061" i="6"/>
  <c r="F1061" i="6"/>
  <c r="B1061" i="6"/>
  <c r="P1060" i="6"/>
  <c r="L1060" i="6"/>
  <c r="H1060" i="6"/>
  <c r="D1060" i="6"/>
  <c r="R1059" i="6"/>
  <c r="N1059" i="6"/>
  <c r="J1059" i="6"/>
  <c r="F1059" i="6"/>
  <c r="B1059" i="6"/>
  <c r="P1058" i="6"/>
  <c r="L1058" i="6"/>
  <c r="H1058" i="6"/>
  <c r="D1058" i="6"/>
  <c r="R1057" i="6"/>
  <c r="N1057" i="6"/>
  <c r="J1057" i="6"/>
  <c r="F1057" i="6"/>
  <c r="B1057" i="6"/>
  <c r="P1056" i="6"/>
  <c r="L1056" i="6"/>
  <c r="H1056" i="6"/>
  <c r="D1056" i="6"/>
  <c r="R1055" i="6"/>
  <c r="N1055" i="6"/>
  <c r="J1055" i="6"/>
  <c r="F1055" i="6"/>
  <c r="B1055" i="6"/>
  <c r="P1054" i="6"/>
  <c r="L1054" i="6"/>
  <c r="H1054" i="6"/>
  <c r="D1054" i="6"/>
  <c r="R1053" i="6"/>
  <c r="N1053" i="6"/>
  <c r="J1053" i="6"/>
  <c r="F1053" i="6"/>
  <c r="B1053" i="6"/>
  <c r="P1052" i="6"/>
  <c r="L1052" i="6"/>
  <c r="H1052" i="6"/>
  <c r="D1052" i="6"/>
  <c r="R1051" i="6"/>
  <c r="N1051" i="6"/>
  <c r="J1051" i="6"/>
  <c r="F1051" i="6"/>
  <c r="B1051" i="6"/>
  <c r="P1050" i="6"/>
  <c r="L1050" i="6"/>
  <c r="H1050" i="6"/>
  <c r="D1050" i="6"/>
  <c r="R1049" i="6"/>
  <c r="N1049" i="6"/>
  <c r="J1049" i="6"/>
  <c r="F1049" i="6"/>
  <c r="B1049" i="6"/>
  <c r="P1048" i="6"/>
  <c r="L1048" i="6"/>
  <c r="H1048" i="6"/>
  <c r="D1048" i="6"/>
  <c r="R1047" i="6"/>
  <c r="N1047" i="6"/>
  <c r="J1047" i="6"/>
  <c r="F1047" i="6"/>
  <c r="B1047" i="6"/>
  <c r="P1046" i="6"/>
  <c r="L1046" i="6"/>
  <c r="H1046" i="6"/>
  <c r="D1046" i="6"/>
  <c r="R1045" i="6"/>
  <c r="N1045" i="6"/>
  <c r="J1045" i="6"/>
  <c r="F1045" i="6"/>
  <c r="B1045" i="6"/>
  <c r="P1044" i="6"/>
  <c r="L1044" i="6"/>
  <c r="H1044" i="6"/>
  <c r="D1044" i="6"/>
  <c r="R1043" i="6"/>
  <c r="N1043" i="6"/>
  <c r="J1043" i="6"/>
  <c r="F1043" i="6"/>
  <c r="B1043" i="6"/>
  <c r="P1042" i="6"/>
  <c r="L1042" i="6"/>
  <c r="H1042" i="6"/>
  <c r="D1042" i="6"/>
  <c r="R1041" i="6"/>
  <c r="N1041" i="6"/>
  <c r="J1041" i="6"/>
  <c r="F1041" i="6"/>
  <c r="B1041" i="6"/>
  <c r="P1040" i="6"/>
  <c r="L1040" i="6"/>
  <c r="H1040" i="6"/>
  <c r="D1040" i="6"/>
  <c r="R1039" i="6"/>
  <c r="N1039" i="6"/>
  <c r="J1039" i="6"/>
  <c r="F1039" i="6"/>
  <c r="B1039" i="6"/>
  <c r="P1038" i="6"/>
  <c r="L1038" i="6"/>
  <c r="H1038" i="6"/>
  <c r="D1038" i="6"/>
  <c r="R1037" i="6"/>
  <c r="N1037" i="6"/>
  <c r="J1037" i="6"/>
  <c r="F1037" i="6"/>
  <c r="B1037" i="6"/>
  <c r="P1036" i="6"/>
  <c r="L1036" i="6"/>
  <c r="H1036" i="6"/>
  <c r="D1036" i="6"/>
  <c r="R1035" i="6"/>
  <c r="N1035" i="6"/>
  <c r="J1035" i="6"/>
  <c r="F1035" i="6"/>
  <c r="B1035" i="6"/>
  <c r="P1034" i="6"/>
  <c r="L1034" i="6"/>
  <c r="H1034" i="6"/>
  <c r="D1034" i="6"/>
  <c r="R1033" i="6"/>
  <c r="N1033" i="6"/>
  <c r="J1033" i="6"/>
  <c r="F1033" i="6"/>
  <c r="B1033" i="6"/>
  <c r="P1032" i="6"/>
  <c r="L1032" i="6"/>
  <c r="H1032" i="6"/>
  <c r="D1032" i="6"/>
  <c r="R1031" i="6"/>
  <c r="N1031" i="6"/>
  <c r="J1031" i="6"/>
  <c r="F1031" i="6"/>
  <c r="B1031" i="6"/>
  <c r="P1030" i="6"/>
  <c r="L1030" i="6"/>
  <c r="H1030" i="6"/>
  <c r="D1030" i="6"/>
  <c r="R1029" i="6"/>
  <c r="N1029" i="6"/>
  <c r="J1029" i="6"/>
  <c r="F1029" i="6"/>
  <c r="B1029" i="6"/>
  <c r="P1028" i="6"/>
  <c r="L1028" i="6"/>
  <c r="H1028" i="6"/>
  <c r="D1028" i="6"/>
  <c r="R1027" i="6"/>
  <c r="N1027" i="6"/>
  <c r="J1027" i="6"/>
  <c r="F1027" i="6"/>
  <c r="B1027" i="6"/>
  <c r="P1026" i="6"/>
  <c r="L1026" i="6"/>
  <c r="H1026" i="6"/>
  <c r="D1026" i="6"/>
  <c r="R1025" i="6"/>
  <c r="N1025" i="6"/>
  <c r="J1025" i="6"/>
  <c r="F1025" i="6"/>
  <c r="B1025" i="6"/>
  <c r="P1024" i="6"/>
  <c r="L1024" i="6"/>
  <c r="H1024" i="6"/>
  <c r="D1024" i="6"/>
  <c r="R1023" i="6"/>
  <c r="N1023" i="6"/>
  <c r="J1023" i="6"/>
  <c r="F1023" i="6"/>
  <c r="B1023" i="6"/>
  <c r="P1022" i="6"/>
  <c r="L1022" i="6"/>
  <c r="H1022" i="6"/>
  <c r="D1022" i="6"/>
  <c r="R1021" i="6"/>
  <c r="N1021" i="6"/>
  <c r="J1021" i="6"/>
  <c r="F1021" i="6"/>
  <c r="B1021" i="6"/>
  <c r="P1020" i="6"/>
  <c r="L1020" i="6"/>
  <c r="H1020" i="6"/>
  <c r="D1020" i="6"/>
  <c r="R1019" i="6"/>
  <c r="N1019" i="6"/>
  <c r="J1019" i="6"/>
  <c r="F1019" i="6"/>
  <c r="B1019" i="6"/>
  <c r="P1018" i="6"/>
  <c r="L1018" i="6"/>
  <c r="H1018" i="6"/>
  <c r="D1018" i="6"/>
  <c r="R1017" i="6"/>
  <c r="N1017" i="6"/>
  <c r="J1017" i="6"/>
  <c r="F1017" i="6"/>
  <c r="B1017" i="6"/>
  <c r="P1016" i="6"/>
  <c r="L1016" i="6"/>
  <c r="H1016" i="6"/>
  <c r="D1016" i="6"/>
  <c r="R1015" i="6"/>
  <c r="N1015" i="6"/>
  <c r="J1015" i="6"/>
  <c r="F1015" i="6"/>
  <c r="B1015" i="6"/>
  <c r="P1014" i="6"/>
  <c r="L1014" i="6"/>
  <c r="H1014" i="6"/>
  <c r="D1014" i="6"/>
  <c r="R1013" i="6"/>
  <c r="N1013" i="6"/>
  <c r="J1013" i="6"/>
  <c r="F1013" i="6"/>
  <c r="B1013" i="6"/>
  <c r="P1012" i="6"/>
  <c r="L1012" i="6"/>
  <c r="H1012" i="6"/>
  <c r="D1012" i="6"/>
  <c r="R1011" i="6"/>
  <c r="N1011" i="6"/>
  <c r="J1011" i="6"/>
  <c r="F1011" i="6"/>
  <c r="B1011" i="6"/>
  <c r="P1010" i="6"/>
  <c r="L1010" i="6"/>
  <c r="H1010" i="6"/>
  <c r="D1010" i="6"/>
  <c r="R1009" i="6"/>
  <c r="N1009" i="6"/>
  <c r="J1009" i="6"/>
  <c r="F1009" i="6"/>
  <c r="B1009" i="6"/>
  <c r="P1008" i="6"/>
  <c r="L1008" i="6"/>
  <c r="H1008" i="6"/>
  <c r="D1008" i="6"/>
  <c r="R1007" i="6"/>
  <c r="N1007" i="6"/>
  <c r="J1007" i="6"/>
  <c r="F1007" i="6"/>
  <c r="B1007" i="6"/>
  <c r="P1006" i="6"/>
  <c r="L1006" i="6"/>
  <c r="H1006" i="6"/>
  <c r="D1006" i="6"/>
  <c r="R1005" i="6"/>
  <c r="N1005" i="6"/>
  <c r="J1005" i="6"/>
  <c r="F1005" i="6"/>
  <c r="B1005" i="6"/>
  <c r="P1004" i="6"/>
  <c r="L1004" i="6"/>
  <c r="H1004" i="6"/>
  <c r="D1004" i="6"/>
  <c r="R1003" i="6"/>
  <c r="N1003" i="6"/>
  <c r="J1003" i="6"/>
  <c r="F1003" i="6"/>
  <c r="B1003" i="6"/>
  <c r="P1002" i="6"/>
  <c r="L1002" i="6"/>
  <c r="H1002" i="6"/>
  <c r="D1002" i="6"/>
  <c r="R1001" i="6"/>
  <c r="N1001" i="6"/>
  <c r="J1001" i="6"/>
  <c r="F1001" i="6"/>
  <c r="B1001" i="6"/>
  <c r="P1000" i="6"/>
  <c r="L1000" i="6"/>
  <c r="H1000" i="6"/>
  <c r="D1000" i="6"/>
  <c r="R999" i="6"/>
  <c r="N999" i="6"/>
  <c r="J999" i="6"/>
  <c r="F999" i="6"/>
  <c r="B999" i="6"/>
  <c r="P998" i="6"/>
  <c r="L998" i="6"/>
  <c r="H998" i="6"/>
  <c r="D998" i="6"/>
  <c r="R997" i="6"/>
  <c r="N997" i="6"/>
  <c r="J997" i="6"/>
  <c r="F997" i="6"/>
  <c r="B997" i="6"/>
  <c r="P996" i="6"/>
  <c r="L996" i="6"/>
  <c r="H996" i="6"/>
  <c r="D996" i="6"/>
  <c r="R995" i="6"/>
  <c r="N995" i="6"/>
  <c r="J995" i="6"/>
  <c r="F995" i="6"/>
  <c r="B995" i="6"/>
  <c r="P994" i="6"/>
  <c r="L994" i="6"/>
  <c r="H994" i="6"/>
  <c r="D994" i="6"/>
  <c r="R993" i="6"/>
  <c r="N993" i="6"/>
  <c r="J993" i="6"/>
  <c r="F993" i="6"/>
  <c r="B993" i="6"/>
  <c r="P992" i="6"/>
  <c r="L992" i="6"/>
  <c r="H992" i="6"/>
  <c r="D992" i="6"/>
  <c r="R991" i="6"/>
  <c r="N991" i="6"/>
  <c r="J991" i="6"/>
  <c r="F991" i="6"/>
  <c r="B991" i="6"/>
  <c r="P990" i="6"/>
  <c r="L990" i="6"/>
  <c r="H990" i="6"/>
  <c r="D990" i="6"/>
  <c r="R989" i="6"/>
  <c r="N989" i="6"/>
  <c r="J989" i="6"/>
  <c r="F989" i="6"/>
  <c r="B989" i="6"/>
  <c r="P988" i="6"/>
  <c r="L988" i="6"/>
  <c r="H988" i="6"/>
  <c r="D988" i="6"/>
  <c r="R987" i="6"/>
  <c r="N987" i="6"/>
  <c r="J987" i="6"/>
  <c r="F987" i="6"/>
  <c r="B987" i="6"/>
  <c r="P986" i="6"/>
  <c r="L986" i="6"/>
  <c r="H986" i="6"/>
  <c r="D986" i="6"/>
  <c r="R985" i="6"/>
  <c r="N985" i="6"/>
  <c r="J985" i="6"/>
  <c r="F985" i="6"/>
  <c r="B985" i="6"/>
  <c r="P984" i="6"/>
  <c r="L984" i="6"/>
  <c r="H984" i="6"/>
  <c r="D984" i="6"/>
  <c r="R983" i="6"/>
  <c r="N983" i="6"/>
  <c r="J983" i="6"/>
  <c r="F983" i="6"/>
  <c r="B983" i="6"/>
  <c r="P982" i="6"/>
  <c r="L982" i="6"/>
  <c r="H982" i="6"/>
  <c r="D982" i="6"/>
  <c r="R981" i="6"/>
  <c r="N981" i="6"/>
  <c r="J981" i="6"/>
  <c r="F981" i="6"/>
  <c r="B981" i="6"/>
  <c r="P980" i="6"/>
  <c r="L980" i="6"/>
  <c r="H980" i="6"/>
  <c r="D980" i="6"/>
  <c r="R979" i="6"/>
  <c r="N979" i="6"/>
  <c r="J979" i="6"/>
  <c r="F979" i="6"/>
  <c r="B979" i="6"/>
  <c r="P978" i="6"/>
  <c r="L978" i="6"/>
  <c r="H978" i="6"/>
  <c r="D978" i="6"/>
  <c r="R977" i="6"/>
  <c r="N977" i="6"/>
  <c r="J977" i="6"/>
  <c r="F977" i="6"/>
  <c r="B977" i="6"/>
  <c r="P976" i="6"/>
  <c r="L976" i="6"/>
  <c r="H976" i="6"/>
  <c r="D976" i="6"/>
  <c r="R975" i="6"/>
  <c r="N975" i="6"/>
  <c r="J975" i="6"/>
  <c r="F975" i="6"/>
  <c r="B975" i="6"/>
  <c r="P974" i="6"/>
  <c r="L974" i="6"/>
  <c r="H974" i="6"/>
  <c r="D974" i="6"/>
  <c r="R973" i="6"/>
  <c r="N973" i="6"/>
  <c r="J973" i="6"/>
  <c r="F973" i="6"/>
  <c r="B973" i="6"/>
  <c r="P972" i="6"/>
  <c r="L972" i="6"/>
  <c r="H972" i="6"/>
  <c r="D972" i="6"/>
  <c r="R971" i="6"/>
  <c r="N971" i="6"/>
  <c r="J971" i="6"/>
  <c r="F971" i="6"/>
  <c r="B971" i="6"/>
  <c r="P970" i="6"/>
  <c r="L970" i="6"/>
  <c r="H970" i="6"/>
  <c r="D970" i="6"/>
  <c r="R969" i="6"/>
  <c r="N969" i="6"/>
  <c r="J969" i="6"/>
  <c r="F969" i="6"/>
  <c r="B969" i="6"/>
  <c r="P968" i="6"/>
  <c r="L968" i="6"/>
  <c r="H968" i="6"/>
  <c r="D968" i="6"/>
  <c r="R967" i="6"/>
  <c r="N967" i="6"/>
  <c r="J967" i="6"/>
  <c r="F967" i="6"/>
  <c r="B967" i="6"/>
  <c r="P966" i="6"/>
  <c r="L966" i="6"/>
  <c r="H966" i="6"/>
  <c r="D966" i="6"/>
  <c r="R965" i="6"/>
  <c r="N965" i="6"/>
  <c r="J965" i="6"/>
  <c r="F965" i="6"/>
  <c r="B965" i="6"/>
  <c r="P964" i="6"/>
  <c r="L964" i="6"/>
  <c r="H964" i="6"/>
  <c r="D964" i="6"/>
  <c r="R963" i="6"/>
  <c r="N963" i="6"/>
  <c r="J963" i="6"/>
  <c r="F963" i="6"/>
  <c r="B963" i="6"/>
  <c r="P962" i="6"/>
  <c r="L962" i="6"/>
  <c r="H962" i="6"/>
  <c r="D962" i="6"/>
  <c r="R961" i="6"/>
  <c r="N961" i="6"/>
  <c r="J961" i="6"/>
  <c r="F961" i="6"/>
  <c r="B961" i="6"/>
  <c r="P960" i="6"/>
  <c r="L960" i="6"/>
  <c r="H960" i="6"/>
  <c r="D960" i="6"/>
  <c r="R959" i="6"/>
  <c r="N959" i="6"/>
  <c r="J959" i="6"/>
  <c r="F959" i="6"/>
  <c r="B959" i="6"/>
  <c r="P958" i="6"/>
  <c r="L958" i="6"/>
  <c r="H958" i="6"/>
  <c r="D958" i="6"/>
  <c r="R957" i="6"/>
  <c r="N957" i="6"/>
  <c r="J957" i="6"/>
  <c r="F957" i="6"/>
  <c r="B957" i="6"/>
  <c r="P956" i="6"/>
  <c r="L956" i="6"/>
  <c r="H956" i="6"/>
  <c r="D956" i="6"/>
  <c r="R955" i="6"/>
  <c r="N955" i="6"/>
  <c r="J955" i="6"/>
  <c r="F955" i="6"/>
  <c r="B955" i="6"/>
  <c r="P954" i="6"/>
  <c r="L954" i="6"/>
  <c r="H954" i="6"/>
  <c r="D954" i="6"/>
  <c r="R953" i="6"/>
  <c r="N953" i="6"/>
  <c r="J953" i="6"/>
  <c r="F953" i="6"/>
  <c r="B953" i="6"/>
  <c r="P952" i="6"/>
  <c r="L952" i="6"/>
  <c r="H952" i="6"/>
  <c r="D952" i="6"/>
  <c r="R951" i="6"/>
  <c r="N951" i="6"/>
  <c r="J951" i="6"/>
  <c r="F951" i="6"/>
  <c r="B951" i="6"/>
  <c r="P950" i="6"/>
  <c r="L950" i="6"/>
  <c r="H950" i="6"/>
  <c r="D950" i="6"/>
  <c r="R949" i="6"/>
  <c r="N949" i="6"/>
  <c r="J949" i="6"/>
  <c r="F949" i="6"/>
  <c r="B949" i="6"/>
  <c r="P948" i="6"/>
  <c r="L948" i="6"/>
  <c r="H948" i="6"/>
  <c r="D948" i="6"/>
  <c r="R947" i="6"/>
  <c r="N947" i="6"/>
  <c r="J947" i="6"/>
  <c r="F947" i="6"/>
  <c r="B947" i="6"/>
  <c r="P946" i="6"/>
  <c r="L946" i="6"/>
  <c r="H946" i="6"/>
  <c r="D946" i="6"/>
  <c r="R945" i="6"/>
  <c r="N945" i="6"/>
  <c r="J945" i="6"/>
  <c r="F945" i="6"/>
  <c r="B945" i="6"/>
  <c r="P944" i="6"/>
  <c r="L944" i="6"/>
  <c r="H944" i="6"/>
  <c r="D944" i="6"/>
  <c r="R943" i="6"/>
  <c r="N943" i="6"/>
  <c r="J943" i="6"/>
  <c r="F943" i="6"/>
  <c r="B943" i="6"/>
  <c r="P942" i="6"/>
  <c r="L942" i="6"/>
  <c r="H942" i="6"/>
  <c r="D942" i="6"/>
  <c r="R941" i="6"/>
  <c r="N941" i="6"/>
  <c r="J941" i="6"/>
  <c r="F941" i="6"/>
  <c r="B941" i="6"/>
  <c r="P940" i="6"/>
  <c r="L940" i="6"/>
  <c r="H940" i="6"/>
  <c r="D940" i="6"/>
  <c r="R939" i="6"/>
  <c r="N939" i="6"/>
  <c r="J939" i="6"/>
  <c r="F939" i="6"/>
  <c r="B939" i="6"/>
  <c r="P938" i="6"/>
  <c r="L938" i="6"/>
  <c r="H938" i="6"/>
  <c r="D938" i="6"/>
  <c r="R937" i="6"/>
  <c r="N937" i="6"/>
  <c r="J937" i="6"/>
  <c r="F937" i="6"/>
  <c r="B937" i="6"/>
  <c r="P936" i="6"/>
  <c r="L936" i="6"/>
  <c r="H936" i="6"/>
  <c r="D936" i="6"/>
  <c r="R935" i="6"/>
  <c r="N935" i="6"/>
  <c r="J935" i="6"/>
  <c r="F935" i="6"/>
  <c r="B935" i="6"/>
  <c r="P934" i="6"/>
  <c r="L934" i="6"/>
  <c r="H934" i="6"/>
  <c r="D934" i="6"/>
  <c r="R933" i="6"/>
  <c r="N933" i="6"/>
  <c r="J933" i="6"/>
  <c r="F933" i="6"/>
  <c r="B933" i="6"/>
  <c r="P932" i="6"/>
  <c r="L932" i="6"/>
  <c r="H932" i="6"/>
  <c r="D932" i="6"/>
  <c r="R931" i="6"/>
  <c r="N931" i="6"/>
  <c r="J931" i="6"/>
  <c r="F931" i="6"/>
  <c r="B931" i="6"/>
  <c r="P930" i="6"/>
  <c r="L930" i="6"/>
  <c r="H930" i="6"/>
  <c r="D930" i="6"/>
  <c r="R929" i="6"/>
  <c r="N929" i="6"/>
  <c r="J929" i="6"/>
  <c r="F929" i="6"/>
  <c r="B929" i="6"/>
  <c r="P928" i="6"/>
  <c r="L928" i="6"/>
  <c r="H928" i="6"/>
  <c r="D928" i="6"/>
  <c r="R927" i="6"/>
  <c r="N927" i="6"/>
  <c r="J927" i="6"/>
  <c r="F927" i="6"/>
  <c r="B927" i="6"/>
  <c r="P926" i="6"/>
  <c r="L926" i="6"/>
  <c r="H926" i="6"/>
  <c r="D926" i="6"/>
  <c r="R925" i="6"/>
  <c r="N925" i="6"/>
  <c r="J925" i="6"/>
  <c r="F925" i="6"/>
  <c r="B925" i="6"/>
  <c r="P924" i="6"/>
  <c r="L924" i="6"/>
  <c r="H924" i="6"/>
  <c r="D924" i="6"/>
  <c r="R923" i="6"/>
  <c r="N923" i="6"/>
  <c r="J923" i="6"/>
  <c r="F923" i="6"/>
  <c r="B923" i="6"/>
  <c r="P922" i="6"/>
  <c r="L922" i="6"/>
  <c r="H922" i="6"/>
  <c r="D922" i="6"/>
  <c r="R921" i="6"/>
  <c r="N921" i="6"/>
  <c r="J921" i="6"/>
  <c r="F921" i="6"/>
  <c r="B921" i="6"/>
  <c r="P920" i="6"/>
  <c r="L920" i="6"/>
  <c r="H920" i="6"/>
  <c r="D920" i="6"/>
  <c r="R919" i="6"/>
  <c r="N919" i="6"/>
  <c r="J919" i="6"/>
  <c r="F919" i="6"/>
  <c r="B919" i="6"/>
  <c r="P918" i="6"/>
  <c r="L918" i="6"/>
  <c r="H918" i="6"/>
  <c r="D918" i="6"/>
  <c r="R917" i="6"/>
  <c r="N917" i="6"/>
  <c r="J917" i="6"/>
  <c r="F917" i="6"/>
  <c r="B917" i="6"/>
  <c r="P916" i="6"/>
  <c r="L916" i="6"/>
  <c r="H916" i="6"/>
  <c r="D916" i="6"/>
  <c r="R915" i="6"/>
  <c r="N915" i="6"/>
  <c r="J915" i="6"/>
  <c r="F915" i="6"/>
  <c r="B915" i="6"/>
  <c r="P914" i="6"/>
  <c r="L914" i="6"/>
  <c r="H914" i="6"/>
  <c r="D914" i="6"/>
  <c r="R913" i="6"/>
  <c r="N913" i="6"/>
  <c r="J913" i="6"/>
  <c r="F913" i="6"/>
  <c r="B913" i="6"/>
  <c r="P912" i="6"/>
  <c r="L912" i="6"/>
  <c r="H912" i="6"/>
  <c r="D912" i="6"/>
  <c r="R911" i="6"/>
  <c r="N911" i="6"/>
  <c r="J911" i="6"/>
  <c r="F911" i="6"/>
  <c r="B911" i="6"/>
  <c r="P910" i="6"/>
  <c r="L910" i="6"/>
  <c r="H910" i="6"/>
  <c r="D910" i="6"/>
  <c r="R909" i="6"/>
  <c r="N909" i="6"/>
  <c r="J909" i="6"/>
  <c r="F909" i="6"/>
  <c r="B909" i="6"/>
  <c r="P908" i="6"/>
  <c r="L908" i="6"/>
  <c r="H908" i="6"/>
  <c r="D908" i="6"/>
  <c r="R907" i="6"/>
  <c r="N907" i="6"/>
  <c r="J907" i="6"/>
  <c r="F907" i="6"/>
  <c r="B907" i="6"/>
  <c r="P906" i="6"/>
  <c r="L906" i="6"/>
  <c r="H906" i="6"/>
  <c r="D906" i="6"/>
  <c r="R905" i="6"/>
  <c r="N905" i="6"/>
  <c r="J905" i="6"/>
  <c r="F905" i="6"/>
  <c r="B905" i="6"/>
  <c r="P904" i="6"/>
  <c r="L904" i="6"/>
  <c r="H904" i="6"/>
  <c r="D904" i="6"/>
  <c r="R903" i="6"/>
  <c r="N903" i="6"/>
  <c r="J903" i="6"/>
  <c r="F903" i="6"/>
  <c r="B903" i="6"/>
  <c r="P902" i="6"/>
  <c r="L902" i="6"/>
  <c r="H902" i="6"/>
  <c r="D902" i="6"/>
  <c r="R901" i="6"/>
  <c r="N901" i="6"/>
  <c r="J901" i="6"/>
  <c r="F901" i="6"/>
  <c r="B901" i="6"/>
  <c r="P900" i="6"/>
  <c r="L900" i="6"/>
  <c r="H900" i="6"/>
  <c r="D900" i="6"/>
  <c r="R899" i="6"/>
  <c r="N899" i="6"/>
  <c r="J899" i="6"/>
  <c r="F899" i="6"/>
  <c r="B899" i="6"/>
  <c r="P898" i="6"/>
  <c r="L898" i="6"/>
  <c r="H898" i="6"/>
  <c r="D898" i="6"/>
  <c r="R897" i="6"/>
  <c r="N897" i="6"/>
  <c r="J897" i="6"/>
  <c r="F897" i="6"/>
  <c r="B897" i="6"/>
  <c r="P896" i="6"/>
  <c r="L896" i="6"/>
  <c r="H896" i="6"/>
  <c r="D896" i="6"/>
  <c r="R895" i="6"/>
  <c r="N895" i="6"/>
  <c r="J895" i="6"/>
  <c r="F895" i="6"/>
  <c r="B895" i="6"/>
  <c r="P894" i="6"/>
  <c r="L894" i="6"/>
  <c r="H894" i="6"/>
  <c r="D894" i="6"/>
  <c r="R893" i="6"/>
  <c r="N893" i="6"/>
  <c r="J893" i="6"/>
  <c r="F893" i="6"/>
  <c r="B893" i="6"/>
  <c r="P892" i="6"/>
  <c r="L892" i="6"/>
  <c r="H892" i="6"/>
  <c r="D892" i="6"/>
  <c r="R891" i="6"/>
  <c r="N891" i="6"/>
  <c r="J891" i="6"/>
  <c r="F891" i="6"/>
  <c r="B891" i="6"/>
  <c r="P890" i="6"/>
  <c r="L890" i="6"/>
  <c r="H890" i="6"/>
  <c r="D890" i="6"/>
  <c r="R889" i="6"/>
  <c r="N889" i="6"/>
  <c r="J889" i="6"/>
  <c r="F889" i="6"/>
  <c r="B889" i="6"/>
  <c r="P888" i="6"/>
  <c r="L888" i="6"/>
  <c r="H888" i="6"/>
  <c r="D888" i="6"/>
  <c r="R887" i="6"/>
  <c r="N887" i="6"/>
  <c r="J887" i="6"/>
  <c r="F887" i="6"/>
  <c r="B887" i="6"/>
  <c r="P886" i="6"/>
  <c r="L886" i="6"/>
  <c r="H886" i="6"/>
  <c r="D886" i="6"/>
  <c r="R885" i="6"/>
  <c r="N885" i="6"/>
  <c r="J885" i="6"/>
  <c r="F885" i="6"/>
  <c r="B885" i="6"/>
  <c r="P884" i="6"/>
  <c r="L884" i="6"/>
  <c r="H884" i="6"/>
  <c r="D884" i="6"/>
  <c r="R883" i="6"/>
  <c r="N883" i="6"/>
  <c r="J883" i="6"/>
  <c r="F883" i="6"/>
  <c r="B883" i="6"/>
  <c r="P882" i="6"/>
  <c r="L882" i="6"/>
  <c r="H882" i="6"/>
  <c r="D882" i="6"/>
  <c r="R881" i="6"/>
  <c r="N881" i="6"/>
  <c r="J881" i="6"/>
  <c r="F881" i="6"/>
  <c r="B881" i="6"/>
  <c r="P880" i="6"/>
  <c r="L880" i="6"/>
  <c r="H880" i="6"/>
  <c r="D880" i="6"/>
  <c r="R879" i="6"/>
  <c r="N879" i="6"/>
  <c r="J879" i="6"/>
  <c r="F879" i="6"/>
  <c r="B879" i="6"/>
  <c r="P878" i="6"/>
  <c r="L878" i="6"/>
  <c r="H878" i="6"/>
  <c r="D878" i="6"/>
  <c r="R877" i="6"/>
  <c r="N877" i="6"/>
  <c r="J877" i="6"/>
  <c r="F877" i="6"/>
  <c r="B877" i="6"/>
  <c r="P876" i="6"/>
  <c r="L876" i="6"/>
  <c r="H876" i="6"/>
  <c r="D876" i="6"/>
  <c r="R875" i="6"/>
  <c r="N875" i="6"/>
  <c r="P874" i="6"/>
  <c r="L874" i="6"/>
  <c r="H874" i="6"/>
  <c r="D874" i="6"/>
  <c r="S872" i="6"/>
  <c r="C872" i="6"/>
  <c r="E871" i="6"/>
  <c r="G870" i="6"/>
  <c r="I869" i="6"/>
  <c r="K868" i="6"/>
  <c r="M867" i="6"/>
  <c r="O866" i="6"/>
  <c r="Q865" i="6"/>
  <c r="S864" i="6"/>
  <c r="C864" i="6"/>
  <c r="E863" i="6"/>
  <c r="G862" i="6"/>
  <c r="I861" i="6"/>
  <c r="K860" i="6"/>
  <c r="M859" i="6"/>
  <c r="O858" i="6"/>
  <c r="Q857" i="6"/>
  <c r="S856" i="6"/>
  <c r="C856" i="6"/>
  <c r="E855" i="6"/>
  <c r="G854" i="6"/>
  <c r="I853" i="6"/>
  <c r="K852" i="6"/>
  <c r="M851" i="6"/>
  <c r="O850" i="6"/>
  <c r="Q849" i="6"/>
  <c r="S848" i="6"/>
  <c r="C848" i="6"/>
  <c r="E847" i="6"/>
  <c r="G846" i="6"/>
  <c r="I845" i="6"/>
  <c r="K844" i="6"/>
  <c r="M843" i="6"/>
  <c r="O842" i="6"/>
  <c r="Q841" i="6"/>
  <c r="S840" i="6"/>
  <c r="C840" i="6"/>
  <c r="E839" i="6"/>
  <c r="G838" i="6"/>
  <c r="I837" i="6"/>
  <c r="K836" i="6"/>
  <c r="M835" i="6"/>
  <c r="O834" i="6"/>
  <c r="Q833" i="6"/>
  <c r="S832" i="6"/>
  <c r="C832" i="6"/>
  <c r="E831" i="6"/>
  <c r="G830" i="6"/>
  <c r="I829" i="6"/>
  <c r="K828" i="6"/>
  <c r="M827" i="6"/>
  <c r="O826" i="6"/>
  <c r="Q825" i="6"/>
  <c r="S824" i="6"/>
  <c r="C824" i="6"/>
  <c r="E823" i="6"/>
  <c r="G822" i="6"/>
  <c r="I821" i="6"/>
  <c r="K820" i="6"/>
  <c r="M819" i="6"/>
  <c r="O818" i="6"/>
  <c r="Q817" i="6"/>
  <c r="S816" i="6"/>
  <c r="C816" i="6"/>
  <c r="E815" i="6"/>
  <c r="G814" i="6"/>
  <c r="I813" i="6"/>
  <c r="K812" i="6"/>
  <c r="M811" i="6"/>
  <c r="O810" i="6"/>
  <c r="Q809" i="6"/>
  <c r="S808" i="6"/>
  <c r="C808" i="6"/>
  <c r="E807" i="6"/>
  <c r="G806" i="6"/>
  <c r="I805" i="6"/>
  <c r="K804" i="6"/>
  <c r="M803" i="6"/>
  <c r="O802" i="6"/>
  <c r="Q801" i="6"/>
  <c r="S800" i="6"/>
  <c r="C800" i="6"/>
  <c r="E799" i="6"/>
  <c r="G798" i="6"/>
  <c r="I797" i="6"/>
  <c r="K796" i="6"/>
  <c r="M795" i="6"/>
  <c r="O794" i="6"/>
  <c r="Q793" i="6"/>
  <c r="S792" i="6"/>
  <c r="C792" i="6"/>
  <c r="E791" i="6"/>
  <c r="G790" i="6"/>
  <c r="I789" i="6"/>
  <c r="K788" i="6"/>
  <c r="M787" i="6"/>
  <c r="O786" i="6"/>
  <c r="Q785" i="6"/>
  <c r="S784" i="6"/>
  <c r="C784" i="6"/>
  <c r="E783" i="6"/>
  <c r="G782" i="6"/>
  <c r="I781" i="6"/>
  <c r="K780" i="6"/>
  <c r="M779" i="6"/>
  <c r="O778" i="6"/>
  <c r="Q777" i="6"/>
  <c r="S776" i="6"/>
  <c r="C776" i="6"/>
  <c r="E775" i="6"/>
  <c r="G774" i="6"/>
  <c r="I773" i="6"/>
  <c r="K772" i="6"/>
  <c r="M771" i="6"/>
  <c r="O770" i="6"/>
  <c r="Q769" i="6"/>
  <c r="S768" i="6"/>
  <c r="C768" i="6"/>
  <c r="E767" i="6"/>
  <c r="G766" i="6"/>
  <c r="I765" i="6"/>
  <c r="K764" i="6"/>
  <c r="M763" i="6"/>
  <c r="O762" i="6"/>
  <c r="Q761" i="6"/>
  <c r="S760" i="6"/>
  <c r="C760" i="6"/>
  <c r="E759" i="6"/>
  <c r="G758" i="6"/>
  <c r="I757" i="6"/>
  <c r="K756" i="6"/>
  <c r="M755" i="6"/>
  <c r="O754" i="6"/>
  <c r="Q753" i="6"/>
  <c r="S752" i="6"/>
  <c r="C752" i="6"/>
  <c r="E751" i="6"/>
  <c r="G750" i="6"/>
  <c r="I749" i="6"/>
  <c r="K748" i="6"/>
  <c r="M747" i="6"/>
  <c r="O746" i="6"/>
  <c r="Q745" i="6"/>
  <c r="S744" i="6"/>
  <c r="C744" i="6"/>
  <c r="E743" i="6"/>
  <c r="G742" i="6"/>
  <c r="I741" i="6"/>
  <c r="K740" i="6"/>
  <c r="M739" i="6"/>
  <c r="O738" i="6"/>
  <c r="Q737" i="6"/>
  <c r="S736" i="6"/>
  <c r="C736" i="6"/>
  <c r="E735" i="6"/>
  <c r="G734" i="6"/>
  <c r="I733" i="6"/>
  <c r="K732" i="6"/>
  <c r="M731" i="6"/>
  <c r="O730" i="6"/>
  <c r="Q729" i="6"/>
  <c r="S728" i="6"/>
  <c r="C728" i="6"/>
  <c r="E727" i="6"/>
  <c r="G726" i="6"/>
  <c r="I725" i="6"/>
  <c r="K724" i="6"/>
  <c r="M723" i="6"/>
  <c r="O722" i="6"/>
  <c r="Q721" i="6"/>
  <c r="S720" i="6"/>
  <c r="C720" i="6"/>
  <c r="E719" i="6"/>
  <c r="G718" i="6"/>
  <c r="I717" i="6"/>
  <c r="K716" i="6"/>
  <c r="M715" i="6"/>
  <c r="O714" i="6"/>
  <c r="Q713" i="6"/>
  <c r="S712" i="6"/>
  <c r="C712" i="6"/>
  <c r="E711" i="6"/>
  <c r="G710" i="6"/>
  <c r="I709" i="6"/>
  <c r="K708" i="6"/>
  <c r="M707" i="6"/>
  <c r="O706" i="6"/>
  <c r="Q705" i="6"/>
  <c r="S704" i="6"/>
  <c r="C704" i="6"/>
  <c r="E703" i="6"/>
  <c r="G702" i="6"/>
  <c r="I701" i="6"/>
  <c r="K700" i="6"/>
  <c r="M699" i="6"/>
  <c r="O698" i="6"/>
  <c r="Q697" i="6"/>
  <c r="S696" i="6"/>
  <c r="C696" i="6"/>
  <c r="E695" i="6"/>
  <c r="G694" i="6"/>
  <c r="I693" i="6"/>
  <c r="K692" i="6"/>
  <c r="M691" i="6"/>
  <c r="O690" i="6"/>
  <c r="Q689" i="6"/>
  <c r="S688" i="6"/>
  <c r="C688" i="6"/>
  <c r="E687" i="6"/>
  <c r="G686" i="6"/>
  <c r="I685" i="6"/>
  <c r="K684" i="6"/>
  <c r="M683" i="6"/>
  <c r="O682" i="6"/>
  <c r="Q681" i="6"/>
  <c r="S680" i="6"/>
  <c r="C680" i="6"/>
  <c r="E679" i="6"/>
  <c r="G678" i="6"/>
  <c r="I677" i="6"/>
  <c r="K676" i="6"/>
  <c r="M675" i="6"/>
  <c r="O674" i="6"/>
  <c r="Q673" i="6"/>
  <c r="S672" i="6"/>
  <c r="C672" i="6"/>
  <c r="E671" i="6"/>
  <c r="G670" i="6"/>
  <c r="I669" i="6"/>
  <c r="K668" i="6"/>
  <c r="M667" i="6"/>
  <c r="O666" i="6"/>
  <c r="Q665" i="6"/>
  <c r="S664" i="6"/>
  <c r="C664" i="6"/>
  <c r="E663" i="6"/>
  <c r="G662" i="6"/>
  <c r="I661" i="6"/>
  <c r="K660" i="6"/>
  <c r="M659" i="6"/>
  <c r="O658" i="6"/>
  <c r="Q657" i="6"/>
  <c r="S656" i="6"/>
  <c r="C656" i="6"/>
  <c r="E655" i="6"/>
  <c r="G654" i="6"/>
  <c r="I653" i="6"/>
  <c r="K652" i="6"/>
  <c r="M651" i="6"/>
  <c r="O650" i="6"/>
  <c r="Q649" i="6"/>
  <c r="S648" i="6"/>
  <c r="C648" i="6"/>
  <c r="E647" i="6"/>
  <c r="G646" i="6"/>
  <c r="I645" i="6"/>
  <c r="K644" i="6"/>
  <c r="M643" i="6"/>
  <c r="O642" i="6"/>
  <c r="Q641" i="6"/>
  <c r="S640" i="6"/>
  <c r="C640" i="6"/>
  <c r="E639" i="6"/>
  <c r="G638" i="6"/>
  <c r="I637" i="6"/>
  <c r="K636" i="6"/>
  <c r="S634" i="6"/>
  <c r="E633" i="6"/>
  <c r="I631" i="6"/>
  <c r="M629" i="6"/>
  <c r="Q627" i="6"/>
  <c r="C626" i="6"/>
  <c r="G624" i="6"/>
  <c r="K622" i="6"/>
  <c r="O620" i="6"/>
  <c r="S618" i="6"/>
  <c r="E617" i="6"/>
  <c r="I615" i="6"/>
  <c r="M613" i="6"/>
  <c r="Q611" i="6"/>
  <c r="C610" i="6"/>
  <c r="G608" i="6"/>
  <c r="K606" i="6"/>
  <c r="O604" i="6"/>
  <c r="S602" i="6"/>
  <c r="E601" i="6"/>
  <c r="I599" i="6"/>
  <c r="M597" i="6"/>
  <c r="Q595" i="6"/>
  <c r="C594" i="6"/>
  <c r="G592" i="6"/>
  <c r="K590" i="6"/>
  <c r="O588" i="6"/>
  <c r="S586" i="6"/>
  <c r="E585" i="6"/>
  <c r="I583" i="6"/>
  <c r="M581" i="6"/>
  <c r="Q579" i="6"/>
  <c r="C578" i="6"/>
  <c r="G576" i="6"/>
  <c r="K574" i="6"/>
  <c r="O572" i="6"/>
  <c r="S570" i="6"/>
  <c r="E569" i="6"/>
  <c r="I567" i="6"/>
  <c r="M565" i="6"/>
  <c r="Q563" i="6"/>
  <c r="C562" i="6"/>
  <c r="G560" i="6"/>
  <c r="K558" i="6"/>
  <c r="O556" i="6"/>
  <c r="S554" i="6"/>
  <c r="E553" i="6"/>
  <c r="I551" i="6"/>
  <c r="M549" i="6"/>
  <c r="Q547" i="6"/>
  <c r="C546" i="6"/>
  <c r="G544" i="6"/>
  <c r="K542" i="6"/>
  <c r="O540" i="6"/>
  <c r="S538" i="6"/>
  <c r="E537" i="6"/>
  <c r="I535" i="6"/>
  <c r="M533" i="6"/>
  <c r="Q531" i="6"/>
  <c r="C530" i="6"/>
  <c r="G528" i="6"/>
  <c r="K526" i="6"/>
  <c r="O524" i="6"/>
  <c r="C506" i="6"/>
  <c r="Q491" i="6"/>
  <c r="M477" i="6"/>
  <c r="I463" i="6"/>
  <c r="E449" i="6"/>
  <c r="S434" i="6"/>
  <c r="O420" i="6"/>
  <c r="K399" i="6"/>
  <c r="M342" i="6"/>
  <c r="O285" i="6"/>
  <c r="G11" i="6"/>
  <c r="G13" i="6"/>
  <c r="G15" i="6"/>
  <c r="G17" i="6"/>
  <c r="G19" i="6"/>
  <c r="G21" i="6"/>
  <c r="G23" i="6"/>
  <c r="G25" i="6"/>
  <c r="G27" i="6"/>
  <c r="G29" i="6"/>
  <c r="G14" i="6"/>
  <c r="G22" i="6"/>
  <c r="G31" i="6"/>
  <c r="G33" i="6"/>
  <c r="G12" i="6"/>
  <c r="G20" i="6"/>
  <c r="G28" i="6"/>
  <c r="G18" i="6"/>
  <c r="G32" i="6"/>
  <c r="G36" i="6"/>
  <c r="G42" i="6"/>
  <c r="G45" i="6"/>
  <c r="G50" i="6"/>
  <c r="G53" i="6"/>
  <c r="G58" i="6"/>
  <c r="G61" i="6"/>
  <c r="G65" i="6"/>
  <c r="G67" i="6"/>
  <c r="G69" i="6"/>
  <c r="G71" i="6"/>
  <c r="G73" i="6"/>
  <c r="G16" i="6"/>
  <c r="G26" i="6"/>
  <c r="G34" i="6"/>
  <c r="G38" i="6"/>
  <c r="G40" i="6"/>
  <c r="G43" i="6"/>
  <c r="G48" i="6"/>
  <c r="G51" i="6"/>
  <c r="G56" i="6"/>
  <c r="G59" i="6"/>
  <c r="G46" i="6"/>
  <c r="G49" i="6"/>
  <c r="G62" i="6"/>
  <c r="G66" i="6"/>
  <c r="G70" i="6"/>
  <c r="G74" i="6"/>
  <c r="G76" i="6"/>
  <c r="G78" i="6"/>
  <c r="G80" i="6"/>
  <c r="G82" i="6"/>
  <c r="G84" i="6"/>
  <c r="G86" i="6"/>
  <c r="G88" i="6"/>
  <c r="G90" i="6"/>
  <c r="G92" i="6"/>
  <c r="G94" i="6"/>
  <c r="G96" i="6"/>
  <c r="G98" i="6"/>
  <c r="G100" i="6"/>
  <c r="G102" i="6"/>
  <c r="G104" i="6"/>
  <c r="G106" i="6"/>
  <c r="G108" i="6"/>
  <c r="G110" i="6"/>
  <c r="G112" i="6"/>
  <c r="G35" i="6"/>
  <c r="G39" i="6"/>
  <c r="G52" i="6"/>
  <c r="G55" i="6"/>
  <c r="G41" i="6"/>
  <c r="G54" i="6"/>
  <c r="G68" i="6"/>
  <c r="G77" i="6"/>
  <c r="G81" i="6"/>
  <c r="G85" i="6"/>
  <c r="G89" i="6"/>
  <c r="G93" i="6"/>
  <c r="G97" i="6"/>
  <c r="G101" i="6"/>
  <c r="G105" i="6"/>
  <c r="G109" i="6"/>
  <c r="G114" i="6"/>
  <c r="G117" i="6"/>
  <c r="G122" i="6"/>
  <c r="G125" i="6"/>
  <c r="G130" i="6"/>
  <c r="G133" i="6"/>
  <c r="G135" i="6"/>
  <c r="G137" i="6"/>
  <c r="G139" i="6"/>
  <c r="G141" i="6"/>
  <c r="G143" i="6"/>
  <c r="G145" i="6"/>
  <c r="G147" i="6"/>
  <c r="G149" i="6"/>
  <c r="G151" i="6"/>
  <c r="G153" i="6"/>
  <c r="G155" i="6"/>
  <c r="G157" i="6"/>
  <c r="G159" i="6"/>
  <c r="G161" i="6"/>
  <c r="G163" i="6"/>
  <c r="G37" i="6"/>
  <c r="G47" i="6"/>
  <c r="G60" i="6"/>
  <c r="G115" i="6"/>
  <c r="G120" i="6"/>
  <c r="G123" i="6"/>
  <c r="G128" i="6"/>
  <c r="G131" i="6"/>
  <c r="G30" i="6"/>
  <c r="G57" i="6"/>
  <c r="G64" i="6"/>
  <c r="G79" i="6"/>
  <c r="G87" i="6"/>
  <c r="G95" i="6"/>
  <c r="G103" i="6"/>
  <c r="G111" i="6"/>
  <c r="G118" i="6"/>
  <c r="G121" i="6"/>
  <c r="G132" i="6"/>
  <c r="G136" i="6"/>
  <c r="G140" i="6"/>
  <c r="G144" i="6"/>
  <c r="G148" i="6"/>
  <c r="G152" i="6"/>
  <c r="G156" i="6"/>
  <c r="G160" i="6"/>
  <c r="G164" i="6"/>
  <c r="G166" i="6"/>
  <c r="G168" i="6"/>
  <c r="G170" i="6"/>
  <c r="G172" i="6"/>
  <c r="G174" i="6"/>
  <c r="G176" i="6"/>
  <c r="G178" i="6"/>
  <c r="G180" i="6"/>
  <c r="G182" i="6"/>
  <c r="G184" i="6"/>
  <c r="G186" i="6"/>
  <c r="G188" i="6"/>
  <c r="G190" i="6"/>
  <c r="G192" i="6"/>
  <c r="G24" i="6"/>
  <c r="G124" i="6"/>
  <c r="G127" i="6"/>
  <c r="G72" i="6"/>
  <c r="G75" i="6"/>
  <c r="G83" i="6"/>
  <c r="G91" i="6"/>
  <c r="G99" i="6"/>
  <c r="G107" i="6"/>
  <c r="G113" i="6"/>
  <c r="G195" i="6"/>
  <c r="G197" i="6"/>
  <c r="G199" i="6"/>
  <c r="G201" i="6"/>
  <c r="G203" i="6"/>
  <c r="G205" i="6"/>
  <c r="G207" i="6"/>
  <c r="G209" i="6"/>
  <c r="G211" i="6"/>
  <c r="G213" i="6"/>
  <c r="G215" i="6"/>
  <c r="G217" i="6"/>
  <c r="G116" i="6"/>
  <c r="G129" i="6"/>
  <c r="G134" i="6"/>
  <c r="G142" i="6"/>
  <c r="G150" i="6"/>
  <c r="G158" i="6"/>
  <c r="G167" i="6"/>
  <c r="G171" i="6"/>
  <c r="G175" i="6"/>
  <c r="G179" i="6"/>
  <c r="G183" i="6"/>
  <c r="G187" i="6"/>
  <c r="G191" i="6"/>
  <c r="G44" i="6"/>
  <c r="G63" i="6"/>
  <c r="G119" i="6"/>
  <c r="G194" i="6"/>
  <c r="G196" i="6"/>
  <c r="G198" i="6"/>
  <c r="G200" i="6"/>
  <c r="G202" i="6"/>
  <c r="G162" i="6"/>
  <c r="G165" i="6"/>
  <c r="G181" i="6"/>
  <c r="G204" i="6"/>
  <c r="G208" i="6"/>
  <c r="G212" i="6"/>
  <c r="G216" i="6"/>
  <c r="G126" i="6"/>
  <c r="G138" i="6"/>
  <c r="G169" i="6"/>
  <c r="G185" i="6"/>
  <c r="G219" i="6"/>
  <c r="G221" i="6"/>
  <c r="G223" i="6"/>
  <c r="G225" i="6"/>
  <c r="G227" i="6"/>
  <c r="G229" i="6"/>
  <c r="G231" i="6"/>
  <c r="G233" i="6"/>
  <c r="G235" i="6"/>
  <c r="G237" i="6"/>
  <c r="G239" i="6"/>
  <c r="G241" i="6"/>
  <c r="G243" i="6"/>
  <c r="G245" i="6"/>
  <c r="G247" i="6"/>
  <c r="G249" i="6"/>
  <c r="G251" i="6"/>
  <c r="G253" i="6"/>
  <c r="G255" i="6"/>
  <c r="G257" i="6"/>
  <c r="G259" i="6"/>
  <c r="G261" i="6"/>
  <c r="G263" i="6"/>
  <c r="G265" i="6"/>
  <c r="G267" i="6"/>
  <c r="G269" i="6"/>
  <c r="G271" i="6"/>
  <c r="G273" i="6"/>
  <c r="G275" i="6"/>
  <c r="G146" i="6"/>
  <c r="G173" i="6"/>
  <c r="G189" i="6"/>
  <c r="G206" i="6"/>
  <c r="G210" i="6"/>
  <c r="G214" i="6"/>
  <c r="G154" i="6"/>
  <c r="G222" i="6"/>
  <c r="G230" i="6"/>
  <c r="G238" i="6"/>
  <c r="G246" i="6"/>
  <c r="G254" i="6"/>
  <c r="G262" i="6"/>
  <c r="G270" i="6"/>
  <c r="G224" i="6"/>
  <c r="G232" i="6"/>
  <c r="G240" i="6"/>
  <c r="G248" i="6"/>
  <c r="G256" i="6"/>
  <c r="G264" i="6"/>
  <c r="G272" i="6"/>
  <c r="G278" i="6"/>
  <c r="G280" i="6"/>
  <c r="G282" i="6"/>
  <c r="G284" i="6"/>
  <c r="G286" i="6"/>
  <c r="G288" i="6"/>
  <c r="G290" i="6"/>
  <c r="G292" i="6"/>
  <c r="G294" i="6"/>
  <c r="G296" i="6"/>
  <c r="G298" i="6"/>
  <c r="G300" i="6"/>
  <c r="G302" i="6"/>
  <c r="G304" i="6"/>
  <c r="G306" i="6"/>
  <c r="G308" i="6"/>
  <c r="G310" i="6"/>
  <c r="G312" i="6"/>
  <c r="G314" i="6"/>
  <c r="G316" i="6"/>
  <c r="G318" i="6"/>
  <c r="G320" i="6"/>
  <c r="G322" i="6"/>
  <c r="G324" i="6"/>
  <c r="G326" i="6"/>
  <c r="G328" i="6"/>
  <c r="G330" i="6"/>
  <c r="G332" i="6"/>
  <c r="G334" i="6"/>
  <c r="G336" i="6"/>
  <c r="G338" i="6"/>
  <c r="G340" i="6"/>
  <c r="G342" i="6"/>
  <c r="G344" i="6"/>
  <c r="G346" i="6"/>
  <c r="G348" i="6"/>
  <c r="G350" i="6"/>
  <c r="G352" i="6"/>
  <c r="G354" i="6"/>
  <c r="G356" i="6"/>
  <c r="G358" i="6"/>
  <c r="G360" i="6"/>
  <c r="G362" i="6"/>
  <c r="G364" i="6"/>
  <c r="G366" i="6"/>
  <c r="G368" i="6"/>
  <c r="G370" i="6"/>
  <c r="G372" i="6"/>
  <c r="G374" i="6"/>
  <c r="G376" i="6"/>
  <c r="G378" i="6"/>
  <c r="G380" i="6"/>
  <c r="G382" i="6"/>
  <c r="G384" i="6"/>
  <c r="G386" i="6"/>
  <c r="G388" i="6"/>
  <c r="G390" i="6"/>
  <c r="G392" i="6"/>
  <c r="G394" i="6"/>
  <c r="G396" i="6"/>
  <c r="G398" i="6"/>
  <c r="G400" i="6"/>
  <c r="G402" i="6"/>
  <c r="G404" i="6"/>
  <c r="G406" i="6"/>
  <c r="G408" i="6"/>
  <c r="G177" i="6"/>
  <c r="G218" i="6"/>
  <c r="G226" i="6"/>
  <c r="G234" i="6"/>
  <c r="G242" i="6"/>
  <c r="G250" i="6"/>
  <c r="G258" i="6"/>
  <c r="G266" i="6"/>
  <c r="G274" i="6"/>
  <c r="G276" i="6"/>
  <c r="G244" i="6"/>
  <c r="G283" i="6"/>
  <c r="G291" i="6"/>
  <c r="G299" i="6"/>
  <c r="G307" i="6"/>
  <c r="G315" i="6"/>
  <c r="G323" i="6"/>
  <c r="G331" i="6"/>
  <c r="G339" i="6"/>
  <c r="G347" i="6"/>
  <c r="G355" i="6"/>
  <c r="G363" i="6"/>
  <c r="G371" i="6"/>
  <c r="G379" i="6"/>
  <c r="G387" i="6"/>
  <c r="G395" i="6"/>
  <c r="G403" i="6"/>
  <c r="G220" i="6"/>
  <c r="G252" i="6"/>
  <c r="G277" i="6"/>
  <c r="G285" i="6"/>
  <c r="G293" i="6"/>
  <c r="G301" i="6"/>
  <c r="G309" i="6"/>
  <c r="G317" i="6"/>
  <c r="G325" i="6"/>
  <c r="G333" i="6"/>
  <c r="G341" i="6"/>
  <c r="G349" i="6"/>
  <c r="G357" i="6"/>
  <c r="G365" i="6"/>
  <c r="G373" i="6"/>
  <c r="G381" i="6"/>
  <c r="G389" i="6"/>
  <c r="G397" i="6"/>
  <c r="G405" i="6"/>
  <c r="G409" i="6"/>
  <c r="G411" i="6"/>
  <c r="G413" i="6"/>
  <c r="G415" i="6"/>
  <c r="G417" i="6"/>
  <c r="G419" i="6"/>
  <c r="G421" i="6"/>
  <c r="G423" i="6"/>
  <c r="G425" i="6"/>
  <c r="G427" i="6"/>
  <c r="G429" i="6"/>
  <c r="G431" i="6"/>
  <c r="G433" i="6"/>
  <c r="G435" i="6"/>
  <c r="G437" i="6"/>
  <c r="G439" i="6"/>
  <c r="G441" i="6"/>
  <c r="G443" i="6"/>
  <c r="G445" i="6"/>
  <c r="G447" i="6"/>
  <c r="G449" i="6"/>
  <c r="G451" i="6"/>
  <c r="G453" i="6"/>
  <c r="G455" i="6"/>
  <c r="G457" i="6"/>
  <c r="G459" i="6"/>
  <c r="G461" i="6"/>
  <c r="G463" i="6"/>
  <c r="G465" i="6"/>
  <c r="G467" i="6"/>
  <c r="G469" i="6"/>
  <c r="G471" i="6"/>
  <c r="G473" i="6"/>
  <c r="G475" i="6"/>
  <c r="G477" i="6"/>
  <c r="G479" i="6"/>
  <c r="G481" i="6"/>
  <c r="G483" i="6"/>
  <c r="G485" i="6"/>
  <c r="G487" i="6"/>
  <c r="G489" i="6"/>
  <c r="G491" i="6"/>
  <c r="G493" i="6"/>
  <c r="G495" i="6"/>
  <c r="G497" i="6"/>
  <c r="G499" i="6"/>
  <c r="G501" i="6"/>
  <c r="G503" i="6"/>
  <c r="G505" i="6"/>
  <c r="G507" i="6"/>
  <c r="G509" i="6"/>
  <c r="G511" i="6"/>
  <c r="G513" i="6"/>
  <c r="G515" i="6"/>
  <c r="G517" i="6"/>
  <c r="G519" i="6"/>
  <c r="G521" i="6"/>
  <c r="G228" i="6"/>
  <c r="G260" i="6"/>
  <c r="G279" i="6"/>
  <c r="G287" i="6"/>
  <c r="G295" i="6"/>
  <c r="G303" i="6"/>
  <c r="G311" i="6"/>
  <c r="G319" i="6"/>
  <c r="G327" i="6"/>
  <c r="G335" i="6"/>
  <c r="G343" i="6"/>
  <c r="G351" i="6"/>
  <c r="G359" i="6"/>
  <c r="G367" i="6"/>
  <c r="G375" i="6"/>
  <c r="G383" i="6"/>
  <c r="G391" i="6"/>
  <c r="G399" i="6"/>
  <c r="G407" i="6"/>
  <c r="G297" i="6"/>
  <c r="G329" i="6"/>
  <c r="G361" i="6"/>
  <c r="G393" i="6"/>
  <c r="G410" i="6"/>
  <c r="G418" i="6"/>
  <c r="G426" i="6"/>
  <c r="G434" i="6"/>
  <c r="G442" i="6"/>
  <c r="G450" i="6"/>
  <c r="G458" i="6"/>
  <c r="G466" i="6"/>
  <c r="G474" i="6"/>
  <c r="G482" i="6"/>
  <c r="G490" i="6"/>
  <c r="G498" i="6"/>
  <c r="G506" i="6"/>
  <c r="G514" i="6"/>
  <c r="G522" i="6"/>
  <c r="G193" i="6"/>
  <c r="G236" i="6"/>
  <c r="G305" i="6"/>
  <c r="G337" i="6"/>
  <c r="G369" i="6"/>
  <c r="G401" i="6"/>
  <c r="G412" i="6"/>
  <c r="G420" i="6"/>
  <c r="G428" i="6"/>
  <c r="G436" i="6"/>
  <c r="G444" i="6"/>
  <c r="G452" i="6"/>
  <c r="G460" i="6"/>
  <c r="G468" i="6"/>
  <c r="G476" i="6"/>
  <c r="G484" i="6"/>
  <c r="G492" i="6"/>
  <c r="G500" i="6"/>
  <c r="G508" i="6"/>
  <c r="G516" i="6"/>
  <c r="G268" i="6"/>
  <c r="G281" i="6"/>
  <c r="G313" i="6"/>
  <c r="G345" i="6"/>
  <c r="G377" i="6"/>
  <c r="G414" i="6"/>
  <c r="G422" i="6"/>
  <c r="G430" i="6"/>
  <c r="G438" i="6"/>
  <c r="G446" i="6"/>
  <c r="G454" i="6"/>
  <c r="G462" i="6"/>
  <c r="G470" i="6"/>
  <c r="G478" i="6"/>
  <c r="G486" i="6"/>
  <c r="G494" i="6"/>
  <c r="G502" i="6"/>
  <c r="G510" i="6"/>
  <c r="G518" i="6"/>
  <c r="G523" i="6"/>
  <c r="G525" i="6"/>
  <c r="G527" i="6"/>
  <c r="G529" i="6"/>
  <c r="G531" i="6"/>
  <c r="G533" i="6"/>
  <c r="G535" i="6"/>
  <c r="G537" i="6"/>
  <c r="G539" i="6"/>
  <c r="G541" i="6"/>
  <c r="G543" i="6"/>
  <c r="G545" i="6"/>
  <c r="G547" i="6"/>
  <c r="G549" i="6"/>
  <c r="G551" i="6"/>
  <c r="G553" i="6"/>
  <c r="G555" i="6"/>
  <c r="G557" i="6"/>
  <c r="G559" i="6"/>
  <c r="G561" i="6"/>
  <c r="G563" i="6"/>
  <c r="G565" i="6"/>
  <c r="G567" i="6"/>
  <c r="G569" i="6"/>
  <c r="G571" i="6"/>
  <c r="G573" i="6"/>
  <c r="G575" i="6"/>
  <c r="G577" i="6"/>
  <c r="G579" i="6"/>
  <c r="G581" i="6"/>
  <c r="G583" i="6"/>
  <c r="G585" i="6"/>
  <c r="G587" i="6"/>
  <c r="G589" i="6"/>
  <c r="G591" i="6"/>
  <c r="G593" i="6"/>
  <c r="G595" i="6"/>
  <c r="G597" i="6"/>
  <c r="G599" i="6"/>
  <c r="G601" i="6"/>
  <c r="G603" i="6"/>
  <c r="G605" i="6"/>
  <c r="G607" i="6"/>
  <c r="G609" i="6"/>
  <c r="G611" i="6"/>
  <c r="G613" i="6"/>
  <c r="G615" i="6"/>
  <c r="G617" i="6"/>
  <c r="G619" i="6"/>
  <c r="G621" i="6"/>
  <c r="G623" i="6"/>
  <c r="G625" i="6"/>
  <c r="G627" i="6"/>
  <c r="G629" i="6"/>
  <c r="G631" i="6"/>
  <c r="G633" i="6"/>
  <c r="G635" i="6"/>
  <c r="G289" i="6"/>
  <c r="G432" i="6"/>
  <c r="G464" i="6"/>
  <c r="G496" i="6"/>
  <c r="G321" i="6"/>
  <c r="G440" i="6"/>
  <c r="G472" i="6"/>
  <c r="G504" i="6"/>
  <c r="G526" i="6"/>
  <c r="G530" i="6"/>
  <c r="G534" i="6"/>
  <c r="G538" i="6"/>
  <c r="G542" i="6"/>
  <c r="G546" i="6"/>
  <c r="G550" i="6"/>
  <c r="G554" i="6"/>
  <c r="G558" i="6"/>
  <c r="G562" i="6"/>
  <c r="G566" i="6"/>
  <c r="G570" i="6"/>
  <c r="G574" i="6"/>
  <c r="G578" i="6"/>
  <c r="G582" i="6"/>
  <c r="G586" i="6"/>
  <c r="G590" i="6"/>
  <c r="G594" i="6"/>
  <c r="G598" i="6"/>
  <c r="G602" i="6"/>
  <c r="G606" i="6"/>
  <c r="G610" i="6"/>
  <c r="G614" i="6"/>
  <c r="G618" i="6"/>
  <c r="G622" i="6"/>
  <c r="G626" i="6"/>
  <c r="G630" i="6"/>
  <c r="G634" i="6"/>
  <c r="G637" i="6"/>
  <c r="G639" i="6"/>
  <c r="G641" i="6"/>
  <c r="G643" i="6"/>
  <c r="G645" i="6"/>
  <c r="G647" i="6"/>
  <c r="G649" i="6"/>
  <c r="G651" i="6"/>
  <c r="G653" i="6"/>
  <c r="G655" i="6"/>
  <c r="G657" i="6"/>
  <c r="G659" i="6"/>
  <c r="G661" i="6"/>
  <c r="G663" i="6"/>
  <c r="G665" i="6"/>
  <c r="G667" i="6"/>
  <c r="G669" i="6"/>
  <c r="G671" i="6"/>
  <c r="G673" i="6"/>
  <c r="G675" i="6"/>
  <c r="G677" i="6"/>
  <c r="G679" i="6"/>
  <c r="G681" i="6"/>
  <c r="G683" i="6"/>
  <c r="G685" i="6"/>
  <c r="G687" i="6"/>
  <c r="G689" i="6"/>
  <c r="G691" i="6"/>
  <c r="G693" i="6"/>
  <c r="G695" i="6"/>
  <c r="G697" i="6"/>
  <c r="G699" i="6"/>
  <c r="G701" i="6"/>
  <c r="G703" i="6"/>
  <c r="G705" i="6"/>
  <c r="G707" i="6"/>
  <c r="G709" i="6"/>
  <c r="G711" i="6"/>
  <c r="G713" i="6"/>
  <c r="G715" i="6"/>
  <c r="G717" i="6"/>
  <c r="G719" i="6"/>
  <c r="G721" i="6"/>
  <c r="G723" i="6"/>
  <c r="G725" i="6"/>
  <c r="G727" i="6"/>
  <c r="G729" i="6"/>
  <c r="G731" i="6"/>
  <c r="G733" i="6"/>
  <c r="G735" i="6"/>
  <c r="G737" i="6"/>
  <c r="G739" i="6"/>
  <c r="G741" i="6"/>
  <c r="G743" i="6"/>
  <c r="G745" i="6"/>
  <c r="G747" i="6"/>
  <c r="G749" i="6"/>
  <c r="G751" i="6"/>
  <c r="G753" i="6"/>
  <c r="G755" i="6"/>
  <c r="G757" i="6"/>
  <c r="G759" i="6"/>
  <c r="G761" i="6"/>
  <c r="G763" i="6"/>
  <c r="G765" i="6"/>
  <c r="G767" i="6"/>
  <c r="G769" i="6"/>
  <c r="G771" i="6"/>
  <c r="G773" i="6"/>
  <c r="G775" i="6"/>
  <c r="G777" i="6"/>
  <c r="G779" i="6"/>
  <c r="G781" i="6"/>
  <c r="G783" i="6"/>
  <c r="G785" i="6"/>
  <c r="G787" i="6"/>
  <c r="G789" i="6"/>
  <c r="G791" i="6"/>
  <c r="G793" i="6"/>
  <c r="G795" i="6"/>
  <c r="G797" i="6"/>
  <c r="G799" i="6"/>
  <c r="G801" i="6"/>
  <c r="G803" i="6"/>
  <c r="G805" i="6"/>
  <c r="G807" i="6"/>
  <c r="G809" i="6"/>
  <c r="G811" i="6"/>
  <c r="G813" i="6"/>
  <c r="G815" i="6"/>
  <c r="G817" i="6"/>
  <c r="G819" i="6"/>
  <c r="G821" i="6"/>
  <c r="G823" i="6"/>
  <c r="G825" i="6"/>
  <c r="G827" i="6"/>
  <c r="G829" i="6"/>
  <c r="G831" i="6"/>
  <c r="G833" i="6"/>
  <c r="G835" i="6"/>
  <c r="G837" i="6"/>
  <c r="G839" i="6"/>
  <c r="G841" i="6"/>
  <c r="G843" i="6"/>
  <c r="G845" i="6"/>
  <c r="G847" i="6"/>
  <c r="G849" i="6"/>
  <c r="G851" i="6"/>
  <c r="G853" i="6"/>
  <c r="G855" i="6"/>
  <c r="G857" i="6"/>
  <c r="G859" i="6"/>
  <c r="G861" i="6"/>
  <c r="G863" i="6"/>
  <c r="G865" i="6"/>
  <c r="G867" i="6"/>
  <c r="G869" i="6"/>
  <c r="G871" i="6"/>
  <c r="G873" i="6"/>
  <c r="G353" i="6"/>
  <c r="G416" i="6"/>
  <c r="G448" i="6"/>
  <c r="G480" i="6"/>
  <c r="G512" i="6"/>
  <c r="O870" i="6"/>
  <c r="C860" i="6"/>
  <c r="S852" i="6"/>
  <c r="C852" i="6"/>
  <c r="S844" i="6"/>
  <c r="C844" i="6"/>
  <c r="S836" i="6"/>
  <c r="C836" i="6"/>
  <c r="S828" i="6"/>
  <c r="C828" i="6"/>
  <c r="S820" i="6"/>
  <c r="C820" i="6"/>
  <c r="K808" i="6"/>
  <c r="O806" i="6"/>
  <c r="C804" i="6"/>
  <c r="G794" i="6"/>
  <c r="G786" i="6"/>
  <c r="K784" i="6"/>
  <c r="G778" i="6"/>
  <c r="K776" i="6"/>
  <c r="G762" i="6"/>
  <c r="K760" i="6"/>
  <c r="G754" i="6"/>
  <c r="K752" i="6"/>
  <c r="K744" i="6"/>
  <c r="O742" i="6"/>
  <c r="S732" i="6"/>
  <c r="S724" i="6"/>
  <c r="C724" i="6"/>
  <c r="S716" i="6"/>
  <c r="C716" i="6"/>
  <c r="K704" i="6"/>
  <c r="O702" i="6"/>
  <c r="K688" i="6"/>
  <c r="O686" i="6"/>
  <c r="K680" i="6"/>
  <c r="O678" i="6"/>
  <c r="O670" i="6"/>
  <c r="O662" i="6"/>
  <c r="O654" i="6"/>
  <c r="K640" i="6"/>
  <c r="O638" i="6"/>
  <c r="C634" i="6"/>
  <c r="G616" i="6"/>
  <c r="G600" i="6"/>
  <c r="K582" i="6"/>
  <c r="K566" i="6"/>
  <c r="S562" i="6"/>
  <c r="B11" i="6"/>
  <c r="B14" i="6"/>
  <c r="B19" i="6"/>
  <c r="B22" i="6"/>
  <c r="B27" i="6"/>
  <c r="B12" i="6"/>
  <c r="B17" i="6"/>
  <c r="B20" i="6"/>
  <c r="B25" i="6"/>
  <c r="B28" i="6"/>
  <c r="B30" i="6"/>
  <c r="B32" i="6"/>
  <c r="B34" i="6"/>
  <c r="B36" i="6"/>
  <c r="B38" i="6"/>
  <c r="B23" i="6"/>
  <c r="B26" i="6"/>
  <c r="B41" i="6"/>
  <c r="B43" i="6"/>
  <c r="B45" i="6"/>
  <c r="B47" i="6"/>
  <c r="B49" i="6"/>
  <c r="B51" i="6"/>
  <c r="B53" i="6"/>
  <c r="B55" i="6"/>
  <c r="B57" i="6"/>
  <c r="B59" i="6"/>
  <c r="B61" i="6"/>
  <c r="B63" i="6"/>
  <c r="B13" i="6"/>
  <c r="B16" i="6"/>
  <c r="B15" i="6"/>
  <c r="B35" i="6"/>
  <c r="B37" i="6"/>
  <c r="B39" i="6"/>
  <c r="B42" i="6"/>
  <c r="B50" i="6"/>
  <c r="B58" i="6"/>
  <c r="B21" i="6"/>
  <c r="B33" i="6"/>
  <c r="B40" i="6"/>
  <c r="B48" i="6"/>
  <c r="B56" i="6"/>
  <c r="B64" i="6"/>
  <c r="B66" i="6"/>
  <c r="B68" i="6"/>
  <c r="B70" i="6"/>
  <c r="B72" i="6"/>
  <c r="B74" i="6"/>
  <c r="B54" i="6"/>
  <c r="B31" i="6"/>
  <c r="B44" i="6"/>
  <c r="B60" i="6"/>
  <c r="B65" i="6"/>
  <c r="B69" i="6"/>
  <c r="B73" i="6"/>
  <c r="B75" i="6"/>
  <c r="B77" i="6"/>
  <c r="B79" i="6"/>
  <c r="B81" i="6"/>
  <c r="B83" i="6"/>
  <c r="B85" i="6"/>
  <c r="B87" i="6"/>
  <c r="B89" i="6"/>
  <c r="B91" i="6"/>
  <c r="B93" i="6"/>
  <c r="B95" i="6"/>
  <c r="B97" i="6"/>
  <c r="B99" i="6"/>
  <c r="B101" i="6"/>
  <c r="B103" i="6"/>
  <c r="B105" i="6"/>
  <c r="B107" i="6"/>
  <c r="B109" i="6"/>
  <c r="B111" i="6"/>
  <c r="B113" i="6"/>
  <c r="B115" i="6"/>
  <c r="B117" i="6"/>
  <c r="B119" i="6"/>
  <c r="B121" i="6"/>
  <c r="B123" i="6"/>
  <c r="B125" i="6"/>
  <c r="B127" i="6"/>
  <c r="B129" i="6"/>
  <c r="B131" i="6"/>
  <c r="B18" i="6"/>
  <c r="B46" i="6"/>
  <c r="B114" i="6"/>
  <c r="B122" i="6"/>
  <c r="B130" i="6"/>
  <c r="B29" i="6"/>
  <c r="B52" i="6"/>
  <c r="B71" i="6"/>
  <c r="B76" i="6"/>
  <c r="B80" i="6"/>
  <c r="B84" i="6"/>
  <c r="B88" i="6"/>
  <c r="B92" i="6"/>
  <c r="B96" i="6"/>
  <c r="B100" i="6"/>
  <c r="B104" i="6"/>
  <c r="B108" i="6"/>
  <c r="B112" i="6"/>
  <c r="B120" i="6"/>
  <c r="B128" i="6"/>
  <c r="B132" i="6"/>
  <c r="B134" i="6"/>
  <c r="B136" i="6"/>
  <c r="B138" i="6"/>
  <c r="B140" i="6"/>
  <c r="B142" i="6"/>
  <c r="B144" i="6"/>
  <c r="B146" i="6"/>
  <c r="B148" i="6"/>
  <c r="B150" i="6"/>
  <c r="B152" i="6"/>
  <c r="B154" i="6"/>
  <c r="B156" i="6"/>
  <c r="B158" i="6"/>
  <c r="B160" i="6"/>
  <c r="B162" i="6"/>
  <c r="B164" i="6"/>
  <c r="B24" i="6"/>
  <c r="B62" i="6"/>
  <c r="B126" i="6"/>
  <c r="B82" i="6"/>
  <c r="B90" i="6"/>
  <c r="B98" i="6"/>
  <c r="B106" i="6"/>
  <c r="B116" i="6"/>
  <c r="B135" i="6"/>
  <c r="B139" i="6"/>
  <c r="B143" i="6"/>
  <c r="B147" i="6"/>
  <c r="B151" i="6"/>
  <c r="B155" i="6"/>
  <c r="B159" i="6"/>
  <c r="B163" i="6"/>
  <c r="B165" i="6"/>
  <c r="B167" i="6"/>
  <c r="B169" i="6"/>
  <c r="B171" i="6"/>
  <c r="B173" i="6"/>
  <c r="B175" i="6"/>
  <c r="B177" i="6"/>
  <c r="B179" i="6"/>
  <c r="B181" i="6"/>
  <c r="B183" i="6"/>
  <c r="B185" i="6"/>
  <c r="B187" i="6"/>
  <c r="B189" i="6"/>
  <c r="B191" i="6"/>
  <c r="B193" i="6"/>
  <c r="B118" i="6"/>
  <c r="B67" i="6"/>
  <c r="B78" i="6"/>
  <c r="B110" i="6"/>
  <c r="B133" i="6"/>
  <c r="B141" i="6"/>
  <c r="B149" i="6"/>
  <c r="B157" i="6"/>
  <c r="B168" i="6"/>
  <c r="B172" i="6"/>
  <c r="B176" i="6"/>
  <c r="B180" i="6"/>
  <c r="B184" i="6"/>
  <c r="B188" i="6"/>
  <c r="B192" i="6"/>
  <c r="B86" i="6"/>
  <c r="B196" i="6"/>
  <c r="B198" i="6"/>
  <c r="B200" i="6"/>
  <c r="B202" i="6"/>
  <c r="B204" i="6"/>
  <c r="B206" i="6"/>
  <c r="B208" i="6"/>
  <c r="B210" i="6"/>
  <c r="B212" i="6"/>
  <c r="B214" i="6"/>
  <c r="B216" i="6"/>
  <c r="B94" i="6"/>
  <c r="B124" i="6"/>
  <c r="B137" i="6"/>
  <c r="B145" i="6"/>
  <c r="B153" i="6"/>
  <c r="B161" i="6"/>
  <c r="B166" i="6"/>
  <c r="B170" i="6"/>
  <c r="B174" i="6"/>
  <c r="B178" i="6"/>
  <c r="B182" i="6"/>
  <c r="B186" i="6"/>
  <c r="B190" i="6"/>
  <c r="B194" i="6"/>
  <c r="B102" i="6"/>
  <c r="B201" i="6"/>
  <c r="B219" i="6"/>
  <c r="B221" i="6"/>
  <c r="B223" i="6"/>
  <c r="B225" i="6"/>
  <c r="B227" i="6"/>
  <c r="B229" i="6"/>
  <c r="B231" i="6"/>
  <c r="B233" i="6"/>
  <c r="B235" i="6"/>
  <c r="B237" i="6"/>
  <c r="B239" i="6"/>
  <c r="B241" i="6"/>
  <c r="B243" i="6"/>
  <c r="B245" i="6"/>
  <c r="B247" i="6"/>
  <c r="B249" i="6"/>
  <c r="B251" i="6"/>
  <c r="B253" i="6"/>
  <c r="B255" i="6"/>
  <c r="B257" i="6"/>
  <c r="B259" i="6"/>
  <c r="B261" i="6"/>
  <c r="B263" i="6"/>
  <c r="B265" i="6"/>
  <c r="B267" i="6"/>
  <c r="B269" i="6"/>
  <c r="B271" i="6"/>
  <c r="B273" i="6"/>
  <c r="B195" i="6"/>
  <c r="B203" i="6"/>
  <c r="B207" i="6"/>
  <c r="B211" i="6"/>
  <c r="B215" i="6"/>
  <c r="B197" i="6"/>
  <c r="B218" i="6"/>
  <c r="B220" i="6"/>
  <c r="B222" i="6"/>
  <c r="B224" i="6"/>
  <c r="B226" i="6"/>
  <c r="B228" i="6"/>
  <c r="B230" i="6"/>
  <c r="B232" i="6"/>
  <c r="B234" i="6"/>
  <c r="B236" i="6"/>
  <c r="B238" i="6"/>
  <c r="B240" i="6"/>
  <c r="B242" i="6"/>
  <c r="B244" i="6"/>
  <c r="B246" i="6"/>
  <c r="B248" i="6"/>
  <c r="B250" i="6"/>
  <c r="B252" i="6"/>
  <c r="B254" i="6"/>
  <c r="B256" i="6"/>
  <c r="B258" i="6"/>
  <c r="B260" i="6"/>
  <c r="B262" i="6"/>
  <c r="B264" i="6"/>
  <c r="B266" i="6"/>
  <c r="B268" i="6"/>
  <c r="B270" i="6"/>
  <c r="B272" i="6"/>
  <c r="B274" i="6"/>
  <c r="B276" i="6"/>
  <c r="B213" i="6"/>
  <c r="B278" i="6"/>
  <c r="B280" i="6"/>
  <c r="B282" i="6"/>
  <c r="B284" i="6"/>
  <c r="B286" i="6"/>
  <c r="B288" i="6"/>
  <c r="B290" i="6"/>
  <c r="B292" i="6"/>
  <c r="B294" i="6"/>
  <c r="B296" i="6"/>
  <c r="B298" i="6"/>
  <c r="B300" i="6"/>
  <c r="B302" i="6"/>
  <c r="B304" i="6"/>
  <c r="B306" i="6"/>
  <c r="B308" i="6"/>
  <c r="B310" i="6"/>
  <c r="B312" i="6"/>
  <c r="B314" i="6"/>
  <c r="B316" i="6"/>
  <c r="B318" i="6"/>
  <c r="B320" i="6"/>
  <c r="B322" i="6"/>
  <c r="B324" i="6"/>
  <c r="B326" i="6"/>
  <c r="B328" i="6"/>
  <c r="B330" i="6"/>
  <c r="B332" i="6"/>
  <c r="B334" i="6"/>
  <c r="B336" i="6"/>
  <c r="B338" i="6"/>
  <c r="B340" i="6"/>
  <c r="B342" i="6"/>
  <c r="B344" i="6"/>
  <c r="B346" i="6"/>
  <c r="B348" i="6"/>
  <c r="B350" i="6"/>
  <c r="B352" i="6"/>
  <c r="B354" i="6"/>
  <c r="B356" i="6"/>
  <c r="B358" i="6"/>
  <c r="B360" i="6"/>
  <c r="B362" i="6"/>
  <c r="B364" i="6"/>
  <c r="B366" i="6"/>
  <c r="B368" i="6"/>
  <c r="B370" i="6"/>
  <c r="B372" i="6"/>
  <c r="B374" i="6"/>
  <c r="B376" i="6"/>
  <c r="B378" i="6"/>
  <c r="B380" i="6"/>
  <c r="B382" i="6"/>
  <c r="B384" i="6"/>
  <c r="B386" i="6"/>
  <c r="B388" i="6"/>
  <c r="B390" i="6"/>
  <c r="B392" i="6"/>
  <c r="B394" i="6"/>
  <c r="B396" i="6"/>
  <c r="B398" i="6"/>
  <c r="B400" i="6"/>
  <c r="B402" i="6"/>
  <c r="B404" i="6"/>
  <c r="B406" i="6"/>
  <c r="B408" i="6"/>
  <c r="B199" i="6"/>
  <c r="B217" i="6"/>
  <c r="B205" i="6"/>
  <c r="B279" i="6"/>
  <c r="B281" i="6"/>
  <c r="B283" i="6"/>
  <c r="B285" i="6"/>
  <c r="B287" i="6"/>
  <c r="B289" i="6"/>
  <c r="B291" i="6"/>
  <c r="B293" i="6"/>
  <c r="B295" i="6"/>
  <c r="B297" i="6"/>
  <c r="B299" i="6"/>
  <c r="B301" i="6"/>
  <c r="B303" i="6"/>
  <c r="B305" i="6"/>
  <c r="B307" i="6"/>
  <c r="B309" i="6"/>
  <c r="B311" i="6"/>
  <c r="B313" i="6"/>
  <c r="B315" i="6"/>
  <c r="B317" i="6"/>
  <c r="B319" i="6"/>
  <c r="B321" i="6"/>
  <c r="B323" i="6"/>
  <c r="B325" i="6"/>
  <c r="B327" i="6"/>
  <c r="B329" i="6"/>
  <c r="B331" i="6"/>
  <c r="B333" i="6"/>
  <c r="B335" i="6"/>
  <c r="B337" i="6"/>
  <c r="B339" i="6"/>
  <c r="B341" i="6"/>
  <c r="B343" i="6"/>
  <c r="B345" i="6"/>
  <c r="B347" i="6"/>
  <c r="B349" i="6"/>
  <c r="B351" i="6"/>
  <c r="B353" i="6"/>
  <c r="B355" i="6"/>
  <c r="B357" i="6"/>
  <c r="B359" i="6"/>
  <c r="B361" i="6"/>
  <c r="B363" i="6"/>
  <c r="B365" i="6"/>
  <c r="B367" i="6"/>
  <c r="B369" i="6"/>
  <c r="B371" i="6"/>
  <c r="B373" i="6"/>
  <c r="B375" i="6"/>
  <c r="B377" i="6"/>
  <c r="B379" i="6"/>
  <c r="B381" i="6"/>
  <c r="B383" i="6"/>
  <c r="B385" i="6"/>
  <c r="B387" i="6"/>
  <c r="B389" i="6"/>
  <c r="B391" i="6"/>
  <c r="B393" i="6"/>
  <c r="B395" i="6"/>
  <c r="B397" i="6"/>
  <c r="B399" i="6"/>
  <c r="B401" i="6"/>
  <c r="B403" i="6"/>
  <c r="B405" i="6"/>
  <c r="B407" i="6"/>
  <c r="B277" i="6"/>
  <c r="B409" i="6"/>
  <c r="B411" i="6"/>
  <c r="B413" i="6"/>
  <c r="B415" i="6"/>
  <c r="B417" i="6"/>
  <c r="B419" i="6"/>
  <c r="B421" i="6"/>
  <c r="B423" i="6"/>
  <c r="B425" i="6"/>
  <c r="B427" i="6"/>
  <c r="B429" i="6"/>
  <c r="B431" i="6"/>
  <c r="B433" i="6"/>
  <c r="B435" i="6"/>
  <c r="B437" i="6"/>
  <c r="B439" i="6"/>
  <c r="B441" i="6"/>
  <c r="B443" i="6"/>
  <c r="B445" i="6"/>
  <c r="B447" i="6"/>
  <c r="B449" i="6"/>
  <c r="B451" i="6"/>
  <c r="B453" i="6"/>
  <c r="B455" i="6"/>
  <c r="B457" i="6"/>
  <c r="B459" i="6"/>
  <c r="B461" i="6"/>
  <c r="B463" i="6"/>
  <c r="B465" i="6"/>
  <c r="B467" i="6"/>
  <c r="B469" i="6"/>
  <c r="B471" i="6"/>
  <c r="B473" i="6"/>
  <c r="B475" i="6"/>
  <c r="B477" i="6"/>
  <c r="B479" i="6"/>
  <c r="B481" i="6"/>
  <c r="B483" i="6"/>
  <c r="B485" i="6"/>
  <c r="B487" i="6"/>
  <c r="B489" i="6"/>
  <c r="B491" i="6"/>
  <c r="B493" i="6"/>
  <c r="B495" i="6"/>
  <c r="B497" i="6"/>
  <c r="B499" i="6"/>
  <c r="B501" i="6"/>
  <c r="B503" i="6"/>
  <c r="B505" i="6"/>
  <c r="B507" i="6"/>
  <c r="B509" i="6"/>
  <c r="B511" i="6"/>
  <c r="B513" i="6"/>
  <c r="B515" i="6"/>
  <c r="B517" i="6"/>
  <c r="B519" i="6"/>
  <c r="B521" i="6"/>
  <c r="B209" i="6"/>
  <c r="B410" i="6"/>
  <c r="B412" i="6"/>
  <c r="B414" i="6"/>
  <c r="B416" i="6"/>
  <c r="B418" i="6"/>
  <c r="B420" i="6"/>
  <c r="B422" i="6"/>
  <c r="B424" i="6"/>
  <c r="B426" i="6"/>
  <c r="B428" i="6"/>
  <c r="B430" i="6"/>
  <c r="B432" i="6"/>
  <c r="B434" i="6"/>
  <c r="B436" i="6"/>
  <c r="B438" i="6"/>
  <c r="B440" i="6"/>
  <c r="B442" i="6"/>
  <c r="B444" i="6"/>
  <c r="B446" i="6"/>
  <c r="B448" i="6"/>
  <c r="B450" i="6"/>
  <c r="B452" i="6"/>
  <c r="B454" i="6"/>
  <c r="B456" i="6"/>
  <c r="B458" i="6"/>
  <c r="B460" i="6"/>
  <c r="B462" i="6"/>
  <c r="B464" i="6"/>
  <c r="B466" i="6"/>
  <c r="B468" i="6"/>
  <c r="B470" i="6"/>
  <c r="B472" i="6"/>
  <c r="B474" i="6"/>
  <c r="B476" i="6"/>
  <c r="B478" i="6"/>
  <c r="B480" i="6"/>
  <c r="B482" i="6"/>
  <c r="B484" i="6"/>
  <c r="B486" i="6"/>
  <c r="B488" i="6"/>
  <c r="B490" i="6"/>
  <c r="B492" i="6"/>
  <c r="B494" i="6"/>
  <c r="B496" i="6"/>
  <c r="B498" i="6"/>
  <c r="B500" i="6"/>
  <c r="B502" i="6"/>
  <c r="B504" i="6"/>
  <c r="B506" i="6"/>
  <c r="B508" i="6"/>
  <c r="B510" i="6"/>
  <c r="B512" i="6"/>
  <c r="B514" i="6"/>
  <c r="B516" i="6"/>
  <c r="B518" i="6"/>
  <c r="B520" i="6"/>
  <c r="B522" i="6"/>
  <c r="B275" i="6"/>
  <c r="B523" i="6"/>
  <c r="B525" i="6"/>
  <c r="B527" i="6"/>
  <c r="B529" i="6"/>
  <c r="B531" i="6"/>
  <c r="B533" i="6"/>
  <c r="B535" i="6"/>
  <c r="B537" i="6"/>
  <c r="B539" i="6"/>
  <c r="B541" i="6"/>
  <c r="B543" i="6"/>
  <c r="B545" i="6"/>
  <c r="B547" i="6"/>
  <c r="B549" i="6"/>
  <c r="B551" i="6"/>
  <c r="B553" i="6"/>
  <c r="B555" i="6"/>
  <c r="B557" i="6"/>
  <c r="B559" i="6"/>
  <c r="B561" i="6"/>
  <c r="B563" i="6"/>
  <c r="B565" i="6"/>
  <c r="B567" i="6"/>
  <c r="B569" i="6"/>
  <c r="B571" i="6"/>
  <c r="B573" i="6"/>
  <c r="B575" i="6"/>
  <c r="B577" i="6"/>
  <c r="B579" i="6"/>
  <c r="B581" i="6"/>
  <c r="B583" i="6"/>
  <c r="B585" i="6"/>
  <c r="B587" i="6"/>
  <c r="B589" i="6"/>
  <c r="B591" i="6"/>
  <c r="B593" i="6"/>
  <c r="B595" i="6"/>
  <c r="B597" i="6"/>
  <c r="B599" i="6"/>
  <c r="B601" i="6"/>
  <c r="B603" i="6"/>
  <c r="B605" i="6"/>
  <c r="B607" i="6"/>
  <c r="B609" i="6"/>
  <c r="B611" i="6"/>
  <c r="B613" i="6"/>
  <c r="B615" i="6"/>
  <c r="B617" i="6"/>
  <c r="B619" i="6"/>
  <c r="B621" i="6"/>
  <c r="B623" i="6"/>
  <c r="B625" i="6"/>
  <c r="B627" i="6"/>
  <c r="B629" i="6"/>
  <c r="B631" i="6"/>
  <c r="B633" i="6"/>
  <c r="B635" i="6"/>
  <c r="B524" i="6"/>
  <c r="B528" i="6"/>
  <c r="B532" i="6"/>
  <c r="B536" i="6"/>
  <c r="B540" i="6"/>
  <c r="B544" i="6"/>
  <c r="B548" i="6"/>
  <c r="B552" i="6"/>
  <c r="B556" i="6"/>
  <c r="B560" i="6"/>
  <c r="B564" i="6"/>
  <c r="B568" i="6"/>
  <c r="B572" i="6"/>
  <c r="B576" i="6"/>
  <c r="B580" i="6"/>
  <c r="B584" i="6"/>
  <c r="B588" i="6"/>
  <c r="B592" i="6"/>
  <c r="B596" i="6"/>
  <c r="B600" i="6"/>
  <c r="B604" i="6"/>
  <c r="B608" i="6"/>
  <c r="B612" i="6"/>
  <c r="B616" i="6"/>
  <c r="B620" i="6"/>
  <c r="B624" i="6"/>
  <c r="B628" i="6"/>
  <c r="B632" i="6"/>
  <c r="B636" i="6"/>
  <c r="B637" i="6"/>
  <c r="B639" i="6"/>
  <c r="B641" i="6"/>
  <c r="B643" i="6"/>
  <c r="B645" i="6"/>
  <c r="B647" i="6"/>
  <c r="B649" i="6"/>
  <c r="B651" i="6"/>
  <c r="B653" i="6"/>
  <c r="B655" i="6"/>
  <c r="B657" i="6"/>
  <c r="B659" i="6"/>
  <c r="B661" i="6"/>
  <c r="B663" i="6"/>
  <c r="B665" i="6"/>
  <c r="B667" i="6"/>
  <c r="B669" i="6"/>
  <c r="B671" i="6"/>
  <c r="B673" i="6"/>
  <c r="B675" i="6"/>
  <c r="B677" i="6"/>
  <c r="B679" i="6"/>
  <c r="B681" i="6"/>
  <c r="B683" i="6"/>
  <c r="B685" i="6"/>
  <c r="B687" i="6"/>
  <c r="B689" i="6"/>
  <c r="B691" i="6"/>
  <c r="B693" i="6"/>
  <c r="B695" i="6"/>
  <c r="B697" i="6"/>
  <c r="B699" i="6"/>
  <c r="B701" i="6"/>
  <c r="B703" i="6"/>
  <c r="B705" i="6"/>
  <c r="B707" i="6"/>
  <c r="B709" i="6"/>
  <c r="B711" i="6"/>
  <c r="B713" i="6"/>
  <c r="B715" i="6"/>
  <c r="B717" i="6"/>
  <c r="B719" i="6"/>
  <c r="B721" i="6"/>
  <c r="B723" i="6"/>
  <c r="B725" i="6"/>
  <c r="B727" i="6"/>
  <c r="B729" i="6"/>
  <c r="B731" i="6"/>
  <c r="B733" i="6"/>
  <c r="B735" i="6"/>
  <c r="B737" i="6"/>
  <c r="B739" i="6"/>
  <c r="B741" i="6"/>
  <c r="B743" i="6"/>
  <c r="B745" i="6"/>
  <c r="B747" i="6"/>
  <c r="B749" i="6"/>
  <c r="B751" i="6"/>
  <c r="B753" i="6"/>
  <c r="B755" i="6"/>
  <c r="B757" i="6"/>
  <c r="B759" i="6"/>
  <c r="B761" i="6"/>
  <c r="B763" i="6"/>
  <c r="B765" i="6"/>
  <c r="B767" i="6"/>
  <c r="B769" i="6"/>
  <c r="B771" i="6"/>
  <c r="B773" i="6"/>
  <c r="B775" i="6"/>
  <c r="B777" i="6"/>
  <c r="B779" i="6"/>
  <c r="B781" i="6"/>
  <c r="B783" i="6"/>
  <c r="B785" i="6"/>
  <c r="B787" i="6"/>
  <c r="B789" i="6"/>
  <c r="B791" i="6"/>
  <c r="B793" i="6"/>
  <c r="B795" i="6"/>
  <c r="B797" i="6"/>
  <c r="B799" i="6"/>
  <c r="B801" i="6"/>
  <c r="B803" i="6"/>
  <c r="B805" i="6"/>
  <c r="B807" i="6"/>
  <c r="B809" i="6"/>
  <c r="B811" i="6"/>
  <c r="B813" i="6"/>
  <c r="B815" i="6"/>
  <c r="B817" i="6"/>
  <c r="B819" i="6"/>
  <c r="B821" i="6"/>
  <c r="B823" i="6"/>
  <c r="B825" i="6"/>
  <c r="B827" i="6"/>
  <c r="B829" i="6"/>
  <c r="B831" i="6"/>
  <c r="B833" i="6"/>
  <c r="B835" i="6"/>
  <c r="B837" i="6"/>
  <c r="B839" i="6"/>
  <c r="B841" i="6"/>
  <c r="B843" i="6"/>
  <c r="B845" i="6"/>
  <c r="B847" i="6"/>
  <c r="B849" i="6"/>
  <c r="B851" i="6"/>
  <c r="B853" i="6"/>
  <c r="B855" i="6"/>
  <c r="B857" i="6"/>
  <c r="B859" i="6"/>
  <c r="B861" i="6"/>
  <c r="B863" i="6"/>
  <c r="B865" i="6"/>
  <c r="B867" i="6"/>
  <c r="B869" i="6"/>
  <c r="B871" i="6"/>
  <c r="B873" i="6"/>
  <c r="B526" i="6"/>
  <c r="B530" i="6"/>
  <c r="B534" i="6"/>
  <c r="B538" i="6"/>
  <c r="B542" i="6"/>
  <c r="B546" i="6"/>
  <c r="B550" i="6"/>
  <c r="B554" i="6"/>
  <c r="B558" i="6"/>
  <c r="B562" i="6"/>
  <c r="B566" i="6"/>
  <c r="B570" i="6"/>
  <c r="B574" i="6"/>
  <c r="B578" i="6"/>
  <c r="B582" i="6"/>
  <c r="B586" i="6"/>
  <c r="B590" i="6"/>
  <c r="B594" i="6"/>
  <c r="B598" i="6"/>
  <c r="B602" i="6"/>
  <c r="B606" i="6"/>
  <c r="B610" i="6"/>
  <c r="B614" i="6"/>
  <c r="B618" i="6"/>
  <c r="B622" i="6"/>
  <c r="B626" i="6"/>
  <c r="B630" i="6"/>
  <c r="B634" i="6"/>
  <c r="B638" i="6"/>
  <c r="B640" i="6"/>
  <c r="B642" i="6"/>
  <c r="B644" i="6"/>
  <c r="B646" i="6"/>
  <c r="B648" i="6"/>
  <c r="B650" i="6"/>
  <c r="B652" i="6"/>
  <c r="B654" i="6"/>
  <c r="B656" i="6"/>
  <c r="B658" i="6"/>
  <c r="B660" i="6"/>
  <c r="B662" i="6"/>
  <c r="B664" i="6"/>
  <c r="B666" i="6"/>
  <c r="B668" i="6"/>
  <c r="B670" i="6"/>
  <c r="B672" i="6"/>
  <c r="B674" i="6"/>
  <c r="B676" i="6"/>
  <c r="B678" i="6"/>
  <c r="B680" i="6"/>
  <c r="B682" i="6"/>
  <c r="B684" i="6"/>
  <c r="B686" i="6"/>
  <c r="B688" i="6"/>
  <c r="B690" i="6"/>
  <c r="B692" i="6"/>
  <c r="B694" i="6"/>
  <c r="B696" i="6"/>
  <c r="B698" i="6"/>
  <c r="B700" i="6"/>
  <c r="B702" i="6"/>
  <c r="B704" i="6"/>
  <c r="B706" i="6"/>
  <c r="B708" i="6"/>
  <c r="B710" i="6"/>
  <c r="B712" i="6"/>
  <c r="B714" i="6"/>
  <c r="B716" i="6"/>
  <c r="B718" i="6"/>
  <c r="B720" i="6"/>
  <c r="B722" i="6"/>
  <c r="B724" i="6"/>
  <c r="B726" i="6"/>
  <c r="B728" i="6"/>
  <c r="B730" i="6"/>
  <c r="B732" i="6"/>
  <c r="B734" i="6"/>
  <c r="B736" i="6"/>
  <c r="B738" i="6"/>
  <c r="B740" i="6"/>
  <c r="B742" i="6"/>
  <c r="B744" i="6"/>
  <c r="B746" i="6"/>
  <c r="B748" i="6"/>
  <c r="B750" i="6"/>
  <c r="B752" i="6"/>
  <c r="B754" i="6"/>
  <c r="B756" i="6"/>
  <c r="B758" i="6"/>
  <c r="B760" i="6"/>
  <c r="B762" i="6"/>
  <c r="B764" i="6"/>
  <c r="B766" i="6"/>
  <c r="B768" i="6"/>
  <c r="B770" i="6"/>
  <c r="B772" i="6"/>
  <c r="B774" i="6"/>
  <c r="B776" i="6"/>
  <c r="B778" i="6"/>
  <c r="B780" i="6"/>
  <c r="B782" i="6"/>
  <c r="B784" i="6"/>
  <c r="B786" i="6"/>
  <c r="B788" i="6"/>
  <c r="B790" i="6"/>
  <c r="B792" i="6"/>
  <c r="B794" i="6"/>
  <c r="B796" i="6"/>
  <c r="B798" i="6"/>
  <c r="B800" i="6"/>
  <c r="B802" i="6"/>
  <c r="B804" i="6"/>
  <c r="B806" i="6"/>
  <c r="B808" i="6"/>
  <c r="B810" i="6"/>
  <c r="B812" i="6"/>
  <c r="B814" i="6"/>
  <c r="B816" i="6"/>
  <c r="B818" i="6"/>
  <c r="B820" i="6"/>
  <c r="B822" i="6"/>
  <c r="B824" i="6"/>
  <c r="B826" i="6"/>
  <c r="B828" i="6"/>
  <c r="B830" i="6"/>
  <c r="B832" i="6"/>
  <c r="B834" i="6"/>
  <c r="B836" i="6"/>
  <c r="B838" i="6"/>
  <c r="B840" i="6"/>
  <c r="B842" i="6"/>
  <c r="B844" i="6"/>
  <c r="B846" i="6"/>
  <c r="B848" i="6"/>
  <c r="B850" i="6"/>
  <c r="B852" i="6"/>
  <c r="B854" i="6"/>
  <c r="B856" i="6"/>
  <c r="B858" i="6"/>
  <c r="B860" i="6"/>
  <c r="B862" i="6"/>
  <c r="B864" i="6"/>
  <c r="B866" i="6"/>
  <c r="B868" i="6"/>
  <c r="B870" i="6"/>
  <c r="B872" i="6"/>
  <c r="F12" i="6"/>
  <c r="F17" i="6"/>
  <c r="F20" i="6"/>
  <c r="F25" i="6"/>
  <c r="F28" i="6"/>
  <c r="F15" i="6"/>
  <c r="F18" i="6"/>
  <c r="F23" i="6"/>
  <c r="F26" i="6"/>
  <c r="F30" i="6"/>
  <c r="F32" i="6"/>
  <c r="F34" i="6"/>
  <c r="F36" i="6"/>
  <c r="F38" i="6"/>
  <c r="F21" i="6"/>
  <c r="F24" i="6"/>
  <c r="F39" i="6"/>
  <c r="F41" i="6"/>
  <c r="F43" i="6"/>
  <c r="F45" i="6"/>
  <c r="F47" i="6"/>
  <c r="F49" i="6"/>
  <c r="F51" i="6"/>
  <c r="F53" i="6"/>
  <c r="F55" i="6"/>
  <c r="F57" i="6"/>
  <c r="F59" i="6"/>
  <c r="F61" i="6"/>
  <c r="F63" i="6"/>
  <c r="F11" i="6"/>
  <c r="F14" i="6"/>
  <c r="F16" i="6"/>
  <c r="F29" i="6"/>
  <c r="F40" i="6"/>
  <c r="F48" i="6"/>
  <c r="F56" i="6"/>
  <c r="F22" i="6"/>
  <c r="F31" i="6"/>
  <c r="F46" i="6"/>
  <c r="F54" i="6"/>
  <c r="F62" i="6"/>
  <c r="F64" i="6"/>
  <c r="F66" i="6"/>
  <c r="F68" i="6"/>
  <c r="F70" i="6"/>
  <c r="F72" i="6"/>
  <c r="F74" i="6"/>
  <c r="F33" i="6"/>
  <c r="F35" i="6"/>
  <c r="F52" i="6"/>
  <c r="F19" i="6"/>
  <c r="F42" i="6"/>
  <c r="F58" i="6"/>
  <c r="F67" i="6"/>
  <c r="F71" i="6"/>
  <c r="F75" i="6"/>
  <c r="F77" i="6"/>
  <c r="F79" i="6"/>
  <c r="F81" i="6"/>
  <c r="F83" i="6"/>
  <c r="F85" i="6"/>
  <c r="F87" i="6"/>
  <c r="F89" i="6"/>
  <c r="F91" i="6"/>
  <c r="F93" i="6"/>
  <c r="F95" i="6"/>
  <c r="F97" i="6"/>
  <c r="F99" i="6"/>
  <c r="F101" i="6"/>
  <c r="F103" i="6"/>
  <c r="F105" i="6"/>
  <c r="F107" i="6"/>
  <c r="F109" i="6"/>
  <c r="F111" i="6"/>
  <c r="F113" i="6"/>
  <c r="F115" i="6"/>
  <c r="F117" i="6"/>
  <c r="F119" i="6"/>
  <c r="F121" i="6"/>
  <c r="F123" i="6"/>
  <c r="F125" i="6"/>
  <c r="F127" i="6"/>
  <c r="F129" i="6"/>
  <c r="F131" i="6"/>
  <c r="F13" i="6"/>
  <c r="F37" i="6"/>
  <c r="F60" i="6"/>
  <c r="F120" i="6"/>
  <c r="F128" i="6"/>
  <c r="F69" i="6"/>
  <c r="F78" i="6"/>
  <c r="F82" i="6"/>
  <c r="F86" i="6"/>
  <c r="F90" i="6"/>
  <c r="F94" i="6"/>
  <c r="F98" i="6"/>
  <c r="F102" i="6"/>
  <c r="F106" i="6"/>
  <c r="F110" i="6"/>
  <c r="F118" i="6"/>
  <c r="F126" i="6"/>
  <c r="F132" i="6"/>
  <c r="F134" i="6"/>
  <c r="F136" i="6"/>
  <c r="F138" i="6"/>
  <c r="F140" i="6"/>
  <c r="F142" i="6"/>
  <c r="F144" i="6"/>
  <c r="F146" i="6"/>
  <c r="F148" i="6"/>
  <c r="F150" i="6"/>
  <c r="F152" i="6"/>
  <c r="F154" i="6"/>
  <c r="F156" i="6"/>
  <c r="F158" i="6"/>
  <c r="F160" i="6"/>
  <c r="F162" i="6"/>
  <c r="F164" i="6"/>
  <c r="F124" i="6"/>
  <c r="F50" i="6"/>
  <c r="F73" i="6"/>
  <c r="F80" i="6"/>
  <c r="F88" i="6"/>
  <c r="F96" i="6"/>
  <c r="F104" i="6"/>
  <c r="F112" i="6"/>
  <c r="F114" i="6"/>
  <c r="F130" i="6"/>
  <c r="F133" i="6"/>
  <c r="F137" i="6"/>
  <c r="F141" i="6"/>
  <c r="F145" i="6"/>
  <c r="F149" i="6"/>
  <c r="F153" i="6"/>
  <c r="F157" i="6"/>
  <c r="F161" i="6"/>
  <c r="F165" i="6"/>
  <c r="F167" i="6"/>
  <c r="F169" i="6"/>
  <c r="F171" i="6"/>
  <c r="F173" i="6"/>
  <c r="F175" i="6"/>
  <c r="F177" i="6"/>
  <c r="F179" i="6"/>
  <c r="F181" i="6"/>
  <c r="F183" i="6"/>
  <c r="F185" i="6"/>
  <c r="F187" i="6"/>
  <c r="F189" i="6"/>
  <c r="F191" i="6"/>
  <c r="F193" i="6"/>
  <c r="F27" i="6"/>
  <c r="F44" i="6"/>
  <c r="F116" i="6"/>
  <c r="F92" i="6"/>
  <c r="F139" i="6"/>
  <c r="F147" i="6"/>
  <c r="F155" i="6"/>
  <c r="F163" i="6"/>
  <c r="F166" i="6"/>
  <c r="F170" i="6"/>
  <c r="F174" i="6"/>
  <c r="F178" i="6"/>
  <c r="F182" i="6"/>
  <c r="F186" i="6"/>
  <c r="F190" i="6"/>
  <c r="F100" i="6"/>
  <c r="F194" i="6"/>
  <c r="F196" i="6"/>
  <c r="F198" i="6"/>
  <c r="F200" i="6"/>
  <c r="F202" i="6"/>
  <c r="F204" i="6"/>
  <c r="F206" i="6"/>
  <c r="F208" i="6"/>
  <c r="F210" i="6"/>
  <c r="F212" i="6"/>
  <c r="F214" i="6"/>
  <c r="F216" i="6"/>
  <c r="F76" i="6"/>
  <c r="F108" i="6"/>
  <c r="F135" i="6"/>
  <c r="F143" i="6"/>
  <c r="F151" i="6"/>
  <c r="F159" i="6"/>
  <c r="F168" i="6"/>
  <c r="F172" i="6"/>
  <c r="F176" i="6"/>
  <c r="F180" i="6"/>
  <c r="F184" i="6"/>
  <c r="F188" i="6"/>
  <c r="F192" i="6"/>
  <c r="F199" i="6"/>
  <c r="F219" i="6"/>
  <c r="F221" i="6"/>
  <c r="F223" i="6"/>
  <c r="F225" i="6"/>
  <c r="F227" i="6"/>
  <c r="F229" i="6"/>
  <c r="F231" i="6"/>
  <c r="F233" i="6"/>
  <c r="F235" i="6"/>
  <c r="F237" i="6"/>
  <c r="F239" i="6"/>
  <c r="F241" i="6"/>
  <c r="F243" i="6"/>
  <c r="F245" i="6"/>
  <c r="F247" i="6"/>
  <c r="F249" i="6"/>
  <c r="F251" i="6"/>
  <c r="F253" i="6"/>
  <c r="F255" i="6"/>
  <c r="F257" i="6"/>
  <c r="F259" i="6"/>
  <c r="F261" i="6"/>
  <c r="F263" i="6"/>
  <c r="F265" i="6"/>
  <c r="F267" i="6"/>
  <c r="F269" i="6"/>
  <c r="F271" i="6"/>
  <c r="F273" i="6"/>
  <c r="F201" i="6"/>
  <c r="F205" i="6"/>
  <c r="F209" i="6"/>
  <c r="F213" i="6"/>
  <c r="F217" i="6"/>
  <c r="F195" i="6"/>
  <c r="F218" i="6"/>
  <c r="F220" i="6"/>
  <c r="F222" i="6"/>
  <c r="F224" i="6"/>
  <c r="F226" i="6"/>
  <c r="F228" i="6"/>
  <c r="F230" i="6"/>
  <c r="F232" i="6"/>
  <c r="F234" i="6"/>
  <c r="F236" i="6"/>
  <c r="F238" i="6"/>
  <c r="F240" i="6"/>
  <c r="F242" i="6"/>
  <c r="F244" i="6"/>
  <c r="F246" i="6"/>
  <c r="F248" i="6"/>
  <c r="F250" i="6"/>
  <c r="F252" i="6"/>
  <c r="F254" i="6"/>
  <c r="F256" i="6"/>
  <c r="F258" i="6"/>
  <c r="F260" i="6"/>
  <c r="F262" i="6"/>
  <c r="F264" i="6"/>
  <c r="F266" i="6"/>
  <c r="F268" i="6"/>
  <c r="F270" i="6"/>
  <c r="F272" i="6"/>
  <c r="F274" i="6"/>
  <c r="F276" i="6"/>
  <c r="F65" i="6"/>
  <c r="F122" i="6"/>
  <c r="F211" i="6"/>
  <c r="F278" i="6"/>
  <c r="F280" i="6"/>
  <c r="F282" i="6"/>
  <c r="F284" i="6"/>
  <c r="F286" i="6"/>
  <c r="F288" i="6"/>
  <c r="F290" i="6"/>
  <c r="F292" i="6"/>
  <c r="F294" i="6"/>
  <c r="F296" i="6"/>
  <c r="F298" i="6"/>
  <c r="F300" i="6"/>
  <c r="F302" i="6"/>
  <c r="F304" i="6"/>
  <c r="F306" i="6"/>
  <c r="F308" i="6"/>
  <c r="F310" i="6"/>
  <c r="F312" i="6"/>
  <c r="F314" i="6"/>
  <c r="F316" i="6"/>
  <c r="F318" i="6"/>
  <c r="F320" i="6"/>
  <c r="F322" i="6"/>
  <c r="F324" i="6"/>
  <c r="F326" i="6"/>
  <c r="F328" i="6"/>
  <c r="F330" i="6"/>
  <c r="F332" i="6"/>
  <c r="F334" i="6"/>
  <c r="F336" i="6"/>
  <c r="F338" i="6"/>
  <c r="F340" i="6"/>
  <c r="F342" i="6"/>
  <c r="F344" i="6"/>
  <c r="F346" i="6"/>
  <c r="F348" i="6"/>
  <c r="F350" i="6"/>
  <c r="F352" i="6"/>
  <c r="F354" i="6"/>
  <c r="F356" i="6"/>
  <c r="F358" i="6"/>
  <c r="F360" i="6"/>
  <c r="F362" i="6"/>
  <c r="F364" i="6"/>
  <c r="F366" i="6"/>
  <c r="F368" i="6"/>
  <c r="F370" i="6"/>
  <c r="F372" i="6"/>
  <c r="F374" i="6"/>
  <c r="F376" i="6"/>
  <c r="F378" i="6"/>
  <c r="F380" i="6"/>
  <c r="F382" i="6"/>
  <c r="F384" i="6"/>
  <c r="F386" i="6"/>
  <c r="F388" i="6"/>
  <c r="F390" i="6"/>
  <c r="F392" i="6"/>
  <c r="F394" i="6"/>
  <c r="F396" i="6"/>
  <c r="F398" i="6"/>
  <c r="F400" i="6"/>
  <c r="F402" i="6"/>
  <c r="F404" i="6"/>
  <c r="F406" i="6"/>
  <c r="F408" i="6"/>
  <c r="F84" i="6"/>
  <c r="F215" i="6"/>
  <c r="F275" i="6"/>
  <c r="F203" i="6"/>
  <c r="F277" i="6"/>
  <c r="F279" i="6"/>
  <c r="F281" i="6"/>
  <c r="F283" i="6"/>
  <c r="F285" i="6"/>
  <c r="F287" i="6"/>
  <c r="F289" i="6"/>
  <c r="F291" i="6"/>
  <c r="F293" i="6"/>
  <c r="F295" i="6"/>
  <c r="F297" i="6"/>
  <c r="F299" i="6"/>
  <c r="F301" i="6"/>
  <c r="F303" i="6"/>
  <c r="F305" i="6"/>
  <c r="F307" i="6"/>
  <c r="F309" i="6"/>
  <c r="F311" i="6"/>
  <c r="F313" i="6"/>
  <c r="F315" i="6"/>
  <c r="F317" i="6"/>
  <c r="F319" i="6"/>
  <c r="F321" i="6"/>
  <c r="F323" i="6"/>
  <c r="F325" i="6"/>
  <c r="F327" i="6"/>
  <c r="F329" i="6"/>
  <c r="F331" i="6"/>
  <c r="F333" i="6"/>
  <c r="F335" i="6"/>
  <c r="F337" i="6"/>
  <c r="F339" i="6"/>
  <c r="F341" i="6"/>
  <c r="F343" i="6"/>
  <c r="F345" i="6"/>
  <c r="F347" i="6"/>
  <c r="F349" i="6"/>
  <c r="F351" i="6"/>
  <c r="F353" i="6"/>
  <c r="F355" i="6"/>
  <c r="F357" i="6"/>
  <c r="F359" i="6"/>
  <c r="F361" i="6"/>
  <c r="F363" i="6"/>
  <c r="F365" i="6"/>
  <c r="F367" i="6"/>
  <c r="F369" i="6"/>
  <c r="F371" i="6"/>
  <c r="F373" i="6"/>
  <c r="F375" i="6"/>
  <c r="F377" i="6"/>
  <c r="F379" i="6"/>
  <c r="F381" i="6"/>
  <c r="F383" i="6"/>
  <c r="F385" i="6"/>
  <c r="F387" i="6"/>
  <c r="F389" i="6"/>
  <c r="F391" i="6"/>
  <c r="F393" i="6"/>
  <c r="F395" i="6"/>
  <c r="F397" i="6"/>
  <c r="F399" i="6"/>
  <c r="F401" i="6"/>
  <c r="F403" i="6"/>
  <c r="F405" i="6"/>
  <c r="F407" i="6"/>
  <c r="F197" i="6"/>
  <c r="F207" i="6"/>
  <c r="F409" i="6"/>
  <c r="F411" i="6"/>
  <c r="F413" i="6"/>
  <c r="F415" i="6"/>
  <c r="F417" i="6"/>
  <c r="F419" i="6"/>
  <c r="F421" i="6"/>
  <c r="F423" i="6"/>
  <c r="F425" i="6"/>
  <c r="F427" i="6"/>
  <c r="F429" i="6"/>
  <c r="F431" i="6"/>
  <c r="F433" i="6"/>
  <c r="F435" i="6"/>
  <c r="F437" i="6"/>
  <c r="F439" i="6"/>
  <c r="F441" i="6"/>
  <c r="F443" i="6"/>
  <c r="F445" i="6"/>
  <c r="F447" i="6"/>
  <c r="F449" i="6"/>
  <c r="F451" i="6"/>
  <c r="F453" i="6"/>
  <c r="F455" i="6"/>
  <c r="F457" i="6"/>
  <c r="F459" i="6"/>
  <c r="F461" i="6"/>
  <c r="F463" i="6"/>
  <c r="F465" i="6"/>
  <c r="F467" i="6"/>
  <c r="F469" i="6"/>
  <c r="F471" i="6"/>
  <c r="F473" i="6"/>
  <c r="F475" i="6"/>
  <c r="F477" i="6"/>
  <c r="F479" i="6"/>
  <c r="F481" i="6"/>
  <c r="F483" i="6"/>
  <c r="F485" i="6"/>
  <c r="F487" i="6"/>
  <c r="F489" i="6"/>
  <c r="F491" i="6"/>
  <c r="F493" i="6"/>
  <c r="F495" i="6"/>
  <c r="F497" i="6"/>
  <c r="F499" i="6"/>
  <c r="F501" i="6"/>
  <c r="F503" i="6"/>
  <c r="F505" i="6"/>
  <c r="F507" i="6"/>
  <c r="F509" i="6"/>
  <c r="F511" i="6"/>
  <c r="F513" i="6"/>
  <c r="F515" i="6"/>
  <c r="F517" i="6"/>
  <c r="F519" i="6"/>
  <c r="F521" i="6"/>
  <c r="F410" i="6"/>
  <c r="F412" i="6"/>
  <c r="F414" i="6"/>
  <c r="F416" i="6"/>
  <c r="F418" i="6"/>
  <c r="F420" i="6"/>
  <c r="F422" i="6"/>
  <c r="F424" i="6"/>
  <c r="F426" i="6"/>
  <c r="F428" i="6"/>
  <c r="F430" i="6"/>
  <c r="F432" i="6"/>
  <c r="F434" i="6"/>
  <c r="F436" i="6"/>
  <c r="F438" i="6"/>
  <c r="F440" i="6"/>
  <c r="F442" i="6"/>
  <c r="F444" i="6"/>
  <c r="F446" i="6"/>
  <c r="F448" i="6"/>
  <c r="F450" i="6"/>
  <c r="F452" i="6"/>
  <c r="F454" i="6"/>
  <c r="F456" i="6"/>
  <c r="F458" i="6"/>
  <c r="F460" i="6"/>
  <c r="F462" i="6"/>
  <c r="F464" i="6"/>
  <c r="F466" i="6"/>
  <c r="F468" i="6"/>
  <c r="F470" i="6"/>
  <c r="F472" i="6"/>
  <c r="F474" i="6"/>
  <c r="F476" i="6"/>
  <c r="F478" i="6"/>
  <c r="F480" i="6"/>
  <c r="F482" i="6"/>
  <c r="F484" i="6"/>
  <c r="F486" i="6"/>
  <c r="F488" i="6"/>
  <c r="F490" i="6"/>
  <c r="F492" i="6"/>
  <c r="F494" i="6"/>
  <c r="F496" i="6"/>
  <c r="F498" i="6"/>
  <c r="F500" i="6"/>
  <c r="F502" i="6"/>
  <c r="F504" i="6"/>
  <c r="F506" i="6"/>
  <c r="F508" i="6"/>
  <c r="F510" i="6"/>
  <c r="F512" i="6"/>
  <c r="F514" i="6"/>
  <c r="F516" i="6"/>
  <c r="F518" i="6"/>
  <c r="F520" i="6"/>
  <c r="F522" i="6"/>
  <c r="F523" i="6"/>
  <c r="F525" i="6"/>
  <c r="F527" i="6"/>
  <c r="F529" i="6"/>
  <c r="F531" i="6"/>
  <c r="F533" i="6"/>
  <c r="F535" i="6"/>
  <c r="F537" i="6"/>
  <c r="F539" i="6"/>
  <c r="F541" i="6"/>
  <c r="F543" i="6"/>
  <c r="F545" i="6"/>
  <c r="F547" i="6"/>
  <c r="F549" i="6"/>
  <c r="F551" i="6"/>
  <c r="F553" i="6"/>
  <c r="F555" i="6"/>
  <c r="F557" i="6"/>
  <c r="F559" i="6"/>
  <c r="F561" i="6"/>
  <c r="F563" i="6"/>
  <c r="F565" i="6"/>
  <c r="F567" i="6"/>
  <c r="F569" i="6"/>
  <c r="F571" i="6"/>
  <c r="F573" i="6"/>
  <c r="F575" i="6"/>
  <c r="F577" i="6"/>
  <c r="F579" i="6"/>
  <c r="F581" i="6"/>
  <c r="F583" i="6"/>
  <c r="F585" i="6"/>
  <c r="F587" i="6"/>
  <c r="F589" i="6"/>
  <c r="F591" i="6"/>
  <c r="F593" i="6"/>
  <c r="F595" i="6"/>
  <c r="F597" i="6"/>
  <c r="F599" i="6"/>
  <c r="F601" i="6"/>
  <c r="F603" i="6"/>
  <c r="F605" i="6"/>
  <c r="F607" i="6"/>
  <c r="F609" i="6"/>
  <c r="F611" i="6"/>
  <c r="F613" i="6"/>
  <c r="F615" i="6"/>
  <c r="F617" i="6"/>
  <c r="F619" i="6"/>
  <c r="F621" i="6"/>
  <c r="F623" i="6"/>
  <c r="F625" i="6"/>
  <c r="F627" i="6"/>
  <c r="F629" i="6"/>
  <c r="F631" i="6"/>
  <c r="F633" i="6"/>
  <c r="F635" i="6"/>
  <c r="F526" i="6"/>
  <c r="F530" i="6"/>
  <c r="F534" i="6"/>
  <c r="F538" i="6"/>
  <c r="F542" i="6"/>
  <c r="F546" i="6"/>
  <c r="F550" i="6"/>
  <c r="F554" i="6"/>
  <c r="F558" i="6"/>
  <c r="F562" i="6"/>
  <c r="F566" i="6"/>
  <c r="F570" i="6"/>
  <c r="F574" i="6"/>
  <c r="F578" i="6"/>
  <c r="F582" i="6"/>
  <c r="F586" i="6"/>
  <c r="F590" i="6"/>
  <c r="F594" i="6"/>
  <c r="F598" i="6"/>
  <c r="F602" i="6"/>
  <c r="F606" i="6"/>
  <c r="F610" i="6"/>
  <c r="F614" i="6"/>
  <c r="F618" i="6"/>
  <c r="F622" i="6"/>
  <c r="F626" i="6"/>
  <c r="F630" i="6"/>
  <c r="F634" i="6"/>
  <c r="F637" i="6"/>
  <c r="F639" i="6"/>
  <c r="F641" i="6"/>
  <c r="F643" i="6"/>
  <c r="F645" i="6"/>
  <c r="F647" i="6"/>
  <c r="F649" i="6"/>
  <c r="F651" i="6"/>
  <c r="F653" i="6"/>
  <c r="F655" i="6"/>
  <c r="F657" i="6"/>
  <c r="F659" i="6"/>
  <c r="F661" i="6"/>
  <c r="F663" i="6"/>
  <c r="F665" i="6"/>
  <c r="F667" i="6"/>
  <c r="F669" i="6"/>
  <c r="F671" i="6"/>
  <c r="F673" i="6"/>
  <c r="F675" i="6"/>
  <c r="F677" i="6"/>
  <c r="F679" i="6"/>
  <c r="F681" i="6"/>
  <c r="F683" i="6"/>
  <c r="F685" i="6"/>
  <c r="F687" i="6"/>
  <c r="F689" i="6"/>
  <c r="F691" i="6"/>
  <c r="F693" i="6"/>
  <c r="F695" i="6"/>
  <c r="F697" i="6"/>
  <c r="F699" i="6"/>
  <c r="F701" i="6"/>
  <c r="F703" i="6"/>
  <c r="F705" i="6"/>
  <c r="F707" i="6"/>
  <c r="F709" i="6"/>
  <c r="F711" i="6"/>
  <c r="F713" i="6"/>
  <c r="F715" i="6"/>
  <c r="F717" i="6"/>
  <c r="F719" i="6"/>
  <c r="F721" i="6"/>
  <c r="F723" i="6"/>
  <c r="F725" i="6"/>
  <c r="F727" i="6"/>
  <c r="F729" i="6"/>
  <c r="F731" i="6"/>
  <c r="F733" i="6"/>
  <c r="F735" i="6"/>
  <c r="F737" i="6"/>
  <c r="F739" i="6"/>
  <c r="F741" i="6"/>
  <c r="F743" i="6"/>
  <c r="F745" i="6"/>
  <c r="F747" i="6"/>
  <c r="F749" i="6"/>
  <c r="F751" i="6"/>
  <c r="F753" i="6"/>
  <c r="F755" i="6"/>
  <c r="F757" i="6"/>
  <c r="F759" i="6"/>
  <c r="F761" i="6"/>
  <c r="F763" i="6"/>
  <c r="F765" i="6"/>
  <c r="F767" i="6"/>
  <c r="F769" i="6"/>
  <c r="F771" i="6"/>
  <c r="F773" i="6"/>
  <c r="F775" i="6"/>
  <c r="F777" i="6"/>
  <c r="F779" i="6"/>
  <c r="F781" i="6"/>
  <c r="F783" i="6"/>
  <c r="F785" i="6"/>
  <c r="F787" i="6"/>
  <c r="F789" i="6"/>
  <c r="F791" i="6"/>
  <c r="F793" i="6"/>
  <c r="F795" i="6"/>
  <c r="F797" i="6"/>
  <c r="F799" i="6"/>
  <c r="F801" i="6"/>
  <c r="F803" i="6"/>
  <c r="F805" i="6"/>
  <c r="F807" i="6"/>
  <c r="F809" i="6"/>
  <c r="F811" i="6"/>
  <c r="F813" i="6"/>
  <c r="F815" i="6"/>
  <c r="F817" i="6"/>
  <c r="F819" i="6"/>
  <c r="F821" i="6"/>
  <c r="F823" i="6"/>
  <c r="F825" i="6"/>
  <c r="F827" i="6"/>
  <c r="F829" i="6"/>
  <c r="F831" i="6"/>
  <c r="F833" i="6"/>
  <c r="F835" i="6"/>
  <c r="F837" i="6"/>
  <c r="F839" i="6"/>
  <c r="F841" i="6"/>
  <c r="F843" i="6"/>
  <c r="F845" i="6"/>
  <c r="F847" i="6"/>
  <c r="F849" i="6"/>
  <c r="F851" i="6"/>
  <c r="F853" i="6"/>
  <c r="F855" i="6"/>
  <c r="F857" i="6"/>
  <c r="F859" i="6"/>
  <c r="F861" i="6"/>
  <c r="F863" i="6"/>
  <c r="F865" i="6"/>
  <c r="F867" i="6"/>
  <c r="F869" i="6"/>
  <c r="F871" i="6"/>
  <c r="F873" i="6"/>
  <c r="F524" i="6"/>
  <c r="F528" i="6"/>
  <c r="F532" i="6"/>
  <c r="F536" i="6"/>
  <c r="F540" i="6"/>
  <c r="F544" i="6"/>
  <c r="F548" i="6"/>
  <c r="F552" i="6"/>
  <c r="F556" i="6"/>
  <c r="F560" i="6"/>
  <c r="F564" i="6"/>
  <c r="F568" i="6"/>
  <c r="F572" i="6"/>
  <c r="F576" i="6"/>
  <c r="F580" i="6"/>
  <c r="F584" i="6"/>
  <c r="F588" i="6"/>
  <c r="F592" i="6"/>
  <c r="F596" i="6"/>
  <c r="F600" i="6"/>
  <c r="F604" i="6"/>
  <c r="F608" i="6"/>
  <c r="F612" i="6"/>
  <c r="F616" i="6"/>
  <c r="F620" i="6"/>
  <c r="F624" i="6"/>
  <c r="F628" i="6"/>
  <c r="F632" i="6"/>
  <c r="F636" i="6"/>
  <c r="F638" i="6"/>
  <c r="F640" i="6"/>
  <c r="F642" i="6"/>
  <c r="F644" i="6"/>
  <c r="F646" i="6"/>
  <c r="F648" i="6"/>
  <c r="F650" i="6"/>
  <c r="F652" i="6"/>
  <c r="F654" i="6"/>
  <c r="F656" i="6"/>
  <c r="F658" i="6"/>
  <c r="F660" i="6"/>
  <c r="F662" i="6"/>
  <c r="F664" i="6"/>
  <c r="F666" i="6"/>
  <c r="F668" i="6"/>
  <c r="F670" i="6"/>
  <c r="F672" i="6"/>
  <c r="F674" i="6"/>
  <c r="F676" i="6"/>
  <c r="F678" i="6"/>
  <c r="F680" i="6"/>
  <c r="F682" i="6"/>
  <c r="F684" i="6"/>
  <c r="F686" i="6"/>
  <c r="F688" i="6"/>
  <c r="F690" i="6"/>
  <c r="F692" i="6"/>
  <c r="F694" i="6"/>
  <c r="F696" i="6"/>
  <c r="F698" i="6"/>
  <c r="F700" i="6"/>
  <c r="F702" i="6"/>
  <c r="F704" i="6"/>
  <c r="F706" i="6"/>
  <c r="F708" i="6"/>
  <c r="F710" i="6"/>
  <c r="F712" i="6"/>
  <c r="F714" i="6"/>
  <c r="F716" i="6"/>
  <c r="F718" i="6"/>
  <c r="F720" i="6"/>
  <c r="F722" i="6"/>
  <c r="F724" i="6"/>
  <c r="F726" i="6"/>
  <c r="F728" i="6"/>
  <c r="F730" i="6"/>
  <c r="F732" i="6"/>
  <c r="F734" i="6"/>
  <c r="F736" i="6"/>
  <c r="F738" i="6"/>
  <c r="F740" i="6"/>
  <c r="F742" i="6"/>
  <c r="F744" i="6"/>
  <c r="F746" i="6"/>
  <c r="F748" i="6"/>
  <c r="F750" i="6"/>
  <c r="F752" i="6"/>
  <c r="F754" i="6"/>
  <c r="F756" i="6"/>
  <c r="F758" i="6"/>
  <c r="F760" i="6"/>
  <c r="F762" i="6"/>
  <c r="F764" i="6"/>
  <c r="F766" i="6"/>
  <c r="F768" i="6"/>
  <c r="F770" i="6"/>
  <c r="F772" i="6"/>
  <c r="F774" i="6"/>
  <c r="F776" i="6"/>
  <c r="F778" i="6"/>
  <c r="F780" i="6"/>
  <c r="F782" i="6"/>
  <c r="F784" i="6"/>
  <c r="F786" i="6"/>
  <c r="F788" i="6"/>
  <c r="F790" i="6"/>
  <c r="F792" i="6"/>
  <c r="F794" i="6"/>
  <c r="F796" i="6"/>
  <c r="F798" i="6"/>
  <c r="F800" i="6"/>
  <c r="F802" i="6"/>
  <c r="F804" i="6"/>
  <c r="F806" i="6"/>
  <c r="F808" i="6"/>
  <c r="F810" i="6"/>
  <c r="F812" i="6"/>
  <c r="F814" i="6"/>
  <c r="F816" i="6"/>
  <c r="F818" i="6"/>
  <c r="F820" i="6"/>
  <c r="F822" i="6"/>
  <c r="F824" i="6"/>
  <c r="F826" i="6"/>
  <c r="F828" i="6"/>
  <c r="F830" i="6"/>
  <c r="F832" i="6"/>
  <c r="F834" i="6"/>
  <c r="F836" i="6"/>
  <c r="F838" i="6"/>
  <c r="F840" i="6"/>
  <c r="F842" i="6"/>
  <c r="F844" i="6"/>
  <c r="F846" i="6"/>
  <c r="F848" i="6"/>
  <c r="F850" i="6"/>
  <c r="F852" i="6"/>
  <c r="F854" i="6"/>
  <c r="F856" i="6"/>
  <c r="F858" i="6"/>
  <c r="F860" i="6"/>
  <c r="F862" i="6"/>
  <c r="F864" i="6"/>
  <c r="F866" i="6"/>
  <c r="F868" i="6"/>
  <c r="F870" i="6"/>
  <c r="F872" i="6"/>
  <c r="J15" i="6"/>
  <c r="J18" i="6"/>
  <c r="J23" i="6"/>
  <c r="J26" i="6"/>
  <c r="J13" i="6"/>
  <c r="J16" i="6"/>
  <c r="J21" i="6"/>
  <c r="J24" i="6"/>
  <c r="J29" i="6"/>
  <c r="J30" i="6"/>
  <c r="J32" i="6"/>
  <c r="J34" i="6"/>
  <c r="J36" i="6"/>
  <c r="J38" i="6"/>
  <c r="J19" i="6"/>
  <c r="J22" i="6"/>
  <c r="J37" i="6"/>
  <c r="J39" i="6"/>
  <c r="J41" i="6"/>
  <c r="J43" i="6"/>
  <c r="J45" i="6"/>
  <c r="J47" i="6"/>
  <c r="J49" i="6"/>
  <c r="J51" i="6"/>
  <c r="J53" i="6"/>
  <c r="J55" i="6"/>
  <c r="J57" i="6"/>
  <c r="J59" i="6"/>
  <c r="J61" i="6"/>
  <c r="J63" i="6"/>
  <c r="J12" i="6"/>
  <c r="J11" i="6"/>
  <c r="J28" i="6"/>
  <c r="J33" i="6"/>
  <c r="J35" i="6"/>
  <c r="J46" i="6"/>
  <c r="J54" i="6"/>
  <c r="J62" i="6"/>
  <c r="J17" i="6"/>
  <c r="J25" i="6"/>
  <c r="J44" i="6"/>
  <c r="J52" i="6"/>
  <c r="J60" i="6"/>
  <c r="J64" i="6"/>
  <c r="J66" i="6"/>
  <c r="J68" i="6"/>
  <c r="J70" i="6"/>
  <c r="J72" i="6"/>
  <c r="J74" i="6"/>
  <c r="J14" i="6"/>
  <c r="J50" i="6"/>
  <c r="J40" i="6"/>
  <c r="J56" i="6"/>
  <c r="J65" i="6"/>
  <c r="J69" i="6"/>
  <c r="J73" i="6"/>
  <c r="J75" i="6"/>
  <c r="J77" i="6"/>
  <c r="J79" i="6"/>
  <c r="J81" i="6"/>
  <c r="J83" i="6"/>
  <c r="J85" i="6"/>
  <c r="J87" i="6"/>
  <c r="J89" i="6"/>
  <c r="J91" i="6"/>
  <c r="J93" i="6"/>
  <c r="J95" i="6"/>
  <c r="J97" i="6"/>
  <c r="J99" i="6"/>
  <c r="J101" i="6"/>
  <c r="J103" i="6"/>
  <c r="J105" i="6"/>
  <c r="J107" i="6"/>
  <c r="J109" i="6"/>
  <c r="J111" i="6"/>
  <c r="J113" i="6"/>
  <c r="J115" i="6"/>
  <c r="J117" i="6"/>
  <c r="J119" i="6"/>
  <c r="J121" i="6"/>
  <c r="J123" i="6"/>
  <c r="J125" i="6"/>
  <c r="J127" i="6"/>
  <c r="J129" i="6"/>
  <c r="J131" i="6"/>
  <c r="J31" i="6"/>
  <c r="J42" i="6"/>
  <c r="J118" i="6"/>
  <c r="J126" i="6"/>
  <c r="J48" i="6"/>
  <c r="J67" i="6"/>
  <c r="J76" i="6"/>
  <c r="J80" i="6"/>
  <c r="J84" i="6"/>
  <c r="J88" i="6"/>
  <c r="J92" i="6"/>
  <c r="J96" i="6"/>
  <c r="J100" i="6"/>
  <c r="J104" i="6"/>
  <c r="J108" i="6"/>
  <c r="J112" i="6"/>
  <c r="J116" i="6"/>
  <c r="J124" i="6"/>
  <c r="J132" i="6"/>
  <c r="J134" i="6"/>
  <c r="J136" i="6"/>
  <c r="J138" i="6"/>
  <c r="J140" i="6"/>
  <c r="J142" i="6"/>
  <c r="J144" i="6"/>
  <c r="J146" i="6"/>
  <c r="J148" i="6"/>
  <c r="J150" i="6"/>
  <c r="J152" i="6"/>
  <c r="J154" i="6"/>
  <c r="J156" i="6"/>
  <c r="J158" i="6"/>
  <c r="J160" i="6"/>
  <c r="J162" i="6"/>
  <c r="J164" i="6"/>
  <c r="J122" i="6"/>
  <c r="J71" i="6"/>
  <c r="J78" i="6"/>
  <c r="J86" i="6"/>
  <c r="J94" i="6"/>
  <c r="J102" i="6"/>
  <c r="J110" i="6"/>
  <c r="J128" i="6"/>
  <c r="J135" i="6"/>
  <c r="J139" i="6"/>
  <c r="J143" i="6"/>
  <c r="J147" i="6"/>
  <c r="J151" i="6"/>
  <c r="J155" i="6"/>
  <c r="J159" i="6"/>
  <c r="J163" i="6"/>
  <c r="J165" i="6"/>
  <c r="J167" i="6"/>
  <c r="J169" i="6"/>
  <c r="J171" i="6"/>
  <c r="J173" i="6"/>
  <c r="J175" i="6"/>
  <c r="J177" i="6"/>
  <c r="J179" i="6"/>
  <c r="J181" i="6"/>
  <c r="J183" i="6"/>
  <c r="J185" i="6"/>
  <c r="J187" i="6"/>
  <c r="J189" i="6"/>
  <c r="J191" i="6"/>
  <c r="J193" i="6"/>
  <c r="J58" i="6"/>
  <c r="J114" i="6"/>
  <c r="J20" i="6"/>
  <c r="J106" i="6"/>
  <c r="J120" i="6"/>
  <c r="J137" i="6"/>
  <c r="J145" i="6"/>
  <c r="J153" i="6"/>
  <c r="J161" i="6"/>
  <c r="J168" i="6"/>
  <c r="J172" i="6"/>
  <c r="J176" i="6"/>
  <c r="J180" i="6"/>
  <c r="J184" i="6"/>
  <c r="J188" i="6"/>
  <c r="J192" i="6"/>
  <c r="J27" i="6"/>
  <c r="J82" i="6"/>
  <c r="J130" i="6"/>
  <c r="J194" i="6"/>
  <c r="J196" i="6"/>
  <c r="J198" i="6"/>
  <c r="J200" i="6"/>
  <c r="J202" i="6"/>
  <c r="J204" i="6"/>
  <c r="J206" i="6"/>
  <c r="J208" i="6"/>
  <c r="J210" i="6"/>
  <c r="J212" i="6"/>
  <c r="J214" i="6"/>
  <c r="J216" i="6"/>
  <c r="J90" i="6"/>
  <c r="J133" i="6"/>
  <c r="J141" i="6"/>
  <c r="J149" i="6"/>
  <c r="J157" i="6"/>
  <c r="J166" i="6"/>
  <c r="J170" i="6"/>
  <c r="J174" i="6"/>
  <c r="J178" i="6"/>
  <c r="J182" i="6"/>
  <c r="J186" i="6"/>
  <c r="J190" i="6"/>
  <c r="J197" i="6"/>
  <c r="J217" i="6"/>
  <c r="J219" i="6"/>
  <c r="J221" i="6"/>
  <c r="J223" i="6"/>
  <c r="J225" i="6"/>
  <c r="J227" i="6"/>
  <c r="J229" i="6"/>
  <c r="J231" i="6"/>
  <c r="J233" i="6"/>
  <c r="J235" i="6"/>
  <c r="J237" i="6"/>
  <c r="J239" i="6"/>
  <c r="J241" i="6"/>
  <c r="J243" i="6"/>
  <c r="J245" i="6"/>
  <c r="J247" i="6"/>
  <c r="J249" i="6"/>
  <c r="J251" i="6"/>
  <c r="J253" i="6"/>
  <c r="J255" i="6"/>
  <c r="J257" i="6"/>
  <c r="J259" i="6"/>
  <c r="J261" i="6"/>
  <c r="J263" i="6"/>
  <c r="J265" i="6"/>
  <c r="J267" i="6"/>
  <c r="J269" i="6"/>
  <c r="J271" i="6"/>
  <c r="J273" i="6"/>
  <c r="J199" i="6"/>
  <c r="J203" i="6"/>
  <c r="J207" i="6"/>
  <c r="J211" i="6"/>
  <c r="J215" i="6"/>
  <c r="J201" i="6"/>
  <c r="J218" i="6"/>
  <c r="J220" i="6"/>
  <c r="J222" i="6"/>
  <c r="J224" i="6"/>
  <c r="J226" i="6"/>
  <c r="J228" i="6"/>
  <c r="J230" i="6"/>
  <c r="J232" i="6"/>
  <c r="J234" i="6"/>
  <c r="J236" i="6"/>
  <c r="J238" i="6"/>
  <c r="J240" i="6"/>
  <c r="J242" i="6"/>
  <c r="J244" i="6"/>
  <c r="J246" i="6"/>
  <c r="J248" i="6"/>
  <c r="J250" i="6"/>
  <c r="J252" i="6"/>
  <c r="J254" i="6"/>
  <c r="J256" i="6"/>
  <c r="J258" i="6"/>
  <c r="J260" i="6"/>
  <c r="J262" i="6"/>
  <c r="J264" i="6"/>
  <c r="J266" i="6"/>
  <c r="J268" i="6"/>
  <c r="J270" i="6"/>
  <c r="J272" i="6"/>
  <c r="J274" i="6"/>
  <c r="J276" i="6"/>
  <c r="J209" i="6"/>
  <c r="J278" i="6"/>
  <c r="J280" i="6"/>
  <c r="J282" i="6"/>
  <c r="J284" i="6"/>
  <c r="J286" i="6"/>
  <c r="J288" i="6"/>
  <c r="J290" i="6"/>
  <c r="J292" i="6"/>
  <c r="J294" i="6"/>
  <c r="J296" i="6"/>
  <c r="J298" i="6"/>
  <c r="J300" i="6"/>
  <c r="J302" i="6"/>
  <c r="J304" i="6"/>
  <c r="J306" i="6"/>
  <c r="J308" i="6"/>
  <c r="J310" i="6"/>
  <c r="J312" i="6"/>
  <c r="J314" i="6"/>
  <c r="J316" i="6"/>
  <c r="J318" i="6"/>
  <c r="J320" i="6"/>
  <c r="J322" i="6"/>
  <c r="J324" i="6"/>
  <c r="J326" i="6"/>
  <c r="J328" i="6"/>
  <c r="J330" i="6"/>
  <c r="J332" i="6"/>
  <c r="J334" i="6"/>
  <c r="J336" i="6"/>
  <c r="J338" i="6"/>
  <c r="J340" i="6"/>
  <c r="J342" i="6"/>
  <c r="J344" i="6"/>
  <c r="J346" i="6"/>
  <c r="J348" i="6"/>
  <c r="J350" i="6"/>
  <c r="J352" i="6"/>
  <c r="J354" i="6"/>
  <c r="J356" i="6"/>
  <c r="J358" i="6"/>
  <c r="J360" i="6"/>
  <c r="J362" i="6"/>
  <c r="J364" i="6"/>
  <c r="J366" i="6"/>
  <c r="J368" i="6"/>
  <c r="J370" i="6"/>
  <c r="J372" i="6"/>
  <c r="J374" i="6"/>
  <c r="J376" i="6"/>
  <c r="J378" i="6"/>
  <c r="J380" i="6"/>
  <c r="J382" i="6"/>
  <c r="J384" i="6"/>
  <c r="J386" i="6"/>
  <c r="J388" i="6"/>
  <c r="J390" i="6"/>
  <c r="J392" i="6"/>
  <c r="J394" i="6"/>
  <c r="J396" i="6"/>
  <c r="J398" i="6"/>
  <c r="J400" i="6"/>
  <c r="J402" i="6"/>
  <c r="J404" i="6"/>
  <c r="J406" i="6"/>
  <c r="J408" i="6"/>
  <c r="J195" i="6"/>
  <c r="J213" i="6"/>
  <c r="J98" i="6"/>
  <c r="J277" i="6"/>
  <c r="J279" i="6"/>
  <c r="J281" i="6"/>
  <c r="J283" i="6"/>
  <c r="J285" i="6"/>
  <c r="J287" i="6"/>
  <c r="J289" i="6"/>
  <c r="J291" i="6"/>
  <c r="J293" i="6"/>
  <c r="J295" i="6"/>
  <c r="J297" i="6"/>
  <c r="J299" i="6"/>
  <c r="J301" i="6"/>
  <c r="J303" i="6"/>
  <c r="J305" i="6"/>
  <c r="J307" i="6"/>
  <c r="J309" i="6"/>
  <c r="J311" i="6"/>
  <c r="J313" i="6"/>
  <c r="J315" i="6"/>
  <c r="J317" i="6"/>
  <c r="J319" i="6"/>
  <c r="J321" i="6"/>
  <c r="J323" i="6"/>
  <c r="J325" i="6"/>
  <c r="J327" i="6"/>
  <c r="J329" i="6"/>
  <c r="J331" i="6"/>
  <c r="J333" i="6"/>
  <c r="J335" i="6"/>
  <c r="J337" i="6"/>
  <c r="J339" i="6"/>
  <c r="J341" i="6"/>
  <c r="J343" i="6"/>
  <c r="J345" i="6"/>
  <c r="J347" i="6"/>
  <c r="J349" i="6"/>
  <c r="J351" i="6"/>
  <c r="J353" i="6"/>
  <c r="J355" i="6"/>
  <c r="J357" i="6"/>
  <c r="J359" i="6"/>
  <c r="J361" i="6"/>
  <c r="J363" i="6"/>
  <c r="J365" i="6"/>
  <c r="J367" i="6"/>
  <c r="J369" i="6"/>
  <c r="J371" i="6"/>
  <c r="J373" i="6"/>
  <c r="J375" i="6"/>
  <c r="J377" i="6"/>
  <c r="J379" i="6"/>
  <c r="J381" i="6"/>
  <c r="J383" i="6"/>
  <c r="J385" i="6"/>
  <c r="J387" i="6"/>
  <c r="J389" i="6"/>
  <c r="J391" i="6"/>
  <c r="J393" i="6"/>
  <c r="J395" i="6"/>
  <c r="J397" i="6"/>
  <c r="J399" i="6"/>
  <c r="J401" i="6"/>
  <c r="J403" i="6"/>
  <c r="J405" i="6"/>
  <c r="J407" i="6"/>
  <c r="J275" i="6"/>
  <c r="J409" i="6"/>
  <c r="J411" i="6"/>
  <c r="J413" i="6"/>
  <c r="J415" i="6"/>
  <c r="J417" i="6"/>
  <c r="J419" i="6"/>
  <c r="J421" i="6"/>
  <c r="J423" i="6"/>
  <c r="J425" i="6"/>
  <c r="J427" i="6"/>
  <c r="J429" i="6"/>
  <c r="J431" i="6"/>
  <c r="J433" i="6"/>
  <c r="J435" i="6"/>
  <c r="J437" i="6"/>
  <c r="J439" i="6"/>
  <c r="J441" i="6"/>
  <c r="J443" i="6"/>
  <c r="J445" i="6"/>
  <c r="J447" i="6"/>
  <c r="J449" i="6"/>
  <c r="J451" i="6"/>
  <c r="J453" i="6"/>
  <c r="J455" i="6"/>
  <c r="J457" i="6"/>
  <c r="J459" i="6"/>
  <c r="J461" i="6"/>
  <c r="J463" i="6"/>
  <c r="J465" i="6"/>
  <c r="J467" i="6"/>
  <c r="J469" i="6"/>
  <c r="J471" i="6"/>
  <c r="J473" i="6"/>
  <c r="J475" i="6"/>
  <c r="J477" i="6"/>
  <c r="J479" i="6"/>
  <c r="J481" i="6"/>
  <c r="J483" i="6"/>
  <c r="J485" i="6"/>
  <c r="J487" i="6"/>
  <c r="J489" i="6"/>
  <c r="J491" i="6"/>
  <c r="J493" i="6"/>
  <c r="J495" i="6"/>
  <c r="J497" i="6"/>
  <c r="J499" i="6"/>
  <c r="J501" i="6"/>
  <c r="J503" i="6"/>
  <c r="J505" i="6"/>
  <c r="J507" i="6"/>
  <c r="J509" i="6"/>
  <c r="J511" i="6"/>
  <c r="J513" i="6"/>
  <c r="J515" i="6"/>
  <c r="J517" i="6"/>
  <c r="J519" i="6"/>
  <c r="J521" i="6"/>
  <c r="J410" i="6"/>
  <c r="J412" i="6"/>
  <c r="J414" i="6"/>
  <c r="J416" i="6"/>
  <c r="J418" i="6"/>
  <c r="J420" i="6"/>
  <c r="J422" i="6"/>
  <c r="J424" i="6"/>
  <c r="J426" i="6"/>
  <c r="J428" i="6"/>
  <c r="J430" i="6"/>
  <c r="J432" i="6"/>
  <c r="J434" i="6"/>
  <c r="J436" i="6"/>
  <c r="J438" i="6"/>
  <c r="J440" i="6"/>
  <c r="J442" i="6"/>
  <c r="J444" i="6"/>
  <c r="J446" i="6"/>
  <c r="J448" i="6"/>
  <c r="J450" i="6"/>
  <c r="J452" i="6"/>
  <c r="J454" i="6"/>
  <c r="J456" i="6"/>
  <c r="J458" i="6"/>
  <c r="J460" i="6"/>
  <c r="J462" i="6"/>
  <c r="J464" i="6"/>
  <c r="J466" i="6"/>
  <c r="J468" i="6"/>
  <c r="J470" i="6"/>
  <c r="J472" i="6"/>
  <c r="J474" i="6"/>
  <c r="J476" i="6"/>
  <c r="J478" i="6"/>
  <c r="J480" i="6"/>
  <c r="J482" i="6"/>
  <c r="J484" i="6"/>
  <c r="J486" i="6"/>
  <c r="J488" i="6"/>
  <c r="J490" i="6"/>
  <c r="J492" i="6"/>
  <c r="J494" i="6"/>
  <c r="J496" i="6"/>
  <c r="J498" i="6"/>
  <c r="J500" i="6"/>
  <c r="J502" i="6"/>
  <c r="J504" i="6"/>
  <c r="J506" i="6"/>
  <c r="J508" i="6"/>
  <c r="J510" i="6"/>
  <c r="J512" i="6"/>
  <c r="J514" i="6"/>
  <c r="J516" i="6"/>
  <c r="J518" i="6"/>
  <c r="J520" i="6"/>
  <c r="J522" i="6"/>
  <c r="J523" i="6"/>
  <c r="J525" i="6"/>
  <c r="J527" i="6"/>
  <c r="J529" i="6"/>
  <c r="J531" i="6"/>
  <c r="J533" i="6"/>
  <c r="J535" i="6"/>
  <c r="J537" i="6"/>
  <c r="J539" i="6"/>
  <c r="J541" i="6"/>
  <c r="J543" i="6"/>
  <c r="J545" i="6"/>
  <c r="J547" i="6"/>
  <c r="J549" i="6"/>
  <c r="J551" i="6"/>
  <c r="J553" i="6"/>
  <c r="J555" i="6"/>
  <c r="J557" i="6"/>
  <c r="J559" i="6"/>
  <c r="J561" i="6"/>
  <c r="J563" i="6"/>
  <c r="J565" i="6"/>
  <c r="J567" i="6"/>
  <c r="J569" i="6"/>
  <c r="J571" i="6"/>
  <c r="J573" i="6"/>
  <c r="J575" i="6"/>
  <c r="J577" i="6"/>
  <c r="J579" i="6"/>
  <c r="J581" i="6"/>
  <c r="J583" i="6"/>
  <c r="J585" i="6"/>
  <c r="J587" i="6"/>
  <c r="J589" i="6"/>
  <c r="J591" i="6"/>
  <c r="J593" i="6"/>
  <c r="J595" i="6"/>
  <c r="J597" i="6"/>
  <c r="J599" i="6"/>
  <c r="J601" i="6"/>
  <c r="J603" i="6"/>
  <c r="J605" i="6"/>
  <c r="J607" i="6"/>
  <c r="J609" i="6"/>
  <c r="J611" i="6"/>
  <c r="J613" i="6"/>
  <c r="J615" i="6"/>
  <c r="J617" i="6"/>
  <c r="J619" i="6"/>
  <c r="J621" i="6"/>
  <c r="J623" i="6"/>
  <c r="J625" i="6"/>
  <c r="J627" i="6"/>
  <c r="J629" i="6"/>
  <c r="J631" i="6"/>
  <c r="J633" i="6"/>
  <c r="J635" i="6"/>
  <c r="J205" i="6"/>
  <c r="J524" i="6"/>
  <c r="J528" i="6"/>
  <c r="J532" i="6"/>
  <c r="J536" i="6"/>
  <c r="J540" i="6"/>
  <c r="J544" i="6"/>
  <c r="J548" i="6"/>
  <c r="J552" i="6"/>
  <c r="J556" i="6"/>
  <c r="J560" i="6"/>
  <c r="J564" i="6"/>
  <c r="J568" i="6"/>
  <c r="J572" i="6"/>
  <c r="J576" i="6"/>
  <c r="J580" i="6"/>
  <c r="J584" i="6"/>
  <c r="J588" i="6"/>
  <c r="J592" i="6"/>
  <c r="J596" i="6"/>
  <c r="J600" i="6"/>
  <c r="J604" i="6"/>
  <c r="J608" i="6"/>
  <c r="J612" i="6"/>
  <c r="J616" i="6"/>
  <c r="J620" i="6"/>
  <c r="J624" i="6"/>
  <c r="J628" i="6"/>
  <c r="J632" i="6"/>
  <c r="J637" i="6"/>
  <c r="J639" i="6"/>
  <c r="J641" i="6"/>
  <c r="J643" i="6"/>
  <c r="J645" i="6"/>
  <c r="J647" i="6"/>
  <c r="J649" i="6"/>
  <c r="J651" i="6"/>
  <c r="J653" i="6"/>
  <c r="J655" i="6"/>
  <c r="J657" i="6"/>
  <c r="J659" i="6"/>
  <c r="J661" i="6"/>
  <c r="J663" i="6"/>
  <c r="J665" i="6"/>
  <c r="J667" i="6"/>
  <c r="J669" i="6"/>
  <c r="J671" i="6"/>
  <c r="J673" i="6"/>
  <c r="J675" i="6"/>
  <c r="J677" i="6"/>
  <c r="J679" i="6"/>
  <c r="J681" i="6"/>
  <c r="J683" i="6"/>
  <c r="J685" i="6"/>
  <c r="J687" i="6"/>
  <c r="J689" i="6"/>
  <c r="J691" i="6"/>
  <c r="J693" i="6"/>
  <c r="J695" i="6"/>
  <c r="J697" i="6"/>
  <c r="J699" i="6"/>
  <c r="J701" i="6"/>
  <c r="J703" i="6"/>
  <c r="J705" i="6"/>
  <c r="J707" i="6"/>
  <c r="J709" i="6"/>
  <c r="J711" i="6"/>
  <c r="J713" i="6"/>
  <c r="J715" i="6"/>
  <c r="J717" i="6"/>
  <c r="J719" i="6"/>
  <c r="J721" i="6"/>
  <c r="J723" i="6"/>
  <c r="J725" i="6"/>
  <c r="J727" i="6"/>
  <c r="J729" i="6"/>
  <c r="J731" i="6"/>
  <c r="J733" i="6"/>
  <c r="J735" i="6"/>
  <c r="J737" i="6"/>
  <c r="J739" i="6"/>
  <c r="J741" i="6"/>
  <c r="J743" i="6"/>
  <c r="J745" i="6"/>
  <c r="J747" i="6"/>
  <c r="J749" i="6"/>
  <c r="J751" i="6"/>
  <c r="J753" i="6"/>
  <c r="J755" i="6"/>
  <c r="J757" i="6"/>
  <c r="J759" i="6"/>
  <c r="J761" i="6"/>
  <c r="J763" i="6"/>
  <c r="J765" i="6"/>
  <c r="J767" i="6"/>
  <c r="J769" i="6"/>
  <c r="J771" i="6"/>
  <c r="J773" i="6"/>
  <c r="J775" i="6"/>
  <c r="J777" i="6"/>
  <c r="J779" i="6"/>
  <c r="J781" i="6"/>
  <c r="J783" i="6"/>
  <c r="J785" i="6"/>
  <c r="J787" i="6"/>
  <c r="J789" i="6"/>
  <c r="J791" i="6"/>
  <c r="J793" i="6"/>
  <c r="J795" i="6"/>
  <c r="J797" i="6"/>
  <c r="J799" i="6"/>
  <c r="J801" i="6"/>
  <c r="J803" i="6"/>
  <c r="J805" i="6"/>
  <c r="J807" i="6"/>
  <c r="J809" i="6"/>
  <c r="J811" i="6"/>
  <c r="J813" i="6"/>
  <c r="J815" i="6"/>
  <c r="J817" i="6"/>
  <c r="J819" i="6"/>
  <c r="J821" i="6"/>
  <c r="J823" i="6"/>
  <c r="J825" i="6"/>
  <c r="J827" i="6"/>
  <c r="J829" i="6"/>
  <c r="J831" i="6"/>
  <c r="J833" i="6"/>
  <c r="J835" i="6"/>
  <c r="J837" i="6"/>
  <c r="J839" i="6"/>
  <c r="J841" i="6"/>
  <c r="J843" i="6"/>
  <c r="J845" i="6"/>
  <c r="J847" i="6"/>
  <c r="J849" i="6"/>
  <c r="J851" i="6"/>
  <c r="J853" i="6"/>
  <c r="J855" i="6"/>
  <c r="J857" i="6"/>
  <c r="J859" i="6"/>
  <c r="J861" i="6"/>
  <c r="J863" i="6"/>
  <c r="J865" i="6"/>
  <c r="J867" i="6"/>
  <c r="J869" i="6"/>
  <c r="J871" i="6"/>
  <c r="J873" i="6"/>
  <c r="J526" i="6"/>
  <c r="J530" i="6"/>
  <c r="J534" i="6"/>
  <c r="J538" i="6"/>
  <c r="J542" i="6"/>
  <c r="J546" i="6"/>
  <c r="J550" i="6"/>
  <c r="J554" i="6"/>
  <c r="J558" i="6"/>
  <c r="J562" i="6"/>
  <c r="J566" i="6"/>
  <c r="J570" i="6"/>
  <c r="J574" i="6"/>
  <c r="J578" i="6"/>
  <c r="J582" i="6"/>
  <c r="J586" i="6"/>
  <c r="J590" i="6"/>
  <c r="J594" i="6"/>
  <c r="J598" i="6"/>
  <c r="J602" i="6"/>
  <c r="J606" i="6"/>
  <c r="J610" i="6"/>
  <c r="J614" i="6"/>
  <c r="J618" i="6"/>
  <c r="J622" i="6"/>
  <c r="J626" i="6"/>
  <c r="J630" i="6"/>
  <c r="J634" i="6"/>
  <c r="J636" i="6"/>
  <c r="J638" i="6"/>
  <c r="J640" i="6"/>
  <c r="J642" i="6"/>
  <c r="J644" i="6"/>
  <c r="J646" i="6"/>
  <c r="J648" i="6"/>
  <c r="J650" i="6"/>
  <c r="J652" i="6"/>
  <c r="J654" i="6"/>
  <c r="J656" i="6"/>
  <c r="J658" i="6"/>
  <c r="J660" i="6"/>
  <c r="J662" i="6"/>
  <c r="J664" i="6"/>
  <c r="J666" i="6"/>
  <c r="J668" i="6"/>
  <c r="J670" i="6"/>
  <c r="J672" i="6"/>
  <c r="J674" i="6"/>
  <c r="J676" i="6"/>
  <c r="J678" i="6"/>
  <c r="J680" i="6"/>
  <c r="J682" i="6"/>
  <c r="J684" i="6"/>
  <c r="J686" i="6"/>
  <c r="J688" i="6"/>
  <c r="J690" i="6"/>
  <c r="J692" i="6"/>
  <c r="J694" i="6"/>
  <c r="J696" i="6"/>
  <c r="J698" i="6"/>
  <c r="J700" i="6"/>
  <c r="J702" i="6"/>
  <c r="J704" i="6"/>
  <c r="J706" i="6"/>
  <c r="J708" i="6"/>
  <c r="J710" i="6"/>
  <c r="J712" i="6"/>
  <c r="J714" i="6"/>
  <c r="J716" i="6"/>
  <c r="J718" i="6"/>
  <c r="J720" i="6"/>
  <c r="J722" i="6"/>
  <c r="J724" i="6"/>
  <c r="J726" i="6"/>
  <c r="J728" i="6"/>
  <c r="J730" i="6"/>
  <c r="J732" i="6"/>
  <c r="J734" i="6"/>
  <c r="J736" i="6"/>
  <c r="J738" i="6"/>
  <c r="J740" i="6"/>
  <c r="J742" i="6"/>
  <c r="J744" i="6"/>
  <c r="J746" i="6"/>
  <c r="J748" i="6"/>
  <c r="J750" i="6"/>
  <c r="J752" i="6"/>
  <c r="J754" i="6"/>
  <c r="J756" i="6"/>
  <c r="J758" i="6"/>
  <c r="J760" i="6"/>
  <c r="J762" i="6"/>
  <c r="J764" i="6"/>
  <c r="J766" i="6"/>
  <c r="J768" i="6"/>
  <c r="J770" i="6"/>
  <c r="J772" i="6"/>
  <c r="J774" i="6"/>
  <c r="J776" i="6"/>
  <c r="J778" i="6"/>
  <c r="J780" i="6"/>
  <c r="J782" i="6"/>
  <c r="J784" i="6"/>
  <c r="J786" i="6"/>
  <c r="J788" i="6"/>
  <c r="J790" i="6"/>
  <c r="J792" i="6"/>
  <c r="J794" i="6"/>
  <c r="J796" i="6"/>
  <c r="J798" i="6"/>
  <c r="J800" i="6"/>
  <c r="J802" i="6"/>
  <c r="J804" i="6"/>
  <c r="J806" i="6"/>
  <c r="J808" i="6"/>
  <c r="J810" i="6"/>
  <c r="J812" i="6"/>
  <c r="J814" i="6"/>
  <c r="J816" i="6"/>
  <c r="J818" i="6"/>
  <c r="J820" i="6"/>
  <c r="J822" i="6"/>
  <c r="J824" i="6"/>
  <c r="J826" i="6"/>
  <c r="J828" i="6"/>
  <c r="J830" i="6"/>
  <c r="J832" i="6"/>
  <c r="J834" i="6"/>
  <c r="J836" i="6"/>
  <c r="J838" i="6"/>
  <c r="J840" i="6"/>
  <c r="J842" i="6"/>
  <c r="J844" i="6"/>
  <c r="J846" i="6"/>
  <c r="J848" i="6"/>
  <c r="J850" i="6"/>
  <c r="J852" i="6"/>
  <c r="J854" i="6"/>
  <c r="J856" i="6"/>
  <c r="J858" i="6"/>
  <c r="J860" i="6"/>
  <c r="J862" i="6"/>
  <c r="J864" i="6"/>
  <c r="J866" i="6"/>
  <c r="J868" i="6"/>
  <c r="J870" i="6"/>
  <c r="J872" i="6"/>
  <c r="N13" i="6"/>
  <c r="N16" i="6"/>
  <c r="N21" i="6"/>
  <c r="N24" i="6"/>
  <c r="N29" i="6"/>
  <c r="N11" i="6"/>
  <c r="N14" i="6"/>
  <c r="N19" i="6"/>
  <c r="N22" i="6"/>
  <c r="N27" i="6"/>
  <c r="N30" i="6"/>
  <c r="N32" i="6"/>
  <c r="N34" i="6"/>
  <c r="N36" i="6"/>
  <c r="N38" i="6"/>
  <c r="N17" i="6"/>
  <c r="N20" i="6"/>
  <c r="N35" i="6"/>
  <c r="N39" i="6"/>
  <c r="N41" i="6"/>
  <c r="N43" i="6"/>
  <c r="N45" i="6"/>
  <c r="N47" i="6"/>
  <c r="N49" i="6"/>
  <c r="N51" i="6"/>
  <c r="N53" i="6"/>
  <c r="N55" i="6"/>
  <c r="N57" i="6"/>
  <c r="N59" i="6"/>
  <c r="N61" i="6"/>
  <c r="N63" i="6"/>
  <c r="N12" i="6"/>
  <c r="N23" i="6"/>
  <c r="N31" i="6"/>
  <c r="N44" i="6"/>
  <c r="N52" i="6"/>
  <c r="N60" i="6"/>
  <c r="N18" i="6"/>
  <c r="N28" i="6"/>
  <c r="N33" i="6"/>
  <c r="N42" i="6"/>
  <c r="N50" i="6"/>
  <c r="N58" i="6"/>
  <c r="N64" i="6"/>
  <c r="N66" i="6"/>
  <c r="N68" i="6"/>
  <c r="N70" i="6"/>
  <c r="N72" i="6"/>
  <c r="N48" i="6"/>
  <c r="N74" i="6"/>
  <c r="N26" i="6"/>
  <c r="N37" i="6"/>
  <c r="N54" i="6"/>
  <c r="N67" i="6"/>
  <c r="N71" i="6"/>
  <c r="N75" i="6"/>
  <c r="N77" i="6"/>
  <c r="N79" i="6"/>
  <c r="N81" i="6"/>
  <c r="N83" i="6"/>
  <c r="N85" i="6"/>
  <c r="N87" i="6"/>
  <c r="N89" i="6"/>
  <c r="N91" i="6"/>
  <c r="N93" i="6"/>
  <c r="N95" i="6"/>
  <c r="N97" i="6"/>
  <c r="N99" i="6"/>
  <c r="N101" i="6"/>
  <c r="N103" i="6"/>
  <c r="N105" i="6"/>
  <c r="N107" i="6"/>
  <c r="N109" i="6"/>
  <c r="N111" i="6"/>
  <c r="N113" i="6"/>
  <c r="N115" i="6"/>
  <c r="N117" i="6"/>
  <c r="N119" i="6"/>
  <c r="N121" i="6"/>
  <c r="N123" i="6"/>
  <c r="N125" i="6"/>
  <c r="N127" i="6"/>
  <c r="N129" i="6"/>
  <c r="N25" i="6"/>
  <c r="N56" i="6"/>
  <c r="N116" i="6"/>
  <c r="N124" i="6"/>
  <c r="N62" i="6"/>
  <c r="N65" i="6"/>
  <c r="N73" i="6"/>
  <c r="N78" i="6"/>
  <c r="N82" i="6"/>
  <c r="N86" i="6"/>
  <c r="N90" i="6"/>
  <c r="N94" i="6"/>
  <c r="N98" i="6"/>
  <c r="N102" i="6"/>
  <c r="N106" i="6"/>
  <c r="N110" i="6"/>
  <c r="N114" i="6"/>
  <c r="N122" i="6"/>
  <c r="N130" i="6"/>
  <c r="N132" i="6"/>
  <c r="N134" i="6"/>
  <c r="N136" i="6"/>
  <c r="N138" i="6"/>
  <c r="N140" i="6"/>
  <c r="N142" i="6"/>
  <c r="N144" i="6"/>
  <c r="N146" i="6"/>
  <c r="N148" i="6"/>
  <c r="N150" i="6"/>
  <c r="N152" i="6"/>
  <c r="N154" i="6"/>
  <c r="N156" i="6"/>
  <c r="N158" i="6"/>
  <c r="N160" i="6"/>
  <c r="N162" i="6"/>
  <c r="N164" i="6"/>
  <c r="N40" i="6"/>
  <c r="N120" i="6"/>
  <c r="N15" i="6"/>
  <c r="N69" i="6"/>
  <c r="N76" i="6"/>
  <c r="N84" i="6"/>
  <c r="N92" i="6"/>
  <c r="N100" i="6"/>
  <c r="N108" i="6"/>
  <c r="N126" i="6"/>
  <c r="N133" i="6"/>
  <c r="N137" i="6"/>
  <c r="N141" i="6"/>
  <c r="N145" i="6"/>
  <c r="N149" i="6"/>
  <c r="N153" i="6"/>
  <c r="N157" i="6"/>
  <c r="N161" i="6"/>
  <c r="N165" i="6"/>
  <c r="N167" i="6"/>
  <c r="N169" i="6"/>
  <c r="N171" i="6"/>
  <c r="N173" i="6"/>
  <c r="N175" i="6"/>
  <c r="N177" i="6"/>
  <c r="N179" i="6"/>
  <c r="N181" i="6"/>
  <c r="N183" i="6"/>
  <c r="N185" i="6"/>
  <c r="N187" i="6"/>
  <c r="N189" i="6"/>
  <c r="N191" i="6"/>
  <c r="N193" i="6"/>
  <c r="N88" i="6"/>
  <c r="N135" i="6"/>
  <c r="N143" i="6"/>
  <c r="N151" i="6"/>
  <c r="N159" i="6"/>
  <c r="N166" i="6"/>
  <c r="N170" i="6"/>
  <c r="N174" i="6"/>
  <c r="N178" i="6"/>
  <c r="N182" i="6"/>
  <c r="N186" i="6"/>
  <c r="N190" i="6"/>
  <c r="N96" i="6"/>
  <c r="N118" i="6"/>
  <c r="N194" i="6"/>
  <c r="N196" i="6"/>
  <c r="N198" i="6"/>
  <c r="N200" i="6"/>
  <c r="N202" i="6"/>
  <c r="N204" i="6"/>
  <c r="N206" i="6"/>
  <c r="N208" i="6"/>
  <c r="N210" i="6"/>
  <c r="N212" i="6"/>
  <c r="N214" i="6"/>
  <c r="N216" i="6"/>
  <c r="N104" i="6"/>
  <c r="N131" i="6"/>
  <c r="N139" i="6"/>
  <c r="N147" i="6"/>
  <c r="N155" i="6"/>
  <c r="N163" i="6"/>
  <c r="N168" i="6"/>
  <c r="N172" i="6"/>
  <c r="N176" i="6"/>
  <c r="N180" i="6"/>
  <c r="N184" i="6"/>
  <c r="N188" i="6"/>
  <c r="N192" i="6"/>
  <c r="N195" i="6"/>
  <c r="N217" i="6"/>
  <c r="N219" i="6"/>
  <c r="N221" i="6"/>
  <c r="N223" i="6"/>
  <c r="N225" i="6"/>
  <c r="N227" i="6"/>
  <c r="N229" i="6"/>
  <c r="N231" i="6"/>
  <c r="N233" i="6"/>
  <c r="N235" i="6"/>
  <c r="N237" i="6"/>
  <c r="N239" i="6"/>
  <c r="N241" i="6"/>
  <c r="N243" i="6"/>
  <c r="N245" i="6"/>
  <c r="N247" i="6"/>
  <c r="N249" i="6"/>
  <c r="N251" i="6"/>
  <c r="N253" i="6"/>
  <c r="N255" i="6"/>
  <c r="N257" i="6"/>
  <c r="N259" i="6"/>
  <c r="N261" i="6"/>
  <c r="N263" i="6"/>
  <c r="N265" i="6"/>
  <c r="N267" i="6"/>
  <c r="N269" i="6"/>
  <c r="N271" i="6"/>
  <c r="N273" i="6"/>
  <c r="N46" i="6"/>
  <c r="N197" i="6"/>
  <c r="N205" i="6"/>
  <c r="N209" i="6"/>
  <c r="N213" i="6"/>
  <c r="N80" i="6"/>
  <c r="N199" i="6"/>
  <c r="N218" i="6"/>
  <c r="N220" i="6"/>
  <c r="N222" i="6"/>
  <c r="N224" i="6"/>
  <c r="N226" i="6"/>
  <c r="N228" i="6"/>
  <c r="N230" i="6"/>
  <c r="N232" i="6"/>
  <c r="N234" i="6"/>
  <c r="N236" i="6"/>
  <c r="N238" i="6"/>
  <c r="N240" i="6"/>
  <c r="N242" i="6"/>
  <c r="N244" i="6"/>
  <c r="N246" i="6"/>
  <c r="N248" i="6"/>
  <c r="N250" i="6"/>
  <c r="N252" i="6"/>
  <c r="N254" i="6"/>
  <c r="N256" i="6"/>
  <c r="N258" i="6"/>
  <c r="N260" i="6"/>
  <c r="N262" i="6"/>
  <c r="N264" i="6"/>
  <c r="N266" i="6"/>
  <c r="N268" i="6"/>
  <c r="N270" i="6"/>
  <c r="N272" i="6"/>
  <c r="N274" i="6"/>
  <c r="N201" i="6"/>
  <c r="N207" i="6"/>
  <c r="N278" i="6"/>
  <c r="N280" i="6"/>
  <c r="N282" i="6"/>
  <c r="N284" i="6"/>
  <c r="N286" i="6"/>
  <c r="N288" i="6"/>
  <c r="N290" i="6"/>
  <c r="N292" i="6"/>
  <c r="N294" i="6"/>
  <c r="N296" i="6"/>
  <c r="N298" i="6"/>
  <c r="N300" i="6"/>
  <c r="N302" i="6"/>
  <c r="N304" i="6"/>
  <c r="N306" i="6"/>
  <c r="N308" i="6"/>
  <c r="N310" i="6"/>
  <c r="N312" i="6"/>
  <c r="N314" i="6"/>
  <c r="N316" i="6"/>
  <c r="N318" i="6"/>
  <c r="N320" i="6"/>
  <c r="N322" i="6"/>
  <c r="N324" i="6"/>
  <c r="N326" i="6"/>
  <c r="N328" i="6"/>
  <c r="N330" i="6"/>
  <c r="N332" i="6"/>
  <c r="N334" i="6"/>
  <c r="N336" i="6"/>
  <c r="N338" i="6"/>
  <c r="N340" i="6"/>
  <c r="N342" i="6"/>
  <c r="N344" i="6"/>
  <c r="N346" i="6"/>
  <c r="N348" i="6"/>
  <c r="N350" i="6"/>
  <c r="N352" i="6"/>
  <c r="N354" i="6"/>
  <c r="N356" i="6"/>
  <c r="N358" i="6"/>
  <c r="N360" i="6"/>
  <c r="N362" i="6"/>
  <c r="N364" i="6"/>
  <c r="N366" i="6"/>
  <c r="N368" i="6"/>
  <c r="N370" i="6"/>
  <c r="N372" i="6"/>
  <c r="N374" i="6"/>
  <c r="N376" i="6"/>
  <c r="N378" i="6"/>
  <c r="N380" i="6"/>
  <c r="N382" i="6"/>
  <c r="N384" i="6"/>
  <c r="N386" i="6"/>
  <c r="N388" i="6"/>
  <c r="N390" i="6"/>
  <c r="N392" i="6"/>
  <c r="N394" i="6"/>
  <c r="N396" i="6"/>
  <c r="N398" i="6"/>
  <c r="N400" i="6"/>
  <c r="N402" i="6"/>
  <c r="N404" i="6"/>
  <c r="N406" i="6"/>
  <c r="N408" i="6"/>
  <c r="N128" i="6"/>
  <c r="N211" i="6"/>
  <c r="N275" i="6"/>
  <c r="N215" i="6"/>
  <c r="N276" i="6"/>
  <c r="N277" i="6"/>
  <c r="N279" i="6"/>
  <c r="N281" i="6"/>
  <c r="N283" i="6"/>
  <c r="N285" i="6"/>
  <c r="N287" i="6"/>
  <c r="N289" i="6"/>
  <c r="N291" i="6"/>
  <c r="N293" i="6"/>
  <c r="N295" i="6"/>
  <c r="N297" i="6"/>
  <c r="N299" i="6"/>
  <c r="N301" i="6"/>
  <c r="N303" i="6"/>
  <c r="N305" i="6"/>
  <c r="N307" i="6"/>
  <c r="N309" i="6"/>
  <c r="N311" i="6"/>
  <c r="N313" i="6"/>
  <c r="N315" i="6"/>
  <c r="N317" i="6"/>
  <c r="N319" i="6"/>
  <c r="N321" i="6"/>
  <c r="N323" i="6"/>
  <c r="N325" i="6"/>
  <c r="N327" i="6"/>
  <c r="N329" i="6"/>
  <c r="N331" i="6"/>
  <c r="N333" i="6"/>
  <c r="N335" i="6"/>
  <c r="N337" i="6"/>
  <c r="N339" i="6"/>
  <c r="N341" i="6"/>
  <c r="N343" i="6"/>
  <c r="N345" i="6"/>
  <c r="N347" i="6"/>
  <c r="N349" i="6"/>
  <c r="N351" i="6"/>
  <c r="N353" i="6"/>
  <c r="N355" i="6"/>
  <c r="N357" i="6"/>
  <c r="N359" i="6"/>
  <c r="N361" i="6"/>
  <c r="N363" i="6"/>
  <c r="N365" i="6"/>
  <c r="N367" i="6"/>
  <c r="N369" i="6"/>
  <c r="N371" i="6"/>
  <c r="N373" i="6"/>
  <c r="N375" i="6"/>
  <c r="N377" i="6"/>
  <c r="N379" i="6"/>
  <c r="N381" i="6"/>
  <c r="N383" i="6"/>
  <c r="N385" i="6"/>
  <c r="N387" i="6"/>
  <c r="N389" i="6"/>
  <c r="N391" i="6"/>
  <c r="N393" i="6"/>
  <c r="N395" i="6"/>
  <c r="N397" i="6"/>
  <c r="N399" i="6"/>
  <c r="N401" i="6"/>
  <c r="N403" i="6"/>
  <c r="N405" i="6"/>
  <c r="N407" i="6"/>
  <c r="N112" i="6"/>
  <c r="N409" i="6"/>
  <c r="N411" i="6"/>
  <c r="N413" i="6"/>
  <c r="N415" i="6"/>
  <c r="N417" i="6"/>
  <c r="N419" i="6"/>
  <c r="N421" i="6"/>
  <c r="N423" i="6"/>
  <c r="N425" i="6"/>
  <c r="N427" i="6"/>
  <c r="N429" i="6"/>
  <c r="N431" i="6"/>
  <c r="N433" i="6"/>
  <c r="N435" i="6"/>
  <c r="N437" i="6"/>
  <c r="N439" i="6"/>
  <c r="N441" i="6"/>
  <c r="N443" i="6"/>
  <c r="N445" i="6"/>
  <c r="N447" i="6"/>
  <c r="N449" i="6"/>
  <c r="N451" i="6"/>
  <c r="N453" i="6"/>
  <c r="N455" i="6"/>
  <c r="N457" i="6"/>
  <c r="N459" i="6"/>
  <c r="N461" i="6"/>
  <c r="N463" i="6"/>
  <c r="N465" i="6"/>
  <c r="N467" i="6"/>
  <c r="N469" i="6"/>
  <c r="N471" i="6"/>
  <c r="N473" i="6"/>
  <c r="N475" i="6"/>
  <c r="N477" i="6"/>
  <c r="N479" i="6"/>
  <c r="N481" i="6"/>
  <c r="N483" i="6"/>
  <c r="N485" i="6"/>
  <c r="N487" i="6"/>
  <c r="N489" i="6"/>
  <c r="N491" i="6"/>
  <c r="N493" i="6"/>
  <c r="N495" i="6"/>
  <c r="N497" i="6"/>
  <c r="N499" i="6"/>
  <c r="N501" i="6"/>
  <c r="N503" i="6"/>
  <c r="N505" i="6"/>
  <c r="N507" i="6"/>
  <c r="N509" i="6"/>
  <c r="N511" i="6"/>
  <c r="N513" i="6"/>
  <c r="N515" i="6"/>
  <c r="N517" i="6"/>
  <c r="N519" i="6"/>
  <c r="N521" i="6"/>
  <c r="N203" i="6"/>
  <c r="N410" i="6"/>
  <c r="N412" i="6"/>
  <c r="N414" i="6"/>
  <c r="N416" i="6"/>
  <c r="N418" i="6"/>
  <c r="N420" i="6"/>
  <c r="N422" i="6"/>
  <c r="N424" i="6"/>
  <c r="N426" i="6"/>
  <c r="N428" i="6"/>
  <c r="N430" i="6"/>
  <c r="N432" i="6"/>
  <c r="N434" i="6"/>
  <c r="N436" i="6"/>
  <c r="N438" i="6"/>
  <c r="N440" i="6"/>
  <c r="N442" i="6"/>
  <c r="N444" i="6"/>
  <c r="N446" i="6"/>
  <c r="N448" i="6"/>
  <c r="N450" i="6"/>
  <c r="N452" i="6"/>
  <c r="N454" i="6"/>
  <c r="N456" i="6"/>
  <c r="N458" i="6"/>
  <c r="N460" i="6"/>
  <c r="N462" i="6"/>
  <c r="N464" i="6"/>
  <c r="N466" i="6"/>
  <c r="N468" i="6"/>
  <c r="N470" i="6"/>
  <c r="N472" i="6"/>
  <c r="N474" i="6"/>
  <c r="N476" i="6"/>
  <c r="N478" i="6"/>
  <c r="N480" i="6"/>
  <c r="N482" i="6"/>
  <c r="N484" i="6"/>
  <c r="N486" i="6"/>
  <c r="N488" i="6"/>
  <c r="N490" i="6"/>
  <c r="N492" i="6"/>
  <c r="N494" i="6"/>
  <c r="N496" i="6"/>
  <c r="N498" i="6"/>
  <c r="N500" i="6"/>
  <c r="N502" i="6"/>
  <c r="N504" i="6"/>
  <c r="N506" i="6"/>
  <c r="N508" i="6"/>
  <c r="N510" i="6"/>
  <c r="N512" i="6"/>
  <c r="N514" i="6"/>
  <c r="N516" i="6"/>
  <c r="N518" i="6"/>
  <c r="N520" i="6"/>
  <c r="N523" i="6"/>
  <c r="N525" i="6"/>
  <c r="N527" i="6"/>
  <c r="N529" i="6"/>
  <c r="N531" i="6"/>
  <c r="N533" i="6"/>
  <c r="N535" i="6"/>
  <c r="N537" i="6"/>
  <c r="N539" i="6"/>
  <c r="N541" i="6"/>
  <c r="N543" i="6"/>
  <c r="N545" i="6"/>
  <c r="N547" i="6"/>
  <c r="N549" i="6"/>
  <c r="N551" i="6"/>
  <c r="N553" i="6"/>
  <c r="N555" i="6"/>
  <c r="N557" i="6"/>
  <c r="N559" i="6"/>
  <c r="N561" i="6"/>
  <c r="N563" i="6"/>
  <c r="N565" i="6"/>
  <c r="N567" i="6"/>
  <c r="N569" i="6"/>
  <c r="N571" i="6"/>
  <c r="N573" i="6"/>
  <c r="N575" i="6"/>
  <c r="N577" i="6"/>
  <c r="N579" i="6"/>
  <c r="N581" i="6"/>
  <c r="N583" i="6"/>
  <c r="N585" i="6"/>
  <c r="N587" i="6"/>
  <c r="N589" i="6"/>
  <c r="N591" i="6"/>
  <c r="N593" i="6"/>
  <c r="N595" i="6"/>
  <c r="N597" i="6"/>
  <c r="N599" i="6"/>
  <c r="N601" i="6"/>
  <c r="N603" i="6"/>
  <c r="N605" i="6"/>
  <c r="N607" i="6"/>
  <c r="N609" i="6"/>
  <c r="N611" i="6"/>
  <c r="N613" i="6"/>
  <c r="N615" i="6"/>
  <c r="N617" i="6"/>
  <c r="N619" i="6"/>
  <c r="N621" i="6"/>
  <c r="N623" i="6"/>
  <c r="N625" i="6"/>
  <c r="N627" i="6"/>
  <c r="N629" i="6"/>
  <c r="N631" i="6"/>
  <c r="N633" i="6"/>
  <c r="N635" i="6"/>
  <c r="N526" i="6"/>
  <c r="N530" i="6"/>
  <c r="N534" i="6"/>
  <c r="N538" i="6"/>
  <c r="N542" i="6"/>
  <c r="N546" i="6"/>
  <c r="N550" i="6"/>
  <c r="N554" i="6"/>
  <c r="N558" i="6"/>
  <c r="N562" i="6"/>
  <c r="N566" i="6"/>
  <c r="N570" i="6"/>
  <c r="N574" i="6"/>
  <c r="N578" i="6"/>
  <c r="N582" i="6"/>
  <c r="N586" i="6"/>
  <c r="N590" i="6"/>
  <c r="N594" i="6"/>
  <c r="N598" i="6"/>
  <c r="N602" i="6"/>
  <c r="N606" i="6"/>
  <c r="N610" i="6"/>
  <c r="N614" i="6"/>
  <c r="N618" i="6"/>
  <c r="N622" i="6"/>
  <c r="N626" i="6"/>
  <c r="N630" i="6"/>
  <c r="N634" i="6"/>
  <c r="N637" i="6"/>
  <c r="N639" i="6"/>
  <c r="N641" i="6"/>
  <c r="N643" i="6"/>
  <c r="N645" i="6"/>
  <c r="N647" i="6"/>
  <c r="N649" i="6"/>
  <c r="N651" i="6"/>
  <c r="N653" i="6"/>
  <c r="N655" i="6"/>
  <c r="N657" i="6"/>
  <c r="N659" i="6"/>
  <c r="N661" i="6"/>
  <c r="N663" i="6"/>
  <c r="N665" i="6"/>
  <c r="N667" i="6"/>
  <c r="N669" i="6"/>
  <c r="N671" i="6"/>
  <c r="N673" i="6"/>
  <c r="N675" i="6"/>
  <c r="N677" i="6"/>
  <c r="N679" i="6"/>
  <c r="N681" i="6"/>
  <c r="N683" i="6"/>
  <c r="N685" i="6"/>
  <c r="N687" i="6"/>
  <c r="N689" i="6"/>
  <c r="N691" i="6"/>
  <c r="N693" i="6"/>
  <c r="N695" i="6"/>
  <c r="N697" i="6"/>
  <c r="N699" i="6"/>
  <c r="N701" i="6"/>
  <c r="N703" i="6"/>
  <c r="N705" i="6"/>
  <c r="N707" i="6"/>
  <c r="N709" i="6"/>
  <c r="N711" i="6"/>
  <c r="N713" i="6"/>
  <c r="N715" i="6"/>
  <c r="N717" i="6"/>
  <c r="N719" i="6"/>
  <c r="N721" i="6"/>
  <c r="N723" i="6"/>
  <c r="N725" i="6"/>
  <c r="N727" i="6"/>
  <c r="N729" i="6"/>
  <c r="N731" i="6"/>
  <c r="N733" i="6"/>
  <c r="N735" i="6"/>
  <c r="N737" i="6"/>
  <c r="N739" i="6"/>
  <c r="N741" i="6"/>
  <c r="N743" i="6"/>
  <c r="N745" i="6"/>
  <c r="N747" i="6"/>
  <c r="N749" i="6"/>
  <c r="N751" i="6"/>
  <c r="N753" i="6"/>
  <c r="N755" i="6"/>
  <c r="N757" i="6"/>
  <c r="N759" i="6"/>
  <c r="N761" i="6"/>
  <c r="N763" i="6"/>
  <c r="N765" i="6"/>
  <c r="N767" i="6"/>
  <c r="N769" i="6"/>
  <c r="N771" i="6"/>
  <c r="N773" i="6"/>
  <c r="N775" i="6"/>
  <c r="N777" i="6"/>
  <c r="N779" i="6"/>
  <c r="N781" i="6"/>
  <c r="N783" i="6"/>
  <c r="N785" i="6"/>
  <c r="N787" i="6"/>
  <c r="N789" i="6"/>
  <c r="N791" i="6"/>
  <c r="N793" i="6"/>
  <c r="N795" i="6"/>
  <c r="N797" i="6"/>
  <c r="N799" i="6"/>
  <c r="N801" i="6"/>
  <c r="N803" i="6"/>
  <c r="N805" i="6"/>
  <c r="N807" i="6"/>
  <c r="N809" i="6"/>
  <c r="N811" i="6"/>
  <c r="N813" i="6"/>
  <c r="N815" i="6"/>
  <c r="N817" i="6"/>
  <c r="N819" i="6"/>
  <c r="N821" i="6"/>
  <c r="N823" i="6"/>
  <c r="N825" i="6"/>
  <c r="N827" i="6"/>
  <c r="N829" i="6"/>
  <c r="N831" i="6"/>
  <c r="N833" i="6"/>
  <c r="N835" i="6"/>
  <c r="N837" i="6"/>
  <c r="N839" i="6"/>
  <c r="N841" i="6"/>
  <c r="N843" i="6"/>
  <c r="N845" i="6"/>
  <c r="N847" i="6"/>
  <c r="N849" i="6"/>
  <c r="N851" i="6"/>
  <c r="N853" i="6"/>
  <c r="N855" i="6"/>
  <c r="N857" i="6"/>
  <c r="N859" i="6"/>
  <c r="N861" i="6"/>
  <c r="N863" i="6"/>
  <c r="N865" i="6"/>
  <c r="N867" i="6"/>
  <c r="N869" i="6"/>
  <c r="N871" i="6"/>
  <c r="N522" i="6"/>
  <c r="N524" i="6"/>
  <c r="N528" i="6"/>
  <c r="N532" i="6"/>
  <c r="N536" i="6"/>
  <c r="N540" i="6"/>
  <c r="N544" i="6"/>
  <c r="N548" i="6"/>
  <c r="N552" i="6"/>
  <c r="N556" i="6"/>
  <c r="N560" i="6"/>
  <c r="N564" i="6"/>
  <c r="N568" i="6"/>
  <c r="N572" i="6"/>
  <c r="N576" i="6"/>
  <c r="N580" i="6"/>
  <c r="N584" i="6"/>
  <c r="N588" i="6"/>
  <c r="N592" i="6"/>
  <c r="N596" i="6"/>
  <c r="N600" i="6"/>
  <c r="N604" i="6"/>
  <c r="N608" i="6"/>
  <c r="N612" i="6"/>
  <c r="N616" i="6"/>
  <c r="N620" i="6"/>
  <c r="N624" i="6"/>
  <c r="N628" i="6"/>
  <c r="N632" i="6"/>
  <c r="N636" i="6"/>
  <c r="N638" i="6"/>
  <c r="N640" i="6"/>
  <c r="N642" i="6"/>
  <c r="N644" i="6"/>
  <c r="N646" i="6"/>
  <c r="N648" i="6"/>
  <c r="N650" i="6"/>
  <c r="N652" i="6"/>
  <c r="N654" i="6"/>
  <c r="N656" i="6"/>
  <c r="N658" i="6"/>
  <c r="N660" i="6"/>
  <c r="N662" i="6"/>
  <c r="N664" i="6"/>
  <c r="N666" i="6"/>
  <c r="N668" i="6"/>
  <c r="N670" i="6"/>
  <c r="N672" i="6"/>
  <c r="N674" i="6"/>
  <c r="N676" i="6"/>
  <c r="N678" i="6"/>
  <c r="N680" i="6"/>
  <c r="N682" i="6"/>
  <c r="N684" i="6"/>
  <c r="N686" i="6"/>
  <c r="N688" i="6"/>
  <c r="N690" i="6"/>
  <c r="N692" i="6"/>
  <c r="N694" i="6"/>
  <c r="N696" i="6"/>
  <c r="N698" i="6"/>
  <c r="N700" i="6"/>
  <c r="N702" i="6"/>
  <c r="N704" i="6"/>
  <c r="N706" i="6"/>
  <c r="N708" i="6"/>
  <c r="N710" i="6"/>
  <c r="N712" i="6"/>
  <c r="N714" i="6"/>
  <c r="N716" i="6"/>
  <c r="N718" i="6"/>
  <c r="N720" i="6"/>
  <c r="N722" i="6"/>
  <c r="N724" i="6"/>
  <c r="N726" i="6"/>
  <c r="N728" i="6"/>
  <c r="N730" i="6"/>
  <c r="N732" i="6"/>
  <c r="N734" i="6"/>
  <c r="N736" i="6"/>
  <c r="N738" i="6"/>
  <c r="N740" i="6"/>
  <c r="N742" i="6"/>
  <c r="N744" i="6"/>
  <c r="N746" i="6"/>
  <c r="N748" i="6"/>
  <c r="N750" i="6"/>
  <c r="N752" i="6"/>
  <c r="N754" i="6"/>
  <c r="N756" i="6"/>
  <c r="N758" i="6"/>
  <c r="N760" i="6"/>
  <c r="N762" i="6"/>
  <c r="N764" i="6"/>
  <c r="N766" i="6"/>
  <c r="N768" i="6"/>
  <c r="N770" i="6"/>
  <c r="N772" i="6"/>
  <c r="N774" i="6"/>
  <c r="N776" i="6"/>
  <c r="N778" i="6"/>
  <c r="N780" i="6"/>
  <c r="N782" i="6"/>
  <c r="N784" i="6"/>
  <c r="N786" i="6"/>
  <c r="N788" i="6"/>
  <c r="N790" i="6"/>
  <c r="N792" i="6"/>
  <c r="N794" i="6"/>
  <c r="N796" i="6"/>
  <c r="N798" i="6"/>
  <c r="N800" i="6"/>
  <c r="N802" i="6"/>
  <c r="N804" i="6"/>
  <c r="N806" i="6"/>
  <c r="N808" i="6"/>
  <c r="N810" i="6"/>
  <c r="N812" i="6"/>
  <c r="N814" i="6"/>
  <c r="N816" i="6"/>
  <c r="N818" i="6"/>
  <c r="N820" i="6"/>
  <c r="N822" i="6"/>
  <c r="N824" i="6"/>
  <c r="N826" i="6"/>
  <c r="N828" i="6"/>
  <c r="N830" i="6"/>
  <c r="N832" i="6"/>
  <c r="N834" i="6"/>
  <c r="N836" i="6"/>
  <c r="N838" i="6"/>
  <c r="N840" i="6"/>
  <c r="N842" i="6"/>
  <c r="N844" i="6"/>
  <c r="N846" i="6"/>
  <c r="N848" i="6"/>
  <c r="N850" i="6"/>
  <c r="N852" i="6"/>
  <c r="N854" i="6"/>
  <c r="N856" i="6"/>
  <c r="N858" i="6"/>
  <c r="N860" i="6"/>
  <c r="N862" i="6"/>
  <c r="N864" i="6"/>
  <c r="N866" i="6"/>
  <c r="N868" i="6"/>
  <c r="N870" i="6"/>
  <c r="N872" i="6"/>
  <c r="R11" i="6"/>
  <c r="R14" i="6"/>
  <c r="R19" i="6"/>
  <c r="R22" i="6"/>
  <c r="R27" i="6"/>
  <c r="R12" i="6"/>
  <c r="R17" i="6"/>
  <c r="R20" i="6"/>
  <c r="R25" i="6"/>
  <c r="R28" i="6"/>
  <c r="R30" i="6"/>
  <c r="R32" i="6"/>
  <c r="R34" i="6"/>
  <c r="R36" i="6"/>
  <c r="R38" i="6"/>
  <c r="R15" i="6"/>
  <c r="R18" i="6"/>
  <c r="R39" i="6"/>
  <c r="R41" i="6"/>
  <c r="R43" i="6"/>
  <c r="R45" i="6"/>
  <c r="R47" i="6"/>
  <c r="R49" i="6"/>
  <c r="R51" i="6"/>
  <c r="R53" i="6"/>
  <c r="R55" i="6"/>
  <c r="R57" i="6"/>
  <c r="R59" i="6"/>
  <c r="R61" i="6"/>
  <c r="R63" i="6"/>
  <c r="R21" i="6"/>
  <c r="R26" i="6"/>
  <c r="R29" i="6"/>
  <c r="R42" i="6"/>
  <c r="R50" i="6"/>
  <c r="R58" i="6"/>
  <c r="R13" i="6"/>
  <c r="R23" i="6"/>
  <c r="R31" i="6"/>
  <c r="R35" i="6"/>
  <c r="R37" i="6"/>
  <c r="R40" i="6"/>
  <c r="R48" i="6"/>
  <c r="R56" i="6"/>
  <c r="R64" i="6"/>
  <c r="R66" i="6"/>
  <c r="R68" i="6"/>
  <c r="R70" i="6"/>
  <c r="R72" i="6"/>
  <c r="R24" i="6"/>
  <c r="R46" i="6"/>
  <c r="R62" i="6"/>
  <c r="R16" i="6"/>
  <c r="R52" i="6"/>
  <c r="R65" i="6"/>
  <c r="R69" i="6"/>
  <c r="R73" i="6"/>
  <c r="R75" i="6"/>
  <c r="R77" i="6"/>
  <c r="R79" i="6"/>
  <c r="R81" i="6"/>
  <c r="R83" i="6"/>
  <c r="R85" i="6"/>
  <c r="R87" i="6"/>
  <c r="R89" i="6"/>
  <c r="R91" i="6"/>
  <c r="R93" i="6"/>
  <c r="R95" i="6"/>
  <c r="R97" i="6"/>
  <c r="R99" i="6"/>
  <c r="R101" i="6"/>
  <c r="R103" i="6"/>
  <c r="R105" i="6"/>
  <c r="R107" i="6"/>
  <c r="R109" i="6"/>
  <c r="R111" i="6"/>
  <c r="R113" i="6"/>
  <c r="R115" i="6"/>
  <c r="R117" i="6"/>
  <c r="R119" i="6"/>
  <c r="R121" i="6"/>
  <c r="R123" i="6"/>
  <c r="R125" i="6"/>
  <c r="R127" i="6"/>
  <c r="R129" i="6"/>
  <c r="R114" i="6"/>
  <c r="R122" i="6"/>
  <c r="R130" i="6"/>
  <c r="R33" i="6"/>
  <c r="R44" i="6"/>
  <c r="R71" i="6"/>
  <c r="R76" i="6"/>
  <c r="R80" i="6"/>
  <c r="R84" i="6"/>
  <c r="R88" i="6"/>
  <c r="R92" i="6"/>
  <c r="R96" i="6"/>
  <c r="R100" i="6"/>
  <c r="R104" i="6"/>
  <c r="R108" i="6"/>
  <c r="R112" i="6"/>
  <c r="R120" i="6"/>
  <c r="R128" i="6"/>
  <c r="R132" i="6"/>
  <c r="R134" i="6"/>
  <c r="R136" i="6"/>
  <c r="R138" i="6"/>
  <c r="R140" i="6"/>
  <c r="R142" i="6"/>
  <c r="R144" i="6"/>
  <c r="R146" i="6"/>
  <c r="R148" i="6"/>
  <c r="R150" i="6"/>
  <c r="R152" i="6"/>
  <c r="R154" i="6"/>
  <c r="R156" i="6"/>
  <c r="R158" i="6"/>
  <c r="R160" i="6"/>
  <c r="R162" i="6"/>
  <c r="R54" i="6"/>
  <c r="R118" i="6"/>
  <c r="R67" i="6"/>
  <c r="R74" i="6"/>
  <c r="R82" i="6"/>
  <c r="R90" i="6"/>
  <c r="R98" i="6"/>
  <c r="R106" i="6"/>
  <c r="R124" i="6"/>
  <c r="R131" i="6"/>
  <c r="R135" i="6"/>
  <c r="R139" i="6"/>
  <c r="R143" i="6"/>
  <c r="R147" i="6"/>
  <c r="R151" i="6"/>
  <c r="R155" i="6"/>
  <c r="R159" i="6"/>
  <c r="R163" i="6"/>
  <c r="R165" i="6"/>
  <c r="R167" i="6"/>
  <c r="R169" i="6"/>
  <c r="R171" i="6"/>
  <c r="R173" i="6"/>
  <c r="R175" i="6"/>
  <c r="R177" i="6"/>
  <c r="R179" i="6"/>
  <c r="R181" i="6"/>
  <c r="R183" i="6"/>
  <c r="R185" i="6"/>
  <c r="R187" i="6"/>
  <c r="R189" i="6"/>
  <c r="R191" i="6"/>
  <c r="R193" i="6"/>
  <c r="R102" i="6"/>
  <c r="R133" i="6"/>
  <c r="R141" i="6"/>
  <c r="R149" i="6"/>
  <c r="R157" i="6"/>
  <c r="R164" i="6"/>
  <c r="R168" i="6"/>
  <c r="R172" i="6"/>
  <c r="R176" i="6"/>
  <c r="R180" i="6"/>
  <c r="R184" i="6"/>
  <c r="R188" i="6"/>
  <c r="R192" i="6"/>
  <c r="R60" i="6"/>
  <c r="R78" i="6"/>
  <c r="R110" i="6"/>
  <c r="R126" i="6"/>
  <c r="R194" i="6"/>
  <c r="R196" i="6"/>
  <c r="R198" i="6"/>
  <c r="R200" i="6"/>
  <c r="R202" i="6"/>
  <c r="R204" i="6"/>
  <c r="R206" i="6"/>
  <c r="R208" i="6"/>
  <c r="R210" i="6"/>
  <c r="R212" i="6"/>
  <c r="R214" i="6"/>
  <c r="R216" i="6"/>
  <c r="R86" i="6"/>
  <c r="R116" i="6"/>
  <c r="R137" i="6"/>
  <c r="R145" i="6"/>
  <c r="R153" i="6"/>
  <c r="R161" i="6"/>
  <c r="R166" i="6"/>
  <c r="R170" i="6"/>
  <c r="R174" i="6"/>
  <c r="R178" i="6"/>
  <c r="R182" i="6"/>
  <c r="R186" i="6"/>
  <c r="R190" i="6"/>
  <c r="R201" i="6"/>
  <c r="R217" i="6"/>
  <c r="R219" i="6"/>
  <c r="R221" i="6"/>
  <c r="R223" i="6"/>
  <c r="R225" i="6"/>
  <c r="R227" i="6"/>
  <c r="R229" i="6"/>
  <c r="R231" i="6"/>
  <c r="R233" i="6"/>
  <c r="R235" i="6"/>
  <c r="R237" i="6"/>
  <c r="R239" i="6"/>
  <c r="R241" i="6"/>
  <c r="R243" i="6"/>
  <c r="R245" i="6"/>
  <c r="R247" i="6"/>
  <c r="R249" i="6"/>
  <c r="R251" i="6"/>
  <c r="R253" i="6"/>
  <c r="R255" i="6"/>
  <c r="R257" i="6"/>
  <c r="R259" i="6"/>
  <c r="R261" i="6"/>
  <c r="R263" i="6"/>
  <c r="R265" i="6"/>
  <c r="R267" i="6"/>
  <c r="R269" i="6"/>
  <c r="R271" i="6"/>
  <c r="R273" i="6"/>
  <c r="R195" i="6"/>
  <c r="R203" i="6"/>
  <c r="R207" i="6"/>
  <c r="R211" i="6"/>
  <c r="R215" i="6"/>
  <c r="R94" i="6"/>
  <c r="R197" i="6"/>
  <c r="R218" i="6"/>
  <c r="R220" i="6"/>
  <c r="R222" i="6"/>
  <c r="R224" i="6"/>
  <c r="R226" i="6"/>
  <c r="R228" i="6"/>
  <c r="R230" i="6"/>
  <c r="R232" i="6"/>
  <c r="R234" i="6"/>
  <c r="R236" i="6"/>
  <c r="R238" i="6"/>
  <c r="R240" i="6"/>
  <c r="R242" i="6"/>
  <c r="R244" i="6"/>
  <c r="R246" i="6"/>
  <c r="R248" i="6"/>
  <c r="R250" i="6"/>
  <c r="R252" i="6"/>
  <c r="R254" i="6"/>
  <c r="R256" i="6"/>
  <c r="R258" i="6"/>
  <c r="R260" i="6"/>
  <c r="R262" i="6"/>
  <c r="R264" i="6"/>
  <c r="R266" i="6"/>
  <c r="R268" i="6"/>
  <c r="R270" i="6"/>
  <c r="R272" i="6"/>
  <c r="R274" i="6"/>
  <c r="R205" i="6"/>
  <c r="R278" i="6"/>
  <c r="R280" i="6"/>
  <c r="R282" i="6"/>
  <c r="R284" i="6"/>
  <c r="R286" i="6"/>
  <c r="R288" i="6"/>
  <c r="R290" i="6"/>
  <c r="R292" i="6"/>
  <c r="R294" i="6"/>
  <c r="R296" i="6"/>
  <c r="R298" i="6"/>
  <c r="R300" i="6"/>
  <c r="R302" i="6"/>
  <c r="R304" i="6"/>
  <c r="R306" i="6"/>
  <c r="R308" i="6"/>
  <c r="R310" i="6"/>
  <c r="R312" i="6"/>
  <c r="R314" i="6"/>
  <c r="R316" i="6"/>
  <c r="R318" i="6"/>
  <c r="R320" i="6"/>
  <c r="R322" i="6"/>
  <c r="R324" i="6"/>
  <c r="R326" i="6"/>
  <c r="R328" i="6"/>
  <c r="R330" i="6"/>
  <c r="R332" i="6"/>
  <c r="R334" i="6"/>
  <c r="R336" i="6"/>
  <c r="R338" i="6"/>
  <c r="R340" i="6"/>
  <c r="R342" i="6"/>
  <c r="R344" i="6"/>
  <c r="R346" i="6"/>
  <c r="R348" i="6"/>
  <c r="R350" i="6"/>
  <c r="R352" i="6"/>
  <c r="R354" i="6"/>
  <c r="R356" i="6"/>
  <c r="R358" i="6"/>
  <c r="R360" i="6"/>
  <c r="R362" i="6"/>
  <c r="R364" i="6"/>
  <c r="R366" i="6"/>
  <c r="R368" i="6"/>
  <c r="R370" i="6"/>
  <c r="R372" i="6"/>
  <c r="R374" i="6"/>
  <c r="R376" i="6"/>
  <c r="R378" i="6"/>
  <c r="R380" i="6"/>
  <c r="R382" i="6"/>
  <c r="R384" i="6"/>
  <c r="R386" i="6"/>
  <c r="R388" i="6"/>
  <c r="R390" i="6"/>
  <c r="R392" i="6"/>
  <c r="R394" i="6"/>
  <c r="R396" i="6"/>
  <c r="R398" i="6"/>
  <c r="R400" i="6"/>
  <c r="R402" i="6"/>
  <c r="R404" i="6"/>
  <c r="R406" i="6"/>
  <c r="R209" i="6"/>
  <c r="R276" i="6"/>
  <c r="R199" i="6"/>
  <c r="R213" i="6"/>
  <c r="R277" i="6"/>
  <c r="R279" i="6"/>
  <c r="R281" i="6"/>
  <c r="R283" i="6"/>
  <c r="R285" i="6"/>
  <c r="R287" i="6"/>
  <c r="R289" i="6"/>
  <c r="R291" i="6"/>
  <c r="R293" i="6"/>
  <c r="R295" i="6"/>
  <c r="R297" i="6"/>
  <c r="R299" i="6"/>
  <c r="R301" i="6"/>
  <c r="R303" i="6"/>
  <c r="R305" i="6"/>
  <c r="R307" i="6"/>
  <c r="R309" i="6"/>
  <c r="R311" i="6"/>
  <c r="R313" i="6"/>
  <c r="R315" i="6"/>
  <c r="R317" i="6"/>
  <c r="R319" i="6"/>
  <c r="R321" i="6"/>
  <c r="R323" i="6"/>
  <c r="R325" i="6"/>
  <c r="R327" i="6"/>
  <c r="R329" i="6"/>
  <c r="R331" i="6"/>
  <c r="R333" i="6"/>
  <c r="R335" i="6"/>
  <c r="R337" i="6"/>
  <c r="R339" i="6"/>
  <c r="R341" i="6"/>
  <c r="R343" i="6"/>
  <c r="R345" i="6"/>
  <c r="R347" i="6"/>
  <c r="R349" i="6"/>
  <c r="R351" i="6"/>
  <c r="R353" i="6"/>
  <c r="R355" i="6"/>
  <c r="R357" i="6"/>
  <c r="R359" i="6"/>
  <c r="R361" i="6"/>
  <c r="R363" i="6"/>
  <c r="R365" i="6"/>
  <c r="R367" i="6"/>
  <c r="R369" i="6"/>
  <c r="R371" i="6"/>
  <c r="R373" i="6"/>
  <c r="R375" i="6"/>
  <c r="R377" i="6"/>
  <c r="R379" i="6"/>
  <c r="R381" i="6"/>
  <c r="R383" i="6"/>
  <c r="R385" i="6"/>
  <c r="R387" i="6"/>
  <c r="R389" i="6"/>
  <c r="R391" i="6"/>
  <c r="R393" i="6"/>
  <c r="R395" i="6"/>
  <c r="R397" i="6"/>
  <c r="R399" i="6"/>
  <c r="R401" i="6"/>
  <c r="R403" i="6"/>
  <c r="R405" i="6"/>
  <c r="R407" i="6"/>
  <c r="R409" i="6"/>
  <c r="R411" i="6"/>
  <c r="R413" i="6"/>
  <c r="R415" i="6"/>
  <c r="R417" i="6"/>
  <c r="R419" i="6"/>
  <c r="R421" i="6"/>
  <c r="R423" i="6"/>
  <c r="R425" i="6"/>
  <c r="R427" i="6"/>
  <c r="R429" i="6"/>
  <c r="R431" i="6"/>
  <c r="R433" i="6"/>
  <c r="R435" i="6"/>
  <c r="R437" i="6"/>
  <c r="R439" i="6"/>
  <c r="R441" i="6"/>
  <c r="R443" i="6"/>
  <c r="R445" i="6"/>
  <c r="R447" i="6"/>
  <c r="R449" i="6"/>
  <c r="R451" i="6"/>
  <c r="R453" i="6"/>
  <c r="R455" i="6"/>
  <c r="R457" i="6"/>
  <c r="R459" i="6"/>
  <c r="R461" i="6"/>
  <c r="R463" i="6"/>
  <c r="R465" i="6"/>
  <c r="R467" i="6"/>
  <c r="R469" i="6"/>
  <c r="R471" i="6"/>
  <c r="R473" i="6"/>
  <c r="R475" i="6"/>
  <c r="R477" i="6"/>
  <c r="R479" i="6"/>
  <c r="R481" i="6"/>
  <c r="R483" i="6"/>
  <c r="R485" i="6"/>
  <c r="R487" i="6"/>
  <c r="R489" i="6"/>
  <c r="R491" i="6"/>
  <c r="R493" i="6"/>
  <c r="R495" i="6"/>
  <c r="R497" i="6"/>
  <c r="R499" i="6"/>
  <c r="R501" i="6"/>
  <c r="R503" i="6"/>
  <c r="R505" i="6"/>
  <c r="R507" i="6"/>
  <c r="R509" i="6"/>
  <c r="R511" i="6"/>
  <c r="R513" i="6"/>
  <c r="R515" i="6"/>
  <c r="R517" i="6"/>
  <c r="R519" i="6"/>
  <c r="R521" i="6"/>
  <c r="R275" i="6"/>
  <c r="R408" i="6"/>
  <c r="R410" i="6"/>
  <c r="R412" i="6"/>
  <c r="R414" i="6"/>
  <c r="R416" i="6"/>
  <c r="R418" i="6"/>
  <c r="R420" i="6"/>
  <c r="R422" i="6"/>
  <c r="R424" i="6"/>
  <c r="R426" i="6"/>
  <c r="R428" i="6"/>
  <c r="R430" i="6"/>
  <c r="R432" i="6"/>
  <c r="R434" i="6"/>
  <c r="R436" i="6"/>
  <c r="R438" i="6"/>
  <c r="R440" i="6"/>
  <c r="R442" i="6"/>
  <c r="R444" i="6"/>
  <c r="R446" i="6"/>
  <c r="R448" i="6"/>
  <c r="R450" i="6"/>
  <c r="R452" i="6"/>
  <c r="R454" i="6"/>
  <c r="R456" i="6"/>
  <c r="R458" i="6"/>
  <c r="R460" i="6"/>
  <c r="R462" i="6"/>
  <c r="R464" i="6"/>
  <c r="R466" i="6"/>
  <c r="R468" i="6"/>
  <c r="R470" i="6"/>
  <c r="R472" i="6"/>
  <c r="R474" i="6"/>
  <c r="R476" i="6"/>
  <c r="R478" i="6"/>
  <c r="R480" i="6"/>
  <c r="R482" i="6"/>
  <c r="R484" i="6"/>
  <c r="R486" i="6"/>
  <c r="R488" i="6"/>
  <c r="R490" i="6"/>
  <c r="R492" i="6"/>
  <c r="R494" i="6"/>
  <c r="R496" i="6"/>
  <c r="R498" i="6"/>
  <c r="R500" i="6"/>
  <c r="R502" i="6"/>
  <c r="R504" i="6"/>
  <c r="R506" i="6"/>
  <c r="R508" i="6"/>
  <c r="R510" i="6"/>
  <c r="R512" i="6"/>
  <c r="R514" i="6"/>
  <c r="R516" i="6"/>
  <c r="R518" i="6"/>
  <c r="R520" i="6"/>
  <c r="R523" i="6"/>
  <c r="R525" i="6"/>
  <c r="R527" i="6"/>
  <c r="R529" i="6"/>
  <c r="R531" i="6"/>
  <c r="R533" i="6"/>
  <c r="R535" i="6"/>
  <c r="R537" i="6"/>
  <c r="R539" i="6"/>
  <c r="R541" i="6"/>
  <c r="R543" i="6"/>
  <c r="R545" i="6"/>
  <c r="R547" i="6"/>
  <c r="R549" i="6"/>
  <c r="R551" i="6"/>
  <c r="R553" i="6"/>
  <c r="R555" i="6"/>
  <c r="R557" i="6"/>
  <c r="R559" i="6"/>
  <c r="R561" i="6"/>
  <c r="R563" i="6"/>
  <c r="R565" i="6"/>
  <c r="R567" i="6"/>
  <c r="R569" i="6"/>
  <c r="R571" i="6"/>
  <c r="R573" i="6"/>
  <c r="R575" i="6"/>
  <c r="R577" i="6"/>
  <c r="R579" i="6"/>
  <c r="R581" i="6"/>
  <c r="R583" i="6"/>
  <c r="R585" i="6"/>
  <c r="R587" i="6"/>
  <c r="R589" i="6"/>
  <c r="R591" i="6"/>
  <c r="R593" i="6"/>
  <c r="R595" i="6"/>
  <c r="R597" i="6"/>
  <c r="R599" i="6"/>
  <c r="R601" i="6"/>
  <c r="R603" i="6"/>
  <c r="R605" i="6"/>
  <c r="R607" i="6"/>
  <c r="R609" i="6"/>
  <c r="R611" i="6"/>
  <c r="R613" i="6"/>
  <c r="R615" i="6"/>
  <c r="R617" i="6"/>
  <c r="R619" i="6"/>
  <c r="R621" i="6"/>
  <c r="R623" i="6"/>
  <c r="R625" i="6"/>
  <c r="R627" i="6"/>
  <c r="R629" i="6"/>
  <c r="R631" i="6"/>
  <c r="R633" i="6"/>
  <c r="R635" i="6"/>
  <c r="R524" i="6"/>
  <c r="R528" i="6"/>
  <c r="R532" i="6"/>
  <c r="R536" i="6"/>
  <c r="R540" i="6"/>
  <c r="R544" i="6"/>
  <c r="R548" i="6"/>
  <c r="R552" i="6"/>
  <c r="R556" i="6"/>
  <c r="R560" i="6"/>
  <c r="R564" i="6"/>
  <c r="R568" i="6"/>
  <c r="R572" i="6"/>
  <c r="R576" i="6"/>
  <c r="R580" i="6"/>
  <c r="R584" i="6"/>
  <c r="R588" i="6"/>
  <c r="R592" i="6"/>
  <c r="R596" i="6"/>
  <c r="R600" i="6"/>
  <c r="R604" i="6"/>
  <c r="R608" i="6"/>
  <c r="R612" i="6"/>
  <c r="R616" i="6"/>
  <c r="R620" i="6"/>
  <c r="R624" i="6"/>
  <c r="R628" i="6"/>
  <c r="R632" i="6"/>
  <c r="R637" i="6"/>
  <c r="R639" i="6"/>
  <c r="R641" i="6"/>
  <c r="R643" i="6"/>
  <c r="R645" i="6"/>
  <c r="R647" i="6"/>
  <c r="R649" i="6"/>
  <c r="R651" i="6"/>
  <c r="R653" i="6"/>
  <c r="R655" i="6"/>
  <c r="R657" i="6"/>
  <c r="R659" i="6"/>
  <c r="R661" i="6"/>
  <c r="R663" i="6"/>
  <c r="R665" i="6"/>
  <c r="R667" i="6"/>
  <c r="R669" i="6"/>
  <c r="R671" i="6"/>
  <c r="R673" i="6"/>
  <c r="R675" i="6"/>
  <c r="R677" i="6"/>
  <c r="R679" i="6"/>
  <c r="R681" i="6"/>
  <c r="R683" i="6"/>
  <c r="R685" i="6"/>
  <c r="R687" i="6"/>
  <c r="R689" i="6"/>
  <c r="R691" i="6"/>
  <c r="R693" i="6"/>
  <c r="R695" i="6"/>
  <c r="R697" i="6"/>
  <c r="R699" i="6"/>
  <c r="R701" i="6"/>
  <c r="R703" i="6"/>
  <c r="R705" i="6"/>
  <c r="R707" i="6"/>
  <c r="R709" i="6"/>
  <c r="R711" i="6"/>
  <c r="R713" i="6"/>
  <c r="R715" i="6"/>
  <c r="R717" i="6"/>
  <c r="R719" i="6"/>
  <c r="R721" i="6"/>
  <c r="R723" i="6"/>
  <c r="R725" i="6"/>
  <c r="R727" i="6"/>
  <c r="R729" i="6"/>
  <c r="R731" i="6"/>
  <c r="R733" i="6"/>
  <c r="R735" i="6"/>
  <c r="R737" i="6"/>
  <c r="R739" i="6"/>
  <c r="R741" i="6"/>
  <c r="R743" i="6"/>
  <c r="R745" i="6"/>
  <c r="R747" i="6"/>
  <c r="R749" i="6"/>
  <c r="R751" i="6"/>
  <c r="R753" i="6"/>
  <c r="R755" i="6"/>
  <c r="R757" i="6"/>
  <c r="R759" i="6"/>
  <c r="R761" i="6"/>
  <c r="R763" i="6"/>
  <c r="R765" i="6"/>
  <c r="R767" i="6"/>
  <c r="R769" i="6"/>
  <c r="R771" i="6"/>
  <c r="R773" i="6"/>
  <c r="R775" i="6"/>
  <c r="R777" i="6"/>
  <c r="R779" i="6"/>
  <c r="R781" i="6"/>
  <c r="R783" i="6"/>
  <c r="R785" i="6"/>
  <c r="R787" i="6"/>
  <c r="R789" i="6"/>
  <c r="R791" i="6"/>
  <c r="R793" i="6"/>
  <c r="R795" i="6"/>
  <c r="R797" i="6"/>
  <c r="R799" i="6"/>
  <c r="R801" i="6"/>
  <c r="R803" i="6"/>
  <c r="R805" i="6"/>
  <c r="R807" i="6"/>
  <c r="R809" i="6"/>
  <c r="R811" i="6"/>
  <c r="R813" i="6"/>
  <c r="R815" i="6"/>
  <c r="R817" i="6"/>
  <c r="R819" i="6"/>
  <c r="R821" i="6"/>
  <c r="R823" i="6"/>
  <c r="R825" i="6"/>
  <c r="R827" i="6"/>
  <c r="R829" i="6"/>
  <c r="R831" i="6"/>
  <c r="R833" i="6"/>
  <c r="R835" i="6"/>
  <c r="R837" i="6"/>
  <c r="R839" i="6"/>
  <c r="R841" i="6"/>
  <c r="R843" i="6"/>
  <c r="R845" i="6"/>
  <c r="R847" i="6"/>
  <c r="R849" i="6"/>
  <c r="R851" i="6"/>
  <c r="R853" i="6"/>
  <c r="R855" i="6"/>
  <c r="R857" i="6"/>
  <c r="R859" i="6"/>
  <c r="R861" i="6"/>
  <c r="R863" i="6"/>
  <c r="R865" i="6"/>
  <c r="R867" i="6"/>
  <c r="R869" i="6"/>
  <c r="R871" i="6"/>
  <c r="R526" i="6"/>
  <c r="R530" i="6"/>
  <c r="R534" i="6"/>
  <c r="R538" i="6"/>
  <c r="R542" i="6"/>
  <c r="R546" i="6"/>
  <c r="R550" i="6"/>
  <c r="R554" i="6"/>
  <c r="R558" i="6"/>
  <c r="R562" i="6"/>
  <c r="R566" i="6"/>
  <c r="R570" i="6"/>
  <c r="R574" i="6"/>
  <c r="R578" i="6"/>
  <c r="R582" i="6"/>
  <c r="R586" i="6"/>
  <c r="R590" i="6"/>
  <c r="R594" i="6"/>
  <c r="R598" i="6"/>
  <c r="R602" i="6"/>
  <c r="R606" i="6"/>
  <c r="R610" i="6"/>
  <c r="R614" i="6"/>
  <c r="R618" i="6"/>
  <c r="R622" i="6"/>
  <c r="R626" i="6"/>
  <c r="R630" i="6"/>
  <c r="R634" i="6"/>
  <c r="R636" i="6"/>
  <c r="R638" i="6"/>
  <c r="R640" i="6"/>
  <c r="R642" i="6"/>
  <c r="R644" i="6"/>
  <c r="R646" i="6"/>
  <c r="R648" i="6"/>
  <c r="R650" i="6"/>
  <c r="R652" i="6"/>
  <c r="R654" i="6"/>
  <c r="R656" i="6"/>
  <c r="R658" i="6"/>
  <c r="R660" i="6"/>
  <c r="R662" i="6"/>
  <c r="R664" i="6"/>
  <c r="R666" i="6"/>
  <c r="R668" i="6"/>
  <c r="R670" i="6"/>
  <c r="R672" i="6"/>
  <c r="R674" i="6"/>
  <c r="R676" i="6"/>
  <c r="R678" i="6"/>
  <c r="R680" i="6"/>
  <c r="R682" i="6"/>
  <c r="R684" i="6"/>
  <c r="R686" i="6"/>
  <c r="R688" i="6"/>
  <c r="R690" i="6"/>
  <c r="R692" i="6"/>
  <c r="R694" i="6"/>
  <c r="R696" i="6"/>
  <c r="R698" i="6"/>
  <c r="R700" i="6"/>
  <c r="R702" i="6"/>
  <c r="R704" i="6"/>
  <c r="R706" i="6"/>
  <c r="R708" i="6"/>
  <c r="R710" i="6"/>
  <c r="R712" i="6"/>
  <c r="R714" i="6"/>
  <c r="R716" i="6"/>
  <c r="R718" i="6"/>
  <c r="R720" i="6"/>
  <c r="R722" i="6"/>
  <c r="R724" i="6"/>
  <c r="R726" i="6"/>
  <c r="R728" i="6"/>
  <c r="R730" i="6"/>
  <c r="R732" i="6"/>
  <c r="R734" i="6"/>
  <c r="R736" i="6"/>
  <c r="R738" i="6"/>
  <c r="R740" i="6"/>
  <c r="R742" i="6"/>
  <c r="R744" i="6"/>
  <c r="R746" i="6"/>
  <c r="R748" i="6"/>
  <c r="R750" i="6"/>
  <c r="R752" i="6"/>
  <c r="R754" i="6"/>
  <c r="R756" i="6"/>
  <c r="R758" i="6"/>
  <c r="R760" i="6"/>
  <c r="R762" i="6"/>
  <c r="R764" i="6"/>
  <c r="R766" i="6"/>
  <c r="R768" i="6"/>
  <c r="R770" i="6"/>
  <c r="R772" i="6"/>
  <c r="R774" i="6"/>
  <c r="R776" i="6"/>
  <c r="R778" i="6"/>
  <c r="R780" i="6"/>
  <c r="R782" i="6"/>
  <c r="R784" i="6"/>
  <c r="R786" i="6"/>
  <c r="R788" i="6"/>
  <c r="R790" i="6"/>
  <c r="R792" i="6"/>
  <c r="R794" i="6"/>
  <c r="R796" i="6"/>
  <c r="R798" i="6"/>
  <c r="R800" i="6"/>
  <c r="R802" i="6"/>
  <c r="R804" i="6"/>
  <c r="R806" i="6"/>
  <c r="R808" i="6"/>
  <c r="R810" i="6"/>
  <c r="R812" i="6"/>
  <c r="R814" i="6"/>
  <c r="R816" i="6"/>
  <c r="R818" i="6"/>
  <c r="R820" i="6"/>
  <c r="R822" i="6"/>
  <c r="R824" i="6"/>
  <c r="R826" i="6"/>
  <c r="R828" i="6"/>
  <c r="R830" i="6"/>
  <c r="R832" i="6"/>
  <c r="R834" i="6"/>
  <c r="R836" i="6"/>
  <c r="R838" i="6"/>
  <c r="R840" i="6"/>
  <c r="R842" i="6"/>
  <c r="R844" i="6"/>
  <c r="R846" i="6"/>
  <c r="R848" i="6"/>
  <c r="R850" i="6"/>
  <c r="R852" i="6"/>
  <c r="R854" i="6"/>
  <c r="R856" i="6"/>
  <c r="R858" i="6"/>
  <c r="R860" i="6"/>
  <c r="R862" i="6"/>
  <c r="R864" i="6"/>
  <c r="R866" i="6"/>
  <c r="R868" i="6"/>
  <c r="R870" i="6"/>
  <c r="R872" i="6"/>
  <c r="B4" i="6"/>
  <c r="F4" i="6"/>
  <c r="J4" i="6"/>
  <c r="N4" i="6"/>
  <c r="R4" i="6"/>
  <c r="D5" i="6"/>
  <c r="H5" i="6"/>
  <c r="L5" i="6"/>
  <c r="P5" i="6"/>
  <c r="B6" i="6"/>
  <c r="F6" i="6"/>
  <c r="J6" i="6"/>
  <c r="N6" i="6"/>
  <c r="R6" i="6"/>
  <c r="D7" i="6"/>
  <c r="H7" i="6"/>
  <c r="L7" i="6"/>
  <c r="P7" i="6"/>
  <c r="B8" i="6"/>
  <c r="F8" i="6"/>
  <c r="J8" i="6"/>
  <c r="N8" i="6"/>
  <c r="R8" i="6"/>
  <c r="D9" i="6"/>
  <c r="H9" i="6"/>
  <c r="L9" i="6"/>
  <c r="P9" i="6"/>
  <c r="B10" i="6"/>
  <c r="F10" i="6"/>
  <c r="J10" i="6"/>
  <c r="N10" i="6"/>
  <c r="R10" i="6"/>
  <c r="Q1063" i="6"/>
  <c r="M1063" i="6"/>
  <c r="I1063" i="6"/>
  <c r="E1063" i="6"/>
  <c r="S1062" i="6"/>
  <c r="O1062" i="6"/>
  <c r="K1062" i="6"/>
  <c r="G1062" i="6"/>
  <c r="C1062" i="6"/>
  <c r="Q1061" i="6"/>
  <c r="M1061" i="6"/>
  <c r="I1061" i="6"/>
  <c r="E1061" i="6"/>
  <c r="S1060" i="6"/>
  <c r="O1060" i="6"/>
  <c r="K1060" i="6"/>
  <c r="G1060" i="6"/>
  <c r="C1060" i="6"/>
  <c r="Q1059" i="6"/>
  <c r="M1059" i="6"/>
  <c r="I1059" i="6"/>
  <c r="E1059" i="6"/>
  <c r="S1058" i="6"/>
  <c r="O1058" i="6"/>
  <c r="K1058" i="6"/>
  <c r="G1058" i="6"/>
  <c r="C1058" i="6"/>
  <c r="Q1057" i="6"/>
  <c r="M1057" i="6"/>
  <c r="I1057" i="6"/>
  <c r="E1057" i="6"/>
  <c r="S1056" i="6"/>
  <c r="O1056" i="6"/>
  <c r="K1056" i="6"/>
  <c r="G1056" i="6"/>
  <c r="C1056" i="6"/>
  <c r="Q1055" i="6"/>
  <c r="M1055" i="6"/>
  <c r="I1055" i="6"/>
  <c r="E1055" i="6"/>
  <c r="S1054" i="6"/>
  <c r="O1054" i="6"/>
  <c r="K1054" i="6"/>
  <c r="G1054" i="6"/>
  <c r="C1054" i="6"/>
  <c r="Q1053" i="6"/>
  <c r="M1053" i="6"/>
  <c r="I1053" i="6"/>
  <c r="E1053" i="6"/>
  <c r="S1052" i="6"/>
  <c r="O1052" i="6"/>
  <c r="K1052" i="6"/>
  <c r="G1052" i="6"/>
  <c r="C1052" i="6"/>
  <c r="Q1051" i="6"/>
  <c r="M1051" i="6"/>
  <c r="I1051" i="6"/>
  <c r="E1051" i="6"/>
  <c r="S1050" i="6"/>
  <c r="O1050" i="6"/>
  <c r="K1050" i="6"/>
  <c r="G1050" i="6"/>
  <c r="C1050" i="6"/>
  <c r="Q1049" i="6"/>
  <c r="M1049" i="6"/>
  <c r="I1049" i="6"/>
  <c r="E1049" i="6"/>
  <c r="S1048" i="6"/>
  <c r="O1048" i="6"/>
  <c r="K1048" i="6"/>
  <c r="G1048" i="6"/>
  <c r="C1048" i="6"/>
  <c r="Q1047" i="6"/>
  <c r="M1047" i="6"/>
  <c r="I1047" i="6"/>
  <c r="E1047" i="6"/>
  <c r="S1046" i="6"/>
  <c r="O1046" i="6"/>
  <c r="K1046" i="6"/>
  <c r="G1046" i="6"/>
  <c r="C1046" i="6"/>
  <c r="Q1045" i="6"/>
  <c r="M1045" i="6"/>
  <c r="I1045" i="6"/>
  <c r="E1045" i="6"/>
  <c r="S1044" i="6"/>
  <c r="O1044" i="6"/>
  <c r="K1044" i="6"/>
  <c r="G1044" i="6"/>
  <c r="C1044" i="6"/>
  <c r="Q1043" i="6"/>
  <c r="M1043" i="6"/>
  <c r="I1043" i="6"/>
  <c r="E1043" i="6"/>
  <c r="S1042" i="6"/>
  <c r="O1042" i="6"/>
  <c r="K1042" i="6"/>
  <c r="G1042" i="6"/>
  <c r="C1042" i="6"/>
  <c r="Q1041" i="6"/>
  <c r="M1041" i="6"/>
  <c r="I1041" i="6"/>
  <c r="E1041" i="6"/>
  <c r="S1040" i="6"/>
  <c r="O1040" i="6"/>
  <c r="K1040" i="6"/>
  <c r="G1040" i="6"/>
  <c r="C1040" i="6"/>
  <c r="Q1039" i="6"/>
  <c r="M1039" i="6"/>
  <c r="I1039" i="6"/>
  <c r="E1039" i="6"/>
  <c r="S1038" i="6"/>
  <c r="O1038" i="6"/>
  <c r="K1038" i="6"/>
  <c r="G1038" i="6"/>
  <c r="C1038" i="6"/>
  <c r="Q1037" i="6"/>
  <c r="M1037" i="6"/>
  <c r="I1037" i="6"/>
  <c r="E1037" i="6"/>
  <c r="S1036" i="6"/>
  <c r="O1036" i="6"/>
  <c r="K1036" i="6"/>
  <c r="G1036" i="6"/>
  <c r="C1036" i="6"/>
  <c r="Q1035" i="6"/>
  <c r="M1035" i="6"/>
  <c r="I1035" i="6"/>
  <c r="E1035" i="6"/>
  <c r="S1034" i="6"/>
  <c r="O1034" i="6"/>
  <c r="K1034" i="6"/>
  <c r="G1034" i="6"/>
  <c r="C1034" i="6"/>
  <c r="Q1033" i="6"/>
  <c r="M1033" i="6"/>
  <c r="I1033" i="6"/>
  <c r="E1033" i="6"/>
  <c r="S1032" i="6"/>
  <c r="O1032" i="6"/>
  <c r="K1032" i="6"/>
  <c r="G1032" i="6"/>
  <c r="C1032" i="6"/>
  <c r="Q1031" i="6"/>
  <c r="M1031" i="6"/>
  <c r="I1031" i="6"/>
  <c r="E1031" i="6"/>
  <c r="S1030" i="6"/>
  <c r="O1030" i="6"/>
  <c r="K1030" i="6"/>
  <c r="G1030" i="6"/>
  <c r="C1030" i="6"/>
  <c r="Q1029" i="6"/>
  <c r="M1029" i="6"/>
  <c r="I1029" i="6"/>
  <c r="E1029" i="6"/>
  <c r="S1028" i="6"/>
  <c r="O1028" i="6"/>
  <c r="K1028" i="6"/>
  <c r="G1028" i="6"/>
  <c r="C1028" i="6"/>
  <c r="Q1027" i="6"/>
  <c r="M1027" i="6"/>
  <c r="I1027" i="6"/>
  <c r="E1027" i="6"/>
  <c r="S1026" i="6"/>
  <c r="O1026" i="6"/>
  <c r="K1026" i="6"/>
  <c r="G1026" i="6"/>
  <c r="C1026" i="6"/>
  <c r="Q1025" i="6"/>
  <c r="M1025" i="6"/>
  <c r="I1025" i="6"/>
  <c r="E1025" i="6"/>
  <c r="S1024" i="6"/>
  <c r="O1024" i="6"/>
  <c r="K1024" i="6"/>
  <c r="G1024" i="6"/>
  <c r="C1024" i="6"/>
  <c r="Q1023" i="6"/>
  <c r="M1023" i="6"/>
  <c r="I1023" i="6"/>
  <c r="E1023" i="6"/>
  <c r="S1022" i="6"/>
  <c r="O1022" i="6"/>
  <c r="K1022" i="6"/>
  <c r="G1022" i="6"/>
  <c r="C1022" i="6"/>
  <c r="Q1021" i="6"/>
  <c r="M1021" i="6"/>
  <c r="I1021" i="6"/>
  <c r="E1021" i="6"/>
  <c r="S1020" i="6"/>
  <c r="O1020" i="6"/>
  <c r="K1020" i="6"/>
  <c r="G1020" i="6"/>
  <c r="C1020" i="6"/>
  <c r="Q1019" i="6"/>
  <c r="M1019" i="6"/>
  <c r="I1019" i="6"/>
  <c r="E1019" i="6"/>
  <c r="S1018" i="6"/>
  <c r="O1018" i="6"/>
  <c r="K1018" i="6"/>
  <c r="G1018" i="6"/>
  <c r="C1018" i="6"/>
  <c r="Q1017" i="6"/>
  <c r="M1017" i="6"/>
  <c r="I1017" i="6"/>
  <c r="E1017" i="6"/>
  <c r="S1016" i="6"/>
  <c r="O1016" i="6"/>
  <c r="K1016" i="6"/>
  <c r="G1016" i="6"/>
  <c r="C1016" i="6"/>
  <c r="Q1015" i="6"/>
  <c r="M1015" i="6"/>
  <c r="I1015" i="6"/>
  <c r="E1015" i="6"/>
  <c r="S1014" i="6"/>
  <c r="O1014" i="6"/>
  <c r="K1014" i="6"/>
  <c r="G1014" i="6"/>
  <c r="C1014" i="6"/>
  <c r="Q1013" i="6"/>
  <c r="M1013" i="6"/>
  <c r="I1013" i="6"/>
  <c r="E1013" i="6"/>
  <c r="S1012" i="6"/>
  <c r="O1012" i="6"/>
  <c r="K1012" i="6"/>
  <c r="G1012" i="6"/>
  <c r="C1012" i="6"/>
  <c r="Q1011" i="6"/>
  <c r="M1011" i="6"/>
  <c r="I1011" i="6"/>
  <c r="E1011" i="6"/>
  <c r="S1010" i="6"/>
  <c r="O1010" i="6"/>
  <c r="K1010" i="6"/>
  <c r="G1010" i="6"/>
  <c r="C1010" i="6"/>
  <c r="Q1009" i="6"/>
  <c r="M1009" i="6"/>
  <c r="I1009" i="6"/>
  <c r="E1009" i="6"/>
  <c r="S1008" i="6"/>
  <c r="O1008" i="6"/>
  <c r="K1008" i="6"/>
  <c r="G1008" i="6"/>
  <c r="C1008" i="6"/>
  <c r="Q1007" i="6"/>
  <c r="M1007" i="6"/>
  <c r="I1007" i="6"/>
  <c r="E1007" i="6"/>
  <c r="S1006" i="6"/>
  <c r="O1006" i="6"/>
  <c r="K1006" i="6"/>
  <c r="G1006" i="6"/>
  <c r="C1006" i="6"/>
  <c r="Q1005" i="6"/>
  <c r="M1005" i="6"/>
  <c r="I1005" i="6"/>
  <c r="E1005" i="6"/>
  <c r="S1004" i="6"/>
  <c r="O1004" i="6"/>
  <c r="K1004" i="6"/>
  <c r="G1004" i="6"/>
  <c r="C1004" i="6"/>
  <c r="Q1003" i="6"/>
  <c r="M1003" i="6"/>
  <c r="I1003" i="6"/>
  <c r="E1003" i="6"/>
  <c r="S1002" i="6"/>
  <c r="O1002" i="6"/>
  <c r="K1002" i="6"/>
  <c r="G1002" i="6"/>
  <c r="C1002" i="6"/>
  <c r="Q1001" i="6"/>
  <c r="M1001" i="6"/>
  <c r="I1001" i="6"/>
  <c r="E1001" i="6"/>
  <c r="S1000" i="6"/>
  <c r="O1000" i="6"/>
  <c r="K1000" i="6"/>
  <c r="G1000" i="6"/>
  <c r="C1000" i="6"/>
  <c r="Q999" i="6"/>
  <c r="M999" i="6"/>
  <c r="I999" i="6"/>
  <c r="E999" i="6"/>
  <c r="S998" i="6"/>
  <c r="O998" i="6"/>
  <c r="K998" i="6"/>
  <c r="G998" i="6"/>
  <c r="C998" i="6"/>
  <c r="Q997" i="6"/>
  <c r="M997" i="6"/>
  <c r="I997" i="6"/>
  <c r="E997" i="6"/>
  <c r="S996" i="6"/>
  <c r="O996" i="6"/>
  <c r="K996" i="6"/>
  <c r="G996" i="6"/>
  <c r="C996" i="6"/>
  <c r="Q995" i="6"/>
  <c r="M995" i="6"/>
  <c r="I995" i="6"/>
  <c r="E995" i="6"/>
  <c r="S994" i="6"/>
  <c r="O994" i="6"/>
  <c r="K994" i="6"/>
  <c r="G994" i="6"/>
  <c r="C994" i="6"/>
  <c r="Q993" i="6"/>
  <c r="M993" i="6"/>
  <c r="I993" i="6"/>
  <c r="E993" i="6"/>
  <c r="S992" i="6"/>
  <c r="O992" i="6"/>
  <c r="K992" i="6"/>
  <c r="G992" i="6"/>
  <c r="C992" i="6"/>
  <c r="Q991" i="6"/>
  <c r="M991" i="6"/>
  <c r="I991" i="6"/>
  <c r="E991" i="6"/>
  <c r="S990" i="6"/>
  <c r="O990" i="6"/>
  <c r="K990" i="6"/>
  <c r="G990" i="6"/>
  <c r="C990" i="6"/>
  <c r="Q989" i="6"/>
  <c r="M989" i="6"/>
  <c r="I989" i="6"/>
  <c r="E989" i="6"/>
  <c r="S988" i="6"/>
  <c r="O988" i="6"/>
  <c r="K988" i="6"/>
  <c r="G988" i="6"/>
  <c r="C988" i="6"/>
  <c r="Q987" i="6"/>
  <c r="M987" i="6"/>
  <c r="I987" i="6"/>
  <c r="E987" i="6"/>
  <c r="S986" i="6"/>
  <c r="O986" i="6"/>
  <c r="K986" i="6"/>
  <c r="G986" i="6"/>
  <c r="C986" i="6"/>
  <c r="Q985" i="6"/>
  <c r="M985" i="6"/>
  <c r="I985" i="6"/>
  <c r="E985" i="6"/>
  <c r="S984" i="6"/>
  <c r="O984" i="6"/>
  <c r="K984" i="6"/>
  <c r="G984" i="6"/>
  <c r="C984" i="6"/>
  <c r="Q983" i="6"/>
  <c r="M983" i="6"/>
  <c r="I983" i="6"/>
  <c r="E983" i="6"/>
  <c r="S982" i="6"/>
  <c r="O982" i="6"/>
  <c r="K982" i="6"/>
  <c r="G982" i="6"/>
  <c r="C982" i="6"/>
  <c r="Q981" i="6"/>
  <c r="M981" i="6"/>
  <c r="I981" i="6"/>
  <c r="E981" i="6"/>
  <c r="S980" i="6"/>
  <c r="O980" i="6"/>
  <c r="K980" i="6"/>
  <c r="G980" i="6"/>
  <c r="C980" i="6"/>
  <c r="Q979" i="6"/>
  <c r="M979" i="6"/>
  <c r="I979" i="6"/>
  <c r="E979" i="6"/>
  <c r="S978" i="6"/>
  <c r="O978" i="6"/>
  <c r="K978" i="6"/>
  <c r="G978" i="6"/>
  <c r="C978" i="6"/>
  <c r="Q977" i="6"/>
  <c r="M977" i="6"/>
  <c r="I977" i="6"/>
  <c r="E977" i="6"/>
  <c r="S976" i="6"/>
  <c r="O976" i="6"/>
  <c r="K976" i="6"/>
  <c r="G976" i="6"/>
  <c r="C976" i="6"/>
  <c r="Q975" i="6"/>
  <c r="M975" i="6"/>
  <c r="I975" i="6"/>
  <c r="E975" i="6"/>
  <c r="S974" i="6"/>
  <c r="O974" i="6"/>
  <c r="K974" i="6"/>
  <c r="G974" i="6"/>
  <c r="C974" i="6"/>
  <c r="Q973" i="6"/>
  <c r="M973" i="6"/>
  <c r="I973" i="6"/>
  <c r="E973" i="6"/>
  <c r="S972" i="6"/>
  <c r="O972" i="6"/>
  <c r="K972" i="6"/>
  <c r="G972" i="6"/>
  <c r="C972" i="6"/>
  <c r="Q971" i="6"/>
  <c r="M971" i="6"/>
  <c r="I971" i="6"/>
  <c r="E971" i="6"/>
  <c r="S970" i="6"/>
  <c r="O970" i="6"/>
  <c r="K970" i="6"/>
  <c r="G970" i="6"/>
  <c r="C970" i="6"/>
  <c r="Q969" i="6"/>
  <c r="M969" i="6"/>
  <c r="I969" i="6"/>
  <c r="E969" i="6"/>
  <c r="S968" i="6"/>
  <c r="O968" i="6"/>
  <c r="K968" i="6"/>
  <c r="G968" i="6"/>
  <c r="C968" i="6"/>
  <c r="Q967" i="6"/>
  <c r="M967" i="6"/>
  <c r="I967" i="6"/>
  <c r="E967" i="6"/>
  <c r="S966" i="6"/>
  <c r="O966" i="6"/>
  <c r="K966" i="6"/>
  <c r="G966" i="6"/>
  <c r="C966" i="6"/>
  <c r="Q965" i="6"/>
  <c r="M965" i="6"/>
  <c r="I965" i="6"/>
  <c r="E965" i="6"/>
  <c r="S964" i="6"/>
  <c r="O964" i="6"/>
  <c r="K964" i="6"/>
  <c r="G964" i="6"/>
  <c r="C964" i="6"/>
  <c r="Q963" i="6"/>
  <c r="M963" i="6"/>
  <c r="I963" i="6"/>
  <c r="E963" i="6"/>
  <c r="S962" i="6"/>
  <c r="O962" i="6"/>
  <c r="K962" i="6"/>
  <c r="G962" i="6"/>
  <c r="C962" i="6"/>
  <c r="Q961" i="6"/>
  <c r="M961" i="6"/>
  <c r="I961" i="6"/>
  <c r="E961" i="6"/>
  <c r="S960" i="6"/>
  <c r="O960" i="6"/>
  <c r="K960" i="6"/>
  <c r="G960" i="6"/>
  <c r="C960" i="6"/>
  <c r="Q959" i="6"/>
  <c r="M959" i="6"/>
  <c r="I959" i="6"/>
  <c r="E959" i="6"/>
  <c r="S958" i="6"/>
  <c r="O958" i="6"/>
  <c r="K958" i="6"/>
  <c r="G958" i="6"/>
  <c r="C958" i="6"/>
  <c r="Q957" i="6"/>
  <c r="M957" i="6"/>
  <c r="I957" i="6"/>
  <c r="E957" i="6"/>
  <c r="S956" i="6"/>
  <c r="O956" i="6"/>
  <c r="K956" i="6"/>
  <c r="G956" i="6"/>
  <c r="C956" i="6"/>
  <c r="Q955" i="6"/>
  <c r="M955" i="6"/>
  <c r="I955" i="6"/>
  <c r="E955" i="6"/>
  <c r="S954" i="6"/>
  <c r="O954" i="6"/>
  <c r="K954" i="6"/>
  <c r="G954" i="6"/>
  <c r="C954" i="6"/>
  <c r="Q953" i="6"/>
  <c r="M953" i="6"/>
  <c r="I953" i="6"/>
  <c r="E953" i="6"/>
  <c r="S952" i="6"/>
  <c r="O952" i="6"/>
  <c r="K952" i="6"/>
  <c r="G952" i="6"/>
  <c r="C952" i="6"/>
  <c r="Q951" i="6"/>
  <c r="M951" i="6"/>
  <c r="I951" i="6"/>
  <c r="E951" i="6"/>
  <c r="S950" i="6"/>
  <c r="O950" i="6"/>
  <c r="K950" i="6"/>
  <c r="G950" i="6"/>
  <c r="C950" i="6"/>
  <c r="Q949" i="6"/>
  <c r="M949" i="6"/>
  <c r="I949" i="6"/>
  <c r="E949" i="6"/>
  <c r="S948" i="6"/>
  <c r="O948" i="6"/>
  <c r="K948" i="6"/>
  <c r="G948" i="6"/>
  <c r="C948" i="6"/>
  <c r="Q947" i="6"/>
  <c r="M947" i="6"/>
  <c r="I947" i="6"/>
  <c r="E947" i="6"/>
  <c r="S946" i="6"/>
  <c r="O946" i="6"/>
  <c r="K946" i="6"/>
  <c r="G946" i="6"/>
  <c r="C946" i="6"/>
  <c r="Q945" i="6"/>
  <c r="M945" i="6"/>
  <c r="I945" i="6"/>
  <c r="E945" i="6"/>
  <c r="S944" i="6"/>
  <c r="O944" i="6"/>
  <c r="K944" i="6"/>
  <c r="G944" i="6"/>
  <c r="C944" i="6"/>
  <c r="Q943" i="6"/>
  <c r="M943" i="6"/>
  <c r="I943" i="6"/>
  <c r="E943" i="6"/>
  <c r="S942" i="6"/>
  <c r="O942" i="6"/>
  <c r="K942" i="6"/>
  <c r="G942" i="6"/>
  <c r="C942" i="6"/>
  <c r="Q941" i="6"/>
  <c r="M941" i="6"/>
  <c r="I941" i="6"/>
  <c r="E941" i="6"/>
  <c r="S940" i="6"/>
  <c r="O940" i="6"/>
  <c r="K940" i="6"/>
  <c r="G940" i="6"/>
  <c r="C940" i="6"/>
  <c r="Q939" i="6"/>
  <c r="M939" i="6"/>
  <c r="I939" i="6"/>
  <c r="E939" i="6"/>
  <c r="S938" i="6"/>
  <c r="O938" i="6"/>
  <c r="K938" i="6"/>
  <c r="G938" i="6"/>
  <c r="C938" i="6"/>
  <c r="Q937" i="6"/>
  <c r="M937" i="6"/>
  <c r="I937" i="6"/>
  <c r="E937" i="6"/>
  <c r="S936" i="6"/>
  <c r="O936" i="6"/>
  <c r="K936" i="6"/>
  <c r="G936" i="6"/>
  <c r="C936" i="6"/>
  <c r="Q935" i="6"/>
  <c r="M935" i="6"/>
  <c r="I935" i="6"/>
  <c r="E935" i="6"/>
  <c r="S934" i="6"/>
  <c r="O934" i="6"/>
  <c r="K934" i="6"/>
  <c r="G934" i="6"/>
  <c r="C934" i="6"/>
  <c r="Q933" i="6"/>
  <c r="M933" i="6"/>
  <c r="I933" i="6"/>
  <c r="E933" i="6"/>
  <c r="S932" i="6"/>
  <c r="O932" i="6"/>
  <c r="K932" i="6"/>
  <c r="G932" i="6"/>
  <c r="C932" i="6"/>
  <c r="Q931" i="6"/>
  <c r="M931" i="6"/>
  <c r="I931" i="6"/>
  <c r="E931" i="6"/>
  <c r="S930" i="6"/>
  <c r="O930" i="6"/>
  <c r="K930" i="6"/>
  <c r="G930" i="6"/>
  <c r="C930" i="6"/>
  <c r="Q929" i="6"/>
  <c r="M929" i="6"/>
  <c r="I929" i="6"/>
  <c r="E929" i="6"/>
  <c r="S928" i="6"/>
  <c r="O928" i="6"/>
  <c r="K928" i="6"/>
  <c r="G928" i="6"/>
  <c r="C928" i="6"/>
  <c r="Q927" i="6"/>
  <c r="M927" i="6"/>
  <c r="I927" i="6"/>
  <c r="E927" i="6"/>
  <c r="S926" i="6"/>
  <c r="O926" i="6"/>
  <c r="K926" i="6"/>
  <c r="G926" i="6"/>
  <c r="C926" i="6"/>
  <c r="Q925" i="6"/>
  <c r="M925" i="6"/>
  <c r="I925" i="6"/>
  <c r="E925" i="6"/>
  <c r="S924" i="6"/>
  <c r="O924" i="6"/>
  <c r="K924" i="6"/>
  <c r="G924" i="6"/>
  <c r="C924" i="6"/>
  <c r="Q923" i="6"/>
  <c r="M923" i="6"/>
  <c r="I923" i="6"/>
  <c r="E923" i="6"/>
  <c r="S922" i="6"/>
  <c r="O922" i="6"/>
  <c r="K922" i="6"/>
  <c r="G922" i="6"/>
  <c r="C922" i="6"/>
  <c r="Q921" i="6"/>
  <c r="M921" i="6"/>
  <c r="I921" i="6"/>
  <c r="E921" i="6"/>
  <c r="S920" i="6"/>
  <c r="O920" i="6"/>
  <c r="K920" i="6"/>
  <c r="G920" i="6"/>
  <c r="C920" i="6"/>
  <c r="Q919" i="6"/>
  <c r="M919" i="6"/>
  <c r="I919" i="6"/>
  <c r="E919" i="6"/>
  <c r="S918" i="6"/>
  <c r="O918" i="6"/>
  <c r="K918" i="6"/>
  <c r="G918" i="6"/>
  <c r="C918" i="6"/>
  <c r="Q917" i="6"/>
  <c r="M917" i="6"/>
  <c r="I917" i="6"/>
  <c r="E917" i="6"/>
  <c r="S916" i="6"/>
  <c r="O916" i="6"/>
  <c r="K916" i="6"/>
  <c r="G916" i="6"/>
  <c r="C916" i="6"/>
  <c r="Q915" i="6"/>
  <c r="M915" i="6"/>
  <c r="I915" i="6"/>
  <c r="E915" i="6"/>
  <c r="S914" i="6"/>
  <c r="O914" i="6"/>
  <c r="K914" i="6"/>
  <c r="G914" i="6"/>
  <c r="C914" i="6"/>
  <c r="Q913" i="6"/>
  <c r="M913" i="6"/>
  <c r="I913" i="6"/>
  <c r="E913" i="6"/>
  <c r="S912" i="6"/>
  <c r="O912" i="6"/>
  <c r="K912" i="6"/>
  <c r="G912" i="6"/>
  <c r="C912" i="6"/>
  <c r="Q911" i="6"/>
  <c r="M911" i="6"/>
  <c r="I911" i="6"/>
  <c r="E911" i="6"/>
  <c r="S910" i="6"/>
  <c r="O910" i="6"/>
  <c r="K910" i="6"/>
  <c r="G910" i="6"/>
  <c r="C910" i="6"/>
  <c r="Q909" i="6"/>
  <c r="M909" i="6"/>
  <c r="I909" i="6"/>
  <c r="E909" i="6"/>
  <c r="S908" i="6"/>
  <c r="O908" i="6"/>
  <c r="K908" i="6"/>
  <c r="G908" i="6"/>
  <c r="C908" i="6"/>
  <c r="Q907" i="6"/>
  <c r="M907" i="6"/>
  <c r="I907" i="6"/>
  <c r="E907" i="6"/>
  <c r="S906" i="6"/>
  <c r="O906" i="6"/>
  <c r="K906" i="6"/>
  <c r="G906" i="6"/>
  <c r="C906" i="6"/>
  <c r="Q905" i="6"/>
  <c r="M905" i="6"/>
  <c r="I905" i="6"/>
  <c r="E905" i="6"/>
  <c r="S904" i="6"/>
  <c r="O904" i="6"/>
  <c r="K904" i="6"/>
  <c r="G904" i="6"/>
  <c r="C904" i="6"/>
  <c r="Q903" i="6"/>
  <c r="M903" i="6"/>
  <c r="I903" i="6"/>
  <c r="E903" i="6"/>
  <c r="S902" i="6"/>
  <c r="O902" i="6"/>
  <c r="K902" i="6"/>
  <c r="G902" i="6"/>
  <c r="C902" i="6"/>
  <c r="Q901" i="6"/>
  <c r="M901" i="6"/>
  <c r="I901" i="6"/>
  <c r="E901" i="6"/>
  <c r="S900" i="6"/>
  <c r="O900" i="6"/>
  <c r="K900" i="6"/>
  <c r="G900" i="6"/>
  <c r="C900" i="6"/>
  <c r="Q899" i="6"/>
  <c r="M899" i="6"/>
  <c r="I899" i="6"/>
  <c r="E899" i="6"/>
  <c r="S898" i="6"/>
  <c r="O898" i="6"/>
  <c r="K898" i="6"/>
  <c r="G898" i="6"/>
  <c r="C898" i="6"/>
  <c r="Q897" i="6"/>
  <c r="M897" i="6"/>
  <c r="I897" i="6"/>
  <c r="E897" i="6"/>
  <c r="S896" i="6"/>
  <c r="O896" i="6"/>
  <c r="K896" i="6"/>
  <c r="G896" i="6"/>
  <c r="C896" i="6"/>
  <c r="Q895" i="6"/>
  <c r="M895" i="6"/>
  <c r="I895" i="6"/>
  <c r="E895" i="6"/>
  <c r="S894" i="6"/>
  <c r="O894" i="6"/>
  <c r="K894" i="6"/>
  <c r="G894" i="6"/>
  <c r="C894" i="6"/>
  <c r="Q893" i="6"/>
  <c r="M893" i="6"/>
  <c r="I893" i="6"/>
  <c r="E893" i="6"/>
  <c r="S892" i="6"/>
  <c r="O892" i="6"/>
  <c r="K892" i="6"/>
  <c r="G892" i="6"/>
  <c r="C892" i="6"/>
  <c r="Q891" i="6"/>
  <c r="M891" i="6"/>
  <c r="I891" i="6"/>
  <c r="E891" i="6"/>
  <c r="S890" i="6"/>
  <c r="O890" i="6"/>
  <c r="K890" i="6"/>
  <c r="G890" i="6"/>
  <c r="C890" i="6"/>
  <c r="Q889" i="6"/>
  <c r="M889" i="6"/>
  <c r="I889" i="6"/>
  <c r="E889" i="6"/>
  <c r="S888" i="6"/>
  <c r="O888" i="6"/>
  <c r="K888" i="6"/>
  <c r="G888" i="6"/>
  <c r="C888" i="6"/>
  <c r="Q887" i="6"/>
  <c r="M887" i="6"/>
  <c r="I887" i="6"/>
  <c r="E887" i="6"/>
  <c r="S886" i="6"/>
  <c r="O886" i="6"/>
  <c r="K886" i="6"/>
  <c r="G886" i="6"/>
  <c r="C886" i="6"/>
  <c r="Q885" i="6"/>
  <c r="M885" i="6"/>
  <c r="I885" i="6"/>
  <c r="E885" i="6"/>
  <c r="S884" i="6"/>
  <c r="O884" i="6"/>
  <c r="K884" i="6"/>
  <c r="G884" i="6"/>
  <c r="C884" i="6"/>
  <c r="Q883" i="6"/>
  <c r="M883" i="6"/>
  <c r="I883" i="6"/>
  <c r="E883" i="6"/>
  <c r="S882" i="6"/>
  <c r="O882" i="6"/>
  <c r="K882" i="6"/>
  <c r="G882" i="6"/>
  <c r="C882" i="6"/>
  <c r="Q881" i="6"/>
  <c r="M881" i="6"/>
  <c r="I881" i="6"/>
  <c r="E881" i="6"/>
  <c r="S880" i="6"/>
  <c r="O880" i="6"/>
  <c r="K880" i="6"/>
  <c r="G880" i="6"/>
  <c r="C880" i="6"/>
  <c r="Q879" i="6"/>
  <c r="M879" i="6"/>
  <c r="I879" i="6"/>
  <c r="E879" i="6"/>
  <c r="S878" i="6"/>
  <c r="O878" i="6"/>
  <c r="K878" i="6"/>
  <c r="G878" i="6"/>
  <c r="C878" i="6"/>
  <c r="Q877" i="6"/>
  <c r="M877" i="6"/>
  <c r="I877" i="6"/>
  <c r="E877" i="6"/>
  <c r="S876" i="6"/>
  <c r="O876" i="6"/>
  <c r="K876" i="6"/>
  <c r="G876" i="6"/>
  <c r="C876" i="6"/>
  <c r="Q875" i="6"/>
  <c r="M875" i="6"/>
  <c r="I875" i="6"/>
  <c r="E875" i="6"/>
  <c r="S874" i="6"/>
  <c r="O874" i="6"/>
  <c r="K874" i="6"/>
  <c r="G874" i="6"/>
  <c r="C874" i="6"/>
  <c r="Q873" i="6"/>
  <c r="M873" i="6"/>
  <c r="O872" i="6"/>
  <c r="Q871" i="6"/>
  <c r="S870" i="6"/>
  <c r="C870" i="6"/>
  <c r="E869" i="6"/>
  <c r="G868" i="6"/>
  <c r="I867" i="6"/>
  <c r="K866" i="6"/>
  <c r="M865" i="6"/>
  <c r="O864" i="6"/>
  <c r="Q863" i="6"/>
  <c r="S862" i="6"/>
  <c r="C862" i="6"/>
  <c r="E861" i="6"/>
  <c r="G860" i="6"/>
  <c r="I859" i="6"/>
  <c r="K858" i="6"/>
  <c r="M857" i="6"/>
  <c r="O856" i="6"/>
  <c r="Q855" i="6"/>
  <c r="S854" i="6"/>
  <c r="C854" i="6"/>
  <c r="E853" i="6"/>
  <c r="G852" i="6"/>
  <c r="I851" i="6"/>
  <c r="K850" i="6"/>
  <c r="M849" i="6"/>
  <c r="O848" i="6"/>
  <c r="Q847" i="6"/>
  <c r="S846" i="6"/>
  <c r="C846" i="6"/>
  <c r="E845" i="6"/>
  <c r="G844" i="6"/>
  <c r="I843" i="6"/>
  <c r="K842" i="6"/>
  <c r="M841" i="6"/>
  <c r="O840" i="6"/>
  <c r="Q839" i="6"/>
  <c r="S838" i="6"/>
  <c r="C838" i="6"/>
  <c r="E837" i="6"/>
  <c r="G836" i="6"/>
  <c r="I835" i="6"/>
  <c r="K834" i="6"/>
  <c r="M833" i="6"/>
  <c r="O832" i="6"/>
  <c r="Q831" i="6"/>
  <c r="S830" i="6"/>
  <c r="C830" i="6"/>
  <c r="E829" i="6"/>
  <c r="G828" i="6"/>
  <c r="I827" i="6"/>
  <c r="K826" i="6"/>
  <c r="M825" i="6"/>
  <c r="O824" i="6"/>
  <c r="Q823" i="6"/>
  <c r="S822" i="6"/>
  <c r="C822" i="6"/>
  <c r="E821" i="6"/>
  <c r="G820" i="6"/>
  <c r="I819" i="6"/>
  <c r="K818" i="6"/>
  <c r="M817" i="6"/>
  <c r="O816" i="6"/>
  <c r="Q815" i="6"/>
  <c r="S814" i="6"/>
  <c r="C814" i="6"/>
  <c r="E813" i="6"/>
  <c r="G812" i="6"/>
  <c r="I811" i="6"/>
  <c r="K810" i="6"/>
  <c r="M809" i="6"/>
  <c r="O808" i="6"/>
  <c r="Q807" i="6"/>
  <c r="S806" i="6"/>
  <c r="C806" i="6"/>
  <c r="E805" i="6"/>
  <c r="G804" i="6"/>
  <c r="I803" i="6"/>
  <c r="K802" i="6"/>
  <c r="M801" i="6"/>
  <c r="O800" i="6"/>
  <c r="Q799" i="6"/>
  <c r="S798" i="6"/>
  <c r="C798" i="6"/>
  <c r="E797" i="6"/>
  <c r="G796" i="6"/>
  <c r="I795" i="6"/>
  <c r="K794" i="6"/>
  <c r="M793" i="6"/>
  <c r="O792" i="6"/>
  <c r="Q791" i="6"/>
  <c r="S790" i="6"/>
  <c r="C790" i="6"/>
  <c r="E789" i="6"/>
  <c r="G788" i="6"/>
  <c r="I787" i="6"/>
  <c r="K786" i="6"/>
  <c r="M785" i="6"/>
  <c r="O784" i="6"/>
  <c r="Q783" i="6"/>
  <c r="S782" i="6"/>
  <c r="C782" i="6"/>
  <c r="E781" i="6"/>
  <c r="G780" i="6"/>
  <c r="I779" i="6"/>
  <c r="K778" i="6"/>
  <c r="M777" i="6"/>
  <c r="O776" i="6"/>
  <c r="Q775" i="6"/>
  <c r="S774" i="6"/>
  <c r="C774" i="6"/>
  <c r="E773" i="6"/>
  <c r="G772" i="6"/>
  <c r="I771" i="6"/>
  <c r="K770" i="6"/>
  <c r="M769" i="6"/>
  <c r="O768" i="6"/>
  <c r="Q767" i="6"/>
  <c r="S766" i="6"/>
  <c r="C766" i="6"/>
  <c r="E765" i="6"/>
  <c r="G764" i="6"/>
  <c r="I763" i="6"/>
  <c r="K762" i="6"/>
  <c r="M761" i="6"/>
  <c r="O760" i="6"/>
  <c r="Q759" i="6"/>
  <c r="S758" i="6"/>
  <c r="C758" i="6"/>
  <c r="E757" i="6"/>
  <c r="G756" i="6"/>
  <c r="I755" i="6"/>
  <c r="K754" i="6"/>
  <c r="M753" i="6"/>
  <c r="O752" i="6"/>
  <c r="Q751" i="6"/>
  <c r="S750" i="6"/>
  <c r="C750" i="6"/>
  <c r="E749" i="6"/>
  <c r="G748" i="6"/>
  <c r="I747" i="6"/>
  <c r="K746" i="6"/>
  <c r="M745" i="6"/>
  <c r="O744" i="6"/>
  <c r="Q743" i="6"/>
  <c r="S742" i="6"/>
  <c r="C742" i="6"/>
  <c r="E741" i="6"/>
  <c r="G740" i="6"/>
  <c r="I739" i="6"/>
  <c r="K738" i="6"/>
  <c r="M737" i="6"/>
  <c r="O736" i="6"/>
  <c r="Q735" i="6"/>
  <c r="S734" i="6"/>
  <c r="C734" i="6"/>
  <c r="E733" i="6"/>
  <c r="G732" i="6"/>
  <c r="I731" i="6"/>
  <c r="K730" i="6"/>
  <c r="M729" i="6"/>
  <c r="O728" i="6"/>
  <c r="Q727" i="6"/>
  <c r="S726" i="6"/>
  <c r="C726" i="6"/>
  <c r="E725" i="6"/>
  <c r="G724" i="6"/>
  <c r="I723" i="6"/>
  <c r="K722" i="6"/>
  <c r="M721" i="6"/>
  <c r="O720" i="6"/>
  <c r="Q719" i="6"/>
  <c r="S718" i="6"/>
  <c r="C718" i="6"/>
  <c r="E717" i="6"/>
  <c r="G716" i="6"/>
  <c r="I715" i="6"/>
  <c r="K714" i="6"/>
  <c r="M713" i="6"/>
  <c r="O712" i="6"/>
  <c r="Q711" i="6"/>
  <c r="S710" i="6"/>
  <c r="C710" i="6"/>
  <c r="E709" i="6"/>
  <c r="G708" i="6"/>
  <c r="I707" i="6"/>
  <c r="K706" i="6"/>
  <c r="M705" i="6"/>
  <c r="O704" i="6"/>
  <c r="Q703" i="6"/>
  <c r="S702" i="6"/>
  <c r="C702" i="6"/>
  <c r="E701" i="6"/>
  <c r="G700" i="6"/>
  <c r="I699" i="6"/>
  <c r="K698" i="6"/>
  <c r="M697" i="6"/>
  <c r="O696" i="6"/>
  <c r="Q695" i="6"/>
  <c r="S694" i="6"/>
  <c r="C694" i="6"/>
  <c r="E693" i="6"/>
  <c r="G692" i="6"/>
  <c r="I691" i="6"/>
  <c r="K690" i="6"/>
  <c r="M689" i="6"/>
  <c r="O688" i="6"/>
  <c r="Q687" i="6"/>
  <c r="S686" i="6"/>
  <c r="C686" i="6"/>
  <c r="E685" i="6"/>
  <c r="G684" i="6"/>
  <c r="I683" i="6"/>
  <c r="K682" i="6"/>
  <c r="M681" i="6"/>
  <c r="O680" i="6"/>
  <c r="Q679" i="6"/>
  <c r="S678" i="6"/>
  <c r="C678" i="6"/>
  <c r="E677" i="6"/>
  <c r="G676" i="6"/>
  <c r="I675" i="6"/>
  <c r="K674" i="6"/>
  <c r="M673" i="6"/>
  <c r="O672" i="6"/>
  <c r="Q671" i="6"/>
  <c r="S670" i="6"/>
  <c r="C670" i="6"/>
  <c r="E669" i="6"/>
  <c r="G668" i="6"/>
  <c r="I667" i="6"/>
  <c r="K666" i="6"/>
  <c r="M665" i="6"/>
  <c r="O664" i="6"/>
  <c r="Q663" i="6"/>
  <c r="S662" i="6"/>
  <c r="C662" i="6"/>
  <c r="E661" i="6"/>
  <c r="G660" i="6"/>
  <c r="I659" i="6"/>
  <c r="K658" i="6"/>
  <c r="M657" i="6"/>
  <c r="O656" i="6"/>
  <c r="Q655" i="6"/>
  <c r="S654" i="6"/>
  <c r="C654" i="6"/>
  <c r="E653" i="6"/>
  <c r="G652" i="6"/>
  <c r="I651" i="6"/>
  <c r="K650" i="6"/>
  <c r="M649" i="6"/>
  <c r="O648" i="6"/>
  <c r="Q647" i="6"/>
  <c r="S646" i="6"/>
  <c r="C646" i="6"/>
  <c r="E645" i="6"/>
  <c r="G644" i="6"/>
  <c r="I643" i="6"/>
  <c r="K642" i="6"/>
  <c r="M641" i="6"/>
  <c r="O640" i="6"/>
  <c r="Q639" i="6"/>
  <c r="S638" i="6"/>
  <c r="C638" i="6"/>
  <c r="E637" i="6"/>
  <c r="G636" i="6"/>
  <c r="K634" i="6"/>
  <c r="O632" i="6"/>
  <c r="S630" i="6"/>
  <c r="E629" i="6"/>
  <c r="I627" i="6"/>
  <c r="M625" i="6"/>
  <c r="Q623" i="6"/>
  <c r="C622" i="6"/>
  <c r="G620" i="6"/>
  <c r="K618" i="6"/>
  <c r="O616" i="6"/>
  <c r="S614" i="6"/>
  <c r="E613" i="6"/>
  <c r="I611" i="6"/>
  <c r="M609" i="6"/>
  <c r="Q607" i="6"/>
  <c r="C606" i="6"/>
  <c r="G604" i="6"/>
  <c r="K602" i="6"/>
  <c r="O600" i="6"/>
  <c r="S598" i="6"/>
  <c r="E597" i="6"/>
  <c r="I595" i="6"/>
  <c r="M593" i="6"/>
  <c r="Q591" i="6"/>
  <c r="C590" i="6"/>
  <c r="G588" i="6"/>
  <c r="K586" i="6"/>
  <c r="O584" i="6"/>
  <c r="S582" i="6"/>
  <c r="E581" i="6"/>
  <c r="I579" i="6"/>
  <c r="M577" i="6"/>
  <c r="Q575" i="6"/>
  <c r="C574" i="6"/>
  <c r="G572" i="6"/>
  <c r="K570" i="6"/>
  <c r="O568" i="6"/>
  <c r="S566" i="6"/>
  <c r="E565" i="6"/>
  <c r="I563" i="6"/>
  <c r="M561" i="6"/>
  <c r="Q559" i="6"/>
  <c r="C558" i="6"/>
  <c r="G556" i="6"/>
  <c r="K554" i="6"/>
  <c r="O552" i="6"/>
  <c r="S550" i="6"/>
  <c r="E549" i="6"/>
  <c r="I547" i="6"/>
  <c r="M545" i="6"/>
  <c r="Q543" i="6"/>
  <c r="C542" i="6"/>
  <c r="G540" i="6"/>
  <c r="K538" i="6"/>
  <c r="O536" i="6"/>
  <c r="S534" i="6"/>
  <c r="E533" i="6"/>
  <c r="I531" i="6"/>
  <c r="M529" i="6"/>
  <c r="Q527" i="6"/>
  <c r="C526" i="6"/>
  <c r="G524" i="6"/>
  <c r="O516" i="6"/>
  <c r="K502" i="6"/>
  <c r="G488" i="6"/>
  <c r="C474" i="6"/>
  <c r="Q459" i="6"/>
  <c r="M445" i="6"/>
  <c r="I431" i="6"/>
  <c r="E417" i="6"/>
  <c r="G385" i="6"/>
  <c r="I328" i="6"/>
  <c r="M257" i="6"/>
  <c r="L3" i="6"/>
  <c r="H3" i="6"/>
  <c r="D3" i="6"/>
  <c r="P3" i="6"/>
  <c r="B3" i="6"/>
  <c r="C3" i="6"/>
  <c r="E3" i="6"/>
  <c r="F3" i="6"/>
  <c r="G3" i="6"/>
  <c r="I3" i="6"/>
  <c r="J3" i="6"/>
  <c r="K3" i="6"/>
  <c r="M3" i="6"/>
  <c r="N3" i="6"/>
  <c r="O3" i="6"/>
  <c r="Q3" i="6"/>
  <c r="R3" i="6"/>
  <c r="S3" i="6"/>
  <c r="AV1063" i="3" l="1"/>
  <c r="U1063" i="6" s="1"/>
  <c r="AV1062" i="3"/>
  <c r="U1062" i="6" s="1"/>
  <c r="AV1061" i="3"/>
  <c r="U1061" i="6" s="1"/>
  <c r="AV1060" i="3"/>
  <c r="U1060" i="6" s="1"/>
  <c r="AV1059" i="3"/>
  <c r="U1059" i="6" s="1"/>
  <c r="AV1058" i="3"/>
  <c r="U1058" i="6" s="1"/>
  <c r="AV1057" i="3"/>
  <c r="U1057" i="6" s="1"/>
  <c r="AV1056" i="3"/>
  <c r="U1056" i="6" s="1"/>
  <c r="AV1055" i="3"/>
  <c r="U1055" i="6" s="1"/>
  <c r="AV1054" i="3"/>
  <c r="U1054" i="6" s="1"/>
  <c r="AV1053" i="3"/>
  <c r="U1053" i="6" s="1"/>
  <c r="AV1052" i="3"/>
  <c r="U1052" i="6" s="1"/>
  <c r="AV1051" i="3"/>
  <c r="U1051" i="6" s="1"/>
  <c r="AV1050" i="3"/>
  <c r="U1050" i="6" s="1"/>
  <c r="AV1049" i="3"/>
  <c r="U1049" i="6" s="1"/>
  <c r="AV1048" i="3"/>
  <c r="U1048" i="6" s="1"/>
  <c r="AV1047" i="3"/>
  <c r="U1047" i="6" s="1"/>
  <c r="AV1046" i="3"/>
  <c r="U1046" i="6" s="1"/>
  <c r="AV1045" i="3"/>
  <c r="U1045" i="6" s="1"/>
  <c r="AV1044" i="3"/>
  <c r="U1044" i="6" s="1"/>
  <c r="AV1043" i="3"/>
  <c r="U1043" i="6" s="1"/>
  <c r="AV1042" i="3"/>
  <c r="U1042" i="6" s="1"/>
  <c r="AV1041" i="3"/>
  <c r="U1041" i="6" s="1"/>
  <c r="AV1040" i="3"/>
  <c r="U1040" i="6" s="1"/>
  <c r="AV1039" i="3"/>
  <c r="U1039" i="6" s="1"/>
  <c r="AV1038" i="3"/>
  <c r="U1038" i="6" s="1"/>
  <c r="AV1037" i="3"/>
  <c r="U1037" i="6" s="1"/>
  <c r="AV1036" i="3"/>
  <c r="U1036" i="6" s="1"/>
  <c r="AV1035" i="3"/>
  <c r="U1035" i="6" s="1"/>
  <c r="AV1034" i="3"/>
  <c r="U1034" i="6" s="1"/>
  <c r="AV1033" i="3"/>
  <c r="U1033" i="6" s="1"/>
  <c r="AV1032" i="3"/>
  <c r="U1032" i="6" s="1"/>
  <c r="AV1031" i="3"/>
  <c r="U1031" i="6" s="1"/>
  <c r="AV1030" i="3"/>
  <c r="U1030" i="6" s="1"/>
  <c r="AV1029" i="3"/>
  <c r="U1029" i="6" s="1"/>
  <c r="AV1028" i="3"/>
  <c r="U1028" i="6" s="1"/>
  <c r="AV1027" i="3"/>
  <c r="U1027" i="6" s="1"/>
  <c r="AV1026" i="3"/>
  <c r="U1026" i="6" s="1"/>
  <c r="AV1025" i="3"/>
  <c r="U1025" i="6" s="1"/>
  <c r="AV1024" i="3"/>
  <c r="U1024" i="6" s="1"/>
  <c r="AV1023" i="3"/>
  <c r="U1023" i="6" s="1"/>
  <c r="AV1022" i="3"/>
  <c r="U1022" i="6" s="1"/>
  <c r="AV1021" i="3"/>
  <c r="U1021" i="6" s="1"/>
  <c r="AV1020" i="3"/>
  <c r="U1020" i="6" s="1"/>
  <c r="AV1019" i="3"/>
  <c r="U1019" i="6" s="1"/>
  <c r="AV1018" i="3"/>
  <c r="U1018" i="6" s="1"/>
  <c r="AV1017" i="3"/>
  <c r="U1017" i="6" s="1"/>
  <c r="AV1016" i="3"/>
  <c r="U1016" i="6" s="1"/>
  <c r="AV1015" i="3"/>
  <c r="U1015" i="6" s="1"/>
  <c r="AV1014" i="3"/>
  <c r="U1014" i="6" s="1"/>
  <c r="AV1013" i="3"/>
  <c r="U1013" i="6" s="1"/>
  <c r="AV1012" i="3"/>
  <c r="U1012" i="6" s="1"/>
  <c r="AV1011" i="3"/>
  <c r="U1011" i="6" s="1"/>
  <c r="AV1010" i="3"/>
  <c r="U1010" i="6" s="1"/>
  <c r="AV1009" i="3"/>
  <c r="U1009" i="6" s="1"/>
  <c r="AV1008" i="3"/>
  <c r="U1008" i="6" s="1"/>
  <c r="AV1007" i="3"/>
  <c r="U1007" i="6" s="1"/>
  <c r="AV1006" i="3"/>
  <c r="U1006" i="6" s="1"/>
  <c r="AV1005" i="3"/>
  <c r="U1005" i="6" s="1"/>
  <c r="AV1004" i="3"/>
  <c r="U1004" i="6" s="1"/>
  <c r="AV1003" i="3"/>
  <c r="U1003" i="6" s="1"/>
  <c r="AV1002" i="3"/>
  <c r="U1002" i="6" s="1"/>
  <c r="AV1001" i="3"/>
  <c r="U1001" i="6" s="1"/>
  <c r="AV1000" i="3"/>
  <c r="U1000" i="6" s="1"/>
  <c r="AV999" i="3"/>
  <c r="U999" i="6" s="1"/>
  <c r="AV998" i="3"/>
  <c r="U998" i="6" s="1"/>
  <c r="AV997" i="3"/>
  <c r="U997" i="6" s="1"/>
  <c r="AV996" i="3"/>
  <c r="U996" i="6" s="1"/>
  <c r="AV995" i="3"/>
  <c r="U995" i="6" s="1"/>
  <c r="AV994" i="3"/>
  <c r="U994" i="6" s="1"/>
  <c r="AV993" i="3"/>
  <c r="U993" i="6" s="1"/>
  <c r="AV992" i="3"/>
  <c r="U992" i="6" s="1"/>
  <c r="AV991" i="3"/>
  <c r="U991" i="6" s="1"/>
  <c r="AV990" i="3"/>
  <c r="U990" i="6" s="1"/>
  <c r="AV989" i="3"/>
  <c r="U989" i="6" s="1"/>
  <c r="AV988" i="3"/>
  <c r="U988" i="6" s="1"/>
  <c r="AV987" i="3"/>
  <c r="U987" i="6" s="1"/>
  <c r="AV986" i="3"/>
  <c r="U986" i="6" s="1"/>
  <c r="AV985" i="3"/>
  <c r="U985" i="6" s="1"/>
  <c r="AV984" i="3"/>
  <c r="U984" i="6" s="1"/>
  <c r="AV983" i="3"/>
  <c r="U983" i="6" s="1"/>
  <c r="AV982" i="3"/>
  <c r="U982" i="6" s="1"/>
  <c r="AV981" i="3"/>
  <c r="U981" i="6" s="1"/>
  <c r="AV980" i="3"/>
  <c r="U980" i="6" s="1"/>
  <c r="AV979" i="3"/>
  <c r="U979" i="6" s="1"/>
  <c r="AV978" i="3"/>
  <c r="U978" i="6" s="1"/>
  <c r="AV977" i="3"/>
  <c r="U977" i="6" s="1"/>
  <c r="AV976" i="3"/>
  <c r="U976" i="6" s="1"/>
  <c r="AV975" i="3"/>
  <c r="U975" i="6" s="1"/>
  <c r="AV974" i="3"/>
  <c r="U974" i="6" s="1"/>
  <c r="AV973" i="3"/>
  <c r="U973" i="6" s="1"/>
  <c r="AV972" i="3"/>
  <c r="U972" i="6" s="1"/>
  <c r="AV971" i="3"/>
  <c r="U971" i="6" s="1"/>
  <c r="AV970" i="3"/>
  <c r="U970" i="6" s="1"/>
  <c r="AV969" i="3"/>
  <c r="U969" i="6" s="1"/>
  <c r="AV968" i="3"/>
  <c r="U968" i="6" s="1"/>
  <c r="AV967" i="3"/>
  <c r="U967" i="6" s="1"/>
  <c r="AV966" i="3"/>
  <c r="U966" i="6" s="1"/>
  <c r="AV965" i="3"/>
  <c r="U965" i="6" s="1"/>
  <c r="AV964" i="3"/>
  <c r="U964" i="6" s="1"/>
  <c r="AV963" i="3"/>
  <c r="U963" i="6" s="1"/>
  <c r="AV962" i="3"/>
  <c r="U962" i="6" s="1"/>
  <c r="AV961" i="3"/>
  <c r="U961" i="6" s="1"/>
  <c r="AV960" i="3"/>
  <c r="U960" i="6" s="1"/>
  <c r="AV959" i="3"/>
  <c r="U959" i="6" s="1"/>
  <c r="AV958" i="3"/>
  <c r="U958" i="6" s="1"/>
  <c r="AV957" i="3"/>
  <c r="U957" i="6" s="1"/>
  <c r="AV956" i="3"/>
  <c r="U956" i="6" s="1"/>
  <c r="AV955" i="3"/>
  <c r="U955" i="6" s="1"/>
  <c r="AV954" i="3"/>
  <c r="U954" i="6" s="1"/>
  <c r="AV953" i="3"/>
  <c r="U953" i="6" s="1"/>
  <c r="AV952" i="3"/>
  <c r="U952" i="6" s="1"/>
  <c r="AV951" i="3"/>
  <c r="U951" i="6" s="1"/>
  <c r="AV950" i="3"/>
  <c r="U950" i="6" s="1"/>
  <c r="AV949" i="3"/>
  <c r="U949" i="6" s="1"/>
  <c r="AV948" i="3"/>
  <c r="U948" i="6" s="1"/>
  <c r="AV947" i="3"/>
  <c r="U947" i="6" s="1"/>
  <c r="AV946" i="3"/>
  <c r="U946" i="6" s="1"/>
  <c r="AV945" i="3"/>
  <c r="U945" i="6" s="1"/>
  <c r="AV944" i="3"/>
  <c r="U944" i="6" s="1"/>
  <c r="AV943" i="3"/>
  <c r="U943" i="6" s="1"/>
  <c r="AV942" i="3"/>
  <c r="U942" i="6" s="1"/>
  <c r="AV941" i="3"/>
  <c r="U941" i="6" s="1"/>
  <c r="AV940" i="3"/>
  <c r="U940" i="6" s="1"/>
  <c r="AV939" i="3"/>
  <c r="U939" i="6" s="1"/>
  <c r="AV938" i="3"/>
  <c r="U938" i="6" s="1"/>
  <c r="AV937" i="3"/>
  <c r="U937" i="6" s="1"/>
  <c r="AV936" i="3"/>
  <c r="U936" i="6" s="1"/>
  <c r="AV935" i="3"/>
  <c r="U935" i="6" s="1"/>
  <c r="AV934" i="3"/>
  <c r="U934" i="6" s="1"/>
  <c r="AV933" i="3"/>
  <c r="U933" i="6" s="1"/>
  <c r="AV932" i="3"/>
  <c r="U932" i="6" s="1"/>
  <c r="AV931" i="3"/>
  <c r="U931" i="6" s="1"/>
  <c r="AV930" i="3"/>
  <c r="U930" i="6" s="1"/>
  <c r="AV929" i="3"/>
  <c r="U929" i="6" s="1"/>
  <c r="AV928" i="3"/>
  <c r="U928" i="6" s="1"/>
  <c r="AV927" i="3"/>
  <c r="U927" i="6" s="1"/>
  <c r="AV926" i="3"/>
  <c r="U926" i="6" s="1"/>
  <c r="AV925" i="3"/>
  <c r="U925" i="6" s="1"/>
  <c r="AV924" i="3"/>
  <c r="U924" i="6" s="1"/>
  <c r="AV923" i="3"/>
  <c r="U923" i="6" s="1"/>
  <c r="AV922" i="3"/>
  <c r="U922" i="6" s="1"/>
  <c r="AV921" i="3"/>
  <c r="U921" i="6" s="1"/>
  <c r="AV920" i="3"/>
  <c r="U920" i="6" s="1"/>
  <c r="AV919" i="3"/>
  <c r="U919" i="6" s="1"/>
  <c r="AV918" i="3"/>
  <c r="U918" i="6" s="1"/>
  <c r="AV917" i="3"/>
  <c r="U917" i="6" s="1"/>
  <c r="AV916" i="3"/>
  <c r="U916" i="6" s="1"/>
  <c r="AV915" i="3"/>
  <c r="U915" i="6" s="1"/>
  <c r="AV914" i="3"/>
  <c r="U914" i="6" s="1"/>
  <c r="AV913" i="3"/>
  <c r="U913" i="6" s="1"/>
  <c r="AV912" i="3"/>
  <c r="U912" i="6" s="1"/>
  <c r="AV911" i="3"/>
  <c r="U911" i="6" s="1"/>
  <c r="AV910" i="3"/>
  <c r="U910" i="6" s="1"/>
  <c r="AV909" i="3"/>
  <c r="U909" i="6" s="1"/>
  <c r="AV908" i="3"/>
  <c r="U908" i="6" s="1"/>
  <c r="AV907" i="3"/>
  <c r="U907" i="6" s="1"/>
  <c r="AV906" i="3"/>
  <c r="U906" i="6" s="1"/>
  <c r="AV905" i="3"/>
  <c r="U905" i="6" s="1"/>
  <c r="AV904" i="3"/>
  <c r="U904" i="6" s="1"/>
  <c r="AV903" i="3"/>
  <c r="U903" i="6" s="1"/>
  <c r="AV902" i="3"/>
  <c r="U902" i="6" s="1"/>
  <c r="AV901" i="3"/>
  <c r="U901" i="6" s="1"/>
  <c r="AV900" i="3"/>
  <c r="U900" i="6" s="1"/>
  <c r="AV899" i="3"/>
  <c r="U899" i="6" s="1"/>
  <c r="AV898" i="3"/>
  <c r="U898" i="6" s="1"/>
  <c r="AV897" i="3"/>
  <c r="U897" i="6" s="1"/>
  <c r="AV896" i="3"/>
  <c r="U896" i="6" s="1"/>
  <c r="AV895" i="3"/>
  <c r="U895" i="6" s="1"/>
  <c r="AV894" i="3"/>
  <c r="U894" i="6" s="1"/>
  <c r="AV893" i="3"/>
  <c r="U893" i="6" s="1"/>
  <c r="AV892" i="3"/>
  <c r="U892" i="6" s="1"/>
  <c r="AV891" i="3"/>
  <c r="U891" i="6" s="1"/>
  <c r="AV890" i="3"/>
  <c r="U890" i="6" s="1"/>
  <c r="AV889" i="3"/>
  <c r="U889" i="6" s="1"/>
  <c r="AV888" i="3"/>
  <c r="U888" i="6" s="1"/>
  <c r="AV887" i="3"/>
  <c r="U887" i="6" s="1"/>
  <c r="AV886" i="3"/>
  <c r="U886" i="6" s="1"/>
  <c r="AV885" i="3"/>
  <c r="U885" i="6" s="1"/>
  <c r="AV884" i="3"/>
  <c r="U884" i="6" s="1"/>
  <c r="AV883" i="3"/>
  <c r="U883" i="6" s="1"/>
  <c r="AV882" i="3"/>
  <c r="U882" i="6" s="1"/>
  <c r="AV881" i="3"/>
  <c r="U881" i="6" s="1"/>
  <c r="AV880" i="3"/>
  <c r="U880" i="6" s="1"/>
  <c r="AV879" i="3"/>
  <c r="U879" i="6" s="1"/>
  <c r="AV878" i="3"/>
  <c r="U878" i="6" s="1"/>
  <c r="AV877" i="3"/>
  <c r="U877" i="6" s="1"/>
  <c r="AV876" i="3"/>
  <c r="U876" i="6" s="1"/>
  <c r="AV875" i="3"/>
  <c r="U875" i="6" s="1"/>
  <c r="AV874" i="3"/>
  <c r="U874" i="6" s="1"/>
  <c r="AV873" i="3"/>
  <c r="U873" i="6" s="1"/>
  <c r="AV872" i="3"/>
  <c r="U872" i="6" s="1"/>
  <c r="AV871" i="3"/>
  <c r="U871" i="6" s="1"/>
  <c r="AV870" i="3"/>
  <c r="U870" i="6" s="1"/>
  <c r="AV869" i="3"/>
  <c r="U869" i="6" s="1"/>
  <c r="AV868" i="3"/>
  <c r="U868" i="6" s="1"/>
  <c r="AV867" i="3"/>
  <c r="U867" i="6" s="1"/>
  <c r="AV866" i="3"/>
  <c r="U866" i="6" s="1"/>
  <c r="AV865" i="3"/>
  <c r="U865" i="6" s="1"/>
  <c r="AV864" i="3"/>
  <c r="U864" i="6" s="1"/>
  <c r="AV863" i="3"/>
  <c r="U863" i="6" s="1"/>
  <c r="AV862" i="3"/>
  <c r="U862" i="6" s="1"/>
  <c r="AV861" i="3"/>
  <c r="U861" i="6" s="1"/>
  <c r="AV860" i="3"/>
  <c r="U860" i="6" s="1"/>
  <c r="AV859" i="3"/>
  <c r="U859" i="6" s="1"/>
  <c r="AV858" i="3"/>
  <c r="U858" i="6" s="1"/>
  <c r="AV857" i="3"/>
  <c r="U857" i="6" s="1"/>
  <c r="AV856" i="3"/>
  <c r="U856" i="6" s="1"/>
  <c r="AV855" i="3"/>
  <c r="U855" i="6" s="1"/>
  <c r="AV854" i="3"/>
  <c r="U854" i="6" s="1"/>
  <c r="AV853" i="3"/>
  <c r="U853" i="6" s="1"/>
  <c r="AV852" i="3"/>
  <c r="U852" i="6" s="1"/>
  <c r="AV851" i="3"/>
  <c r="U851" i="6" s="1"/>
  <c r="AV850" i="3"/>
  <c r="U850" i="6" s="1"/>
  <c r="AV849" i="3"/>
  <c r="U849" i="6" s="1"/>
  <c r="AV848" i="3"/>
  <c r="U848" i="6" s="1"/>
  <c r="AV847" i="3"/>
  <c r="U847" i="6" s="1"/>
  <c r="AV846" i="3"/>
  <c r="U846" i="6" s="1"/>
  <c r="AV845" i="3"/>
  <c r="U845" i="6" s="1"/>
  <c r="AV844" i="3"/>
  <c r="U844" i="6" s="1"/>
  <c r="AV843" i="3"/>
  <c r="U843" i="6" s="1"/>
  <c r="AV842" i="3"/>
  <c r="U842" i="6" s="1"/>
  <c r="AV841" i="3"/>
  <c r="U841" i="6" s="1"/>
  <c r="AV840" i="3"/>
  <c r="U840" i="6" s="1"/>
  <c r="AV839" i="3"/>
  <c r="U839" i="6" s="1"/>
  <c r="AV838" i="3"/>
  <c r="U838" i="6" s="1"/>
  <c r="AV837" i="3"/>
  <c r="U837" i="6" s="1"/>
  <c r="AV836" i="3"/>
  <c r="U836" i="6" s="1"/>
  <c r="AV835" i="3"/>
  <c r="U835" i="6" s="1"/>
  <c r="AV834" i="3"/>
  <c r="U834" i="6" s="1"/>
  <c r="AV833" i="3"/>
  <c r="U833" i="6" s="1"/>
  <c r="AV832" i="3"/>
  <c r="U832" i="6" s="1"/>
  <c r="AV831" i="3"/>
  <c r="U831" i="6" s="1"/>
  <c r="AV830" i="3"/>
  <c r="U830" i="6" s="1"/>
  <c r="AV829" i="3"/>
  <c r="U829" i="6" s="1"/>
  <c r="AV828" i="3"/>
  <c r="U828" i="6" s="1"/>
  <c r="AV827" i="3"/>
  <c r="U827" i="6" s="1"/>
  <c r="AV826" i="3"/>
  <c r="U826" i="6" s="1"/>
  <c r="AV825" i="3"/>
  <c r="U825" i="6" s="1"/>
  <c r="AV824" i="3"/>
  <c r="U824" i="6" s="1"/>
  <c r="AV823" i="3"/>
  <c r="U823" i="6" s="1"/>
  <c r="AV822" i="3"/>
  <c r="U822" i="6" s="1"/>
  <c r="AV821" i="3"/>
  <c r="U821" i="6" s="1"/>
  <c r="AV820" i="3"/>
  <c r="U820" i="6" s="1"/>
  <c r="AV819" i="3"/>
  <c r="U819" i="6" s="1"/>
  <c r="AV818" i="3"/>
  <c r="U818" i="6" s="1"/>
  <c r="AV817" i="3"/>
  <c r="U817" i="6" s="1"/>
  <c r="AV816" i="3"/>
  <c r="U816" i="6" s="1"/>
  <c r="AV815" i="3"/>
  <c r="U815" i="6" s="1"/>
  <c r="AV814" i="3"/>
  <c r="U814" i="6" s="1"/>
  <c r="AV813" i="3"/>
  <c r="U813" i="6" s="1"/>
  <c r="AV812" i="3"/>
  <c r="U812" i="6" s="1"/>
  <c r="AV811" i="3"/>
  <c r="U811" i="6" s="1"/>
  <c r="AV810" i="3"/>
  <c r="U810" i="6" s="1"/>
  <c r="AV809" i="3"/>
  <c r="U809" i="6" s="1"/>
  <c r="AV808" i="3"/>
  <c r="U808" i="6" s="1"/>
  <c r="AV807" i="3"/>
  <c r="U807" i="6" s="1"/>
  <c r="AV806" i="3"/>
  <c r="U806" i="6" s="1"/>
  <c r="AV805" i="3"/>
  <c r="U805" i="6" s="1"/>
  <c r="AV804" i="3"/>
  <c r="U804" i="6" s="1"/>
  <c r="AV803" i="3"/>
  <c r="U803" i="6" s="1"/>
  <c r="AV802" i="3"/>
  <c r="U802" i="6" s="1"/>
  <c r="AV801" i="3"/>
  <c r="U801" i="6" s="1"/>
  <c r="AV800" i="3"/>
  <c r="U800" i="6" s="1"/>
  <c r="AV799" i="3"/>
  <c r="U799" i="6" s="1"/>
  <c r="AV798" i="3"/>
  <c r="U798" i="6" s="1"/>
  <c r="AV797" i="3"/>
  <c r="U797" i="6" s="1"/>
  <c r="AV796" i="3"/>
  <c r="U796" i="6" s="1"/>
  <c r="AV795" i="3"/>
  <c r="U795" i="6" s="1"/>
  <c r="AV794" i="3"/>
  <c r="U794" i="6" s="1"/>
  <c r="AV793" i="3"/>
  <c r="U793" i="6" s="1"/>
  <c r="AV792" i="3"/>
  <c r="U792" i="6" s="1"/>
  <c r="AV791" i="3"/>
  <c r="U791" i="6" s="1"/>
  <c r="AV790" i="3"/>
  <c r="U790" i="6" s="1"/>
  <c r="AV789" i="3"/>
  <c r="U789" i="6" s="1"/>
  <c r="AV788" i="3"/>
  <c r="U788" i="6" s="1"/>
  <c r="AV787" i="3"/>
  <c r="U787" i="6" s="1"/>
  <c r="AV786" i="3"/>
  <c r="U786" i="6" s="1"/>
  <c r="AV785" i="3"/>
  <c r="U785" i="6" s="1"/>
  <c r="AV784" i="3"/>
  <c r="U784" i="6" s="1"/>
  <c r="AV783" i="3"/>
  <c r="U783" i="6" s="1"/>
  <c r="AV782" i="3"/>
  <c r="U782" i="6" s="1"/>
  <c r="AV781" i="3"/>
  <c r="U781" i="6" s="1"/>
  <c r="AV780" i="3"/>
  <c r="U780" i="6" s="1"/>
  <c r="AV779" i="3"/>
  <c r="U779" i="6" s="1"/>
  <c r="AV778" i="3"/>
  <c r="U778" i="6" s="1"/>
  <c r="AV777" i="3"/>
  <c r="U777" i="6" s="1"/>
  <c r="AV776" i="3"/>
  <c r="U776" i="6" s="1"/>
  <c r="AV775" i="3"/>
  <c r="U775" i="6" s="1"/>
  <c r="AV774" i="3"/>
  <c r="U774" i="6" s="1"/>
  <c r="AV773" i="3"/>
  <c r="U773" i="6" s="1"/>
  <c r="AV772" i="3"/>
  <c r="U772" i="6" s="1"/>
  <c r="AV771" i="3"/>
  <c r="U771" i="6" s="1"/>
  <c r="AV770" i="3"/>
  <c r="U770" i="6" s="1"/>
  <c r="AV769" i="3"/>
  <c r="U769" i="6" s="1"/>
  <c r="AV768" i="3"/>
  <c r="U768" i="6" s="1"/>
  <c r="AV767" i="3"/>
  <c r="U767" i="6" s="1"/>
  <c r="AV766" i="3"/>
  <c r="U766" i="6" s="1"/>
  <c r="AV765" i="3"/>
  <c r="U765" i="6" s="1"/>
  <c r="AV764" i="3"/>
  <c r="U764" i="6" s="1"/>
  <c r="AV763" i="3"/>
  <c r="U763" i="6" s="1"/>
  <c r="AV762" i="3"/>
  <c r="U762" i="6" s="1"/>
  <c r="AV761" i="3"/>
  <c r="U761" i="6" s="1"/>
  <c r="AV760" i="3"/>
  <c r="U760" i="6" s="1"/>
  <c r="AV759" i="3"/>
  <c r="U759" i="6" s="1"/>
  <c r="AV758" i="3"/>
  <c r="U758" i="6" s="1"/>
  <c r="AV757" i="3"/>
  <c r="U757" i="6" s="1"/>
  <c r="AV756" i="3"/>
  <c r="U756" i="6" s="1"/>
  <c r="AV755" i="3"/>
  <c r="U755" i="6" s="1"/>
  <c r="AV754" i="3"/>
  <c r="U754" i="6" s="1"/>
  <c r="AV753" i="3"/>
  <c r="U753" i="6" s="1"/>
  <c r="AV752" i="3"/>
  <c r="U752" i="6" s="1"/>
  <c r="AV751" i="3"/>
  <c r="U751" i="6" s="1"/>
  <c r="AV750" i="3"/>
  <c r="U750" i="6" s="1"/>
  <c r="AV749" i="3"/>
  <c r="U749" i="6" s="1"/>
  <c r="AV748" i="3"/>
  <c r="U748" i="6" s="1"/>
  <c r="AV747" i="3"/>
  <c r="U747" i="6" s="1"/>
  <c r="AV746" i="3"/>
  <c r="U746" i="6" s="1"/>
  <c r="AV745" i="3"/>
  <c r="U745" i="6" s="1"/>
  <c r="AV744" i="3"/>
  <c r="U744" i="6" s="1"/>
  <c r="AV743" i="3"/>
  <c r="U743" i="6" s="1"/>
  <c r="AV742" i="3"/>
  <c r="U742" i="6" s="1"/>
  <c r="AV741" i="3"/>
  <c r="U741" i="6" s="1"/>
  <c r="AV740" i="3"/>
  <c r="U740" i="6" s="1"/>
  <c r="AV739" i="3"/>
  <c r="U739" i="6" s="1"/>
  <c r="AV738" i="3"/>
  <c r="U738" i="6" s="1"/>
  <c r="AV737" i="3"/>
  <c r="U737" i="6" s="1"/>
  <c r="AV736" i="3"/>
  <c r="U736" i="6" s="1"/>
  <c r="AV735" i="3"/>
  <c r="U735" i="6" s="1"/>
  <c r="AV734" i="3"/>
  <c r="U734" i="6" s="1"/>
  <c r="AV733" i="3"/>
  <c r="U733" i="6" s="1"/>
  <c r="AV732" i="3"/>
  <c r="U732" i="6" s="1"/>
  <c r="AV731" i="3"/>
  <c r="U731" i="6" s="1"/>
  <c r="AV730" i="3"/>
  <c r="U730" i="6" s="1"/>
  <c r="AV729" i="3"/>
  <c r="U729" i="6" s="1"/>
  <c r="AV728" i="3"/>
  <c r="U728" i="6" s="1"/>
  <c r="AV727" i="3"/>
  <c r="U727" i="6" s="1"/>
  <c r="AV726" i="3"/>
  <c r="U726" i="6" s="1"/>
  <c r="AV725" i="3"/>
  <c r="U725" i="6" s="1"/>
  <c r="AV724" i="3"/>
  <c r="U724" i="6" s="1"/>
  <c r="AV723" i="3"/>
  <c r="U723" i="6" s="1"/>
  <c r="AV722" i="3"/>
  <c r="U722" i="6" s="1"/>
  <c r="AV721" i="3"/>
  <c r="U721" i="6" s="1"/>
  <c r="AV720" i="3"/>
  <c r="U720" i="6" s="1"/>
  <c r="AV719" i="3"/>
  <c r="U719" i="6" s="1"/>
  <c r="AV718" i="3"/>
  <c r="U718" i="6" s="1"/>
  <c r="AV717" i="3"/>
  <c r="U717" i="6" s="1"/>
  <c r="AV716" i="3"/>
  <c r="U716" i="6" s="1"/>
  <c r="AV715" i="3"/>
  <c r="U715" i="6" s="1"/>
  <c r="AV714" i="3"/>
  <c r="U714" i="6" s="1"/>
  <c r="AV713" i="3"/>
  <c r="U713" i="6" s="1"/>
  <c r="AV712" i="3"/>
  <c r="U712" i="6" s="1"/>
  <c r="AV711" i="3"/>
  <c r="U711" i="6" s="1"/>
  <c r="AV710" i="3"/>
  <c r="U710" i="6" s="1"/>
  <c r="AV709" i="3"/>
  <c r="U709" i="6" s="1"/>
  <c r="AV708" i="3"/>
  <c r="U708" i="6" s="1"/>
  <c r="AV707" i="3"/>
  <c r="U707" i="6" s="1"/>
  <c r="AV706" i="3"/>
  <c r="U706" i="6" s="1"/>
  <c r="AV705" i="3"/>
  <c r="U705" i="6" s="1"/>
  <c r="AV704" i="3"/>
  <c r="U704" i="6" s="1"/>
  <c r="AV703" i="3"/>
  <c r="U703" i="6" s="1"/>
  <c r="AV702" i="3"/>
  <c r="U702" i="6" s="1"/>
  <c r="AV701" i="3"/>
  <c r="U701" i="6" s="1"/>
  <c r="AV700" i="3"/>
  <c r="U700" i="6" s="1"/>
  <c r="AV699" i="3"/>
  <c r="U699" i="6" s="1"/>
  <c r="AV698" i="3"/>
  <c r="U698" i="6" s="1"/>
  <c r="AV697" i="3"/>
  <c r="U697" i="6" s="1"/>
  <c r="AV696" i="3"/>
  <c r="U696" i="6" s="1"/>
  <c r="AV695" i="3"/>
  <c r="U695" i="6" s="1"/>
  <c r="AV694" i="3"/>
  <c r="U694" i="6" s="1"/>
  <c r="AV693" i="3"/>
  <c r="U693" i="6" s="1"/>
  <c r="AV692" i="3"/>
  <c r="U692" i="6" s="1"/>
  <c r="AV691" i="3"/>
  <c r="U691" i="6" s="1"/>
  <c r="AV690" i="3"/>
  <c r="U690" i="6" s="1"/>
  <c r="AV689" i="3"/>
  <c r="U689" i="6" s="1"/>
  <c r="AV688" i="3"/>
  <c r="U688" i="6" s="1"/>
  <c r="AV687" i="3"/>
  <c r="U687" i="6" s="1"/>
  <c r="AV686" i="3"/>
  <c r="U686" i="6" s="1"/>
  <c r="AV685" i="3"/>
  <c r="U685" i="6" s="1"/>
  <c r="AV684" i="3"/>
  <c r="U684" i="6" s="1"/>
  <c r="AV683" i="3"/>
  <c r="U683" i="6" s="1"/>
  <c r="AV682" i="3"/>
  <c r="U682" i="6" s="1"/>
  <c r="AV681" i="3"/>
  <c r="U681" i="6" s="1"/>
  <c r="AV680" i="3"/>
  <c r="U680" i="6" s="1"/>
  <c r="AV679" i="3"/>
  <c r="U679" i="6" s="1"/>
  <c r="AV678" i="3"/>
  <c r="U678" i="6" s="1"/>
  <c r="AV677" i="3"/>
  <c r="U677" i="6" s="1"/>
  <c r="AV676" i="3"/>
  <c r="U676" i="6" s="1"/>
  <c r="AV675" i="3"/>
  <c r="U675" i="6" s="1"/>
  <c r="AV674" i="3"/>
  <c r="U674" i="6" s="1"/>
  <c r="AV673" i="3"/>
  <c r="U673" i="6" s="1"/>
  <c r="AV672" i="3"/>
  <c r="U672" i="6" s="1"/>
  <c r="AV671" i="3"/>
  <c r="U671" i="6" s="1"/>
  <c r="AV670" i="3"/>
  <c r="U670" i="6" s="1"/>
  <c r="AV669" i="3"/>
  <c r="U669" i="6" s="1"/>
  <c r="AV668" i="3"/>
  <c r="U668" i="6" s="1"/>
  <c r="AV667" i="3"/>
  <c r="U667" i="6" s="1"/>
  <c r="AV666" i="3"/>
  <c r="U666" i="6" s="1"/>
  <c r="AV665" i="3"/>
  <c r="U665" i="6" s="1"/>
  <c r="AV664" i="3"/>
  <c r="U664" i="6" s="1"/>
  <c r="AV663" i="3"/>
  <c r="U663" i="6" s="1"/>
  <c r="AV662" i="3"/>
  <c r="U662" i="6" s="1"/>
  <c r="AV661" i="3"/>
  <c r="U661" i="6" s="1"/>
  <c r="AV660" i="3"/>
  <c r="U660" i="6" s="1"/>
  <c r="AV659" i="3"/>
  <c r="U659" i="6" s="1"/>
  <c r="AV658" i="3"/>
  <c r="U658" i="6" s="1"/>
  <c r="AV657" i="3"/>
  <c r="U657" i="6" s="1"/>
  <c r="AV656" i="3"/>
  <c r="U656" i="6" s="1"/>
  <c r="AV655" i="3"/>
  <c r="U655" i="6" s="1"/>
  <c r="AV654" i="3"/>
  <c r="U654" i="6" s="1"/>
  <c r="AV653" i="3"/>
  <c r="U653" i="6" s="1"/>
  <c r="AV652" i="3"/>
  <c r="U652" i="6" s="1"/>
  <c r="AV651" i="3"/>
  <c r="U651" i="6" s="1"/>
  <c r="AV650" i="3"/>
  <c r="U650" i="6" s="1"/>
  <c r="AV649" i="3"/>
  <c r="U649" i="6" s="1"/>
  <c r="AV648" i="3"/>
  <c r="U648" i="6" s="1"/>
  <c r="AV647" i="3"/>
  <c r="U647" i="6" s="1"/>
  <c r="AV646" i="3"/>
  <c r="U646" i="6" s="1"/>
  <c r="AV645" i="3"/>
  <c r="U645" i="6" s="1"/>
  <c r="AV644" i="3"/>
  <c r="U644" i="6" s="1"/>
  <c r="AV643" i="3"/>
  <c r="U643" i="6" s="1"/>
  <c r="AV642" i="3"/>
  <c r="U642" i="6" s="1"/>
  <c r="AV641" i="3"/>
  <c r="U641" i="6" s="1"/>
  <c r="AV640" i="3"/>
  <c r="U640" i="6" s="1"/>
  <c r="AV639" i="3"/>
  <c r="U639" i="6" s="1"/>
  <c r="AV638" i="3"/>
  <c r="U638" i="6" s="1"/>
  <c r="AV637" i="3"/>
  <c r="U637" i="6" s="1"/>
  <c r="AV636" i="3"/>
  <c r="U636" i="6" s="1"/>
  <c r="AV635" i="3"/>
  <c r="U635" i="6" s="1"/>
  <c r="AV634" i="3"/>
  <c r="U634" i="6" s="1"/>
  <c r="AV633" i="3"/>
  <c r="U633" i="6" s="1"/>
  <c r="AV632" i="3"/>
  <c r="U632" i="6" s="1"/>
  <c r="AV631" i="3"/>
  <c r="U631" i="6" s="1"/>
  <c r="AV630" i="3"/>
  <c r="U630" i="6" s="1"/>
  <c r="AV629" i="3"/>
  <c r="U629" i="6" s="1"/>
  <c r="AV628" i="3"/>
  <c r="U628" i="6" s="1"/>
  <c r="AV627" i="3"/>
  <c r="U627" i="6" s="1"/>
  <c r="AV626" i="3"/>
  <c r="U626" i="6" s="1"/>
  <c r="AV625" i="3"/>
  <c r="U625" i="6" s="1"/>
  <c r="AV624" i="3"/>
  <c r="U624" i="6" s="1"/>
  <c r="AV623" i="3"/>
  <c r="U623" i="6" s="1"/>
  <c r="AV622" i="3"/>
  <c r="U622" i="6" s="1"/>
  <c r="AV621" i="3"/>
  <c r="U621" i="6" s="1"/>
  <c r="AV620" i="3"/>
  <c r="U620" i="6" s="1"/>
  <c r="AV619" i="3"/>
  <c r="U619" i="6" s="1"/>
  <c r="AV618" i="3"/>
  <c r="U618" i="6" s="1"/>
  <c r="AV617" i="3"/>
  <c r="U617" i="6" s="1"/>
  <c r="AV616" i="3"/>
  <c r="U616" i="6" s="1"/>
  <c r="AV615" i="3"/>
  <c r="U615" i="6" s="1"/>
  <c r="AV614" i="3"/>
  <c r="U614" i="6" s="1"/>
  <c r="AV613" i="3"/>
  <c r="U613" i="6" s="1"/>
  <c r="AV612" i="3"/>
  <c r="U612" i="6" s="1"/>
  <c r="AV611" i="3"/>
  <c r="U611" i="6" s="1"/>
  <c r="AV610" i="3"/>
  <c r="U610" i="6" s="1"/>
  <c r="AV609" i="3"/>
  <c r="U609" i="6" s="1"/>
  <c r="AV608" i="3"/>
  <c r="U608" i="6" s="1"/>
  <c r="AV607" i="3"/>
  <c r="U607" i="6" s="1"/>
  <c r="AV606" i="3"/>
  <c r="U606" i="6" s="1"/>
  <c r="AV605" i="3"/>
  <c r="U605" i="6" s="1"/>
  <c r="AV604" i="3"/>
  <c r="U604" i="6" s="1"/>
  <c r="AV603" i="3"/>
  <c r="U603" i="6" s="1"/>
  <c r="AV602" i="3"/>
  <c r="U602" i="6" s="1"/>
  <c r="AV601" i="3"/>
  <c r="U601" i="6" s="1"/>
  <c r="AV600" i="3"/>
  <c r="U600" i="6" s="1"/>
  <c r="AV599" i="3"/>
  <c r="U599" i="6" s="1"/>
  <c r="AV598" i="3"/>
  <c r="U598" i="6" s="1"/>
  <c r="AV597" i="3"/>
  <c r="U597" i="6" s="1"/>
  <c r="AV596" i="3"/>
  <c r="U596" i="6" s="1"/>
  <c r="AV595" i="3"/>
  <c r="U595" i="6" s="1"/>
  <c r="AV594" i="3"/>
  <c r="U594" i="6" s="1"/>
  <c r="AV593" i="3"/>
  <c r="U593" i="6" s="1"/>
  <c r="AV592" i="3"/>
  <c r="U592" i="6" s="1"/>
  <c r="AV591" i="3"/>
  <c r="U591" i="6" s="1"/>
  <c r="AV590" i="3"/>
  <c r="U590" i="6" s="1"/>
  <c r="AV589" i="3"/>
  <c r="U589" i="6" s="1"/>
  <c r="AV588" i="3"/>
  <c r="U588" i="6" s="1"/>
  <c r="AV587" i="3"/>
  <c r="U587" i="6" s="1"/>
  <c r="AV586" i="3"/>
  <c r="U586" i="6" s="1"/>
  <c r="AV585" i="3"/>
  <c r="U585" i="6" s="1"/>
  <c r="AV584" i="3"/>
  <c r="U584" i="6" s="1"/>
  <c r="AV583" i="3"/>
  <c r="U583" i="6" s="1"/>
  <c r="AV582" i="3"/>
  <c r="U582" i="6" s="1"/>
  <c r="AV581" i="3"/>
  <c r="U581" i="6" s="1"/>
  <c r="AV580" i="3"/>
  <c r="U580" i="6" s="1"/>
  <c r="AV579" i="3"/>
  <c r="U579" i="6" s="1"/>
  <c r="AV578" i="3"/>
  <c r="U578" i="6" s="1"/>
  <c r="AV577" i="3"/>
  <c r="U577" i="6" s="1"/>
  <c r="AV576" i="3"/>
  <c r="U576" i="6" s="1"/>
  <c r="AV575" i="3"/>
  <c r="U575" i="6" s="1"/>
  <c r="AV574" i="3"/>
  <c r="U574" i="6" s="1"/>
  <c r="AV573" i="3"/>
  <c r="U573" i="6" s="1"/>
  <c r="AV572" i="3"/>
  <c r="U572" i="6" s="1"/>
  <c r="AV571" i="3"/>
  <c r="U571" i="6" s="1"/>
  <c r="AV570" i="3"/>
  <c r="U570" i="6" s="1"/>
  <c r="AV569" i="3"/>
  <c r="U569" i="6" s="1"/>
  <c r="AV568" i="3"/>
  <c r="U568" i="6" s="1"/>
  <c r="AV567" i="3"/>
  <c r="U567" i="6" s="1"/>
  <c r="AV566" i="3"/>
  <c r="U566" i="6" s="1"/>
  <c r="AV565" i="3"/>
  <c r="U565" i="6" s="1"/>
  <c r="AV564" i="3"/>
  <c r="U564" i="6" s="1"/>
  <c r="AV563" i="3"/>
  <c r="U563" i="6" s="1"/>
  <c r="AV562" i="3"/>
  <c r="U562" i="6" s="1"/>
  <c r="AV561" i="3"/>
  <c r="U561" i="6" s="1"/>
  <c r="AV560" i="3"/>
  <c r="U560" i="6" s="1"/>
  <c r="AV559" i="3"/>
  <c r="U559" i="6" s="1"/>
  <c r="AV558" i="3"/>
  <c r="U558" i="6" s="1"/>
  <c r="AV557" i="3"/>
  <c r="U557" i="6" s="1"/>
  <c r="AV556" i="3"/>
  <c r="U556" i="6" s="1"/>
  <c r="AV555" i="3"/>
  <c r="U555" i="6" s="1"/>
  <c r="AV554" i="3"/>
  <c r="U554" i="6" s="1"/>
  <c r="AV553" i="3"/>
  <c r="U553" i="6" s="1"/>
  <c r="AV552" i="3"/>
  <c r="U552" i="6" s="1"/>
  <c r="AV551" i="3"/>
  <c r="U551" i="6" s="1"/>
  <c r="AV550" i="3"/>
  <c r="U550" i="6" s="1"/>
  <c r="AV549" i="3"/>
  <c r="U549" i="6" s="1"/>
  <c r="AV548" i="3"/>
  <c r="U548" i="6" s="1"/>
  <c r="AV547" i="3"/>
  <c r="U547" i="6" s="1"/>
  <c r="AV546" i="3"/>
  <c r="U546" i="6" s="1"/>
  <c r="AV545" i="3"/>
  <c r="U545" i="6" s="1"/>
  <c r="AV544" i="3"/>
  <c r="U544" i="6" s="1"/>
  <c r="AV543" i="3"/>
  <c r="U543" i="6" s="1"/>
  <c r="AV542" i="3"/>
  <c r="U542" i="6" s="1"/>
  <c r="AV541" i="3"/>
  <c r="U541" i="6" s="1"/>
  <c r="AV540" i="3"/>
  <c r="U540" i="6" s="1"/>
  <c r="AV539" i="3"/>
  <c r="U539" i="6" s="1"/>
  <c r="AV538" i="3"/>
  <c r="U538" i="6" s="1"/>
  <c r="AV537" i="3"/>
  <c r="U537" i="6" s="1"/>
  <c r="AV536" i="3"/>
  <c r="U536" i="6" s="1"/>
  <c r="AV535" i="3"/>
  <c r="U535" i="6" s="1"/>
  <c r="AV534" i="3"/>
  <c r="U534" i="6" s="1"/>
  <c r="AV533" i="3"/>
  <c r="U533" i="6" s="1"/>
  <c r="AV532" i="3"/>
  <c r="U532" i="6" s="1"/>
  <c r="AV531" i="3"/>
  <c r="U531" i="6" s="1"/>
  <c r="AV530" i="3"/>
  <c r="U530" i="6" s="1"/>
  <c r="AV529" i="3"/>
  <c r="U529" i="6" s="1"/>
  <c r="AV528" i="3"/>
  <c r="U528" i="6" s="1"/>
  <c r="AV527" i="3"/>
  <c r="U527" i="6" s="1"/>
  <c r="AV526" i="3"/>
  <c r="U526" i="6" s="1"/>
  <c r="AV525" i="3"/>
  <c r="U525" i="6" s="1"/>
  <c r="AV524" i="3"/>
  <c r="U524" i="6" s="1"/>
  <c r="AV523" i="3"/>
  <c r="U523" i="6" s="1"/>
  <c r="AV522" i="3"/>
  <c r="U522" i="6" s="1"/>
  <c r="AV521" i="3"/>
  <c r="U521" i="6" s="1"/>
  <c r="AV520" i="3"/>
  <c r="U520" i="6" s="1"/>
  <c r="AV519" i="3"/>
  <c r="U519" i="6" s="1"/>
  <c r="AV518" i="3"/>
  <c r="U518" i="6" s="1"/>
  <c r="AV517" i="3"/>
  <c r="U517" i="6" s="1"/>
  <c r="AV516" i="3"/>
  <c r="U516" i="6" s="1"/>
  <c r="AV515" i="3"/>
  <c r="U515" i="6" s="1"/>
  <c r="AV514" i="3"/>
  <c r="U514" i="6" s="1"/>
  <c r="AV513" i="3"/>
  <c r="U513" i="6" s="1"/>
  <c r="AV512" i="3"/>
  <c r="U512" i="6" s="1"/>
  <c r="AV511" i="3"/>
  <c r="U511" i="6" s="1"/>
  <c r="AV510" i="3"/>
  <c r="U510" i="6" s="1"/>
  <c r="AV509" i="3"/>
  <c r="U509" i="6" s="1"/>
  <c r="AV508" i="3"/>
  <c r="U508" i="6" s="1"/>
  <c r="AV507" i="3"/>
  <c r="U507" i="6" s="1"/>
  <c r="AV506" i="3"/>
  <c r="U506" i="6" s="1"/>
  <c r="AV505" i="3"/>
  <c r="U505" i="6" s="1"/>
  <c r="AV504" i="3"/>
  <c r="U504" i="6" s="1"/>
  <c r="AV503" i="3"/>
  <c r="U503" i="6" s="1"/>
  <c r="AV502" i="3"/>
  <c r="U502" i="6" s="1"/>
  <c r="AV501" i="3"/>
  <c r="U501" i="6" s="1"/>
  <c r="AV500" i="3"/>
  <c r="U500" i="6" s="1"/>
  <c r="AV499" i="3"/>
  <c r="U499" i="6" s="1"/>
  <c r="AV498" i="3"/>
  <c r="U498" i="6" s="1"/>
  <c r="AV497" i="3"/>
  <c r="U497" i="6" s="1"/>
  <c r="AV496" i="3"/>
  <c r="U496" i="6" s="1"/>
  <c r="AV495" i="3"/>
  <c r="U495" i="6" s="1"/>
  <c r="AV494" i="3"/>
  <c r="U494" i="6" s="1"/>
  <c r="AV493" i="3"/>
  <c r="U493" i="6" s="1"/>
  <c r="AV492" i="3"/>
  <c r="U492" i="6" s="1"/>
  <c r="AV491" i="3"/>
  <c r="U491" i="6" s="1"/>
  <c r="AV490" i="3"/>
  <c r="U490" i="6" s="1"/>
  <c r="AV489" i="3"/>
  <c r="U489" i="6" s="1"/>
  <c r="AV488" i="3"/>
  <c r="U488" i="6" s="1"/>
  <c r="AV487" i="3"/>
  <c r="U487" i="6" s="1"/>
  <c r="AV486" i="3"/>
  <c r="U486" i="6" s="1"/>
  <c r="AV485" i="3"/>
  <c r="U485" i="6" s="1"/>
  <c r="AV484" i="3"/>
  <c r="U484" i="6" s="1"/>
  <c r="AV483" i="3"/>
  <c r="U483" i="6" s="1"/>
  <c r="AV482" i="3"/>
  <c r="U482" i="6" s="1"/>
  <c r="AV481" i="3"/>
  <c r="U481" i="6" s="1"/>
  <c r="AV480" i="3"/>
  <c r="U480" i="6" s="1"/>
  <c r="AV479" i="3"/>
  <c r="U479" i="6" s="1"/>
  <c r="AV478" i="3"/>
  <c r="U478" i="6" s="1"/>
  <c r="AV477" i="3"/>
  <c r="U477" i="6" s="1"/>
  <c r="AV476" i="3"/>
  <c r="U476" i="6" s="1"/>
  <c r="AV475" i="3"/>
  <c r="U475" i="6" s="1"/>
  <c r="AV474" i="3"/>
  <c r="U474" i="6" s="1"/>
  <c r="AV473" i="3"/>
  <c r="U473" i="6" s="1"/>
  <c r="AV472" i="3"/>
  <c r="U472" i="6" s="1"/>
  <c r="AV471" i="3"/>
  <c r="U471" i="6" s="1"/>
  <c r="AV470" i="3"/>
  <c r="U470" i="6" s="1"/>
  <c r="AV469" i="3"/>
  <c r="U469" i="6" s="1"/>
  <c r="AV468" i="3"/>
  <c r="U468" i="6" s="1"/>
  <c r="AV467" i="3"/>
  <c r="U467" i="6" s="1"/>
  <c r="AV466" i="3"/>
  <c r="U466" i="6" s="1"/>
  <c r="AV465" i="3"/>
  <c r="U465" i="6" s="1"/>
  <c r="AV464" i="3"/>
  <c r="U464" i="6" s="1"/>
  <c r="AV463" i="3"/>
  <c r="U463" i="6" s="1"/>
  <c r="AV462" i="3"/>
  <c r="U462" i="6" s="1"/>
  <c r="AV461" i="3"/>
  <c r="U461" i="6" s="1"/>
  <c r="AV460" i="3"/>
  <c r="U460" i="6" s="1"/>
  <c r="AV459" i="3"/>
  <c r="U459" i="6" s="1"/>
  <c r="AV458" i="3"/>
  <c r="U458" i="6" s="1"/>
  <c r="AV457" i="3"/>
  <c r="U457" i="6" s="1"/>
  <c r="AV456" i="3"/>
  <c r="U456" i="6" s="1"/>
  <c r="AV455" i="3"/>
  <c r="U455" i="6" s="1"/>
  <c r="AV454" i="3"/>
  <c r="U454" i="6" s="1"/>
  <c r="AV453" i="3"/>
  <c r="U453" i="6" s="1"/>
  <c r="AV452" i="3"/>
  <c r="U452" i="6" s="1"/>
  <c r="AV451" i="3"/>
  <c r="U451" i="6" s="1"/>
  <c r="AV450" i="3"/>
  <c r="U450" i="6" s="1"/>
  <c r="AV449" i="3"/>
  <c r="U449" i="6" s="1"/>
  <c r="AV448" i="3"/>
  <c r="U448" i="6" s="1"/>
  <c r="AV447" i="3"/>
  <c r="U447" i="6" s="1"/>
  <c r="AV446" i="3"/>
  <c r="U446" i="6" s="1"/>
  <c r="AV445" i="3"/>
  <c r="U445" i="6" s="1"/>
  <c r="AV444" i="3"/>
  <c r="U444" i="6" s="1"/>
  <c r="AV443" i="3"/>
  <c r="U443" i="6" s="1"/>
  <c r="AV442" i="3"/>
  <c r="U442" i="6" s="1"/>
  <c r="AV441" i="3"/>
  <c r="U441" i="6" s="1"/>
  <c r="AV440" i="3"/>
  <c r="U440" i="6" s="1"/>
  <c r="AV439" i="3"/>
  <c r="U439" i="6" s="1"/>
  <c r="AV438" i="3"/>
  <c r="U438" i="6" s="1"/>
  <c r="AV437" i="3"/>
  <c r="U437" i="6" s="1"/>
  <c r="AV436" i="3"/>
  <c r="U436" i="6" s="1"/>
  <c r="AV435" i="3"/>
  <c r="U435" i="6" s="1"/>
  <c r="AV434" i="3"/>
  <c r="U434" i="6" s="1"/>
  <c r="AV433" i="3"/>
  <c r="U433" i="6" s="1"/>
  <c r="AV432" i="3"/>
  <c r="U432" i="6" s="1"/>
  <c r="AV431" i="3"/>
  <c r="U431" i="6" s="1"/>
  <c r="AV430" i="3"/>
  <c r="U430" i="6" s="1"/>
  <c r="AV429" i="3"/>
  <c r="U429" i="6" s="1"/>
  <c r="AV428" i="3"/>
  <c r="U428" i="6" s="1"/>
  <c r="AV427" i="3"/>
  <c r="U427" i="6" s="1"/>
  <c r="AV426" i="3"/>
  <c r="U426" i="6" s="1"/>
  <c r="AV425" i="3"/>
  <c r="U425" i="6" s="1"/>
  <c r="AV424" i="3"/>
  <c r="U424" i="6" s="1"/>
  <c r="AV423" i="3"/>
  <c r="U423" i="6" s="1"/>
  <c r="AV422" i="3"/>
  <c r="U422" i="6" s="1"/>
  <c r="AV421" i="3"/>
  <c r="U421" i="6" s="1"/>
  <c r="AV420" i="3"/>
  <c r="U420" i="6" s="1"/>
  <c r="AV419" i="3"/>
  <c r="U419" i="6" s="1"/>
  <c r="AV418" i="3"/>
  <c r="U418" i="6" s="1"/>
  <c r="AV417" i="3"/>
  <c r="U417" i="6" s="1"/>
  <c r="AV416" i="3"/>
  <c r="U416" i="6" s="1"/>
  <c r="AV415" i="3"/>
  <c r="U415" i="6" s="1"/>
  <c r="AV414" i="3"/>
  <c r="U414" i="6" s="1"/>
  <c r="AV413" i="3"/>
  <c r="U413" i="6" s="1"/>
  <c r="AV412" i="3"/>
  <c r="U412" i="6" s="1"/>
  <c r="AV411" i="3"/>
  <c r="U411" i="6" s="1"/>
  <c r="AV410" i="3"/>
  <c r="U410" i="6" s="1"/>
  <c r="AV409" i="3"/>
  <c r="U409" i="6" s="1"/>
  <c r="AV408" i="3"/>
  <c r="U408" i="6" s="1"/>
  <c r="AV407" i="3"/>
  <c r="U407" i="6" s="1"/>
  <c r="AV406" i="3"/>
  <c r="U406" i="6" s="1"/>
  <c r="AV405" i="3"/>
  <c r="U405" i="6" s="1"/>
  <c r="AV404" i="3"/>
  <c r="U404" i="6" s="1"/>
  <c r="AV403" i="3"/>
  <c r="U403" i="6" s="1"/>
  <c r="AV402" i="3"/>
  <c r="U402" i="6" s="1"/>
  <c r="AV401" i="3"/>
  <c r="U401" i="6" s="1"/>
  <c r="AV400" i="3"/>
  <c r="U400" i="6" s="1"/>
  <c r="AV399" i="3"/>
  <c r="U399" i="6" s="1"/>
  <c r="AV398" i="3"/>
  <c r="U398" i="6" s="1"/>
  <c r="AV397" i="3"/>
  <c r="U397" i="6" s="1"/>
  <c r="AV396" i="3"/>
  <c r="U396" i="6" s="1"/>
  <c r="AV395" i="3"/>
  <c r="U395" i="6" s="1"/>
  <c r="AV394" i="3"/>
  <c r="U394" i="6" s="1"/>
  <c r="AV393" i="3"/>
  <c r="U393" i="6" s="1"/>
  <c r="AV392" i="3"/>
  <c r="U392" i="6" s="1"/>
  <c r="AV391" i="3"/>
  <c r="U391" i="6" s="1"/>
  <c r="AV390" i="3"/>
  <c r="U390" i="6" s="1"/>
  <c r="AV389" i="3"/>
  <c r="U389" i="6" s="1"/>
  <c r="AV388" i="3"/>
  <c r="U388" i="6" s="1"/>
  <c r="AV387" i="3"/>
  <c r="U387" i="6" s="1"/>
  <c r="AV386" i="3"/>
  <c r="U386" i="6" s="1"/>
  <c r="AV385" i="3"/>
  <c r="U385" i="6" s="1"/>
  <c r="AV384" i="3"/>
  <c r="U384" i="6" s="1"/>
  <c r="AV383" i="3"/>
  <c r="U383" i="6" s="1"/>
  <c r="AV382" i="3"/>
  <c r="U382" i="6" s="1"/>
  <c r="AV381" i="3"/>
  <c r="U381" i="6" s="1"/>
  <c r="AV380" i="3"/>
  <c r="U380" i="6" s="1"/>
  <c r="AV379" i="3"/>
  <c r="U379" i="6" s="1"/>
  <c r="AV378" i="3"/>
  <c r="U378" i="6" s="1"/>
  <c r="AV377" i="3"/>
  <c r="U377" i="6" s="1"/>
  <c r="AV376" i="3"/>
  <c r="U376" i="6" s="1"/>
  <c r="AV375" i="3"/>
  <c r="U375" i="6" s="1"/>
  <c r="AV374" i="3"/>
  <c r="U374" i="6" s="1"/>
  <c r="AV373" i="3"/>
  <c r="U373" i="6" s="1"/>
  <c r="AV372" i="3"/>
  <c r="U372" i="6" s="1"/>
  <c r="AV371" i="3"/>
  <c r="U371" i="6" s="1"/>
  <c r="AV370" i="3"/>
  <c r="U370" i="6" s="1"/>
  <c r="AV369" i="3"/>
  <c r="U369" i="6" s="1"/>
  <c r="AV368" i="3"/>
  <c r="U368" i="6" s="1"/>
  <c r="AV367" i="3"/>
  <c r="U367" i="6" s="1"/>
  <c r="AV366" i="3"/>
  <c r="U366" i="6" s="1"/>
  <c r="AV365" i="3"/>
  <c r="U365" i="6" s="1"/>
  <c r="AV364" i="3"/>
  <c r="U364" i="6" s="1"/>
  <c r="AV363" i="3"/>
  <c r="U363" i="6" s="1"/>
  <c r="AV362" i="3"/>
  <c r="U362" i="6" s="1"/>
  <c r="AV361" i="3"/>
  <c r="U361" i="6" s="1"/>
  <c r="AV360" i="3"/>
  <c r="U360" i="6" s="1"/>
  <c r="AV359" i="3"/>
  <c r="U359" i="6" s="1"/>
  <c r="AV358" i="3"/>
  <c r="U358" i="6" s="1"/>
  <c r="AV357" i="3"/>
  <c r="U357" i="6" s="1"/>
  <c r="AV356" i="3"/>
  <c r="U356" i="6" s="1"/>
  <c r="AV355" i="3"/>
  <c r="U355" i="6" s="1"/>
  <c r="AV354" i="3"/>
  <c r="U354" i="6" s="1"/>
  <c r="AV353" i="3"/>
  <c r="U353" i="6" s="1"/>
  <c r="AV352" i="3"/>
  <c r="U352" i="6" s="1"/>
  <c r="AV351" i="3"/>
  <c r="U351" i="6" s="1"/>
  <c r="AV350" i="3"/>
  <c r="U350" i="6" s="1"/>
  <c r="AV349" i="3"/>
  <c r="U349" i="6" s="1"/>
  <c r="AV348" i="3"/>
  <c r="U348" i="6" s="1"/>
  <c r="AV347" i="3"/>
  <c r="U347" i="6" s="1"/>
  <c r="AV346" i="3"/>
  <c r="U346" i="6" s="1"/>
  <c r="AV345" i="3"/>
  <c r="U345" i="6" s="1"/>
  <c r="AV344" i="3"/>
  <c r="U344" i="6" s="1"/>
  <c r="AV343" i="3"/>
  <c r="U343" i="6" s="1"/>
  <c r="AV342" i="3"/>
  <c r="U342" i="6" s="1"/>
  <c r="AV341" i="3"/>
  <c r="U341" i="6" s="1"/>
  <c r="AV340" i="3"/>
  <c r="U340" i="6" s="1"/>
  <c r="AV339" i="3"/>
  <c r="U339" i="6" s="1"/>
  <c r="AV338" i="3"/>
  <c r="U338" i="6" s="1"/>
  <c r="AV337" i="3"/>
  <c r="U337" i="6" s="1"/>
  <c r="AV336" i="3"/>
  <c r="U336" i="6" s="1"/>
  <c r="AV335" i="3"/>
  <c r="U335" i="6" s="1"/>
  <c r="AV334" i="3"/>
  <c r="U334" i="6" s="1"/>
  <c r="AV333" i="3"/>
  <c r="U333" i="6" s="1"/>
  <c r="AV332" i="3"/>
  <c r="U332" i="6" s="1"/>
  <c r="AV331" i="3"/>
  <c r="U331" i="6" s="1"/>
  <c r="AV330" i="3"/>
  <c r="U330" i="6" s="1"/>
  <c r="AV329" i="3"/>
  <c r="U329" i="6" s="1"/>
  <c r="AV328" i="3"/>
  <c r="U328" i="6" s="1"/>
  <c r="AV327" i="3"/>
  <c r="U327" i="6" s="1"/>
  <c r="AV326" i="3"/>
  <c r="U326" i="6" s="1"/>
  <c r="AV325" i="3"/>
  <c r="U325" i="6" s="1"/>
  <c r="AV324" i="3"/>
  <c r="U324" i="6" s="1"/>
  <c r="AV323" i="3"/>
  <c r="U323" i="6" s="1"/>
  <c r="AV322" i="3"/>
  <c r="U322" i="6" s="1"/>
  <c r="AV321" i="3"/>
  <c r="U321" i="6" s="1"/>
  <c r="AV320" i="3"/>
  <c r="U320" i="6" s="1"/>
  <c r="AV319" i="3"/>
  <c r="U319" i="6" s="1"/>
  <c r="AV318" i="3"/>
  <c r="U318" i="6" s="1"/>
  <c r="AV317" i="3"/>
  <c r="U317" i="6" s="1"/>
  <c r="AV316" i="3"/>
  <c r="U316" i="6" s="1"/>
  <c r="AV315" i="3"/>
  <c r="U315" i="6" s="1"/>
  <c r="AV314" i="3"/>
  <c r="U314" i="6" s="1"/>
  <c r="AV313" i="3"/>
  <c r="U313" i="6" s="1"/>
  <c r="AV312" i="3"/>
  <c r="U312" i="6" s="1"/>
  <c r="AV311" i="3"/>
  <c r="U311" i="6" s="1"/>
  <c r="AV310" i="3"/>
  <c r="U310" i="6" s="1"/>
  <c r="AV309" i="3"/>
  <c r="U309" i="6" s="1"/>
  <c r="AV308" i="3"/>
  <c r="U308" i="6" s="1"/>
  <c r="AV307" i="3"/>
  <c r="U307" i="6" s="1"/>
  <c r="AV306" i="3"/>
  <c r="U306" i="6" s="1"/>
  <c r="AV305" i="3"/>
  <c r="U305" i="6" s="1"/>
  <c r="AV304" i="3"/>
  <c r="U304" i="6" s="1"/>
  <c r="AV303" i="3"/>
  <c r="U303" i="6" s="1"/>
  <c r="AV302" i="3"/>
  <c r="U302" i="6" s="1"/>
  <c r="AV301" i="3"/>
  <c r="U301" i="6" s="1"/>
  <c r="AV300" i="3"/>
  <c r="U300" i="6" s="1"/>
  <c r="AV299" i="3"/>
  <c r="U299" i="6" s="1"/>
  <c r="AV298" i="3"/>
  <c r="U298" i="6" s="1"/>
  <c r="AV297" i="3"/>
  <c r="U297" i="6" s="1"/>
  <c r="AV296" i="3"/>
  <c r="U296" i="6" s="1"/>
  <c r="AV295" i="3"/>
  <c r="U295" i="6" s="1"/>
  <c r="AV294" i="3"/>
  <c r="U294" i="6" s="1"/>
  <c r="AV293" i="3"/>
  <c r="U293" i="6" s="1"/>
  <c r="AV292" i="3"/>
  <c r="U292" i="6" s="1"/>
  <c r="AV291" i="3"/>
  <c r="U291" i="6" s="1"/>
  <c r="AV290" i="3"/>
  <c r="U290" i="6" s="1"/>
  <c r="AV289" i="3"/>
  <c r="U289" i="6" s="1"/>
  <c r="AV288" i="3"/>
  <c r="U288" i="6" s="1"/>
  <c r="AV287" i="3"/>
  <c r="U287" i="6" s="1"/>
  <c r="AV286" i="3"/>
  <c r="U286" i="6" s="1"/>
  <c r="AV285" i="3"/>
  <c r="U285" i="6" s="1"/>
  <c r="AV284" i="3"/>
  <c r="U284" i="6" s="1"/>
  <c r="AV283" i="3"/>
  <c r="U283" i="6" s="1"/>
  <c r="AV282" i="3"/>
  <c r="U282" i="6" s="1"/>
  <c r="AV281" i="3"/>
  <c r="U281" i="6" s="1"/>
  <c r="AV280" i="3"/>
  <c r="U280" i="6" s="1"/>
  <c r="AV279" i="3"/>
  <c r="U279" i="6" s="1"/>
  <c r="AV278" i="3"/>
  <c r="U278" i="6" s="1"/>
  <c r="AV277" i="3"/>
  <c r="U277" i="6" s="1"/>
  <c r="AV276" i="3"/>
  <c r="U276" i="6" s="1"/>
  <c r="AV275" i="3"/>
  <c r="U275" i="6" s="1"/>
  <c r="AV274" i="3"/>
  <c r="U274" i="6" s="1"/>
  <c r="AV273" i="3"/>
  <c r="U273" i="6" s="1"/>
  <c r="AV272" i="3"/>
  <c r="U272" i="6" s="1"/>
  <c r="AV271" i="3"/>
  <c r="U271" i="6" s="1"/>
  <c r="AV270" i="3"/>
  <c r="U270" i="6" s="1"/>
  <c r="AV269" i="3"/>
  <c r="U269" i="6" s="1"/>
  <c r="AV268" i="3"/>
  <c r="U268" i="6" s="1"/>
  <c r="AV267" i="3"/>
  <c r="U267" i="6" s="1"/>
  <c r="AV266" i="3"/>
  <c r="U266" i="6" s="1"/>
  <c r="AV265" i="3"/>
  <c r="U265" i="6" s="1"/>
  <c r="AV264" i="3"/>
  <c r="U264" i="6" s="1"/>
  <c r="AV263" i="3"/>
  <c r="U263" i="6" s="1"/>
  <c r="AV262" i="3"/>
  <c r="U262" i="6" s="1"/>
  <c r="AV261" i="3"/>
  <c r="U261" i="6" s="1"/>
  <c r="AV260" i="3"/>
  <c r="U260" i="6" s="1"/>
  <c r="AV259" i="3"/>
  <c r="U259" i="6" s="1"/>
  <c r="AV258" i="3"/>
  <c r="U258" i="6" s="1"/>
  <c r="AV257" i="3"/>
  <c r="U257" i="6" s="1"/>
  <c r="AV256" i="3"/>
  <c r="U256" i="6" s="1"/>
  <c r="AV255" i="3"/>
  <c r="U255" i="6" s="1"/>
  <c r="AV254" i="3"/>
  <c r="U254" i="6" s="1"/>
  <c r="AV253" i="3"/>
  <c r="U253" i="6" s="1"/>
  <c r="AV252" i="3"/>
  <c r="U252" i="6" s="1"/>
  <c r="AV251" i="3"/>
  <c r="U251" i="6" s="1"/>
  <c r="AV250" i="3"/>
  <c r="U250" i="6" s="1"/>
  <c r="AV249" i="3"/>
  <c r="U249" i="6" s="1"/>
  <c r="AV248" i="3"/>
  <c r="U248" i="6" s="1"/>
  <c r="AV247" i="3"/>
  <c r="U247" i="6" s="1"/>
  <c r="AV246" i="3"/>
  <c r="U246" i="6" s="1"/>
  <c r="AV245" i="3"/>
  <c r="U245" i="6" s="1"/>
  <c r="AV244" i="3"/>
  <c r="U244" i="6" s="1"/>
  <c r="AV243" i="3"/>
  <c r="U243" i="6" s="1"/>
  <c r="AV242" i="3"/>
  <c r="U242" i="6" s="1"/>
  <c r="AV241" i="3"/>
  <c r="U241" i="6" s="1"/>
  <c r="AV240" i="3"/>
  <c r="U240" i="6" s="1"/>
  <c r="AV239" i="3"/>
  <c r="U239" i="6" s="1"/>
  <c r="AV238" i="3"/>
  <c r="U238" i="6" s="1"/>
  <c r="AV237" i="3"/>
  <c r="U237" i="6" s="1"/>
  <c r="AV236" i="3"/>
  <c r="U236" i="6" s="1"/>
  <c r="AV235" i="3"/>
  <c r="U235" i="6" s="1"/>
  <c r="AV234" i="3"/>
  <c r="U234" i="6" s="1"/>
  <c r="AV233" i="3"/>
  <c r="U233" i="6" s="1"/>
  <c r="AV232" i="3"/>
  <c r="U232" i="6" s="1"/>
  <c r="AV231" i="3"/>
  <c r="U231" i="6" s="1"/>
  <c r="AV230" i="3"/>
  <c r="U230" i="6" s="1"/>
  <c r="AV229" i="3"/>
  <c r="U229" i="6" s="1"/>
  <c r="AV228" i="3"/>
  <c r="U228" i="6" s="1"/>
  <c r="AV227" i="3"/>
  <c r="U227" i="6" s="1"/>
  <c r="AV226" i="3"/>
  <c r="U226" i="6" s="1"/>
  <c r="AV225" i="3"/>
  <c r="U225" i="6" s="1"/>
  <c r="AV224" i="3"/>
  <c r="U224" i="6" s="1"/>
  <c r="AV223" i="3"/>
  <c r="U223" i="6" s="1"/>
  <c r="AV222" i="3"/>
  <c r="U222" i="6" s="1"/>
  <c r="AV221" i="3"/>
  <c r="U221" i="6" s="1"/>
  <c r="AV220" i="3"/>
  <c r="U220" i="6" s="1"/>
  <c r="AV219" i="3"/>
  <c r="U219" i="6" s="1"/>
  <c r="AV218" i="3"/>
  <c r="U218" i="6" s="1"/>
  <c r="AV217" i="3"/>
  <c r="U217" i="6" s="1"/>
  <c r="AV216" i="3"/>
  <c r="U216" i="6" s="1"/>
  <c r="AV215" i="3"/>
  <c r="U215" i="6" s="1"/>
  <c r="AV214" i="3"/>
  <c r="U214" i="6" s="1"/>
  <c r="AV213" i="3"/>
  <c r="U213" i="6" s="1"/>
  <c r="AV212" i="3"/>
  <c r="U212" i="6" s="1"/>
  <c r="AV211" i="3"/>
  <c r="U211" i="6" s="1"/>
  <c r="AV210" i="3"/>
  <c r="U210" i="6" s="1"/>
  <c r="AV209" i="3"/>
  <c r="U209" i="6" s="1"/>
  <c r="AV208" i="3"/>
  <c r="U208" i="6" s="1"/>
  <c r="AV207" i="3"/>
  <c r="U207" i="6" s="1"/>
  <c r="AV206" i="3"/>
  <c r="U206" i="6" s="1"/>
  <c r="AV205" i="3"/>
  <c r="U205" i="6" s="1"/>
  <c r="AV204" i="3"/>
  <c r="U204" i="6" s="1"/>
  <c r="AV203" i="3"/>
  <c r="U203" i="6" s="1"/>
  <c r="AV202" i="3"/>
  <c r="U202" i="6" s="1"/>
  <c r="AV201" i="3"/>
  <c r="U201" i="6" s="1"/>
  <c r="AV200" i="3"/>
  <c r="U200" i="6" s="1"/>
  <c r="AV199" i="3"/>
  <c r="U199" i="6" s="1"/>
  <c r="AV198" i="3"/>
  <c r="U198" i="6" s="1"/>
  <c r="AV197" i="3"/>
  <c r="U197" i="6" s="1"/>
  <c r="AV196" i="3"/>
  <c r="U196" i="6" s="1"/>
  <c r="AV195" i="3"/>
  <c r="U195" i="6" s="1"/>
  <c r="AV194" i="3"/>
  <c r="U194" i="6" s="1"/>
  <c r="AV193" i="3"/>
  <c r="U193" i="6" s="1"/>
  <c r="AV192" i="3"/>
  <c r="U192" i="6" s="1"/>
  <c r="AV191" i="3"/>
  <c r="U191" i="6" s="1"/>
  <c r="AV190" i="3"/>
  <c r="U190" i="6" s="1"/>
  <c r="AV189" i="3"/>
  <c r="U189" i="6" s="1"/>
  <c r="AV188" i="3"/>
  <c r="U188" i="6" s="1"/>
  <c r="AV187" i="3"/>
  <c r="U187" i="6" s="1"/>
  <c r="AV186" i="3"/>
  <c r="U186" i="6" s="1"/>
  <c r="AV185" i="3"/>
  <c r="U185" i="6" s="1"/>
  <c r="AV184" i="3"/>
  <c r="U184" i="6" s="1"/>
  <c r="AV183" i="3"/>
  <c r="U183" i="6" s="1"/>
  <c r="AV182" i="3"/>
  <c r="U182" i="6" s="1"/>
  <c r="AV181" i="3"/>
  <c r="U181" i="6" s="1"/>
  <c r="AV180" i="3"/>
  <c r="U180" i="6" s="1"/>
  <c r="AV179" i="3"/>
  <c r="U179" i="6" s="1"/>
  <c r="AV178" i="3"/>
  <c r="U178" i="6" s="1"/>
  <c r="AV177" i="3"/>
  <c r="U177" i="6" s="1"/>
  <c r="AV176" i="3"/>
  <c r="U176" i="6" s="1"/>
  <c r="AV175" i="3"/>
  <c r="U175" i="6" s="1"/>
  <c r="AV174" i="3"/>
  <c r="U174" i="6" s="1"/>
  <c r="AV173" i="3"/>
  <c r="U173" i="6" s="1"/>
  <c r="AV172" i="3"/>
  <c r="U172" i="6" s="1"/>
  <c r="AV171" i="3"/>
  <c r="U171" i="6" s="1"/>
  <c r="AV170" i="3"/>
  <c r="U170" i="6" s="1"/>
  <c r="AV169" i="3"/>
  <c r="U169" i="6" s="1"/>
  <c r="AV168" i="3"/>
  <c r="U168" i="6" s="1"/>
  <c r="AV167" i="3"/>
  <c r="U167" i="6" s="1"/>
  <c r="AV166" i="3"/>
  <c r="U166" i="6" s="1"/>
  <c r="AV165" i="3"/>
  <c r="U165" i="6" s="1"/>
  <c r="AV164" i="3"/>
  <c r="U164" i="6" s="1"/>
  <c r="AV163" i="3"/>
  <c r="U163" i="6" s="1"/>
  <c r="AV162" i="3"/>
  <c r="U162" i="6" s="1"/>
  <c r="AV161" i="3"/>
  <c r="U161" i="6" s="1"/>
  <c r="AV160" i="3"/>
  <c r="U160" i="6" s="1"/>
  <c r="AV159" i="3"/>
  <c r="U159" i="6" s="1"/>
  <c r="AV158" i="3"/>
  <c r="U158" i="6" s="1"/>
  <c r="AV157" i="3"/>
  <c r="U157" i="6" s="1"/>
  <c r="AV156" i="3"/>
  <c r="U156" i="6" s="1"/>
  <c r="AV155" i="3"/>
  <c r="U155" i="6" s="1"/>
  <c r="AV154" i="3"/>
  <c r="U154" i="6" s="1"/>
  <c r="AV153" i="3"/>
  <c r="U153" i="6" s="1"/>
  <c r="AV152" i="3"/>
  <c r="U152" i="6" s="1"/>
  <c r="AV151" i="3"/>
  <c r="U151" i="6" s="1"/>
  <c r="AV150" i="3"/>
  <c r="U150" i="6" s="1"/>
  <c r="AV149" i="3"/>
  <c r="U149" i="6" s="1"/>
  <c r="AV148" i="3"/>
  <c r="U148" i="6" s="1"/>
  <c r="AV147" i="3"/>
  <c r="U147" i="6" s="1"/>
  <c r="AV146" i="3"/>
  <c r="U146" i="6" s="1"/>
  <c r="AV145" i="3"/>
  <c r="U145" i="6" s="1"/>
  <c r="AV144" i="3"/>
  <c r="U144" i="6" s="1"/>
  <c r="AV143" i="3"/>
  <c r="U143" i="6" s="1"/>
  <c r="AV142" i="3"/>
  <c r="U142" i="6" s="1"/>
  <c r="AV141" i="3"/>
  <c r="U141" i="6" s="1"/>
  <c r="AV140" i="3"/>
  <c r="U140" i="6" s="1"/>
  <c r="AV139" i="3"/>
  <c r="U139" i="6" s="1"/>
  <c r="AV138" i="3"/>
  <c r="U138" i="6" s="1"/>
  <c r="AV137" i="3"/>
  <c r="U137" i="6" s="1"/>
  <c r="AV136" i="3"/>
  <c r="U136" i="6" s="1"/>
  <c r="AV135" i="3"/>
  <c r="U135" i="6" s="1"/>
  <c r="AV134" i="3"/>
  <c r="U134" i="6" s="1"/>
  <c r="AV133" i="3"/>
  <c r="U133" i="6" s="1"/>
  <c r="AV132" i="3"/>
  <c r="U132" i="6" s="1"/>
  <c r="AV131" i="3"/>
  <c r="U131" i="6" s="1"/>
  <c r="AV130" i="3"/>
  <c r="U130" i="6" s="1"/>
  <c r="AV129" i="3"/>
  <c r="U129" i="6" s="1"/>
  <c r="AV128" i="3"/>
  <c r="U128" i="6" s="1"/>
  <c r="AV127" i="3"/>
  <c r="U127" i="6" s="1"/>
  <c r="AV126" i="3"/>
  <c r="U126" i="6" s="1"/>
  <c r="AV125" i="3"/>
  <c r="U125" i="6" s="1"/>
  <c r="AV124" i="3"/>
  <c r="U124" i="6" s="1"/>
  <c r="AV123" i="3"/>
  <c r="U123" i="6" s="1"/>
  <c r="AV122" i="3"/>
  <c r="U122" i="6" s="1"/>
  <c r="AV121" i="3"/>
  <c r="U121" i="6" s="1"/>
  <c r="AV120" i="3"/>
  <c r="U120" i="6" s="1"/>
  <c r="AV119" i="3"/>
  <c r="U119" i="6" s="1"/>
  <c r="AV118" i="3"/>
  <c r="U118" i="6" s="1"/>
  <c r="AV117" i="3"/>
  <c r="U117" i="6" s="1"/>
  <c r="AV116" i="3"/>
  <c r="U116" i="6" s="1"/>
  <c r="AV115" i="3"/>
  <c r="U115" i="6" s="1"/>
  <c r="AV114" i="3"/>
  <c r="U114" i="6" s="1"/>
  <c r="AV113" i="3"/>
  <c r="U113" i="6" s="1"/>
  <c r="AV112" i="3"/>
  <c r="U112" i="6" s="1"/>
  <c r="AV111" i="3"/>
  <c r="U111" i="6" s="1"/>
  <c r="AV110" i="3"/>
  <c r="U110" i="6" s="1"/>
  <c r="AV109" i="3"/>
  <c r="U109" i="6" s="1"/>
  <c r="AV108" i="3"/>
  <c r="U108" i="6" s="1"/>
  <c r="AV107" i="3"/>
  <c r="U107" i="6" s="1"/>
  <c r="AV106" i="3"/>
  <c r="U106" i="6" s="1"/>
  <c r="AV105" i="3"/>
  <c r="U105" i="6" s="1"/>
  <c r="AV104" i="3"/>
  <c r="U104" i="6" s="1"/>
  <c r="AV103" i="3"/>
  <c r="U103" i="6" s="1"/>
  <c r="AV102" i="3"/>
  <c r="U102" i="6" s="1"/>
  <c r="AV101" i="3"/>
  <c r="U101" i="6" s="1"/>
  <c r="AV100" i="3"/>
  <c r="U100" i="6" s="1"/>
  <c r="AV99" i="3"/>
  <c r="U99" i="6" s="1"/>
  <c r="AV98" i="3"/>
  <c r="U98" i="6" s="1"/>
  <c r="AV97" i="3"/>
  <c r="U97" i="6" s="1"/>
  <c r="AV96" i="3"/>
  <c r="U96" i="6" s="1"/>
  <c r="AV95" i="3"/>
  <c r="U95" i="6" s="1"/>
  <c r="AV94" i="3"/>
  <c r="U94" i="6" s="1"/>
  <c r="AV93" i="3"/>
  <c r="U93" i="6" s="1"/>
  <c r="AV92" i="3"/>
  <c r="U92" i="6" s="1"/>
  <c r="AV91" i="3"/>
  <c r="U91" i="6" s="1"/>
  <c r="AV90" i="3"/>
  <c r="U90" i="6" s="1"/>
  <c r="AV89" i="3"/>
  <c r="U89" i="6" s="1"/>
  <c r="AV88" i="3"/>
  <c r="U88" i="6" s="1"/>
  <c r="AV87" i="3"/>
  <c r="U87" i="6" s="1"/>
  <c r="AV86" i="3"/>
  <c r="U86" i="6" s="1"/>
  <c r="AV85" i="3"/>
  <c r="U85" i="6" s="1"/>
  <c r="AV84" i="3"/>
  <c r="U84" i="6" s="1"/>
  <c r="AV83" i="3"/>
  <c r="U83" i="6" s="1"/>
  <c r="AV82" i="3"/>
  <c r="U82" i="6" s="1"/>
  <c r="AV81" i="3"/>
  <c r="U81" i="6" s="1"/>
  <c r="AV80" i="3"/>
  <c r="U80" i="6" s="1"/>
  <c r="AV79" i="3"/>
  <c r="U79" i="6" s="1"/>
  <c r="AV78" i="3"/>
  <c r="U78" i="6" s="1"/>
  <c r="AV77" i="3"/>
  <c r="U77" i="6" s="1"/>
  <c r="AV76" i="3"/>
  <c r="U76" i="6" s="1"/>
  <c r="AV75" i="3"/>
  <c r="U75" i="6" s="1"/>
  <c r="AV74" i="3"/>
  <c r="U74" i="6" s="1"/>
  <c r="AV73" i="3"/>
  <c r="U73" i="6" s="1"/>
  <c r="AV72" i="3"/>
  <c r="U72" i="6" s="1"/>
  <c r="AV71" i="3"/>
  <c r="U71" i="6" s="1"/>
  <c r="AV70" i="3"/>
  <c r="U70" i="6" s="1"/>
  <c r="AV69" i="3"/>
  <c r="U69" i="6" s="1"/>
  <c r="AV68" i="3"/>
  <c r="U68" i="6" s="1"/>
  <c r="AV67" i="3"/>
  <c r="U67" i="6" s="1"/>
  <c r="AV66" i="3"/>
  <c r="U66" i="6" s="1"/>
  <c r="AV65" i="3"/>
  <c r="U65" i="6" s="1"/>
  <c r="AV64" i="3"/>
  <c r="U64" i="6" s="1"/>
  <c r="AV63" i="3"/>
  <c r="U63" i="6" s="1"/>
  <c r="AV62" i="3"/>
  <c r="U62" i="6" s="1"/>
  <c r="AV61" i="3"/>
  <c r="U61" i="6" s="1"/>
  <c r="AV60" i="3"/>
  <c r="U60" i="6" s="1"/>
  <c r="AV59" i="3"/>
  <c r="U59" i="6" s="1"/>
  <c r="AV58" i="3"/>
  <c r="U58" i="6" s="1"/>
  <c r="AV57" i="3"/>
  <c r="U57" i="6" s="1"/>
  <c r="AV56" i="3"/>
  <c r="U56" i="6" s="1"/>
  <c r="AV55" i="3"/>
  <c r="U55" i="6" s="1"/>
  <c r="AV54" i="3"/>
  <c r="U54" i="6" s="1"/>
  <c r="AV53" i="3"/>
  <c r="U53" i="6" s="1"/>
  <c r="AV52" i="3"/>
  <c r="U52" i="6" s="1"/>
  <c r="AV51" i="3"/>
  <c r="U51" i="6" s="1"/>
  <c r="AV50" i="3"/>
  <c r="U50" i="6" s="1"/>
  <c r="AV49" i="3"/>
  <c r="U49" i="6" s="1"/>
  <c r="AV48" i="3"/>
  <c r="U48" i="6" s="1"/>
  <c r="AV47" i="3"/>
  <c r="U47" i="6" s="1"/>
  <c r="AV46" i="3"/>
  <c r="U46" i="6" s="1"/>
  <c r="AV45" i="3"/>
  <c r="U45" i="6" s="1"/>
  <c r="AV44" i="3"/>
  <c r="U44" i="6" s="1"/>
  <c r="AV43" i="3"/>
  <c r="U43" i="6" s="1"/>
  <c r="AV42" i="3"/>
  <c r="U42" i="6" s="1"/>
  <c r="AV41" i="3"/>
  <c r="U41" i="6" s="1"/>
  <c r="AV40" i="3"/>
  <c r="U40" i="6" s="1"/>
  <c r="AV39" i="3"/>
  <c r="U39" i="6" s="1"/>
  <c r="AV38" i="3"/>
  <c r="U38" i="6" s="1"/>
  <c r="AV37" i="3"/>
  <c r="U37" i="6" s="1"/>
  <c r="AV36" i="3"/>
  <c r="U36" i="6" s="1"/>
  <c r="AV35" i="3"/>
  <c r="U35" i="6" s="1"/>
  <c r="AV34" i="3"/>
  <c r="U34" i="6" s="1"/>
  <c r="AV33" i="3"/>
  <c r="U33" i="6" s="1"/>
  <c r="AV32" i="3"/>
  <c r="U32" i="6" s="1"/>
  <c r="AV31" i="3"/>
  <c r="U31" i="6" s="1"/>
  <c r="AV30" i="3"/>
  <c r="U30" i="6" s="1"/>
  <c r="AV29" i="3"/>
  <c r="U29" i="6" s="1"/>
  <c r="AV28" i="3"/>
  <c r="U28" i="6" s="1"/>
  <c r="AV27" i="3"/>
  <c r="U27" i="6" s="1"/>
  <c r="AV26" i="3"/>
  <c r="U26" i="6" s="1"/>
  <c r="AV25" i="3"/>
  <c r="U25" i="6" s="1"/>
  <c r="AV24" i="3"/>
  <c r="U24" i="6" s="1"/>
  <c r="AV23" i="3"/>
  <c r="U23" i="6" s="1"/>
  <c r="AV22" i="3"/>
  <c r="U22" i="6" s="1"/>
  <c r="AV21" i="3"/>
  <c r="U21" i="6" s="1"/>
  <c r="AV20" i="3"/>
  <c r="U20" i="6" s="1"/>
  <c r="AV19" i="3"/>
  <c r="U19" i="6" s="1"/>
  <c r="AV18" i="3"/>
  <c r="U18" i="6" s="1"/>
  <c r="AV17" i="3"/>
  <c r="U17" i="6" s="1"/>
  <c r="AV16" i="3"/>
  <c r="U16" i="6" s="1"/>
  <c r="AV15" i="3"/>
  <c r="U15" i="6" s="1"/>
  <c r="AV14" i="3"/>
  <c r="U14" i="6" s="1"/>
  <c r="AV13" i="3"/>
  <c r="U13" i="6" s="1"/>
  <c r="AV12" i="3"/>
  <c r="U12" i="6" s="1"/>
  <c r="AV11" i="3"/>
  <c r="U11" i="6" s="1"/>
  <c r="AV10" i="3"/>
  <c r="U10" i="6" s="1"/>
  <c r="AV9" i="3"/>
  <c r="U9" i="6" s="1"/>
  <c r="AV8" i="3"/>
  <c r="U8" i="6" s="1"/>
  <c r="AV7" i="3"/>
  <c r="U7" i="6" s="1"/>
  <c r="AV6" i="3"/>
  <c r="U6" i="6" s="1"/>
  <c r="AV5" i="3"/>
  <c r="U5" i="6" s="1"/>
  <c r="AV4" i="3"/>
  <c r="U4" i="6" s="1"/>
  <c r="AV3" i="3"/>
  <c r="U3" i="6" s="1"/>
  <c r="AU1063" i="3"/>
  <c r="T1063" i="6" s="1"/>
  <c r="AU1062" i="3"/>
  <c r="T1062" i="6" s="1"/>
  <c r="AU1061" i="3"/>
  <c r="T1061" i="6" s="1"/>
  <c r="AU1060" i="3"/>
  <c r="T1060" i="6" s="1"/>
  <c r="AU1059" i="3"/>
  <c r="T1059" i="6" s="1"/>
  <c r="AU1058" i="3"/>
  <c r="T1058" i="6" s="1"/>
  <c r="AU1057" i="3"/>
  <c r="T1057" i="6" s="1"/>
  <c r="AU1056" i="3"/>
  <c r="T1056" i="6" s="1"/>
  <c r="AU1055" i="3"/>
  <c r="T1055" i="6" s="1"/>
  <c r="AU1054" i="3"/>
  <c r="T1054" i="6" s="1"/>
  <c r="AU1053" i="3"/>
  <c r="T1053" i="6" s="1"/>
  <c r="AU1052" i="3"/>
  <c r="T1052" i="6" s="1"/>
  <c r="AU1051" i="3"/>
  <c r="T1051" i="6" s="1"/>
  <c r="AU1050" i="3"/>
  <c r="T1050" i="6" s="1"/>
  <c r="AU1049" i="3"/>
  <c r="T1049" i="6" s="1"/>
  <c r="AU1048" i="3"/>
  <c r="T1048" i="6" s="1"/>
  <c r="AU1047" i="3"/>
  <c r="T1047" i="6" s="1"/>
  <c r="AU1046" i="3"/>
  <c r="T1046" i="6" s="1"/>
  <c r="AU1045" i="3"/>
  <c r="T1045" i="6" s="1"/>
  <c r="AU1044" i="3"/>
  <c r="T1044" i="6" s="1"/>
  <c r="AU1043" i="3"/>
  <c r="T1043" i="6" s="1"/>
  <c r="AU1042" i="3"/>
  <c r="T1042" i="6" s="1"/>
  <c r="AU1041" i="3"/>
  <c r="T1041" i="6" s="1"/>
  <c r="AU1040" i="3"/>
  <c r="T1040" i="6" s="1"/>
  <c r="AU1039" i="3"/>
  <c r="T1039" i="6" s="1"/>
  <c r="AU1038" i="3"/>
  <c r="T1038" i="6" s="1"/>
  <c r="AU1037" i="3"/>
  <c r="T1037" i="6" s="1"/>
  <c r="AU1036" i="3"/>
  <c r="T1036" i="6" s="1"/>
  <c r="AU1035" i="3"/>
  <c r="T1035" i="6" s="1"/>
  <c r="AU1034" i="3"/>
  <c r="T1034" i="6" s="1"/>
  <c r="AU1033" i="3"/>
  <c r="T1033" i="6" s="1"/>
  <c r="AU1032" i="3"/>
  <c r="T1032" i="6" s="1"/>
  <c r="AU1031" i="3"/>
  <c r="T1031" i="6" s="1"/>
  <c r="AU1030" i="3"/>
  <c r="T1030" i="6" s="1"/>
  <c r="AU1029" i="3"/>
  <c r="T1029" i="6" s="1"/>
  <c r="AU1028" i="3"/>
  <c r="T1028" i="6" s="1"/>
  <c r="AU1027" i="3"/>
  <c r="T1027" i="6" s="1"/>
  <c r="AU1026" i="3"/>
  <c r="T1026" i="6" s="1"/>
  <c r="AU1025" i="3"/>
  <c r="T1025" i="6" s="1"/>
  <c r="AU1024" i="3"/>
  <c r="T1024" i="6" s="1"/>
  <c r="AU1023" i="3"/>
  <c r="T1023" i="6" s="1"/>
  <c r="AU1022" i="3"/>
  <c r="T1022" i="6" s="1"/>
  <c r="AU1021" i="3"/>
  <c r="T1021" i="6" s="1"/>
  <c r="AU1020" i="3"/>
  <c r="T1020" i="6" s="1"/>
  <c r="AU1019" i="3"/>
  <c r="T1019" i="6" s="1"/>
  <c r="AU1018" i="3"/>
  <c r="T1018" i="6" s="1"/>
  <c r="AU1017" i="3"/>
  <c r="T1017" i="6" s="1"/>
  <c r="AU1016" i="3"/>
  <c r="T1016" i="6" s="1"/>
  <c r="AU1015" i="3"/>
  <c r="T1015" i="6" s="1"/>
  <c r="AU1014" i="3"/>
  <c r="T1014" i="6" s="1"/>
  <c r="AU1013" i="3"/>
  <c r="T1013" i="6" s="1"/>
  <c r="AU1012" i="3"/>
  <c r="T1012" i="6" s="1"/>
  <c r="AU1011" i="3"/>
  <c r="T1011" i="6" s="1"/>
  <c r="AU1010" i="3"/>
  <c r="T1010" i="6" s="1"/>
  <c r="AU1009" i="3"/>
  <c r="T1009" i="6" s="1"/>
  <c r="AU1008" i="3"/>
  <c r="T1008" i="6" s="1"/>
  <c r="AU1007" i="3"/>
  <c r="T1007" i="6" s="1"/>
  <c r="AU1006" i="3"/>
  <c r="T1006" i="6" s="1"/>
  <c r="AU1005" i="3"/>
  <c r="T1005" i="6" s="1"/>
  <c r="AU1004" i="3"/>
  <c r="T1004" i="6" s="1"/>
  <c r="AU1003" i="3"/>
  <c r="T1003" i="6" s="1"/>
  <c r="AU1002" i="3"/>
  <c r="T1002" i="6" s="1"/>
  <c r="AU1001" i="3"/>
  <c r="T1001" i="6" s="1"/>
  <c r="AU1000" i="3"/>
  <c r="T1000" i="6" s="1"/>
  <c r="AU999" i="3"/>
  <c r="T999" i="6" s="1"/>
  <c r="AU998" i="3"/>
  <c r="T998" i="6" s="1"/>
  <c r="AU997" i="3"/>
  <c r="T997" i="6" s="1"/>
  <c r="AU996" i="3"/>
  <c r="T996" i="6" s="1"/>
  <c r="AU995" i="3"/>
  <c r="T995" i="6" s="1"/>
  <c r="AU994" i="3"/>
  <c r="T994" i="6" s="1"/>
  <c r="AU993" i="3"/>
  <c r="T993" i="6" s="1"/>
  <c r="AU992" i="3"/>
  <c r="T992" i="6" s="1"/>
  <c r="AU991" i="3"/>
  <c r="T991" i="6" s="1"/>
  <c r="AU990" i="3"/>
  <c r="T990" i="6" s="1"/>
  <c r="AU989" i="3"/>
  <c r="T989" i="6" s="1"/>
  <c r="AU988" i="3"/>
  <c r="T988" i="6" s="1"/>
  <c r="AU987" i="3"/>
  <c r="T987" i="6" s="1"/>
  <c r="AU986" i="3"/>
  <c r="T986" i="6" s="1"/>
  <c r="AU985" i="3"/>
  <c r="T985" i="6" s="1"/>
  <c r="AU984" i="3"/>
  <c r="T984" i="6" s="1"/>
  <c r="AU983" i="3"/>
  <c r="T983" i="6" s="1"/>
  <c r="AU982" i="3"/>
  <c r="T982" i="6" s="1"/>
  <c r="AU981" i="3"/>
  <c r="T981" i="6" s="1"/>
  <c r="AU980" i="3"/>
  <c r="T980" i="6" s="1"/>
  <c r="AU979" i="3"/>
  <c r="T979" i="6" s="1"/>
  <c r="AU978" i="3"/>
  <c r="T978" i="6" s="1"/>
  <c r="AU977" i="3"/>
  <c r="T977" i="6" s="1"/>
  <c r="AU976" i="3"/>
  <c r="T976" i="6" s="1"/>
  <c r="AU975" i="3"/>
  <c r="T975" i="6" s="1"/>
  <c r="AU974" i="3"/>
  <c r="T974" i="6" s="1"/>
  <c r="AU973" i="3"/>
  <c r="T973" i="6" s="1"/>
  <c r="AU972" i="3"/>
  <c r="T972" i="6" s="1"/>
  <c r="AU971" i="3"/>
  <c r="T971" i="6" s="1"/>
  <c r="AU970" i="3"/>
  <c r="T970" i="6" s="1"/>
  <c r="AU969" i="3"/>
  <c r="T969" i="6" s="1"/>
  <c r="AU968" i="3"/>
  <c r="T968" i="6" s="1"/>
  <c r="AU967" i="3"/>
  <c r="T967" i="6" s="1"/>
  <c r="AU966" i="3"/>
  <c r="T966" i="6" s="1"/>
  <c r="AU965" i="3"/>
  <c r="T965" i="6" s="1"/>
  <c r="AU964" i="3"/>
  <c r="T964" i="6" s="1"/>
  <c r="AU963" i="3"/>
  <c r="T963" i="6" s="1"/>
  <c r="AU962" i="3"/>
  <c r="T962" i="6" s="1"/>
  <c r="AU961" i="3"/>
  <c r="T961" i="6" s="1"/>
  <c r="AU960" i="3"/>
  <c r="T960" i="6" s="1"/>
  <c r="AU959" i="3"/>
  <c r="T959" i="6" s="1"/>
  <c r="AU958" i="3"/>
  <c r="T958" i="6" s="1"/>
  <c r="AU957" i="3"/>
  <c r="T957" i="6" s="1"/>
  <c r="AU956" i="3"/>
  <c r="T956" i="6" s="1"/>
  <c r="AU955" i="3"/>
  <c r="T955" i="6" s="1"/>
  <c r="AU954" i="3"/>
  <c r="T954" i="6" s="1"/>
  <c r="AU953" i="3"/>
  <c r="T953" i="6" s="1"/>
  <c r="AU952" i="3"/>
  <c r="T952" i="6" s="1"/>
  <c r="AU951" i="3"/>
  <c r="T951" i="6" s="1"/>
  <c r="AU950" i="3"/>
  <c r="T950" i="6" s="1"/>
  <c r="AU949" i="3"/>
  <c r="T949" i="6" s="1"/>
  <c r="AU948" i="3"/>
  <c r="T948" i="6" s="1"/>
  <c r="AU947" i="3"/>
  <c r="T947" i="6" s="1"/>
  <c r="AU946" i="3"/>
  <c r="T946" i="6" s="1"/>
  <c r="AU945" i="3"/>
  <c r="T945" i="6" s="1"/>
  <c r="AU944" i="3"/>
  <c r="T944" i="6" s="1"/>
  <c r="AU943" i="3"/>
  <c r="T943" i="6" s="1"/>
  <c r="AU942" i="3"/>
  <c r="T942" i="6" s="1"/>
  <c r="AU941" i="3"/>
  <c r="T941" i="6" s="1"/>
  <c r="AU940" i="3"/>
  <c r="T940" i="6" s="1"/>
  <c r="AU939" i="3"/>
  <c r="T939" i="6" s="1"/>
  <c r="AU938" i="3"/>
  <c r="T938" i="6" s="1"/>
  <c r="AU937" i="3"/>
  <c r="T937" i="6" s="1"/>
  <c r="AU936" i="3"/>
  <c r="T936" i="6" s="1"/>
  <c r="AU935" i="3"/>
  <c r="T935" i="6" s="1"/>
  <c r="AU934" i="3"/>
  <c r="T934" i="6" s="1"/>
  <c r="AU933" i="3"/>
  <c r="T933" i="6" s="1"/>
  <c r="AU932" i="3"/>
  <c r="T932" i="6" s="1"/>
  <c r="AU931" i="3"/>
  <c r="T931" i="6" s="1"/>
  <c r="AU930" i="3"/>
  <c r="T930" i="6" s="1"/>
  <c r="AU929" i="3"/>
  <c r="T929" i="6" s="1"/>
  <c r="AU928" i="3"/>
  <c r="T928" i="6" s="1"/>
  <c r="AU927" i="3"/>
  <c r="T927" i="6" s="1"/>
  <c r="AU926" i="3"/>
  <c r="T926" i="6" s="1"/>
  <c r="AU925" i="3"/>
  <c r="T925" i="6" s="1"/>
  <c r="AU924" i="3"/>
  <c r="T924" i="6" s="1"/>
  <c r="AU923" i="3"/>
  <c r="T923" i="6" s="1"/>
  <c r="AU922" i="3"/>
  <c r="T922" i="6" s="1"/>
  <c r="AU921" i="3"/>
  <c r="T921" i="6" s="1"/>
  <c r="AU920" i="3"/>
  <c r="T920" i="6" s="1"/>
  <c r="AU919" i="3"/>
  <c r="T919" i="6" s="1"/>
  <c r="AU918" i="3"/>
  <c r="T918" i="6" s="1"/>
  <c r="AU917" i="3"/>
  <c r="T917" i="6" s="1"/>
  <c r="AU916" i="3"/>
  <c r="T916" i="6" s="1"/>
  <c r="AU915" i="3"/>
  <c r="T915" i="6" s="1"/>
  <c r="AU914" i="3"/>
  <c r="T914" i="6" s="1"/>
  <c r="AU913" i="3"/>
  <c r="T913" i="6" s="1"/>
  <c r="AU912" i="3"/>
  <c r="T912" i="6" s="1"/>
  <c r="AU911" i="3"/>
  <c r="T911" i="6" s="1"/>
  <c r="AU910" i="3"/>
  <c r="T910" i="6" s="1"/>
  <c r="AU909" i="3"/>
  <c r="T909" i="6" s="1"/>
  <c r="AU908" i="3"/>
  <c r="T908" i="6" s="1"/>
  <c r="AU907" i="3"/>
  <c r="T907" i="6" s="1"/>
  <c r="AU906" i="3"/>
  <c r="T906" i="6" s="1"/>
  <c r="AU905" i="3"/>
  <c r="T905" i="6" s="1"/>
  <c r="AU904" i="3"/>
  <c r="T904" i="6" s="1"/>
  <c r="AU903" i="3"/>
  <c r="T903" i="6" s="1"/>
  <c r="AU902" i="3"/>
  <c r="T902" i="6" s="1"/>
  <c r="AU901" i="3"/>
  <c r="T901" i="6" s="1"/>
  <c r="AU900" i="3"/>
  <c r="T900" i="6" s="1"/>
  <c r="AU899" i="3"/>
  <c r="T899" i="6" s="1"/>
  <c r="AU898" i="3"/>
  <c r="T898" i="6" s="1"/>
  <c r="AU897" i="3"/>
  <c r="T897" i="6" s="1"/>
  <c r="AU896" i="3"/>
  <c r="T896" i="6" s="1"/>
  <c r="AU895" i="3"/>
  <c r="T895" i="6" s="1"/>
  <c r="AU894" i="3"/>
  <c r="T894" i="6" s="1"/>
  <c r="AU893" i="3"/>
  <c r="T893" i="6" s="1"/>
  <c r="AU892" i="3"/>
  <c r="T892" i="6" s="1"/>
  <c r="AU891" i="3"/>
  <c r="T891" i="6" s="1"/>
  <c r="AU890" i="3"/>
  <c r="T890" i="6" s="1"/>
  <c r="AU889" i="3"/>
  <c r="T889" i="6" s="1"/>
  <c r="AU888" i="3"/>
  <c r="T888" i="6" s="1"/>
  <c r="AU887" i="3"/>
  <c r="T887" i="6" s="1"/>
  <c r="AU886" i="3"/>
  <c r="T886" i="6" s="1"/>
  <c r="AU885" i="3"/>
  <c r="T885" i="6" s="1"/>
  <c r="AU884" i="3"/>
  <c r="T884" i="6" s="1"/>
  <c r="AU883" i="3"/>
  <c r="T883" i="6" s="1"/>
  <c r="AU882" i="3"/>
  <c r="T882" i="6" s="1"/>
  <c r="AU881" i="3"/>
  <c r="T881" i="6" s="1"/>
  <c r="AU880" i="3"/>
  <c r="T880" i="6" s="1"/>
  <c r="AU879" i="3"/>
  <c r="T879" i="6" s="1"/>
  <c r="AU878" i="3"/>
  <c r="T878" i="6" s="1"/>
  <c r="AU877" i="3"/>
  <c r="T877" i="6" s="1"/>
  <c r="AU876" i="3"/>
  <c r="T876" i="6" s="1"/>
  <c r="AU875" i="3"/>
  <c r="T875" i="6" s="1"/>
  <c r="AU874" i="3"/>
  <c r="T874" i="6" s="1"/>
  <c r="AU873" i="3"/>
  <c r="T873" i="6" s="1"/>
  <c r="AU872" i="3"/>
  <c r="T872" i="6" s="1"/>
  <c r="AU871" i="3"/>
  <c r="T871" i="6" s="1"/>
  <c r="AU870" i="3"/>
  <c r="T870" i="6" s="1"/>
  <c r="AU869" i="3"/>
  <c r="T869" i="6" s="1"/>
  <c r="AU868" i="3"/>
  <c r="T868" i="6" s="1"/>
  <c r="AU867" i="3"/>
  <c r="T867" i="6" s="1"/>
  <c r="AU866" i="3"/>
  <c r="T866" i="6" s="1"/>
  <c r="AU865" i="3"/>
  <c r="T865" i="6" s="1"/>
  <c r="AU864" i="3"/>
  <c r="T864" i="6" s="1"/>
  <c r="AU863" i="3"/>
  <c r="T863" i="6" s="1"/>
  <c r="AU862" i="3"/>
  <c r="T862" i="6" s="1"/>
  <c r="AU861" i="3"/>
  <c r="T861" i="6" s="1"/>
  <c r="AU860" i="3"/>
  <c r="T860" i="6" s="1"/>
  <c r="AU859" i="3"/>
  <c r="T859" i="6" s="1"/>
  <c r="AU858" i="3"/>
  <c r="T858" i="6" s="1"/>
  <c r="AU857" i="3"/>
  <c r="T857" i="6" s="1"/>
  <c r="AU856" i="3"/>
  <c r="T856" i="6" s="1"/>
  <c r="AU855" i="3"/>
  <c r="T855" i="6" s="1"/>
  <c r="AU854" i="3"/>
  <c r="T854" i="6" s="1"/>
  <c r="AU853" i="3"/>
  <c r="T853" i="6" s="1"/>
  <c r="AU852" i="3"/>
  <c r="T852" i="6" s="1"/>
  <c r="AU851" i="3"/>
  <c r="T851" i="6" s="1"/>
  <c r="AU850" i="3"/>
  <c r="T850" i="6" s="1"/>
  <c r="AU849" i="3"/>
  <c r="T849" i="6" s="1"/>
  <c r="AU848" i="3"/>
  <c r="T848" i="6" s="1"/>
  <c r="AU847" i="3"/>
  <c r="T847" i="6" s="1"/>
  <c r="AU846" i="3"/>
  <c r="T846" i="6" s="1"/>
  <c r="AU845" i="3"/>
  <c r="T845" i="6" s="1"/>
  <c r="AU844" i="3"/>
  <c r="T844" i="6" s="1"/>
  <c r="AU843" i="3"/>
  <c r="T843" i="6" s="1"/>
  <c r="AU842" i="3"/>
  <c r="T842" i="6" s="1"/>
  <c r="AU841" i="3"/>
  <c r="T841" i="6" s="1"/>
  <c r="AU840" i="3"/>
  <c r="T840" i="6" s="1"/>
  <c r="AU839" i="3"/>
  <c r="T839" i="6" s="1"/>
  <c r="AU838" i="3"/>
  <c r="T838" i="6" s="1"/>
  <c r="AU837" i="3"/>
  <c r="T837" i="6" s="1"/>
  <c r="AU836" i="3"/>
  <c r="T836" i="6" s="1"/>
  <c r="AU835" i="3"/>
  <c r="T835" i="6" s="1"/>
  <c r="AU834" i="3"/>
  <c r="T834" i="6" s="1"/>
  <c r="AU833" i="3"/>
  <c r="T833" i="6" s="1"/>
  <c r="AU832" i="3"/>
  <c r="T832" i="6" s="1"/>
  <c r="AU831" i="3"/>
  <c r="T831" i="6" s="1"/>
  <c r="AU830" i="3"/>
  <c r="T830" i="6" s="1"/>
  <c r="AU829" i="3"/>
  <c r="T829" i="6" s="1"/>
  <c r="AU828" i="3"/>
  <c r="T828" i="6" s="1"/>
  <c r="AU827" i="3"/>
  <c r="T827" i="6" s="1"/>
  <c r="AU826" i="3"/>
  <c r="T826" i="6" s="1"/>
  <c r="AU825" i="3"/>
  <c r="T825" i="6" s="1"/>
  <c r="AU824" i="3"/>
  <c r="T824" i="6" s="1"/>
  <c r="AU823" i="3"/>
  <c r="T823" i="6" s="1"/>
  <c r="AU822" i="3"/>
  <c r="T822" i="6" s="1"/>
  <c r="AU821" i="3"/>
  <c r="T821" i="6" s="1"/>
  <c r="AU820" i="3"/>
  <c r="T820" i="6" s="1"/>
  <c r="AU819" i="3"/>
  <c r="T819" i="6" s="1"/>
  <c r="AU818" i="3"/>
  <c r="T818" i="6" s="1"/>
  <c r="AU817" i="3"/>
  <c r="T817" i="6" s="1"/>
  <c r="AU816" i="3"/>
  <c r="T816" i="6" s="1"/>
  <c r="AU815" i="3"/>
  <c r="T815" i="6" s="1"/>
  <c r="AU814" i="3"/>
  <c r="T814" i="6" s="1"/>
  <c r="AU813" i="3"/>
  <c r="T813" i="6" s="1"/>
  <c r="AU812" i="3"/>
  <c r="T812" i="6" s="1"/>
  <c r="AU811" i="3"/>
  <c r="T811" i="6" s="1"/>
  <c r="AU810" i="3"/>
  <c r="T810" i="6" s="1"/>
  <c r="AU809" i="3"/>
  <c r="T809" i="6" s="1"/>
  <c r="AU808" i="3"/>
  <c r="T808" i="6" s="1"/>
  <c r="AU807" i="3"/>
  <c r="T807" i="6" s="1"/>
  <c r="AU806" i="3"/>
  <c r="T806" i="6" s="1"/>
  <c r="AU805" i="3"/>
  <c r="T805" i="6" s="1"/>
  <c r="AU804" i="3"/>
  <c r="T804" i="6" s="1"/>
  <c r="AU803" i="3"/>
  <c r="T803" i="6" s="1"/>
  <c r="AU802" i="3"/>
  <c r="T802" i="6" s="1"/>
  <c r="AU801" i="3"/>
  <c r="T801" i="6" s="1"/>
  <c r="AU800" i="3"/>
  <c r="T800" i="6" s="1"/>
  <c r="AU799" i="3"/>
  <c r="T799" i="6" s="1"/>
  <c r="AU798" i="3"/>
  <c r="T798" i="6" s="1"/>
  <c r="AU797" i="3"/>
  <c r="T797" i="6" s="1"/>
  <c r="AU796" i="3"/>
  <c r="T796" i="6" s="1"/>
  <c r="AU795" i="3"/>
  <c r="T795" i="6" s="1"/>
  <c r="AU794" i="3"/>
  <c r="T794" i="6" s="1"/>
  <c r="AU793" i="3"/>
  <c r="T793" i="6" s="1"/>
  <c r="AU792" i="3"/>
  <c r="T792" i="6" s="1"/>
  <c r="AU791" i="3"/>
  <c r="T791" i="6" s="1"/>
  <c r="AU790" i="3"/>
  <c r="T790" i="6" s="1"/>
  <c r="AU789" i="3"/>
  <c r="T789" i="6" s="1"/>
  <c r="AU788" i="3"/>
  <c r="T788" i="6" s="1"/>
  <c r="AU787" i="3"/>
  <c r="T787" i="6" s="1"/>
  <c r="AU786" i="3"/>
  <c r="T786" i="6" s="1"/>
  <c r="AU785" i="3"/>
  <c r="T785" i="6" s="1"/>
  <c r="AU784" i="3"/>
  <c r="T784" i="6" s="1"/>
  <c r="AU783" i="3"/>
  <c r="T783" i="6" s="1"/>
  <c r="AU782" i="3"/>
  <c r="T782" i="6" s="1"/>
  <c r="AU781" i="3"/>
  <c r="T781" i="6" s="1"/>
  <c r="AU780" i="3"/>
  <c r="T780" i="6" s="1"/>
  <c r="AU779" i="3"/>
  <c r="T779" i="6" s="1"/>
  <c r="AU778" i="3"/>
  <c r="T778" i="6" s="1"/>
  <c r="AU777" i="3"/>
  <c r="T777" i="6" s="1"/>
  <c r="AU776" i="3"/>
  <c r="T776" i="6" s="1"/>
  <c r="AU775" i="3"/>
  <c r="T775" i="6" s="1"/>
  <c r="AU774" i="3"/>
  <c r="T774" i="6" s="1"/>
  <c r="AU773" i="3"/>
  <c r="T773" i="6" s="1"/>
  <c r="AU772" i="3"/>
  <c r="T772" i="6" s="1"/>
  <c r="AU771" i="3"/>
  <c r="T771" i="6" s="1"/>
  <c r="AU770" i="3"/>
  <c r="T770" i="6" s="1"/>
  <c r="AU769" i="3"/>
  <c r="T769" i="6" s="1"/>
  <c r="AU768" i="3"/>
  <c r="T768" i="6" s="1"/>
  <c r="AU767" i="3"/>
  <c r="T767" i="6" s="1"/>
  <c r="AU766" i="3"/>
  <c r="T766" i="6" s="1"/>
  <c r="AU765" i="3"/>
  <c r="T765" i="6" s="1"/>
  <c r="AU764" i="3"/>
  <c r="T764" i="6" s="1"/>
  <c r="AU763" i="3"/>
  <c r="T763" i="6" s="1"/>
  <c r="AU762" i="3"/>
  <c r="T762" i="6" s="1"/>
  <c r="AU761" i="3"/>
  <c r="T761" i="6" s="1"/>
  <c r="AU760" i="3"/>
  <c r="T760" i="6" s="1"/>
  <c r="AU759" i="3"/>
  <c r="T759" i="6" s="1"/>
  <c r="AU758" i="3"/>
  <c r="T758" i="6" s="1"/>
  <c r="AU757" i="3"/>
  <c r="T757" i="6" s="1"/>
  <c r="AU756" i="3"/>
  <c r="T756" i="6" s="1"/>
  <c r="AU755" i="3"/>
  <c r="T755" i="6" s="1"/>
  <c r="AU754" i="3"/>
  <c r="T754" i="6" s="1"/>
  <c r="AU753" i="3"/>
  <c r="T753" i="6" s="1"/>
  <c r="AU752" i="3"/>
  <c r="T752" i="6" s="1"/>
  <c r="AU751" i="3"/>
  <c r="T751" i="6" s="1"/>
  <c r="AU750" i="3"/>
  <c r="T750" i="6" s="1"/>
  <c r="AU749" i="3"/>
  <c r="T749" i="6" s="1"/>
  <c r="AU748" i="3"/>
  <c r="T748" i="6" s="1"/>
  <c r="AU747" i="3"/>
  <c r="T747" i="6" s="1"/>
  <c r="AU746" i="3"/>
  <c r="T746" i="6" s="1"/>
  <c r="AU745" i="3"/>
  <c r="T745" i="6" s="1"/>
  <c r="AU744" i="3"/>
  <c r="T744" i="6" s="1"/>
  <c r="AU743" i="3"/>
  <c r="T743" i="6" s="1"/>
  <c r="AU742" i="3"/>
  <c r="T742" i="6" s="1"/>
  <c r="AU741" i="3"/>
  <c r="T741" i="6" s="1"/>
  <c r="AU740" i="3"/>
  <c r="T740" i="6" s="1"/>
  <c r="AU739" i="3"/>
  <c r="T739" i="6" s="1"/>
  <c r="AU738" i="3"/>
  <c r="T738" i="6" s="1"/>
  <c r="AU737" i="3"/>
  <c r="T737" i="6" s="1"/>
  <c r="AU736" i="3"/>
  <c r="T736" i="6" s="1"/>
  <c r="AU735" i="3"/>
  <c r="T735" i="6" s="1"/>
  <c r="AU734" i="3"/>
  <c r="T734" i="6" s="1"/>
  <c r="AU733" i="3"/>
  <c r="T733" i="6" s="1"/>
  <c r="AU732" i="3"/>
  <c r="T732" i="6" s="1"/>
  <c r="AU731" i="3"/>
  <c r="T731" i="6" s="1"/>
  <c r="AU730" i="3"/>
  <c r="T730" i="6" s="1"/>
  <c r="AU729" i="3"/>
  <c r="T729" i="6" s="1"/>
  <c r="AU728" i="3"/>
  <c r="T728" i="6" s="1"/>
  <c r="AU727" i="3"/>
  <c r="T727" i="6" s="1"/>
  <c r="AU726" i="3"/>
  <c r="T726" i="6" s="1"/>
  <c r="AU725" i="3"/>
  <c r="T725" i="6" s="1"/>
  <c r="AU724" i="3"/>
  <c r="T724" i="6" s="1"/>
  <c r="AU723" i="3"/>
  <c r="T723" i="6" s="1"/>
  <c r="AU722" i="3"/>
  <c r="T722" i="6" s="1"/>
  <c r="AU721" i="3"/>
  <c r="T721" i="6" s="1"/>
  <c r="AU720" i="3"/>
  <c r="T720" i="6" s="1"/>
  <c r="AU719" i="3"/>
  <c r="T719" i="6" s="1"/>
  <c r="AU718" i="3"/>
  <c r="T718" i="6" s="1"/>
  <c r="AU717" i="3"/>
  <c r="T717" i="6" s="1"/>
  <c r="AU716" i="3"/>
  <c r="T716" i="6" s="1"/>
  <c r="AU715" i="3"/>
  <c r="T715" i="6" s="1"/>
  <c r="AU714" i="3"/>
  <c r="T714" i="6" s="1"/>
  <c r="AU713" i="3"/>
  <c r="T713" i="6" s="1"/>
  <c r="AU712" i="3"/>
  <c r="T712" i="6" s="1"/>
  <c r="AU711" i="3"/>
  <c r="T711" i="6" s="1"/>
  <c r="AU710" i="3"/>
  <c r="T710" i="6" s="1"/>
  <c r="AU709" i="3"/>
  <c r="T709" i="6" s="1"/>
  <c r="AU708" i="3"/>
  <c r="T708" i="6" s="1"/>
  <c r="AU707" i="3"/>
  <c r="T707" i="6" s="1"/>
  <c r="AU706" i="3"/>
  <c r="T706" i="6" s="1"/>
  <c r="AU705" i="3"/>
  <c r="T705" i="6" s="1"/>
  <c r="AU704" i="3"/>
  <c r="T704" i="6" s="1"/>
  <c r="AU703" i="3"/>
  <c r="T703" i="6" s="1"/>
  <c r="AU702" i="3"/>
  <c r="T702" i="6" s="1"/>
  <c r="AU701" i="3"/>
  <c r="T701" i="6" s="1"/>
  <c r="AU700" i="3"/>
  <c r="T700" i="6" s="1"/>
  <c r="AU699" i="3"/>
  <c r="T699" i="6" s="1"/>
  <c r="AU698" i="3"/>
  <c r="T698" i="6" s="1"/>
  <c r="AU697" i="3"/>
  <c r="T697" i="6" s="1"/>
  <c r="AU696" i="3"/>
  <c r="T696" i="6" s="1"/>
  <c r="AU695" i="3"/>
  <c r="T695" i="6" s="1"/>
  <c r="AU694" i="3"/>
  <c r="T694" i="6" s="1"/>
  <c r="AU693" i="3"/>
  <c r="T693" i="6" s="1"/>
  <c r="AU692" i="3"/>
  <c r="T692" i="6" s="1"/>
  <c r="AU691" i="3"/>
  <c r="T691" i="6" s="1"/>
  <c r="AU690" i="3"/>
  <c r="T690" i="6" s="1"/>
  <c r="AU689" i="3"/>
  <c r="T689" i="6" s="1"/>
  <c r="AU688" i="3"/>
  <c r="T688" i="6" s="1"/>
  <c r="AU687" i="3"/>
  <c r="T687" i="6" s="1"/>
  <c r="AU686" i="3"/>
  <c r="T686" i="6" s="1"/>
  <c r="AU685" i="3"/>
  <c r="T685" i="6" s="1"/>
  <c r="AU684" i="3"/>
  <c r="T684" i="6" s="1"/>
  <c r="AU683" i="3"/>
  <c r="T683" i="6" s="1"/>
  <c r="AU682" i="3"/>
  <c r="T682" i="6" s="1"/>
  <c r="AU681" i="3"/>
  <c r="T681" i="6" s="1"/>
  <c r="AU680" i="3"/>
  <c r="T680" i="6" s="1"/>
  <c r="AU679" i="3"/>
  <c r="T679" i="6" s="1"/>
  <c r="AU678" i="3"/>
  <c r="T678" i="6" s="1"/>
  <c r="AU677" i="3"/>
  <c r="T677" i="6" s="1"/>
  <c r="AU676" i="3"/>
  <c r="T676" i="6" s="1"/>
  <c r="AU675" i="3"/>
  <c r="T675" i="6" s="1"/>
  <c r="AU674" i="3"/>
  <c r="T674" i="6" s="1"/>
  <c r="AU673" i="3"/>
  <c r="T673" i="6" s="1"/>
  <c r="AU672" i="3"/>
  <c r="T672" i="6" s="1"/>
  <c r="AU671" i="3"/>
  <c r="T671" i="6" s="1"/>
  <c r="AU670" i="3"/>
  <c r="T670" i="6" s="1"/>
  <c r="AU669" i="3"/>
  <c r="T669" i="6" s="1"/>
  <c r="AU668" i="3"/>
  <c r="T668" i="6" s="1"/>
  <c r="AU667" i="3"/>
  <c r="T667" i="6" s="1"/>
  <c r="AU666" i="3"/>
  <c r="T666" i="6" s="1"/>
  <c r="AU665" i="3"/>
  <c r="T665" i="6" s="1"/>
  <c r="AU664" i="3"/>
  <c r="T664" i="6" s="1"/>
  <c r="AU663" i="3"/>
  <c r="T663" i="6" s="1"/>
  <c r="AU662" i="3"/>
  <c r="T662" i="6" s="1"/>
  <c r="AU661" i="3"/>
  <c r="T661" i="6" s="1"/>
  <c r="AU660" i="3"/>
  <c r="T660" i="6" s="1"/>
  <c r="AU659" i="3"/>
  <c r="T659" i="6" s="1"/>
  <c r="AU658" i="3"/>
  <c r="T658" i="6" s="1"/>
  <c r="AU657" i="3"/>
  <c r="T657" i="6" s="1"/>
  <c r="AU656" i="3"/>
  <c r="T656" i="6" s="1"/>
  <c r="AU655" i="3"/>
  <c r="T655" i="6" s="1"/>
  <c r="AU654" i="3"/>
  <c r="T654" i="6" s="1"/>
  <c r="AU653" i="3"/>
  <c r="T653" i="6" s="1"/>
  <c r="AU652" i="3"/>
  <c r="T652" i="6" s="1"/>
  <c r="AU651" i="3"/>
  <c r="T651" i="6" s="1"/>
  <c r="AU650" i="3"/>
  <c r="T650" i="6" s="1"/>
  <c r="AU649" i="3"/>
  <c r="T649" i="6" s="1"/>
  <c r="AU648" i="3"/>
  <c r="T648" i="6" s="1"/>
  <c r="AU647" i="3"/>
  <c r="T647" i="6" s="1"/>
  <c r="AU646" i="3"/>
  <c r="T646" i="6" s="1"/>
  <c r="AU645" i="3"/>
  <c r="T645" i="6" s="1"/>
  <c r="AU644" i="3"/>
  <c r="T644" i="6" s="1"/>
  <c r="AU643" i="3"/>
  <c r="T643" i="6" s="1"/>
  <c r="AU642" i="3"/>
  <c r="T642" i="6" s="1"/>
  <c r="AU641" i="3"/>
  <c r="T641" i="6" s="1"/>
  <c r="AU640" i="3"/>
  <c r="T640" i="6" s="1"/>
  <c r="AU639" i="3"/>
  <c r="T639" i="6" s="1"/>
  <c r="AU638" i="3"/>
  <c r="T638" i="6" s="1"/>
  <c r="AU637" i="3"/>
  <c r="T637" i="6" s="1"/>
  <c r="AU636" i="3"/>
  <c r="T636" i="6" s="1"/>
  <c r="AU635" i="3"/>
  <c r="T635" i="6" s="1"/>
  <c r="AU634" i="3"/>
  <c r="T634" i="6" s="1"/>
  <c r="AU633" i="3"/>
  <c r="T633" i="6" s="1"/>
  <c r="AU632" i="3"/>
  <c r="T632" i="6" s="1"/>
  <c r="AU631" i="3"/>
  <c r="T631" i="6" s="1"/>
  <c r="AU630" i="3"/>
  <c r="T630" i="6" s="1"/>
  <c r="AU629" i="3"/>
  <c r="T629" i="6" s="1"/>
  <c r="AU628" i="3"/>
  <c r="T628" i="6" s="1"/>
  <c r="AU627" i="3"/>
  <c r="T627" i="6" s="1"/>
  <c r="AU626" i="3"/>
  <c r="T626" i="6" s="1"/>
  <c r="AU625" i="3"/>
  <c r="T625" i="6" s="1"/>
  <c r="AU624" i="3"/>
  <c r="T624" i="6" s="1"/>
  <c r="AU623" i="3"/>
  <c r="T623" i="6" s="1"/>
  <c r="AU622" i="3"/>
  <c r="T622" i="6" s="1"/>
  <c r="AU621" i="3"/>
  <c r="T621" i="6" s="1"/>
  <c r="AU620" i="3"/>
  <c r="T620" i="6" s="1"/>
  <c r="AU619" i="3"/>
  <c r="T619" i="6" s="1"/>
  <c r="AU618" i="3"/>
  <c r="T618" i="6" s="1"/>
  <c r="AU617" i="3"/>
  <c r="T617" i="6" s="1"/>
  <c r="AU616" i="3"/>
  <c r="T616" i="6" s="1"/>
  <c r="AU615" i="3"/>
  <c r="T615" i="6" s="1"/>
  <c r="AU614" i="3"/>
  <c r="T614" i="6" s="1"/>
  <c r="AU613" i="3"/>
  <c r="T613" i="6" s="1"/>
  <c r="AU612" i="3"/>
  <c r="T612" i="6" s="1"/>
  <c r="AU611" i="3"/>
  <c r="T611" i="6" s="1"/>
  <c r="AU610" i="3"/>
  <c r="T610" i="6" s="1"/>
  <c r="AU609" i="3"/>
  <c r="T609" i="6" s="1"/>
  <c r="AU608" i="3"/>
  <c r="T608" i="6" s="1"/>
  <c r="AU607" i="3"/>
  <c r="T607" i="6" s="1"/>
  <c r="AU606" i="3"/>
  <c r="T606" i="6" s="1"/>
  <c r="AU605" i="3"/>
  <c r="T605" i="6" s="1"/>
  <c r="AU604" i="3"/>
  <c r="T604" i="6" s="1"/>
  <c r="AU603" i="3"/>
  <c r="T603" i="6" s="1"/>
  <c r="AU602" i="3"/>
  <c r="T602" i="6" s="1"/>
  <c r="AU601" i="3"/>
  <c r="T601" i="6" s="1"/>
  <c r="AU600" i="3"/>
  <c r="T600" i="6" s="1"/>
  <c r="AU599" i="3"/>
  <c r="T599" i="6" s="1"/>
  <c r="AU598" i="3"/>
  <c r="T598" i="6" s="1"/>
  <c r="AU597" i="3"/>
  <c r="T597" i="6" s="1"/>
  <c r="AU596" i="3"/>
  <c r="T596" i="6" s="1"/>
  <c r="AU595" i="3"/>
  <c r="T595" i="6" s="1"/>
  <c r="AU594" i="3"/>
  <c r="T594" i="6" s="1"/>
  <c r="AU593" i="3"/>
  <c r="T593" i="6" s="1"/>
  <c r="AU592" i="3"/>
  <c r="T592" i="6" s="1"/>
  <c r="AU591" i="3"/>
  <c r="T591" i="6" s="1"/>
  <c r="AU590" i="3"/>
  <c r="T590" i="6" s="1"/>
  <c r="AU589" i="3"/>
  <c r="T589" i="6" s="1"/>
  <c r="AU588" i="3"/>
  <c r="T588" i="6" s="1"/>
  <c r="AU587" i="3"/>
  <c r="T587" i="6" s="1"/>
  <c r="AU586" i="3"/>
  <c r="T586" i="6" s="1"/>
  <c r="AU585" i="3"/>
  <c r="T585" i="6" s="1"/>
  <c r="AU584" i="3"/>
  <c r="T584" i="6" s="1"/>
  <c r="AU583" i="3"/>
  <c r="T583" i="6" s="1"/>
  <c r="AU582" i="3"/>
  <c r="T582" i="6" s="1"/>
  <c r="AU581" i="3"/>
  <c r="T581" i="6" s="1"/>
  <c r="AU580" i="3"/>
  <c r="T580" i="6" s="1"/>
  <c r="AU579" i="3"/>
  <c r="T579" i="6" s="1"/>
  <c r="AU578" i="3"/>
  <c r="T578" i="6" s="1"/>
  <c r="AU577" i="3"/>
  <c r="T577" i="6" s="1"/>
  <c r="AU576" i="3"/>
  <c r="T576" i="6" s="1"/>
  <c r="AU575" i="3"/>
  <c r="T575" i="6" s="1"/>
  <c r="AU574" i="3"/>
  <c r="T574" i="6" s="1"/>
  <c r="AU573" i="3"/>
  <c r="T573" i="6" s="1"/>
  <c r="AU572" i="3"/>
  <c r="T572" i="6" s="1"/>
  <c r="AU571" i="3"/>
  <c r="T571" i="6" s="1"/>
  <c r="AU570" i="3"/>
  <c r="T570" i="6" s="1"/>
  <c r="AU569" i="3"/>
  <c r="T569" i="6" s="1"/>
  <c r="AU568" i="3"/>
  <c r="T568" i="6" s="1"/>
  <c r="AU567" i="3"/>
  <c r="T567" i="6" s="1"/>
  <c r="AU566" i="3"/>
  <c r="T566" i="6" s="1"/>
  <c r="AU565" i="3"/>
  <c r="T565" i="6" s="1"/>
  <c r="AU564" i="3"/>
  <c r="T564" i="6" s="1"/>
  <c r="AU563" i="3"/>
  <c r="T563" i="6" s="1"/>
  <c r="AU562" i="3"/>
  <c r="T562" i="6" s="1"/>
  <c r="AU561" i="3"/>
  <c r="T561" i="6" s="1"/>
  <c r="AU560" i="3"/>
  <c r="T560" i="6" s="1"/>
  <c r="AU559" i="3"/>
  <c r="T559" i="6" s="1"/>
  <c r="AU558" i="3"/>
  <c r="T558" i="6" s="1"/>
  <c r="AU557" i="3"/>
  <c r="T557" i="6" s="1"/>
  <c r="AU556" i="3"/>
  <c r="T556" i="6" s="1"/>
  <c r="AU555" i="3"/>
  <c r="T555" i="6" s="1"/>
  <c r="AU554" i="3"/>
  <c r="T554" i="6" s="1"/>
  <c r="AU553" i="3"/>
  <c r="T553" i="6" s="1"/>
  <c r="AU552" i="3"/>
  <c r="T552" i="6" s="1"/>
  <c r="AU551" i="3"/>
  <c r="T551" i="6" s="1"/>
  <c r="AU550" i="3"/>
  <c r="T550" i="6" s="1"/>
  <c r="AU549" i="3"/>
  <c r="T549" i="6" s="1"/>
  <c r="AU548" i="3"/>
  <c r="T548" i="6" s="1"/>
  <c r="AU547" i="3"/>
  <c r="T547" i="6" s="1"/>
  <c r="AU546" i="3"/>
  <c r="T546" i="6" s="1"/>
  <c r="AU545" i="3"/>
  <c r="T545" i="6" s="1"/>
  <c r="AU544" i="3"/>
  <c r="T544" i="6" s="1"/>
  <c r="AU543" i="3"/>
  <c r="T543" i="6" s="1"/>
  <c r="AU542" i="3"/>
  <c r="T542" i="6" s="1"/>
  <c r="AU541" i="3"/>
  <c r="T541" i="6" s="1"/>
  <c r="AU540" i="3"/>
  <c r="T540" i="6" s="1"/>
  <c r="AU539" i="3"/>
  <c r="T539" i="6" s="1"/>
  <c r="AU538" i="3"/>
  <c r="T538" i="6" s="1"/>
  <c r="AU537" i="3"/>
  <c r="T537" i="6" s="1"/>
  <c r="AU536" i="3"/>
  <c r="T536" i="6" s="1"/>
  <c r="AU535" i="3"/>
  <c r="T535" i="6" s="1"/>
  <c r="AU534" i="3"/>
  <c r="T534" i="6" s="1"/>
  <c r="AU533" i="3"/>
  <c r="T533" i="6" s="1"/>
  <c r="AU532" i="3"/>
  <c r="T532" i="6" s="1"/>
  <c r="AU531" i="3"/>
  <c r="T531" i="6" s="1"/>
  <c r="AU530" i="3"/>
  <c r="T530" i="6" s="1"/>
  <c r="AU529" i="3"/>
  <c r="T529" i="6" s="1"/>
  <c r="AU528" i="3"/>
  <c r="T528" i="6" s="1"/>
  <c r="AU527" i="3"/>
  <c r="T527" i="6" s="1"/>
  <c r="AU526" i="3"/>
  <c r="T526" i="6" s="1"/>
  <c r="AU525" i="3"/>
  <c r="T525" i="6" s="1"/>
  <c r="AU524" i="3"/>
  <c r="T524" i="6" s="1"/>
  <c r="AU523" i="3"/>
  <c r="T523" i="6" s="1"/>
  <c r="AU522" i="3"/>
  <c r="T522" i="6" s="1"/>
  <c r="AU521" i="3"/>
  <c r="T521" i="6" s="1"/>
  <c r="AU520" i="3"/>
  <c r="T520" i="6" s="1"/>
  <c r="AU519" i="3"/>
  <c r="T519" i="6" s="1"/>
  <c r="AU518" i="3"/>
  <c r="T518" i="6" s="1"/>
  <c r="AU517" i="3"/>
  <c r="T517" i="6" s="1"/>
  <c r="AU516" i="3"/>
  <c r="T516" i="6" s="1"/>
  <c r="AU515" i="3"/>
  <c r="T515" i="6" s="1"/>
  <c r="AU514" i="3"/>
  <c r="T514" i="6" s="1"/>
  <c r="AU513" i="3"/>
  <c r="T513" i="6" s="1"/>
  <c r="AU512" i="3"/>
  <c r="T512" i="6" s="1"/>
  <c r="AU511" i="3"/>
  <c r="T511" i="6" s="1"/>
  <c r="AU510" i="3"/>
  <c r="T510" i="6" s="1"/>
  <c r="AU509" i="3"/>
  <c r="T509" i="6" s="1"/>
  <c r="AU508" i="3"/>
  <c r="T508" i="6" s="1"/>
  <c r="AU507" i="3"/>
  <c r="T507" i="6" s="1"/>
  <c r="AU506" i="3"/>
  <c r="T506" i="6" s="1"/>
  <c r="AU505" i="3"/>
  <c r="T505" i="6" s="1"/>
  <c r="AU504" i="3"/>
  <c r="T504" i="6" s="1"/>
  <c r="AU503" i="3"/>
  <c r="T503" i="6" s="1"/>
  <c r="AU502" i="3"/>
  <c r="T502" i="6" s="1"/>
  <c r="AU501" i="3"/>
  <c r="T501" i="6" s="1"/>
  <c r="AU500" i="3"/>
  <c r="T500" i="6" s="1"/>
  <c r="AU499" i="3"/>
  <c r="T499" i="6" s="1"/>
  <c r="AU498" i="3"/>
  <c r="T498" i="6" s="1"/>
  <c r="AU497" i="3"/>
  <c r="T497" i="6" s="1"/>
  <c r="AU496" i="3"/>
  <c r="T496" i="6" s="1"/>
  <c r="AU495" i="3"/>
  <c r="T495" i="6" s="1"/>
  <c r="AU494" i="3"/>
  <c r="T494" i="6" s="1"/>
  <c r="AU493" i="3"/>
  <c r="T493" i="6" s="1"/>
  <c r="AU492" i="3"/>
  <c r="T492" i="6" s="1"/>
  <c r="AU491" i="3"/>
  <c r="T491" i="6" s="1"/>
  <c r="AU490" i="3"/>
  <c r="T490" i="6" s="1"/>
  <c r="AU489" i="3"/>
  <c r="T489" i="6" s="1"/>
  <c r="AU488" i="3"/>
  <c r="T488" i="6" s="1"/>
  <c r="AU487" i="3"/>
  <c r="T487" i="6" s="1"/>
  <c r="AU486" i="3"/>
  <c r="T486" i="6" s="1"/>
  <c r="AU485" i="3"/>
  <c r="T485" i="6" s="1"/>
  <c r="AU484" i="3"/>
  <c r="T484" i="6" s="1"/>
  <c r="AU483" i="3"/>
  <c r="T483" i="6" s="1"/>
  <c r="AU482" i="3"/>
  <c r="T482" i="6" s="1"/>
  <c r="AU481" i="3"/>
  <c r="T481" i="6" s="1"/>
  <c r="AU480" i="3"/>
  <c r="T480" i="6" s="1"/>
  <c r="AU479" i="3"/>
  <c r="T479" i="6" s="1"/>
  <c r="AU478" i="3"/>
  <c r="T478" i="6" s="1"/>
  <c r="AU477" i="3"/>
  <c r="T477" i="6" s="1"/>
  <c r="AU476" i="3"/>
  <c r="T476" i="6" s="1"/>
  <c r="AU475" i="3"/>
  <c r="T475" i="6" s="1"/>
  <c r="AU474" i="3"/>
  <c r="T474" i="6" s="1"/>
  <c r="AU473" i="3"/>
  <c r="T473" i="6" s="1"/>
  <c r="AU472" i="3"/>
  <c r="T472" i="6" s="1"/>
  <c r="AU471" i="3"/>
  <c r="T471" i="6" s="1"/>
  <c r="AU470" i="3"/>
  <c r="T470" i="6" s="1"/>
  <c r="AU469" i="3"/>
  <c r="T469" i="6" s="1"/>
  <c r="AU468" i="3"/>
  <c r="T468" i="6" s="1"/>
  <c r="AU467" i="3"/>
  <c r="T467" i="6" s="1"/>
  <c r="AU466" i="3"/>
  <c r="T466" i="6" s="1"/>
  <c r="AU465" i="3"/>
  <c r="T465" i="6" s="1"/>
  <c r="AU464" i="3"/>
  <c r="T464" i="6" s="1"/>
  <c r="AU463" i="3"/>
  <c r="T463" i="6" s="1"/>
  <c r="AU462" i="3"/>
  <c r="T462" i="6" s="1"/>
  <c r="AU461" i="3"/>
  <c r="T461" i="6" s="1"/>
  <c r="AU460" i="3"/>
  <c r="T460" i="6" s="1"/>
  <c r="AU459" i="3"/>
  <c r="T459" i="6" s="1"/>
  <c r="AU458" i="3"/>
  <c r="T458" i="6" s="1"/>
  <c r="AU457" i="3"/>
  <c r="T457" i="6" s="1"/>
  <c r="AU456" i="3"/>
  <c r="T456" i="6" s="1"/>
  <c r="AU455" i="3"/>
  <c r="T455" i="6" s="1"/>
  <c r="AU454" i="3"/>
  <c r="T454" i="6" s="1"/>
  <c r="AU453" i="3"/>
  <c r="T453" i="6" s="1"/>
  <c r="AU452" i="3"/>
  <c r="T452" i="6" s="1"/>
  <c r="AU451" i="3"/>
  <c r="T451" i="6" s="1"/>
  <c r="AU450" i="3"/>
  <c r="T450" i="6" s="1"/>
  <c r="AU449" i="3"/>
  <c r="T449" i="6" s="1"/>
  <c r="AU448" i="3"/>
  <c r="T448" i="6" s="1"/>
  <c r="AU447" i="3"/>
  <c r="T447" i="6" s="1"/>
  <c r="AU446" i="3"/>
  <c r="T446" i="6" s="1"/>
  <c r="AU445" i="3"/>
  <c r="T445" i="6" s="1"/>
  <c r="AU444" i="3"/>
  <c r="T444" i="6" s="1"/>
  <c r="AU443" i="3"/>
  <c r="T443" i="6" s="1"/>
  <c r="AU442" i="3"/>
  <c r="T442" i="6" s="1"/>
  <c r="AU441" i="3"/>
  <c r="T441" i="6" s="1"/>
  <c r="AU440" i="3"/>
  <c r="T440" i="6" s="1"/>
  <c r="AU439" i="3"/>
  <c r="T439" i="6" s="1"/>
  <c r="AU438" i="3"/>
  <c r="T438" i="6" s="1"/>
  <c r="AU437" i="3"/>
  <c r="T437" i="6" s="1"/>
  <c r="AU436" i="3"/>
  <c r="T436" i="6" s="1"/>
  <c r="AU435" i="3"/>
  <c r="T435" i="6" s="1"/>
  <c r="AU434" i="3"/>
  <c r="T434" i="6" s="1"/>
  <c r="AU433" i="3"/>
  <c r="T433" i="6" s="1"/>
  <c r="AU432" i="3"/>
  <c r="T432" i="6" s="1"/>
  <c r="AU431" i="3"/>
  <c r="T431" i="6" s="1"/>
  <c r="AU430" i="3"/>
  <c r="T430" i="6" s="1"/>
  <c r="AU429" i="3"/>
  <c r="T429" i="6" s="1"/>
  <c r="AU428" i="3"/>
  <c r="T428" i="6" s="1"/>
  <c r="AU427" i="3"/>
  <c r="T427" i="6" s="1"/>
  <c r="AU426" i="3"/>
  <c r="T426" i="6" s="1"/>
  <c r="AU425" i="3"/>
  <c r="T425" i="6" s="1"/>
  <c r="AU424" i="3"/>
  <c r="T424" i="6" s="1"/>
  <c r="AU423" i="3"/>
  <c r="T423" i="6" s="1"/>
  <c r="AU422" i="3"/>
  <c r="T422" i="6" s="1"/>
  <c r="AU421" i="3"/>
  <c r="T421" i="6" s="1"/>
  <c r="AU420" i="3"/>
  <c r="T420" i="6" s="1"/>
  <c r="AU419" i="3"/>
  <c r="T419" i="6" s="1"/>
  <c r="AU418" i="3"/>
  <c r="T418" i="6" s="1"/>
  <c r="AU417" i="3"/>
  <c r="T417" i="6" s="1"/>
  <c r="AU416" i="3"/>
  <c r="T416" i="6" s="1"/>
  <c r="AU415" i="3"/>
  <c r="T415" i="6" s="1"/>
  <c r="AU414" i="3"/>
  <c r="T414" i="6" s="1"/>
  <c r="AU413" i="3"/>
  <c r="T413" i="6" s="1"/>
  <c r="AU412" i="3"/>
  <c r="T412" i="6" s="1"/>
  <c r="AU411" i="3"/>
  <c r="T411" i="6" s="1"/>
  <c r="AU410" i="3"/>
  <c r="T410" i="6" s="1"/>
  <c r="AU409" i="3"/>
  <c r="T409" i="6" s="1"/>
  <c r="AU408" i="3"/>
  <c r="T408" i="6" s="1"/>
  <c r="AU407" i="3"/>
  <c r="T407" i="6" s="1"/>
  <c r="AU406" i="3"/>
  <c r="T406" i="6" s="1"/>
  <c r="AU405" i="3"/>
  <c r="T405" i="6" s="1"/>
  <c r="AU404" i="3"/>
  <c r="T404" i="6" s="1"/>
  <c r="AU403" i="3"/>
  <c r="T403" i="6" s="1"/>
  <c r="AU402" i="3"/>
  <c r="T402" i="6" s="1"/>
  <c r="AU401" i="3"/>
  <c r="T401" i="6" s="1"/>
  <c r="AU400" i="3"/>
  <c r="T400" i="6" s="1"/>
  <c r="AU399" i="3"/>
  <c r="T399" i="6" s="1"/>
  <c r="AU398" i="3"/>
  <c r="T398" i="6" s="1"/>
  <c r="AU397" i="3"/>
  <c r="T397" i="6" s="1"/>
  <c r="AU396" i="3"/>
  <c r="T396" i="6" s="1"/>
  <c r="AU395" i="3"/>
  <c r="T395" i="6" s="1"/>
  <c r="AU394" i="3"/>
  <c r="T394" i="6" s="1"/>
  <c r="AU393" i="3"/>
  <c r="T393" i="6" s="1"/>
  <c r="AU392" i="3"/>
  <c r="T392" i="6" s="1"/>
  <c r="AU391" i="3"/>
  <c r="T391" i="6" s="1"/>
  <c r="AU390" i="3"/>
  <c r="T390" i="6" s="1"/>
  <c r="AU389" i="3"/>
  <c r="T389" i="6" s="1"/>
  <c r="AU388" i="3"/>
  <c r="T388" i="6" s="1"/>
  <c r="AU387" i="3"/>
  <c r="T387" i="6" s="1"/>
  <c r="AU386" i="3"/>
  <c r="T386" i="6" s="1"/>
  <c r="AU385" i="3"/>
  <c r="T385" i="6" s="1"/>
  <c r="AU384" i="3"/>
  <c r="T384" i="6" s="1"/>
  <c r="AU383" i="3"/>
  <c r="T383" i="6" s="1"/>
  <c r="AU382" i="3"/>
  <c r="T382" i="6" s="1"/>
  <c r="AU381" i="3"/>
  <c r="T381" i="6" s="1"/>
  <c r="AU380" i="3"/>
  <c r="T380" i="6" s="1"/>
  <c r="AU379" i="3"/>
  <c r="T379" i="6" s="1"/>
  <c r="AU378" i="3"/>
  <c r="T378" i="6" s="1"/>
  <c r="AU377" i="3"/>
  <c r="T377" i="6" s="1"/>
  <c r="AU376" i="3"/>
  <c r="T376" i="6" s="1"/>
  <c r="AU375" i="3"/>
  <c r="T375" i="6" s="1"/>
  <c r="AU374" i="3"/>
  <c r="T374" i="6" s="1"/>
  <c r="AU373" i="3"/>
  <c r="T373" i="6" s="1"/>
  <c r="AU372" i="3"/>
  <c r="T372" i="6" s="1"/>
  <c r="AU371" i="3"/>
  <c r="T371" i="6" s="1"/>
  <c r="AU370" i="3"/>
  <c r="T370" i="6" s="1"/>
  <c r="AU369" i="3"/>
  <c r="T369" i="6" s="1"/>
  <c r="AU368" i="3"/>
  <c r="T368" i="6" s="1"/>
  <c r="AU367" i="3"/>
  <c r="T367" i="6" s="1"/>
  <c r="AU366" i="3"/>
  <c r="T366" i="6" s="1"/>
  <c r="AU365" i="3"/>
  <c r="T365" i="6" s="1"/>
  <c r="AU364" i="3"/>
  <c r="T364" i="6" s="1"/>
  <c r="AU363" i="3"/>
  <c r="T363" i="6" s="1"/>
  <c r="AU362" i="3"/>
  <c r="T362" i="6" s="1"/>
  <c r="AU361" i="3"/>
  <c r="T361" i="6" s="1"/>
  <c r="AU360" i="3"/>
  <c r="T360" i="6" s="1"/>
  <c r="AU359" i="3"/>
  <c r="T359" i="6" s="1"/>
  <c r="AU358" i="3"/>
  <c r="T358" i="6" s="1"/>
  <c r="AU357" i="3"/>
  <c r="T357" i="6" s="1"/>
  <c r="AU356" i="3"/>
  <c r="T356" i="6" s="1"/>
  <c r="AU355" i="3"/>
  <c r="T355" i="6" s="1"/>
  <c r="AU354" i="3"/>
  <c r="T354" i="6" s="1"/>
  <c r="AU353" i="3"/>
  <c r="T353" i="6" s="1"/>
  <c r="AU352" i="3"/>
  <c r="T352" i="6" s="1"/>
  <c r="AU351" i="3"/>
  <c r="T351" i="6" s="1"/>
  <c r="AU350" i="3"/>
  <c r="T350" i="6" s="1"/>
  <c r="AU349" i="3"/>
  <c r="T349" i="6" s="1"/>
  <c r="AU348" i="3"/>
  <c r="T348" i="6" s="1"/>
  <c r="AU347" i="3"/>
  <c r="T347" i="6" s="1"/>
  <c r="AU346" i="3"/>
  <c r="T346" i="6" s="1"/>
  <c r="AU345" i="3"/>
  <c r="T345" i="6" s="1"/>
  <c r="AU344" i="3"/>
  <c r="T344" i="6" s="1"/>
  <c r="AU343" i="3"/>
  <c r="T343" i="6" s="1"/>
  <c r="AU342" i="3"/>
  <c r="T342" i="6" s="1"/>
  <c r="AU341" i="3"/>
  <c r="T341" i="6" s="1"/>
  <c r="AU340" i="3"/>
  <c r="T340" i="6" s="1"/>
  <c r="AU339" i="3"/>
  <c r="T339" i="6" s="1"/>
  <c r="AU338" i="3"/>
  <c r="T338" i="6" s="1"/>
  <c r="AU337" i="3"/>
  <c r="T337" i="6" s="1"/>
  <c r="AU336" i="3"/>
  <c r="T336" i="6" s="1"/>
  <c r="AU335" i="3"/>
  <c r="T335" i="6" s="1"/>
  <c r="AU334" i="3"/>
  <c r="T334" i="6" s="1"/>
  <c r="AU333" i="3"/>
  <c r="T333" i="6" s="1"/>
  <c r="AU332" i="3"/>
  <c r="T332" i="6" s="1"/>
  <c r="AU331" i="3"/>
  <c r="T331" i="6" s="1"/>
  <c r="AU330" i="3"/>
  <c r="T330" i="6" s="1"/>
  <c r="AU329" i="3"/>
  <c r="T329" i="6" s="1"/>
  <c r="AU328" i="3"/>
  <c r="T328" i="6" s="1"/>
  <c r="AU327" i="3"/>
  <c r="T327" i="6" s="1"/>
  <c r="AU326" i="3"/>
  <c r="T326" i="6" s="1"/>
  <c r="AU325" i="3"/>
  <c r="T325" i="6" s="1"/>
  <c r="AU324" i="3"/>
  <c r="T324" i="6" s="1"/>
  <c r="AU323" i="3"/>
  <c r="T323" i="6" s="1"/>
  <c r="AU322" i="3"/>
  <c r="T322" i="6" s="1"/>
  <c r="AU321" i="3"/>
  <c r="T321" i="6" s="1"/>
  <c r="AU320" i="3"/>
  <c r="T320" i="6" s="1"/>
  <c r="AU319" i="3"/>
  <c r="T319" i="6" s="1"/>
  <c r="AU318" i="3"/>
  <c r="T318" i="6" s="1"/>
  <c r="AU317" i="3"/>
  <c r="T317" i="6" s="1"/>
  <c r="AU316" i="3"/>
  <c r="T316" i="6" s="1"/>
  <c r="AU315" i="3"/>
  <c r="T315" i="6" s="1"/>
  <c r="AU314" i="3"/>
  <c r="T314" i="6" s="1"/>
  <c r="AU313" i="3"/>
  <c r="T313" i="6" s="1"/>
  <c r="AU312" i="3"/>
  <c r="T312" i="6" s="1"/>
  <c r="AU311" i="3"/>
  <c r="T311" i="6" s="1"/>
  <c r="AU310" i="3"/>
  <c r="T310" i="6" s="1"/>
  <c r="AU309" i="3"/>
  <c r="T309" i="6" s="1"/>
  <c r="AU308" i="3"/>
  <c r="T308" i="6" s="1"/>
  <c r="AU307" i="3"/>
  <c r="T307" i="6" s="1"/>
  <c r="AU306" i="3"/>
  <c r="T306" i="6" s="1"/>
  <c r="AU305" i="3"/>
  <c r="T305" i="6" s="1"/>
  <c r="AU304" i="3"/>
  <c r="T304" i="6" s="1"/>
  <c r="AU303" i="3"/>
  <c r="T303" i="6" s="1"/>
  <c r="AU302" i="3"/>
  <c r="T302" i="6" s="1"/>
  <c r="AU301" i="3"/>
  <c r="T301" i="6" s="1"/>
  <c r="AU300" i="3"/>
  <c r="T300" i="6" s="1"/>
  <c r="AU299" i="3"/>
  <c r="T299" i="6" s="1"/>
  <c r="AU298" i="3"/>
  <c r="T298" i="6" s="1"/>
  <c r="AU297" i="3"/>
  <c r="T297" i="6" s="1"/>
  <c r="AU296" i="3"/>
  <c r="T296" i="6" s="1"/>
  <c r="AU295" i="3"/>
  <c r="T295" i="6" s="1"/>
  <c r="AU294" i="3"/>
  <c r="T294" i="6" s="1"/>
  <c r="AU293" i="3"/>
  <c r="T293" i="6" s="1"/>
  <c r="AU292" i="3"/>
  <c r="T292" i="6" s="1"/>
  <c r="AU291" i="3"/>
  <c r="T291" i="6" s="1"/>
  <c r="AU290" i="3"/>
  <c r="T290" i="6" s="1"/>
  <c r="AU289" i="3"/>
  <c r="T289" i="6" s="1"/>
  <c r="AU288" i="3"/>
  <c r="T288" i="6" s="1"/>
  <c r="AU287" i="3"/>
  <c r="T287" i="6" s="1"/>
  <c r="AU286" i="3"/>
  <c r="T286" i="6" s="1"/>
  <c r="AU285" i="3"/>
  <c r="T285" i="6" s="1"/>
  <c r="AU284" i="3"/>
  <c r="T284" i="6" s="1"/>
  <c r="AU283" i="3"/>
  <c r="T283" i="6" s="1"/>
  <c r="AU282" i="3"/>
  <c r="T282" i="6" s="1"/>
  <c r="AU281" i="3"/>
  <c r="T281" i="6" s="1"/>
  <c r="AU280" i="3"/>
  <c r="T280" i="6" s="1"/>
  <c r="AU279" i="3"/>
  <c r="T279" i="6" s="1"/>
  <c r="AU278" i="3"/>
  <c r="T278" i="6" s="1"/>
  <c r="AU277" i="3"/>
  <c r="T277" i="6" s="1"/>
  <c r="AU276" i="3"/>
  <c r="T276" i="6" s="1"/>
  <c r="AU275" i="3"/>
  <c r="T275" i="6" s="1"/>
  <c r="AU274" i="3"/>
  <c r="T274" i="6" s="1"/>
  <c r="AU273" i="3"/>
  <c r="T273" i="6" s="1"/>
  <c r="AU272" i="3"/>
  <c r="T272" i="6" s="1"/>
  <c r="AU271" i="3"/>
  <c r="T271" i="6" s="1"/>
  <c r="AU270" i="3"/>
  <c r="T270" i="6" s="1"/>
  <c r="AU269" i="3"/>
  <c r="T269" i="6" s="1"/>
  <c r="AU268" i="3"/>
  <c r="T268" i="6" s="1"/>
  <c r="AU267" i="3"/>
  <c r="T267" i="6" s="1"/>
  <c r="AU266" i="3"/>
  <c r="T266" i="6" s="1"/>
  <c r="AU265" i="3"/>
  <c r="T265" i="6" s="1"/>
  <c r="AU264" i="3"/>
  <c r="T264" i="6" s="1"/>
  <c r="AU263" i="3"/>
  <c r="T263" i="6" s="1"/>
  <c r="AU262" i="3"/>
  <c r="T262" i="6" s="1"/>
  <c r="AU261" i="3"/>
  <c r="T261" i="6" s="1"/>
  <c r="AU260" i="3"/>
  <c r="T260" i="6" s="1"/>
  <c r="AU259" i="3"/>
  <c r="T259" i="6" s="1"/>
  <c r="AU258" i="3"/>
  <c r="T258" i="6" s="1"/>
  <c r="AU257" i="3"/>
  <c r="T257" i="6" s="1"/>
  <c r="AU256" i="3"/>
  <c r="T256" i="6" s="1"/>
  <c r="AU255" i="3"/>
  <c r="T255" i="6" s="1"/>
  <c r="AU254" i="3"/>
  <c r="T254" i="6" s="1"/>
  <c r="AU253" i="3"/>
  <c r="T253" i="6" s="1"/>
  <c r="AU252" i="3"/>
  <c r="T252" i="6" s="1"/>
  <c r="AU251" i="3"/>
  <c r="T251" i="6" s="1"/>
  <c r="AU250" i="3"/>
  <c r="T250" i="6" s="1"/>
  <c r="AU249" i="3"/>
  <c r="T249" i="6" s="1"/>
  <c r="AU248" i="3"/>
  <c r="T248" i="6" s="1"/>
  <c r="AU247" i="3"/>
  <c r="T247" i="6" s="1"/>
  <c r="AU246" i="3"/>
  <c r="T246" i="6" s="1"/>
  <c r="AU245" i="3"/>
  <c r="T245" i="6" s="1"/>
  <c r="AU244" i="3"/>
  <c r="T244" i="6" s="1"/>
  <c r="AU243" i="3"/>
  <c r="T243" i="6" s="1"/>
  <c r="AU242" i="3"/>
  <c r="T242" i="6" s="1"/>
  <c r="AU241" i="3"/>
  <c r="T241" i="6" s="1"/>
  <c r="AU240" i="3"/>
  <c r="T240" i="6" s="1"/>
  <c r="AU239" i="3"/>
  <c r="T239" i="6" s="1"/>
  <c r="AU238" i="3"/>
  <c r="T238" i="6" s="1"/>
  <c r="AU237" i="3"/>
  <c r="T237" i="6" s="1"/>
  <c r="AU236" i="3"/>
  <c r="T236" i="6" s="1"/>
  <c r="AU235" i="3"/>
  <c r="T235" i="6" s="1"/>
  <c r="AU234" i="3"/>
  <c r="T234" i="6" s="1"/>
  <c r="AU233" i="3"/>
  <c r="T233" i="6" s="1"/>
  <c r="AU232" i="3"/>
  <c r="T232" i="6" s="1"/>
  <c r="AU231" i="3"/>
  <c r="T231" i="6" s="1"/>
  <c r="AU230" i="3"/>
  <c r="T230" i="6" s="1"/>
  <c r="AU229" i="3"/>
  <c r="T229" i="6" s="1"/>
  <c r="AU228" i="3"/>
  <c r="T228" i="6" s="1"/>
  <c r="AU227" i="3"/>
  <c r="T227" i="6" s="1"/>
  <c r="AU226" i="3"/>
  <c r="T226" i="6" s="1"/>
  <c r="AU225" i="3"/>
  <c r="T225" i="6" s="1"/>
  <c r="AU224" i="3"/>
  <c r="T224" i="6" s="1"/>
  <c r="AU223" i="3"/>
  <c r="T223" i="6" s="1"/>
  <c r="AU222" i="3"/>
  <c r="T222" i="6" s="1"/>
  <c r="AU221" i="3"/>
  <c r="T221" i="6" s="1"/>
  <c r="AU220" i="3"/>
  <c r="T220" i="6" s="1"/>
  <c r="AU219" i="3"/>
  <c r="T219" i="6" s="1"/>
  <c r="AU218" i="3"/>
  <c r="T218" i="6" s="1"/>
  <c r="AU217" i="3"/>
  <c r="T217" i="6" s="1"/>
  <c r="AU216" i="3"/>
  <c r="T216" i="6" s="1"/>
  <c r="AU215" i="3"/>
  <c r="T215" i="6" s="1"/>
  <c r="AU214" i="3"/>
  <c r="T214" i="6" s="1"/>
  <c r="AU213" i="3"/>
  <c r="T213" i="6" s="1"/>
  <c r="AU212" i="3"/>
  <c r="T212" i="6" s="1"/>
  <c r="AU211" i="3"/>
  <c r="T211" i="6" s="1"/>
  <c r="AU210" i="3"/>
  <c r="T210" i="6" s="1"/>
  <c r="AU209" i="3"/>
  <c r="T209" i="6" s="1"/>
  <c r="AU208" i="3"/>
  <c r="T208" i="6" s="1"/>
  <c r="AU207" i="3"/>
  <c r="T207" i="6" s="1"/>
  <c r="AU206" i="3"/>
  <c r="T206" i="6" s="1"/>
  <c r="AU205" i="3"/>
  <c r="T205" i="6" s="1"/>
  <c r="AU204" i="3"/>
  <c r="T204" i="6" s="1"/>
  <c r="AU203" i="3"/>
  <c r="T203" i="6" s="1"/>
  <c r="AU202" i="3"/>
  <c r="T202" i="6" s="1"/>
  <c r="AU201" i="3"/>
  <c r="T201" i="6" s="1"/>
  <c r="AU200" i="3"/>
  <c r="T200" i="6" s="1"/>
  <c r="AU199" i="3"/>
  <c r="T199" i="6" s="1"/>
  <c r="AU198" i="3"/>
  <c r="T198" i="6" s="1"/>
  <c r="AU197" i="3"/>
  <c r="T197" i="6" s="1"/>
  <c r="AU196" i="3"/>
  <c r="T196" i="6" s="1"/>
  <c r="AU195" i="3"/>
  <c r="T195" i="6" s="1"/>
  <c r="AU194" i="3"/>
  <c r="T194" i="6" s="1"/>
  <c r="AU193" i="3"/>
  <c r="T193" i="6" s="1"/>
  <c r="AU192" i="3"/>
  <c r="T192" i="6" s="1"/>
  <c r="AU191" i="3"/>
  <c r="T191" i="6" s="1"/>
  <c r="AU190" i="3"/>
  <c r="T190" i="6" s="1"/>
  <c r="AU189" i="3"/>
  <c r="T189" i="6" s="1"/>
  <c r="AU188" i="3"/>
  <c r="T188" i="6" s="1"/>
  <c r="AU187" i="3"/>
  <c r="T187" i="6" s="1"/>
  <c r="AU186" i="3"/>
  <c r="T186" i="6" s="1"/>
  <c r="AU185" i="3"/>
  <c r="T185" i="6" s="1"/>
  <c r="AU184" i="3"/>
  <c r="T184" i="6" s="1"/>
  <c r="AU183" i="3"/>
  <c r="T183" i="6" s="1"/>
  <c r="AU182" i="3"/>
  <c r="T182" i="6" s="1"/>
  <c r="AU181" i="3"/>
  <c r="T181" i="6" s="1"/>
  <c r="AU180" i="3"/>
  <c r="T180" i="6" s="1"/>
  <c r="AU179" i="3"/>
  <c r="T179" i="6" s="1"/>
  <c r="AU178" i="3"/>
  <c r="T178" i="6" s="1"/>
  <c r="AU177" i="3"/>
  <c r="T177" i="6" s="1"/>
  <c r="AU176" i="3"/>
  <c r="T176" i="6" s="1"/>
  <c r="AU175" i="3"/>
  <c r="T175" i="6" s="1"/>
  <c r="AU174" i="3"/>
  <c r="T174" i="6" s="1"/>
  <c r="AU173" i="3"/>
  <c r="T173" i="6" s="1"/>
  <c r="AU172" i="3"/>
  <c r="T172" i="6" s="1"/>
  <c r="AU171" i="3"/>
  <c r="T171" i="6" s="1"/>
  <c r="AU170" i="3"/>
  <c r="T170" i="6" s="1"/>
  <c r="AU169" i="3"/>
  <c r="T169" i="6" s="1"/>
  <c r="AU168" i="3"/>
  <c r="T168" i="6" s="1"/>
  <c r="AU167" i="3"/>
  <c r="T167" i="6" s="1"/>
  <c r="AU166" i="3"/>
  <c r="T166" i="6" s="1"/>
  <c r="AU165" i="3"/>
  <c r="T165" i="6" s="1"/>
  <c r="AU164" i="3"/>
  <c r="T164" i="6" s="1"/>
  <c r="AU163" i="3"/>
  <c r="T163" i="6" s="1"/>
  <c r="AU162" i="3"/>
  <c r="T162" i="6" s="1"/>
  <c r="AU161" i="3"/>
  <c r="T161" i="6" s="1"/>
  <c r="AU160" i="3"/>
  <c r="T160" i="6" s="1"/>
  <c r="AU159" i="3"/>
  <c r="T159" i="6" s="1"/>
  <c r="AU158" i="3"/>
  <c r="T158" i="6" s="1"/>
  <c r="AU157" i="3"/>
  <c r="T157" i="6" s="1"/>
  <c r="AU156" i="3"/>
  <c r="T156" i="6" s="1"/>
  <c r="AU155" i="3"/>
  <c r="T155" i="6" s="1"/>
  <c r="AU154" i="3"/>
  <c r="T154" i="6" s="1"/>
  <c r="AU153" i="3"/>
  <c r="T153" i="6" s="1"/>
  <c r="AU152" i="3"/>
  <c r="T152" i="6" s="1"/>
  <c r="AU151" i="3"/>
  <c r="T151" i="6" s="1"/>
  <c r="AU150" i="3"/>
  <c r="T150" i="6" s="1"/>
  <c r="AU149" i="3"/>
  <c r="T149" i="6" s="1"/>
  <c r="AU148" i="3"/>
  <c r="T148" i="6" s="1"/>
  <c r="AU147" i="3"/>
  <c r="T147" i="6" s="1"/>
  <c r="AU146" i="3"/>
  <c r="T146" i="6" s="1"/>
  <c r="AU145" i="3"/>
  <c r="T145" i="6" s="1"/>
  <c r="AU144" i="3"/>
  <c r="T144" i="6" s="1"/>
  <c r="AU143" i="3"/>
  <c r="T143" i="6" s="1"/>
  <c r="AU142" i="3"/>
  <c r="T142" i="6" s="1"/>
  <c r="AU141" i="3"/>
  <c r="T141" i="6" s="1"/>
  <c r="AU140" i="3"/>
  <c r="T140" i="6" s="1"/>
  <c r="AU139" i="3"/>
  <c r="T139" i="6" s="1"/>
  <c r="AU138" i="3"/>
  <c r="T138" i="6" s="1"/>
  <c r="AU137" i="3"/>
  <c r="T137" i="6" s="1"/>
  <c r="AU136" i="3"/>
  <c r="T136" i="6" s="1"/>
  <c r="AU135" i="3"/>
  <c r="T135" i="6" s="1"/>
  <c r="AU134" i="3"/>
  <c r="T134" i="6" s="1"/>
  <c r="AU133" i="3"/>
  <c r="T133" i="6" s="1"/>
  <c r="AU132" i="3"/>
  <c r="T132" i="6" s="1"/>
  <c r="AU131" i="3"/>
  <c r="T131" i="6" s="1"/>
  <c r="AU130" i="3"/>
  <c r="T130" i="6" s="1"/>
  <c r="AU129" i="3"/>
  <c r="T129" i="6" s="1"/>
  <c r="AU128" i="3"/>
  <c r="T128" i="6" s="1"/>
  <c r="AU127" i="3"/>
  <c r="T127" i="6" s="1"/>
  <c r="AU126" i="3"/>
  <c r="T126" i="6" s="1"/>
  <c r="AU125" i="3"/>
  <c r="T125" i="6" s="1"/>
  <c r="AU124" i="3"/>
  <c r="T124" i="6" s="1"/>
  <c r="AU123" i="3"/>
  <c r="T123" i="6" s="1"/>
  <c r="AU122" i="3"/>
  <c r="T122" i="6" s="1"/>
  <c r="AU121" i="3"/>
  <c r="T121" i="6" s="1"/>
  <c r="AU120" i="3"/>
  <c r="T120" i="6" s="1"/>
  <c r="AU119" i="3"/>
  <c r="T119" i="6" s="1"/>
  <c r="AU118" i="3"/>
  <c r="T118" i="6" s="1"/>
  <c r="AU117" i="3"/>
  <c r="T117" i="6" s="1"/>
  <c r="AU116" i="3"/>
  <c r="T116" i="6" s="1"/>
  <c r="AU115" i="3"/>
  <c r="T115" i="6" s="1"/>
  <c r="AU114" i="3"/>
  <c r="T114" i="6" s="1"/>
  <c r="AU113" i="3"/>
  <c r="T113" i="6" s="1"/>
  <c r="AU112" i="3"/>
  <c r="T112" i="6" s="1"/>
  <c r="AU111" i="3"/>
  <c r="T111" i="6" s="1"/>
  <c r="AU110" i="3"/>
  <c r="T110" i="6" s="1"/>
  <c r="AU109" i="3"/>
  <c r="T109" i="6" s="1"/>
  <c r="AU108" i="3"/>
  <c r="T108" i="6" s="1"/>
  <c r="AU107" i="3"/>
  <c r="T107" i="6" s="1"/>
  <c r="AU106" i="3"/>
  <c r="T106" i="6" s="1"/>
  <c r="AU105" i="3"/>
  <c r="T105" i="6" s="1"/>
  <c r="AU104" i="3"/>
  <c r="T104" i="6" s="1"/>
  <c r="AU103" i="3"/>
  <c r="T103" i="6" s="1"/>
  <c r="AU102" i="3"/>
  <c r="T102" i="6" s="1"/>
  <c r="AU101" i="3"/>
  <c r="T101" i="6" s="1"/>
  <c r="AU100" i="3"/>
  <c r="T100" i="6" s="1"/>
  <c r="AU99" i="3"/>
  <c r="T99" i="6" s="1"/>
  <c r="AU98" i="3"/>
  <c r="T98" i="6" s="1"/>
  <c r="AU97" i="3"/>
  <c r="T97" i="6" s="1"/>
  <c r="AU96" i="3"/>
  <c r="T96" i="6" s="1"/>
  <c r="AU95" i="3"/>
  <c r="T95" i="6" s="1"/>
  <c r="AU94" i="3"/>
  <c r="T94" i="6" s="1"/>
  <c r="AU93" i="3"/>
  <c r="T93" i="6" s="1"/>
  <c r="AU92" i="3"/>
  <c r="T92" i="6" s="1"/>
  <c r="AU91" i="3"/>
  <c r="T91" i="6" s="1"/>
  <c r="AU90" i="3"/>
  <c r="T90" i="6" s="1"/>
  <c r="AU89" i="3"/>
  <c r="T89" i="6" s="1"/>
  <c r="AU88" i="3"/>
  <c r="T88" i="6" s="1"/>
  <c r="AU87" i="3"/>
  <c r="T87" i="6" s="1"/>
  <c r="AU86" i="3"/>
  <c r="T86" i="6" s="1"/>
  <c r="AU85" i="3"/>
  <c r="T85" i="6" s="1"/>
  <c r="AU84" i="3"/>
  <c r="T84" i="6" s="1"/>
  <c r="AU83" i="3"/>
  <c r="T83" i="6" s="1"/>
  <c r="AU82" i="3"/>
  <c r="T82" i="6" s="1"/>
  <c r="AU81" i="3"/>
  <c r="T81" i="6" s="1"/>
  <c r="AU80" i="3"/>
  <c r="T80" i="6" s="1"/>
  <c r="AU79" i="3"/>
  <c r="T79" i="6" s="1"/>
  <c r="AU78" i="3"/>
  <c r="T78" i="6" s="1"/>
  <c r="AU77" i="3"/>
  <c r="T77" i="6" s="1"/>
  <c r="AU76" i="3"/>
  <c r="T76" i="6" s="1"/>
  <c r="AU75" i="3"/>
  <c r="T75" i="6" s="1"/>
  <c r="AU74" i="3"/>
  <c r="T74" i="6" s="1"/>
  <c r="AU73" i="3"/>
  <c r="T73" i="6" s="1"/>
  <c r="AU72" i="3"/>
  <c r="T72" i="6" s="1"/>
  <c r="AU71" i="3"/>
  <c r="T71" i="6" s="1"/>
  <c r="AU70" i="3"/>
  <c r="T70" i="6" s="1"/>
  <c r="AU69" i="3"/>
  <c r="T69" i="6" s="1"/>
  <c r="AU68" i="3"/>
  <c r="T68" i="6" s="1"/>
  <c r="AU67" i="3"/>
  <c r="T67" i="6" s="1"/>
  <c r="AU66" i="3"/>
  <c r="T66" i="6" s="1"/>
  <c r="AU65" i="3"/>
  <c r="T65" i="6" s="1"/>
  <c r="AU64" i="3"/>
  <c r="T64" i="6" s="1"/>
  <c r="AU63" i="3"/>
  <c r="T63" i="6" s="1"/>
  <c r="AU62" i="3"/>
  <c r="T62" i="6" s="1"/>
  <c r="AU61" i="3"/>
  <c r="T61" i="6" s="1"/>
  <c r="AU60" i="3"/>
  <c r="T60" i="6" s="1"/>
  <c r="AU59" i="3"/>
  <c r="T59" i="6" s="1"/>
  <c r="AU58" i="3"/>
  <c r="T58" i="6" s="1"/>
  <c r="AU57" i="3"/>
  <c r="T57" i="6" s="1"/>
  <c r="AU56" i="3"/>
  <c r="T56" i="6" s="1"/>
  <c r="AU55" i="3"/>
  <c r="T55" i="6" s="1"/>
  <c r="AU54" i="3"/>
  <c r="T54" i="6" s="1"/>
  <c r="AU53" i="3"/>
  <c r="T53" i="6" s="1"/>
  <c r="AU52" i="3"/>
  <c r="T52" i="6" s="1"/>
  <c r="AU51" i="3"/>
  <c r="T51" i="6" s="1"/>
  <c r="AU50" i="3"/>
  <c r="T50" i="6" s="1"/>
  <c r="AU49" i="3"/>
  <c r="T49" i="6" s="1"/>
  <c r="AU48" i="3"/>
  <c r="T48" i="6" s="1"/>
  <c r="AU47" i="3"/>
  <c r="T47" i="6" s="1"/>
  <c r="AU46" i="3"/>
  <c r="T46" i="6" s="1"/>
  <c r="AU45" i="3"/>
  <c r="T45" i="6" s="1"/>
  <c r="AU44" i="3"/>
  <c r="T44" i="6" s="1"/>
  <c r="AU43" i="3"/>
  <c r="T43" i="6" s="1"/>
  <c r="AU42" i="3"/>
  <c r="T42" i="6" s="1"/>
  <c r="AU41" i="3"/>
  <c r="T41" i="6" s="1"/>
  <c r="AU40" i="3"/>
  <c r="T40" i="6" s="1"/>
  <c r="AU39" i="3"/>
  <c r="T39" i="6" s="1"/>
  <c r="AU38" i="3"/>
  <c r="T38" i="6" s="1"/>
  <c r="AU37" i="3"/>
  <c r="T37" i="6" s="1"/>
  <c r="AU36" i="3"/>
  <c r="T36" i="6" s="1"/>
  <c r="AU35" i="3"/>
  <c r="T35" i="6" s="1"/>
  <c r="AU34" i="3"/>
  <c r="T34" i="6" s="1"/>
  <c r="AU33" i="3"/>
  <c r="T33" i="6" s="1"/>
  <c r="AU32" i="3"/>
  <c r="T32" i="6" s="1"/>
  <c r="AU31" i="3"/>
  <c r="T31" i="6" s="1"/>
  <c r="AU30" i="3"/>
  <c r="T30" i="6" s="1"/>
  <c r="AU29" i="3"/>
  <c r="T29" i="6" s="1"/>
  <c r="AU28" i="3"/>
  <c r="T28" i="6" s="1"/>
  <c r="AU27" i="3"/>
  <c r="T27" i="6" s="1"/>
  <c r="AU26" i="3"/>
  <c r="T26" i="6" s="1"/>
  <c r="AU25" i="3"/>
  <c r="T25" i="6" s="1"/>
  <c r="AU24" i="3"/>
  <c r="T24" i="6" s="1"/>
  <c r="AU23" i="3"/>
  <c r="T23" i="6" s="1"/>
  <c r="AU22" i="3"/>
  <c r="T22" i="6" s="1"/>
  <c r="AU21" i="3"/>
  <c r="T21" i="6" s="1"/>
  <c r="AU20" i="3"/>
  <c r="T20" i="6" s="1"/>
  <c r="AU19" i="3"/>
  <c r="T19" i="6" s="1"/>
  <c r="AU18" i="3"/>
  <c r="T18" i="6" s="1"/>
  <c r="AU17" i="3"/>
  <c r="T17" i="6" s="1"/>
  <c r="AU16" i="3"/>
  <c r="T16" i="6" s="1"/>
  <c r="AU15" i="3"/>
  <c r="T15" i="6" s="1"/>
  <c r="AU14" i="3"/>
  <c r="T14" i="6" s="1"/>
  <c r="AU13" i="3"/>
  <c r="T13" i="6" s="1"/>
  <c r="AU12" i="3"/>
  <c r="T12" i="6" s="1"/>
  <c r="AU11" i="3"/>
  <c r="T11" i="6" s="1"/>
  <c r="AU10" i="3"/>
  <c r="T10" i="6" s="1"/>
  <c r="AU9" i="3"/>
  <c r="T9" i="6" s="1"/>
  <c r="AU8" i="3"/>
  <c r="T8" i="6" s="1"/>
  <c r="AU7" i="3"/>
  <c r="T7" i="6" s="1"/>
  <c r="AU6" i="3"/>
  <c r="T6" i="6" s="1"/>
  <c r="AU5" i="3"/>
  <c r="T5" i="6" s="1"/>
  <c r="AU4" i="3"/>
  <c r="T4" i="6" s="1"/>
  <c r="AU3" i="3"/>
  <c r="T3" i="6" s="1"/>
  <c r="O12" i="24" l="1"/>
  <c r="O13" i="24"/>
  <c r="O14" i="24"/>
  <c r="O15" i="24"/>
  <c r="L15" i="24"/>
  <c r="M15" i="24"/>
  <c r="N15" i="24"/>
  <c r="K15" i="24"/>
  <c r="L13" i="24"/>
  <c r="M13" i="24"/>
  <c r="N13" i="24"/>
  <c r="K13" i="24"/>
  <c r="L14" i="24"/>
  <c r="M14" i="24"/>
  <c r="N14" i="24"/>
  <c r="K14" i="24"/>
  <c r="L12" i="24"/>
  <c r="M12" i="24"/>
  <c r="N12" i="24"/>
  <c r="K12" i="24"/>
  <c r="J15" i="24"/>
  <c r="J14" i="24"/>
  <c r="J13" i="24"/>
  <c r="J12" i="24"/>
  <c r="B14" i="24"/>
  <c r="F12" i="24"/>
  <c r="E12" i="24"/>
  <c r="D12" i="24"/>
  <c r="C12" i="24"/>
  <c r="B12" i="24"/>
  <c r="N16" i="24" l="1"/>
  <c r="J16" i="24"/>
  <c r="L16" i="24"/>
  <c r="M16" i="24"/>
  <c r="K16" i="24"/>
  <c r="O16" i="24"/>
  <c r="E13" i="24"/>
  <c r="C13" i="24"/>
  <c r="D13" i="24"/>
  <c r="F13" i="24"/>
  <c r="G12" i="24"/>
  <c r="G13" i="24" s="1"/>
  <c r="C40" i="18"/>
  <c r="C28" i="18"/>
  <c r="S13" i="24" l="1"/>
  <c r="R13" i="24"/>
  <c r="P13" i="24"/>
  <c r="T13" i="24"/>
  <c r="Q13" i="24"/>
  <c r="P12" i="24"/>
  <c r="Q12" i="24"/>
  <c r="T12" i="24"/>
  <c r="R12" i="24"/>
  <c r="S12" i="24"/>
  <c r="Q14" i="24"/>
  <c r="P14" i="24"/>
  <c r="F14" i="24"/>
  <c r="F15" i="24" s="1"/>
  <c r="R14" i="24"/>
  <c r="E14" i="24"/>
  <c r="E15" i="24" s="1"/>
  <c r="D14" i="24"/>
  <c r="D15" i="24" s="1"/>
  <c r="S14" i="24"/>
  <c r="C14" i="24"/>
  <c r="T14" i="24"/>
  <c r="R15" i="24"/>
  <c r="S15" i="24"/>
  <c r="T15" i="24"/>
  <c r="Q15" i="24"/>
  <c r="P15" i="24"/>
  <c r="T16" i="24" l="1"/>
  <c r="Q16" i="24"/>
  <c r="C15" i="24"/>
  <c r="G14" i="24"/>
  <c r="G15" i="24" s="1"/>
  <c r="S16" i="24"/>
  <c r="P16" i="24"/>
  <c r="R16" i="24"/>
  <c r="H18" i="18"/>
  <c r="H17" i="18"/>
  <c r="H16" i="18"/>
  <c r="H15" i="18"/>
  <c r="H14" i="18"/>
  <c r="H13" i="18"/>
  <c r="H12" i="18"/>
  <c r="H11" i="18"/>
  <c r="H10" i="18"/>
  <c r="H9" i="18"/>
  <c r="H8" i="18"/>
  <c r="H6" i="18"/>
  <c r="H5" i="18"/>
  <c r="H4" i="18"/>
  <c r="H3" i="18"/>
  <c r="A47" i="18"/>
  <c r="B2" i="18" a="1"/>
  <c r="B2" i="18" s="1"/>
  <c r="A42" i="18"/>
  <c r="A30" i="18"/>
  <c r="A27" i="18"/>
  <c r="A26" i="18"/>
  <c r="A2" i="18"/>
  <c r="A22" i="18"/>
  <c r="A13" i="18"/>
  <c r="A20" i="18"/>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3" i="7"/>
  <c r="H2" i="7"/>
  <c r="B17" i="18" l="1"/>
  <c r="B41" i="18"/>
  <c r="B25" i="18"/>
  <c r="B9" i="18"/>
  <c r="B33" i="18"/>
  <c r="B45" i="18"/>
  <c r="B29" i="18"/>
  <c r="B13" i="18"/>
  <c r="B37" i="18"/>
  <c r="B21" i="18"/>
  <c r="B5" i="18"/>
  <c r="B44" i="18"/>
  <c r="B36" i="18"/>
  <c r="B28" i="18"/>
  <c r="B20" i="18"/>
  <c r="B12" i="18"/>
  <c r="B4" i="18"/>
  <c r="B47" i="18"/>
  <c r="B43" i="18"/>
  <c r="B39" i="18"/>
  <c r="B35" i="18"/>
  <c r="B31" i="18"/>
  <c r="B27" i="18"/>
  <c r="B23" i="18"/>
  <c r="B19" i="18"/>
  <c r="B15" i="18"/>
  <c r="B11" i="18"/>
  <c r="B7" i="18"/>
  <c r="B3" i="18"/>
  <c r="B48" i="18"/>
  <c r="B40" i="18"/>
  <c r="B32" i="18"/>
  <c r="B24" i="18"/>
  <c r="B16" i="18"/>
  <c r="B8" i="18"/>
  <c r="B46" i="18"/>
  <c r="B42" i="18"/>
  <c r="B38" i="18"/>
  <c r="B34" i="18"/>
  <c r="B30" i="18"/>
  <c r="B26" i="18"/>
  <c r="B22" i="18"/>
  <c r="B18" i="18"/>
  <c r="B14" i="18"/>
  <c r="B10" i="18"/>
  <c r="B6" i="18"/>
  <c r="F1060" i="7" l="1"/>
  <c r="F1056" i="7"/>
  <c r="F1052" i="7"/>
  <c r="F1048" i="7"/>
  <c r="F1044" i="7"/>
  <c r="F1040" i="7"/>
  <c r="F1036" i="7"/>
  <c r="F1032" i="7"/>
  <c r="F1028" i="7"/>
  <c r="F1024" i="7"/>
  <c r="F1020" i="7"/>
  <c r="F1016" i="7"/>
  <c r="F1012" i="7"/>
  <c r="F1008" i="7"/>
  <c r="F1004" i="7"/>
  <c r="F996" i="7"/>
  <c r="F992" i="7"/>
  <c r="F988" i="7"/>
  <c r="F984" i="7"/>
  <c r="F980" i="7"/>
  <c r="F976" i="7"/>
  <c r="F972" i="7"/>
  <c r="F968" i="7"/>
  <c r="F964" i="7"/>
  <c r="F960" i="7"/>
  <c r="F956" i="7"/>
  <c r="F952" i="7"/>
  <c r="F948" i="7"/>
  <c r="F944" i="7"/>
  <c r="F940" i="7"/>
  <c r="F932" i="7"/>
  <c r="F928" i="7"/>
  <c r="F924" i="7"/>
  <c r="F920" i="7"/>
  <c r="F916" i="7"/>
  <c r="F912" i="7"/>
  <c r="F908" i="7"/>
  <c r="F904" i="7"/>
  <c r="F900" i="7"/>
  <c r="F896" i="7"/>
  <c r="F892" i="7"/>
  <c r="F888" i="7"/>
  <c r="F884" i="7"/>
  <c r="F880" i="7"/>
  <c r="F876" i="7"/>
  <c r="F868" i="7"/>
  <c r="F864" i="7"/>
  <c r="F860" i="7"/>
  <c r="F856" i="7"/>
  <c r="F852" i="7"/>
  <c r="F848" i="7"/>
  <c r="F844" i="7"/>
  <c r="F840" i="7"/>
  <c r="F836" i="7"/>
  <c r="F832" i="7"/>
  <c r="F828" i="7"/>
  <c r="F824" i="7"/>
  <c r="F820" i="7"/>
  <c r="F816" i="7"/>
  <c r="F812" i="7"/>
  <c r="F804" i="7"/>
  <c r="F800" i="7"/>
  <c r="F796" i="7"/>
  <c r="F792" i="7"/>
  <c r="F788" i="7"/>
  <c r="F784" i="7"/>
  <c r="F780" i="7"/>
  <c r="F776" i="7"/>
  <c r="F772" i="7"/>
  <c r="F768" i="7"/>
  <c r="F764" i="7"/>
  <c r="F760" i="7"/>
  <c r="F756" i="7"/>
  <c r="F752" i="7"/>
  <c r="F748" i="7"/>
  <c r="F740" i="7"/>
  <c r="F736" i="7"/>
  <c r="F732" i="7"/>
  <c r="F728" i="7"/>
  <c r="F724" i="7"/>
  <c r="F720" i="7"/>
  <c r="F716" i="7"/>
  <c r="F712" i="7"/>
  <c r="F708" i="7"/>
  <c r="F704" i="7"/>
  <c r="F700" i="7"/>
  <c r="F696" i="7"/>
  <c r="F692" i="7"/>
  <c r="F688" i="7"/>
  <c r="F684" i="7"/>
  <c r="F676" i="7"/>
  <c r="F672" i="7"/>
  <c r="F668" i="7"/>
  <c r="F664" i="7"/>
  <c r="F660" i="7"/>
  <c r="F656" i="7"/>
  <c r="F652" i="7"/>
  <c r="F648" i="7"/>
  <c r="F644" i="7"/>
  <c r="F640" i="7"/>
  <c r="F636" i="7"/>
  <c r="F632" i="7"/>
  <c r="F628" i="7"/>
  <c r="F624" i="7"/>
  <c r="F620" i="7"/>
  <c r="F612" i="7"/>
  <c r="F608" i="7"/>
  <c r="F604" i="7"/>
  <c r="F600" i="7"/>
  <c r="F596" i="7"/>
  <c r="F592" i="7"/>
  <c r="F588" i="7"/>
  <c r="F584" i="7"/>
  <c r="F580" i="7"/>
  <c r="F576" i="7"/>
  <c r="F572" i="7"/>
  <c r="F568" i="7"/>
  <c r="F564" i="7"/>
  <c r="F560" i="7"/>
  <c r="F556" i="7"/>
  <c r="F549" i="7"/>
  <c r="F548" i="7"/>
  <c r="F545" i="7"/>
  <c r="F544" i="7"/>
  <c r="F540" i="7"/>
  <c r="F536" i="7"/>
  <c r="F533" i="7"/>
  <c r="F532" i="7"/>
  <c r="F529" i="7"/>
  <c r="F528" i="7"/>
  <c r="F524" i="7"/>
  <c r="F520" i="7"/>
  <c r="F517" i="7"/>
  <c r="F516" i="7"/>
  <c r="F513" i="7"/>
  <c r="F512" i="7"/>
  <c r="F508" i="7"/>
  <c r="F504" i="7"/>
  <c r="F501" i="7"/>
  <c r="F500" i="7"/>
  <c r="F497" i="7"/>
  <c r="F496" i="7"/>
  <c r="F492" i="7"/>
  <c r="F485" i="7"/>
  <c r="F484" i="7"/>
  <c r="F481" i="7"/>
  <c r="F480" i="7"/>
  <c r="F476" i="7"/>
  <c r="F472" i="7"/>
  <c r="F469" i="7"/>
  <c r="F468" i="7"/>
  <c r="F465" i="7"/>
  <c r="F464" i="7"/>
  <c r="F460" i="7"/>
  <c r="F456" i="7"/>
  <c r="F453" i="7"/>
  <c r="F452" i="7"/>
  <c r="F449" i="7"/>
  <c r="F448" i="7"/>
  <c r="F444" i="7"/>
  <c r="F440" i="7"/>
  <c r="F437" i="7"/>
  <c r="F436" i="7"/>
  <c r="F433" i="7"/>
  <c r="F432" i="7"/>
  <c r="F428" i="7"/>
  <c r="F424" i="7"/>
  <c r="F421" i="7"/>
  <c r="F420" i="7"/>
  <c r="F417" i="7"/>
  <c r="F416" i="7"/>
  <c r="F412" i="7"/>
  <c r="F408" i="7"/>
  <c r="F405" i="7"/>
  <c r="F404" i="7"/>
  <c r="F401" i="7"/>
  <c r="F400" i="7"/>
  <c r="F396" i="7"/>
  <c r="F392" i="7"/>
  <c r="F389" i="7"/>
  <c r="F388" i="7"/>
  <c r="F385" i="7"/>
  <c r="F384" i="7"/>
  <c r="F380" i="7"/>
  <c r="F376" i="7"/>
  <c r="F373" i="7"/>
  <c r="F372" i="7"/>
  <c r="F369" i="7"/>
  <c r="F368" i="7"/>
  <c r="F364" i="7"/>
  <c r="F360" i="7"/>
  <c r="F357" i="7"/>
  <c r="F356" i="7"/>
  <c r="F353" i="7"/>
  <c r="F352" i="7"/>
  <c r="F348" i="7"/>
  <c r="F344" i="7"/>
  <c r="F341" i="7"/>
  <c r="F340" i="7"/>
  <c r="F337" i="7"/>
  <c r="F336" i="7"/>
  <c r="F332" i="7"/>
  <c r="F328" i="7"/>
  <c r="F325" i="7"/>
  <c r="F324" i="7"/>
  <c r="F321" i="7"/>
  <c r="F320" i="7"/>
  <c r="F316" i="7"/>
  <c r="F312" i="7"/>
  <c r="F309" i="7"/>
  <c r="F308" i="7"/>
  <c r="F305" i="7"/>
  <c r="F304" i="7"/>
  <c r="F300" i="7"/>
  <c r="F296" i="7"/>
  <c r="F293" i="7"/>
  <c r="F292" i="7"/>
  <c r="F289" i="7"/>
  <c r="F288" i="7"/>
  <c r="F284" i="7"/>
  <c r="F280" i="7"/>
  <c r="F277" i="7"/>
  <c r="F276" i="7"/>
  <c r="F273" i="7"/>
  <c r="F272" i="7"/>
  <c r="F268" i="7"/>
  <c r="F264" i="7"/>
  <c r="F261" i="7"/>
  <c r="F260" i="7"/>
  <c r="F257" i="7"/>
  <c r="F256" i="7"/>
  <c r="F252" i="7"/>
  <c r="F248" i="7"/>
  <c r="F245" i="7"/>
  <c r="F244" i="7"/>
  <c r="F241" i="7"/>
  <c r="F240" i="7"/>
  <c r="F236" i="7"/>
  <c r="F232" i="7"/>
  <c r="F229" i="7"/>
  <c r="F228" i="7"/>
  <c r="F225" i="7"/>
  <c r="F224" i="7"/>
  <c r="F220" i="7"/>
  <c r="F216" i="7"/>
  <c r="F213" i="7"/>
  <c r="F212" i="7"/>
  <c r="F209" i="7"/>
  <c r="F208" i="7"/>
  <c r="F204" i="7"/>
  <c r="F200" i="7"/>
  <c r="F197" i="7"/>
  <c r="F196" i="7"/>
  <c r="F193" i="7"/>
  <c r="F192" i="7"/>
  <c r="F188" i="7"/>
  <c r="F184" i="7"/>
  <c r="F181" i="7"/>
  <c r="F180" i="7"/>
  <c r="F177" i="7"/>
  <c r="F176" i="7"/>
  <c r="F172" i="7"/>
  <c r="F168" i="7"/>
  <c r="F165" i="7"/>
  <c r="F164" i="7"/>
  <c r="F161" i="7"/>
  <c r="F160" i="7"/>
  <c r="F156" i="7"/>
  <c r="F152" i="7"/>
  <c r="F149" i="7"/>
  <c r="F148" i="7"/>
  <c r="F145" i="7"/>
  <c r="F144" i="7"/>
  <c r="F141" i="7"/>
  <c r="F140" i="7"/>
  <c r="F136" i="7"/>
  <c r="F133" i="7"/>
  <c r="F132" i="7"/>
  <c r="F128" i="7"/>
  <c r="F124" i="7"/>
  <c r="F121" i="7"/>
  <c r="F120" i="7"/>
  <c r="F117" i="7"/>
  <c r="F116" i="7"/>
  <c r="F112" i="7"/>
  <c r="F109" i="7"/>
  <c r="F108" i="7"/>
  <c r="F107" i="7"/>
  <c r="F105" i="7"/>
  <c r="F104" i="7"/>
  <c r="F100" i="7"/>
  <c r="F97" i="7"/>
  <c r="F96" i="7"/>
  <c r="F95" i="7"/>
  <c r="F93" i="7"/>
  <c r="F92" i="7"/>
  <c r="F88" i="7"/>
  <c r="F84" i="7"/>
  <c r="F80" i="7"/>
  <c r="F79" i="7"/>
  <c r="F76" i="7"/>
  <c r="F73" i="7"/>
  <c r="F72" i="7"/>
  <c r="F69" i="7"/>
  <c r="F68" i="7"/>
  <c r="F67" i="7"/>
  <c r="F65" i="7"/>
  <c r="F64" i="7"/>
  <c r="F63" i="7"/>
  <c r="F61" i="7"/>
  <c r="F60" i="7"/>
  <c r="F56" i="7"/>
  <c r="F52" i="7"/>
  <c r="F49" i="7"/>
  <c r="F48" i="7"/>
  <c r="F47" i="7"/>
  <c r="F44" i="7"/>
  <c r="F43" i="7"/>
  <c r="F41" i="7"/>
  <c r="F40" i="7"/>
  <c r="F37" i="7"/>
  <c r="F36" i="7"/>
  <c r="F33" i="7"/>
  <c r="F32" i="7"/>
  <c r="F31" i="7"/>
  <c r="F29" i="7"/>
  <c r="F28" i="7"/>
  <c r="F24" i="7"/>
  <c r="F23" i="7"/>
  <c r="F21" i="7"/>
  <c r="F20" i="7"/>
  <c r="F16" i="7"/>
  <c r="F15" i="7"/>
  <c r="F12" i="7"/>
  <c r="F9" i="7"/>
  <c r="F8" i="7"/>
  <c r="F5" i="7"/>
  <c r="F4" i="7"/>
  <c r="F1000" i="7"/>
  <c r="F936" i="7"/>
  <c r="F872" i="7"/>
  <c r="F808" i="7"/>
  <c r="F744" i="7"/>
  <c r="F680" i="7"/>
  <c r="F616" i="7"/>
  <c r="F552" i="7"/>
  <c r="F488" i="7"/>
  <c r="F137" i="7"/>
  <c r="F129" i="7"/>
  <c r="F113" i="7"/>
  <c r="F85" i="7"/>
  <c r="F81" i="7"/>
  <c r="F53" i="7"/>
  <c r="F17" i="7"/>
  <c r="F3" i="7"/>
  <c r="F7" i="7"/>
  <c r="F11" i="7"/>
  <c r="F19" i="7"/>
  <c r="F27" i="7"/>
  <c r="F35" i="7"/>
  <c r="F39" i="7"/>
  <c r="F51" i="7"/>
  <c r="F55" i="7"/>
  <c r="F59" i="7"/>
  <c r="F71" i="7"/>
  <c r="F75" i="7"/>
  <c r="F83" i="7"/>
  <c r="F87" i="7"/>
  <c r="F91" i="7"/>
  <c r="F99" i="7"/>
  <c r="F101" i="7"/>
  <c r="F103" i="7"/>
  <c r="F111" i="7"/>
  <c r="F115" i="7"/>
  <c r="F119" i="7"/>
  <c r="F123" i="7"/>
  <c r="F125" i="7"/>
  <c r="F127" i="7"/>
  <c r="F131" i="7"/>
  <c r="F135" i="7"/>
  <c r="F139" i="7"/>
  <c r="F143" i="7"/>
  <c r="F147" i="7"/>
  <c r="G1063" i="7"/>
  <c r="G1062" i="7"/>
  <c r="G1061" i="7"/>
  <c r="G1060" i="7"/>
  <c r="G1059" i="7"/>
  <c r="G1058" i="7"/>
  <c r="G1057" i="7"/>
  <c r="G1056" i="7"/>
  <c r="G1055" i="7"/>
  <c r="G1054" i="7"/>
  <c r="G1053" i="7"/>
  <c r="G1052" i="7"/>
  <c r="G1051" i="7"/>
  <c r="G1050" i="7"/>
  <c r="G1049" i="7"/>
  <c r="G1048" i="7"/>
  <c r="G1047" i="7"/>
  <c r="G1046" i="7"/>
  <c r="G1045" i="7"/>
  <c r="G1044" i="7"/>
  <c r="G1043" i="7"/>
  <c r="G1042" i="7"/>
  <c r="G1041" i="7"/>
  <c r="G1040" i="7"/>
  <c r="G1039" i="7"/>
  <c r="G1038" i="7"/>
  <c r="G1037" i="7"/>
  <c r="G1036" i="7"/>
  <c r="G1035" i="7"/>
  <c r="G1034" i="7"/>
  <c r="G1033" i="7"/>
  <c r="G1032" i="7"/>
  <c r="G1031" i="7"/>
  <c r="G1030" i="7"/>
  <c r="G1029" i="7"/>
  <c r="G1028" i="7"/>
  <c r="G1027" i="7"/>
  <c r="G1026" i="7"/>
  <c r="G1025" i="7"/>
  <c r="G1024" i="7"/>
  <c r="G1023" i="7"/>
  <c r="G1022" i="7"/>
  <c r="G1021" i="7"/>
  <c r="G1020" i="7"/>
  <c r="G1019" i="7"/>
  <c r="G1018" i="7"/>
  <c r="G1017" i="7"/>
  <c r="G1016" i="7"/>
  <c r="G1015" i="7"/>
  <c r="G1014" i="7"/>
  <c r="G1013" i="7"/>
  <c r="G1012" i="7"/>
  <c r="G1011" i="7"/>
  <c r="G1010" i="7"/>
  <c r="G1009" i="7"/>
  <c r="G1008" i="7"/>
  <c r="G1007" i="7"/>
  <c r="G1006" i="7"/>
  <c r="G1005" i="7"/>
  <c r="G1004" i="7"/>
  <c r="G1003" i="7"/>
  <c r="G1002" i="7"/>
  <c r="G1001" i="7"/>
  <c r="G1000" i="7"/>
  <c r="G999" i="7"/>
  <c r="G998" i="7"/>
  <c r="G997" i="7"/>
  <c r="G996" i="7"/>
  <c r="G995" i="7"/>
  <c r="G994" i="7"/>
  <c r="G993" i="7"/>
  <c r="G992" i="7"/>
  <c r="G991" i="7"/>
  <c r="G990" i="7"/>
  <c r="G989" i="7"/>
  <c r="G988" i="7"/>
  <c r="G987" i="7"/>
  <c r="G986" i="7"/>
  <c r="G985" i="7"/>
  <c r="G984" i="7"/>
  <c r="G983" i="7"/>
  <c r="G982" i="7"/>
  <c r="G981" i="7"/>
  <c r="G980" i="7"/>
  <c r="G979" i="7"/>
  <c r="G978" i="7"/>
  <c r="G977" i="7"/>
  <c r="G976" i="7"/>
  <c r="G975" i="7"/>
  <c r="G974" i="7"/>
  <c r="G973" i="7"/>
  <c r="G972" i="7"/>
  <c r="G971" i="7"/>
  <c r="G970" i="7"/>
  <c r="G969" i="7"/>
  <c r="G968" i="7"/>
  <c r="G967" i="7"/>
  <c r="G966" i="7"/>
  <c r="G965" i="7"/>
  <c r="G964" i="7"/>
  <c r="G963" i="7"/>
  <c r="G962" i="7"/>
  <c r="G961" i="7"/>
  <c r="G960" i="7"/>
  <c r="G959" i="7"/>
  <c r="G958" i="7"/>
  <c r="G957" i="7"/>
  <c r="G956" i="7"/>
  <c r="G955" i="7"/>
  <c r="G954" i="7"/>
  <c r="G953" i="7"/>
  <c r="G952" i="7"/>
  <c r="G951" i="7"/>
  <c r="G950" i="7"/>
  <c r="G949" i="7"/>
  <c r="G948" i="7"/>
  <c r="G947" i="7"/>
  <c r="G946" i="7"/>
  <c r="G945" i="7"/>
  <c r="G944" i="7"/>
  <c r="G943" i="7"/>
  <c r="G942" i="7"/>
  <c r="G941" i="7"/>
  <c r="G940" i="7"/>
  <c r="G939" i="7"/>
  <c r="G938" i="7"/>
  <c r="G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G911" i="7"/>
  <c r="G910" i="7"/>
  <c r="G909" i="7"/>
  <c r="G908" i="7"/>
  <c r="G907" i="7"/>
  <c r="G906" i="7"/>
  <c r="G905" i="7"/>
  <c r="G904" i="7"/>
  <c r="G903" i="7"/>
  <c r="G902" i="7"/>
  <c r="G901" i="7"/>
  <c r="G900" i="7"/>
  <c r="G899" i="7"/>
  <c r="G898" i="7"/>
  <c r="G897" i="7"/>
  <c r="G896" i="7"/>
  <c r="G895" i="7"/>
  <c r="G894" i="7"/>
  <c r="G893" i="7"/>
  <c r="G892" i="7"/>
  <c r="G891" i="7"/>
  <c r="G890" i="7"/>
  <c r="G889" i="7"/>
  <c r="G888" i="7"/>
  <c r="G887" i="7"/>
  <c r="G886" i="7"/>
  <c r="G885" i="7"/>
  <c r="G884" i="7"/>
  <c r="G883" i="7"/>
  <c r="G882" i="7"/>
  <c r="G881" i="7"/>
  <c r="G880" i="7"/>
  <c r="G879" i="7"/>
  <c r="G878" i="7"/>
  <c r="G877" i="7"/>
  <c r="G876" i="7"/>
  <c r="G875" i="7"/>
  <c r="G874" i="7"/>
  <c r="G873" i="7"/>
  <c r="G872" i="7"/>
  <c r="G871" i="7"/>
  <c r="G870" i="7"/>
  <c r="G869" i="7"/>
  <c r="G868" i="7"/>
  <c r="G867" i="7"/>
  <c r="G866" i="7"/>
  <c r="G865" i="7"/>
  <c r="G864" i="7"/>
  <c r="G863" i="7"/>
  <c r="G862" i="7"/>
  <c r="G861" i="7"/>
  <c r="G860" i="7"/>
  <c r="G859" i="7"/>
  <c r="G858" i="7"/>
  <c r="G857" i="7"/>
  <c r="G856" i="7"/>
  <c r="G855" i="7"/>
  <c r="G854" i="7"/>
  <c r="G853" i="7"/>
  <c r="G852" i="7"/>
  <c r="G851" i="7"/>
  <c r="G850" i="7"/>
  <c r="G849" i="7"/>
  <c r="G848" i="7"/>
  <c r="G847" i="7"/>
  <c r="G846" i="7"/>
  <c r="G845" i="7"/>
  <c r="G844" i="7"/>
  <c r="G843" i="7"/>
  <c r="G842" i="7"/>
  <c r="G841" i="7"/>
  <c r="G840" i="7"/>
  <c r="G839" i="7"/>
  <c r="G838" i="7"/>
  <c r="G837" i="7"/>
  <c r="G836" i="7"/>
  <c r="G835" i="7"/>
  <c r="G834" i="7"/>
  <c r="G833" i="7"/>
  <c r="G832" i="7"/>
  <c r="G831" i="7"/>
  <c r="G830" i="7"/>
  <c r="G829" i="7"/>
  <c r="G828" i="7"/>
  <c r="G827" i="7"/>
  <c r="G826" i="7"/>
  <c r="G825" i="7"/>
  <c r="G824" i="7"/>
  <c r="G823" i="7"/>
  <c r="G822" i="7"/>
  <c r="G821" i="7"/>
  <c r="G820" i="7"/>
  <c r="G819" i="7"/>
  <c r="G818" i="7"/>
  <c r="G817" i="7"/>
  <c r="G816" i="7"/>
  <c r="G815" i="7"/>
  <c r="G814" i="7"/>
  <c r="G813" i="7"/>
  <c r="G812" i="7"/>
  <c r="G811" i="7"/>
  <c r="G810" i="7"/>
  <c r="G809" i="7"/>
  <c r="G808" i="7"/>
  <c r="G807" i="7"/>
  <c r="G806" i="7"/>
  <c r="G805" i="7"/>
  <c r="G804" i="7"/>
  <c r="G803" i="7"/>
  <c r="G802" i="7"/>
  <c r="G801" i="7"/>
  <c r="G800" i="7"/>
  <c r="G799" i="7"/>
  <c r="G798" i="7"/>
  <c r="G797" i="7"/>
  <c r="G796" i="7"/>
  <c r="G795" i="7"/>
  <c r="G794" i="7"/>
  <c r="G793" i="7"/>
  <c r="G792" i="7"/>
  <c r="G791" i="7"/>
  <c r="G790" i="7"/>
  <c r="G789" i="7"/>
  <c r="G788" i="7"/>
  <c r="G787" i="7"/>
  <c r="G786" i="7"/>
  <c r="G785" i="7"/>
  <c r="G784" i="7"/>
  <c r="G783" i="7"/>
  <c r="G782" i="7"/>
  <c r="G781" i="7"/>
  <c r="G780" i="7"/>
  <c r="G779" i="7"/>
  <c r="G778" i="7"/>
  <c r="G777" i="7"/>
  <c r="G776" i="7"/>
  <c r="G775" i="7"/>
  <c r="G774" i="7"/>
  <c r="G773" i="7"/>
  <c r="G772" i="7"/>
  <c r="G771" i="7"/>
  <c r="G770" i="7"/>
  <c r="G769" i="7"/>
  <c r="G768" i="7"/>
  <c r="G767" i="7"/>
  <c r="G766" i="7"/>
  <c r="G765" i="7"/>
  <c r="G764" i="7"/>
  <c r="G763" i="7"/>
  <c r="G762" i="7"/>
  <c r="G761" i="7"/>
  <c r="G760" i="7"/>
  <c r="G759" i="7"/>
  <c r="G758" i="7"/>
  <c r="G757" i="7"/>
  <c r="G756" i="7"/>
  <c r="G755" i="7"/>
  <c r="G754" i="7"/>
  <c r="G753" i="7"/>
  <c r="G752" i="7"/>
  <c r="G751" i="7"/>
  <c r="G750" i="7"/>
  <c r="G749" i="7"/>
  <c r="G748" i="7"/>
  <c r="G747" i="7"/>
  <c r="G746" i="7"/>
  <c r="G745" i="7"/>
  <c r="G744" i="7"/>
  <c r="G743" i="7"/>
  <c r="G742" i="7"/>
  <c r="G741" i="7"/>
  <c r="G740" i="7"/>
  <c r="G739" i="7"/>
  <c r="G738" i="7"/>
  <c r="G737" i="7"/>
  <c r="G736" i="7"/>
  <c r="G735" i="7"/>
  <c r="G734" i="7"/>
  <c r="G733" i="7"/>
  <c r="G732" i="7"/>
  <c r="G731" i="7"/>
  <c r="G730" i="7"/>
  <c r="G729" i="7"/>
  <c r="G728" i="7"/>
  <c r="G727" i="7"/>
  <c r="G726" i="7"/>
  <c r="G725" i="7"/>
  <c r="G724" i="7"/>
  <c r="G723" i="7"/>
  <c r="G722" i="7"/>
  <c r="G721" i="7"/>
  <c r="G720" i="7"/>
  <c r="G719" i="7"/>
  <c r="G718" i="7"/>
  <c r="G717" i="7"/>
  <c r="G716" i="7"/>
  <c r="G715" i="7"/>
  <c r="G714" i="7"/>
  <c r="G713" i="7"/>
  <c r="G712" i="7"/>
  <c r="G711" i="7"/>
  <c r="G710" i="7"/>
  <c r="G709" i="7"/>
  <c r="G708" i="7"/>
  <c r="G707" i="7"/>
  <c r="G706" i="7"/>
  <c r="G705" i="7"/>
  <c r="G704" i="7"/>
  <c r="G703" i="7"/>
  <c r="G702" i="7"/>
  <c r="G701" i="7"/>
  <c r="G700" i="7"/>
  <c r="G699" i="7"/>
  <c r="G698" i="7"/>
  <c r="G697" i="7"/>
  <c r="G696" i="7"/>
  <c r="G695" i="7"/>
  <c r="G694" i="7"/>
  <c r="G693" i="7"/>
  <c r="G692" i="7"/>
  <c r="G691" i="7"/>
  <c r="G690" i="7"/>
  <c r="G689" i="7"/>
  <c r="G688" i="7"/>
  <c r="G687" i="7"/>
  <c r="G686" i="7"/>
  <c r="G685" i="7"/>
  <c r="G684" i="7"/>
  <c r="G683" i="7"/>
  <c r="G682" i="7"/>
  <c r="G681" i="7"/>
  <c r="G680" i="7"/>
  <c r="G679" i="7"/>
  <c r="G678" i="7"/>
  <c r="G677" i="7"/>
  <c r="G676" i="7"/>
  <c r="G675" i="7"/>
  <c r="G674" i="7"/>
  <c r="G673" i="7"/>
  <c r="G672" i="7"/>
  <c r="G671" i="7"/>
  <c r="G670" i="7"/>
  <c r="G669" i="7"/>
  <c r="G668" i="7"/>
  <c r="G667" i="7"/>
  <c r="G666" i="7"/>
  <c r="G665" i="7"/>
  <c r="G664" i="7"/>
  <c r="G663" i="7"/>
  <c r="G662" i="7"/>
  <c r="G661" i="7"/>
  <c r="G660" i="7"/>
  <c r="G659" i="7"/>
  <c r="G658" i="7"/>
  <c r="G657" i="7"/>
  <c r="G656" i="7"/>
  <c r="G655" i="7"/>
  <c r="G654" i="7"/>
  <c r="G653" i="7"/>
  <c r="G652" i="7"/>
  <c r="G651" i="7"/>
  <c r="G650" i="7"/>
  <c r="G649" i="7"/>
  <c r="G648" i="7"/>
  <c r="G647" i="7"/>
  <c r="G646" i="7"/>
  <c r="G645" i="7"/>
  <c r="G644" i="7"/>
  <c r="G643" i="7"/>
  <c r="G642" i="7"/>
  <c r="G641" i="7"/>
  <c r="G640" i="7"/>
  <c r="G639" i="7"/>
  <c r="G638" i="7"/>
  <c r="G637" i="7"/>
  <c r="G636" i="7"/>
  <c r="G635" i="7"/>
  <c r="G634" i="7"/>
  <c r="G633" i="7"/>
  <c r="G632" i="7"/>
  <c r="G631" i="7"/>
  <c r="G630" i="7"/>
  <c r="G629" i="7"/>
  <c r="G628" i="7"/>
  <c r="G627" i="7"/>
  <c r="G626" i="7"/>
  <c r="G625" i="7"/>
  <c r="G624" i="7"/>
  <c r="G623" i="7"/>
  <c r="G622" i="7"/>
  <c r="G621" i="7"/>
  <c r="G620" i="7"/>
  <c r="G619" i="7"/>
  <c r="G618" i="7"/>
  <c r="G617" i="7"/>
  <c r="G616" i="7"/>
  <c r="G615" i="7"/>
  <c r="G614" i="7"/>
  <c r="G613" i="7"/>
  <c r="G612" i="7"/>
  <c r="G611" i="7"/>
  <c r="G610" i="7"/>
  <c r="G609" i="7"/>
  <c r="G608" i="7"/>
  <c r="G607" i="7"/>
  <c r="G606" i="7"/>
  <c r="G605" i="7"/>
  <c r="G604" i="7"/>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2" i="7"/>
  <c r="G571" i="7"/>
  <c r="G570" i="7"/>
  <c r="G569" i="7"/>
  <c r="G568" i="7"/>
  <c r="G567" i="7"/>
  <c r="G566" i="7"/>
  <c r="G565" i="7"/>
  <c r="G564" i="7"/>
  <c r="G563" i="7"/>
  <c r="G562" i="7"/>
  <c r="G561" i="7"/>
  <c r="G560" i="7"/>
  <c r="G559" i="7"/>
  <c r="G558" i="7"/>
  <c r="G557" i="7"/>
  <c r="G556" i="7"/>
  <c r="G555" i="7"/>
  <c r="G554" i="7"/>
  <c r="G553" i="7"/>
  <c r="G552" i="7"/>
  <c r="G551" i="7"/>
  <c r="G550" i="7"/>
  <c r="G549" i="7"/>
  <c r="G548" i="7"/>
  <c r="G547" i="7"/>
  <c r="G546" i="7"/>
  <c r="G545" i="7"/>
  <c r="G544" i="7"/>
  <c r="G543" i="7"/>
  <c r="G542" i="7"/>
  <c r="G541" i="7"/>
  <c r="G540" i="7"/>
  <c r="G539" i="7"/>
  <c r="G538"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423" i="7"/>
  <c r="G422" i="7"/>
  <c r="G421" i="7"/>
  <c r="G420" i="7"/>
  <c r="G419" i="7"/>
  <c r="G418" i="7"/>
  <c r="G417" i="7"/>
  <c r="G416" i="7"/>
  <c r="G415"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F1063" i="7"/>
  <c r="F1062" i="7"/>
  <c r="F1061" i="7"/>
  <c r="F1059" i="7"/>
  <c r="F1058" i="7"/>
  <c r="F1057" i="7"/>
  <c r="F1055" i="7"/>
  <c r="F1054" i="7"/>
  <c r="F1053" i="7"/>
  <c r="F1051" i="7"/>
  <c r="F1050" i="7"/>
  <c r="F1049" i="7"/>
  <c r="F1047" i="7"/>
  <c r="F1046" i="7"/>
  <c r="F1045" i="7"/>
  <c r="F1043" i="7"/>
  <c r="F1042" i="7"/>
  <c r="F1041" i="7"/>
  <c r="F1039" i="7"/>
  <c r="F1038" i="7"/>
  <c r="F1037" i="7"/>
  <c r="F1035" i="7"/>
  <c r="F1034" i="7"/>
  <c r="F1033" i="7"/>
  <c r="F1031" i="7"/>
  <c r="F1030" i="7"/>
  <c r="F1029" i="7"/>
  <c r="F1027" i="7"/>
  <c r="F1026" i="7"/>
  <c r="F1025" i="7"/>
  <c r="F1023" i="7"/>
  <c r="F1022" i="7"/>
  <c r="F1021" i="7"/>
  <c r="F1019" i="7"/>
  <c r="F1018" i="7"/>
  <c r="F1017" i="7"/>
  <c r="F1015" i="7"/>
  <c r="F1014" i="7"/>
  <c r="F1013" i="7"/>
  <c r="F1011" i="7"/>
  <c r="F1010" i="7"/>
  <c r="F1009" i="7"/>
  <c r="F1007" i="7"/>
  <c r="F1006" i="7"/>
  <c r="F1005" i="7"/>
  <c r="F1003" i="7"/>
  <c r="F1002" i="7"/>
  <c r="F1001" i="7"/>
  <c r="F999" i="7"/>
  <c r="F998" i="7"/>
  <c r="F997" i="7"/>
  <c r="F995" i="7"/>
  <c r="F994" i="7"/>
  <c r="F993" i="7"/>
  <c r="F991" i="7"/>
  <c r="F990" i="7"/>
  <c r="F989" i="7"/>
  <c r="F987" i="7"/>
  <c r="F986" i="7"/>
  <c r="F985" i="7"/>
  <c r="F983" i="7"/>
  <c r="F982" i="7"/>
  <c r="F981" i="7"/>
  <c r="F979" i="7"/>
  <c r="F978" i="7"/>
  <c r="F977" i="7"/>
  <c r="F975" i="7"/>
  <c r="F974" i="7"/>
  <c r="F973" i="7"/>
  <c r="F971" i="7"/>
  <c r="F970" i="7"/>
  <c r="F969" i="7"/>
  <c r="F967" i="7"/>
  <c r="F966" i="7"/>
  <c r="F965" i="7"/>
  <c r="F963" i="7"/>
  <c r="F962" i="7"/>
  <c r="F961" i="7"/>
  <c r="F959" i="7"/>
  <c r="F958" i="7"/>
  <c r="F957" i="7"/>
  <c r="F955" i="7"/>
  <c r="F954" i="7"/>
  <c r="F953" i="7"/>
  <c r="F951" i="7"/>
  <c r="F950" i="7"/>
  <c r="F949" i="7"/>
  <c r="F947" i="7"/>
  <c r="F946" i="7"/>
  <c r="F945" i="7"/>
  <c r="F943" i="7"/>
  <c r="F942" i="7"/>
  <c r="F941" i="7"/>
  <c r="F939" i="7"/>
  <c r="F938" i="7"/>
  <c r="F937" i="7"/>
  <c r="F935" i="7"/>
  <c r="F934" i="7"/>
  <c r="F933" i="7"/>
  <c r="F931" i="7"/>
  <c r="F930" i="7"/>
  <c r="F929" i="7"/>
  <c r="F927" i="7"/>
  <c r="F926" i="7"/>
  <c r="F925" i="7"/>
  <c r="F923" i="7"/>
  <c r="F922" i="7"/>
  <c r="F921" i="7"/>
  <c r="F919" i="7"/>
  <c r="F918" i="7"/>
  <c r="F917" i="7"/>
  <c r="F915" i="7"/>
  <c r="F914" i="7"/>
  <c r="F913" i="7"/>
  <c r="F911" i="7"/>
  <c r="F910" i="7"/>
  <c r="F909" i="7"/>
  <c r="F907" i="7"/>
  <c r="F906" i="7"/>
  <c r="F905" i="7"/>
  <c r="F903" i="7"/>
  <c r="F902" i="7"/>
  <c r="F901" i="7"/>
  <c r="F899" i="7"/>
  <c r="F898" i="7"/>
  <c r="F897" i="7"/>
  <c r="F895" i="7"/>
  <c r="F894" i="7"/>
  <c r="F893" i="7"/>
  <c r="F891" i="7"/>
  <c r="F890" i="7"/>
  <c r="F889" i="7"/>
  <c r="F887" i="7"/>
  <c r="F886" i="7"/>
  <c r="F885" i="7"/>
  <c r="F883" i="7"/>
  <c r="F882" i="7"/>
  <c r="F881" i="7"/>
  <c r="F879" i="7"/>
  <c r="F878" i="7"/>
  <c r="F877" i="7"/>
  <c r="F875" i="7"/>
  <c r="F874" i="7"/>
  <c r="F873" i="7"/>
  <c r="F871" i="7"/>
  <c r="F870" i="7"/>
  <c r="F869" i="7"/>
  <c r="F867" i="7"/>
  <c r="F866" i="7"/>
  <c r="F865" i="7"/>
  <c r="F863" i="7"/>
  <c r="F862" i="7"/>
  <c r="F861" i="7"/>
  <c r="F859" i="7"/>
  <c r="F858" i="7"/>
  <c r="F857" i="7"/>
  <c r="F855" i="7"/>
  <c r="F854" i="7"/>
  <c r="F853" i="7"/>
  <c r="F851" i="7"/>
  <c r="F850" i="7"/>
  <c r="F849" i="7"/>
  <c r="F847" i="7"/>
  <c r="F846" i="7"/>
  <c r="F845" i="7"/>
  <c r="F843" i="7"/>
  <c r="F842" i="7"/>
  <c r="F841" i="7"/>
  <c r="F839" i="7"/>
  <c r="F838" i="7"/>
  <c r="F837" i="7"/>
  <c r="F835" i="7"/>
  <c r="F834" i="7"/>
  <c r="F833" i="7"/>
  <c r="F831" i="7"/>
  <c r="F830" i="7"/>
  <c r="F829" i="7"/>
  <c r="F827" i="7"/>
  <c r="F826" i="7"/>
  <c r="F825" i="7"/>
  <c r="F823" i="7"/>
  <c r="F822" i="7"/>
  <c r="F821" i="7"/>
  <c r="F819" i="7"/>
  <c r="F818" i="7"/>
  <c r="F817" i="7"/>
  <c r="F815" i="7"/>
  <c r="F814" i="7"/>
  <c r="F813" i="7"/>
  <c r="F811" i="7"/>
  <c r="F810" i="7"/>
  <c r="F809" i="7"/>
  <c r="F807" i="7"/>
  <c r="F806" i="7"/>
  <c r="F805" i="7"/>
  <c r="F803" i="7"/>
  <c r="F802" i="7"/>
  <c r="F801" i="7"/>
  <c r="F799" i="7"/>
  <c r="F798" i="7"/>
  <c r="F797" i="7"/>
  <c r="F795" i="7"/>
  <c r="F794" i="7"/>
  <c r="F793" i="7"/>
  <c r="F791" i="7"/>
  <c r="F790" i="7"/>
  <c r="F789" i="7"/>
  <c r="F787" i="7"/>
  <c r="F786" i="7"/>
  <c r="F785" i="7"/>
  <c r="F783" i="7"/>
  <c r="F782" i="7"/>
  <c r="F781" i="7"/>
  <c r="F779" i="7"/>
  <c r="F778" i="7"/>
  <c r="F777" i="7"/>
  <c r="F775" i="7"/>
  <c r="F774" i="7"/>
  <c r="F773" i="7"/>
  <c r="F771" i="7"/>
  <c r="F770" i="7"/>
  <c r="F769" i="7"/>
  <c r="F767" i="7"/>
  <c r="F766" i="7"/>
  <c r="F765" i="7"/>
  <c r="F763" i="7"/>
  <c r="F762" i="7"/>
  <c r="F761" i="7"/>
  <c r="F759" i="7"/>
  <c r="F758" i="7"/>
  <c r="F757" i="7"/>
  <c r="F755" i="7"/>
  <c r="F754" i="7"/>
  <c r="F753" i="7"/>
  <c r="F751" i="7"/>
  <c r="F750" i="7"/>
  <c r="F749" i="7"/>
  <c r="F747" i="7"/>
  <c r="F746" i="7"/>
  <c r="F745" i="7"/>
  <c r="F743" i="7"/>
  <c r="F742" i="7"/>
  <c r="F741" i="7"/>
  <c r="F739" i="7"/>
  <c r="F738" i="7"/>
  <c r="F737" i="7"/>
  <c r="F735" i="7"/>
  <c r="F734" i="7"/>
  <c r="F733" i="7"/>
  <c r="F731" i="7"/>
  <c r="F730" i="7"/>
  <c r="F729" i="7"/>
  <c r="F727" i="7"/>
  <c r="F726" i="7"/>
  <c r="F725" i="7"/>
  <c r="F723" i="7"/>
  <c r="F722" i="7"/>
  <c r="F721" i="7"/>
  <c r="F719" i="7"/>
  <c r="F718" i="7"/>
  <c r="F717" i="7"/>
  <c r="F715" i="7"/>
  <c r="F714" i="7"/>
  <c r="F713" i="7"/>
  <c r="F711" i="7"/>
  <c r="F710" i="7"/>
  <c r="F709" i="7"/>
  <c r="F707" i="7"/>
  <c r="F706" i="7"/>
  <c r="F705" i="7"/>
  <c r="F703" i="7"/>
  <c r="F702" i="7"/>
  <c r="F701" i="7"/>
  <c r="F699" i="7"/>
  <c r="F698" i="7"/>
  <c r="F697" i="7"/>
  <c r="F695" i="7"/>
  <c r="F694" i="7"/>
  <c r="F693" i="7"/>
  <c r="F691" i="7"/>
  <c r="F690" i="7"/>
  <c r="F689" i="7"/>
  <c r="F687" i="7"/>
  <c r="F686" i="7"/>
  <c r="F685" i="7"/>
  <c r="F683" i="7"/>
  <c r="F682" i="7"/>
  <c r="F681" i="7"/>
  <c r="F679" i="7"/>
  <c r="F678" i="7"/>
  <c r="F677" i="7"/>
  <c r="F675" i="7"/>
  <c r="F674" i="7"/>
  <c r="F673" i="7"/>
  <c r="F671" i="7"/>
  <c r="F670" i="7"/>
  <c r="F669" i="7"/>
  <c r="F667" i="7"/>
  <c r="F666" i="7"/>
  <c r="F665" i="7"/>
  <c r="F663" i="7"/>
  <c r="F662" i="7"/>
  <c r="F661" i="7"/>
  <c r="F659" i="7"/>
  <c r="F658" i="7"/>
  <c r="F657" i="7"/>
  <c r="F655" i="7"/>
  <c r="F654" i="7"/>
  <c r="F653" i="7"/>
  <c r="F651" i="7"/>
  <c r="F650" i="7"/>
  <c r="F649" i="7"/>
  <c r="F647" i="7"/>
  <c r="F646" i="7"/>
  <c r="F645" i="7"/>
  <c r="F643" i="7"/>
  <c r="F642" i="7"/>
  <c r="F641" i="7"/>
  <c r="F639" i="7"/>
  <c r="F638" i="7"/>
  <c r="F637" i="7"/>
  <c r="F635" i="7"/>
  <c r="F634" i="7"/>
  <c r="F633" i="7"/>
  <c r="F631" i="7"/>
  <c r="F630" i="7"/>
  <c r="F629" i="7"/>
  <c r="F627" i="7"/>
  <c r="F626" i="7"/>
  <c r="F625" i="7"/>
  <c r="F623" i="7"/>
  <c r="F622" i="7"/>
  <c r="F621" i="7"/>
  <c r="F619" i="7"/>
  <c r="F618" i="7"/>
  <c r="F617" i="7"/>
  <c r="F615" i="7"/>
  <c r="F614" i="7"/>
  <c r="F613" i="7"/>
  <c r="F611" i="7"/>
  <c r="F610" i="7"/>
  <c r="F609" i="7"/>
  <c r="F607" i="7"/>
  <c r="F606" i="7"/>
  <c r="F605" i="7"/>
  <c r="F603" i="7"/>
  <c r="F602" i="7"/>
  <c r="F601" i="7"/>
  <c r="F599" i="7"/>
  <c r="F598" i="7"/>
  <c r="F597" i="7"/>
  <c r="F595" i="7"/>
  <c r="F594" i="7"/>
  <c r="F593" i="7"/>
  <c r="F591" i="7"/>
  <c r="F590" i="7"/>
  <c r="F589" i="7"/>
  <c r="F587" i="7"/>
  <c r="F586" i="7"/>
  <c r="F585" i="7"/>
  <c r="F583" i="7"/>
  <c r="F582" i="7"/>
  <c r="F581" i="7"/>
  <c r="F579" i="7"/>
  <c r="F578" i="7"/>
  <c r="F577" i="7"/>
  <c r="F575" i="7"/>
  <c r="F574" i="7"/>
  <c r="F573" i="7"/>
  <c r="F571" i="7"/>
  <c r="F570" i="7"/>
  <c r="F569" i="7"/>
  <c r="F567" i="7"/>
  <c r="F566" i="7"/>
  <c r="F565" i="7"/>
  <c r="F563" i="7"/>
  <c r="F562" i="7"/>
  <c r="F561" i="7"/>
  <c r="F559" i="7"/>
  <c r="F558" i="7"/>
  <c r="F557" i="7"/>
  <c r="F555" i="7"/>
  <c r="F554" i="7"/>
  <c r="F553" i="7"/>
  <c r="F551" i="7"/>
  <c r="F550" i="7"/>
  <c r="F547" i="7"/>
  <c r="F546" i="7"/>
  <c r="F543" i="7"/>
  <c r="F542" i="7"/>
  <c r="F541" i="7"/>
  <c r="F539" i="7"/>
  <c r="F538" i="7"/>
  <c r="F537" i="7"/>
  <c r="F535" i="7"/>
  <c r="F534" i="7"/>
  <c r="F531" i="7"/>
  <c r="F530" i="7"/>
  <c r="F527" i="7"/>
  <c r="F526" i="7"/>
  <c r="F525" i="7"/>
  <c r="F523" i="7"/>
  <c r="F522" i="7"/>
  <c r="F521" i="7"/>
  <c r="F519" i="7"/>
  <c r="F518" i="7"/>
  <c r="F515" i="7"/>
  <c r="F514" i="7"/>
  <c r="F511" i="7"/>
  <c r="F510" i="7"/>
  <c r="F509" i="7"/>
  <c r="F507" i="7"/>
  <c r="F506" i="7"/>
  <c r="F505" i="7"/>
  <c r="F503" i="7"/>
  <c r="F502" i="7"/>
  <c r="F499" i="7"/>
  <c r="F498" i="7"/>
  <c r="F495" i="7"/>
  <c r="F494" i="7"/>
  <c r="F493" i="7"/>
  <c r="F491" i="7"/>
  <c r="F490" i="7"/>
  <c r="F489" i="7"/>
  <c r="F487" i="7"/>
  <c r="F486" i="7"/>
  <c r="F483" i="7"/>
  <c r="F482" i="7"/>
  <c r="F479" i="7"/>
  <c r="F478" i="7"/>
  <c r="F477" i="7"/>
  <c r="F475" i="7"/>
  <c r="F474" i="7"/>
  <c r="F473" i="7"/>
  <c r="F471" i="7"/>
  <c r="F470" i="7"/>
  <c r="F467" i="7"/>
  <c r="F466" i="7"/>
  <c r="F463" i="7"/>
  <c r="F462" i="7"/>
  <c r="F461" i="7"/>
  <c r="F459" i="7"/>
  <c r="F458" i="7"/>
  <c r="F457" i="7"/>
  <c r="F455" i="7"/>
  <c r="F454" i="7"/>
  <c r="F451" i="7"/>
  <c r="F450" i="7"/>
  <c r="F447" i="7"/>
  <c r="F446" i="7"/>
  <c r="F445" i="7"/>
  <c r="F443" i="7"/>
  <c r="F442" i="7"/>
  <c r="F441" i="7"/>
  <c r="F439" i="7"/>
  <c r="F438" i="7"/>
  <c r="F435" i="7"/>
  <c r="F434" i="7"/>
  <c r="F431" i="7"/>
  <c r="F430" i="7"/>
  <c r="F429" i="7"/>
  <c r="F427" i="7"/>
  <c r="F426" i="7"/>
  <c r="F425" i="7"/>
  <c r="F423" i="7"/>
  <c r="F422" i="7"/>
  <c r="F419" i="7"/>
  <c r="F418" i="7"/>
  <c r="F415" i="7"/>
  <c r="F414" i="7"/>
  <c r="F413" i="7"/>
  <c r="F411" i="7"/>
  <c r="F410" i="7"/>
  <c r="F409" i="7"/>
  <c r="F407" i="7"/>
  <c r="F406" i="7"/>
  <c r="F403" i="7"/>
  <c r="F402" i="7"/>
  <c r="F399" i="7"/>
  <c r="F398" i="7"/>
  <c r="F397" i="7"/>
  <c r="F395" i="7"/>
  <c r="F394" i="7"/>
  <c r="F393" i="7"/>
  <c r="F391" i="7"/>
  <c r="F390" i="7"/>
  <c r="F387" i="7"/>
  <c r="F386" i="7"/>
  <c r="F383" i="7"/>
  <c r="F382" i="7"/>
  <c r="F381" i="7"/>
  <c r="F379" i="7"/>
  <c r="F378" i="7"/>
  <c r="F377" i="7"/>
  <c r="F375" i="7"/>
  <c r="F374" i="7"/>
  <c r="F371" i="7"/>
  <c r="F370" i="7"/>
  <c r="F367" i="7"/>
  <c r="F366" i="7"/>
  <c r="F365" i="7"/>
  <c r="F363" i="7"/>
  <c r="F362" i="7"/>
  <c r="F361" i="7"/>
  <c r="F359" i="7"/>
  <c r="F358" i="7"/>
  <c r="F355" i="7"/>
  <c r="F354" i="7"/>
  <c r="F351" i="7"/>
  <c r="F350" i="7"/>
  <c r="F349" i="7"/>
  <c r="F347" i="7"/>
  <c r="F346" i="7"/>
  <c r="F345" i="7"/>
  <c r="F343" i="7"/>
  <c r="F342" i="7"/>
  <c r="F339" i="7"/>
  <c r="F338" i="7"/>
  <c r="F335" i="7"/>
  <c r="F334" i="7"/>
  <c r="F333" i="7"/>
  <c r="F331" i="7"/>
  <c r="F330" i="7"/>
  <c r="F329" i="7"/>
  <c r="F327" i="7"/>
  <c r="F326" i="7"/>
  <c r="F323" i="7"/>
  <c r="F322" i="7"/>
  <c r="F319" i="7"/>
  <c r="F318" i="7"/>
  <c r="F317" i="7"/>
  <c r="F315" i="7"/>
  <c r="F314" i="7"/>
  <c r="F313" i="7"/>
  <c r="F311" i="7"/>
  <c r="F310" i="7"/>
  <c r="F307" i="7"/>
  <c r="F306" i="7"/>
  <c r="F303" i="7"/>
  <c r="F302" i="7"/>
  <c r="F301" i="7"/>
  <c r="F299" i="7"/>
  <c r="F298" i="7"/>
  <c r="F297" i="7"/>
  <c r="F295" i="7"/>
  <c r="F294" i="7"/>
  <c r="F291" i="7"/>
  <c r="F290" i="7"/>
  <c r="F287" i="7"/>
  <c r="F286" i="7"/>
  <c r="F285" i="7"/>
  <c r="F283" i="7"/>
  <c r="F282" i="7"/>
  <c r="F281" i="7"/>
  <c r="F279" i="7"/>
  <c r="F278" i="7"/>
  <c r="F275" i="7"/>
  <c r="F274" i="7"/>
  <c r="F271" i="7"/>
  <c r="F270" i="7"/>
  <c r="F269" i="7"/>
  <c r="F267" i="7"/>
  <c r="F266" i="7"/>
  <c r="F265" i="7"/>
  <c r="F263" i="7"/>
  <c r="F262" i="7"/>
  <c r="F259" i="7"/>
  <c r="F258" i="7"/>
  <c r="F255" i="7"/>
  <c r="F254" i="7"/>
  <c r="F253" i="7"/>
  <c r="F251" i="7"/>
  <c r="F250" i="7"/>
  <c r="F249" i="7"/>
  <c r="F247" i="7"/>
  <c r="F246" i="7"/>
  <c r="F243" i="7"/>
  <c r="F242" i="7"/>
  <c r="F239" i="7"/>
  <c r="F238" i="7"/>
  <c r="F237" i="7"/>
  <c r="F235" i="7"/>
  <c r="F234" i="7"/>
  <c r="F233" i="7"/>
  <c r="F231" i="7"/>
  <c r="F230" i="7"/>
  <c r="F227" i="7"/>
  <c r="F226" i="7"/>
  <c r="F223" i="7"/>
  <c r="F222" i="7"/>
  <c r="F221" i="7"/>
  <c r="F219" i="7"/>
  <c r="F218" i="7"/>
  <c r="F217" i="7"/>
  <c r="F215" i="7"/>
  <c r="F214" i="7"/>
  <c r="F211" i="7"/>
  <c r="F210" i="7"/>
  <c r="F207" i="7"/>
  <c r="F206" i="7"/>
  <c r="F205" i="7"/>
  <c r="F203" i="7"/>
  <c r="F202" i="7"/>
  <c r="F201" i="7"/>
  <c r="F199" i="7"/>
  <c r="F198" i="7"/>
  <c r="F195" i="7"/>
  <c r="F194" i="7"/>
  <c r="F191" i="7"/>
  <c r="F190" i="7"/>
  <c r="F189" i="7"/>
  <c r="F187" i="7"/>
  <c r="F186" i="7"/>
  <c r="F185" i="7"/>
  <c r="F183" i="7"/>
  <c r="F182" i="7"/>
  <c r="F179" i="7"/>
  <c r="F178" i="7"/>
  <c r="F175" i="7"/>
  <c r="F174" i="7"/>
  <c r="F173" i="7"/>
  <c r="F171" i="7"/>
  <c r="F170" i="7"/>
  <c r="F169" i="7"/>
  <c r="F167" i="7"/>
  <c r="F166" i="7"/>
  <c r="F163" i="7"/>
  <c r="F162" i="7"/>
  <c r="F159" i="7"/>
  <c r="F158" i="7"/>
  <c r="F157" i="7"/>
  <c r="F155" i="7"/>
  <c r="F154" i="7"/>
  <c r="F153" i="7"/>
  <c r="F151" i="7"/>
  <c r="F150" i="7"/>
  <c r="F146" i="7"/>
  <c r="F142" i="7"/>
  <c r="F138" i="7"/>
  <c r="F134" i="7"/>
  <c r="F130" i="7"/>
  <c r="F126" i="7"/>
  <c r="F122" i="7"/>
  <c r="F118" i="7"/>
  <c r="F114" i="7"/>
  <c r="F110" i="7"/>
  <c r="F106" i="7"/>
  <c r="F102" i="7"/>
  <c r="F98" i="7"/>
  <c r="F94" i="7"/>
  <c r="F90" i="7"/>
  <c r="F89" i="7"/>
  <c r="F86" i="7"/>
  <c r="F82" i="7"/>
  <c r="F78" i="7"/>
  <c r="F77" i="7"/>
  <c r="F74" i="7"/>
  <c r="F70" i="7"/>
  <c r="F66" i="7"/>
  <c r="F62" i="7"/>
  <c r="F58" i="7"/>
  <c r="F57" i="7"/>
  <c r="F54" i="7"/>
  <c r="F50" i="7"/>
  <c r="F46" i="7"/>
  <c r="F45" i="7"/>
  <c r="F42" i="7"/>
  <c r="F38" i="7"/>
  <c r="F34" i="7"/>
  <c r="F30" i="7"/>
  <c r="F26" i="7"/>
  <c r="F25" i="7"/>
  <c r="F22" i="7"/>
  <c r="F18" i="7"/>
  <c r="F14" i="7"/>
  <c r="F13" i="7"/>
  <c r="F10" i="7"/>
  <c r="F6" i="7"/>
  <c r="F2"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3" i="7" l="1"/>
  <c r="D2" i="7"/>
  <c r="C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3" i="7"/>
  <c r="B2" i="7"/>
  <c r="A2"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Khang, Lang@Waterboards</author>
  </authors>
  <commentList>
    <comment ref="AC892" authorId="0" shapeId="0" xr:uid="{00000000-0006-0000-0300-000001000000}">
      <text>
        <r>
          <rPr>
            <b/>
            <sz val="9"/>
            <color indexed="81"/>
            <rFont val="Tahoma"/>
            <family val="2"/>
          </rPr>
          <t>Khang, Lang@Waterboards:</t>
        </r>
        <r>
          <rPr>
            <sz val="9"/>
            <color indexed="81"/>
            <rFont val="Tahoma"/>
            <family val="2"/>
          </rPr>
          <t xml:space="preserve">
Need to QA/QC</t>
        </r>
      </text>
    </comment>
  </commentList>
</comments>
</file>

<file path=xl/sharedStrings.xml><?xml version="1.0" encoding="utf-8"?>
<sst xmlns="http://schemas.openxmlformats.org/spreadsheetml/2006/main" count="92336" uniqueCount="8782">
  <si>
    <t>Claim</t>
  </si>
  <si>
    <t>Total Claims</t>
  </si>
  <si>
    <t>*1</t>
  </si>
  <si>
    <t>*2</t>
  </si>
  <si>
    <t>*3</t>
  </si>
  <si>
    <t>Total Evaluated</t>
  </si>
  <si>
    <t>Riparian</t>
  </si>
  <si>
    <t>Percentage</t>
  </si>
  <si>
    <t>GENERAL INFO</t>
  </si>
  <si>
    <t>RIPARIAN INFO</t>
  </si>
  <si>
    <t>RIPARIAN CONDITIONS</t>
  </si>
  <si>
    <t>POSSIBLE LOSS OF RIPARIAN RIGHT</t>
  </si>
  <si>
    <t>UNAUTHORIZED USES</t>
  </si>
  <si>
    <t>PRE-1914 INFO</t>
  </si>
  <si>
    <t>CONTRACT AND OTHER RIGHTS</t>
  </si>
  <si>
    <t>Statement</t>
  </si>
  <si>
    <t>2015 Owner</t>
  </si>
  <si>
    <t>2017 Owner</t>
  </si>
  <si>
    <t>Water District</t>
  </si>
  <si>
    <t>Reclamation District</t>
  </si>
  <si>
    <t>Irrigation District</t>
  </si>
  <si>
    <t>Water Company or Other</t>
  </si>
  <si>
    <t>Legal Delta?</t>
  </si>
  <si>
    <t>2016 Total Water Diverted (AF)</t>
  </si>
  <si>
    <t>Riparian Claim?</t>
  </si>
  <si>
    <t>Source Name</t>
  </si>
  <si>
    <t>Tributary To</t>
  </si>
  <si>
    <t>County</t>
  </si>
  <si>
    <t>POD Information</t>
  </si>
  <si>
    <t>Place of Use Description</t>
  </si>
  <si>
    <t>Patent Information</t>
  </si>
  <si>
    <t>Property touches a watercourse?</t>
  </si>
  <si>
    <t>Number of parcels within POU</t>
  </si>
  <si>
    <t>Supporting documents provided?</t>
  </si>
  <si>
    <t>Additional comments</t>
  </si>
  <si>
    <t>Water used for storage?</t>
  </si>
  <si>
    <t>Riparian Comments</t>
  </si>
  <si>
    <t>Pre-1914 Claim?</t>
  </si>
  <si>
    <t>Type of Appropriation</t>
  </si>
  <si>
    <t>Appropriation Notice</t>
  </si>
  <si>
    <t>Date of Appropriation</t>
  </si>
  <si>
    <t>Amount of Appropriation on Notice</t>
  </si>
  <si>
    <t>Units for Appropriation</t>
  </si>
  <si>
    <t>Purpose of Appropriation</t>
  </si>
  <si>
    <t>Property Deed</t>
  </si>
  <si>
    <t>Evidence of Use</t>
  </si>
  <si>
    <t>Pre-1914 Review Date</t>
  </si>
  <si>
    <t>Pre-1914 Comments</t>
  </si>
  <si>
    <t>District or Other Right</t>
  </si>
  <si>
    <t>S000137</t>
  </si>
  <si>
    <t>BARBARA J OHM</t>
  </si>
  <si>
    <t>Loren &amp; Delores Ohm Revocable Trust</t>
  </si>
  <si>
    <t>No District</t>
  </si>
  <si>
    <t>RD 524 (MIDDLE ROBERTS ISLAND)</t>
  </si>
  <si>
    <t>none</t>
  </si>
  <si>
    <t>Y</t>
  </si>
  <si>
    <t>Yes</t>
  </si>
  <si>
    <t>San Joaquin River</t>
  </si>
  <si>
    <t>Sacramento-San Joaquin Delta</t>
  </si>
  <si>
    <t>San Joaquin</t>
  </si>
  <si>
    <t>162-100-02</t>
  </si>
  <si>
    <t>162-100-02
162-110-08
162-110-10</t>
  </si>
  <si>
    <t>(1) Survey 414
(2) Patent 1554</t>
  </si>
  <si>
    <t>Partially</t>
  </si>
  <si>
    <t>Not Separated</t>
  </si>
  <si>
    <t>Patent dates to 2/14/1862 when BLM gave 119 acres of land in T 1N, R 6E of MDMB, NE 1/4 and E 1/2 of NW 1/4 of sec. 32, NW 1/4 of sec. 33</t>
  </si>
  <si>
    <t>No</t>
  </si>
  <si>
    <t>R2</t>
  </si>
  <si>
    <t>Both 162-110-10 &amp; 162-100-02 are not adjacent to the San Joaquin River.
Did not delete prior map.</t>
  </si>
  <si>
    <t>Not Specified</t>
  </si>
  <si>
    <t>Not Provided</t>
  </si>
  <si>
    <t>NA</t>
  </si>
  <si>
    <t>P2</t>
  </si>
  <si>
    <t>More information needed</t>
  </si>
  <si>
    <t>S000313</t>
  </si>
  <si>
    <t>JOHN R COELHO</t>
  </si>
  <si>
    <t>Barker Slough</t>
  </si>
  <si>
    <t>Solano</t>
  </si>
  <si>
    <t/>
  </si>
  <si>
    <t>0042-150-030
0042-150-160
0042-150-280</t>
  </si>
  <si>
    <t>Patent dates to 8/31/1903 when BLM gave 2040 acres of T 5N, R 2E MDMB to state of CA</t>
  </si>
  <si>
    <t>R1</t>
  </si>
  <si>
    <t>Irrigation</t>
  </si>
  <si>
    <t>Some documentation supplied, but insufficient.</t>
  </si>
  <si>
    <t>S000378</t>
  </si>
  <si>
    <t>RICHVALE IRRIGATION DISTRICT</t>
  </si>
  <si>
    <t>Richvale Irrigation District</t>
  </si>
  <si>
    <t>N</t>
  </si>
  <si>
    <t>CHEROKEE CANAL</t>
  </si>
  <si>
    <t>Butte</t>
  </si>
  <si>
    <t>N/A</t>
  </si>
  <si>
    <t>S000404</t>
  </si>
  <si>
    <t>EAST CONTRA COSTA IRRIGATION DISTRICT</t>
  </si>
  <si>
    <t>INDIAN SLOUGH</t>
  </si>
  <si>
    <t>Contra Costa</t>
  </si>
  <si>
    <t>15-310-150-0</t>
  </si>
  <si>
    <t>CA Civil Code</t>
  </si>
  <si>
    <t>Miner's Inches under 4" pressure</t>
  </si>
  <si>
    <t>Irrigation, domestic, stock, municipal and other</t>
  </si>
  <si>
    <t>1960, 1987-2007</t>
  </si>
  <si>
    <t>P1</t>
  </si>
  <si>
    <t>Appropriation notice provided, no property deed</t>
  </si>
  <si>
    <t>S000413</t>
  </si>
  <si>
    <t>ROBERT L FORBES</t>
  </si>
  <si>
    <t>MEADOW VALLEY CREEK</t>
  </si>
  <si>
    <t>Plumas</t>
  </si>
  <si>
    <t>Non-Statutory</t>
  </si>
  <si>
    <t>12/15/1872</t>
  </si>
  <si>
    <t>Mining, milling, manufacturing, ag</t>
  </si>
  <si>
    <t>Provided</t>
  </si>
  <si>
    <t>S000477</t>
  </si>
  <si>
    <t>CENTRAL CALIF IRRIGATION DISTRICT</t>
  </si>
  <si>
    <t>Mendota Pool</t>
  </si>
  <si>
    <t>Fresno</t>
  </si>
  <si>
    <t>Numerous</t>
  </si>
  <si>
    <t>Multiple Separations</t>
  </si>
  <si>
    <t>None</t>
  </si>
  <si>
    <t>S000480</t>
  </si>
  <si>
    <t>JOINT WATER DISTRICTS BOARD</t>
  </si>
  <si>
    <t>Feather River</t>
  </si>
  <si>
    <t xml:space="preserve">Previous statements have only claimed Pre-1914. </t>
  </si>
  <si>
    <t>FR Fleming</t>
  </si>
  <si>
    <t>Not Supplied</t>
  </si>
  <si>
    <t>Lands have been severed from source but claimant intends to create new supply route</t>
  </si>
  <si>
    <t>S000495</t>
  </si>
  <si>
    <t>BANTA-CARBONA IRRIGATION DISTRICT</t>
  </si>
  <si>
    <t>Banta-Carbona Irrigation District</t>
  </si>
  <si>
    <t>RD 2085 (KASSON DISTRICT)</t>
  </si>
  <si>
    <t>SAN JOAQUIN RIVER</t>
  </si>
  <si>
    <t>TC MacChesney</t>
  </si>
  <si>
    <t>cfs</t>
  </si>
  <si>
    <t>irrigation, domestic, power, and all other applied uses</t>
  </si>
  <si>
    <t>Palemi obtained statements of diversion dating back to 1965 from eWRIMS; no proof of continuous use between 1895 and 1965, or between 1966 and 1986</t>
  </si>
  <si>
    <t>Only missing evidence of use</t>
  </si>
  <si>
    <t>S000550</t>
  </si>
  <si>
    <t>BUTTE SINK WATERFOWL ASSOCIATION</t>
  </si>
  <si>
    <t>BUTTE CREEK and Sandborn Slough</t>
  </si>
  <si>
    <t>Sacramento River</t>
  </si>
  <si>
    <t>021-030-002-000 (Sandborn Slough), 021-030-001-000 (Butte Creek)</t>
  </si>
  <si>
    <t>021-030-001-000, 021-030-002-000, 021-030-003-000, 021-030-008-000, 021-030-026-000, 021-030-027-000</t>
  </si>
  <si>
    <t xml:space="preserve">MW (0431-470, 1127-381, 0152-456), CACAAA (007444, 032448, 007847, 000562, 000376)
</t>
  </si>
  <si>
    <t>Completely</t>
  </si>
  <si>
    <t>R3</t>
  </si>
  <si>
    <t>P3</t>
  </si>
  <si>
    <t>No supporting document for Pre-1914 right was submitted. Need more info.</t>
  </si>
  <si>
    <t>S000565</t>
  </si>
  <si>
    <t>RECLAMATION DISTRICT #2068</t>
  </si>
  <si>
    <t>RD 2068</t>
  </si>
  <si>
    <t>DRAIN W5</t>
  </si>
  <si>
    <t>143-160-080</t>
  </si>
  <si>
    <t>warrant 105248, homestead cert 63, app 238</t>
  </si>
  <si>
    <t>Separated</t>
  </si>
  <si>
    <t>Need POU map</t>
  </si>
  <si>
    <t>Water is claimed to be recaptured tail water.</t>
  </si>
  <si>
    <t>S000566</t>
  </si>
  <si>
    <t>DRAIN W8</t>
  </si>
  <si>
    <t>143-200-010</t>
  </si>
  <si>
    <t>S000567</t>
  </si>
  <si>
    <t>DRAIN W</t>
  </si>
  <si>
    <t>143-120-050, 143-120-080</t>
  </si>
  <si>
    <t>143-120-040 to 143-120-050</t>
  </si>
  <si>
    <t>S000571</t>
  </si>
  <si>
    <t>143-180-110, 143-180-050, 143-180-080</t>
  </si>
  <si>
    <t>S000573</t>
  </si>
  <si>
    <t>143-200-030</t>
  </si>
  <si>
    <t>S000574</t>
  </si>
  <si>
    <t>143-200-020</t>
  </si>
  <si>
    <t>S000576</t>
  </si>
  <si>
    <t>DRAIN X</t>
  </si>
  <si>
    <t>Prospect Slough</t>
  </si>
  <si>
    <t>Yolo</t>
  </si>
  <si>
    <t>033-190-160</t>
  </si>
  <si>
    <t>Unspecified</t>
  </si>
  <si>
    <t>CACAAA 000007</t>
  </si>
  <si>
    <t>Unknown</t>
  </si>
  <si>
    <t>Claimant failed to submit map for POU and POD. POU was unable to be identified.</t>
  </si>
  <si>
    <t>S000577</t>
  </si>
  <si>
    <t>DRAIN V</t>
  </si>
  <si>
    <t>143-110-050, 143-110-180, 143-110-130</t>
  </si>
  <si>
    <t>S000578</t>
  </si>
  <si>
    <t>143-080-090, 143-080-100</t>
  </si>
  <si>
    <t>S000579</t>
  </si>
  <si>
    <t>143-160-090, 143-160-100</t>
  </si>
  <si>
    <t>143-160-090 to 143-160-100</t>
  </si>
  <si>
    <t>S000580</t>
  </si>
  <si>
    <t>143-040-190</t>
  </si>
  <si>
    <t>S000581</t>
  </si>
  <si>
    <t>DRAIN Y4</t>
  </si>
  <si>
    <t>033-160-20 (claimed)
033-190-02 (actual)</t>
  </si>
  <si>
    <t>CA0080_.0461, CA0070_.2671, CACAAA 0369631, AG-0371-4881</t>
  </si>
  <si>
    <t>unknown</t>
  </si>
  <si>
    <t>no</t>
  </si>
  <si>
    <t>S000582</t>
  </si>
  <si>
    <t>033-160-040 (claimed)
033-190-04 (actual)</t>
  </si>
  <si>
    <t>CA0080_.0461</t>
  </si>
  <si>
    <t>S000583</t>
  </si>
  <si>
    <t>DRAIN Z</t>
  </si>
  <si>
    <t>033-170-080 (claimed)</t>
  </si>
  <si>
    <t>AGS-0363-0267</t>
  </si>
  <si>
    <t>S000584</t>
  </si>
  <si>
    <t>DRAIN W7</t>
  </si>
  <si>
    <t>S000608</t>
  </si>
  <si>
    <t>YOLO COUNTY F C &amp; W C DISTRICT</t>
  </si>
  <si>
    <t>CACHE CREEK</t>
  </si>
  <si>
    <t>YOLO BYPASS</t>
  </si>
  <si>
    <t>APNs 25-450-07, 048-140-01 , 048-130-17 (Claimed )</t>
  </si>
  <si>
    <t xml:space="preserve">Maps was provided for more than 300 APNs please Spread Sheet S000608 POU APNS </t>
  </si>
  <si>
    <t xml:space="preserve">Title Bond was provided which reserve the Riparian Rights, for an area within Guesisosi Grant however there was no documents indicating the final transfer of ownership, also some of the Parcel claimed as a POU is not touching water bodies, </t>
  </si>
  <si>
    <t>S000609</t>
  </si>
  <si>
    <t>APNs  048-140-01 , 048-130-17 (Claimed )</t>
  </si>
  <si>
    <t xml:space="preserve">Maps was provided for more than 300 APNs please Spread Sheet S000609 POU APNS </t>
  </si>
  <si>
    <t>yes</t>
  </si>
  <si>
    <t>S000653</t>
  </si>
  <si>
    <t>WILSON VINEYARD PROPERTIES</t>
  </si>
  <si>
    <t>Wilson Vineyard Properties</t>
  </si>
  <si>
    <t>-</t>
  </si>
  <si>
    <t>SACRAMENTO RIVER</t>
  </si>
  <si>
    <t>Suisun bay</t>
  </si>
  <si>
    <t xml:space="preserve">043-170-91 (Claimed) </t>
  </si>
  <si>
    <t>Map provided by claimant Shows an APN  043-08-03 which is Approximate of 4.28 miles from the claimed POD</t>
  </si>
  <si>
    <t>S000656</t>
  </si>
  <si>
    <t>SAN JUAN WATER DISTRICT</t>
  </si>
  <si>
    <t>San Juan Water District</t>
  </si>
  <si>
    <t>FOLSOM LAKE</t>
  </si>
  <si>
    <t>Placer</t>
  </si>
  <si>
    <t>S000698</t>
  </si>
  <si>
    <t>COLLINS PINE COMPANY</t>
  </si>
  <si>
    <t>NORTH FORK FEATHER RIVER</t>
  </si>
  <si>
    <t>001-130-077-000</t>
  </si>
  <si>
    <t>(1) Oliver W. Barnes 8/7/1906 Patent (T28N, R6E, SE 1/4 of Sec 12)
(2) Santa Fe Pacific Railroad Co 5/31/1906 (T28N, R6E, S 1/2 of NE 1/4, NWNE, NENW, of Sec 12)--2 patents, 1 land tract
(3) Aztec Land and Cattle Co LTD 10/17/1906 (T28, R6E, NENE of Sec 12)</t>
  </si>
  <si>
    <t>Claimant changes claim type: "Appropriative, Riparian, Pre-1914"</t>
  </si>
  <si>
    <t>S000729</t>
  </si>
  <si>
    <t>STANFORD VINA RANCH IRRIGATION CO</t>
  </si>
  <si>
    <t>DEER CREEK</t>
  </si>
  <si>
    <t>Tehama</t>
  </si>
  <si>
    <t>079-140-001</t>
  </si>
  <si>
    <t>Multiple, see statement</t>
  </si>
  <si>
    <t>Ranchos Rio De Los Molinos
Ranchos Bosquejo</t>
  </si>
  <si>
    <t>S000731</t>
  </si>
  <si>
    <t>DEER CREEK IRRIGATION DISTRICT</t>
  </si>
  <si>
    <t>79-04-47</t>
  </si>
  <si>
    <t>Claim Type not specified in eWRIMS</t>
  </si>
  <si>
    <t>S000892</t>
  </si>
  <si>
    <t>PACIFIC GAS AND ELECTRIC COMPANY</t>
  </si>
  <si>
    <t>WEST BRANCH FEATHER RIVER</t>
  </si>
  <si>
    <t>S000922</t>
  </si>
  <si>
    <t>Claimant submitted a Notice of Applications to Appropriate Water which recognized its Pre-1914 right</t>
  </si>
  <si>
    <t>S000923</t>
  </si>
  <si>
    <t>BUTT CREEK</t>
  </si>
  <si>
    <t>S000925</t>
  </si>
  <si>
    <t>WESTERN CANAL WATER DISTRICT</t>
  </si>
  <si>
    <t>FEATHER RIVER</t>
  </si>
  <si>
    <t>S000944</t>
  </si>
  <si>
    <t>SOUTH YUBA RIVER</t>
  </si>
  <si>
    <t>Nevada</t>
  </si>
  <si>
    <t xml:space="preserve">a history of Pre-1914 claims was submitted; however, it's not considered as a sufficient substantiation because there is no sign of recognition by the State Water Board. </t>
  </si>
  <si>
    <t>S000952</t>
  </si>
  <si>
    <t>LAKE VALLEY CREEK</t>
  </si>
  <si>
    <t>S000954</t>
  </si>
  <si>
    <t>S000977</t>
  </si>
  <si>
    <t>BLUE CREEK</t>
  </si>
  <si>
    <t>Alpine</t>
  </si>
  <si>
    <t>We are not evaluating Pre-1914 claims at this time. A map was not made.</t>
  </si>
  <si>
    <t>S000980</t>
  </si>
  <si>
    <t>SNOW CANYON</t>
  </si>
  <si>
    <t>S000992</t>
  </si>
  <si>
    <t>RELIEF CREEK</t>
  </si>
  <si>
    <t>Tuolumne</t>
  </si>
  <si>
    <t>S000993</t>
  </si>
  <si>
    <t>SOUTH FORK STANISLAUS RIVER</t>
  </si>
  <si>
    <t>S000995</t>
  </si>
  <si>
    <t>S000998</t>
  </si>
  <si>
    <t>UTICA POWER AUTHORITY</t>
  </si>
  <si>
    <t>NORTH FORK STANISLAUS RIVER</t>
  </si>
  <si>
    <t>Calaveras</t>
  </si>
  <si>
    <t>claimant provided a copy of adjudication document and transfer deed which specifies the transfer of water rights for several locations</t>
  </si>
  <si>
    <t>S001014</t>
  </si>
  <si>
    <t>North Fork Willow Creek</t>
  </si>
  <si>
    <t>Willow Creek</t>
  </si>
  <si>
    <t>Madera</t>
  </si>
  <si>
    <t>The water from Bass Lake is used for power generation.</t>
  </si>
  <si>
    <t>S001050</t>
  </si>
  <si>
    <t>KNOCH INC</t>
  </si>
  <si>
    <t>Fall River</t>
  </si>
  <si>
    <t>Pit River</t>
  </si>
  <si>
    <t>Shasta</t>
  </si>
  <si>
    <t>018-540-012-000</t>
  </si>
  <si>
    <t>POU APNs can be found in the spreadsheet "S001050 POU APNs".
Approximate area of POU was plotted by georeferencing based on the provided map on page 5 of the supporting document, "WEST-#1401159-v1-S001050_Riparian_Claim_supporting_documentation.pdf". SEE S001050 POU and Underlying Patents</t>
  </si>
  <si>
    <t>Information for the patents within POU can be found in spreadsheet "S001050 POU Patents"</t>
  </si>
  <si>
    <t xml:space="preserve">POU occupies non-riparian patents; however, claimant has provided documents supporting Pre-1914 claims, which need further investigation during Pre-1914 water right evaluation. </t>
  </si>
  <si>
    <t xml:space="preserve">Notice of appropriation were submitted. But evidence of use was unavailable. </t>
  </si>
  <si>
    <t>S001073</t>
  </si>
  <si>
    <t>COLUMBIA CANAL COMPANY</t>
  </si>
  <si>
    <t>Documents submitted state that an appropriation notice was provided on March 5, 1899. That notice was not found in the folder and should be confirmed of its existence.</t>
  </si>
  <si>
    <t>S001074</t>
  </si>
  <si>
    <t>SAN LUIS CANAL COMPANY</t>
  </si>
  <si>
    <t>Sack Dam- Mendota Dam</t>
  </si>
  <si>
    <t>POU was not specified. More information is needed</t>
  </si>
  <si>
    <t>S001098</t>
  </si>
  <si>
    <t>FIREBAUGH CANAL COMPANY</t>
  </si>
  <si>
    <t>MENDOTA POOL</t>
  </si>
  <si>
    <t>SE 1/4, N1/4, SCN 25, T13S, R13E MD B&amp;M</t>
  </si>
  <si>
    <t>S001472</t>
  </si>
  <si>
    <t>ERNEST A DIXON</t>
  </si>
  <si>
    <t>RD 348 (NEW HOPE)</t>
  </si>
  <si>
    <t>Non-primary owner in eWRIMS is "Aleck Dambacher. However, in ParcelQuest, Dambacher is the listed owner.</t>
  </si>
  <si>
    <t>MOKELUMNE RIVER</t>
  </si>
  <si>
    <t>001-210-33</t>
  </si>
  <si>
    <t>CA Patent 375</t>
  </si>
  <si>
    <t>POU is not explicitly defined. More information regarding POU is needed.</t>
  </si>
  <si>
    <t>More information is needed.</t>
  </si>
  <si>
    <t>S001496</t>
  </si>
  <si>
    <t>KELSEY RANCH LP</t>
  </si>
  <si>
    <t>Kelsey Ranch LP</t>
  </si>
  <si>
    <t>MERCED RIVER</t>
  </si>
  <si>
    <t>Merced</t>
  </si>
  <si>
    <t>Water use detailed since 1859</t>
  </si>
  <si>
    <t>S001613</t>
  </si>
  <si>
    <t>BIDWELL RANCHES INC</t>
  </si>
  <si>
    <t>Lost Creek</t>
  </si>
  <si>
    <t>Notice of Appropriation of Water was provided, along with other documents</t>
  </si>
  <si>
    <t xml:space="preserve">Some Pre-14 information was given but not </t>
  </si>
  <si>
    <t>S001860</t>
  </si>
  <si>
    <t>THOMPSON &amp; FOLGER CO</t>
  </si>
  <si>
    <t>Hog Slough</t>
  </si>
  <si>
    <t>Mokelumne River</t>
  </si>
  <si>
    <t>011-110-07</t>
  </si>
  <si>
    <t>Multiple, see spreadsheet, "APNs owned by Thompson &amp; Folger CO"</t>
  </si>
  <si>
    <t>POU Undefined</t>
  </si>
  <si>
    <t>S001906</t>
  </si>
  <si>
    <t>A &amp; M PYLMAN FARMS</t>
  </si>
  <si>
    <t>Own did not file statement in 2010. POD is plotted within sect. 16 T5N R4E incorrectly in eWRIMS GIS.</t>
  </si>
  <si>
    <t>ELK SLOUGH</t>
  </si>
  <si>
    <t>043-080-001-1</t>
  </si>
  <si>
    <t xml:space="preserve">Henry Feran owned Survey # YOL 365 &amp; YOL 379 . </t>
  </si>
  <si>
    <t>NO</t>
  </si>
  <si>
    <t>See S001906 POU and Underlying patent.pdf</t>
  </si>
  <si>
    <t>S002064</t>
  </si>
  <si>
    <t>PACIFIC FRUIT FARMS</t>
  </si>
  <si>
    <t>GALLO VINEYARDS INC</t>
  </si>
  <si>
    <t>Last statement on file was dated back from 2000.</t>
  </si>
  <si>
    <t>Sacramento</t>
  </si>
  <si>
    <t>142-0040-018</t>
  </si>
  <si>
    <t>POD/POU APN is invalid</t>
  </si>
  <si>
    <t>Single Separation</t>
  </si>
  <si>
    <t>S002065</t>
  </si>
  <si>
    <t>Suisun Bay</t>
  </si>
  <si>
    <t>S002066</t>
  </si>
  <si>
    <t>S002635</t>
  </si>
  <si>
    <t>CITY AND COUNTY OF SAN FRANCISCO PUC AGM WATER ENTERPRISE</t>
  </si>
  <si>
    <t>TUOLUMNE RIVER</t>
  </si>
  <si>
    <t>claimant provided multiple Appropriation Notice</t>
  </si>
  <si>
    <t>S002636</t>
  </si>
  <si>
    <t>ELEANORE CREEK</t>
  </si>
  <si>
    <t>S002638</t>
  </si>
  <si>
    <t>CHERRY CREEK</t>
  </si>
  <si>
    <t>S002908</t>
  </si>
  <si>
    <t>LOS MOLINOS MUTUAL WATER CO</t>
  </si>
  <si>
    <t>Los Molinos Mutual Water Co</t>
  </si>
  <si>
    <t>ANTELOPE CREEK</t>
  </si>
  <si>
    <t>S002910</t>
  </si>
  <si>
    <t>MILL CREEK</t>
  </si>
  <si>
    <t>claimant provided a decree which mentioned about its water right</t>
  </si>
  <si>
    <t>S004683</t>
  </si>
  <si>
    <t>OAKDALE IRRIGATION DISTRICT</t>
  </si>
  <si>
    <t>STANISLAUS RIVER</t>
  </si>
  <si>
    <t>S004718</t>
  </si>
  <si>
    <t>MERCED IRRIGATION DISTRICT</t>
  </si>
  <si>
    <t>S004978</t>
  </si>
  <si>
    <t>MADERA IRRIGATION DISTRICT</t>
  </si>
  <si>
    <t>FRESNO RIVER</t>
  </si>
  <si>
    <t>S004995</t>
  </si>
  <si>
    <t xml:space="preserve">APN 033-170-07 was obtained based on the location plotted for POD In GIS </t>
  </si>
  <si>
    <t>S006306</t>
  </si>
  <si>
    <t>C&amp;G FARMS</t>
  </si>
  <si>
    <t>RD 2064 (RIVER JUNCTION)</t>
  </si>
  <si>
    <t>SUISUN BAY</t>
  </si>
  <si>
    <t>241-380-04</t>
  </si>
  <si>
    <t>El Pescadero Grimes</t>
  </si>
  <si>
    <t>S006543</t>
  </si>
  <si>
    <t>RONALD E BUHLER</t>
  </si>
  <si>
    <t>TOE DRAIN</t>
  </si>
  <si>
    <t>MINER SLOUGH</t>
  </si>
  <si>
    <t>APN 033-220-046 plotted in GIS layer , APN 033-390-02 provided within the Claimant Maps in Scan_Doc0138.pdf</t>
  </si>
  <si>
    <t>claimant provided Map Shows POU within APN 033-210-033, 033-210-034, 033-210-049 and 033-220-03 according to Scan_ Doc0138 and APN  033-210-033, 033-210-034, APN 033-210-055, 033-210-017, 033-210-015, APN 033-210-030, APN 033-210-01, APN 033-210-054,APN 033-210-053 according to Scan_Doc0137</t>
  </si>
  <si>
    <t xml:space="preserve">CACAAA 036687 from BLMGLO Website </t>
  </si>
  <si>
    <t>Maps provided by claimant Shows different POU's according to Scan_Doc0137.pdf, Scan_Doc0138.pdf</t>
  </si>
  <si>
    <t>S007367</t>
  </si>
  <si>
    <t>GLENN-COLUSA IRRIGATION DISTRICT</t>
  </si>
  <si>
    <t>Glenn</t>
  </si>
  <si>
    <t>S007368</t>
  </si>
  <si>
    <t>COLUSA BASIN DRAIN, MILE 29.84</t>
  </si>
  <si>
    <t>Colusa</t>
  </si>
  <si>
    <t>S008104</t>
  </si>
  <si>
    <t>VICTOR C ANDRESEN</t>
  </si>
  <si>
    <t>RD 1007 (PICO AND NAGLEE)</t>
  </si>
  <si>
    <t>NBID</t>
  </si>
  <si>
    <t>OLD RIVER</t>
  </si>
  <si>
    <t>189-050-31</t>
  </si>
  <si>
    <t>Rancho El Pescadero</t>
  </si>
  <si>
    <t>S008159</t>
  </si>
  <si>
    <t>S008734</t>
  </si>
  <si>
    <t>GRAEAGLE WATER COMPANY A CALIF CORP</t>
  </si>
  <si>
    <t>Gray Eagle Creek</t>
  </si>
  <si>
    <t>Middle Fork Feather River</t>
  </si>
  <si>
    <t>See ParcelQuest Screenshot</t>
  </si>
  <si>
    <t>S008735</t>
  </si>
  <si>
    <t>CRAIG MCARTHUR</t>
  </si>
  <si>
    <t>TULE RIVER</t>
  </si>
  <si>
    <t>018-460-008-000
018-590-001-000
018-490-012-000
018-490-035-000
018-480-002-000
018-600-003-000
018-560-005-000</t>
  </si>
  <si>
    <t>Patent 2414</t>
  </si>
  <si>
    <t>Notice supplied. Court case summaries given as well.</t>
  </si>
  <si>
    <t>S008881</t>
  </si>
  <si>
    <t>ROBINSON FAMILY RANCH #4</t>
  </si>
  <si>
    <t>City of Lathrop</t>
  </si>
  <si>
    <t>RD 17 (MOSSDALE)</t>
  </si>
  <si>
    <t>19113003, 19114001</t>
  </si>
  <si>
    <t>(1) CA patent 1567 (2) CA patent 1094 (3) CA patent 1570 (4) Rancho El Pescadero</t>
  </si>
  <si>
    <t>POD is completely separated from the POU and on separate Patents.</t>
  </si>
  <si>
    <t>Statement is not checked under "Pre-1914"</t>
  </si>
  <si>
    <t>S009019</t>
  </si>
  <si>
    <t>ROBINSON DIVERSIFIED FARMS #1</t>
  </si>
  <si>
    <t>191-140-04</t>
  </si>
  <si>
    <t>(1) CA patent 1090 (2) CA patent 1570 (3) CA patent 1567</t>
  </si>
  <si>
    <t>POU/APN lie on a Riparian Patent</t>
  </si>
  <si>
    <t>S009020</t>
  </si>
  <si>
    <t>(1) CA patent 4179 (2) CA patent 1090 (3) CA patent 1570 (4) CA patent 1567</t>
  </si>
  <si>
    <t>POD is separated from the POU. Still along the same watercourse.</t>
  </si>
  <si>
    <t>S009033</t>
  </si>
  <si>
    <t>FORDYCE CREEK</t>
  </si>
  <si>
    <t>S009034</t>
  </si>
  <si>
    <t>EL DORADO IRRIGATION DISTRICT</t>
  </si>
  <si>
    <t>SOUTH FORK AMERICAN RIVER</t>
  </si>
  <si>
    <t>El Dorado</t>
  </si>
  <si>
    <t>claimant provided water rights notice; however, content was not clear.</t>
  </si>
  <si>
    <t>S009320</t>
  </si>
  <si>
    <t>PATTERSON IRRIGATION DISTRICT</t>
  </si>
  <si>
    <t>Stanislaus</t>
  </si>
  <si>
    <t>S009352</t>
  </si>
  <si>
    <t>CITY OF ANTIOCH, WATER TREATMENT PLANT</t>
  </si>
  <si>
    <t>claimant provided the Agreement between the City of Antioch and Department of Water Resources for its water diversion</t>
  </si>
  <si>
    <t>S009897</t>
  </si>
  <si>
    <t>PARROTT INVESTMENT COMPANY</t>
  </si>
  <si>
    <t>039-530-018-000</t>
  </si>
  <si>
    <t>Predecessor of company acquired land through Llano Seco Rancho in 1845 based</t>
  </si>
  <si>
    <t>S010411</t>
  </si>
  <si>
    <t>LONE TREE MUTUAL WATER COMPANY</t>
  </si>
  <si>
    <t>The Newhall Land and Farming Company
Tri-iest Dairy
Tri iest Dairy
Pardo View Investment Company LP
Silva Edward J &amp; Nancy A
Farazad Ranch LLC
Rainbow Orchards V LLC</t>
  </si>
  <si>
    <t>074-130-029</t>
  </si>
  <si>
    <t>74-010-32 
74-030-18 
74-030-19 
74-040-30 
74-040-32 
74-050-06 
74-060-18 
74-060-19 
74-060-20 
74-060-22 
74-060-24 
74-060-25 
74-060-27 
74-060-28 
74-060-29 
74-070-05 
74-070-10 
74-070-11 
74-070-12 
74-080-36 
74-080-37 
74-100-23 
74-100-24 
74-100-26 
74-100-30 
74-100-31 
74-130-26 
74-130-29 
74-130-30 
74-130-32
74-140-01</t>
  </si>
  <si>
    <t xml:space="preserve">The Place of Use consists of Non-Riparian Patents. </t>
  </si>
  <si>
    <t>S010773</t>
  </si>
  <si>
    <t>CALAVERAS PUBLIC UTILITY DISTRICT</t>
  </si>
  <si>
    <t>MIDDLE FORK MOKELUMNE RIVER</t>
  </si>
  <si>
    <t>Claimant provided appropriation notices; however, property deed and evidence of use were not provided</t>
  </si>
  <si>
    <t>S010794</t>
  </si>
  <si>
    <t>NEVADA IRRIGATION DISTRICT</t>
  </si>
  <si>
    <t>COON CREEK</t>
  </si>
  <si>
    <t>S012208</t>
  </si>
  <si>
    <t>ANDERSON-COTTONWOOD IRRIGATION DISTRICT</t>
  </si>
  <si>
    <t>It's reasonable to assume that the Patterson Ranch Company changed its name to the Patterson Water District, which eventually morphed into the Patterson Irrigation District--however official documentation of this name change would be helpful. Additionally, since the District claims to have extensive documentation proving annual use from 1910 to 2014, it should release this documentation.</t>
  </si>
  <si>
    <t>S012547</t>
  </si>
  <si>
    <t>BIG CREEK</t>
  </si>
  <si>
    <t>S012858</t>
  </si>
  <si>
    <t>THE ARCHES LTD</t>
  </si>
  <si>
    <t>San Pablo Bay</t>
  </si>
  <si>
    <t>142-0120-028</t>
  </si>
  <si>
    <t>CA PATENT 625 &amp; 626</t>
  </si>
  <si>
    <t>POU/APNs lie on Riparian Patents</t>
  </si>
  <si>
    <t>S012860</t>
  </si>
  <si>
    <t>142-0130-012-0000</t>
  </si>
  <si>
    <t>142-0130-012</t>
  </si>
  <si>
    <t>CA PATENT 284, 345, 627, 1174, &amp; 1450</t>
  </si>
  <si>
    <t>S013269</t>
  </si>
  <si>
    <t>LOS RIOS FARMS INC</t>
  </si>
  <si>
    <t>The Prudential Insurance Company</t>
  </si>
  <si>
    <t>SOUTH FORK PUTAH CREEK</t>
  </si>
  <si>
    <t>Once owned by The Prudential Insurance Company.</t>
  </si>
  <si>
    <t>S013330</t>
  </si>
  <si>
    <t>MIDDLE YUBA RIVER</t>
  </si>
  <si>
    <t>Sierra</t>
  </si>
  <si>
    <t xml:space="preserve">MEDIUM
The district provides a detailed history of water appropriation in the region and describes 4 important primary documents (see page 4 of S020961 Pre-1914 Supporting Documents) but doesn't provide the actual documents. Additionally, no statements of diversion were filed prior to 2009. </t>
  </si>
  <si>
    <t>S013716</t>
  </si>
  <si>
    <t>PARKER DEVELOPMENT COMPANY</t>
  </si>
  <si>
    <t>SNODGRASS SLOUGH</t>
  </si>
  <si>
    <t>146-0030-010</t>
  </si>
  <si>
    <t>146-0030-010, 
146-0030-025, 
146-0070-002, 
146-0070-004 (does not exist)</t>
  </si>
  <si>
    <t>CA PATENT 583, 1691, 4963, 5098</t>
  </si>
  <si>
    <t>Patents that the POU is on touches the watercourse.</t>
  </si>
  <si>
    <t>Documentation is needed.</t>
  </si>
  <si>
    <t>S013791</t>
  </si>
  <si>
    <t>AUBURN RAVINE</t>
  </si>
  <si>
    <t>S013800</t>
  </si>
  <si>
    <t>CANYON CREEK</t>
  </si>
  <si>
    <t>S013809</t>
  </si>
  <si>
    <t>BEAR RIVER</t>
  </si>
  <si>
    <t>S013812</t>
  </si>
  <si>
    <t>JOHN BLOOMFIELD</t>
  </si>
  <si>
    <t>ROCK SLOUGH</t>
  </si>
  <si>
    <t>015-120-006-0</t>
  </si>
  <si>
    <t>015-120-004, 015-120-005, 015-120-006, 015-120-003</t>
  </si>
  <si>
    <t>Patent 1764, Patent 1096</t>
  </si>
  <si>
    <t>S013848</t>
  </si>
  <si>
    <t>TURLOCK IRRIGATION DISTRICT</t>
  </si>
  <si>
    <t>need more information</t>
  </si>
  <si>
    <t>S013927</t>
  </si>
  <si>
    <t>S013928</t>
  </si>
  <si>
    <t>LOW
4 original appropriation notices, deed attesting to the transfer of pre-14 rights to the District, Crop Report from 1920-2014, and service area map</t>
  </si>
  <si>
    <t>S014130</t>
  </si>
  <si>
    <t>VITAL FARMLAND LP</t>
  </si>
  <si>
    <t>Indian Slough</t>
  </si>
  <si>
    <t>SJ Delta</t>
  </si>
  <si>
    <t>015-200-004</t>
  </si>
  <si>
    <t>Orwood Tract; Patent 1354</t>
  </si>
  <si>
    <t>POU/POD are on Riparian Patents</t>
  </si>
  <si>
    <t>S014187</t>
  </si>
  <si>
    <t>NORTH FORK WILLOW CREEK</t>
  </si>
  <si>
    <t>S014356</t>
  </si>
  <si>
    <t>S014703</t>
  </si>
  <si>
    <t>BLOSSOM RANCH, INC.</t>
  </si>
  <si>
    <t>Beaver Slough</t>
  </si>
  <si>
    <t>South Mokelumne River</t>
  </si>
  <si>
    <t>001-180-06</t>
  </si>
  <si>
    <t>011-040-03
011-040-04
011-040-05</t>
  </si>
  <si>
    <t>(1) Book 4, Page 235, 6/29/1869 - Patent 235
(2) Book 4, Page 287, 9/25/1869 - Patent 287
(3) Patent 476</t>
  </si>
  <si>
    <t>eWRIMS lists this as a riparian, Pre-1914 and other claim.
Unable to locate property deed and appropriation notice.</t>
  </si>
  <si>
    <t>S014780</t>
  </si>
  <si>
    <t>RICHARD L JENNINGS</t>
  </si>
  <si>
    <t>Modoc</t>
  </si>
  <si>
    <t xml:space="preserve">41.41886664,                 -120.78690812 </t>
  </si>
  <si>
    <t>Not Given</t>
  </si>
  <si>
    <t>Not Applicable</t>
  </si>
  <si>
    <t>SSWDU states initial diversion in 1865</t>
  </si>
  <si>
    <t>S014781</t>
  </si>
  <si>
    <t>41.4190,                            -120.8020</t>
  </si>
  <si>
    <t>POU was not specified. ParcelQuest was inconclusive and diverter did not submit a patent map or chain of title</t>
  </si>
  <si>
    <t>ISWDU states first year of use at diversion site as pre-1914</t>
  </si>
  <si>
    <t>S014784</t>
  </si>
  <si>
    <t>41.4283,                         -120.7393</t>
  </si>
  <si>
    <t>S014834</t>
  </si>
  <si>
    <t>CITY OF SACRAMENTO</t>
  </si>
  <si>
    <t>S014982</t>
  </si>
  <si>
    <t>ARCH J CAMPBELL</t>
  </si>
  <si>
    <t>R D 2047</t>
  </si>
  <si>
    <t xml:space="preserve"> 015-050-009-000</t>
  </si>
  <si>
    <t>CACAAA002791</t>
  </si>
  <si>
    <t>S014986</t>
  </si>
  <si>
    <t>Lake</t>
  </si>
  <si>
    <t xml:space="preserve"> 38.92307897,  -122.56630228</t>
  </si>
  <si>
    <t>72300 Acres</t>
  </si>
  <si>
    <t>This is a pre-14 right, not riparian</t>
  </si>
  <si>
    <t>No information supplied</t>
  </si>
  <si>
    <t xml:space="preserve">Notice of Appropriation is Pre-1914. Use and quantities are defined. </t>
  </si>
  <si>
    <t>S015031</t>
  </si>
  <si>
    <t>ODYSSEUS FARMS</t>
  </si>
  <si>
    <t>Sutter</t>
  </si>
  <si>
    <t>25-280-007
25-290-008
25-270-008 25-270-007</t>
  </si>
  <si>
    <t>This property was all on the Feather River before construction of the setback levee</t>
  </si>
  <si>
    <t>S015087</t>
  </si>
  <si>
    <t>JOHN H KAUTZ</t>
  </si>
  <si>
    <t>Cosumnes River</t>
  </si>
  <si>
    <t>126-0040-004-0000
126-0040-005-0000
126-0040-007-0000
126-0040-010-0000
126-0040-011-0000
126-0040-012-0000
126-0040-013-0000</t>
  </si>
  <si>
    <t>All of these parcels are touching the stream source. The patent covers the place of use.</t>
  </si>
  <si>
    <t>There are multiple parcels within the place of use, each abutting the watercourse. However, the entire place of use is located on an area that does not have a mapped patent, so we don’t know whether the POU is located entirely on riparian patents</t>
  </si>
  <si>
    <t>S015343</t>
  </si>
  <si>
    <t>SILVERADO PREMIUM PROPERTIES LLC</t>
  </si>
  <si>
    <t>Shown in provided map as Swartz Ranch Well between APN 043-060-15 and 043-100-09</t>
  </si>
  <si>
    <t xml:space="preserve">043 100 13, 043 100 07, 043 110 10, 043 100 06, 043 100 15, 043 100 08, 043 060 14, 043 100 05
043 100 09, 043 100 03, 043 060 18, 043 060 17, 043 060 15, 043 060 16, 043 100 14
</t>
  </si>
  <si>
    <t>CA Patent 2420 2407 2255 1618 1620</t>
  </si>
  <si>
    <t>Map provided by claimant Shows the POU</t>
  </si>
  <si>
    <t>S015557</t>
  </si>
  <si>
    <t>WOODBRIDGE IRRIGATION DISTRICT</t>
  </si>
  <si>
    <t>Mokelumne Acres MD</t>
  </si>
  <si>
    <t>Many supporting documents are provided such as Appropriation and Declaration of Use.</t>
  </si>
  <si>
    <t>S015941</t>
  </si>
  <si>
    <t>CAPLES LAKE</t>
  </si>
  <si>
    <t>CAPLES CREEK</t>
  </si>
  <si>
    <t>002-04-001</t>
  </si>
  <si>
    <t>Provided Water Rights Filing that is dated in 1872.</t>
  </si>
  <si>
    <t>S015968</t>
  </si>
  <si>
    <t>MIZUNO FARMS INC</t>
  </si>
  <si>
    <t>RD 2094 (WALTHALL)</t>
  </si>
  <si>
    <t>241-060-02</t>
  </si>
  <si>
    <t>CA PATENT 1480, 792, 76, 3222</t>
  </si>
  <si>
    <t>S015969</t>
  </si>
  <si>
    <t>241-040-09</t>
  </si>
  <si>
    <t>S015970</t>
  </si>
  <si>
    <t>241-060-01</t>
  </si>
  <si>
    <t>CA PATENT 4944, 76, Rancho El Pescadero - Grimes</t>
  </si>
  <si>
    <t>S015973</t>
  </si>
  <si>
    <t>CITY OF MANTECA</t>
  </si>
  <si>
    <t>241-070-01</t>
  </si>
  <si>
    <t xml:space="preserve">(1) Patent 76
(2) 3/25/1872, Book 5, Page 117, James A. Shepherd Patent, Survey 89 (T2S, R6E, Secs 14)   - Patent 792   
(3) Patent 5031
(4) Patent 1104
(5) Patent 2463
(6) Survey 91                                                                                                                                                                                                                                                                                                                                                                                                                                                                                                                                                                                                                                                                                                                                                                                                                                                                                                                                                                                                                                                                                                                                                                                                                                                                                                                                                                                                                                                                                                                                          </t>
  </si>
  <si>
    <t>Patent 3222 is not riparian to either Walthall Slough or San Joaquin River. Other patents are riparian to either Walthall Slough or San Joaquin River.</t>
  </si>
  <si>
    <t>S016191</t>
  </si>
  <si>
    <t>RD 544 (UPPER ROBERTS ISLAND)</t>
  </si>
  <si>
    <t>SACRAMENTO-SAN JOAQUIN DELTA</t>
  </si>
  <si>
    <t>191-060-05</t>
  </si>
  <si>
    <t>191-050-05
191-060-02
191-060-03
191-060-05
191-060-06</t>
  </si>
  <si>
    <t>CA PATENT 2182, 2235
RANCHO EL PESCADERO</t>
  </si>
  <si>
    <t>Patents were submitted</t>
  </si>
  <si>
    <t>S016196</t>
  </si>
  <si>
    <t>RUDY M. MUSSI INVESTMENT L.P.</t>
  </si>
  <si>
    <t>Rudy M. Mussi Investment L.P.</t>
  </si>
  <si>
    <t>Middle River</t>
  </si>
  <si>
    <t>191-020-00</t>
  </si>
  <si>
    <t>191-020-01</t>
  </si>
  <si>
    <t>Robert's Island</t>
  </si>
  <si>
    <t>S016199</t>
  </si>
  <si>
    <t>EDDIE VIERRA FARMS LLC</t>
  </si>
  <si>
    <t>TRAPPER SLOUGH</t>
  </si>
  <si>
    <t>131-40</t>
  </si>
  <si>
    <t>S016213</t>
  </si>
  <si>
    <t>CERRI &amp; SON</t>
  </si>
  <si>
    <t>191-120-06</t>
  </si>
  <si>
    <t>191-120-04
191-120-05
191-120-06
191-120-07</t>
  </si>
  <si>
    <t>(1) George W. Kidd Patent, 5/5/1873, Patent Book 5, Page 423, Survey 854</t>
  </si>
  <si>
    <t>claimant stated that supporting document were unable to be compiled due to a short notice of Drought Information Order request. More info needed.</t>
  </si>
  <si>
    <t>S016214</t>
  </si>
  <si>
    <t>ROBERT J COSTA FARMS LLC</t>
  </si>
  <si>
    <t>SAO BENTO PROPERTIES LLC</t>
  </si>
  <si>
    <t>Sacramento RIver</t>
  </si>
  <si>
    <t>191-150-04, 191-150-05</t>
  </si>
  <si>
    <t>(1) CA patent 1324 (2) CA patent 536 (3) CA patent 406 (4) CA patent 423</t>
  </si>
  <si>
    <t>S016217</t>
  </si>
  <si>
    <t>TONY M GARCIA</t>
  </si>
  <si>
    <t>Tony M Garcia</t>
  </si>
  <si>
    <t>Old River</t>
  </si>
  <si>
    <t>191-070-23</t>
  </si>
  <si>
    <t>191-070-24, 191-070-25, 191-070-26</t>
  </si>
  <si>
    <t>POUs are enclosed in Rancho El Pescadero patent which is riparian to Old River.</t>
  </si>
  <si>
    <t>Changed "No" to "Yes" for Pre-1914 Claim type.
Was unable to find appropriation notice or property deed.</t>
  </si>
  <si>
    <t>S016221</t>
  </si>
  <si>
    <t>TIM T GRUNSKY</t>
  </si>
  <si>
    <t>Tim T Grunsky</t>
  </si>
  <si>
    <t>RD 684 (LOWER ROBERTS ISLAND)</t>
  </si>
  <si>
    <t>WHISKEY SLOUGH</t>
  </si>
  <si>
    <t xml:space="preserve">POD and POU are on the same watercourse and there are no separations from the watercourse within the POU. POU is also located on a patent riparian to the watercourse </t>
  </si>
  <si>
    <t>S016224</t>
  </si>
  <si>
    <t>LINDA BEERS HEISIG</t>
  </si>
  <si>
    <t>Linda Beers Heisig</t>
  </si>
  <si>
    <t>Whiskey Slough</t>
  </si>
  <si>
    <t>131-030-110</t>
  </si>
  <si>
    <t>S016230</t>
  </si>
  <si>
    <t>TERCEIRA PROPERTIES LLC</t>
  </si>
  <si>
    <t>Terceira Properties LLC</t>
  </si>
  <si>
    <t>RD 1 (UNION ISLAND)</t>
  </si>
  <si>
    <t>GRANT LINE CANAL</t>
  </si>
  <si>
    <t>SACRAMENTO RIVER AND SAN JOAQUIN RIVER (DELTA)</t>
  </si>
  <si>
    <t>189-190-02</t>
  </si>
  <si>
    <t>CA Patent 2256</t>
  </si>
  <si>
    <t>S016233</t>
  </si>
  <si>
    <t>A ROSSI INC</t>
  </si>
  <si>
    <t>A Rossi Inc</t>
  </si>
  <si>
    <t>Burns Cutoff</t>
  </si>
  <si>
    <t>131-360-19</t>
  </si>
  <si>
    <t>19113001 &amp; 19113002 (SJ 2010)
Verification of POU is needed. See comment for details</t>
  </si>
  <si>
    <t>CA Patent 1558, 2182, 1567, 1094</t>
  </si>
  <si>
    <t>patent, map, and CP are provided</t>
  </si>
  <si>
    <t>S016244</t>
  </si>
  <si>
    <t>LYNN A MILLER</t>
  </si>
  <si>
    <t>Lynn A Miller</t>
  </si>
  <si>
    <t>191-016-003</t>
  </si>
  <si>
    <t>191-016-03</t>
  </si>
  <si>
    <t>Patentee: William Shields
Patent # 1557
Survey # SJ 1308</t>
  </si>
  <si>
    <t>Provided documentation of ownership change, pre-14 claim not supported</t>
  </si>
  <si>
    <t>S016248</t>
  </si>
  <si>
    <t>NANCY NEUGEBAUER-HAASE</t>
  </si>
  <si>
    <t>Nancy Neugebauer-Haase</t>
  </si>
  <si>
    <t>Turner Cut</t>
  </si>
  <si>
    <t>131-020-05</t>
  </si>
  <si>
    <t>131-020-05, 131-020-08</t>
  </si>
  <si>
    <t>JP Whitney Patent</t>
  </si>
  <si>
    <t>S016249</t>
  </si>
  <si>
    <t>SHARON R VOTAW</t>
  </si>
  <si>
    <t>Sharon R Votaw</t>
  </si>
  <si>
    <t>189-240-17</t>
  </si>
  <si>
    <t>(1) CA patent 1337 (2) El Rancho Pescadero</t>
  </si>
  <si>
    <t>POU/APN lie on the same Riparian Patent</t>
  </si>
  <si>
    <t>S016257</t>
  </si>
  <si>
    <t>RIEN AND LIESKE DOORNENBAL TRUST</t>
  </si>
  <si>
    <t>191-150-03</t>
  </si>
  <si>
    <t>191-150-04</t>
  </si>
  <si>
    <t>(1) CA patent 1324 (2) CA patent 536 (3) CA patent 406</t>
  </si>
  <si>
    <t>Most of the POU/APN is Riparian. Small Portion of the Western Part is not however.</t>
  </si>
  <si>
    <t>S016258</t>
  </si>
  <si>
    <t>JOSEPH P RATTO</t>
  </si>
  <si>
    <t>191-030-06</t>
  </si>
  <si>
    <t>J.P. Whitney Patent # 2182</t>
  </si>
  <si>
    <t>S016268</t>
  </si>
  <si>
    <t>SCHMIDT FAMILY PROPERTIES LLC</t>
  </si>
  <si>
    <t>Schmidt Family Properties LLC</t>
  </si>
  <si>
    <t>MIDDLE RIVER</t>
  </si>
  <si>
    <t>131-300-02</t>
  </si>
  <si>
    <t>(1) CA patent 2182 (2) CA patent 552 (3) CA patent 1058</t>
  </si>
  <si>
    <t>S016278</t>
  </si>
  <si>
    <t>JACQUELYN J CORDES</t>
  </si>
  <si>
    <t>ANTHONY G &amp; ELIZETTE D MACHADO TRUST</t>
  </si>
  <si>
    <t>191-180-02</t>
  </si>
  <si>
    <t>POU is on patents that touch the watercourse.</t>
  </si>
  <si>
    <t>S016286</t>
  </si>
  <si>
    <t>STOCKTON PORT DISTRICT</t>
  </si>
  <si>
    <t>Stockton Port District</t>
  </si>
  <si>
    <t>Black Slough</t>
  </si>
  <si>
    <t>131-220-07</t>
  </si>
  <si>
    <t>131-220-07
131-220-25</t>
  </si>
  <si>
    <t>CA Patent 2182</t>
  </si>
  <si>
    <t>S016287</t>
  </si>
  <si>
    <t>131-380-06</t>
  </si>
  <si>
    <t>131-380-01
131-380-02
131-380-03
131-380-04
131-380-06</t>
  </si>
  <si>
    <t>S016288</t>
  </si>
  <si>
    <t>131-230-02</t>
  </si>
  <si>
    <t>131-230-01
131-230-02
131-230-03</t>
  </si>
  <si>
    <t>S016294</t>
  </si>
  <si>
    <t>COLEMAN FOLEY</t>
  </si>
  <si>
    <t>TRAPPER/WHISKEY SLOUGH</t>
  </si>
  <si>
    <t>131-100-07</t>
  </si>
  <si>
    <t>131-100-05
131-100-07</t>
  </si>
  <si>
    <t>S016297</t>
  </si>
  <si>
    <t>AUGUSTA BIXLER FARMS</t>
  </si>
  <si>
    <t>Grant Line Canal and Middle River</t>
  </si>
  <si>
    <t>189-210-06</t>
  </si>
  <si>
    <t xml:space="preserve">189-200-04 
189-200-06 
189-210-20 </t>
  </si>
  <si>
    <t>(1) Patent Bk 6, Page 406, 11/28/1874 - Patent 1676
(2) Patent Bk 6, Page 412, 11/24/1874 - 1682
(3) Patent Bk 7, Page 384, 5/16/1877 - Patent 2256
(4) Patent 1655
(5) Patent 1371
(6) Rancho Pescadero</t>
  </si>
  <si>
    <t>S016298</t>
  </si>
  <si>
    <t>189-230-02</t>
  </si>
  <si>
    <t>189-230-02
189-230-28</t>
  </si>
  <si>
    <t xml:space="preserve">(1) Rancho El Pescadero
(2) Patent 2256
(3) Patent 1682 </t>
  </si>
  <si>
    <t>APN covered by multiple patents. 1  APN not riparian 189-230-28.</t>
  </si>
  <si>
    <t>S016326</t>
  </si>
  <si>
    <t>W. JAMES EDWARDS</t>
  </si>
  <si>
    <t>W. James Edwards</t>
  </si>
  <si>
    <t>Antelope Creek</t>
  </si>
  <si>
    <t>049-150-001</t>
  </si>
  <si>
    <t>043-170-006-000
043-170-027-000
043-170-039-000
043-170-071-000
049-060-004-000
049-060-029-000
049-060-030-000
049-060-031-000
049-060-039-000
049-060-041-000
049-060-042-000
049-060-043-000
049-150-001-000</t>
  </si>
  <si>
    <t>CA RANCHO -
El Primer Canon or Rio De Los Berendos</t>
  </si>
  <si>
    <t>POU is located within Rancho El Prime Canon or Rio De Los Berendos</t>
  </si>
  <si>
    <t>S016332</t>
  </si>
  <si>
    <t>HALLWOOD IRRIGATION COMPANY</t>
  </si>
  <si>
    <t>YUBA RIVER</t>
  </si>
  <si>
    <t>Yuba</t>
  </si>
  <si>
    <t>S016333</t>
  </si>
  <si>
    <t>GLIDE IN RANCH</t>
  </si>
  <si>
    <t>Glide In Ranch</t>
  </si>
  <si>
    <t>YOLO BYPASS - TOE DRAIN</t>
  </si>
  <si>
    <t>033-180-008</t>
  </si>
  <si>
    <t>033-180-08</t>
  </si>
  <si>
    <t>Patent 269 and Patent 1092</t>
  </si>
  <si>
    <t>S016334</t>
  </si>
  <si>
    <t>033-180-026</t>
  </si>
  <si>
    <t>Patent 269</t>
  </si>
  <si>
    <t>S016379</t>
  </si>
  <si>
    <t>GRAHAM D CONNOR</t>
  </si>
  <si>
    <t>043-090-001-000</t>
  </si>
  <si>
    <t>043-090-001-000, topo section 9</t>
  </si>
  <si>
    <t xml:space="preserve">Patent 56 </t>
  </si>
  <si>
    <t xml:space="preserve">Assumptions made: The general area of the POU was mapped out based on the POU description within the statement </t>
  </si>
  <si>
    <t>S016420</t>
  </si>
  <si>
    <t>RENZO MENCONI</t>
  </si>
  <si>
    <t>Renzo Menconi</t>
  </si>
  <si>
    <t>Woods Irrigation Company</t>
  </si>
  <si>
    <t>BURNS CUTOFF</t>
  </si>
  <si>
    <t>S016456</t>
  </si>
  <si>
    <t>CECIL RODGERS</t>
  </si>
  <si>
    <t>Cecil Rodgers</t>
  </si>
  <si>
    <t>131-390-03</t>
  </si>
  <si>
    <t>162-110-11</t>
  </si>
  <si>
    <t>See Contract And Other Rights.</t>
  </si>
  <si>
    <t>S016467</t>
  </si>
  <si>
    <t>FREDERICK J. AND BERNARD F. DAMELE</t>
  </si>
  <si>
    <t>Frederick J. and Bernard F. Damele</t>
  </si>
  <si>
    <t>SACRAMENTO RIVER AND SAN JOAQUIN RIVER</t>
  </si>
  <si>
    <t>191-170-03</t>
  </si>
  <si>
    <t>S016470</t>
  </si>
  <si>
    <t>191-170-01</t>
  </si>
  <si>
    <t xml:space="preserve">The POU parcel is located on a riparian patent and abutting to the  water source with the POD instream. </t>
  </si>
  <si>
    <t>S016492</t>
  </si>
  <si>
    <t>BETTENCOURT FARMING LLC</t>
  </si>
  <si>
    <t>BETTENCOURT FINCK RD RANCH LP</t>
  </si>
  <si>
    <t>RD 773 (FABIAN TRACT)</t>
  </si>
  <si>
    <t>189-050-44</t>
  </si>
  <si>
    <t xml:space="preserve">(1) Rancho El Pescadero </t>
  </si>
  <si>
    <t>Bettencourt Farming LLC provides a detailed history of how the current property, which is adjacent to Old River, originated as part of the riparian El Pescadero Land Grant. At no point was the property severed and recombined.</t>
  </si>
  <si>
    <t>Did not completely understand the documentation provided, but just seems to talk about change in ownership of property and division of parcels. Did not see evidence of pre-1914 right.</t>
  </si>
  <si>
    <t>S016495</t>
  </si>
  <si>
    <t>JOHN AND MARIE CRONIN TRUST B</t>
  </si>
  <si>
    <t>John Cronin
Palmer Mollie Cronin
Gregory House, House Agricultural Consultants
Rancho Rio Vista</t>
  </si>
  <si>
    <t>Lindsey Slough</t>
  </si>
  <si>
    <t>42-180-380</t>
  </si>
  <si>
    <t>From ParcelQuest:
0177-010-010
0042-180-090</t>
  </si>
  <si>
    <t>Most likely a CA patent. BLM search results yielded a federal patent to the State of California; however, the township and ranges did not match up.</t>
  </si>
  <si>
    <t>More information is needed about the POU and POD before coming to a conclusion.</t>
  </si>
  <si>
    <t>S016530</t>
  </si>
  <si>
    <t>EVERETT LUIZ &amp; SONS DAIRY</t>
  </si>
  <si>
    <t>HANK VAN EXEL DAIRY</t>
  </si>
  <si>
    <t>WID</t>
  </si>
  <si>
    <t>East End of Sycamore Slough</t>
  </si>
  <si>
    <t>025-110-01</t>
  </si>
  <si>
    <t>UNDEFINED</t>
  </si>
  <si>
    <t>S016571</t>
  </si>
  <si>
    <t>KAE FARMS LLC</t>
  </si>
  <si>
    <t>RD 2 (UNION ISLAND)</t>
  </si>
  <si>
    <t>North Canal</t>
  </si>
  <si>
    <t>189-250-20</t>
  </si>
  <si>
    <t>APN/POU lie on a Riparian Patent</t>
  </si>
  <si>
    <t>S016605</t>
  </si>
  <si>
    <t>ROBERT CECCHINI, INC</t>
  </si>
  <si>
    <t>004-500-04, 004-500-05</t>
  </si>
  <si>
    <t xml:space="preserve">Patent 940, Patent 997, Patent 5025, Patent 1102, Patent 1155, Patent 1181, CC B </t>
  </si>
  <si>
    <t>APN/POU lie on a Riparian Patent. However, would be beneficial to find the Deed of the property and determine legitimacy.</t>
  </si>
  <si>
    <t>S016612</t>
  </si>
  <si>
    <t>004-500-04</t>
  </si>
  <si>
    <t>Patent 940, Patent 997, Patent 5025, Patent 1102</t>
  </si>
  <si>
    <t>unconfirmed POU, but POD on riparian patent</t>
  </si>
  <si>
    <t>S016652</t>
  </si>
  <si>
    <t>SARALE FARMS INC</t>
  </si>
  <si>
    <t>189-250-04</t>
  </si>
  <si>
    <t>CA patent 2256</t>
  </si>
  <si>
    <t xml:space="preserve">POU is located on one parcel that is completely covered by a patent riparian to the watercourse </t>
  </si>
  <si>
    <t>S016653</t>
  </si>
  <si>
    <t>S016656</t>
  </si>
  <si>
    <t>VICTORIA CANAL</t>
  </si>
  <si>
    <t>S016658</t>
  </si>
  <si>
    <t>S016662</t>
  </si>
  <si>
    <t>SUTTER HOME WINERY INC</t>
  </si>
  <si>
    <t>H and C VAN EXEL 2002 TRUST</t>
  </si>
  <si>
    <t>SYCMORE SLOUGH</t>
  </si>
  <si>
    <t>SOUTH FORK MOKELUMNE RIVER</t>
  </si>
  <si>
    <t>011-090-10</t>
  </si>
  <si>
    <t>011-090-10, 011-090-04, 011-090-05</t>
  </si>
  <si>
    <t>(1) CA patent 1067 (2) CA patent 353 (3) CA patent 477</t>
  </si>
  <si>
    <t>Part of the POU is Non-Riparian.</t>
  </si>
  <si>
    <t>S016663</t>
  </si>
  <si>
    <t>Alfred &amp; Clara Patane Tr</t>
  </si>
  <si>
    <t>RD 2033 (BRACK TRACT)</t>
  </si>
  <si>
    <t>011-090-04 has become 011-090-15 and 011-090-18. 011-090-05 has become 011-090-15</t>
  </si>
  <si>
    <t>011-09-04</t>
  </si>
  <si>
    <t>011-090-04, 011-090-05</t>
  </si>
  <si>
    <t>CA PATENT 4605, 3298, 2156</t>
  </si>
  <si>
    <t>S016664</t>
  </si>
  <si>
    <t>HENRY P VAN EXEL</t>
  </si>
  <si>
    <t>Henry P Van Exel</t>
  </si>
  <si>
    <t>011-20-08</t>
  </si>
  <si>
    <t>01120008 &amp; 01120009</t>
  </si>
  <si>
    <t>(1) CA patent 2156  (2) CA patent 3298</t>
  </si>
  <si>
    <t>S016673</t>
  </si>
  <si>
    <t>KEVIN MIKAELIAN</t>
  </si>
  <si>
    <t>Kevin Mikaelian</t>
  </si>
  <si>
    <t>RD 548 (TERMINOUS)</t>
  </si>
  <si>
    <t>025-060-09 &amp; 025-060-06 &amp; 025-060-07</t>
  </si>
  <si>
    <t>(1) CA patent 2156
(2) CA patent 1776
(3) CA patent 538</t>
  </si>
  <si>
    <t>POU is not riparian to Sycamore Slough. Sycamore Slough appears to have been dug in after patents were issued - appears in 1894 Lodi Map, but not the survey map.</t>
  </si>
  <si>
    <t>S016674</t>
  </si>
  <si>
    <t>RONALD ROBINSON</t>
  </si>
  <si>
    <t>Ronald Robinson</t>
  </si>
  <si>
    <t>MOKELUME RIVER</t>
  </si>
  <si>
    <t>025-060-08, 025-060-10</t>
  </si>
  <si>
    <t>025-060-05, 025-060-08, 025-060-10</t>
  </si>
  <si>
    <t>(1) CA patent 976, (2) CA patent 1346 (3) CA patent 1191 (4) CA patent 920 (5) CA patent 951</t>
  </si>
  <si>
    <t>Portions of the POU lie on Non-Riparian Patents</t>
  </si>
  <si>
    <t>S016689</t>
  </si>
  <si>
    <t>M&amp;T CHICO RANCH, INC.</t>
  </si>
  <si>
    <t>M&amp;T Chico Ranch, Inc.</t>
  </si>
  <si>
    <t>Butte Creek</t>
  </si>
  <si>
    <t>No documentation provided</t>
  </si>
  <si>
    <t>S016702</t>
  </si>
  <si>
    <t>J.H. JONSON &amp; SONS INC.</t>
  </si>
  <si>
    <t>J.H. Jonson &amp; Sons Inc.</t>
  </si>
  <si>
    <t>132-0200-005</t>
  </si>
  <si>
    <t>132-0200-005, 
132-0200-037</t>
  </si>
  <si>
    <t>CA PATENT 624, 921, 3483, 3803</t>
  </si>
  <si>
    <t>S016703</t>
  </si>
  <si>
    <t>S016704</t>
  </si>
  <si>
    <t>132-0200-037</t>
  </si>
  <si>
    <t>132-0200-005,
132-0200-037,
132-0200-016</t>
  </si>
  <si>
    <t>CA PATENT 624,921,3483, 3803</t>
  </si>
  <si>
    <t>S016796</t>
  </si>
  <si>
    <t>FAHN BROTHERS PROPERTIES LLC</t>
  </si>
  <si>
    <t>Fahn Brothers Properties LLC</t>
  </si>
  <si>
    <t>Minor Slough</t>
  </si>
  <si>
    <t>0042-250-110</t>
  </si>
  <si>
    <t>0042-250-010</t>
  </si>
  <si>
    <t>Not Available</t>
  </si>
  <si>
    <t>S016818</t>
  </si>
  <si>
    <t>070-180-023</t>
  </si>
  <si>
    <t>currently no means of differentiating flows to which
riparian rights of lands and pre-1914 water rights within Water Right Claimant’s
boundaries</t>
  </si>
  <si>
    <t>S016852</t>
  </si>
  <si>
    <t>MACHADO REVOCABLE TRUST</t>
  </si>
  <si>
    <t>Machado Revocable Trust</t>
  </si>
  <si>
    <t>189-060-06</t>
  </si>
  <si>
    <t>189-050-26
189-060-06</t>
  </si>
  <si>
    <t>S016899</t>
  </si>
  <si>
    <t>RUMSEY WATER USERS ASSOCIATION</t>
  </si>
  <si>
    <t>Cache Creek</t>
  </si>
  <si>
    <t>Shown in provided map as Rumsey Water Users Association APN 060-270-07</t>
  </si>
  <si>
    <t>APN 060 220 21, 060 210 09, 060 210 23, 060 220 47, 060 220 50, 060 247 01, 060 230 11, 060 252 12, 060 251 01, 060 230 10, 060 210 18, 060 220 53, 060 253 06, 060 210 16, 060 220 41, 060 220 39, 060 220 40, 060 270 15, 060 270 19, 060 220 20, 060 260 07, 060 246 01, 060 220 59, 060 220 42, 060 220 60, 060 270 21, 060 220 45, 060 270 08, 060 270 14, 060 270 18, 060 270 07, 060 241 01, 060 254 01, 060 220 58, 060 252 04, 060 243 02, 060 252 18, 060 220 27, 060 241 04, 060 230 14, 060 210 14, 060 220 13, 060 270 22, 060 260 06, 060 220 35, 060 230 09, 060 230 07, 060 270 04, 060 220 30, 060 230 17, 060 270 20, 060 220 38, 060 220 14, 060 220 51, 060 220 33, 060 210 17, 060 210 08, 060 210 15, 060 270 09, 060 230 12, 060 242 01, 060 220 24, 060 220 11, 060 220 36, 060 220 52, 060 220 37, 060 243 01, 060 252 17, 060 241 02, 060 210 13, 060 210 30, 060 270 01, 060 270 06, 060 210 01, 060 252 05, 060 241 03, 060 220 43, 060 220 44, 060 230 05, 060 220 17, 060 210 25, 060 220 18, 060 220 54, 060 210 28, 060 210 10, 060 244 01, 060 230 13, 060 220 28, 060 245 01, 060 220 29, 060 210 04, 060 270 02, 018 260 20, 060 210 29, 060 220 32, 060 270 03, 060 220 46, 060 220 48, 060 260 04, 060 210 11, 060 248 01, 060 241 05, 060 243 03, 060 210 12, 060 210 02, 060 220 49, 060 220 16, 060 230 06, 060 220 26, 060 220 31, 060 220 25.</t>
  </si>
  <si>
    <t xml:space="preserve">Protesting Information provided for Names of members of the Rumsey Water Users Association in doc S016899 Att 11A pg 1, 2, and 3 </t>
  </si>
  <si>
    <t>Protesting Papers was provided</t>
  </si>
  <si>
    <t>Claimant failed to submit a Notice of Appropriation; instead, a Protest document was submitted which has mentioned that a Notice of Appropriation has existed.</t>
  </si>
  <si>
    <t>S016906</t>
  </si>
  <si>
    <t>HONKER LAKE RANCH</t>
  </si>
  <si>
    <t>Honker Lake Ranch</t>
  </si>
  <si>
    <t>SACRAMENTO/SAN JOAQUIN DELTA</t>
  </si>
  <si>
    <t>131-300-03</t>
  </si>
  <si>
    <t>13118008 &amp; 13118004</t>
  </si>
  <si>
    <t>(1) CA patent 2182
(2) CA patent 1675</t>
  </si>
  <si>
    <t>Patents provided but only for Patent 2182 (JP Whitney)</t>
  </si>
  <si>
    <t>Patent at POD and POU are different but both come from the same source</t>
  </si>
  <si>
    <t>The POD is on Patent 1675 and the POU is on Patent 2182. However, the patents are both riparian to Middle River. Claimant needs to provide proof of preservation of riparian right after subdivision.</t>
  </si>
  <si>
    <t>S016908</t>
  </si>
  <si>
    <t>DEADHORSE LP</t>
  </si>
  <si>
    <t>Deadhorse LP</t>
  </si>
  <si>
    <t>043-070-120, Latitude &amp; Longitude:  38.346223, -121.551223</t>
  </si>
  <si>
    <t>Job Wood owned Survey # 340 and Henry Welch Owned 342.</t>
  </si>
  <si>
    <t>See S016908 POU and Underlying patent.pdf</t>
  </si>
  <si>
    <t xml:space="preserve">This is a suspect case, as there are both multiple separations between parcels and the northernmost corner of the place of use is covered by a patent that is not riparian to the watershed. </t>
  </si>
  <si>
    <t>S016909</t>
  </si>
  <si>
    <t>FRY FAMILY TRUST OF 1999</t>
  </si>
  <si>
    <t>Kurt and Sandra Kautz Family Trust</t>
  </si>
  <si>
    <t>NSJWCD</t>
  </si>
  <si>
    <t>Dry Creek</t>
  </si>
  <si>
    <t>003-19-001</t>
  </si>
  <si>
    <t>POD is Riparian. However, quick investigation on ParcelQuest shows that the Owner owns a lot of land nearby, some of which is not Riparian.</t>
  </si>
  <si>
    <t>S016915</t>
  </si>
  <si>
    <t>ELLIOT FAMILY REVOCABLE TRUST</t>
  </si>
  <si>
    <t>Elliot Family Revocable Trust</t>
  </si>
  <si>
    <t>132-0120-001-0000</t>
  </si>
  <si>
    <t>POU/PODs are on Riparian Patents</t>
  </si>
  <si>
    <t>S016918</t>
  </si>
  <si>
    <t>JOY &amp; ROBERT AUGUSTO TRUST</t>
  </si>
  <si>
    <t>Joy &amp; Robert Augusto Trust</t>
  </si>
  <si>
    <t>SUTTER SLOUGH</t>
  </si>
  <si>
    <t>0042-220-020</t>
  </si>
  <si>
    <t>0042-220-013</t>
  </si>
  <si>
    <t>CA PATENT 2106, 2111</t>
  </si>
  <si>
    <t>S016937</t>
  </si>
  <si>
    <t>MOKULMNE RIVER</t>
  </si>
  <si>
    <t>025-110-07
025-110-06
025-110-01</t>
  </si>
  <si>
    <t>Patent 4605, Patent 2156, Patent 1829, CA1630_.34, CA1340_.193</t>
  </si>
  <si>
    <t>Some APNs are not Riparian to water source</t>
  </si>
  <si>
    <t>S016975</t>
  </si>
  <si>
    <t>FRANK LAMB</t>
  </si>
  <si>
    <t>Frank Lamb</t>
  </si>
  <si>
    <t>189-250-23</t>
  </si>
  <si>
    <t>separated</t>
  </si>
  <si>
    <t>S016987</t>
  </si>
  <si>
    <t>JAMES S CODDINGTON</t>
  </si>
  <si>
    <t>Bleartt Ranch</t>
  </si>
  <si>
    <t>Delta-Bay</t>
  </si>
  <si>
    <t>016-010-03</t>
  </si>
  <si>
    <t>016-001-002-000
016-001-001-000
016-001-003-000</t>
  </si>
  <si>
    <t>S016990</t>
  </si>
  <si>
    <t>TRINITY CAPITAL DEVELOPMENT LLC</t>
  </si>
  <si>
    <t>PINNACLE ORCHARDS</t>
  </si>
  <si>
    <t>Telephone Cut</t>
  </si>
  <si>
    <t>055-110-16</t>
  </si>
  <si>
    <t>Bishop Tract</t>
  </si>
  <si>
    <t>POU looks to be on patents that line the watercourse.</t>
  </si>
  <si>
    <t>S016993</t>
  </si>
  <si>
    <t>FRANKIE SPINELLA</t>
  </si>
  <si>
    <t>Frankie Spinella</t>
  </si>
  <si>
    <t>044-070-022</t>
  </si>
  <si>
    <t>S017014</t>
  </si>
  <si>
    <t>FILDIN DEVELOPMENT COMPANY</t>
  </si>
  <si>
    <t>Fildin Development Company</t>
  </si>
  <si>
    <t>RD 2023 (VENICE ISLAND)</t>
  </si>
  <si>
    <t>Little Connection Slough</t>
  </si>
  <si>
    <t>069-040-06</t>
  </si>
  <si>
    <t>Slough did not exist at time of Patents. More information is needed.</t>
  </si>
  <si>
    <t>S017016</t>
  </si>
  <si>
    <t>Potato Slough</t>
  </si>
  <si>
    <t>(1) CA Patent 831
(2) CA Patent 832
(3) CA Patent 833
(4) CA Patent 835
(5) CA Patent 836</t>
  </si>
  <si>
    <t>S017017</t>
  </si>
  <si>
    <t>S017025</t>
  </si>
  <si>
    <t>S017026</t>
  </si>
  <si>
    <t>S017027</t>
  </si>
  <si>
    <t>S017028</t>
  </si>
  <si>
    <t>S017029</t>
  </si>
  <si>
    <t>S017032</t>
  </si>
  <si>
    <t>Trinity Capital Development LLC</t>
  </si>
  <si>
    <t>055-110-04</t>
  </si>
  <si>
    <t>POU is overlain by Riparian patents.</t>
  </si>
  <si>
    <t>S017042</t>
  </si>
  <si>
    <t>MICHAEL DUTRA</t>
  </si>
  <si>
    <t>Michael Dutra</t>
  </si>
  <si>
    <t>043-100-024</t>
  </si>
  <si>
    <t>043-100-020, 043-100-021, 043-100-021, 043-100-022, 043-100-023</t>
  </si>
  <si>
    <t>Patent 1620, Patent 2255 and Patent 2420</t>
  </si>
  <si>
    <t>Partial of APN 043 100 20. 043 100 21, 043 100 22, 043 100 25 overlies Patent 2420 and area which may not be a riparian to the water source, Elk Slough, need documentation showing the riparian right reserve for the APN's that doesn’t touch the water body also need documents to prove ownership of the land.</t>
  </si>
  <si>
    <t>S017043</t>
  </si>
  <si>
    <t>ANTHONY DUTRA</t>
  </si>
  <si>
    <t>Anthony Dutra</t>
  </si>
  <si>
    <t>SACRAMENTO RIVER &amp; SUTTER SLOUGH</t>
  </si>
  <si>
    <t>043-160-050. Latitude &amp; Longitude: 38.40405, 121.54179</t>
  </si>
  <si>
    <t>043-160-047, 043-160-048, 043-160-049, 043-160-050, 043-160-051.</t>
  </si>
  <si>
    <t>James Waterbury owned Survey #: YOL 370, which is riparian to Elk Slough. Portion of the POU is within YOL 989.</t>
  </si>
  <si>
    <t>See S017043 POU and Underlying patent.pdf</t>
  </si>
  <si>
    <t>POU is within a riparian patent. Parcels are not abutting the watershed, which means the riparian right could have been severed after the original owner sold the land</t>
  </si>
  <si>
    <t>S017045</t>
  </si>
  <si>
    <t>AG SPANOS TRUSTEE OF THE ALEX &amp; FAYE SPANOS FAMILY TRUST UA</t>
  </si>
  <si>
    <t>AG Spanos Trustee of the Alex &amp; Faye Spanos Family Trust UA</t>
  </si>
  <si>
    <t>RD 2042 (BISHOP TRACT)</t>
  </si>
  <si>
    <t>Bishop Cut</t>
  </si>
  <si>
    <t>055-310-03</t>
  </si>
  <si>
    <t>066-060-01
066-060-02
066-060-03</t>
  </si>
  <si>
    <t xml:space="preserve">(1) CA Patent 1417
</t>
  </si>
  <si>
    <t>S017046</t>
  </si>
  <si>
    <t>MING CENTRE, LLC C/O PREMIER MANAGEMENT CO.</t>
  </si>
  <si>
    <t>RD 2114 (RIO BLANCO TRACT)</t>
  </si>
  <si>
    <t>BISHOP CUT</t>
  </si>
  <si>
    <t>055-090-01</t>
  </si>
  <si>
    <t>055-090-01
055-090-02</t>
  </si>
  <si>
    <t>APN/POU lies on Riparian Patents</t>
  </si>
  <si>
    <t>S017048</t>
  </si>
  <si>
    <t>055-080-06</t>
  </si>
  <si>
    <t>055-080-03
055-090-01
055-090-02</t>
  </si>
  <si>
    <t xml:space="preserve">(1) CA Patent 1417
(2) CA Patent 2565
(3) CA Patent 579
(4) CA Patent 2567
(5) CA Patent 4658
(6) CA Patent 2568
(7) CA Patent 4816
(8) CA Patent 2567
</t>
  </si>
  <si>
    <t>S017051</t>
  </si>
  <si>
    <t>Highline Slough</t>
  </si>
  <si>
    <t>White Slough</t>
  </si>
  <si>
    <t>S017054</t>
  </si>
  <si>
    <t>066-060-01
066-060-02
066-060-03
055-080-03
055-090-01
055-090-02</t>
  </si>
  <si>
    <t xml:space="preserve">(1) CA Patent 1417
(2) CA Patent 2565
(3) CA Patent 579
(4) CA Patent 2567
(5) CA Patent 4658
(6) CA Patent 2568
(7) CA Patent 4816
(8) CA Patent 2567
(9) CA Patent 1417
</t>
  </si>
  <si>
    <t>S017058</t>
  </si>
  <si>
    <t>SPANOS FAMILY PARTNERSHIP</t>
  </si>
  <si>
    <t>Spanos Family Partnership</t>
  </si>
  <si>
    <t>Telephone cut</t>
  </si>
  <si>
    <t>055-110-14</t>
  </si>
  <si>
    <t>055-110-13, 055-110-14</t>
  </si>
  <si>
    <t>Bishop Tract, CA patent 435</t>
  </si>
  <si>
    <t>eWRIMS lists Spanos Family Partnership as owner, but ParcelQuest shows the owners as being Trinity Capital Development LLC. I suspect Trinity is a subsidiary of Spanos.</t>
  </si>
  <si>
    <t>S017060</t>
  </si>
  <si>
    <t>VENICE ISLAND, INC</t>
  </si>
  <si>
    <t>Venice Island, Inc</t>
  </si>
  <si>
    <t>069-040-08</t>
  </si>
  <si>
    <t>CA PATENT 831, 832, 833, 834, 836, 837</t>
  </si>
  <si>
    <t>YES</t>
  </si>
  <si>
    <t>S017061</t>
  </si>
  <si>
    <t>055-110-13</t>
  </si>
  <si>
    <t>S017062</t>
  </si>
  <si>
    <t>N.R., B.P., D.C. HAMILTON</t>
  </si>
  <si>
    <t>N.R., B.P., D.C. Hamilton</t>
  </si>
  <si>
    <t>Elkhorn Slough</t>
  </si>
  <si>
    <t>Cache Slough</t>
  </si>
  <si>
    <t>42-240-012</t>
  </si>
  <si>
    <t>0177-040-030</t>
  </si>
  <si>
    <t>N. end covered by patent 2113, unable to verify rest or parcel</t>
  </si>
  <si>
    <t>POD on Miner Slough, not Elkhorn Slough (adjacent stream)</t>
  </si>
  <si>
    <t>Claimant submitted a Land Grant that authorized appropriation of water from an existing irrigation ditch when water in Elk Slough is insufficient for irrigation purpose. The irrigation ditch received water from  Miner Slough.</t>
  </si>
  <si>
    <t>S017063</t>
  </si>
  <si>
    <t>Venice Island</t>
  </si>
  <si>
    <t>APN/POU lie on Riparian Patents.</t>
  </si>
  <si>
    <t>S017064</t>
  </si>
  <si>
    <t>S017067</t>
  </si>
  <si>
    <t>055-120-12</t>
  </si>
  <si>
    <t>Bishop Tract, CA patent 1262 &amp; CA patent 2568</t>
  </si>
  <si>
    <t xml:space="preserve"> eWRIMS lists Spanos Family Partnership as owner, but ParcelQuest shows the owners as being Trinity Capital Development LLC. I suspect Trinity is a subsidiary of Spanos.</t>
  </si>
  <si>
    <t>S017069</t>
  </si>
  <si>
    <t>055-280-01</t>
  </si>
  <si>
    <t>Bishop Tract, CA patent 435 &amp; CA patent 4816</t>
  </si>
  <si>
    <t>POU is on Riparian Patents.</t>
  </si>
  <si>
    <t>S017070</t>
  </si>
  <si>
    <t>S017072</t>
  </si>
  <si>
    <t>S017073</t>
  </si>
  <si>
    <t>S017076</t>
  </si>
  <si>
    <t>S017079</t>
  </si>
  <si>
    <t>ROBERT R KIRTLAN</t>
  </si>
  <si>
    <t>BAY DELTA</t>
  </si>
  <si>
    <t xml:space="preserve">APN 044 120 13 ( Claimed ) </t>
  </si>
  <si>
    <t>claimant provided Map Shows POU within APN 044-120-13, 044-120-02, 044-120-03, 044-090-03, 044-090-04, 044-050-13</t>
  </si>
  <si>
    <t xml:space="preserve">Same POU as S017089. Not all patent are shown in S017079 POU and Underlying patents.pdf. The POU parcels are located on non-riparian patents. The APNs are: 044-050-13, 044-090-03, &amp; 044-090-04. </t>
  </si>
  <si>
    <t>S017081</t>
  </si>
  <si>
    <t>S017082</t>
  </si>
  <si>
    <t>HAMILTON HECHTMAN JOINT VENTURE</t>
  </si>
  <si>
    <t>STEAMBOAT SLOUGH</t>
  </si>
  <si>
    <t>38.2156 N, 121.6075 W</t>
  </si>
  <si>
    <t>0048-170-04</t>
  </si>
  <si>
    <t>Patents 179, 216, and 242 are in the Map provided in the Statement</t>
  </si>
  <si>
    <t>Patent Nos. 2110, 2111, 2112.  POU APN 177-050-060, parts of 042-50-180 and 042-250-070</t>
  </si>
  <si>
    <t>S017084</t>
  </si>
  <si>
    <t>S017087</t>
  </si>
  <si>
    <t>S017089</t>
  </si>
  <si>
    <t xml:space="preserve">APN 044 120 002 (Claimed ) </t>
  </si>
  <si>
    <t xml:space="preserve">The POU parcels are located on non-riparian patents. The APNs are: 044-050-13, 044-090-03, &amp; 044-090-04. </t>
  </si>
  <si>
    <t>S017095</t>
  </si>
  <si>
    <t>THE LLOYD L PHELPS JR &amp; PATSY R PHELPS TRUST</t>
  </si>
  <si>
    <t>*Doesn't own the land at the POD.</t>
  </si>
  <si>
    <t xml:space="preserve">191-080-02
191-080-09
191-080-10
191-090-04
191-130-04
191-150-08
</t>
  </si>
  <si>
    <t>(1) CA Patent 1567
(2) CA Patent 2182</t>
  </si>
  <si>
    <t>POD is separated from the POU. Also, the POU lies on Non-Riparian Patents.</t>
  </si>
  <si>
    <t>S017096</t>
  </si>
  <si>
    <t>ELLIOT DELTA ORCHARDS, LLC</t>
  </si>
  <si>
    <t>Elliot Delta Orchards, LLC</t>
  </si>
  <si>
    <t>142-0010-039 (reported)
142-0010-044 (actual)</t>
  </si>
  <si>
    <t>142-0010-044</t>
  </si>
  <si>
    <t>CA PATENT 2127, 1496</t>
  </si>
  <si>
    <t>S017098</t>
  </si>
  <si>
    <t>191-130-04
191-150-08</t>
  </si>
  <si>
    <t>S017122</t>
  </si>
  <si>
    <t>J H PATTERSON</t>
  </si>
  <si>
    <t>J H Patterson</t>
  </si>
  <si>
    <t>DUCK SLOUGH</t>
  </si>
  <si>
    <t>0042-200-200</t>
  </si>
  <si>
    <t>042-200-20</t>
  </si>
  <si>
    <t>Patent No. 2412 (b. 7, p. 540)</t>
  </si>
  <si>
    <t>Yes, Patent Docs, APN map, POU &amp; POD map</t>
  </si>
  <si>
    <t>Claim is strong</t>
  </si>
  <si>
    <t>S017130</t>
  </si>
  <si>
    <t>CHARLOTTE G GILMORE</t>
  </si>
  <si>
    <t>WILLIAM F GILMORE AND CHARLES T GILMORE DBA KELLY RANCH</t>
  </si>
  <si>
    <t>38 16.74 N, 121 36.06 W</t>
  </si>
  <si>
    <t>0042-220-14</t>
  </si>
  <si>
    <t>Patent 0, 2111</t>
  </si>
  <si>
    <t xml:space="preserve">Property abuts water shed, however, the western portion of the property is located on a patent that is not riparian to the watershed </t>
  </si>
  <si>
    <t>S017177</t>
  </si>
  <si>
    <t>OLAGARAY BROTHERS</t>
  </si>
  <si>
    <t>Olagaray Brothers</t>
  </si>
  <si>
    <t>WHITE SLOUGH</t>
  </si>
  <si>
    <t>055-070-11</t>
  </si>
  <si>
    <t>055-070-01
055-070-11</t>
  </si>
  <si>
    <t>(1) CA Patent 578
(2) CA Patent 579
(3) CA Patent 517
(4) CA Patent 576
(5) CA Patent 1361 [POD]</t>
  </si>
  <si>
    <t>S017182</t>
  </si>
  <si>
    <t>RD 2075 (MCMULLIN RANCH)</t>
  </si>
  <si>
    <t>241-09-05</t>
  </si>
  <si>
    <t>241-090-03
241-080-04
241-080-07</t>
  </si>
  <si>
    <t>Patent nos. 53, 2463, 60, 2462, 57</t>
  </si>
  <si>
    <t>S017183</t>
  </si>
  <si>
    <t>WHITE LAKE MUTUAL WATER COMPANY</t>
  </si>
  <si>
    <t>Too many to list</t>
  </si>
  <si>
    <t>S017186</t>
  </si>
  <si>
    <t>055-070-01</t>
  </si>
  <si>
    <t>S017189</t>
  </si>
  <si>
    <t>AUFDERMAUR LLC</t>
  </si>
  <si>
    <t>Aufdermaur LLC</t>
  </si>
  <si>
    <t>189-210-08</t>
  </si>
  <si>
    <t>189-210-09
189-210-10</t>
  </si>
  <si>
    <t>(1) CA Patent 1654
(2) CA Patent 1655
(3) CA Patent 1678
(4) CA Patent 1681</t>
  </si>
  <si>
    <t>Claimant failed to submit any supporting documents directly related to its property.</t>
  </si>
  <si>
    <t>S017190</t>
  </si>
  <si>
    <t>RANDALL RANCH GREENE &amp; HEMLY INC.</t>
  </si>
  <si>
    <t>Randall Ranch Greene &amp; Hemly Inc.</t>
  </si>
  <si>
    <t>132-0210-044</t>
  </si>
  <si>
    <t>132-0210-044, 042, 035</t>
  </si>
  <si>
    <t>CA PATENT 1469</t>
  </si>
  <si>
    <t>ISWDU states first year of use at diversion site as 1850</t>
  </si>
  <si>
    <t>S017193</t>
  </si>
  <si>
    <t>WHEELER RANCH GREENE AND HEMLY, INC</t>
  </si>
  <si>
    <t>Wheeler Ranch Greene and Hemly, Inc</t>
  </si>
  <si>
    <t>UNKNOWN</t>
  </si>
  <si>
    <t>146-0020-045</t>
  </si>
  <si>
    <t>CA PATENT 2024</t>
  </si>
  <si>
    <t>Property abuts water shed, there are no separations, and the property is located on a single riparian patent</t>
  </si>
  <si>
    <t>S017199</t>
  </si>
  <si>
    <t>J.L. ALDRICH RANCH</t>
  </si>
  <si>
    <t>J.L. Aldrich Ranch</t>
  </si>
  <si>
    <t>142-0110-074</t>
  </si>
  <si>
    <t>CA PATENT 301</t>
  </si>
  <si>
    <t xml:space="preserve">The north portion of the POU parcel is located on a non-riparian patent. </t>
  </si>
  <si>
    <t>S017201</t>
  </si>
  <si>
    <t>HENRY E MULLER &amp; DIANA MULLER REVOCABLE TRUST</t>
  </si>
  <si>
    <t>Henry E Muller &amp; Diana Muller Revocable Trust</t>
  </si>
  <si>
    <t>162-150-13</t>
  </si>
  <si>
    <t>162-150-06 &amp;162-150-07 &amp; 162-150-08 &amp;162-150-09</t>
  </si>
  <si>
    <t>CA PATENT 186</t>
  </si>
  <si>
    <t>S017202</t>
  </si>
  <si>
    <t>WARREN BOGLE</t>
  </si>
  <si>
    <t xml:space="preserve">043-110-020 (Claimed) </t>
  </si>
  <si>
    <t xml:space="preserve">CA PATENT 539 </t>
  </si>
  <si>
    <t xml:space="preserve"> The POU parcel abuts the water source with the POD instream from the POU parcel. </t>
  </si>
  <si>
    <t>S017211</t>
  </si>
  <si>
    <t>BABEL SLOUGH</t>
  </si>
  <si>
    <t xml:space="preserve">044-040-021 (Claimed) </t>
  </si>
  <si>
    <t xml:space="preserve">044-040-021 &amp; 044-040-020, 044-040-018 (Claimed) </t>
  </si>
  <si>
    <t>S017215</t>
  </si>
  <si>
    <t>GRUNAUER COMMUNITY PROPERTY TRUST ET AL</t>
  </si>
  <si>
    <t>THE SURVIVING TRUSTORS TRUST UNDER GRUNAUER COMMUNITY PROPERTY TRUST ET AL</t>
  </si>
  <si>
    <t>189-050-34</t>
  </si>
  <si>
    <t>189-050-22</t>
  </si>
  <si>
    <t>POU/APN lie on single Riparian Patent - Rancho El Pescadero</t>
  </si>
  <si>
    <t>General documentation is provided, but more specific ones detailing time of use is needed.</t>
  </si>
  <si>
    <t>S017216</t>
  </si>
  <si>
    <t>JOE SANCHEZ FARMS INC</t>
  </si>
  <si>
    <t>BEAVER LAKE/SLOUGH</t>
  </si>
  <si>
    <t>142-0050-016</t>
  </si>
  <si>
    <t>CA PATENT 2067 &amp; 1172</t>
  </si>
  <si>
    <t>S017218</t>
  </si>
  <si>
    <t>BERT BACCHETTI FARMS</t>
  </si>
  <si>
    <t>Bert Bacchetti Farms</t>
  </si>
  <si>
    <t>FABIAN CANAL</t>
  </si>
  <si>
    <t>189-050-41</t>
  </si>
  <si>
    <t>The POD parcel is the same a the POU parcel. The POU parcel is abutting the water course with the POD instream and it is located on a riparian patent.</t>
  </si>
  <si>
    <t>Claimant failed to submit legitimate supporting document for its Pre-1914 claim. Claimant has claimed his property and water use to be within and validated, respectively, by the Naglee Burk Irrigation District; in fact, the claimant's property is outside of the Naglee Burk Irrigation District boundary.</t>
  </si>
  <si>
    <t>S017228</t>
  </si>
  <si>
    <t>RIVERMAID LAND LTD</t>
  </si>
  <si>
    <t>TYLER II TIC</t>
  </si>
  <si>
    <t>NORTH FORK MOKELUME RIVER</t>
  </si>
  <si>
    <t>156-0050-005</t>
  </si>
  <si>
    <t>CA PATENT 4210, 4212</t>
  </si>
  <si>
    <t xml:space="preserve">The POU is located on one parcel, covered by two patents that are riparian to the watercourse </t>
  </si>
  <si>
    <t>S017229</t>
  </si>
  <si>
    <t>NAGLEE BURK IRRIGATION DISTRICT</t>
  </si>
  <si>
    <t>Naglee Burk Irrigation District</t>
  </si>
  <si>
    <t>Tom Paine Slough</t>
  </si>
  <si>
    <t>San Joaquin River and Old River</t>
  </si>
  <si>
    <t>212-12-008</t>
  </si>
  <si>
    <t>multiple, see APN spreadsheet</t>
  </si>
  <si>
    <t>El Pescadero</t>
  </si>
  <si>
    <t>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t>
  </si>
  <si>
    <t>Notice of Appropriation was submitted and clearly stated the amount of appropriation, its purpose, and date of appropriation. Evidence of Use was absent.</t>
  </si>
  <si>
    <t>S017232</t>
  </si>
  <si>
    <t>212-120-09</t>
  </si>
  <si>
    <t>S017233</t>
  </si>
  <si>
    <t>POINT RANCH PARTNERS LLC</t>
  </si>
  <si>
    <t>Point Ranch Partners LLC</t>
  </si>
  <si>
    <t>GEORGIANA SLOUGH</t>
  </si>
  <si>
    <t xml:space="preserve">156-0010-053 </t>
  </si>
  <si>
    <t>156-0010-014, 053</t>
  </si>
  <si>
    <t>CA PATENT 329, 330, 331, 398</t>
  </si>
  <si>
    <t>S017235</t>
  </si>
  <si>
    <t>212-10-025</t>
  </si>
  <si>
    <t>S017239</t>
  </si>
  <si>
    <t>WILSON LAND LTD</t>
  </si>
  <si>
    <t>NORTH MOKELUMNE RIVER</t>
  </si>
  <si>
    <t>156-0050-0027</t>
  </si>
  <si>
    <t>156-0050-024-0000
156-0050-025-0000
156-0050-026-0000
156-0050-027-0000
156-0050-028-0000
156-0050-029-0000</t>
  </si>
  <si>
    <t>CA PATENT 4208, 4209, 4211, 4212</t>
  </si>
  <si>
    <t>S017241</t>
  </si>
  <si>
    <t>209-290-12</t>
  </si>
  <si>
    <t>S017244</t>
  </si>
  <si>
    <t>212-020-10</t>
  </si>
  <si>
    <t>S017264</t>
  </si>
  <si>
    <t>JOSEPH T SANCHEZ</t>
  </si>
  <si>
    <t>Joseph T Sanchez</t>
  </si>
  <si>
    <t>142-0070-001</t>
  </si>
  <si>
    <t>CA PATENT 1172</t>
  </si>
  <si>
    <t>S017273</t>
  </si>
  <si>
    <t>ROBERT D CALCAGNO</t>
  </si>
  <si>
    <t>Robert D Calcagno</t>
  </si>
  <si>
    <t>166-020-04</t>
  </si>
  <si>
    <t>166-020-03, 
166-020-05, 
191-310-08, 
191-310-14, 
191-310-15, 
166-020-04</t>
  </si>
  <si>
    <t>(1) CA patent 4176 
(2) CA patent 1554  
(3) CA patent 256 
(4) CA patent 4177 
(5) CA patent 4178 
(6) SJ 125 
(7) CA 4187</t>
  </si>
  <si>
    <t>Part of the POU/APN is on 2 Non-Riparian Patents.</t>
  </si>
  <si>
    <t>S017276</t>
  </si>
  <si>
    <t>SANO JOAQUIN RIVER</t>
  </si>
  <si>
    <t>166-020-05, 
166-020-03, 
166-020-04, 
191-300-03, 
191-310-14, 
191-300-18, 
191-300-19, 
191-300-20, 
191-300-21, 
191-300-22, 
191-310-15, 
191-310-08
191-300-07, 
191-300-05, 
191-300-04</t>
  </si>
  <si>
    <t>(1`) CA patent 4176 
(2) CA patent 1554 
(3) SJ 414 
(4) CA patent 256 
(5) CA patent 1576 
(6) CA patent 487 
(7) SJ 125 
(8) CA patent 4177 
(9) CA patent 4178 
(10) CA patent 4177 
(11) CA patent 1568 
(12) CA patent 4187</t>
  </si>
  <si>
    <t>POU is on several Non-Riparian Patents.</t>
  </si>
  <si>
    <t>S017282</t>
  </si>
  <si>
    <t>191-300-18</t>
  </si>
  <si>
    <t>(1) CA patent 4176
(2) CA patent 1554
(3) CA patent 256
(4) CA patent 1576
(5) CA patent 1568
(6) CA patent 4187
(7) CA patent 4177
(8) CA patent 4178
(9) SJ 125
(10) SJ 414</t>
  </si>
  <si>
    <t>S017284</t>
  </si>
  <si>
    <t>HOLDENER RANCHES</t>
  </si>
  <si>
    <t>Holdener Ranches</t>
  </si>
  <si>
    <t>189-230-23</t>
  </si>
  <si>
    <t>S017285</t>
  </si>
  <si>
    <t>191-270-21</t>
  </si>
  <si>
    <t>191-260-20, 191-270-19</t>
  </si>
  <si>
    <t>CA Patent 2295</t>
  </si>
  <si>
    <t>POU is on Riparian Patent. POU is not along water source.</t>
  </si>
  <si>
    <t>S017287</t>
  </si>
  <si>
    <t>189-210-30</t>
  </si>
  <si>
    <t>CA patent 1677, CA patent 1680</t>
  </si>
  <si>
    <t>Same owner as the other Holdener Ranches one. Documents may be relevant.</t>
  </si>
  <si>
    <t>S017289</t>
  </si>
  <si>
    <t>ARNAUDO BROS LP</t>
  </si>
  <si>
    <t>Grant Line Canal</t>
  </si>
  <si>
    <t>189-100-05</t>
  </si>
  <si>
    <t>T1S R5E MDMB:
(1) Patent Bk 9 Page 273, 4/19/1887
(2) Patent Bk 7, Page 384, 5/25/1877</t>
  </si>
  <si>
    <t>S017292</t>
  </si>
  <si>
    <t>189-250-34</t>
  </si>
  <si>
    <t>S017295</t>
  </si>
  <si>
    <t>SOUTH COW CREEK DITCH ASSOCIATION</t>
  </si>
  <si>
    <t>South Cow Creek</t>
  </si>
  <si>
    <t>Cow Creek</t>
  </si>
  <si>
    <t>S017299</t>
  </si>
  <si>
    <t>162-090-02</t>
  </si>
  <si>
    <t>CA patent 1321</t>
  </si>
  <si>
    <t>POU is on Riparian patent.</t>
  </si>
  <si>
    <t>S017302</t>
  </si>
  <si>
    <t>189-240-18</t>
  </si>
  <si>
    <t>POU is on the El Pescadero Patent.</t>
  </si>
  <si>
    <t>S017304</t>
  </si>
  <si>
    <t>KEWEL MUNGER</t>
  </si>
  <si>
    <t>Kewel Munger</t>
  </si>
  <si>
    <t>025-040-08 &amp; 025-040-07 &amp; 025-050-05 &amp; 025-050-06</t>
  </si>
  <si>
    <t>025-050-05, 025-050-06, 025-040-07 &amp; 025-050-06</t>
  </si>
  <si>
    <t>CA patent 2156, CA patent 1776. CA patent 538, CA patent 578</t>
  </si>
  <si>
    <t>Not enough information given</t>
  </si>
  <si>
    <t>S017316</t>
  </si>
  <si>
    <t>BALDEV K. MUNGER</t>
  </si>
  <si>
    <t>Baldev K. Munger</t>
  </si>
  <si>
    <t>025-050-02</t>
  </si>
  <si>
    <t>025-050-01
025-050-02
025-050-04
025-040-01
025-040-04</t>
  </si>
  <si>
    <t>CA PATENT 578, 1776, 2156</t>
  </si>
  <si>
    <t>S017320</t>
  </si>
  <si>
    <t>189-060-15</t>
  </si>
  <si>
    <t>(1) Rancho El Pescadero</t>
  </si>
  <si>
    <t>S017323</t>
  </si>
  <si>
    <t>CITY OF FOLSOM</t>
  </si>
  <si>
    <t>City of Folsom</t>
  </si>
  <si>
    <t>SOUTH FORK OF THE AMERICAN RIVER</t>
  </si>
  <si>
    <t>LOWER AMERICAN RIVER</t>
  </si>
  <si>
    <t>227-0250-002-000</t>
  </si>
  <si>
    <t>S017383</t>
  </si>
  <si>
    <t>DBE - ELLIOT FAMILY CO., LLC</t>
  </si>
  <si>
    <t>DBE - Elliot Family Co., LLC</t>
  </si>
  <si>
    <t>142-0010-042-0000</t>
  </si>
  <si>
    <t>142-0010-042</t>
  </si>
  <si>
    <t>CA PATENT 2127</t>
  </si>
  <si>
    <t>S017403</t>
  </si>
  <si>
    <t>BROOKSIDE LAKE COMMUNITY ASSOCIATION</t>
  </si>
  <si>
    <t>Brookside Lake Community Association</t>
  </si>
  <si>
    <t>City of Stockton</t>
  </si>
  <si>
    <t>RD 2074 (SARGENT-BARNHART TRACT)</t>
  </si>
  <si>
    <t>SEWD</t>
  </si>
  <si>
    <t>Statement of Diversion was reporting total of two pumps. S017403 is reporting for Pump Station No. 1, which supplies water for APN 118-450-40 and 118-460-01. Pump station No. 2 was found to be reported by S017418; Pump Station No. 2 supplies water for APN 116-030-01, 118-080-02, and 118-300-65.</t>
  </si>
  <si>
    <t>CALAVERAS RIVER</t>
  </si>
  <si>
    <t>118-210-01</t>
  </si>
  <si>
    <t>116-030-01
118-080-02
118-300-65
118-450-40
118-460-01 …
Too many APNs to list. See 'APNs for S017403' in S017403 Statement folder</t>
  </si>
  <si>
    <t>CA Patent 3910
CA Patent 580
CA Patent 2542</t>
  </si>
  <si>
    <t xml:space="preserve">eWRIMS classified as riparian and pre-1914 water right.
More information needed - no documentation provided
</t>
  </si>
  <si>
    <t>S017409</t>
  </si>
  <si>
    <t>069-090-36</t>
  </si>
  <si>
    <t>069-030-36</t>
  </si>
  <si>
    <t>CA PATENT 4368, 2329, 837</t>
  </si>
  <si>
    <t xml:space="preserve">POU overlies multiple patents. All patents are riparian to Little Connection Slough. </t>
  </si>
  <si>
    <t>S017411</t>
  </si>
  <si>
    <t>RD 2029 (EMPIRE TRACT)</t>
  </si>
  <si>
    <t>LITTLE CONNECTION SLOUGH</t>
  </si>
  <si>
    <t>S017418</t>
  </si>
  <si>
    <t>BROOKSIDE CLASSICS OWNER'S ASSOCIATION</t>
  </si>
  <si>
    <t>Brookside Classics Owner's Association</t>
  </si>
  <si>
    <t>Statement of Diversion was reporting total of two pumps. S017418 is reporting for Pump Station No. 2, which supplies water for APN 116-030-01, 118-080-02, and 118-300-65. Pump station No. 1 was found to be reported by S017403; Pump Station No. 1 supplies water for APN 118-450-40 and 118-460-01.</t>
  </si>
  <si>
    <t xml:space="preserve">116-030-01, 118-080-02, 118-300-65, </t>
  </si>
  <si>
    <t>CA Patent 530 &amp; 3910</t>
  </si>
  <si>
    <t>S017421</t>
  </si>
  <si>
    <t>CALIFIA, LLC</t>
  </si>
  <si>
    <t>Califia, LLC</t>
  </si>
  <si>
    <t>RD 2062 (STEWART TRACT)</t>
  </si>
  <si>
    <t>LID</t>
  </si>
  <si>
    <t>213-120-02</t>
  </si>
  <si>
    <t>213-120-02 
213-220-01 
213-220-02 
213-220-03 
213-220-04 
213-230-01</t>
  </si>
  <si>
    <t xml:space="preserve">POD is on Old River, and the POU is located on a riparian patent. However there are multiple separations from the watercourse and the right could have been severed with those separations </t>
  </si>
  <si>
    <t>Claimant failed to submit property proof of continuous diversion</t>
  </si>
  <si>
    <t>S017427</t>
  </si>
  <si>
    <t>213-110-01</t>
  </si>
  <si>
    <t>213-110-01, 
231-10-02, 
213-110-03</t>
  </si>
  <si>
    <t>S017455</t>
  </si>
  <si>
    <t>Should Confirm if completely within Stewart Tract</t>
  </si>
  <si>
    <t>Paradise Cut</t>
  </si>
  <si>
    <t>213-200-02</t>
  </si>
  <si>
    <t>S017461</t>
  </si>
  <si>
    <t>213-130-05</t>
  </si>
  <si>
    <t>S017464</t>
  </si>
  <si>
    <t>213-130-06</t>
  </si>
  <si>
    <t xml:space="preserve">213-130-06  
213-130-07 </t>
  </si>
  <si>
    <t xml:space="preserve">POD  is on Old River and POU is located on one parcel entirely covered by a riparian patent </t>
  </si>
  <si>
    <t>S017469</t>
  </si>
  <si>
    <t xml:space="preserve">213-130-05 </t>
  </si>
  <si>
    <t>POD is on paradise cut, there are no separations from the watercourse and the POU is covered by a patent riparian to the watercourse</t>
  </si>
  <si>
    <t>S017475</t>
  </si>
  <si>
    <t>213-200-01</t>
  </si>
  <si>
    <t xml:space="preserve">213-200-01 </t>
  </si>
  <si>
    <t>S017478</t>
  </si>
  <si>
    <t>The POU has changed from 213-300-(01 to 04) to 213-300-(07 to 10) due to the subdivision of the parcels. Should Confirm if completely within Stewart Tract.</t>
  </si>
  <si>
    <t>213-300-01
213-300-02
213-300-03
213-300-04</t>
  </si>
  <si>
    <t>S017479</t>
  </si>
  <si>
    <t>213-120-01</t>
  </si>
  <si>
    <t xml:space="preserve">213-120-01 </t>
  </si>
  <si>
    <t>S017480</t>
  </si>
  <si>
    <t>GIKAS PARTNERS</t>
  </si>
  <si>
    <t>KENT D. GIKAS</t>
  </si>
  <si>
    <t>RD 2089 (STARK TRACT)</t>
  </si>
  <si>
    <t>SACRAMENTO SAN JOAQUIN DELTA</t>
  </si>
  <si>
    <t>189-230-110-000</t>
  </si>
  <si>
    <t>189-230-11</t>
  </si>
  <si>
    <t>(1) CA patent 1676 (2) Rancho El Pescadero</t>
  </si>
  <si>
    <t>Northern part of APN is under a separate, non Riparian patent.</t>
  </si>
  <si>
    <t>S017481</t>
  </si>
  <si>
    <t xml:space="preserve">213-210-03
213-210-04 
213-250-01 
213-250-02 
213-250-03 
213-250-04 </t>
  </si>
  <si>
    <t>POD is on paradise cut and POU is covered by a patent riparian to the watercourse, however, there is a single separation between the parcels within the POU</t>
  </si>
  <si>
    <t>S017482</t>
  </si>
  <si>
    <t>213-310-01</t>
  </si>
  <si>
    <t>The statement of diversion states that 213-310-01 is the parcel number, however this parcel number does not exist in the GIS database and could not be mapped. Therefore, since we don't know where the parcel is located, this is a questionable case</t>
  </si>
  <si>
    <t>S017484</t>
  </si>
  <si>
    <t xml:space="preserve">213-210-02 
213-210-05
213-210-06
213-210-07 </t>
  </si>
  <si>
    <t>The POU is covered entirely by a patent riparian to the watercourse. However there is one separation from the watercourse (APN 21321002)</t>
  </si>
  <si>
    <t>S017485</t>
  </si>
  <si>
    <t>213-230-06</t>
  </si>
  <si>
    <t xml:space="preserve">213-240-01 
213-240-02 
213-240-03 
213-240-04
213-230-05 
213-230-06 
</t>
  </si>
  <si>
    <t>S017511</t>
  </si>
  <si>
    <t>JAMES E. HARDESTY</t>
  </si>
  <si>
    <t>James E. Hardesty</t>
  </si>
  <si>
    <t>146-0420-001</t>
  </si>
  <si>
    <t>146-0060-023, 050</t>
  </si>
  <si>
    <t>CA PATENT 1925</t>
  </si>
  <si>
    <t>patent, survey map, certificate of purchase were submitted</t>
  </si>
  <si>
    <t>S017587</t>
  </si>
  <si>
    <t>MNM VINEYARDS LLC</t>
  </si>
  <si>
    <t>MNM Vineyards LLC</t>
  </si>
  <si>
    <t>177-500-140, 042-250-20, 042-250-070, 042-250-190</t>
  </si>
  <si>
    <t>Patent Nos. 5111 (b. 13, p. 142), 2111 (b.7, p. 239), 2129 (b7, p. 257)</t>
  </si>
  <si>
    <t>Apparently not submitted, but in area with patents mapped</t>
  </si>
  <si>
    <t>Did not create new POU Map: 
It is possible for the POU to fall out of the riparian patented land.</t>
  </si>
  <si>
    <t>S017592</t>
  </si>
  <si>
    <t>0177-050-130</t>
  </si>
  <si>
    <t>177-050-120, 177-060-040, 0177-060-030</t>
  </si>
  <si>
    <t>Patent Nos. 2112 (b. 7, p. 240), 354 (b. 4, p. 354), and 2107 (b. 7, p. 235)</t>
  </si>
  <si>
    <t>S017593</t>
  </si>
  <si>
    <t>Sacramento/San Jouqin Delta</t>
  </si>
  <si>
    <t>015-180-011</t>
  </si>
  <si>
    <t>Unknown - possibly  015-200-005?</t>
  </si>
  <si>
    <t>Patent 853</t>
  </si>
  <si>
    <t>POD is not on the APN/POU owned by claimant</t>
  </si>
  <si>
    <t>S017653</t>
  </si>
  <si>
    <t>DONALD R REYNOLDS FAMILY</t>
  </si>
  <si>
    <t>RD 2038 (LOWER JONES TRACT)</t>
  </si>
  <si>
    <t>Wiskey Slough</t>
  </si>
  <si>
    <t>Sacramento/San Joaquin Delta</t>
  </si>
  <si>
    <t>129-270-01</t>
  </si>
  <si>
    <t>129-270-01
129-270-02</t>
  </si>
  <si>
    <t>(1) J.P. Whitney 12/24/1876 patent, contains surveys 1266, 1267, 1273, 1275, 1321, 1322</t>
  </si>
  <si>
    <t>S017662</t>
  </si>
  <si>
    <t>DONALD BIANCHI</t>
  </si>
  <si>
    <t>Donald L. Bianchi and Colleen Bianchi, Bianchi Family Revocable Trust Dated January 25, 1998</t>
  </si>
  <si>
    <t>Doughty Cut</t>
  </si>
  <si>
    <t xml:space="preserve">189-240-20
</t>
  </si>
  <si>
    <t>189-240-20
189-240-21
189-240-22</t>
  </si>
  <si>
    <t>Both El Pescadero Patent and 2256 are riparian, but APN 189-240-22 does not touch a watercourse.</t>
  </si>
  <si>
    <t xml:space="preserve">eWRIMS lists this as a riparian, Pre-1914, and other WR.
Unable to locate property deed or appropriation notice.
</t>
  </si>
  <si>
    <t>S017665</t>
  </si>
  <si>
    <t>JEAN ANN BRODIE</t>
  </si>
  <si>
    <t>129-140-010</t>
  </si>
  <si>
    <t>S017675</t>
  </si>
  <si>
    <t>DAVID DAL PORTO</t>
  </si>
  <si>
    <t>David Dal Porto</t>
  </si>
  <si>
    <t>T2N, R3E, Section 28</t>
  </si>
  <si>
    <t>Patent 1125</t>
  </si>
  <si>
    <t>Claimant states he has an easement from POD to POU. -L.fisher</t>
  </si>
  <si>
    <t>missing half of patent for APN 032050003.</t>
  </si>
  <si>
    <t>S017677</t>
  </si>
  <si>
    <t>CALIFORNIA DEPARTMENT OF FISH AND WILDLIFE</t>
  </si>
  <si>
    <t>033-140-059; Latitude &amp; Longitude: 38.50132, -121.60468</t>
  </si>
  <si>
    <t>033-140-043, 033 140 044, 033 140 045, 033 140 046, 033 140 047, 033 140 048, 033 140 066, 033 160 03, 033 160 05, 033 160 12. 033 160 025, 033 160 026</t>
  </si>
  <si>
    <t>Joseph H. Glide owned most of the patents in the  southern portion of the POU. The northeastern portion of the POU lies on federal patents, which are riparian to the watercourse.</t>
  </si>
  <si>
    <t>See S017677 POU and Underlying Patent.pdf</t>
  </si>
  <si>
    <t xml:space="preserve">On the map, it appears that the POD is not at the Toe Drain, which is the listed water source, there are multiple separations, and the number of parcels should be indicated. </t>
  </si>
  <si>
    <t>S017680</t>
  </si>
  <si>
    <t xml:space="preserve">A portion of APN: 033-120-34 is within the POU. </t>
  </si>
  <si>
    <t>033-120-36</t>
  </si>
  <si>
    <t>033-640-21, 033-120-39, 033-120-38, 033-120-34, 033-300-35, 033-140-57, 033-140-63, 033-120-37, 033-300-33, 033-640-20, 033-120-26, 033-120-02, 033-120-03, 033-120-27, 033-012-14</t>
  </si>
  <si>
    <t>See S017680 POU and Underlying Patent.pdf</t>
  </si>
  <si>
    <t xml:space="preserve">The POU is a large area that is covered by some patents that are not abutting the watercourse. </t>
  </si>
  <si>
    <t>S017681</t>
  </si>
  <si>
    <t>033-180-024, Latitude &amp; Longitude: 38.44461, -121.60447</t>
  </si>
  <si>
    <t>033-150-54, 033-180-24, 033-180-10, 033-170-09, 033-170-13, 033-180-22, 033-170-11, 033-190-05, 033-170-10, 033-170-01, 033-160-01, 033-160-14, 033-160-04</t>
  </si>
  <si>
    <t xml:space="preserve">Survey_ID #: YOL 1131, YOL 1037, YOL 1005, &amp; YOL 525 are riparian patents within the POU. </t>
  </si>
  <si>
    <t>See S017681 POU and Underlying Patent.pdf</t>
  </si>
  <si>
    <t>S017683</t>
  </si>
  <si>
    <t>Portion of APN: 033-120-34 is within the POU.</t>
  </si>
  <si>
    <t>033-120-36, Latitude &amp; Longitude: 38.51582, -121.58967</t>
  </si>
  <si>
    <t>033-120-34, 033-120-36, 033-140-59</t>
  </si>
  <si>
    <t>See S017683 POU and Underlying Patent.pdf</t>
  </si>
  <si>
    <t>S017686</t>
  </si>
  <si>
    <t>SACRAMENTO</t>
  </si>
  <si>
    <t>033-560-09, Latitude &amp; Longitude: 38.55228, -121.58335</t>
  </si>
  <si>
    <t>033-120-07, 033-120-35, 033-560-06, 033-560-09, 033-560-05, 033-300-11, 038-560-03, 033-560-04</t>
  </si>
  <si>
    <t>See S017686 POU and Underlying Patent.pdf</t>
  </si>
  <si>
    <t xml:space="preserve">From the map and location that is mapped as POU, there appear to be more parcels than just five. Most of the property is located on non riparian patents </t>
  </si>
  <si>
    <t>S017694</t>
  </si>
  <si>
    <t>GASTO CO.</t>
  </si>
  <si>
    <t>Gasto Co.</t>
  </si>
  <si>
    <t>38.3 N, 121.6303 W</t>
  </si>
  <si>
    <t>042-200-014</t>
  </si>
  <si>
    <t>Patent 0, 2412</t>
  </si>
  <si>
    <t>One parcel in POU, Patent No. 3452</t>
  </si>
  <si>
    <t>ISWDU states first year of use at diversion site as 1999</t>
  </si>
  <si>
    <t>S017733</t>
  </si>
  <si>
    <t>VIOLET EHLERS TRUST ET AL</t>
  </si>
  <si>
    <t>Violet Ehlers Trust et al</t>
  </si>
  <si>
    <t>*Sycamore Slough did not exist at the time of patent.</t>
  </si>
  <si>
    <t>025-090-05</t>
  </si>
  <si>
    <t>025-080-02
025-080-03
025-100-02</t>
  </si>
  <si>
    <t>(1) CA Patent 575
(2) CA Patent 578
(3) CA Patent 579</t>
  </si>
  <si>
    <t>S017736</t>
  </si>
  <si>
    <t>FAY ISLAND FARMS, LLC</t>
  </si>
  <si>
    <t>Fay Island Farms, LLC</t>
  </si>
  <si>
    <t>RD 2113 (FAY ISLAND)</t>
  </si>
  <si>
    <t>129-300-01</t>
  </si>
  <si>
    <t xml:space="preserve"> APN = '002240001'</t>
  </si>
  <si>
    <t>(1) CA Patent 1062</t>
  </si>
  <si>
    <t>2) The POU is completely severed from the watercourse.</t>
  </si>
  <si>
    <t>S017739</t>
  </si>
  <si>
    <t>3) The POD and the POU originated from different patents.</t>
  </si>
  <si>
    <t>S017744</t>
  </si>
  <si>
    <t>2230002 -- 015-210-017</t>
  </si>
  <si>
    <t>S017753</t>
  </si>
  <si>
    <t>Patty J. Bogle Rev. Trust &amp; Patty J. Bogle Trustee of the Christopher Bogle Trust.</t>
  </si>
  <si>
    <t>0042-200-420</t>
  </si>
  <si>
    <t>0042-200-420, 0042-200-410</t>
  </si>
  <si>
    <t>2412, 448, 239</t>
  </si>
  <si>
    <t>Large portions of the APN/POU are on Separate Non-Riparian Patents.</t>
  </si>
  <si>
    <t>S017756</t>
  </si>
  <si>
    <t xml:space="preserve">043-090-021 (Claimed) </t>
  </si>
  <si>
    <t>CA Patents 1044, 656</t>
  </si>
  <si>
    <t xml:space="preserve">The eastern portion of the POU is located on a non-riparian patent to Elk Slough. The Owner is Patty J. Bogle Rev. Trust &amp; Pattery J Bogle Trustee of the Christopher Bogle Trust. </t>
  </si>
  <si>
    <t>S017757</t>
  </si>
  <si>
    <t>EIGHT MILE ROAD NORTH L.P.</t>
  </si>
  <si>
    <t>Eight Mile Road North L.P.</t>
  </si>
  <si>
    <t>CA PATENT 1417</t>
  </si>
  <si>
    <t>Patent was submitted</t>
  </si>
  <si>
    <t>S017760</t>
  </si>
  <si>
    <t>S017761</t>
  </si>
  <si>
    <t>* Highline Slough did not exist at the time of patent.
*The POD and POU did originate from the same patent, CA Patent 579</t>
  </si>
  <si>
    <t>HIGHLINE SLOUGH INTAKE</t>
  </si>
  <si>
    <t>WHITE SLOUGH VIA DREDGER CUT</t>
  </si>
  <si>
    <t>055-080-03</t>
  </si>
  <si>
    <t>The POD is NOT owned by the water right holder. The POU is completely severed from the watercourse.</t>
  </si>
  <si>
    <t>S017764</t>
  </si>
  <si>
    <t>The POD is NOT owned by the water right holder. The POU is completely severed from the watercourse. The POD and the POU originated from different patents.</t>
  </si>
  <si>
    <t>S017765</t>
  </si>
  <si>
    <t>D&amp;G MERWIN</t>
  </si>
  <si>
    <t>RECLAMATION DISTRICT 999 WEST LATERAL NO. 3</t>
  </si>
  <si>
    <t>DUCK SLOUGH THENCE SACRAMENTO RIVER</t>
  </si>
  <si>
    <t>043-010-12</t>
  </si>
  <si>
    <t>Patent 2420</t>
  </si>
  <si>
    <t>See S017765 POU and Underlying Patent.pdf</t>
  </si>
  <si>
    <t>S017767</t>
  </si>
  <si>
    <t>Not a Riparian Claim. - JS 
(They began to claim riparian water, see their water use reports 2010-2016) - LK</t>
  </si>
  <si>
    <t>WINCHESTER LAKE</t>
  </si>
  <si>
    <t>044-110-04</t>
  </si>
  <si>
    <t>044-110-03 &amp; 044-110-04</t>
  </si>
  <si>
    <t xml:space="preserve">See s017767 POU and Underlying patent. </t>
  </si>
  <si>
    <t>S017768</t>
  </si>
  <si>
    <t>Jesus G Dominguez</t>
  </si>
  <si>
    <t>Same POU as S0017765</t>
  </si>
  <si>
    <t>049-010-12, Latitude &amp; Longitude: 38.331, -121.624</t>
  </si>
  <si>
    <t>PATENT 2420</t>
  </si>
  <si>
    <t xml:space="preserve">See s017768 POU and Underlying patent. </t>
  </si>
  <si>
    <t xml:space="preserve">One parcel, POU abuts watercourse, patent is riparian with respect to the watercourse </t>
  </si>
  <si>
    <t>S017780</t>
  </si>
  <si>
    <t>043-070-16</t>
  </si>
  <si>
    <t>043-070-02</t>
  </si>
  <si>
    <t>Patent 642, 1470, 3863, 1544, 219</t>
  </si>
  <si>
    <t xml:space="preserve">See s017780 POU and Underlying patent. </t>
  </si>
  <si>
    <t xml:space="preserve">POU and Underlying Patent Map PDF is misplaced (in the 17768 folder). Move into the correct folder.  Fill in number of parcels located in the place of use Eastern portion of the patent is located on a non riparian right.  </t>
  </si>
  <si>
    <t>S017789</t>
  </si>
  <si>
    <t>RECLAMATION DISTRICT 999 MAIN DRAINAGE CANAL</t>
  </si>
  <si>
    <t>043-210-05</t>
  </si>
  <si>
    <t xml:space="preserve">See s017789 POU and Underlying patent. </t>
  </si>
  <si>
    <t>S017792</t>
  </si>
  <si>
    <t>Duck Slough</t>
  </si>
  <si>
    <t>Winchester Lake and Sacramento River</t>
  </si>
  <si>
    <t>043-160-21</t>
  </si>
  <si>
    <t>S017811</t>
  </si>
  <si>
    <t>FARMLAND RESERVE, INC</t>
  </si>
  <si>
    <t>Italian Slough</t>
  </si>
  <si>
    <t>002230001
002240001</t>
  </si>
  <si>
    <t>Patent 2066
Patent 4663</t>
  </si>
  <si>
    <t xml:space="preserve">The POD is Minor Slough, from which the parcel is completely severed. The water right holder has not provided a copy of the title or any other evidence whatsoever to suggest his riparian right was preserved upon severance.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t>
  </si>
  <si>
    <t>S017812</t>
  </si>
  <si>
    <t>CHARLES SYLVA</t>
  </si>
  <si>
    <t>Charles Sylva</t>
  </si>
  <si>
    <t>Pacific Ocean</t>
  </si>
  <si>
    <t>119-0230-100</t>
  </si>
  <si>
    <t>CA PATENT 902</t>
  </si>
  <si>
    <t xml:space="preserve">The APN  is adjacent to Italian Slough. </t>
  </si>
  <si>
    <t>S017814</t>
  </si>
  <si>
    <t>FARMLAND RESERVE, INC.</t>
  </si>
  <si>
    <t>Farmland Reserve, Inc.</t>
  </si>
  <si>
    <t>S017826</t>
  </si>
  <si>
    <t>ADHEMAR ARELLANO</t>
  </si>
  <si>
    <t>Adhemar Arellano</t>
  </si>
  <si>
    <t>Claimant reported POD APN as 142-0110-026 which was found to be incorrect; the correct POD APN is 142-0110-082. See S017826 POU and Underlying Patents.</t>
  </si>
  <si>
    <t>142-0110-082</t>
  </si>
  <si>
    <t>CA PATENT 189 &amp; 1174</t>
  </si>
  <si>
    <t>S017827</t>
  </si>
  <si>
    <t>L &amp; L FARMS, LLC</t>
  </si>
  <si>
    <t>RD 2041 (MEDFORD ISLAND)</t>
  </si>
  <si>
    <t>129-030-17</t>
  </si>
  <si>
    <t>129-030-17
129-030-22
129-030-23
129-030-30
129-030-33
129-030-29
129-030-32
129-030-21
129-030-15
129-030-13
129-030-16
129-030-19
129-030-20
129-030-27
129-030-25
129-030-26
129-030-31</t>
  </si>
  <si>
    <t>Mrs. Lizzie M. Bradford Patent see SJ 554</t>
  </si>
  <si>
    <t>S017829</t>
  </si>
  <si>
    <t>Claimant reported POD APN as 142-0110-082 which was found to be incorrect; the correct POD APN is 142-0110-069. See S017829 POU and Underlying Patents.</t>
  </si>
  <si>
    <t>142-0110-069</t>
  </si>
  <si>
    <t>142-0110-026</t>
  </si>
  <si>
    <t>CA PATENT 189 &amp; 1449</t>
  </si>
  <si>
    <t>S017832</t>
  </si>
  <si>
    <t>ISLANDS, INC.</t>
  </si>
  <si>
    <t>Islands, Inc.</t>
  </si>
  <si>
    <t>Steamboat Slough</t>
  </si>
  <si>
    <t>0177-060-090</t>
  </si>
  <si>
    <t>0042-360-010
0042-360-020
0042-220-190
0042-220-020
0042-370-010
0042-400-020
0042-240-120
0042-240-110
0177-040-020
0042-400-010
0042-240-190
0042-410-010
0042-240-140
0177-040-040
0177-050-010
0177-050-020
0177-060-010
0177-060-080
0042-230-190
0042-250-050
0177-050-050
0042-230-040
0177-050-030
0177-060-020
0042-230-110
0177-050-040
0042-220-210
0177-060-090</t>
  </si>
  <si>
    <t>Patent # 5111
Patent # 4184
Patent # 3922
Patent # 2358
Patent # 2129
Patent # 2112
Patent # 2111
Patent # 2110
Patent # 2113
Patent # 2107
Patent # 2106
Patent # 2056
Patent # 2002
Patent # 1295
Patent # 354
Patent # 621
Patent # 68
Patent # 717
Patent # 214
Patent # 69</t>
  </si>
  <si>
    <t>Multiple PODs and POUs. Not all POUs are riparian to specific PODs.</t>
  </si>
  <si>
    <t>There are multiple separations within the POU. Additionally, the POU is covered by patents that are not riparian to the watercourse for the specific POD</t>
  </si>
  <si>
    <t>S017835</t>
  </si>
  <si>
    <t>0177-050-010</t>
  </si>
  <si>
    <t>S017837</t>
  </si>
  <si>
    <t>S017838</t>
  </si>
  <si>
    <t>0177-040-020</t>
  </si>
  <si>
    <t>S017841</t>
  </si>
  <si>
    <t>S017842</t>
  </si>
  <si>
    <t>BRADFORD HELLWIG</t>
  </si>
  <si>
    <t>Bradford Hellwig</t>
  </si>
  <si>
    <t>RD 2037 (RINDGE TRACT)</t>
  </si>
  <si>
    <t>Fourteen Mile Slough</t>
  </si>
  <si>
    <t>071-050-12</t>
  </si>
  <si>
    <t>CA Patent 2245</t>
  </si>
  <si>
    <t>The POD is owned by the claimant. Place of use is adjacent to the same watercourse as the POD. Additionally, the place of use is enclosed entirely within CA Patent 2245, which was riparian with respect to 14 mile Slough.</t>
  </si>
  <si>
    <t>S017844</t>
  </si>
  <si>
    <t>Miner Slough</t>
  </si>
  <si>
    <t>0042-230-190</t>
  </si>
  <si>
    <t>S017847</t>
  </si>
  <si>
    <t>0042-240-140</t>
  </si>
  <si>
    <t>S017848</t>
  </si>
  <si>
    <t>S017859</t>
  </si>
  <si>
    <t>JUDITH BALCAO</t>
  </si>
  <si>
    <t>Judith Balcao</t>
  </si>
  <si>
    <t>INACTIVE</t>
  </si>
  <si>
    <t>131-390-02</t>
  </si>
  <si>
    <t>162-080-02 
162-080-05</t>
  </si>
  <si>
    <t>See Contract And Other Rights. INACTIVE STATEMENT
Part of WIC</t>
  </si>
  <si>
    <t>S017862</t>
  </si>
  <si>
    <t>ROBERT J GALLO</t>
  </si>
  <si>
    <t>San Joaquin Delta Sacramento River</t>
  </si>
  <si>
    <t>S017872</t>
  </si>
  <si>
    <t>LAKE WINCHESTER VINEYARDS</t>
  </si>
  <si>
    <t>Lake Winchester Vineyards</t>
  </si>
  <si>
    <t>Winchester Lake</t>
  </si>
  <si>
    <t>044-120-010</t>
  </si>
  <si>
    <t>044-120-010, 044-120-008</t>
  </si>
  <si>
    <t>Parcel 2266</t>
  </si>
  <si>
    <t>S017883</t>
  </si>
  <si>
    <t>Sacramento San Joaquin Delta</t>
  </si>
  <si>
    <t>151-210-014</t>
  </si>
  <si>
    <t>Patent 997</t>
  </si>
  <si>
    <t>POU/Patent are on Riparian lands</t>
  </si>
  <si>
    <t>S017887</t>
  </si>
  <si>
    <t>Sacramento San Joaquin</t>
  </si>
  <si>
    <t>015-210-016</t>
  </si>
  <si>
    <t>S017888</t>
  </si>
  <si>
    <t>HERINGER HOLLAND LAND &amp; FARMING CO.</t>
  </si>
  <si>
    <t>Heringer Holland Land &amp; Farming Co.</t>
  </si>
  <si>
    <t>Elk Slough</t>
  </si>
  <si>
    <t>043-150-002</t>
  </si>
  <si>
    <t>043-150-014, 043-150-016</t>
  </si>
  <si>
    <t>Patent 1286 Patent 3297 Patent 1539</t>
  </si>
  <si>
    <t>POU and POD are in the same watershed. POU is entirely covered by riparian patents and there are no property separations</t>
  </si>
  <si>
    <t>S017889</t>
  </si>
  <si>
    <t>DOHRMANN FAMILY LLC</t>
  </si>
  <si>
    <t>Dohrmann Family LLC</t>
  </si>
  <si>
    <t>S017893</t>
  </si>
  <si>
    <t>Sacramento San Joaquin River</t>
  </si>
  <si>
    <t>CA PATENT 284, 1450</t>
  </si>
  <si>
    <t>POU/APN lies on Riparian Patents.</t>
  </si>
  <si>
    <t>S017896</t>
  </si>
  <si>
    <t>CA PATENT 345, 284, 627, 1174, 1450</t>
  </si>
  <si>
    <t>Part of the APNs/POU lie on Non-Riparian Patents.</t>
  </si>
  <si>
    <t>S017899</t>
  </si>
  <si>
    <t>ROY MAZZANTI REVOCABLE TRUST</t>
  </si>
  <si>
    <t>Roy Mazzanti Revocable Trust</t>
  </si>
  <si>
    <t>Old River, Indian Slough</t>
  </si>
  <si>
    <t>015-210-004</t>
  </si>
  <si>
    <t>Patent 853, Patent 997, Patent 1354?</t>
  </si>
  <si>
    <t>S017901</t>
  </si>
  <si>
    <t>Old River Indian Slough</t>
  </si>
  <si>
    <t>S017902</t>
  </si>
  <si>
    <t>S017903</t>
  </si>
  <si>
    <t>ANDY JOHAS</t>
  </si>
  <si>
    <t>Andy Johas</t>
  </si>
  <si>
    <t>Babel Slough</t>
  </si>
  <si>
    <t>044-100-02</t>
  </si>
  <si>
    <t>The watercourse runs through patents. The Survey_IDs are YOL 351 &amp; 419.</t>
  </si>
  <si>
    <t xml:space="preserve">See S017903 POU and Underlying patents.pdf </t>
  </si>
  <si>
    <t>POU is on a riparian patent, and there are no separations from the watercourse</t>
  </si>
  <si>
    <t>S017904</t>
  </si>
  <si>
    <t>S017905</t>
  </si>
  <si>
    <t>WOODS IRRIGATION COMPANY</t>
  </si>
  <si>
    <t>Sactramento San Joaquin Delta</t>
  </si>
  <si>
    <t>Woods Irrigation Service Area</t>
  </si>
  <si>
    <t>several patents in San Joaquin County</t>
  </si>
  <si>
    <t>S017906</t>
  </si>
  <si>
    <t>142-0060-009-0000</t>
  </si>
  <si>
    <t>142-0060-009</t>
  </si>
  <si>
    <t>CA PATENT 455</t>
  </si>
  <si>
    <t>S017907</t>
  </si>
  <si>
    <t>WOODS ROBINSON VASQUEZ</t>
  </si>
  <si>
    <t>Woods Robinson Vasquez</t>
  </si>
  <si>
    <t>131-180-03 
131-180-07 
131-180-08 
131-290-01 
131-310-01 
131-310-02</t>
  </si>
  <si>
    <t>*POD: CA Patent 1675
*POU: CA Patent 2182</t>
  </si>
  <si>
    <t>S017908</t>
  </si>
  <si>
    <t>131-390-06</t>
  </si>
  <si>
    <t>131-330-02
131-390-06</t>
  </si>
  <si>
    <t>S017911</t>
  </si>
  <si>
    <t>131-170-02</t>
  </si>
  <si>
    <t>131-170-03</t>
  </si>
  <si>
    <t xml:space="preserve">POU is located north of the POD. Not on the same APN. </t>
  </si>
  <si>
    <t>S017913</t>
  </si>
  <si>
    <t>162-120-07
162-120-08</t>
  </si>
  <si>
    <t>S017915</t>
  </si>
  <si>
    <t>ROBERT J. AND NIVIA SILVA TRUST 8-31-08</t>
  </si>
  <si>
    <t>Robert J. and Nivia Silva Trust 8-31-08</t>
  </si>
  <si>
    <t>Burns Cut Off</t>
  </si>
  <si>
    <t xml:space="preserve">131-370-03 </t>
  </si>
  <si>
    <t>131-250-03 &amp; 131-370-05</t>
  </si>
  <si>
    <t>CA patent 310</t>
  </si>
  <si>
    <t>POU is separated from POD. All APN are on a singular patent, but the APNs surround POD are owned by others. Need more information on history of POD/Patent.</t>
  </si>
  <si>
    <t>S017917</t>
  </si>
  <si>
    <t>162-060-10
162-060-11</t>
  </si>
  <si>
    <t>S017924</t>
  </si>
  <si>
    <t>MANUEL MONROY</t>
  </si>
  <si>
    <t>Manuel Monroy</t>
  </si>
  <si>
    <t>189-220-10</t>
  </si>
  <si>
    <t>(1) Patent 1654
(2) Patent 1681
(3) Patent 1686</t>
  </si>
  <si>
    <t>The POU lies within multiple patents. The land was originally patented to one owner. Title transfer history required to evaluate whether the parcel was sold as a single piece or later combined from the separate patents.</t>
  </si>
  <si>
    <t>S017930</t>
  </si>
  <si>
    <t>ANTHONY PODESTA FAM LP, ETL</t>
  </si>
  <si>
    <t>Anthony Podesta Fam LP, ETL</t>
  </si>
  <si>
    <t>129-150-07</t>
  </si>
  <si>
    <t>S017935</t>
  </si>
  <si>
    <t>B&amp;R TE VELDE RANCH</t>
  </si>
  <si>
    <t>B&amp;R te Velde Ranch</t>
  </si>
  <si>
    <t>Middle River (claimed)
Empire Cut (Actual)</t>
  </si>
  <si>
    <t>129-170-13</t>
  </si>
  <si>
    <t>CA PATENT 2444, 2187</t>
  </si>
  <si>
    <t>S017939</t>
  </si>
  <si>
    <t>TONY E JAQUES (TRUSTEE)</t>
  </si>
  <si>
    <t>RD 2058 (PESCADERO DISTRICT)</t>
  </si>
  <si>
    <t>TOM PAINE SLOUGH</t>
  </si>
  <si>
    <t>213-030-15</t>
  </si>
  <si>
    <t>213-030-11
213-030-12
213-090-34
213-100-21</t>
  </si>
  <si>
    <t>S017941</t>
  </si>
  <si>
    <t>CA PATENT 2187, 2182, 2447, 2444</t>
  </si>
  <si>
    <t>S017942</t>
  </si>
  <si>
    <t>ANTHONY JAQUES JR</t>
  </si>
  <si>
    <t>213-140-01
213-140-07</t>
  </si>
  <si>
    <t>S017944</t>
  </si>
  <si>
    <t>S017947</t>
  </si>
  <si>
    <t>S017950</t>
  </si>
  <si>
    <t>S017952</t>
  </si>
  <si>
    <t>SAN JOAQUIN DELTA FARMS INC.</t>
  </si>
  <si>
    <t>129-160-02</t>
  </si>
  <si>
    <t>S017957</t>
  </si>
  <si>
    <t>CA PATENT 2182, 2447</t>
  </si>
  <si>
    <t>S017958</t>
  </si>
  <si>
    <t>131-400-08</t>
  </si>
  <si>
    <t>131-070-05, 131-070-06, 131-070-02, 131-070-03, 131-070-12, 131-070-13</t>
  </si>
  <si>
    <t>S017961</t>
  </si>
  <si>
    <t>S017963</t>
  </si>
  <si>
    <t>JACKSON LAND &amp; CATTLE LP</t>
  </si>
  <si>
    <t>ROCK SLOUGH WERNER CUT</t>
  </si>
  <si>
    <t>015-230-012</t>
  </si>
  <si>
    <t>Patent 830, Patent 824, Patent 853, Patent 1096, Patent 1276</t>
  </si>
  <si>
    <t xml:space="preserve">unconfirmed POU, but POD covered under single patent. </t>
  </si>
  <si>
    <t>S017965</t>
  </si>
  <si>
    <t>THE NATURE CONSERVANCY</t>
  </si>
  <si>
    <t>146-0110-020</t>
  </si>
  <si>
    <t>Snodgrass Slough at Dead Horse Cut</t>
  </si>
  <si>
    <t>although there are areas with missing patents, they appear to be riparian to the river (adjacent)</t>
  </si>
  <si>
    <t>ISWDU states first year of use at diversion site as 1800s.</t>
  </si>
  <si>
    <t>S017966</t>
  </si>
  <si>
    <t>S017968</t>
  </si>
  <si>
    <t>146-0120-016</t>
  </si>
  <si>
    <t>146-0120-016, 146-0110-019, 146-0110-020</t>
  </si>
  <si>
    <t>Snodgrass Slough at Mokelumne River</t>
  </si>
  <si>
    <t>S017971</t>
  </si>
  <si>
    <t>Snodgrass Slough</t>
  </si>
  <si>
    <t>146-0110-020-0000</t>
  </si>
  <si>
    <t>Did not create new POU Map: 
POU is right next to Snodgrass Slough</t>
  </si>
  <si>
    <t>S017986</t>
  </si>
  <si>
    <t>RD 2039 (UPPER JONES TRACT)</t>
  </si>
  <si>
    <t>129-200-09</t>
  </si>
  <si>
    <t>CA PATENT 2182</t>
  </si>
  <si>
    <t>S017998</t>
  </si>
  <si>
    <t>S018001</t>
  </si>
  <si>
    <t>Rock Slough/Werner Cut</t>
  </si>
  <si>
    <t>S018002</t>
  </si>
  <si>
    <t>ROBERT KAMMERER</t>
  </si>
  <si>
    <t>Robert Kammerer</t>
  </si>
  <si>
    <t>025-060-04</t>
  </si>
  <si>
    <t>(1) CA patent 951 (2) CA patent 669 (3) CA patent 828 (4) CA patent 920</t>
  </si>
  <si>
    <t>S018004</t>
  </si>
  <si>
    <t>S018006</t>
  </si>
  <si>
    <t>THOMAS MCCORMACK</t>
  </si>
  <si>
    <t>Thomas McCormack</t>
  </si>
  <si>
    <t>Own failed to specify POU location in Statement of Diversion. Actual POD APN does not agree with the reported POD APN. See S018006 POU and Underlying Patents</t>
  </si>
  <si>
    <t>Sacramento San Joquin Delta</t>
  </si>
  <si>
    <t>001-030-12</t>
  </si>
  <si>
    <t>CA Patent 1296, 235</t>
  </si>
  <si>
    <t>S018007</t>
  </si>
  <si>
    <t>Disappointment Slough</t>
  </si>
  <si>
    <t>017-080-53-54</t>
  </si>
  <si>
    <t>071-080-53
071-080-54</t>
  </si>
  <si>
    <t>POU is covered by a patent riparian to the watercourse, however, there is a single separation within the POU</t>
  </si>
  <si>
    <t>S018008</t>
  </si>
  <si>
    <t>ROBERT MORI II</t>
  </si>
  <si>
    <t>001-021-028</t>
  </si>
  <si>
    <t>001-130-23, 001-130-44, 001-130-41, 001-130-50, 001-130-45, 001-130-46, 001-130-47, 001-130-48, 001-130-49, 001-130-51</t>
  </si>
  <si>
    <t>CA patent 56</t>
  </si>
  <si>
    <t>ISWDU states first year of use at diversion site as possibly 1800s.</t>
  </si>
  <si>
    <t>S018009</t>
  </si>
  <si>
    <t>PIERSON LAMBERT VINEYARDS LLC</t>
  </si>
  <si>
    <t>Pierson Lambert Vineyards LLC</t>
  </si>
  <si>
    <t>146-0030-028</t>
  </si>
  <si>
    <t>CA PATENT 3483</t>
  </si>
  <si>
    <t>S018014</t>
  </si>
  <si>
    <t>ROYAL WINE CORPORATION/HERZOG WINE CELLARS</t>
  </si>
  <si>
    <t>Royal Wine Corporation/Herzog Wine Cellars</t>
  </si>
  <si>
    <t>SACRAMENTO RIVER, SACRAMENTO SAN JOAQUIN DELTA</t>
  </si>
  <si>
    <t>146-0380-001 (Claimed)
146-0380-015 (Actual)</t>
  </si>
  <si>
    <t>14603800150000
14603800160000
14603800170000
14603800180000
14603800190000
14603800200000
14603800210000
14603800220000
14603800230000
14603800280000
14603800290000
14603800420000</t>
  </si>
  <si>
    <t>CA PATENT 3861, 3724, 4963, 1692</t>
  </si>
  <si>
    <t>A large amount of the POU/APNs lie on Non-Riparian Patents</t>
  </si>
  <si>
    <t>S018015</t>
  </si>
  <si>
    <t>FERREIRA FAMILY TRUST</t>
  </si>
  <si>
    <t>Ferreira Family Trust</t>
  </si>
  <si>
    <t>SACRAMENTO SAN JOAQUIN RIVER</t>
  </si>
  <si>
    <t>146-0200-007-0000</t>
  </si>
  <si>
    <t>14200500310000
14202000010000
14202000020000
14202000030000
14202000040000
14202000050000
14202000060000
14202000070000
14202000080000
14202000090000</t>
  </si>
  <si>
    <t>CA PATENT 4253</t>
  </si>
  <si>
    <t>S018019</t>
  </si>
  <si>
    <t>071-080-53 and 54</t>
  </si>
  <si>
    <t>S018023</t>
  </si>
  <si>
    <t>BRIAN BAILEY</t>
  </si>
  <si>
    <t>Brian Bailey</t>
  </si>
  <si>
    <t>Sutter Slough</t>
  </si>
  <si>
    <t>156-0010-023-0000</t>
  </si>
  <si>
    <t>156-0010-023</t>
  </si>
  <si>
    <t>CA PATENT 170</t>
  </si>
  <si>
    <t xml:space="preserve">POU has one parcel that is located on a single patent riparian to he watercourse </t>
  </si>
  <si>
    <t>S018024</t>
  </si>
  <si>
    <t>S018028</t>
  </si>
  <si>
    <t>RD 2044 (KING ISLAND)</t>
  </si>
  <si>
    <t>071-080-48</t>
  </si>
  <si>
    <t>S018034</t>
  </si>
  <si>
    <t>NAKAHARA FAMILY TRUST C</t>
  </si>
  <si>
    <t>042-220-080</t>
  </si>
  <si>
    <t>Patent Nos. 2111 (b. 7, p. 293), 2106 (b. 7, p. 234)</t>
  </si>
  <si>
    <t>S018039</t>
  </si>
  <si>
    <t>Sacramento River, Sacramenot San Joaquin Delta</t>
  </si>
  <si>
    <t>Part of the POU/APNs lie on Non-Riparian Patents</t>
  </si>
  <si>
    <t>S018041</t>
  </si>
  <si>
    <t xml:space="preserve">The POU is covered by multiple patents, however the western side of the POU is covered by a patent that is not riparian to the watershed </t>
  </si>
  <si>
    <t>S018042</t>
  </si>
  <si>
    <t>Bruce Towne</t>
  </si>
  <si>
    <t>Frank Olagaray</t>
  </si>
  <si>
    <t>(1) The owner has changed to Frank Olagaray; when the 2015 order was issued, the owner was Bruce Towne.
(2) The place of use APNs have been substantially subdivided. The APNs were: 001-030-03 and 001-003-04 and are now:
-001-030-06
-001-030-07
-001-030-08
-001-030-09
-001-030-10
-001-030-11
-001-030-12
-001-030-13</t>
  </si>
  <si>
    <t>001-030-04</t>
  </si>
  <si>
    <t>001-030-06
001-030-07
001-030-08
001-030-09
001-030-10
001-030-11
001-030-12
001-030-13</t>
  </si>
  <si>
    <t>Patent 1296</t>
  </si>
  <si>
    <t>Change of ownership since 2015. Bruce Towne owned the property/water right in 2015 and now Frank Olagaray owns both.</t>
  </si>
  <si>
    <t>S018043</t>
  </si>
  <si>
    <t>JAMES L. MORRIS</t>
  </si>
  <si>
    <t>James L. Morris</t>
  </si>
  <si>
    <t>SACRAMENTO RIVER SACARMENTO SAN JOAQUIN DELTA</t>
  </si>
  <si>
    <t>156-0020-042-0000</t>
  </si>
  <si>
    <t>CA PATENT 1971 &amp; 384</t>
  </si>
  <si>
    <t xml:space="preserve">Property abuts water source. POU and POD are in the same watershed. The property has no severances. There has had no water used for storage. </t>
  </si>
  <si>
    <t>S018044</t>
  </si>
  <si>
    <t>On patent not riparian to bishop cut</t>
  </si>
  <si>
    <t>S018046</t>
  </si>
  <si>
    <t>DENNIS LEARY</t>
  </si>
  <si>
    <t>POU was determined based on the submitted documents for evaluation; however, there was no apparent indication of POU within the documentation.</t>
  </si>
  <si>
    <t>142-0060-008-0000</t>
  </si>
  <si>
    <t>142-0070-022</t>
  </si>
  <si>
    <t>CA PATENT 2067</t>
  </si>
  <si>
    <t xml:space="preserve">POD and POU originate from different riparian patents along the same watercourse. The property has no severances </t>
  </si>
  <si>
    <t>S018053</t>
  </si>
  <si>
    <t>STOKES BROTHERS FARMS</t>
  </si>
  <si>
    <t>Thomas J. Stokes and Sandra Marie Stokes, 1996 Trust</t>
  </si>
  <si>
    <t>Georgiana Slough</t>
  </si>
  <si>
    <t>156-0010-072-0000</t>
  </si>
  <si>
    <t>Andrus Island</t>
  </si>
  <si>
    <t>POU/APN lies on 2 Riparian Patents.</t>
  </si>
  <si>
    <t>S018054</t>
  </si>
  <si>
    <t>001-030-03</t>
  </si>
  <si>
    <t>S018058</t>
  </si>
  <si>
    <t>S &amp; B ROBERTSON FAMILY LIMITED PARTNERSHIP</t>
  </si>
  <si>
    <t>HAL ROBERTSON</t>
  </si>
  <si>
    <t>SACRAMENTO RIVER AND SAC SAN JOAQUIN DELTA</t>
  </si>
  <si>
    <t>142-0010-033-0000 (FORMER)
142-0260-003-0000 (PRESENT)</t>
  </si>
  <si>
    <t>142-0010-033-0000 (FORMER)
142-0260-001, 002, 003 (PRESENT)</t>
  </si>
  <si>
    <t>CA PATENT 1011, 2340, 1496, 1141</t>
  </si>
  <si>
    <t>S018059</t>
  </si>
  <si>
    <t>FIDDYMENT ESTATE COMPANY LLC</t>
  </si>
  <si>
    <t>STOKES BROTHERS FARM</t>
  </si>
  <si>
    <t>POD location on "1061_Info_Orders_Patent Maps.mxd" is incorrect. Actual POD location has been mapped. SEE S018059 POU and Underlying Patents.</t>
  </si>
  <si>
    <t>BEAVER SLOUGH</t>
  </si>
  <si>
    <t>MOKELUMNE RIVER AND SAC SAN JOAQUIN DELTA</t>
  </si>
  <si>
    <t>001-180-14</t>
  </si>
  <si>
    <t>CA PATENT 287, 452, 573, 576, 1075</t>
  </si>
  <si>
    <t>S018060</t>
  </si>
  <si>
    <t>ALECK DAMBACHER</t>
  </si>
  <si>
    <t>The POD is owned by the water right holder. Additionally, the POD and the POU are adjacent to the watercourse. Finally, the POU is enclosed entirely within a riparian patent.</t>
  </si>
  <si>
    <t>S018061</t>
  </si>
  <si>
    <t>SAC RIVER AND SAC SAN JOAQUIN DELTA</t>
  </si>
  <si>
    <t>S018081</t>
  </si>
  <si>
    <t>ANTONIO BRASIL</t>
  </si>
  <si>
    <t>189-050-23
189-050-33
189-050-34</t>
  </si>
  <si>
    <t>copy of patent was submitted</t>
  </si>
  <si>
    <t>claimant submitted documentation stating the water rights contained within the Naglee-Burk Irrigation District (NBID). As shown in S018081 POU and Underlying Patents, POU is located outside of the boundary of NBID. In addition, claimant failed to submit any Pre-1914 document directly related to its property.</t>
  </si>
  <si>
    <t>S018084</t>
  </si>
  <si>
    <t>189-05-30</t>
  </si>
  <si>
    <t>189-050-30</t>
  </si>
  <si>
    <t>Patent and map were submitted</t>
  </si>
  <si>
    <t>S018087</t>
  </si>
  <si>
    <t>RD 2107 (MOSSDALE)</t>
  </si>
  <si>
    <t>213-190-19</t>
  </si>
  <si>
    <t>213-290-01, 
213-290-02, 
213-290-07, 
213-290-12
213-290-21
213-290-22
213-290-23</t>
  </si>
  <si>
    <t>S018092</t>
  </si>
  <si>
    <t>BATTLE CREEK ISLAND RANCH, LLC</t>
  </si>
  <si>
    <t>Battle Creek</t>
  </si>
  <si>
    <t>Did not create new POU Map: 
Many Federal Patents at the POU. Need to confirm the boundaries of the patents  before making a conclusion.</t>
  </si>
  <si>
    <t>Missing property deed</t>
  </si>
  <si>
    <t>S018095</t>
  </si>
  <si>
    <t>MALKIT BOPARAI</t>
  </si>
  <si>
    <t>Sacramento San Joaquin Slough</t>
  </si>
  <si>
    <t>146-0060-60</t>
  </si>
  <si>
    <t>146-0060-060</t>
  </si>
  <si>
    <t>CA PATENT 1692</t>
  </si>
  <si>
    <t xml:space="preserve">The property is entirely separated from the watercourse and lies on a patent riparian to the watercourse </t>
  </si>
  <si>
    <t>S018098</t>
  </si>
  <si>
    <t>146-0100-084</t>
  </si>
  <si>
    <t>POU is unspecified in the statement of diversion, therefore it is unclear whether the POU is covered by a patent riparian to the watercourse of the POD</t>
  </si>
  <si>
    <t>S018104</t>
  </si>
  <si>
    <t>SNODGRASS LSOUGH DREDGER CUT</t>
  </si>
  <si>
    <t>146-0120-003</t>
  </si>
  <si>
    <t>S018107</t>
  </si>
  <si>
    <t>146-0070-005 (claimed)
146-0070-018 (Actual)</t>
  </si>
  <si>
    <t>S018109</t>
  </si>
  <si>
    <t>BAIRD LANDS INCORPORATED</t>
  </si>
  <si>
    <t>RD 2096 (WETHERBEE LAKE)</t>
  </si>
  <si>
    <t>San Joaquin River (Claimed)
Walthall Slough (Actual)</t>
  </si>
  <si>
    <t>Sacramento-San Joaquin Delta (Claimed)
San Joaquin River (Actual)</t>
  </si>
  <si>
    <t>241-260-05</t>
  </si>
  <si>
    <t>241-240-02
241-240-03
241-260-05</t>
  </si>
  <si>
    <t>(1) 9/26/1861: Patent Book 1, Page 59:  T2N, R6E, S 1/2 of Sec 11
(2) 9/26/1862: Patent Book 1, Page 60, T2N, R6E, N 1/2 of Sec 14
(3)  3/28/1872: Patent Book 5, Page 117</t>
  </si>
  <si>
    <t>S018112</t>
  </si>
  <si>
    <t>City of Manteca</t>
  </si>
  <si>
    <t>241-240-03</t>
  </si>
  <si>
    <t>(1) 2/16/1867: Patent Book 2, Page 255</t>
  </si>
  <si>
    <t>S018134</t>
  </si>
  <si>
    <t>BRUCE GORNTO</t>
  </si>
  <si>
    <t>157-0090-025, 157-0090-026, 157-0090-027, 157-0090-028 (Reported)
157-0090-018 (Actual)</t>
  </si>
  <si>
    <t>157-0090-025, 157-0090-026, 157-0090-027, 157-0090-028</t>
  </si>
  <si>
    <t>CA PATENT 1484</t>
  </si>
  <si>
    <t xml:space="preserve">The POU parcel is separated from water source and it is located on a non-riparian patent as well. </t>
  </si>
  <si>
    <t>S018145</t>
  </si>
  <si>
    <t>SNODGRASS PARTNERS, LLC</t>
  </si>
  <si>
    <t>SAN FRANCISCO BAY</t>
  </si>
  <si>
    <t>142-0070-068</t>
  </si>
  <si>
    <t>CA PATENT 4705</t>
  </si>
  <si>
    <t>S018146</t>
  </si>
  <si>
    <t>RUNYON HOUSE VINEYARDS, LLC</t>
  </si>
  <si>
    <t>146-0020-058</t>
  </si>
  <si>
    <t>146-0020-057
146-0020-058</t>
  </si>
  <si>
    <t>CA PATENT 2004</t>
  </si>
  <si>
    <t>Claim Type changed from Riparian to Pre-1914</t>
  </si>
  <si>
    <t>S018156</t>
  </si>
  <si>
    <t>HILDER FAMILY PROPERTIES PTP</t>
  </si>
  <si>
    <t>003-190-04</t>
  </si>
  <si>
    <t>003-190-03
003-190-04
003-190-06</t>
  </si>
  <si>
    <t>(1) Rancho  Sanjon de Los Moquelumnes
(2) CA 458
(3) CA 705
(4) CA 771</t>
  </si>
  <si>
    <t>S018169</t>
  </si>
  <si>
    <t>CELESTINO &amp; ESMERALDA PERDIGAO TRUST</t>
  </si>
  <si>
    <t>055-060-03</t>
  </si>
  <si>
    <t>055-060-02</t>
  </si>
  <si>
    <t>CA Patent 1363, &amp; 1343</t>
  </si>
  <si>
    <t>Agree with Original Review. 
POU is severed from the POD. POU is on riparian patent 1363 and non-riparian patent 1343.</t>
  </si>
  <si>
    <t>S018170</t>
  </si>
  <si>
    <t>NANCY J RIPKEN</t>
  </si>
  <si>
    <t>055-060-06</t>
  </si>
  <si>
    <t>S018172</t>
  </si>
  <si>
    <t>ANTONIO BISCAIA</t>
  </si>
  <si>
    <t>055-070-12</t>
  </si>
  <si>
    <t>(1) CA Patent 578
(2) CA Patent 579</t>
  </si>
  <si>
    <t>S018175</t>
  </si>
  <si>
    <t>055-070-09</t>
  </si>
  <si>
    <t>050-070-09</t>
  </si>
  <si>
    <t xml:space="preserve">(1) CA Patent 578
</t>
  </si>
  <si>
    <t>S018181</t>
  </si>
  <si>
    <t>(1) CA Patent 579
(2) CA Patent 1343
(3) CA Patent 1363</t>
  </si>
  <si>
    <t>patent, map, and CP were submitted.</t>
  </si>
  <si>
    <t>S018183</t>
  </si>
  <si>
    <t>S018185</t>
  </si>
  <si>
    <t>BETTY S. BRAZIL</t>
  </si>
  <si>
    <t>Betty S. Brazil</t>
  </si>
  <si>
    <t>RD 2095 (PARADISE JUNCTION)</t>
  </si>
  <si>
    <t>incorrect POD location stored in "1061_info_Orders_Patent Maps.mxd". Details are shown in "S018185 POU and Underlying Patents.pdf"</t>
  </si>
  <si>
    <t>239-260-08</t>
  </si>
  <si>
    <t>239-260-08, 239-150-02</t>
  </si>
  <si>
    <t>eWRIMS lists this as only a riparian claim.
Unable to locate property deed and appropriation notice.</t>
  </si>
  <si>
    <t>S018188</t>
  </si>
  <si>
    <t>DONALD E MORETTI TRUST</t>
  </si>
  <si>
    <t>Red Bridge Slough</t>
  </si>
  <si>
    <t>257-060-01</t>
  </si>
  <si>
    <t>S018219</t>
  </si>
  <si>
    <t>003-190-06</t>
  </si>
  <si>
    <t>S018235</t>
  </si>
  <si>
    <t>LOUIS MELLO RANCH L.P.</t>
  </si>
  <si>
    <t>Louis Mello Ranch L.P.</t>
  </si>
  <si>
    <t>Louis &amp; Mildred</t>
  </si>
  <si>
    <t>011-030-05</t>
  </si>
  <si>
    <t>011-03-005
011-07-001
011-07-006</t>
  </si>
  <si>
    <t>S018238</t>
  </si>
  <si>
    <t>S018241</t>
  </si>
  <si>
    <t>011-070-01</t>
  </si>
  <si>
    <t>S018244</t>
  </si>
  <si>
    <t>JOHN ROCHA</t>
  </si>
  <si>
    <t>069-09-008</t>
  </si>
  <si>
    <t>Certificate of Purchase/Survey provided. Need more documentation</t>
  </si>
  <si>
    <t>S018247</t>
  </si>
  <si>
    <t>S018253</t>
  </si>
  <si>
    <t>MICHAEL QUARTAROLI/CWC LLC</t>
  </si>
  <si>
    <t>Michael Quartaroli/CWC LLC</t>
  </si>
  <si>
    <t>John and Katrina Glick</t>
  </si>
  <si>
    <t>Little Potato Slough</t>
  </si>
  <si>
    <t>069-07-019</t>
  </si>
  <si>
    <t>069-07-018</t>
  </si>
  <si>
    <t>S018255</t>
  </si>
  <si>
    <t>D &amp; R LIVESTOCK</t>
  </si>
  <si>
    <t>Ulatis Creek</t>
  </si>
  <si>
    <t>There are two parcels located within the place of use. There is one separation within the place of use and one of the parcels is not adjacent to the creek. Additionally, the land that the parcels are located on does not have a mapped patent, so the we don't have knowledge whether the POU is located on riparian patents</t>
  </si>
  <si>
    <t>S018256</t>
  </si>
  <si>
    <t>S018257</t>
  </si>
  <si>
    <t>157-0090-017</t>
  </si>
  <si>
    <t>CA PATENT 1324</t>
  </si>
  <si>
    <t>S018259</t>
  </si>
  <si>
    <t>069-07-018, 069-07-019</t>
  </si>
  <si>
    <t>S018293</t>
  </si>
  <si>
    <t>S018294</t>
  </si>
  <si>
    <t>RONALD A. AND JANET MARCHETTI 2005 TRUST</t>
  </si>
  <si>
    <t>Ronald A. and Janet Marchetti 2005 Trust</t>
  </si>
  <si>
    <t>071-080-04, 071-080-05</t>
  </si>
  <si>
    <t>(1) CA patent 1265 (2) CA patent 1169</t>
  </si>
  <si>
    <t>S018296</t>
  </si>
  <si>
    <t>S018299</t>
  </si>
  <si>
    <t>CAMILLO LEVENTINI</t>
  </si>
  <si>
    <t>Camillo Leventini</t>
  </si>
  <si>
    <t>069-090-33</t>
  </si>
  <si>
    <t xml:space="preserve">(1) CA Patent 2329
</t>
  </si>
  <si>
    <t>The POD is situated on the POU. Additionally, the POU is underlain by two riparian patents, which are adjacent to the same watercourse.</t>
  </si>
  <si>
    <t>S018305</t>
  </si>
  <si>
    <t>HENRY FOPPIANO</t>
  </si>
  <si>
    <t>Henry Foppiano</t>
  </si>
  <si>
    <t>Honker Cut</t>
  </si>
  <si>
    <t>071-08-047</t>
  </si>
  <si>
    <t>071-08-043
071-08-044
071-08-047</t>
  </si>
  <si>
    <t>CA PATENT 4368, 4357, 2568, 2567, 1363, 1360</t>
  </si>
  <si>
    <t>S018307</t>
  </si>
  <si>
    <t>S018308</t>
  </si>
  <si>
    <t>S018320</t>
  </si>
  <si>
    <t>071-08-043</t>
  </si>
  <si>
    <t>S018322</t>
  </si>
  <si>
    <t>071-08-044</t>
  </si>
  <si>
    <t>S018323</t>
  </si>
  <si>
    <t>S018325</t>
  </si>
  <si>
    <t>S018360</t>
  </si>
  <si>
    <t>PUMP HOUSE RANCHES INC</t>
  </si>
  <si>
    <t>Pump House Ranches Inc</t>
  </si>
  <si>
    <t>142-0120-065-0000</t>
  </si>
  <si>
    <t>156-0120-065-0000</t>
  </si>
  <si>
    <t>CA PATENT 626</t>
  </si>
  <si>
    <t>S018363</t>
  </si>
  <si>
    <t>142-0120-064-0000</t>
  </si>
  <si>
    <t>CA PATENT 284, 626, 1487</t>
  </si>
  <si>
    <t>S018371</t>
  </si>
  <si>
    <t>DIANE I KIRKHAM</t>
  </si>
  <si>
    <t>Diane I Kirkham</t>
  </si>
  <si>
    <t>146-0131-016</t>
  </si>
  <si>
    <t>146-0120: -034, -035
146-0131: -005, -013, -014, -015, -016</t>
  </si>
  <si>
    <t>CA PATENT 4960</t>
  </si>
  <si>
    <t>The northern parcels of the POU are located on a non-riparian patents to the water source.</t>
  </si>
  <si>
    <t>S018373</t>
  </si>
  <si>
    <t>S018377</t>
  </si>
  <si>
    <t>Lost Slough</t>
  </si>
  <si>
    <t>146-0210-001</t>
  </si>
  <si>
    <t>CA PATENT 3142</t>
  </si>
  <si>
    <t xml:space="preserve">Although the patent was not completely mapped for this area, the north portion of the POU parcel could be located on a non-riparian patent to the water source. </t>
  </si>
  <si>
    <t>S018379</t>
  </si>
  <si>
    <t>S018382</t>
  </si>
  <si>
    <t>RD 38 (STATEN ISLAND)</t>
  </si>
  <si>
    <t>069-020-19</t>
  </si>
  <si>
    <t>305, 391, 1138, 1170, 3628, 1139,1136</t>
  </si>
  <si>
    <t>S018384</t>
  </si>
  <si>
    <t>DE MATEI FAMILY TRUST</t>
  </si>
  <si>
    <t>De Matei Family Trust</t>
  </si>
  <si>
    <t>142-0120-0, 142-0120-0100, 142-0120-0110 (REPORTED)
142-0120-070 (ACTUAL)</t>
  </si>
  <si>
    <t>142-0120-010, 142-0120-011, 142-0120-014, 142-0120-015, 142-0120-040</t>
  </si>
  <si>
    <t>S018394</t>
  </si>
  <si>
    <t>RJM VINEYARDS LLC</t>
  </si>
  <si>
    <t>RJM Vineyards LLC</t>
  </si>
  <si>
    <t>257-07-020</t>
  </si>
  <si>
    <t xml:space="preserve">257-070-02
257-070-03
257-070-10
257-070-14
257-070-19
257-070-20
257-090-17
257-090-21
257-070-15
257-070-01
</t>
  </si>
  <si>
    <t>(1) CA patent 7 (2) CA patent 493 (3) CA patent 1308 (4) CA patent 947 (5) CA patent 9 (6) CA patent 6</t>
  </si>
  <si>
    <t>ISWDU states first year of use at diversion site as 1895</t>
  </si>
  <si>
    <t>S018400</t>
  </si>
  <si>
    <t>CARROL G GRUNSKY</t>
  </si>
  <si>
    <t>Carrol G Grunsky</t>
  </si>
  <si>
    <t>POD location on "1061_Info_Orders_Patent Maps.mxd" is incorrect. POD location has been updated.</t>
  </si>
  <si>
    <t>San Joaquin  River</t>
  </si>
  <si>
    <t>S018425</t>
  </si>
  <si>
    <t>BANK OF STOCKTON</t>
  </si>
  <si>
    <t>071-050-21</t>
  </si>
  <si>
    <t>071-050-20
071-050-21</t>
  </si>
  <si>
    <t>(1) Patent 548
(2) Patent 555
(3) Patent 553
(4) Patent 549
(5) Patent 556
(6) Patent 550
(7) Patent 2245
(8) Patent 554
(9) Patent 552</t>
  </si>
  <si>
    <t>(1) CA Patent 2245
(2) Walter Hawxhurst patent by CA on 11/1/1867, consisting of surveys 1144-1166</t>
  </si>
  <si>
    <t>Patent 553, 555, 552, 554, 550 are not riparian to the San Joaquin River.</t>
  </si>
  <si>
    <t>S018427</t>
  </si>
  <si>
    <t>S018428</t>
  </si>
  <si>
    <t>DOUGLASS M. EBERHARDT II</t>
  </si>
  <si>
    <t>069-07-005</t>
  </si>
  <si>
    <t>069-070-05
069-070-06</t>
  </si>
  <si>
    <t>S018431</t>
  </si>
  <si>
    <t>S018433</t>
  </si>
  <si>
    <t>071-050-20</t>
  </si>
  <si>
    <t>S018434</t>
  </si>
  <si>
    <t>S018435</t>
  </si>
  <si>
    <t>FRANK E SILVA</t>
  </si>
  <si>
    <t>Frank E Silva</t>
  </si>
  <si>
    <t>157-0100-055-0000</t>
  </si>
  <si>
    <t>157-0100-055-0000
157-0100-092-0000</t>
  </si>
  <si>
    <t>CA PATENT 1119 &amp; 1120</t>
  </si>
  <si>
    <t xml:space="preserve">From S018435 POU and Underlying patents, it appears that both parcels are adjacent to the watercourse and are located on a patent riparian to the watercourse </t>
  </si>
  <si>
    <t>S018436</t>
  </si>
  <si>
    <t>COLEMAN FOLEY, JR.</t>
  </si>
  <si>
    <t>Coleman Foley, Jr.</t>
  </si>
  <si>
    <t>129-200-35</t>
  </si>
  <si>
    <t>S018437</t>
  </si>
  <si>
    <t>S018439</t>
  </si>
  <si>
    <t>Broadway Canal - Slough</t>
  </si>
  <si>
    <t>S018441</t>
  </si>
  <si>
    <t>FRANK E. &amp; ELEANOR N. SILVA IRREVOCABLE TRUST , A &amp; B</t>
  </si>
  <si>
    <t>Frank E. &amp; Eleanor N. Silva Irrevocable Trust , A &amp; B</t>
  </si>
  <si>
    <t>Jackson Slough</t>
  </si>
  <si>
    <t>157-0100-056-0000</t>
  </si>
  <si>
    <t>CA PATENT 1120</t>
  </si>
  <si>
    <t>POU abuts a natural stream source. POU and POD are in the same watershed. The property has no severances. There is no water used for storage</t>
  </si>
  <si>
    <t>S018442</t>
  </si>
  <si>
    <t>S018447</t>
  </si>
  <si>
    <t>FRANK SILVA FRANEL COMPANY</t>
  </si>
  <si>
    <t>Frank Silva Franel Company</t>
  </si>
  <si>
    <t>142-0100-106-000</t>
  </si>
  <si>
    <t xml:space="preserve">14201000670000
14201001030000
1420100160000
4201001100000
14201001120000
14201000910000 
14201001110000 
14201001070000 
14201001130000 
14201001140000 
14201001040000 
14201001050000 
14201001060000 
14201000040000
</t>
  </si>
  <si>
    <t>(1) 11/9/1870 Mathew Clark Patent, Book 4, Page 464, Survey 498
(2) Patent 1172
(3) Patent 1448
(4) Patent 1174
(5) Patent 2067
(6) Patent 595</t>
  </si>
  <si>
    <t>S018451</t>
  </si>
  <si>
    <t>S018452</t>
  </si>
  <si>
    <t>Robert J Gallo</t>
  </si>
  <si>
    <t>S018466</t>
  </si>
  <si>
    <t>DANIEL A. SERPA</t>
  </si>
  <si>
    <t>Daniel A. Serpa</t>
  </si>
  <si>
    <t>Winchester Slough</t>
  </si>
  <si>
    <t>044-100-006</t>
  </si>
  <si>
    <t>044-100-06</t>
  </si>
  <si>
    <t xml:space="preserve">See S018466 POU and Underlying patents.pdf </t>
  </si>
  <si>
    <t xml:space="preserve">The northern most portion of this POU is covered by patent CACAAA 039383. This patent is not riparian with respect to the water source. </t>
  </si>
  <si>
    <t>S018494</t>
  </si>
  <si>
    <t xml:space="preserve">Same POU as S0016908. The provided APN in the statement was subdivided into two parcels, which are 043-070-27 and 043-070-28. The provided APN can be found in Yolo County parcel data from 2010. </t>
  </si>
  <si>
    <t>043-070-240; Latitude &amp; Longitude: 38.344285, -121.558716.</t>
  </si>
  <si>
    <t>riparian patents are Survey ID: YOL 340 &amp; YOL 342. Non-riparian patents are YOL 754 &amp; 1180.</t>
  </si>
  <si>
    <t xml:space="preserve">See S018494 POU and Underlying patents.pdf </t>
  </si>
  <si>
    <t>S018495</t>
  </si>
  <si>
    <t>BERNICE L SILVA</t>
  </si>
  <si>
    <t>Berniece L. Silva Trust</t>
  </si>
  <si>
    <t>129-180-35</t>
  </si>
  <si>
    <t>(1) William Dolan 3/26/1873 Patent, Surveys 1114 and 1115</t>
  </si>
  <si>
    <t>S018507</t>
  </si>
  <si>
    <t>BERNIECE L. SILVA TRUST</t>
  </si>
  <si>
    <t>RD 2072 (WOODWARD ISLAND)</t>
  </si>
  <si>
    <t>S018513</t>
  </si>
  <si>
    <t>120-180-35</t>
  </si>
  <si>
    <t>S018518</t>
  </si>
  <si>
    <t>EMPIRE FIELDS, LLC</t>
  </si>
  <si>
    <t>Empire Fields, LLC</t>
  </si>
  <si>
    <t>069-080-01</t>
  </si>
  <si>
    <t>(1). CA Patent 4368--portion of survey 1265, patentee= R.C. Sargent</t>
  </si>
  <si>
    <t>S018524</t>
  </si>
  <si>
    <t>S018525</t>
  </si>
  <si>
    <t>S018526</t>
  </si>
  <si>
    <t>S018527</t>
  </si>
  <si>
    <t>S018528</t>
  </si>
  <si>
    <t>S018530</t>
  </si>
  <si>
    <t>S018533</t>
  </si>
  <si>
    <t>S018534</t>
  </si>
  <si>
    <t>S018536</t>
  </si>
  <si>
    <t>S018537</t>
  </si>
  <si>
    <t>S018538</t>
  </si>
  <si>
    <t>S018539</t>
  </si>
  <si>
    <t>S018540</t>
  </si>
  <si>
    <t>S018541</t>
  </si>
  <si>
    <t>S018542</t>
  </si>
  <si>
    <t>S018543</t>
  </si>
  <si>
    <t>S018544</t>
  </si>
  <si>
    <t>S018546</t>
  </si>
  <si>
    <t>S018547</t>
  </si>
  <si>
    <t>S018548</t>
  </si>
  <si>
    <t>S018549</t>
  </si>
  <si>
    <t>S018550</t>
  </si>
  <si>
    <t>S018551</t>
  </si>
  <si>
    <t>S018552</t>
  </si>
  <si>
    <t>S018553</t>
  </si>
  <si>
    <t>S018554</t>
  </si>
  <si>
    <t>S018556</t>
  </si>
  <si>
    <t>S018557</t>
  </si>
  <si>
    <t>S018560</t>
  </si>
  <si>
    <t>S018563</t>
  </si>
  <si>
    <t>S018564</t>
  </si>
  <si>
    <t>S018566</t>
  </si>
  <si>
    <t>S018569</t>
  </si>
  <si>
    <t>S018572</t>
  </si>
  <si>
    <t>S018575</t>
  </si>
  <si>
    <t>S018578</t>
  </si>
  <si>
    <t>S018579</t>
  </si>
  <si>
    <t>DELTA ORCHARDS, LP</t>
  </si>
  <si>
    <t>142-0020-043-0000</t>
  </si>
  <si>
    <t>Eastern part of the POU is on Non-Riparian Patents.</t>
  </si>
  <si>
    <t>S018581</t>
  </si>
  <si>
    <t>S018584</t>
  </si>
  <si>
    <t>S018587</t>
  </si>
  <si>
    <t>S018614</t>
  </si>
  <si>
    <t>MYERS LAND COMPANY LLP</t>
  </si>
  <si>
    <t>132-0190-006</t>
  </si>
  <si>
    <t xml:space="preserve">No POU map was provided. We need more information to understand the claim. </t>
  </si>
  <si>
    <t>S018634</t>
  </si>
  <si>
    <t>189-220-13</t>
  </si>
  <si>
    <t>189-220-13
189-220-14</t>
  </si>
  <si>
    <t>Union Island</t>
  </si>
  <si>
    <t>S018635</t>
  </si>
  <si>
    <t xml:space="preserve">189-220-02
</t>
  </si>
  <si>
    <t>S018637</t>
  </si>
  <si>
    <t>189-220-03</t>
  </si>
  <si>
    <t>POU is on a Riparian Patents adjacent to watercourse.</t>
  </si>
  <si>
    <t>S018646</t>
  </si>
  <si>
    <t>S018649</t>
  </si>
  <si>
    <t>LEEN DE SNAYER</t>
  </si>
  <si>
    <t>001-040-21</t>
  </si>
  <si>
    <t>CA PATENT 1296, 235, 1859, 452</t>
  </si>
  <si>
    <t>two patents don't appear to be riparian although on a reclaimed delta island, it will be difficult to say that these weren't inherently riparian</t>
  </si>
  <si>
    <t>S018650</t>
  </si>
  <si>
    <t>EDWARD MACHADO</t>
  </si>
  <si>
    <t>239-140-07</t>
  </si>
  <si>
    <t>POU/APN lie on the El Pescadero-Grimes Patent.</t>
  </si>
  <si>
    <t>S018652</t>
  </si>
  <si>
    <t>LEEN DESNAYER</t>
  </si>
  <si>
    <t>POD location in GIS is incorrect. County in eWRIMS shows Sacramento.</t>
  </si>
  <si>
    <t>011-050-08</t>
  </si>
  <si>
    <t>CA PATENT 452, 573, 2311</t>
  </si>
  <si>
    <t>Patents/Certificate of Purchase provided. Not enough information.</t>
  </si>
  <si>
    <t>S018662</t>
  </si>
  <si>
    <t>GEORGE BIAGI</t>
  </si>
  <si>
    <t>055-080-04</t>
  </si>
  <si>
    <t>Part of the POU/APN lie on Non-Riparian Patents</t>
  </si>
  <si>
    <t>S018664</t>
  </si>
  <si>
    <t>S018667</t>
  </si>
  <si>
    <t>S018690</t>
  </si>
  <si>
    <t>EAST BAY REGIONAL PARK DISTRICT</t>
  </si>
  <si>
    <t>WERNER CUT</t>
  </si>
  <si>
    <t>015-180-008</t>
  </si>
  <si>
    <t>Patents/APN are located in a Riparian Patent</t>
  </si>
  <si>
    <t>S018693</t>
  </si>
  <si>
    <t>RICHARD BRANN</t>
  </si>
  <si>
    <t>MINOR SLOUGH</t>
  </si>
  <si>
    <t>0042-250-040</t>
  </si>
  <si>
    <t>POU/APN is disconnected from POD. However, it lies on a Riparian Patent.</t>
  </si>
  <si>
    <t>S018698</t>
  </si>
  <si>
    <t>CORTOPASSI LIFE ESTATE, ET AL</t>
  </si>
  <si>
    <t>Cortopassi Life Estate, et al</t>
  </si>
  <si>
    <t>RD 2119 (WRIGHT-ELMWOOD TRACT)</t>
  </si>
  <si>
    <t>071-140-02</t>
  </si>
  <si>
    <t>071-140-01
071-140-02</t>
  </si>
  <si>
    <t>(1) CA Patent 3050</t>
  </si>
  <si>
    <t>Place of use is adjacent to Fourteen Mile Slough, POD is owned by the water right claimant, and the place of use is fully enclosed within the original riparian patent.</t>
  </si>
  <si>
    <t>S018699</t>
  </si>
  <si>
    <t>S018700</t>
  </si>
  <si>
    <t>071-140-01</t>
  </si>
  <si>
    <t>S018701</t>
  </si>
  <si>
    <t>S018708</t>
  </si>
  <si>
    <t>PETER G. DWYER, JR.</t>
  </si>
  <si>
    <t>Peter G. Dwyer, Jr.</t>
  </si>
  <si>
    <t>044-040-025</t>
  </si>
  <si>
    <t>044 050 18, 044 090 03, 044 090 18, 044 090 17, 044 040 21, 044 040 19, 044 040 17</t>
  </si>
  <si>
    <t xml:space="preserve"> Patent 394, Patent 473</t>
  </si>
  <si>
    <t xml:space="preserve">Drew (estimated) the place of use given a map </t>
  </si>
  <si>
    <t>S018709</t>
  </si>
  <si>
    <t>044-120-011</t>
  </si>
  <si>
    <t>S018746</t>
  </si>
  <si>
    <t>S018765</t>
  </si>
  <si>
    <t>239--130-04
239-140-07
239-140-08</t>
  </si>
  <si>
    <t>POU/APN lies on the El Pescadero Patent.</t>
  </si>
  <si>
    <t>S018766</t>
  </si>
  <si>
    <t>(1) Henry D. Bacon 3/26/1873 Patent, Survey 1141</t>
  </si>
  <si>
    <t>S018768</t>
  </si>
  <si>
    <t>M RATTO, RODGERS, OHM, L RATTO AND NOMELLINI</t>
  </si>
  <si>
    <t>M Ratto, Rodgers, Ohm, L Ratto and Nomellini</t>
  </si>
  <si>
    <t>162-110-09</t>
  </si>
  <si>
    <t>16211005
16211006
16211009
16211010
16211014
16211018
16211019
16211020
16212009
16212014</t>
  </si>
  <si>
    <t>Most of the parcels do not touch the POD. There is a "Claypit" in the POU that is unclear where the source of water is coming from.</t>
  </si>
  <si>
    <t>S018769</t>
  </si>
  <si>
    <t>S018779</t>
  </si>
  <si>
    <t>FAGUNDES DAIRY</t>
  </si>
  <si>
    <t>Fagundes Dairy</t>
  </si>
  <si>
    <t>Merced River</t>
  </si>
  <si>
    <t>042-160-038, 042-200-048, 042-200-047, 042-170-010, 042-200-052, 042-160-044, 042-160-045, 042-200-050, 042-200-036, 042-170-012, 042-170-021</t>
  </si>
  <si>
    <t>Information needed</t>
  </si>
  <si>
    <t>S018789</t>
  </si>
  <si>
    <t>YAMADA BROTHERS</t>
  </si>
  <si>
    <t>Supporting Documents prove Riparian Claim</t>
  </si>
  <si>
    <t>Bixler Decree mentions "water use" since 1889. However, not fully defined.</t>
  </si>
  <si>
    <t>S018790</t>
  </si>
  <si>
    <t>ENSHER, ALEXANDER AND BARSOOM, INC.</t>
  </si>
  <si>
    <t>Ensher, Alexander and Barsoom, INC.</t>
  </si>
  <si>
    <t>Trapper Slough</t>
  </si>
  <si>
    <t>129-200-11</t>
  </si>
  <si>
    <t xml:space="preserve">129-200-11
</t>
  </si>
  <si>
    <t>S018792</t>
  </si>
  <si>
    <t>S018793</t>
  </si>
  <si>
    <t>S018798</t>
  </si>
  <si>
    <t>ABBATE FARMS</t>
  </si>
  <si>
    <t>Abbate Farms</t>
  </si>
  <si>
    <t>191-080-07</t>
  </si>
  <si>
    <t>(1) Rancho El Pescadero
(2) CA Patent 1556
(3) CA Patent 1567
(4) CA Patent 2182</t>
  </si>
  <si>
    <t>S018801</t>
  </si>
  <si>
    <t>KOLBER FARMS LLC</t>
  </si>
  <si>
    <t>Kolber Farms LLC</t>
  </si>
  <si>
    <t>069-070-21</t>
  </si>
  <si>
    <t>CA patent 1363, CA patent 1361</t>
  </si>
  <si>
    <t>Did not create new POU Map: 
POU is riparian to White Slough. White Slough was not drawn in the original survey. A determination must be made on the whether or not White Slough can be considered natural.</t>
  </si>
  <si>
    <t>No information given</t>
  </si>
  <si>
    <t>S018808</t>
  </si>
  <si>
    <t>Broadway Canal</t>
  </si>
  <si>
    <t>129-200-07</t>
  </si>
  <si>
    <t>Did not create new POU Map: 
POU is within a large patent (J.P. Whitney, 2182). It is possible that riparian rights were preserved. Preservation needs to be verified through a chain of title.</t>
  </si>
  <si>
    <t>S018811</t>
  </si>
  <si>
    <t>129-200-15 and 129-200-07</t>
  </si>
  <si>
    <t>S018813</t>
  </si>
  <si>
    <t>129-20-07, 08, and 09</t>
  </si>
  <si>
    <t>S018814</t>
  </si>
  <si>
    <t>129-20-15 and 129-20-07</t>
  </si>
  <si>
    <t>S018816</t>
  </si>
  <si>
    <t>S018831</t>
  </si>
  <si>
    <t>LOUIS BIAGIONI</t>
  </si>
  <si>
    <t>Louis Biagioni</t>
  </si>
  <si>
    <t>156-0080-058-0000</t>
  </si>
  <si>
    <t>CA PATENT 1082, 1083, 1121</t>
  </si>
  <si>
    <t>POU is on a Riparian Patent adjacent to watercourse.</t>
  </si>
  <si>
    <t>S018840</t>
  </si>
  <si>
    <t>EDDIE P. AND AURELIA I LUCCHESI TR</t>
  </si>
  <si>
    <t>Eddie P. and Aurelia I Lucchesi Tr</t>
  </si>
  <si>
    <t>129-180-23</t>
  </si>
  <si>
    <t>CA PATENT 1062</t>
  </si>
  <si>
    <t>S018859</t>
  </si>
  <si>
    <t>132-0190-086-0000 (CLAIMED)
132-2200-016-0000 (ACTUAL)</t>
  </si>
  <si>
    <t>132-0190-001, 132-0190-054, 132-2200-003, 132-2200-006, 132-2200-007, 132-2200-015, 132-2200-016</t>
  </si>
  <si>
    <t>CA PATENT 292</t>
  </si>
  <si>
    <t>S018867</t>
  </si>
  <si>
    <t>ISONE INC.</t>
  </si>
  <si>
    <t>Isone Inc.</t>
  </si>
  <si>
    <t>Duck Slough, Middle River-Burns Cut Off</t>
  </si>
  <si>
    <t>131-180-03
131-300-02</t>
  </si>
  <si>
    <t>131-180-03</t>
  </si>
  <si>
    <t>CA patent 2182, CA patent 1685, CA patent 1675</t>
  </si>
  <si>
    <t>S018871</t>
  </si>
  <si>
    <t>ANTHONY G. DUTRA TRUST</t>
  </si>
  <si>
    <t>Anthony G. Dutra Trust</t>
  </si>
  <si>
    <t>241-090-02</t>
  </si>
  <si>
    <t>241-340-03</t>
  </si>
  <si>
    <t xml:space="preserve">(1) 2/12/1879 Isaac Smalling Land Patent
</t>
  </si>
  <si>
    <t xml:space="preserve">There is one separation from the watercourse and the northern portion of the POU is on a patent not riparian to the watercourse. </t>
  </si>
  <si>
    <t>S018872</t>
  </si>
  <si>
    <t>ELMWOOD PARTNERS L.P.</t>
  </si>
  <si>
    <t>Elmwood Partners L.P.</t>
  </si>
  <si>
    <t>071-150-06</t>
  </si>
  <si>
    <t>071-150-04
071-150-06
071-150-11
071-150-12
071-150-13
071-150-15</t>
  </si>
  <si>
    <t>(1) CA Patent 2244
(2) CA Patent 2542
(3) CA Patent 3050</t>
  </si>
  <si>
    <t>POU/APN lie on Riparian Patents.</t>
  </si>
  <si>
    <t>S018874</t>
  </si>
  <si>
    <t>Walthall Slough</t>
  </si>
  <si>
    <t xml:space="preserve">POU is located on one parcel that is completely covered by two patents riparian to the watercourse </t>
  </si>
  <si>
    <t>S018876</t>
  </si>
  <si>
    <t>031-27-004</t>
  </si>
  <si>
    <t xml:space="preserve">131-270-04 
</t>
  </si>
  <si>
    <t xml:space="preserve">CA patent 2182 </t>
  </si>
  <si>
    <t>S018878</t>
  </si>
  <si>
    <t>S018880</t>
  </si>
  <si>
    <t>142-0010-39-0000</t>
  </si>
  <si>
    <t>142-0010-039</t>
  </si>
  <si>
    <t>Property abuts water source. Part of POU lies on non-private patent(s). POU and POD are in the same watershed. The property has no severances. There is no water used for storage.</t>
  </si>
  <si>
    <t>S018886</t>
  </si>
  <si>
    <t>S018890</t>
  </si>
  <si>
    <t>Broadway Slough/Canal</t>
  </si>
  <si>
    <t>129-200-13 and 15</t>
  </si>
  <si>
    <t>129-200-13
129-200-14</t>
  </si>
  <si>
    <t>(1) J. P. Whitney 12/24/1876 Patent, Book 5, Page 310, Surveys 1266, 1267, 1273, 1275, 1316, 1321, 1322, 1355</t>
  </si>
  <si>
    <t>More information is needed to determine if Broadway Slough existed at time of Patent.</t>
  </si>
  <si>
    <t>S018902</t>
  </si>
  <si>
    <t>GARY M GRAHAM</t>
  </si>
  <si>
    <t>131-370-03</t>
  </si>
  <si>
    <t>131-260-06</t>
  </si>
  <si>
    <t>CA patent 2182</t>
  </si>
  <si>
    <t>APNs are on Riparian Patents</t>
  </si>
  <si>
    <t>S018921</t>
  </si>
  <si>
    <t>FOURTEEN MILE SLOUGH</t>
  </si>
  <si>
    <t>071-050-32</t>
  </si>
  <si>
    <t>APNs/POU lie on Riparian Patents.</t>
  </si>
  <si>
    <t>S018924</t>
  </si>
  <si>
    <t>DOUGLASS M. EBERHARDT, III ET AL.</t>
  </si>
  <si>
    <t>Douglass M. Eberhardt, III et al.</t>
  </si>
  <si>
    <t>CA PATENT 2245</t>
  </si>
  <si>
    <t>S018927</t>
  </si>
  <si>
    <t>S018933</t>
  </si>
  <si>
    <t>S018936</t>
  </si>
  <si>
    <t>S018939</t>
  </si>
  <si>
    <t>020-160-15, 020-160-16</t>
  </si>
  <si>
    <t>020-160-15, 020-160-16, 020-160-11</t>
  </si>
  <si>
    <t>Patent 1125, 830, 912</t>
  </si>
  <si>
    <t>APN 020160016 is separated from the Water source.</t>
  </si>
  <si>
    <t>S018954</t>
  </si>
  <si>
    <t>S018955</t>
  </si>
  <si>
    <t>129-180-34</t>
  </si>
  <si>
    <t>(1) William Dolan 3/26/1873 Patent, Surveys 1134 and 1135</t>
  </si>
  <si>
    <t>S018959</t>
  </si>
  <si>
    <t>MERRITT ISLAND RANCH- GREENE &amp; HEMLY, INC</t>
  </si>
  <si>
    <t>Merritt Island Ranch- Greene &amp; Hemly, Inc</t>
  </si>
  <si>
    <t>043-070-08</t>
  </si>
  <si>
    <t>043 070 08</t>
  </si>
  <si>
    <t>Patent 1471</t>
  </si>
  <si>
    <t xml:space="preserve">I estimated the place of use given their drawing </t>
  </si>
  <si>
    <t xml:space="preserve">POU and POD are in the same watershed. POU is entirely covered by riparian patents. A small portion is not covered by a riparian right but that is assumed to be due to mapping errors </t>
  </si>
  <si>
    <t>S018961</t>
  </si>
  <si>
    <t>S018964</t>
  </si>
  <si>
    <t>S018967</t>
  </si>
  <si>
    <t>GLENGARRY PROPERTY SERVICES</t>
  </si>
  <si>
    <t>SANDMOUND SLOUGH</t>
  </si>
  <si>
    <t>SACRAMENTO/SAN JUAQUIN DELTA</t>
  </si>
  <si>
    <t>023-070-020</t>
  </si>
  <si>
    <t>Patent 830</t>
  </si>
  <si>
    <t xml:space="preserve">unconfirmed POU, but POD covered under single patent. Could not determine if water was used for storage. </t>
  </si>
  <si>
    <t>S018968</t>
  </si>
  <si>
    <t>FIDDYMENT FAMILY PARTNERS C/O DUANE FIDDYMENT</t>
  </si>
  <si>
    <t>Claimant reported POD APN as 011-180-11 which was found to be incorrect; the correct POD APN was 001-180-11. See S018968 POU and Underlying Patents.</t>
  </si>
  <si>
    <t>001-180-11</t>
  </si>
  <si>
    <t>CA PATENT 452, 489, 576</t>
  </si>
  <si>
    <t>Part of the APN/POU is on Non-Riparian Patent</t>
  </si>
  <si>
    <t>S018987</t>
  </si>
  <si>
    <t>APN is on a Riparian Patent. Refer to initial comments.</t>
  </si>
  <si>
    <t>S018989</t>
  </si>
  <si>
    <t>S019017</t>
  </si>
  <si>
    <t>S019020</t>
  </si>
  <si>
    <t>DANIEL F ROZA JR</t>
  </si>
  <si>
    <t>162-090-03</t>
  </si>
  <si>
    <t>Owner does not own POU. Not Riparian either.</t>
  </si>
  <si>
    <t>S019023</t>
  </si>
  <si>
    <t>Olivera Family LTD PTP</t>
  </si>
  <si>
    <t>191-070-17</t>
  </si>
  <si>
    <t>191-070-16
191-070-17</t>
  </si>
  <si>
    <t>(1) Rancho El Pescadero
(2) CA Patent 2182</t>
  </si>
  <si>
    <t>APNs/POU lie on the Rancho El Pescadero Patent.</t>
  </si>
  <si>
    <t>S019029</t>
  </si>
  <si>
    <t>191-050-06</t>
  </si>
  <si>
    <t>129-200-15</t>
  </si>
  <si>
    <t>Part of the northern most portion of the APN is separate from the main Riparian Patent. However, northern part is still on a patent Riparian to same water source.</t>
  </si>
  <si>
    <t>S019032</t>
  </si>
  <si>
    <t>191-040-06</t>
  </si>
  <si>
    <t>191-040-07</t>
  </si>
  <si>
    <t>S019041</t>
  </si>
  <si>
    <t>189-190-06</t>
  </si>
  <si>
    <t>189-160-03</t>
  </si>
  <si>
    <t>APNs/POU lie on a large, single Riparian Patent.</t>
  </si>
  <si>
    <t>S019047</t>
  </si>
  <si>
    <t>Within RD 2058, but not on list</t>
  </si>
  <si>
    <t>(1) CA Patent 2205
(2) Rancho El Pescadero</t>
  </si>
  <si>
    <t>S019050</t>
  </si>
  <si>
    <t>189-220-07</t>
  </si>
  <si>
    <t>(1) CA Patent 1681
(2) CA Patent 1686</t>
  </si>
  <si>
    <t>S019053</t>
  </si>
  <si>
    <t>EDDY JO CARDOZA</t>
  </si>
  <si>
    <t>241-080-05</t>
  </si>
  <si>
    <t>(1) CA Patent 55
(2) CA Patent 56
(3) CA Patent 2463</t>
  </si>
  <si>
    <t>POU is on a Riparian Patent.</t>
  </si>
  <si>
    <t>S019056</t>
  </si>
  <si>
    <t>241-10-02</t>
  </si>
  <si>
    <t>ISWDU states first year possibly in 1800's</t>
  </si>
  <si>
    <t>S019057</t>
  </si>
  <si>
    <t>JOHN C KELLEY PROPERTIES LLC</t>
  </si>
  <si>
    <t>RD 2115 (SHIMA TRACT)</t>
  </si>
  <si>
    <t>Fourteen Mile Slough (Actual)
Mosher Slough (Claimed)</t>
  </si>
  <si>
    <t>071-130-07</t>
  </si>
  <si>
    <t>071-130-07
071-130-11</t>
  </si>
  <si>
    <t>CA PATENT 286, 2239, 532, 2245, 2234, 1431, 459</t>
  </si>
  <si>
    <t>certificate of purchase and survey were submitted</t>
  </si>
  <si>
    <t>S019063</t>
  </si>
  <si>
    <t>KIRTLAN FAMILY TRUST</t>
  </si>
  <si>
    <t>044-130-034</t>
  </si>
  <si>
    <t>044 130 34</t>
  </si>
  <si>
    <t>Patent 2584</t>
  </si>
  <si>
    <t>POU is the same as the APN parcel number</t>
  </si>
  <si>
    <t>POU and POD are in the same watershed and POU is entirely covered by a riparian patent</t>
  </si>
  <si>
    <t>S019065</t>
  </si>
  <si>
    <t>CARDOZA HOME RANCH</t>
  </si>
  <si>
    <t>241-360-03</t>
  </si>
  <si>
    <t>(1) SJ 148
(2) CA Patent 52
(3) CA Patent 60
(4) CA Patent 558</t>
  </si>
  <si>
    <t>Walthall Slough existed at the time of patent. Hence, the place of use is adjacent to the same "natural" watercourse as the POD. The place of use is also entirely enclosed within patents that were riparian to Walthall Slough.</t>
  </si>
  <si>
    <t>S019066</t>
  </si>
  <si>
    <t>044-070-010</t>
  </si>
  <si>
    <t>044 070 10, 044 070 17, 044 070 12, 044 070 13</t>
  </si>
  <si>
    <t>Patent 100, Survey 785</t>
  </si>
  <si>
    <t>I estimated and drew the place of use using the provided map</t>
  </si>
  <si>
    <t>S019069</t>
  </si>
  <si>
    <t>JOHNNIE L COSTA</t>
  </si>
  <si>
    <t>209-310-03</t>
  </si>
  <si>
    <t>Federal Rancho El Pescadero</t>
  </si>
  <si>
    <t>POU APN 209-310-08 according to POU map, riparian to Old River</t>
  </si>
  <si>
    <t>S019072</t>
  </si>
  <si>
    <t>FRED A. DOUMA FAMILY TRUST</t>
  </si>
  <si>
    <t>241-380-02</t>
  </si>
  <si>
    <t>El Pescadero - Grimes</t>
  </si>
  <si>
    <t>S019075</t>
  </si>
  <si>
    <t>WOODY'S ON THE RIVER LLC, ET AL</t>
  </si>
  <si>
    <t>069-080-19</t>
  </si>
  <si>
    <t>600 acres on Empire Tract</t>
  </si>
  <si>
    <t>S019076</t>
  </si>
  <si>
    <t>GLORIA A BACCHETTI</t>
  </si>
  <si>
    <t xml:space="preserve">18906007, 18912010 </t>
  </si>
  <si>
    <t>S019089</t>
  </si>
  <si>
    <t>Place of use is adjacent to the same natural watercourse as the POD. Place of use entirely enclosed within patents that were riparian to the San Joaquin River.</t>
  </si>
  <si>
    <t>S019092</t>
  </si>
  <si>
    <t>S019112</t>
  </si>
  <si>
    <t>CITY OF TRACY</t>
  </si>
  <si>
    <t>Sugar Cut</t>
  </si>
  <si>
    <t>212-130-13</t>
  </si>
  <si>
    <t>Rancho El Pescadero, later the Robins Tract</t>
  </si>
  <si>
    <t>Though the POU and POD are covered by a patent riparian to the watercourse, there are multiple separations from the watercourse within the POU</t>
  </si>
  <si>
    <t>S019120</t>
  </si>
  <si>
    <t>Mosher Slough</t>
  </si>
  <si>
    <t>071-13-011</t>
  </si>
  <si>
    <t>CA PATENT 2245 &amp; 2234</t>
  </si>
  <si>
    <t>S019123</t>
  </si>
  <si>
    <t>S019126</t>
  </si>
  <si>
    <t>FAY LOUIE</t>
  </si>
  <si>
    <t>008-340-31</t>
  </si>
  <si>
    <t>Patent 1180, Patent 1181, Patent 1182</t>
  </si>
  <si>
    <t>POU not located near POD. POU is mostly on same Patent/Survey to water.</t>
  </si>
  <si>
    <t>S019129</t>
  </si>
  <si>
    <t>CA PATENT 1431, 2245</t>
  </si>
  <si>
    <t>S019130</t>
  </si>
  <si>
    <t>129-200-12</t>
  </si>
  <si>
    <t>S019132</t>
  </si>
  <si>
    <t>071-130-11</t>
  </si>
  <si>
    <t>CA PATENT 286, 459, 2245, 2234, 2239, 1431</t>
  </si>
  <si>
    <t>S019141</t>
  </si>
  <si>
    <t>JOHN ARMANINO</t>
  </si>
  <si>
    <t>John Armanino</t>
  </si>
  <si>
    <t>WHISKEY SLOUGH TURNER CUT SAN JOAQUIN RIVER</t>
  </si>
  <si>
    <t>131-020-11</t>
  </si>
  <si>
    <t>13102010, 13102011, 13102020</t>
  </si>
  <si>
    <t>POU/Patents are Riparian either to the River or the Cut.</t>
  </si>
  <si>
    <t>S019142</t>
  </si>
  <si>
    <t>GUILLERMO PEREZ</t>
  </si>
  <si>
    <t>Guillermo Perez</t>
  </si>
  <si>
    <t>Upland Canal</t>
  </si>
  <si>
    <t>025-080-05</t>
  </si>
  <si>
    <t>CA patent 517, CA patent 578, CA patent 579</t>
  </si>
  <si>
    <t>APN/POU is on Non-Riparian Patents.</t>
  </si>
  <si>
    <t>S019144</t>
  </si>
  <si>
    <t>S019145</t>
  </si>
  <si>
    <t>071-180-09
071-130-11</t>
  </si>
  <si>
    <t>CA PATENT 286, 532, 2239</t>
  </si>
  <si>
    <t>S019146</t>
  </si>
  <si>
    <t>RICHARD AND MIKKI RIELLA 2006 FAMILY TRUST</t>
  </si>
  <si>
    <t>191-290-01</t>
  </si>
  <si>
    <t>(1) CA patent 854 (2) CA patent 517 (3) CA patent 811 (4) CA patent 440 (5) CA patent 124 (6) CA patent 474</t>
  </si>
  <si>
    <t>Part of the POU is on separate non-Riparian Patents.</t>
  </si>
  <si>
    <t>S019147</t>
  </si>
  <si>
    <t>S019149</t>
  </si>
  <si>
    <t>ANTONIO I MARTIN</t>
  </si>
  <si>
    <t>Antonio I Martin</t>
  </si>
  <si>
    <t>189-21-06</t>
  </si>
  <si>
    <t>Unable to determine if water user stores water</t>
  </si>
  <si>
    <t>S019165</t>
  </si>
  <si>
    <t>STEVE MELLO</t>
  </si>
  <si>
    <t>156-0030-006</t>
  </si>
  <si>
    <t>156-0030-006
156-0050-022</t>
  </si>
  <si>
    <t>CA PATENT 4209, 4212, 3628, 4210</t>
  </si>
  <si>
    <t>S019170</t>
  </si>
  <si>
    <t>GARY CAFFESE</t>
  </si>
  <si>
    <t>Gary Caffese</t>
  </si>
  <si>
    <t>Ward Cut</t>
  </si>
  <si>
    <t>069-090-032</t>
  </si>
  <si>
    <t>CA Patent 2329</t>
  </si>
  <si>
    <t>S019173</t>
  </si>
  <si>
    <t>S019176</t>
  </si>
  <si>
    <t>MIKE RATTO</t>
  </si>
  <si>
    <t>ULYSSES MENDOZA</t>
  </si>
  <si>
    <t>191-180-03</t>
  </si>
  <si>
    <t>S019178</t>
  </si>
  <si>
    <t>S019181</t>
  </si>
  <si>
    <t>S019219</t>
  </si>
  <si>
    <t>JIM R CHANCE</t>
  </si>
  <si>
    <t>0042-120-150</t>
  </si>
  <si>
    <t>700 Acres, pasture</t>
  </si>
  <si>
    <t>S019224</t>
  </si>
  <si>
    <t>PETERSEN ESTATE COMPANY</t>
  </si>
  <si>
    <t>42-170-05</t>
  </si>
  <si>
    <t>Patent No. 2278</t>
  </si>
  <si>
    <t>S019227</t>
  </si>
  <si>
    <t>PETERSEN RANCH</t>
  </si>
  <si>
    <t>Petersen Ranch</t>
  </si>
  <si>
    <t>42-150-11</t>
  </si>
  <si>
    <t>Number missing from patent doc</t>
  </si>
  <si>
    <t>S019242</t>
  </si>
  <si>
    <t>Patent No. 2279</t>
  </si>
  <si>
    <t>S019251</t>
  </si>
  <si>
    <t>RINDGE TRACT PARTNERS LLC</t>
  </si>
  <si>
    <t>Rindge Tract Partners LLC</t>
  </si>
  <si>
    <t>071-050-14</t>
  </si>
  <si>
    <t>Rindge Tract, CA patent 548</t>
  </si>
  <si>
    <t>S019253</t>
  </si>
  <si>
    <t>071-050-14, 071-050-15</t>
  </si>
  <si>
    <t>Rindge Tract, CA patent 2245</t>
  </si>
  <si>
    <t>S019256</t>
  </si>
  <si>
    <t>S019258</t>
  </si>
  <si>
    <t>VICTORIA ISLAND LP</t>
  </si>
  <si>
    <t>Victoria Island LP</t>
  </si>
  <si>
    <t>RD 2040 (VICTORIA ISLAND)</t>
  </si>
  <si>
    <t>129-190-31</t>
  </si>
  <si>
    <t>Patent 2256</t>
  </si>
  <si>
    <t>Victoria Island</t>
  </si>
  <si>
    <t>POU is enclosed in Patent 2256 which is riparian to Old River and Middle River.</t>
  </si>
  <si>
    <t>S019261</t>
  </si>
  <si>
    <t>WILLOW TREE FARMS &amp; PRESERVE, LLC</t>
  </si>
  <si>
    <t>Willow Tree Farms &amp; Preserve, LLC</t>
  </si>
  <si>
    <t>Empire Cut</t>
  </si>
  <si>
    <t>129-160-01</t>
  </si>
  <si>
    <t>CA PATENT 2182, 2444, 4778</t>
  </si>
  <si>
    <t>completely</t>
  </si>
  <si>
    <t>POU/APN lie on the Riparian Patents.</t>
  </si>
  <si>
    <t>S019262</t>
  </si>
  <si>
    <t>S019268</t>
  </si>
  <si>
    <t>Sacramento San Joaqui Delta</t>
  </si>
  <si>
    <t>S019270</t>
  </si>
  <si>
    <t>S019275</t>
  </si>
  <si>
    <t>ED VIRGIN</t>
  </si>
  <si>
    <t>Ed Virgin</t>
  </si>
  <si>
    <t>Putah Creek</t>
  </si>
  <si>
    <t>033-110-65, Latitude, Longitude: 38.51655833, -121.6452944</t>
  </si>
  <si>
    <t>033-110-65 &amp; 033-110-66</t>
  </si>
  <si>
    <t>Patent 571 &amp; 434</t>
  </si>
  <si>
    <t xml:space="preserve">See S019275 POU and Underlying patents.pdf </t>
  </si>
  <si>
    <t>The northernmost portion of the POU is covered by a patent that is not riparian with respect to the watercourse</t>
  </si>
  <si>
    <t>S019277</t>
  </si>
  <si>
    <t>DIANE YOUNG</t>
  </si>
  <si>
    <t>Diane Young</t>
  </si>
  <si>
    <t>Duck Slough - Middle River - Burns Cut Off</t>
  </si>
  <si>
    <t>131-340-01 
 131-390-03</t>
  </si>
  <si>
    <t>131-340-01</t>
  </si>
  <si>
    <t>S019280</t>
  </si>
  <si>
    <t>S019315</t>
  </si>
  <si>
    <t>LINDSAY SLOUGH</t>
  </si>
  <si>
    <t>CACHE SLOUGH</t>
  </si>
  <si>
    <t>S019316</t>
  </si>
  <si>
    <t>191-100-03</t>
  </si>
  <si>
    <t>191-100-03
191-100-09
191-100-11
191-100-12</t>
  </si>
  <si>
    <t>S019318</t>
  </si>
  <si>
    <t>S019319</t>
  </si>
  <si>
    <t>191-050-03</t>
  </si>
  <si>
    <t>S019324</t>
  </si>
  <si>
    <t>BROADWAY CANAL RANCH</t>
  </si>
  <si>
    <t>S019330</t>
  </si>
  <si>
    <t>POUs/Patents lie on Riparian lands adjacent to watercourse.</t>
  </si>
  <si>
    <t>S019333</t>
  </si>
  <si>
    <t>S019334</t>
  </si>
  <si>
    <t>129-150-01</t>
  </si>
  <si>
    <t>129-150-01
129-160-02</t>
  </si>
  <si>
    <t>S019339</t>
  </si>
  <si>
    <t>S019348</t>
  </si>
  <si>
    <t>ANDREW P. SOLARI</t>
  </si>
  <si>
    <t>071-080-45</t>
  </si>
  <si>
    <t>(1) CA Patent 2567
(2) CA Patent 2568
(3) CA Patent 4357
(4) CA Patent 4368</t>
  </si>
  <si>
    <t>S019350</t>
  </si>
  <si>
    <t>CA patent 1567, CA patent 297, CA patent 419</t>
  </si>
  <si>
    <t>S019353</t>
  </si>
  <si>
    <t>LAFAYETTE RANCH</t>
  </si>
  <si>
    <t>189-211-12</t>
  </si>
  <si>
    <t>18921012
18921011</t>
  </si>
  <si>
    <t>2 of the 3 Patents are Riparian. The last one is not Riparian.</t>
  </si>
  <si>
    <t>S019356</t>
  </si>
  <si>
    <t>RIO BLANCO RANCH</t>
  </si>
  <si>
    <t>191-280-10</t>
  </si>
  <si>
    <t>191-280-10, 191-280-09</t>
  </si>
  <si>
    <t>(1) CA patent 440 (2) CA patent 124 (3) CA patent 1006</t>
  </si>
  <si>
    <t>S019359</t>
  </si>
  <si>
    <t>HEATHER ROBINSON TANAKA</t>
  </si>
  <si>
    <t>Heather Robinson Tanaka</t>
  </si>
  <si>
    <t>13131002, 13130003</t>
  </si>
  <si>
    <t>APN/POU is on a different Riparian Patent than the POD.</t>
  </si>
  <si>
    <t>S019361</t>
  </si>
  <si>
    <t>156-0050-027</t>
  </si>
  <si>
    <t>156-0050-024
156-0050-025
156-0050-026
156-0050-027
156-0050-028
156-0050-029</t>
  </si>
  <si>
    <t>CA PATENT 4209, 4208, 4212, 4211</t>
  </si>
  <si>
    <t>S019362</t>
  </si>
  <si>
    <t>MICHAEL J. ROBINSON</t>
  </si>
  <si>
    <t>191-040-08</t>
  </si>
  <si>
    <t xml:space="preserve">19104008, 19109005, 19109006, 19110005
</t>
  </si>
  <si>
    <t>CA patent 2182, CA patent 1567</t>
  </si>
  <si>
    <t>There are several POUs. Of which, 2 of them are completely separated from the POD through different Riparian patents.</t>
  </si>
  <si>
    <t>S019365</t>
  </si>
  <si>
    <t>191-140-01</t>
  </si>
  <si>
    <t>191-140-01, 191-130-03</t>
  </si>
  <si>
    <t>(1) CA patent 1570, (2) CA patent 1094 (3) CA patent 1567, (4) CA patent 2182</t>
  </si>
  <si>
    <t>S019371</t>
  </si>
  <si>
    <t>(1) CA patent 2182 (2) CA patent 1675</t>
  </si>
  <si>
    <t>S019372</t>
  </si>
  <si>
    <t>142-0040-030,31,32,33,34,142-004-020 (Claimed)
142-0040-035 (Actual)</t>
  </si>
  <si>
    <t>142-0040-020, 030, 031, 032, 036, 037</t>
  </si>
  <si>
    <t>CA PATENT 1511</t>
  </si>
  <si>
    <t>S019376</t>
  </si>
  <si>
    <t>DONNA L REED</t>
  </si>
  <si>
    <t>132-0120-066</t>
  </si>
  <si>
    <t>132-0120-081, 132-0120-066</t>
  </si>
  <si>
    <t>CA PATENT 945 &amp; 279</t>
  </si>
  <si>
    <t xml:space="preserve">The POU is located on one parcel, covered by one patent that are riparian to the watercourse </t>
  </si>
  <si>
    <t>S019379</t>
  </si>
  <si>
    <t>JOHN SOTO</t>
  </si>
  <si>
    <t>043-040-023</t>
  </si>
  <si>
    <t>043 040 021. 043 040 022, 043 040 023</t>
  </si>
  <si>
    <t>Patent 346, Patent 480</t>
  </si>
  <si>
    <t xml:space="preserve">Most of the POU Parcels are within the riparian patent, however, the west portion of the POU is located on a non-riparian patent. The southwest property of the POU (APN: 043-040-22) is not abutting the watercourse. The POU was subdivided into three parcels and we do not have documents about the riparian right was distributed among the three properties. </t>
  </si>
  <si>
    <t>S019390</t>
  </si>
  <si>
    <t>S019399</t>
  </si>
  <si>
    <t>S019402</t>
  </si>
  <si>
    <t>HERITAGE LAND COMPANY, INC.</t>
  </si>
  <si>
    <t>Zuckerman Family Farms, Inc.</t>
  </si>
  <si>
    <t>025-050-06</t>
  </si>
  <si>
    <t>055-040-05</t>
  </si>
  <si>
    <t>(1) Patent 2156
(2) Patent 1776
(3) Patent 538
(4) Patent 578</t>
  </si>
  <si>
    <t>POD doesn't appear to be severed from POD, but POU is severed across 4 patents (2 of which are non-riparian).</t>
  </si>
  <si>
    <t>S019407</t>
  </si>
  <si>
    <t>S019410</t>
  </si>
  <si>
    <t>S019413</t>
  </si>
  <si>
    <t>S019440</t>
  </si>
  <si>
    <t>Brooadway Slough</t>
  </si>
  <si>
    <t>129-200-10</t>
  </si>
  <si>
    <t xml:space="preserve">The POU parcel is abutting to the listed water course listed in the statement with the POU instream. Also, the underlying patent of the POU is a riparian patent. </t>
  </si>
  <si>
    <t>S019443</t>
  </si>
  <si>
    <t>S019444</t>
  </si>
  <si>
    <t>129-130-01</t>
  </si>
  <si>
    <t>S019446</t>
  </si>
  <si>
    <t>Broadway Slough</t>
  </si>
  <si>
    <t>S019448</t>
  </si>
  <si>
    <t>KLEIN FAMILY RANCHES</t>
  </si>
  <si>
    <t>Klein Family Ranches</t>
  </si>
  <si>
    <t>071-050-25</t>
  </si>
  <si>
    <t>071-050-25, 071-050-19, 071-050-22, 071-050-23, 071-050-020, 071-050-21, 071-050-15, 071-050-14, 071-050-12, 071-050-13, 071-050-31, 071-050-30, 071-050-32, 071-050-29, 071-050-28, 071-050-10, 071-050-24, 071-050-09</t>
  </si>
  <si>
    <t>2245, 547, 546, 548, 549, 551, 550, 552, 555, 548, 553, 554, 556, 561, 552, 558, 556, 561, 557, 560</t>
  </si>
  <si>
    <t>S019450</t>
  </si>
  <si>
    <t>S019451</t>
  </si>
  <si>
    <t>S019454</t>
  </si>
  <si>
    <t>S019456</t>
  </si>
  <si>
    <t>071-050-09</t>
  </si>
  <si>
    <t>S019457</t>
  </si>
  <si>
    <t>S019459</t>
  </si>
  <si>
    <t>S019460</t>
  </si>
  <si>
    <t>S019462</t>
  </si>
  <si>
    <t>071-050-19</t>
  </si>
  <si>
    <t>S019463</t>
  </si>
  <si>
    <t>S019465</t>
  </si>
  <si>
    <t>S019466</t>
  </si>
  <si>
    <t>S019468</t>
  </si>
  <si>
    <t>MARLENE RIZZI, LARRY PELLEGRI &amp; GIOVANNONI TRUST</t>
  </si>
  <si>
    <t>RIZZI PELLEGRI AND GARIBALDI CO</t>
  </si>
  <si>
    <t>131-370-03
131-260-01</t>
  </si>
  <si>
    <t>JP Whitney Patent 2182</t>
  </si>
  <si>
    <t>S019469</t>
  </si>
  <si>
    <t>S019472</t>
  </si>
  <si>
    <t>071-050-23</t>
  </si>
  <si>
    <t>S019475</t>
  </si>
  <si>
    <t>S019479</t>
  </si>
  <si>
    <t>S019480</t>
  </si>
  <si>
    <t>KRULL, BURNICE A LP #1</t>
  </si>
  <si>
    <t>043-220-014</t>
  </si>
  <si>
    <t>S019482</t>
  </si>
  <si>
    <t>JACK KLEIN TRUST PARTNERSHIP</t>
  </si>
  <si>
    <t>JACK KLEIN TRUST PARTNERSHIP
JACK KLEIN TRUST PARTERNSHIP</t>
  </si>
  <si>
    <t>071-050-24</t>
  </si>
  <si>
    <t>(1) Patent 551
(2) Patent 548
(3) Patent 546
(4) Patent 547
(5) Patent 549
(6) Patent 550</t>
  </si>
  <si>
    <t>Siphon #1</t>
  </si>
  <si>
    <t>S019486</t>
  </si>
  <si>
    <t>071-050-10</t>
  </si>
  <si>
    <t>(1) Patent 552
(2) Patent 550
(3) Patent 555
(4) Patent 549
(5) Patent 2245</t>
  </si>
  <si>
    <t>Siphon #46</t>
  </si>
  <si>
    <t>S019488</t>
  </si>
  <si>
    <t>RIELLA RANCHES TRACY RANCH, LLC</t>
  </si>
  <si>
    <t>Riella Ranches Tracy Ranch, LLC</t>
  </si>
  <si>
    <t>Sec 10, T2N, R5E, MD B &amp; M</t>
  </si>
  <si>
    <t xml:space="preserve">The property does not abut the watercourse, however it is located on a patent that is riparian to the watercourse </t>
  </si>
  <si>
    <t>S019489</t>
  </si>
  <si>
    <t>(1) Patent 561
(2) Patent 556
(3) Patent 549</t>
  </si>
  <si>
    <t>Siphon #18</t>
  </si>
  <si>
    <t>S019495</t>
  </si>
  <si>
    <t>MARCHINI LAND COMPANY PTP</t>
  </si>
  <si>
    <t>162-150-05</t>
  </si>
  <si>
    <t xml:space="preserve">162-150-05, 162-130-08 </t>
  </si>
  <si>
    <t>(1) CA patent 359 (2) CA patent 1275 (3) patent 1282</t>
  </si>
  <si>
    <t>POU is on non-Riparian land/patents.</t>
  </si>
  <si>
    <t>S019497</t>
  </si>
  <si>
    <t>071-50-10</t>
  </si>
  <si>
    <t>Siphon #47</t>
  </si>
  <si>
    <t>S019500</t>
  </si>
  <si>
    <t>JACK KLEIN TRUST PARTERNSHIP</t>
  </si>
  <si>
    <t>Jack Klein Trust Parternship</t>
  </si>
  <si>
    <t>Siphon #48</t>
  </si>
  <si>
    <t>S019509</t>
  </si>
  <si>
    <t>MARCHINI LAND COMPANY</t>
  </si>
  <si>
    <t>Marchini Land Company</t>
  </si>
  <si>
    <t>Sac-SJ Delta</t>
  </si>
  <si>
    <t>189-160-19, 189-160-11, 189-190-08</t>
  </si>
  <si>
    <t>(1) CA patent 1279 (2) CA patent 1337</t>
  </si>
  <si>
    <t>S019512</t>
  </si>
  <si>
    <t>162-050-15 
162-130-08</t>
  </si>
  <si>
    <t>(1) CA patent 2196 (2) CA patent 2182</t>
  </si>
  <si>
    <t>S019538</t>
  </si>
  <si>
    <t>LAMB-GIANELLI FAMILY LIMITED PARTNERSHIP</t>
  </si>
  <si>
    <t>EMPIRE ISLAND FARMING COMPANY LLC</t>
  </si>
  <si>
    <t>069-08-003</t>
  </si>
  <si>
    <t>(1) Patent 1363
(2) Patent 4357
(3) Patent 4368</t>
  </si>
  <si>
    <t>Honker Cut was not drawn in the original survey</t>
  </si>
  <si>
    <t>Statement cannot be fully evaluated until the question of whether Honker Cut is considered "natural" can be answered.</t>
  </si>
  <si>
    <t>S019548</t>
  </si>
  <si>
    <t>016-025-013-000</t>
  </si>
  <si>
    <t xml:space="preserve">016-010-010
016-010-011
016-011-028
016-010-002
016-011-004
016-011-021
016-011-012
016-011-015
016-011-026
016-010-006
016-010-007
016-011-025
016-011-027
016-011-006
016-010-008
016-010-013
016-011-014
016-011-020
016-010-001
016-010-003
016-011-019
016-011-003
016-011-008
</t>
  </si>
  <si>
    <t>CACAAA 08997, El Pescadero</t>
  </si>
  <si>
    <t>Could not determine if water was used for storage.</t>
  </si>
  <si>
    <t>S019551</t>
  </si>
  <si>
    <t>VIERA/MATHER</t>
  </si>
  <si>
    <t>Viera/Mather</t>
  </si>
  <si>
    <t>Duck Slough. Middle River, Burns Cut Off</t>
  </si>
  <si>
    <t>131-280-01</t>
  </si>
  <si>
    <t>See Contract And Other Rights. POU/APN lie on Riparian Patent.</t>
  </si>
  <si>
    <t>S019552</t>
  </si>
  <si>
    <t>UNIVERSITY OF THE PACIFIC</t>
  </si>
  <si>
    <t>University of the Pacific</t>
  </si>
  <si>
    <t>California Water Service (Private)</t>
  </si>
  <si>
    <t>Calaveras River</t>
  </si>
  <si>
    <t>113-140-13</t>
  </si>
  <si>
    <t>113-140-02, 113-140-08, 113-140-09, 110-260-01, 110-260-02, 110-260-03, 110-260-04, 110-260-05, 110-250-01, 110-250-19, 110-250-20</t>
  </si>
  <si>
    <t>Campo DE Los Frances</t>
  </si>
  <si>
    <t>POU/APN lie on the Riparian Patent Campo de Los Francese.</t>
  </si>
  <si>
    <t>S019554</t>
  </si>
  <si>
    <t>WILCOX HOLLAND FAMILY TRUST</t>
  </si>
  <si>
    <t>Wilcox Holland Family Trust</t>
  </si>
  <si>
    <t xml:space="preserve">043-070-025 (Claimed) </t>
  </si>
  <si>
    <t>CA Patents 1544, 3863</t>
  </si>
  <si>
    <t>S019560</t>
  </si>
  <si>
    <t>GEORGE N. VIERRA</t>
  </si>
  <si>
    <t>George N. Vierra</t>
  </si>
  <si>
    <t>Whiskey/Trapper Sloughs</t>
  </si>
  <si>
    <t>Sac-SJ Rivers</t>
  </si>
  <si>
    <t>S019561</t>
  </si>
  <si>
    <t>DON WIDMER</t>
  </si>
  <si>
    <t>Don Widmer</t>
  </si>
  <si>
    <t xml:space="preserve">191-220-04 </t>
  </si>
  <si>
    <t>(1) Unknown patent, Survey 529 which contains current APNs 191-220-04 and 191-220-05</t>
  </si>
  <si>
    <t>S019580</t>
  </si>
  <si>
    <t>Siphon #53</t>
  </si>
  <si>
    <t>S019582</t>
  </si>
  <si>
    <t>Siphon #49</t>
  </si>
  <si>
    <t>S019583</t>
  </si>
  <si>
    <t>Siphon #54</t>
  </si>
  <si>
    <t>S019585</t>
  </si>
  <si>
    <t>001-050-04</t>
  </si>
  <si>
    <t>See "Siphon Map" in "Klein Family Ranches" Folder</t>
  </si>
  <si>
    <t>S019588</t>
  </si>
  <si>
    <t>Woodbridge irrigation District irrigation canal</t>
  </si>
  <si>
    <t>001-170-14</t>
  </si>
  <si>
    <t>S019591</t>
  </si>
  <si>
    <t>RICHARD G. KLEIN FAMILY LIMITED PARTNERSHIP</t>
  </si>
  <si>
    <t>Richard G. Klein Family Limited Partnership</t>
  </si>
  <si>
    <t>011-050-09</t>
  </si>
  <si>
    <t>011-050-09, 011-050-10, 011-050-11, 011-050-12, 011-050-13, 011-050-14, 011-050-15</t>
  </si>
  <si>
    <t>(1) CA patent 1065 (2) CA patent 961 (3) CA patent 60 (4) CA patent 471 (5) Federal patent 327</t>
  </si>
  <si>
    <t>S019599</t>
  </si>
  <si>
    <t>Siphon #52</t>
  </si>
  <si>
    <t>S019602</t>
  </si>
  <si>
    <t>Siphon #50</t>
  </si>
  <si>
    <t>S019603</t>
  </si>
  <si>
    <t>MAIN STONE CORPORATION</t>
  </si>
  <si>
    <t>189-050-43</t>
  </si>
  <si>
    <t>The POU is located on a patent riparian to the watercourse, however there is a single separation within the POU</t>
  </si>
  <si>
    <t>S019605</t>
  </si>
  <si>
    <t>Siphon #51</t>
  </si>
  <si>
    <t>S019609</t>
  </si>
  <si>
    <t>ROBERT ARCEO</t>
  </si>
  <si>
    <t>Robert Arceo</t>
  </si>
  <si>
    <t>146-0410-002 (Claimed)
146-0410-001 (Actual)</t>
  </si>
  <si>
    <t>146-0410-001, 002</t>
  </si>
  <si>
    <t>CA PATENT 454</t>
  </si>
  <si>
    <t xml:space="preserve">The POU is located on two parcels but there are no separations from the watercourse,  POU is completely covered by two patents that are riparian to the watercourse </t>
  </si>
  <si>
    <t>S019620</t>
  </si>
  <si>
    <t>189-040-10</t>
  </si>
  <si>
    <t xml:space="preserve">The POU is located on one patent riparian to the watercourse, there are no separations </t>
  </si>
  <si>
    <t>S019623</t>
  </si>
  <si>
    <t>Victorial Canal / North Canal</t>
  </si>
  <si>
    <t>189-250-28</t>
  </si>
  <si>
    <t>S019624</t>
  </si>
  <si>
    <t>ROBERT HILARIDES</t>
  </si>
  <si>
    <t>Frances Fisher &amp;
Leona Beaver</t>
  </si>
  <si>
    <t>157-0090-018</t>
  </si>
  <si>
    <t>CA PATENT 1484 &amp; 1485</t>
  </si>
  <si>
    <t>S019626</t>
  </si>
  <si>
    <t>189-040-11</t>
  </si>
  <si>
    <t>There are multiple separations within the POU</t>
  </si>
  <si>
    <t>S019629</t>
  </si>
  <si>
    <t xml:space="preserve">POU is riparian to Grant Line Canal. </t>
  </si>
  <si>
    <t>S019632</t>
  </si>
  <si>
    <t xml:space="preserve">The POU is located within one parcel on a patent riparian to the watercourse with no separations </t>
  </si>
  <si>
    <t>S019635</t>
  </si>
  <si>
    <t>H. DENIS VAN DE MAELE</t>
  </si>
  <si>
    <t>H. Denis Van De Maele</t>
  </si>
  <si>
    <t>156-0040-014</t>
  </si>
  <si>
    <t>156-0040-014-0000</t>
  </si>
  <si>
    <t>CA PATENT 597</t>
  </si>
  <si>
    <t>POU/APN lie on Riparian Patent.</t>
  </si>
  <si>
    <t>S019641</t>
  </si>
  <si>
    <t>156-0040-013</t>
  </si>
  <si>
    <t>S019679</t>
  </si>
  <si>
    <t xml:space="preserve">Claimant failed to submit property proof of continuous diversion but the riparian right is sufficient to constitute use </t>
  </si>
  <si>
    <t>S019681</t>
  </si>
  <si>
    <t>PESCADERO RECLAMATION DIST NO 2058</t>
  </si>
  <si>
    <t>Various</t>
  </si>
  <si>
    <t>S019682</t>
  </si>
  <si>
    <t>DUARTE A SOARES</t>
  </si>
  <si>
    <t>189-050-29</t>
  </si>
  <si>
    <t>S019683</t>
  </si>
  <si>
    <t>REYNOLDS, JEAN CAROLE ETAL</t>
  </si>
  <si>
    <t>Reynolds, Jean Carole ETAL</t>
  </si>
  <si>
    <t>S Fork Mokelumne River</t>
  </si>
  <si>
    <t>055-050-02</t>
  </si>
  <si>
    <t>CA patent 1362, CA patent 579, CA patent 578. CA patent 1343, CA patent 1361, CA patent 1360</t>
  </si>
  <si>
    <t>S019684</t>
  </si>
  <si>
    <t>S019685</t>
  </si>
  <si>
    <t xml:space="preserve">Owner did not provide the required documents to support its Pre-1914 claim. Nevertheless, the POD &amp; POU are located within Rancho El Pescadero. </t>
  </si>
  <si>
    <t>S019686</t>
  </si>
  <si>
    <t>LARKIN TR ETAL</t>
  </si>
  <si>
    <t>LARKIN BROTHERS</t>
  </si>
  <si>
    <t>Sacramento San Joaquin River Delta</t>
  </si>
  <si>
    <t>191-070-10</t>
  </si>
  <si>
    <t>19107001
19107002
19107003
19107005
19107010
19107011
19107014
19107015</t>
  </si>
  <si>
    <t xml:space="preserve">The POU is located on multiple parcels, and there are multiple separations from the watercourse. </t>
  </si>
  <si>
    <t>S019687</t>
  </si>
  <si>
    <t>S019688</t>
  </si>
  <si>
    <t>S019689</t>
  </si>
  <si>
    <t>RICHARD MARCUCCI</t>
  </si>
  <si>
    <t>131-300-01</t>
  </si>
  <si>
    <t>131-300-01, 131-170-02</t>
  </si>
  <si>
    <t>(1) CA patent 1275 (2) CA patent 1058</t>
  </si>
  <si>
    <t>S019690</t>
  </si>
  <si>
    <t>S019691</t>
  </si>
  <si>
    <t>S019693</t>
  </si>
  <si>
    <t>S019696</t>
  </si>
  <si>
    <t>213-020-22</t>
  </si>
  <si>
    <t>S019699</t>
  </si>
  <si>
    <t>S019702</t>
  </si>
  <si>
    <t>TOM PAINE</t>
  </si>
  <si>
    <t>S019713</t>
  </si>
  <si>
    <t>ANITA J MERLO</t>
  </si>
  <si>
    <t>011-020-01</t>
  </si>
  <si>
    <t>(1) CA Patent 2156</t>
  </si>
  <si>
    <t>This APN is completely enclosed within the riparian CA Patent 2156. The watercourse, Sycamore Slough, has existed since at least 1894 (see 1894 Lodi Map), old enough to be considered "natural."</t>
  </si>
  <si>
    <t>S019716</t>
  </si>
  <si>
    <t>ANITA MERLO</t>
  </si>
  <si>
    <t>S019719</t>
  </si>
  <si>
    <t>011-030-14</t>
  </si>
  <si>
    <t>The place of use is adjacent to the watercourse and is completely enclosed within the original riparian patent, as depicted in the S019719 POU on patent map in the statement folder. Additionally, the watercourse, Sycamore Slough, has existed since 1894 (see 1894 Lodi Map), old enough to be "natural."</t>
  </si>
  <si>
    <t>S019722</t>
  </si>
  <si>
    <t>S019730</t>
  </si>
  <si>
    <t>ARNAUDO BROTHERS</t>
  </si>
  <si>
    <t>189-100-04</t>
  </si>
  <si>
    <t>(1) 5/26/1877 patent to Tideland Reclamation Company, Survey 1336
(2) 4/19/1877 patent to David Bixler and George S. Williams, Survey 1333</t>
  </si>
  <si>
    <t>POU is Riparian, though not at time of Patent.</t>
  </si>
  <si>
    <t>S019733</t>
  </si>
  <si>
    <t>THE ESTATE OF ANGELINA MERLO</t>
  </si>
  <si>
    <t>Owner reported water storage in 2013 and 2014</t>
  </si>
  <si>
    <t>CA PATENT 2156</t>
  </si>
  <si>
    <t>S019736</t>
  </si>
  <si>
    <t>S019737</t>
  </si>
  <si>
    <t>162-160-01</t>
  </si>
  <si>
    <t>S019740</t>
  </si>
  <si>
    <t>S019741</t>
  </si>
  <si>
    <t xml:space="preserve">043-170-090 (Claimed) </t>
  </si>
  <si>
    <t xml:space="preserve">043-170-091 (Claimed) </t>
  </si>
  <si>
    <t>S019755</t>
  </si>
  <si>
    <t>WILSON FARMS</t>
  </si>
  <si>
    <t xml:space="preserve">043-080-030 (Claimed) </t>
  </si>
  <si>
    <t xml:space="preserve">043-080-031 (Claimed) </t>
  </si>
  <si>
    <t>CA Patents 2407, Survey #s 379, 365</t>
  </si>
  <si>
    <t>S019761</t>
  </si>
  <si>
    <t>044-040-033 (Claimed)</t>
  </si>
  <si>
    <t>CA Patents 49, 412, 417</t>
  </si>
  <si>
    <t>S019767</t>
  </si>
  <si>
    <t>044-040-028 (Claimed)</t>
  </si>
  <si>
    <t>CA Patent 479</t>
  </si>
  <si>
    <t xml:space="preserve"> The POU parcel abuts the water source with the POD upstream from the POU parcel. </t>
  </si>
  <si>
    <t>S019784</t>
  </si>
  <si>
    <t>WURSTER RANCHES, LP</t>
  </si>
  <si>
    <t>SACRAMENTO SAN JOAQUIN RIVER DELTA</t>
  </si>
  <si>
    <t>132-0210-032</t>
  </si>
  <si>
    <t>132-0210-032
132-0210-054</t>
  </si>
  <si>
    <t>CA PATENT 356, 357, 624</t>
  </si>
  <si>
    <t>S019790</t>
  </si>
  <si>
    <t>claimed POD coordinates do not reflect the POD location shown in the submitted map</t>
  </si>
  <si>
    <t>132-0210-054</t>
  </si>
  <si>
    <t>S019794</t>
  </si>
  <si>
    <t>CHARLOTTE BETH ROBBINS</t>
  </si>
  <si>
    <t>NOT SPECIFIED</t>
  </si>
  <si>
    <t>146-0100-039-0000 (REPORTED)
146-0060-015-0000 (ACTUAL)</t>
  </si>
  <si>
    <t>146-0100-039</t>
  </si>
  <si>
    <t>CA PATENT 764</t>
  </si>
  <si>
    <t>S019811</t>
  </si>
  <si>
    <t>JAMES DE FREMERY IV</t>
  </si>
  <si>
    <t>James de Fremery IV</t>
  </si>
  <si>
    <t>Broadway Canal / Middle River</t>
  </si>
  <si>
    <t>129-200-41, 129-200-15</t>
  </si>
  <si>
    <t>129-200-41</t>
  </si>
  <si>
    <t>S019813</t>
  </si>
  <si>
    <t>MARGERY H. STRASS</t>
  </si>
  <si>
    <t>Margery H. Strass</t>
  </si>
  <si>
    <t>129-200-42, 129-200-15</t>
  </si>
  <si>
    <t>S019814</t>
  </si>
  <si>
    <t>GEORGE L. BARBER</t>
  </si>
  <si>
    <t>George L. Barber</t>
  </si>
  <si>
    <t>001-110-02</t>
  </si>
  <si>
    <t>001-110-02, 001-110-22, 001-110-24</t>
  </si>
  <si>
    <t>S019816</t>
  </si>
  <si>
    <t>S019819</t>
  </si>
  <si>
    <t>S019824</t>
  </si>
  <si>
    <t>KARAN L. TOLAND</t>
  </si>
  <si>
    <t>Karan L. Toland</t>
  </si>
  <si>
    <t>008-340-32</t>
  </si>
  <si>
    <t>unconfirmed POU and not near water source</t>
  </si>
  <si>
    <t>S019828</t>
  </si>
  <si>
    <t>S019830</t>
  </si>
  <si>
    <t>142-0080-114</t>
  </si>
  <si>
    <t>CA PATENT 742</t>
  </si>
  <si>
    <t>S019831</t>
  </si>
  <si>
    <t>S019836</t>
  </si>
  <si>
    <t>WALNUT GROVE LAND COMPANY</t>
  </si>
  <si>
    <t>DELTA CROSS CHANNEL</t>
  </si>
  <si>
    <t>146-0190-009</t>
  </si>
  <si>
    <t>14601900090000
14601900260000
14601900270000
14601900280000
14601900320000</t>
  </si>
  <si>
    <t>CA PATENT 2460, 565</t>
  </si>
  <si>
    <t>S019839</t>
  </si>
  <si>
    <t>MICHAEL GLEARY TRUST</t>
  </si>
  <si>
    <t>Michael Gleary Trust</t>
  </si>
  <si>
    <t>S019843</t>
  </si>
  <si>
    <t>129-210-01</t>
  </si>
  <si>
    <t>S019859</t>
  </si>
  <si>
    <t>DENNIS A. BRUGGMAN</t>
  </si>
  <si>
    <t>Dennis A. Bruggman</t>
  </si>
  <si>
    <t>043-080-004</t>
  </si>
  <si>
    <t>043-080-04, 043-080-03, 043-080-02, 043-080-01</t>
  </si>
  <si>
    <t xml:space="preserve">Patent 522, 1285, &amp; 2407, </t>
  </si>
  <si>
    <t xml:space="preserve">See S019859 POU and Underlying patents.pdf </t>
  </si>
  <si>
    <t xml:space="preserve">Portion o the POU is located on a patent that is not riparian to the Sacramento River </t>
  </si>
  <si>
    <t>S019865</t>
  </si>
  <si>
    <t>142-0040-032 (Claimed)
142-0050-032 (Actual)</t>
  </si>
  <si>
    <t>142-0040-005, 019
142-0050-018,020</t>
  </si>
  <si>
    <t>S019880</t>
  </si>
  <si>
    <t>043-030-001-000
043-030-011</t>
  </si>
  <si>
    <t>S019886</t>
  </si>
  <si>
    <t>043-030-006</t>
  </si>
  <si>
    <t xml:space="preserve">043 040 26, 043 040 27, 043 030 06, </t>
  </si>
  <si>
    <t xml:space="preserve">POU and POD are in the same watershed. POU is entirely covered by a riparian patent and there is no separation of parcels </t>
  </si>
  <si>
    <t>S019895</t>
  </si>
  <si>
    <t>STEPHEN BARSOOM</t>
  </si>
  <si>
    <t>0042-200-100, 0042-200-280</t>
  </si>
  <si>
    <t>0042-200-220, 0042-200-150, 0042-200-270, 0042-200-280, 0042-200-390</t>
  </si>
  <si>
    <t>Patent Nos. 2412, 1324, 3452</t>
  </si>
  <si>
    <t>Owner did not provide required documents to support its pre-1914 claim. Nevertheless, POD &amp; POU are located within North Delta Water Agency Boundary.</t>
  </si>
  <si>
    <t>S019912</t>
  </si>
  <si>
    <t>142-0020-059</t>
  </si>
  <si>
    <t>CA PATENT 1496</t>
  </si>
  <si>
    <t xml:space="preserve">THE POU is located on one parcel. The western half of the POU is covered by a patent riparian to the watercourse. However, the POD and the eastern and southern portions of the POU are located on an unknown patent that may or may not be riparian to the watercourse </t>
  </si>
  <si>
    <t>S019921</t>
  </si>
  <si>
    <t>JOHN MCCORMACK COMPANY INC</t>
  </si>
  <si>
    <t>142-0220-001</t>
  </si>
  <si>
    <t>142-0220-001, 002</t>
  </si>
  <si>
    <t>CA PATENT 449 &amp; 2227</t>
  </si>
  <si>
    <t>S019929</t>
  </si>
  <si>
    <t>WHITE MALLARD, INC.</t>
  </si>
  <si>
    <t>12-024-003</t>
  </si>
  <si>
    <t>012-230-011-000
012-240-002-000
012-280-008-000</t>
  </si>
  <si>
    <t>Patent 1323
Patent 1068
MW-0431-442
MW-350-115/CACAAAA032643 01
CA0680_.090</t>
  </si>
  <si>
    <t>Property is adjacent to a creek on a Street map know as Butte Slough</t>
  </si>
  <si>
    <t>West half of APNs are owned by single patentee J.F. Houghton, and touches Butte Creek at least once. East half of APNs are riparian to Butte Creek.</t>
  </si>
  <si>
    <t>More information needed. Attached a letter, but did not provide documentation</t>
  </si>
  <si>
    <t>S020009</t>
  </si>
  <si>
    <t>ALICE WHITMAN</t>
  </si>
  <si>
    <t>WMD FARMS</t>
  </si>
  <si>
    <t>241-190-05</t>
  </si>
  <si>
    <t>claimant claimed that Pre-1914 water right is supported by patent and certificate of purchase, and also claimed that appropriative right was constituted by diversion of water before patent was issued for riparian land; however, POU overlies multiple patents, which include non-riparian patents. More evident of Pre-1914 right is needed.</t>
  </si>
  <si>
    <t>S020011</t>
  </si>
  <si>
    <t>DAVID W NUSS</t>
  </si>
  <si>
    <t>David W Nuss</t>
  </si>
  <si>
    <t>025-090-07</t>
  </si>
  <si>
    <t>Did not create new POU Map: 
Need to determine if Sycamore Slough and Upland Canal are considered natural. Both were not drawn in the original survey/patent.</t>
  </si>
  <si>
    <t>S020012</t>
  </si>
  <si>
    <t>025-090-09</t>
  </si>
  <si>
    <t>S020013</t>
  </si>
  <si>
    <t>025-090-08</t>
  </si>
  <si>
    <t>S020027</t>
  </si>
  <si>
    <t>GREENFIELDS TURF, INC</t>
  </si>
  <si>
    <t>156-0030-002-000</t>
  </si>
  <si>
    <t>156-0030-002-0000</t>
  </si>
  <si>
    <t>CA PATENT 731, 732 &amp; 576</t>
  </si>
  <si>
    <t>S020041</t>
  </si>
  <si>
    <t>129-030-33</t>
  </si>
  <si>
    <t>S020044</t>
  </si>
  <si>
    <t>Deep Water Channel</t>
  </si>
  <si>
    <t>S020047</t>
  </si>
  <si>
    <t>EDWARD MCDOWELL</t>
  </si>
  <si>
    <t>Edward McDowell</t>
  </si>
  <si>
    <t>142-0040-039 (2017)
142-0040-023 (2010)</t>
  </si>
  <si>
    <t>142-0040-004, 142-0040-038, 142-0040-039 (2017)
142-0040-004, 142-0040-029 (2010)</t>
  </si>
  <si>
    <t>CA PATENT 251 &amp; 962</t>
  </si>
  <si>
    <t>S020068</t>
  </si>
  <si>
    <t>SHADOWBIRD INC</t>
  </si>
  <si>
    <t>071-150-09</t>
  </si>
  <si>
    <t>CA patent 1275</t>
  </si>
  <si>
    <t>S020071</t>
  </si>
  <si>
    <t>MUZIO FARMS, INC</t>
  </si>
  <si>
    <t>Muzio Farms, Inc</t>
  </si>
  <si>
    <t>071-140-03</t>
  </si>
  <si>
    <t>Patent 3050</t>
  </si>
  <si>
    <t>S020073</t>
  </si>
  <si>
    <t>S020074</t>
  </si>
  <si>
    <t>162-060-09
162-050-16</t>
  </si>
  <si>
    <t>See Contract And Other Rights. POU/Patent are on Riparian lands</t>
  </si>
  <si>
    <t>S020075</t>
  </si>
  <si>
    <t>162-060-15
162-060-02</t>
  </si>
  <si>
    <t>S020085</t>
  </si>
  <si>
    <t>R &amp; M RANCH PTP</t>
  </si>
  <si>
    <t>189-100-02 189-250-24</t>
  </si>
  <si>
    <t>189-250-24</t>
  </si>
  <si>
    <t>The patent that the POU is on is riparian to both Old River and Grant Line Canal (not confirmed if it is natural). Parcel 189-250-24 could possibly had severed a riparian right.</t>
  </si>
  <si>
    <t>S020089</t>
  </si>
  <si>
    <t>S020093</t>
  </si>
  <si>
    <t>189-100-03</t>
  </si>
  <si>
    <t>S020095</t>
  </si>
  <si>
    <t>STATE OF CA, DEPT. OF WATER RESOURCES</t>
  </si>
  <si>
    <t>Emerson Slough</t>
  </si>
  <si>
    <t>Dutch Slough</t>
  </si>
  <si>
    <t>037-191-036</t>
  </si>
  <si>
    <t>Patent 243, Patent 881,  Patent 3623,  Survey 5</t>
  </si>
  <si>
    <t>S020099</t>
  </si>
  <si>
    <t>Little Dutch Slough</t>
  </si>
  <si>
    <t>032-081-018</t>
  </si>
  <si>
    <t>037-191-036, 032-081-15, 032-081-18</t>
  </si>
  <si>
    <t>S020103</t>
  </si>
  <si>
    <t>S020104</t>
  </si>
  <si>
    <t>HASTINGS ISLAND LAND COMPANY</t>
  </si>
  <si>
    <t>Hastings Island Land Company</t>
  </si>
  <si>
    <t>38.2688 N, 121.7044 W</t>
  </si>
  <si>
    <t>0042-160-16</t>
  </si>
  <si>
    <t>Patents 10, 317, 344, 49 ,353, 217, 671, 408, 48, 338, 81, 359, 360, 615, 531, 406, 407, and 405 are in the POU</t>
  </si>
  <si>
    <t>S020107</t>
  </si>
  <si>
    <t>Dutch Slough, Sac-SJ Delta</t>
  </si>
  <si>
    <t>S020108</t>
  </si>
  <si>
    <t>38.2689 N, 121.7045 W</t>
  </si>
  <si>
    <t>S020109</t>
  </si>
  <si>
    <t>PAUL E STEFANI</t>
  </si>
  <si>
    <t>PAUL STEFANI</t>
  </si>
  <si>
    <t>142-0100-067</t>
  </si>
  <si>
    <t>142-0100-067, 091, 103, 104, 105, 106, 107</t>
  </si>
  <si>
    <t>CA PATENT 464, 1172, 1174, 1448</t>
  </si>
  <si>
    <t>Jimeno  Rancho Land Grant</t>
  </si>
  <si>
    <t>Some patents within the POU are not Riparian.</t>
  </si>
  <si>
    <t>S020111</t>
  </si>
  <si>
    <t>032-081-015</t>
  </si>
  <si>
    <t>S020115</t>
  </si>
  <si>
    <t>S020120</t>
  </si>
  <si>
    <t>191-280-23</t>
  </si>
  <si>
    <t>Single land parcel sold as 2 patents to the same individual:
(1) CA Patent 1521
(2) CA Patent 1525</t>
  </si>
  <si>
    <t>S020125</t>
  </si>
  <si>
    <t>142-0120-012 (Claimed)
142-0120-064 (Actual)</t>
  </si>
  <si>
    <t>POU information is needed</t>
  </si>
  <si>
    <t>S020137</t>
  </si>
  <si>
    <t>MARILYN MCKAPES</t>
  </si>
  <si>
    <t>Marilyn McKapes</t>
  </si>
  <si>
    <t>043 160 37</t>
  </si>
  <si>
    <t>S020144</t>
  </si>
  <si>
    <t>NATALI ROAD JOINT PUMP</t>
  </si>
  <si>
    <t>Natali Road Joint Pump</t>
  </si>
  <si>
    <t>131-260-01
131-260-02
131-260-03
131-260-08
131-260-11
131-260-12
131-360-06
131-360-10
131-370-03</t>
  </si>
  <si>
    <t>S020149</t>
  </si>
  <si>
    <t>PYLMAN VINEYARDS INC</t>
  </si>
  <si>
    <t>Suisun-Sac-SJ-Delta</t>
  </si>
  <si>
    <t>043-090-241</t>
  </si>
  <si>
    <t>Patent 656</t>
  </si>
  <si>
    <t>S020154</t>
  </si>
  <si>
    <t>SALLY LEE BOWLSBEY</t>
  </si>
  <si>
    <t>Haas Slough</t>
  </si>
  <si>
    <t>0042-140-200
38.3044, -121.7272</t>
  </si>
  <si>
    <t>0042-140-200</t>
  </si>
  <si>
    <t>CA Patent 954, 953, 955</t>
  </si>
  <si>
    <t>S020156</t>
  </si>
  <si>
    <t>ANTONIO PASSAGLIA</t>
  </si>
  <si>
    <t>Antonio Passaglia</t>
  </si>
  <si>
    <t>0042-240-110</t>
  </si>
  <si>
    <t>48-180-010</t>
  </si>
  <si>
    <t>0177-040-010</t>
  </si>
  <si>
    <t>Cache Slough existed at time of patent in 1876. Patent 2358 and 2112 are riparian but Survey 236 is not.</t>
  </si>
  <si>
    <t>S020157</t>
  </si>
  <si>
    <t>043-140-131</t>
  </si>
  <si>
    <t>S020158</t>
  </si>
  <si>
    <t>ROGER ZANNETTI</t>
  </si>
  <si>
    <t>143-200-040</t>
  </si>
  <si>
    <t>143-240-040</t>
  </si>
  <si>
    <t>1256, 493, warrant 70768, cert. 3110</t>
  </si>
  <si>
    <t>S020165</t>
  </si>
  <si>
    <t>RECLAMATION DISTRICT NO. 1004</t>
  </si>
  <si>
    <t>Reclamation District No. 1004</t>
  </si>
  <si>
    <t>012-028-008</t>
  </si>
  <si>
    <t>Vast</t>
  </si>
  <si>
    <t>Huge district, needs a lot more documentation to support full riparian claim</t>
  </si>
  <si>
    <t>S020172</t>
  </si>
  <si>
    <t>012-018-037</t>
  </si>
  <si>
    <t>see RD_1004_POU shapefile</t>
  </si>
  <si>
    <t>see map</t>
  </si>
  <si>
    <t xml:space="preserve">Huge District Service area </t>
  </si>
  <si>
    <t>Since area is a reclamation district we had to create a shapefile to cover the POU. All of underlying patents are federal.</t>
  </si>
  <si>
    <t>S020216</t>
  </si>
  <si>
    <t>RC FARMS INC</t>
  </si>
  <si>
    <t>RC Farms Inc</t>
  </si>
  <si>
    <t>129-180-36</t>
  </si>
  <si>
    <t>Patent 1062</t>
  </si>
  <si>
    <t>APN/POU lie on a Riparian Patent.</t>
  </si>
  <si>
    <t>S020217</t>
  </si>
  <si>
    <t>S020223</t>
  </si>
  <si>
    <t>ADRIANNA ANTONIOLLI</t>
  </si>
  <si>
    <t>Adrianna Antoniolli</t>
  </si>
  <si>
    <t>131-390-06
131-390-07</t>
  </si>
  <si>
    <t>S020227</t>
  </si>
  <si>
    <t>RON DEL CARLO</t>
  </si>
  <si>
    <t>Ron Del Carlo</t>
  </si>
  <si>
    <t>131-29-004</t>
  </si>
  <si>
    <t>S020286</t>
  </si>
  <si>
    <t>SCULLY PACKING COMPANY</t>
  </si>
  <si>
    <t>Scully Packing Company</t>
  </si>
  <si>
    <t>142-020-43</t>
  </si>
  <si>
    <t>142-020-035, 142-020-034</t>
  </si>
  <si>
    <t>1604, 1496</t>
  </si>
  <si>
    <t>S020302</t>
  </si>
  <si>
    <t>Zuckerman-Mandeville, Inc.
Zuckerman Family Farms, Inc.</t>
  </si>
  <si>
    <t>025-020-02</t>
  </si>
  <si>
    <t>025-040-03</t>
  </si>
  <si>
    <t>(1) Patent 2156
(2) Patent 578
(3) Patent 516</t>
  </si>
  <si>
    <t>S020303</t>
  </si>
  <si>
    <t>025 020 2</t>
  </si>
  <si>
    <t>Same POU as S020302</t>
  </si>
  <si>
    <t>S020305</t>
  </si>
  <si>
    <t>ZUCKERMAN-MANDEVILLE, INC.</t>
  </si>
  <si>
    <t>055-040-06, 055-040-04</t>
  </si>
  <si>
    <t>578, 579</t>
  </si>
  <si>
    <t>POD does not need to be owned by claimant</t>
  </si>
  <si>
    <t>S020306</t>
  </si>
  <si>
    <t>S020322</t>
  </si>
  <si>
    <t>13126008, 13126011, 13136010</t>
  </si>
  <si>
    <t>(1) J.P. Whitney 12/24/1876 patent 2182</t>
  </si>
  <si>
    <t>S020329</t>
  </si>
  <si>
    <t>MINNIE RATTO</t>
  </si>
  <si>
    <t>191-090-02</t>
  </si>
  <si>
    <t>APN/POU lie on the Riparian Patent 2182.</t>
  </si>
  <si>
    <t>S020330</t>
  </si>
  <si>
    <t>THACH NGOC</t>
  </si>
  <si>
    <t>SAC RIVER AND SAN JOAQUIN RIVER DELTA</t>
  </si>
  <si>
    <t>191-100-02</t>
  </si>
  <si>
    <t>S020343</t>
  </si>
  <si>
    <t>JOSEPH BACCHETTI</t>
  </si>
  <si>
    <t>Joseph Bacchetti</t>
  </si>
  <si>
    <t>189-05-28</t>
  </si>
  <si>
    <t>APN and POD alongside Old River.</t>
  </si>
  <si>
    <t>S020408</t>
  </si>
  <si>
    <t>ABF FARM SERVICES INC.</t>
  </si>
  <si>
    <t>ABF Farm Services Inc.</t>
  </si>
  <si>
    <t>189-200-04
189-230-02</t>
  </si>
  <si>
    <t>(1) Patent 1680
(2) Patent 1655
(3) Patent 1682
(4) CACAAA 092084</t>
  </si>
  <si>
    <t xml:space="preserve">Both APNs 18920004 and 18923002 are riparian to Middle River. </t>
  </si>
  <si>
    <t>S020409</t>
  </si>
  <si>
    <t>S020411</t>
  </si>
  <si>
    <t>189-200-06</t>
  </si>
  <si>
    <t>189-200-06
189-230-28
189-210-20</t>
  </si>
  <si>
    <t>(1) Patent 2256
(2) Patent 1655
(3) Patent 1680
(4) Patent 1682</t>
  </si>
  <si>
    <t>3 of 4 APNs are not riparian: 18921020, 18920006, and 18923028. APN 18920006 is riparian to Grant River Canal.</t>
  </si>
  <si>
    <t>S020454</t>
  </si>
  <si>
    <t>SACRAMENTO-SAN JOAQUIN RIVER DELTA</t>
  </si>
  <si>
    <t>043-090-25</t>
  </si>
  <si>
    <t>043-090-25, 043-070-05</t>
  </si>
  <si>
    <t>Patent 1470, Patent 1044</t>
  </si>
  <si>
    <t>Partial of APN 043 070 05 are covered by patent 2420 which may not be a riparian to the water source, Elk Slough</t>
  </si>
  <si>
    <t>S020456</t>
  </si>
  <si>
    <t>JOHN C. ROCHA</t>
  </si>
  <si>
    <t>John C. Rocha</t>
  </si>
  <si>
    <t>131-120-05 (Claimed)
131-120-02 (Actual)</t>
  </si>
  <si>
    <t>131-110-05</t>
  </si>
  <si>
    <t>S020462</t>
  </si>
  <si>
    <t>RECLAMATION DISTRICT #150</t>
  </si>
  <si>
    <t>Some documentation is present. However, need more concrete documentation stating use before 1914.</t>
  </si>
  <si>
    <t>S020468</t>
  </si>
  <si>
    <t>WARREN SCHMIDT</t>
  </si>
  <si>
    <t>Warren Schmidt</t>
  </si>
  <si>
    <t>162-050-09</t>
  </si>
  <si>
    <t>See Contract And Other Rights. APN/POU lie on a Riparian Patent</t>
  </si>
  <si>
    <t>S020469</t>
  </si>
  <si>
    <t>TRAPPER SLOUGH RANCH CORPORATION</t>
  </si>
  <si>
    <t>Trapper Slough Ranch Corporation</t>
  </si>
  <si>
    <t>129-200-08</t>
  </si>
  <si>
    <t>S020471</t>
  </si>
  <si>
    <t>131-120-01</t>
  </si>
  <si>
    <t>S020472</t>
  </si>
  <si>
    <t>S020475</t>
  </si>
  <si>
    <t>131-120-02</t>
  </si>
  <si>
    <t>S020479</t>
  </si>
  <si>
    <t>131-120-05 (Claimed)
129-200-08 (Actual)</t>
  </si>
  <si>
    <t>S020481</t>
  </si>
  <si>
    <t>RD 2030 (MCDONALD ISLAND)</t>
  </si>
  <si>
    <t>129-080-71</t>
  </si>
  <si>
    <t>129-310-06, 129-310-07, 129-310-11</t>
  </si>
  <si>
    <t>4778, 2182, 2181</t>
  </si>
  <si>
    <t>POD from Empire Cut, portions of POU touch Whiskey Slough</t>
  </si>
  <si>
    <t>S020483</t>
  </si>
  <si>
    <t>ZUCKERMAN-HERITAGE INC</t>
  </si>
  <si>
    <t>POD/POU lie on Riparian Patents</t>
  </si>
  <si>
    <t>S020485</t>
  </si>
  <si>
    <t>Lathom Slough</t>
  </si>
  <si>
    <t>129-080-09, 129-310-12, 129-310-13</t>
  </si>
  <si>
    <t>POU separated from river</t>
  </si>
  <si>
    <t>S020488</t>
  </si>
  <si>
    <t>129-310-14</t>
  </si>
  <si>
    <t>Parcel adjacent to river</t>
  </si>
  <si>
    <t>S020491</t>
  </si>
  <si>
    <t>CLAVIUS CLUB COMPANY LLC</t>
  </si>
  <si>
    <t>Clavius Club Company LLC</t>
  </si>
  <si>
    <t>129-080-68</t>
  </si>
  <si>
    <t>(1) 12/21/1876 patent to John W. Coleman, #2181, Book 7, Page 309, surveys 579, 580, 581, 582, 583, 584</t>
  </si>
  <si>
    <t>POU is located on Riparian Patents that are not severed.</t>
  </si>
  <si>
    <t>S020492</t>
  </si>
  <si>
    <t>129-310-10</t>
  </si>
  <si>
    <t>S020493</t>
  </si>
  <si>
    <t>129-310-15</t>
  </si>
  <si>
    <t>S020499</t>
  </si>
  <si>
    <t>129-080-33</t>
  </si>
  <si>
    <t>129-080-03
129-080-33</t>
  </si>
  <si>
    <t>(1) CA Patent 437
(2) CA Patent 2181
(3) CA Patent 3309
(4) CA Patent 4778
(5) CA Patent 4793</t>
  </si>
  <si>
    <t>S020503</t>
  </si>
  <si>
    <t>(1) CA Patent 4778</t>
  </si>
  <si>
    <t>Place of use is adjacent to Middle River; POD is owned by statement holder, and place of use is fully enclosed by original riparian CA patent 4778.</t>
  </si>
  <si>
    <t>S020530</t>
  </si>
  <si>
    <t xml:space="preserve">129-310-02
129-080-05
129-080-67
129-310-05
129-310-07
129-080-09
129-310-13
</t>
  </si>
  <si>
    <t>(1) Patent 2181
(2) Patent 4778
(3) Patent 4793
(4) Patent 4798</t>
  </si>
  <si>
    <t>3 patented area are riparian.
Did not delete prior map.</t>
  </si>
  <si>
    <t>S020534</t>
  </si>
  <si>
    <t>TURNER CUT</t>
  </si>
  <si>
    <t>129-080-55</t>
  </si>
  <si>
    <t>S020535</t>
  </si>
  <si>
    <t>JAL FARMS INC</t>
  </si>
  <si>
    <t>189-040-12</t>
  </si>
  <si>
    <t>S020539</t>
  </si>
  <si>
    <t>T1S, R4E, Sec 27</t>
  </si>
  <si>
    <t>S020542</t>
  </si>
  <si>
    <t>S020543</t>
  </si>
  <si>
    <t>S020544</t>
  </si>
  <si>
    <t>131-290-03</t>
  </si>
  <si>
    <t>S020547</t>
  </si>
  <si>
    <t>S020548</t>
  </si>
  <si>
    <t>131-330-02
131-330-03</t>
  </si>
  <si>
    <t>S020551</t>
  </si>
  <si>
    <t>S020552</t>
  </si>
  <si>
    <t>131-330-01
131-330-02</t>
  </si>
  <si>
    <t>S020566</t>
  </si>
  <si>
    <t>JOHN MOULES</t>
  </si>
  <si>
    <t>John Moules</t>
  </si>
  <si>
    <t>025-070-03</t>
  </si>
  <si>
    <t>CA patent 2156, CA patent 578, CA patent 579, CA patent 517, CA patent 576</t>
  </si>
  <si>
    <t>APN/POU is on a Non-Riparian Patent than the POD.</t>
  </si>
  <si>
    <t>S020567</t>
  </si>
  <si>
    <t>FRANK MACHADO</t>
  </si>
  <si>
    <t>Frank Machado</t>
  </si>
  <si>
    <t>156-0140-006-0000 (Claimed)
156-0080-058-0000 (Actual)</t>
  </si>
  <si>
    <t>CA PATENT 1082, 1083 &amp; 1121</t>
  </si>
  <si>
    <t>S020568</t>
  </si>
  <si>
    <t>156-0110-053-0000 (Claimed)
156-0120-031-0000 (Actual)</t>
  </si>
  <si>
    <t>156-0080-064-0000 (Claimed)
156-0080-058-0000, 156-0250-005-0000, 156-0110-007-0000 (Actual)</t>
  </si>
  <si>
    <t>CA PATENT 1082 , 1083 &amp; 1121</t>
  </si>
  <si>
    <t>S020569</t>
  </si>
  <si>
    <t>FRANK G. MACHADO</t>
  </si>
  <si>
    <t>Frank G. Machado</t>
  </si>
  <si>
    <t>156-0080-034-0000</t>
  </si>
  <si>
    <t>156-0080-064-0000</t>
  </si>
  <si>
    <t>undetermined</t>
  </si>
  <si>
    <t xml:space="preserve">The locations and corresponding APN of POD and POU provided by claimant are contradicting each other. Both POU locations (Claimed and shown in map) are located on non-riparian patents to the listed water source in the statement. </t>
  </si>
  <si>
    <t>S020570</t>
  </si>
  <si>
    <t>156-0080-036-0000</t>
  </si>
  <si>
    <t>156-0080-063-0000</t>
  </si>
  <si>
    <t>The locations and APN of POD and POU provided by claimant are contradicting each other.</t>
  </si>
  <si>
    <t>S020571</t>
  </si>
  <si>
    <t>156-0080*064-0000</t>
  </si>
  <si>
    <t>S020574</t>
  </si>
  <si>
    <t>156-0110-048-0000</t>
  </si>
  <si>
    <t>CA PATENT 1082 &amp; 1083</t>
  </si>
  <si>
    <t>S020580</t>
  </si>
  <si>
    <t>BROWNS VALLEY IRRIGATION DISTRICT</t>
  </si>
  <si>
    <t>North Fork Yuba River</t>
  </si>
  <si>
    <t>Yuba River</t>
  </si>
  <si>
    <t>S020582</t>
  </si>
  <si>
    <t>PER MC, LLC.</t>
  </si>
  <si>
    <t>Per Mc, LLC.</t>
  </si>
  <si>
    <t>241-350-10
241-350-19
241-350-20
241-350-21
241-350-32</t>
  </si>
  <si>
    <t>(1) CA Patent 50
(2) CA Patent 53
(3) CA Patent 54
(4) CA Patent 60</t>
  </si>
  <si>
    <t>Patents and surveys were submitted</t>
  </si>
  <si>
    <t>S020584</t>
  </si>
  <si>
    <t>HAY'S RANCH LLC.</t>
  </si>
  <si>
    <t>Hay's Ranch LLC.</t>
  </si>
  <si>
    <t>WALTHALL SLOUGH</t>
  </si>
  <si>
    <t>241-340-020</t>
  </si>
  <si>
    <t>241-340-02</t>
  </si>
  <si>
    <t>CA patent 2462, CA patent 53, CA patent 55</t>
  </si>
  <si>
    <t>All properties are Riparian. Separate POUs.</t>
  </si>
  <si>
    <t>S020587</t>
  </si>
  <si>
    <t>SHERMAN CHIU</t>
  </si>
  <si>
    <t>Sherman Chiu</t>
  </si>
  <si>
    <t>162-100-03</t>
  </si>
  <si>
    <t>(1) CA patent 428, (2) CA patent 1275 (3) CA patent 1278 (4) CA patent 1321 (5) CA patent 784</t>
  </si>
  <si>
    <t>S020591</t>
  </si>
  <si>
    <t>TAJ-SILVA FARMS</t>
  </si>
  <si>
    <t>San Joaquin Delta</t>
  </si>
  <si>
    <t>142-0100-099 (claimed)
142-0100-092 (Actual)</t>
  </si>
  <si>
    <t>142-0100-031
142-0100-099
142-0100-100</t>
  </si>
  <si>
    <t>CA PATENT 1172, 4686</t>
  </si>
  <si>
    <t xml:space="preserve">The western portion of the POU lies on a patent that is not riparian to the watercourse </t>
  </si>
  <si>
    <t>S020592</t>
  </si>
  <si>
    <t>142-0100-099</t>
  </si>
  <si>
    <t>S020593</t>
  </si>
  <si>
    <t>142-0100-031</t>
  </si>
  <si>
    <t>S020594</t>
  </si>
  <si>
    <t>EARNEST J. POMBO JR.</t>
  </si>
  <si>
    <t>Earnest J. Pombo Jr.</t>
  </si>
  <si>
    <t>239-140-04</t>
  </si>
  <si>
    <t>EL PESCADERO - GRIMES</t>
  </si>
  <si>
    <t>S020599</t>
  </si>
  <si>
    <t>143-240-030</t>
  </si>
  <si>
    <t>143-240-04
143-240-03</t>
  </si>
  <si>
    <t>CA PATENT 1621, 953, 1603</t>
  </si>
  <si>
    <t>S020601</t>
  </si>
  <si>
    <t>STEAMBOAT ACRES L.P.</t>
  </si>
  <si>
    <t>Steamboat Acres L.P.</t>
  </si>
  <si>
    <t>142-0010-026</t>
  </si>
  <si>
    <t xml:space="preserve">14200100120000
14200100130000
14200100250000
14200100260000
14200100280000
14200100290000
14200100360000
</t>
  </si>
  <si>
    <t>CA PATENT 1140, 3756, 947, 957, 1496</t>
  </si>
  <si>
    <t>S020603</t>
  </si>
  <si>
    <t>142-0010-025</t>
  </si>
  <si>
    <t>14200100120000
14200100130000
14200100250000
14200100260000
14200100280000
14200100290000
14200100360000</t>
  </si>
  <si>
    <t>S020612</t>
  </si>
  <si>
    <t>142-0040-033-000 (claimed)
142-0040-035 (Actual)</t>
  </si>
  <si>
    <t>142-0040-036
142-0040-037
142-0040-032
142-0040-020</t>
  </si>
  <si>
    <t>CA PATENT 1511, 4253, 404</t>
  </si>
  <si>
    <t>S020621</t>
  </si>
  <si>
    <t>LAWRENCE R AND RUTH VOTH SCHNEIDER FAMILY REVOCABLE TRUST</t>
  </si>
  <si>
    <t>SACRAMENTO-SAN JOAQUIN DELTA/SUISUN BAY</t>
  </si>
  <si>
    <t>146-0070-001</t>
  </si>
  <si>
    <t>POU is on a Riparian Patent</t>
  </si>
  <si>
    <t>S020626</t>
  </si>
  <si>
    <t>Same POU as S019402</t>
  </si>
  <si>
    <t xml:space="preserve">eWRIMS lists this as a riparian and other WR.
</t>
  </si>
  <si>
    <t>S020644</t>
  </si>
  <si>
    <t>TWENTY-ONE MILE CUT</t>
  </si>
  <si>
    <t>129-080-61</t>
  </si>
  <si>
    <t>129-080-57, 129-080-63, 129-080-65</t>
  </si>
  <si>
    <t>(1) CA patent 2182 (2) CA patent 2181</t>
  </si>
  <si>
    <t>S020648</t>
  </si>
  <si>
    <t>Haypress Reach</t>
  </si>
  <si>
    <t>S020656</t>
  </si>
  <si>
    <t>S020657</t>
  </si>
  <si>
    <t>RECLAMATION DISTRICT #108</t>
  </si>
  <si>
    <t>022-220-016</t>
  </si>
  <si>
    <t>Multiple</t>
  </si>
  <si>
    <t>A side by side comparison of the original patent map to the current service area map confirms the continued riparianship of the property</t>
  </si>
  <si>
    <t xml:space="preserve">eWRIMS classified as riparian and pre-1914 water right.
More information needed 
</t>
  </si>
  <si>
    <t>S020661</t>
  </si>
  <si>
    <t>056-010-018</t>
  </si>
  <si>
    <t>S020668</t>
  </si>
  <si>
    <t>Headreach Cutoff</t>
  </si>
  <si>
    <t>129-080-54</t>
  </si>
  <si>
    <t xml:space="preserve">(1) CA patent 1161 </t>
  </si>
  <si>
    <t>S020716</t>
  </si>
  <si>
    <t>39.0116, -121.8179</t>
  </si>
  <si>
    <t>Jimeno Rancho Land Grant</t>
  </si>
  <si>
    <t>Agree with Original Review.
Statement is on riparian patent. Did not delete prior maps.</t>
  </si>
  <si>
    <t>S020718</t>
  </si>
  <si>
    <t>RONALD NUNN FAMILY LTD.</t>
  </si>
  <si>
    <t>Ronald Nunn Family Ltd.</t>
  </si>
  <si>
    <t>Unnamed Slough</t>
  </si>
  <si>
    <t>020-171-001</t>
  </si>
  <si>
    <t>Patent 1125, Patent 614</t>
  </si>
  <si>
    <t>S020749</t>
  </si>
  <si>
    <t>LEARY ETAL</t>
  </si>
  <si>
    <t>Leary etal</t>
  </si>
  <si>
    <t>142-0060-024</t>
  </si>
  <si>
    <t>142-0060-008, 015, 031, 033, 034, 035</t>
  </si>
  <si>
    <t>CA PATENT 303 &amp; 304</t>
  </si>
  <si>
    <t xml:space="preserve">The POU is comprised of multiple parcels that are all adjacent to the watercourse and are located on a single patent riparian to the watercourse </t>
  </si>
  <si>
    <t>S020750</t>
  </si>
  <si>
    <t>146-0060-039</t>
  </si>
  <si>
    <t>CA PATENT 1745</t>
  </si>
  <si>
    <t>S020751</t>
  </si>
  <si>
    <t>JOHN BACKER</t>
  </si>
  <si>
    <t>Unfound</t>
  </si>
  <si>
    <t>POU created in file shows POU, which hasn't been defined.  Not sure how this was determined.</t>
  </si>
  <si>
    <t>ISWDU states first year of use at diversion site as 1914</t>
  </si>
  <si>
    <t>S020757</t>
  </si>
  <si>
    <t>025-030-01</t>
  </si>
  <si>
    <t>025-030-09</t>
  </si>
  <si>
    <t>(1) Patent 1775
(2) Patent 578
(3) Patent 516
(4) Patent 579
(5) Patent 578</t>
  </si>
  <si>
    <t>025-030-01 APN no longer valid, replaced by 025-030-09</t>
  </si>
  <si>
    <t>S020758</t>
  </si>
  <si>
    <t>(1) Patent 2156
(2) Patent 1776
(3) Patent 1775
(4) Patent 578
(5) Patent 516</t>
  </si>
  <si>
    <t>S020759</t>
  </si>
  <si>
    <t>S020761</t>
  </si>
  <si>
    <t>055-050-05</t>
  </si>
  <si>
    <t>(1) Patent 1361
(2) Patent 1362</t>
  </si>
  <si>
    <t>S020765</t>
  </si>
  <si>
    <t>055-060-01</t>
  </si>
  <si>
    <t>055-050-03, 055-060-01</t>
  </si>
  <si>
    <t>(1) Patent 1343
(2) Patent 1361
(3) Patent 1363</t>
  </si>
  <si>
    <t>Agree with Original Review.
Patent 1343 appears non-riparian.</t>
  </si>
  <si>
    <t>S020767</t>
  </si>
  <si>
    <t>S020780</t>
  </si>
  <si>
    <t>COLDANI FAMILY TRUST</t>
  </si>
  <si>
    <t>Coldani Family Trust</t>
  </si>
  <si>
    <t>Sacramento--San Joaquin Delta</t>
  </si>
  <si>
    <t>025-100-03</t>
  </si>
  <si>
    <t>S020781</t>
  </si>
  <si>
    <t xml:space="preserve">                                                                                    </t>
  </si>
  <si>
    <t>S020782</t>
  </si>
  <si>
    <t>S020783</t>
  </si>
  <si>
    <t>Highline/White Slough</t>
  </si>
  <si>
    <t>055-150-20</t>
  </si>
  <si>
    <t>055-150-20
055-150-23</t>
  </si>
  <si>
    <t>S020784</t>
  </si>
  <si>
    <t>055-155-20</t>
  </si>
  <si>
    <t>S020786</t>
  </si>
  <si>
    <t>STEVEN M COLDANI</t>
  </si>
  <si>
    <t>Steven M Coldani</t>
  </si>
  <si>
    <t>In between 2010 and 2017, 055-070-34 and 055-070-35 have become 055-070-38, and 055-070-33 has become 055-070-37</t>
  </si>
  <si>
    <t>UPLAND CANAL</t>
  </si>
  <si>
    <t>055-070-35</t>
  </si>
  <si>
    <t>055-070-06, 13, 26, 30, 31, 33, 34, 35</t>
  </si>
  <si>
    <t>CA PATENT 579, 578, 575, 2565</t>
  </si>
  <si>
    <t>S020787</t>
  </si>
  <si>
    <t>055-070-35 has become 055-070-38 in between 2010 and 2017</t>
  </si>
  <si>
    <t>055-070-35, 055-070-36</t>
  </si>
  <si>
    <t>CA PATENT 579 &amp; 575</t>
  </si>
  <si>
    <t>S020789</t>
  </si>
  <si>
    <t>US FISH AND WILDLIFE SERVICE - WATER RESOURCE BRANCH</t>
  </si>
  <si>
    <t>South Fork Pit River</t>
  </si>
  <si>
    <t>S020797</t>
  </si>
  <si>
    <t>ABILIO M MORAIS</t>
  </si>
  <si>
    <t>Abilio M Morais</t>
  </si>
  <si>
    <t>055-080-02</t>
  </si>
  <si>
    <t>055-070-07
055-070-08</t>
  </si>
  <si>
    <t xml:space="preserve">CA Patent 575
CA Patent 578
CA Patent 579
</t>
  </si>
  <si>
    <t>S020798</t>
  </si>
  <si>
    <t>GLOBAL AG PROPERTIES USA, LLC</t>
  </si>
  <si>
    <t>CA patent 2565, 2567, 4658</t>
  </si>
  <si>
    <t>S020799</t>
  </si>
  <si>
    <t>MARTIN EMIGH</t>
  </si>
  <si>
    <t>R EMIGH LIVESTOCK</t>
  </si>
  <si>
    <t>0042300090
0042310080
0042310050
0042120430
0042120130
0042310100</t>
  </si>
  <si>
    <t>BLM Patent Docs 204, 205, 376, 723, 2325</t>
  </si>
  <si>
    <t xml:space="preserve">This piece of property was combined from land originating from different patents. Only one of the patents, BLM Document 105, was riparian to the water body, Cache Slough. As a result, only APNs 0042-120-430 and 0042-310-050 and a portion of 0042-300-090 and 0042-310-100, can claim riparian right. There never was a continuous chain of title that preserved riparian right because even at the outset, there never was a single patent describing this land--unless the property owner can provide the copies of title, wherein water or mineral rights and preservation thereof are explicitly mentioned. </t>
  </si>
  <si>
    <t>S020808</t>
  </si>
  <si>
    <t>CORTOPASSI PARTNERS LP</t>
  </si>
  <si>
    <t>RD 2086 (CANAL RANCH)</t>
  </si>
  <si>
    <t>Mokelumne / Sacramento-San Joaquin Delta</t>
  </si>
  <si>
    <t>011-030-02</t>
  </si>
  <si>
    <t>011-030-02, Beaver Slough</t>
  </si>
  <si>
    <t>(1)6/29/1869 patent to George Treat, contains surveys 1281-1284
(2) 9/25/1869 patent to George Treat, contains  surveys 933, 935
(2) 5/1/1879 patent to RC Sargent, surveys 563 and 1224</t>
  </si>
  <si>
    <t>Part of the POU (APN: 01103021) is on a patent that is not riparian to the watercourse, Beaver Slough</t>
  </si>
  <si>
    <t>S020809</t>
  </si>
  <si>
    <t>011-030-02, 011-030-21</t>
  </si>
  <si>
    <t>CA PATENT 235, 287, 2487</t>
  </si>
  <si>
    <t>S020811</t>
  </si>
  <si>
    <t>Part of the POU (APN: 01103017) is on a patent that is not riparian to the watercourse, Beaver Slough</t>
  </si>
  <si>
    <t>S020814</t>
  </si>
  <si>
    <t xml:space="preserve"> (1) 6/29/1869 patent to George Treat, contains surveys 1281-1284                                                                       
(2) 5/1/1879 patent to RC Sargent, surveys 563 and 1224</t>
  </si>
  <si>
    <t>POU is entirely covered by patents riparian to the watercourse, however there is a single separation within the POU (APN 1103017)</t>
  </si>
  <si>
    <t>S020816</t>
  </si>
  <si>
    <t>011-020-04</t>
  </si>
  <si>
    <t>011-020-04, Mokelumne River</t>
  </si>
  <si>
    <t>(1) 6/29/1869 patent to George Treat, contains surveys 1281-1284
(2) 5/1/1879 patent to RC Sargent, surveys 563 and 1224</t>
  </si>
  <si>
    <t>The POU is entirely covered by two patents riparian to the watercourse</t>
  </si>
  <si>
    <t>S020817</t>
  </si>
  <si>
    <t>(1) 6/29/1869 patent to George Treat, contains surveys 1281-1284
(2) 8/26/1876 patent to Jacob Brack, contains surveys 827-828, 875, 920, 969, 976, 978, 982, 1067-1068, 1280
(3) 5/1/1879 patent to RC Sargent, contains surveys 563 and 1224</t>
  </si>
  <si>
    <t>The POU is entirely covered by two patents riparian to the watercourse and there are no separations from the watercourse</t>
  </si>
  <si>
    <t>S020819</t>
  </si>
  <si>
    <t>011-020-03</t>
  </si>
  <si>
    <t>011-020-03, Mokelumne River</t>
  </si>
  <si>
    <t>S020820</t>
  </si>
  <si>
    <t xml:space="preserve">The POU encompasses two parcels. There is a single separation from the watercourse, and the northern part of the POU is covered by a patent that is not riparian to the watercourse </t>
  </si>
  <si>
    <t>S020822</t>
  </si>
  <si>
    <t>011-030-23</t>
  </si>
  <si>
    <t>011-030-23, Hog Slough</t>
  </si>
  <si>
    <t>(1) 7/20/1866 patent to ME Holman, contains survey 1087
(2) 8/26/1876 patent to Jacob Brack, contains surveys 827-828, 875, 920, 969, 976, 978, 982, 1067-1068, 1280</t>
  </si>
  <si>
    <t xml:space="preserve">The POU encompasses two parcels. The northern part of one parcel  is covered by a patent that is not riparian to the watercourse </t>
  </si>
  <si>
    <t>S020823</t>
  </si>
  <si>
    <t>(1) 7/20/1866 patent to ME Holman, contains survey 1087
(2) 6/29/1869 patent to George Treat, contains surveys 1281-1284
(3) 8/26/1876 patent to Jacob Brack, contains surveys 827-828, 875, 920, 969, 976, 978, 982, 1067-1068, 1280</t>
  </si>
  <si>
    <t>S020824</t>
  </si>
  <si>
    <t>S020825</t>
  </si>
  <si>
    <t xml:space="preserve">The POU encompasses two parcels.  One parcel  is covered by a patent that is not riparian to the watercourse </t>
  </si>
  <si>
    <t>S020826</t>
  </si>
  <si>
    <t xml:space="preserve">The POU is unknown, therefore it is not certain whether the area is covered under a riparian patent </t>
  </si>
  <si>
    <t>S020843</t>
  </si>
  <si>
    <t>HERBERT A. AND JOYCE M. SPECKMAN</t>
  </si>
  <si>
    <t>Herbert A. and Joyce M. Speckman</t>
  </si>
  <si>
    <t>HERBERT A. SPECKMAN &amp; JOYCE M. SPECKMAN REVOCABLE FAMILY TRUST</t>
  </si>
  <si>
    <t>131-050-01 and 131-050-04</t>
  </si>
  <si>
    <t>131-050-01
131-050-04</t>
  </si>
  <si>
    <t>S020844</t>
  </si>
  <si>
    <t>S020845</t>
  </si>
  <si>
    <t>131-220-27 and 131-050-05</t>
  </si>
  <si>
    <t>131-220-27</t>
  </si>
  <si>
    <t>The POU is located on a patent riparian to Black Slough. However, there is a single parcel separation from the watercourse  13122018</t>
  </si>
  <si>
    <t>S020857</t>
  </si>
  <si>
    <t>CONEY ISLAND FARMS INC</t>
  </si>
  <si>
    <t>Coney Island Farms Inc</t>
  </si>
  <si>
    <t>001-111-004, 001-111-005</t>
  </si>
  <si>
    <t>T1S, R4E, Section 16</t>
  </si>
  <si>
    <t>Patent 3224</t>
  </si>
  <si>
    <t>S020861</t>
  </si>
  <si>
    <t>West Canal, Old River</t>
  </si>
  <si>
    <t>T1S, R4E, Section 17</t>
  </si>
  <si>
    <t>S020862</t>
  </si>
  <si>
    <t>T1S, R4E, Section 20</t>
  </si>
  <si>
    <t>Patent 1158</t>
  </si>
  <si>
    <t>S020863</t>
  </si>
  <si>
    <t>001-111-005</t>
  </si>
  <si>
    <t>T1S, R4E, Section 21</t>
  </si>
  <si>
    <t>Patent 1177</t>
  </si>
  <si>
    <t>S020864</t>
  </si>
  <si>
    <t>S020865</t>
  </si>
  <si>
    <t>CONEY ISLAND LP</t>
  </si>
  <si>
    <t>Burns Cutoff and Black Slough</t>
  </si>
  <si>
    <t>131-210-15</t>
  </si>
  <si>
    <t>S020867</t>
  </si>
  <si>
    <t>BLACKHOLE HABITAT, INC.</t>
  </si>
  <si>
    <t>Blackhole Habitat, Inc.</t>
  </si>
  <si>
    <t>011-030-24</t>
  </si>
  <si>
    <t>011-210-04 (Listed as 011-030-24 on statement but the parcel was recently subdivided and renamed), Mokelumne River</t>
  </si>
  <si>
    <t>(1) 8/26/1876 patent to Jacob Brack, includes surveys 827,828., 875, 920, 969, 976, 978, 982, 1067, 1068, 1280--I drew the area onto a hard copy of the Swamped and Overflow Index Map for San Joaquin County
(2) 4/27/1863 patent to M.E. Holman, includes survey 1087--I also drew this area onto a hard copy of the above index map.</t>
  </si>
  <si>
    <t>S020871</t>
  </si>
  <si>
    <t>011-210-02 (Listed as 011-030-24 on statement but the parcel was recently subdivided and renamed), Hog Slough</t>
  </si>
  <si>
    <t>POD is at Hog Slough, there are no separations of parcels from the watercourse and the place of use is covered by a patent riparian to Hog Slough</t>
  </si>
  <si>
    <t>S020872</t>
  </si>
  <si>
    <t>S020873</t>
  </si>
  <si>
    <t xml:space="preserve">POD is on Hog Slough and the place of use spans multiple APNs. There are no separations within the place of use from the watercourse and the entire POU is located on two riparian patents </t>
  </si>
  <si>
    <t>S020874</t>
  </si>
  <si>
    <t>011-210-03 (Listed as 011-030-24 on statement but the parcel was recently renumbered according to ParcelQuest), Hog Slough</t>
  </si>
  <si>
    <t>S020875</t>
  </si>
  <si>
    <t>S020876</t>
  </si>
  <si>
    <t>WOODBRIDGE FARMS, INC.</t>
  </si>
  <si>
    <t>Cortopassi Farms, Inc.</t>
  </si>
  <si>
    <t>011-030-13</t>
  </si>
  <si>
    <t>011-030-13, Sycamore Slough</t>
  </si>
  <si>
    <t>(1) 8/26/1876 patent to Jacob Brack, includes surveys 827,828, 875, 920, 969, 976, 978, 982, 1067, 1068, 1280--I drew the area onto a hard copy of the Swamped and Overflow Index Map for San Joaquin County</t>
  </si>
  <si>
    <t>POD is at Sycamore Slough, to which the entire property is adjacent. Additionally, the current property falls entirely within the original 8/26/1876 patent to Jacob Brant.</t>
  </si>
  <si>
    <t>S020877</t>
  </si>
  <si>
    <t>Woodbridge Farms, Inc.</t>
  </si>
  <si>
    <t>011-200-04</t>
  </si>
  <si>
    <t>S020878</t>
  </si>
  <si>
    <t>011-200-04
011-200-01</t>
  </si>
  <si>
    <t>S020879</t>
  </si>
  <si>
    <t>S020883</t>
  </si>
  <si>
    <t>S020885</t>
  </si>
  <si>
    <t>Steamboat</t>
  </si>
  <si>
    <t>0177-050-06</t>
  </si>
  <si>
    <t>S020886</t>
  </si>
  <si>
    <t>0042-220-190</t>
  </si>
  <si>
    <t>S020887</t>
  </si>
  <si>
    <t>ARMANDO P. AND MARY G. VANNI TRUST</t>
  </si>
  <si>
    <t>Armando P. and Mary G. Vanni Trust</t>
  </si>
  <si>
    <t>131-110-07</t>
  </si>
  <si>
    <t>S020888</t>
  </si>
  <si>
    <t>S020889</t>
  </si>
  <si>
    <t>S020890</t>
  </si>
  <si>
    <t>LONG BROTHER FAMILY L.P.</t>
  </si>
  <si>
    <t>Long Brother Family L.P.</t>
  </si>
  <si>
    <t>166-020-01 and 166-020-02 and 166-020-06</t>
  </si>
  <si>
    <t>16602001, 16602002, 19305006</t>
  </si>
  <si>
    <t>CA patent 0, CA patent 2296, CA patent 403, Campos de los Fanceses</t>
  </si>
  <si>
    <t>S020891</t>
  </si>
  <si>
    <t>191-300-160</t>
  </si>
  <si>
    <t>166-020-01, 
166-020-02, 
193-050-06</t>
  </si>
  <si>
    <t>(1) Patent 2296
(2) Patent 4176
(3) Patent 403
(4) Patent 4178
(5) Campo de los Franceses</t>
  </si>
  <si>
    <t>Patentee: Henry Hodgkins
Patent # 1569
Survey # SJ 811</t>
  </si>
  <si>
    <t>S020960</t>
  </si>
  <si>
    <t>PROVIDENT IRRIGATION DISTRICT</t>
  </si>
  <si>
    <t>A fair amount of use is provided, along with appropriate dates.</t>
  </si>
  <si>
    <t>S020961</t>
  </si>
  <si>
    <t>PRINCETON-CODORA-GLENN IRRIGATION DISTRICT</t>
  </si>
  <si>
    <t>S020968</t>
  </si>
  <si>
    <t>CITY OF DAVIS</t>
  </si>
  <si>
    <t>California Department of fish &amp; game owned the land at the point of diversion.</t>
  </si>
  <si>
    <t>TOE DRAIN CANAL</t>
  </si>
  <si>
    <t>033-120-16, Latitude, Longitude: 38.530049, 121.589305</t>
  </si>
  <si>
    <t>033-130-035</t>
  </si>
  <si>
    <t xml:space="preserve">See S020968 POU and Underlying patents.pdf </t>
  </si>
  <si>
    <t>The POU is located on a patent that is not riparian to the watercourse and is very distantly located from the POD</t>
  </si>
  <si>
    <t>S020970</t>
  </si>
  <si>
    <t>Sycamore Slough+ Mokelumne River</t>
  </si>
  <si>
    <t>055-070-05</t>
  </si>
  <si>
    <t>S020972</t>
  </si>
  <si>
    <t>J.W. SILVEIRA CO.</t>
  </si>
  <si>
    <t>191-190-01 &amp; 191-200-02</t>
  </si>
  <si>
    <t>Patent(s) for a portion of the POU could not be identified. Based on the mapping of the surrounding patents, the missing patent appears to be non-riparian. This would reduce the size of the POU where riparian water can be used.</t>
  </si>
  <si>
    <t>S020989</t>
  </si>
  <si>
    <t>CCRC FARMS, LLC</t>
  </si>
  <si>
    <t>RD 2027 (MANDEVILLE ISLAND)</t>
  </si>
  <si>
    <t>129-040-39</t>
  </si>
  <si>
    <t>S020990</t>
  </si>
  <si>
    <t>TUSCANY RESEARCH INSTITUTE</t>
  </si>
  <si>
    <t>129-040-42</t>
  </si>
  <si>
    <t>S020992</t>
  </si>
  <si>
    <t>Connection Slough</t>
  </si>
  <si>
    <t>129-040-41</t>
  </si>
  <si>
    <t>S020994</t>
  </si>
  <si>
    <t>S020995</t>
  </si>
  <si>
    <t>129-040-43</t>
  </si>
  <si>
    <t>S020996</t>
  </si>
  <si>
    <t>S020998</t>
  </si>
  <si>
    <t>S021000</t>
  </si>
  <si>
    <t>S021001</t>
  </si>
  <si>
    <t>S021002</t>
  </si>
  <si>
    <t>S021003</t>
  </si>
  <si>
    <t>S021004</t>
  </si>
  <si>
    <t>S021005</t>
  </si>
  <si>
    <t>S021006</t>
  </si>
  <si>
    <t>S021007</t>
  </si>
  <si>
    <t>S021008</t>
  </si>
  <si>
    <t>129-040-40</t>
  </si>
  <si>
    <t>S021009</t>
  </si>
  <si>
    <t>S021010</t>
  </si>
  <si>
    <t>S021018</t>
  </si>
  <si>
    <t>POD/POU are on the same tract of land and are on Riparian Patents.</t>
  </si>
  <si>
    <t>S021019</t>
  </si>
  <si>
    <t>S021020</t>
  </si>
  <si>
    <t>S021021</t>
  </si>
  <si>
    <t>S021022</t>
  </si>
  <si>
    <t>S021023</t>
  </si>
  <si>
    <t>S021024</t>
  </si>
  <si>
    <t>S021027</t>
  </si>
  <si>
    <t>S021028</t>
  </si>
  <si>
    <t>S021030</t>
  </si>
  <si>
    <t>S021031</t>
  </si>
  <si>
    <t>S021032</t>
  </si>
  <si>
    <t>S021033</t>
  </si>
  <si>
    <t>S021075</t>
  </si>
  <si>
    <t>CHARLES P. TYSON</t>
  </si>
  <si>
    <t>Charles P. Tyson</t>
  </si>
  <si>
    <t>Yolo Canal</t>
  </si>
  <si>
    <t>033 390 02</t>
  </si>
  <si>
    <t>Patent 309</t>
  </si>
  <si>
    <t>State Land is right of the APN. State Land is Riparian. May have an agreement to use the land to divert.</t>
  </si>
  <si>
    <t>S021233</t>
  </si>
  <si>
    <t>WILLOW RCH. PROP.</t>
  </si>
  <si>
    <t>Carpenter Slough</t>
  </si>
  <si>
    <t>0177-030-070</t>
  </si>
  <si>
    <t>S021234</t>
  </si>
  <si>
    <t>TERMINOUS RANCH</t>
  </si>
  <si>
    <t>S. Fork Mokelumne River</t>
  </si>
  <si>
    <t>055-030-03</t>
  </si>
  <si>
    <t>CA PATENT 579, 516, 578, 1362</t>
  </si>
  <si>
    <t>S021235</t>
  </si>
  <si>
    <t>S021236</t>
  </si>
  <si>
    <t>MELINDA S. BARBERA</t>
  </si>
  <si>
    <t>S. Fork of Mokelumne River</t>
  </si>
  <si>
    <t>025-070-01
025-070-03</t>
  </si>
  <si>
    <t>See Map</t>
  </si>
  <si>
    <t>S021242</t>
  </si>
  <si>
    <t>Toe Drain</t>
  </si>
  <si>
    <t>033 560 04</t>
  </si>
  <si>
    <t>033 120 35, 033 560 09</t>
  </si>
  <si>
    <t>Patent 1071 and Patent 2470</t>
  </si>
  <si>
    <t>S021243</t>
  </si>
  <si>
    <t>033 140 57</t>
  </si>
  <si>
    <t>033 640 63, 033 140 45, 033 140 46, 033 110 65, 033 120 38, 033 120 34, 033 560 06, 033 640 64, 033 011 04, 033 300 05, 033 300 35, 033 140 57, 033 140 59, 033 120 20, 033 120 37, 033 120 26, 033 120 03, 033 120 27, 033 011 15, 033 300 15, 033 300 11, 033 560 03, 033 640 21, 033 012 14, 033 120 07, 033 120 02</t>
  </si>
  <si>
    <t>Patent 264, 610 693, 701, 716, 719, 723, 744, 790, 948, 955, 965, 999, 271, 462, 751, 264, 610, 693, 701, 716, 719, 723, 744, 790, 948, 955, 965, 999, 271, 362</t>
  </si>
  <si>
    <t>Multiple separations from Riparian Patents. However, some of the POU could be for wetlands.</t>
  </si>
  <si>
    <t>Jack originally had this as not a pre-1914 claim because the scanned statement did not indicate a pre-1914 claim. However, the latest water use reports do show that the owner is claiming a pre-1914 claim.</t>
  </si>
  <si>
    <t>S021244</t>
  </si>
  <si>
    <t>TRANSMISSION AGENCY OF NORTHERN CALIFORNIA</t>
  </si>
  <si>
    <t>015-230-013</t>
  </si>
  <si>
    <t>APN = '033 140 45' or</t>
  </si>
  <si>
    <t>Patent 824</t>
  </si>
  <si>
    <t>S021247</t>
  </si>
  <si>
    <t>APN = '033 140 46' or</t>
  </si>
  <si>
    <t>S021248</t>
  </si>
  <si>
    <t>Werner Cut</t>
  </si>
  <si>
    <t>APN = '033 110 65' or</t>
  </si>
  <si>
    <t>S021250</t>
  </si>
  <si>
    <t>APN = '033 120 38' or</t>
  </si>
  <si>
    <t>S021255</t>
  </si>
  <si>
    <t>APN = '033 120 34' or</t>
  </si>
  <si>
    <t>(1) CA Patent 406
(2) CA Patent 1677
(3) CA Patent 2182</t>
  </si>
  <si>
    <t>Did not create new POU Map: 
Agree with initial comment: 
The entire place of use is adjacent to Middle River and is enclosed within three riparian patents--the place of use does not appear to have ever been separated from the watercourse.</t>
  </si>
  <si>
    <t>S021256</t>
  </si>
  <si>
    <t>BYRON-BETHANY IRRIGATION DISTRICT</t>
  </si>
  <si>
    <t>APN = '033 560 06' or</t>
  </si>
  <si>
    <t xml:space="preserve">Notice of Appropriation supplied. Dated 5/19/1914. </t>
  </si>
  <si>
    <t>S021257</t>
  </si>
  <si>
    <t xml:space="preserve"> 38.3111 N, 121.5961 W</t>
  </si>
  <si>
    <t>APN = '033 640 64' or</t>
  </si>
  <si>
    <t>POU not defined. No Patents properly ID'd. However, looking at the Map, Patents 637, 181, 601 are in the APN given in the statement. 181 and 601 are Riparian.</t>
  </si>
  <si>
    <t>Some documentation provided, but nothing that states continuous use.</t>
  </si>
  <si>
    <t>S021263</t>
  </si>
  <si>
    <t>WILLIAM MESQUITA</t>
  </si>
  <si>
    <t xml:space="preserve">BAY DELTA </t>
  </si>
  <si>
    <t>044-060-016 (Claimed)</t>
  </si>
  <si>
    <t>APN = '033 011 04' or</t>
  </si>
  <si>
    <t>CA Patent 5136, 5054</t>
  </si>
  <si>
    <t>S021274</t>
  </si>
  <si>
    <t>129-190-29</t>
  </si>
  <si>
    <t>S021275</t>
  </si>
  <si>
    <t>S021280</t>
  </si>
  <si>
    <t>S021281</t>
  </si>
  <si>
    <t>S021283</t>
  </si>
  <si>
    <t>S021284</t>
  </si>
  <si>
    <t>S021285</t>
  </si>
  <si>
    <t>Victoria Canal</t>
  </si>
  <si>
    <t>S021286</t>
  </si>
  <si>
    <t>S021287</t>
  </si>
  <si>
    <t>S021289</t>
  </si>
  <si>
    <t>S021293</t>
  </si>
  <si>
    <t>S021294</t>
  </si>
  <si>
    <t>S021296</t>
  </si>
  <si>
    <t>S021297</t>
  </si>
  <si>
    <t>S021298</t>
  </si>
  <si>
    <t>S021299</t>
  </si>
  <si>
    <t>S021300</t>
  </si>
  <si>
    <t>S021302</t>
  </si>
  <si>
    <t>S021341</t>
  </si>
  <si>
    <t>JOE SILVA</t>
  </si>
  <si>
    <t>KESNER RANCH TRUST ET. AL. C/O W. WOODS PORTER, TRUSTEE</t>
  </si>
  <si>
    <t>142-0110-088</t>
  </si>
  <si>
    <t>142-0110-020, 072</t>
  </si>
  <si>
    <t>Most of the APN/POU lie on a Non-Riparian Patent</t>
  </si>
  <si>
    <t>S021371</t>
  </si>
  <si>
    <t>U S FISH &amp; WILDLIFE SERVICE</t>
  </si>
  <si>
    <t>Unnamed Stream</t>
  </si>
  <si>
    <t>Stone Lake</t>
  </si>
  <si>
    <t>132-0010-058</t>
  </si>
  <si>
    <t>13200100580000
13200100630000
13200100650000
13200100660000
13200100670000</t>
  </si>
  <si>
    <t>CA PATENT 139, 1577, 296</t>
  </si>
  <si>
    <t>S021374</t>
  </si>
  <si>
    <t>S021377</t>
  </si>
  <si>
    <t>AMISTAD RANCHES</t>
  </si>
  <si>
    <t>146-0020-030</t>
  </si>
  <si>
    <t>The POU parcels abuts the water source with the POD instream.</t>
  </si>
  <si>
    <t>S021383</t>
  </si>
  <si>
    <t>S021403</t>
  </si>
  <si>
    <t>001-050-10</t>
  </si>
  <si>
    <t>CA PATENT 2487, 235</t>
  </si>
  <si>
    <t>S021405</t>
  </si>
  <si>
    <t>142-0020-056</t>
  </si>
  <si>
    <t>142-0020-057</t>
  </si>
  <si>
    <t xml:space="preserve">The POU parcels is separated from the listed water source in the statement. Also, the POU is located on a non-riparian patent. </t>
  </si>
  <si>
    <t>S021406</t>
  </si>
  <si>
    <t>119-0230-043</t>
  </si>
  <si>
    <t>119-0230-021, 119-0230-025, 119-0230-043</t>
  </si>
  <si>
    <t>CA PATENT 392, 494, 4935, 493, 1657, 1658 &amp; 450</t>
  </si>
  <si>
    <t xml:space="preserve">The east most parcel of the POU is not abutting the listed water source in the statement and the underlying patent for that parcel is a not riparian to the Sacramento River. </t>
  </si>
  <si>
    <t>S021411</t>
  </si>
  <si>
    <t>146-0100-028-0000, 146-0100-047, 146-0100-013 (reported)
146-0100-053 (actual)</t>
  </si>
  <si>
    <t>146-0100-028, 146-0100-047, 146-0100-013</t>
  </si>
  <si>
    <t>CA PATENT 224 &amp; 1924</t>
  </si>
  <si>
    <t>S021414</t>
  </si>
  <si>
    <t>119-0230-016-0000</t>
  </si>
  <si>
    <t>119-0230-016, 119-0230-018</t>
  </si>
  <si>
    <t>CA PATENT 653 &amp; 4439</t>
  </si>
  <si>
    <t xml:space="preserve">There is a possibly the patents were not map to scale. Survey # 269 was severed into two parcels. Both parcels within the POU are abutting the water course and located on a riparian patent. </t>
  </si>
  <si>
    <t>S021415</t>
  </si>
  <si>
    <t>156-0210-003-0000</t>
  </si>
  <si>
    <t>Tyler Island</t>
  </si>
  <si>
    <t>S021416</t>
  </si>
  <si>
    <t>S021417</t>
  </si>
  <si>
    <t>156-0020-077-0000</t>
  </si>
  <si>
    <t>Part of the APN/POU lie on a Non Riparian Patent</t>
  </si>
  <si>
    <t>S021418</t>
  </si>
  <si>
    <t>S021419</t>
  </si>
  <si>
    <t>156-0020-075-0000</t>
  </si>
  <si>
    <t>S021420</t>
  </si>
  <si>
    <t>S021429</t>
  </si>
  <si>
    <t>More information is needed about the Slough and parcel.</t>
  </si>
  <si>
    <t>S021432</t>
  </si>
  <si>
    <t>BARBERA PACKING CORPORATION</t>
  </si>
  <si>
    <t>025-02-014</t>
  </si>
  <si>
    <t>CA Patent 2156, 1775, &amp; 1776</t>
  </si>
  <si>
    <t>S021435</t>
  </si>
  <si>
    <t>DIABLO VINEYARDS</t>
  </si>
  <si>
    <t>043-040-001-000</t>
  </si>
  <si>
    <t>S021436</t>
  </si>
  <si>
    <t>38.1896 N, 121.6444 W</t>
  </si>
  <si>
    <t>0048-260-070</t>
  </si>
  <si>
    <t>Patent 2112</t>
  </si>
  <si>
    <t>According to ArcMap, POU APN is 0177-060-070</t>
  </si>
  <si>
    <t>S021437</t>
  </si>
  <si>
    <t>MERRILL/JOHNSON VINEYARDS</t>
  </si>
  <si>
    <t>146-0070-008</t>
  </si>
  <si>
    <t>CA PATENT 1693</t>
  </si>
  <si>
    <t>S021809</t>
  </si>
  <si>
    <t>LLOYD PAREIRA</t>
  </si>
  <si>
    <t>(Pareira Lloyd H Jr &amp; Babette Marie)
Brian Bylsma
Allen Silvera (Silvera Allen W &amp; Heather Gonella)
Red Carson (Carson John &amp; Ann L)
Lawrence Wong (Steven Wong)</t>
  </si>
  <si>
    <t>043-080-007</t>
  </si>
  <si>
    <t>NE 1/4, NE 1/4, Sec 17, T 5S, R14E MD B&amp;M</t>
  </si>
  <si>
    <t xml:space="preserve">The POU is a large area with multiple parcels and multiple separations. Additionally, this area does not have mapped parcels in the place of use. Therefore, the place of use could be on non-riparian patents. This needs to be further investigated </t>
  </si>
  <si>
    <t>S021852</t>
  </si>
  <si>
    <t>SPALETTA REYNOLDS PTP</t>
  </si>
  <si>
    <t>129-080-64</t>
  </si>
  <si>
    <t>129-080-03, 129-080-05, 129-080-06, 129-080-09, 129-080-10, 129-080-14, 129-080-54, 129-080-55, 129-080-57, 129-080-59, 129-080-60, 129-080-61, 129-080-63, 129-080-64, 129-080-65, 129-080-66, 129-080-67, 129-310-01, 129-310-02, 129-310-03, 129-310-04, 129-310-05, 129-310-06, 129-310-07, 129-310-08, 129-310-09, 129-310-10, 129-310-11, 129-310-12, 129-310-13, 129-310-14, 129-310-15, 129-310-16</t>
  </si>
  <si>
    <t>(1) CA patent 580 (2) CA patent 582</t>
  </si>
  <si>
    <t>Patent 4703 doesn't appear to be riparian to river</t>
  </si>
  <si>
    <t>ISWDU states first year of use at diversion site as late 1800s.</t>
  </si>
  <si>
    <t>S021853</t>
  </si>
  <si>
    <t>ROBERT &amp; CAROLYN REYNOLDS FAM LLC</t>
  </si>
  <si>
    <t>129-080-54, 129-080-61</t>
  </si>
  <si>
    <t>(1) CA patent 1161 (2) CA patent 1162 (3) CA patent 429 (4) CA patent 583 (5) CA patent 580</t>
  </si>
  <si>
    <t>S021854</t>
  </si>
  <si>
    <t>Columbia Cut</t>
  </si>
  <si>
    <t>129-080-59</t>
  </si>
  <si>
    <t>(1) Patent 3309
(2) Patent 4793
(3) Patent 4778
(4) Patent 4798
(5) Patent 2181</t>
  </si>
  <si>
    <t>S021856</t>
  </si>
  <si>
    <t>129-080-60</t>
  </si>
  <si>
    <t>129-080-66</t>
  </si>
  <si>
    <t>(1) Patent 4798
(2) Patent 4793
(3) Patent 2181</t>
  </si>
  <si>
    <t>S021857</t>
  </si>
  <si>
    <t>129-080-59, 129-080-66</t>
  </si>
  <si>
    <t>S021936</t>
  </si>
  <si>
    <t>JOHN L. &amp; DIANA M. LEWALLEN TRUST, ET AL.</t>
  </si>
  <si>
    <t>156-0060-018</t>
  </si>
  <si>
    <t>CA PATENT 4188</t>
  </si>
  <si>
    <t>S021940</t>
  </si>
  <si>
    <t>DARSIE HUTCHINSON AND PETTIGREW INC.</t>
  </si>
  <si>
    <t>Darsie Hutchinson and Pettigrew Inc.</t>
  </si>
  <si>
    <t>142-0040-015</t>
  </si>
  <si>
    <t>142-0040-015
142-0040-014</t>
  </si>
  <si>
    <t>CA PATENT 1172, 6, 5, 2</t>
  </si>
  <si>
    <t>POU overlies multiple patents while portion of it overlies non-riparian Patent 1172. See S021940 POU and Underlying Patents.</t>
  </si>
  <si>
    <t>S021945</t>
  </si>
  <si>
    <t>DAYLY LEE/JEAN LEE FAMILY TRUST</t>
  </si>
  <si>
    <t>142-0050-012</t>
  </si>
  <si>
    <t>S021946</t>
  </si>
  <si>
    <t>GARDINER IMPROVEMENT CO.</t>
  </si>
  <si>
    <t>156-0040-007-0000</t>
  </si>
  <si>
    <t>CA PATENT 145 &amp; 179</t>
  </si>
  <si>
    <t>S021947</t>
  </si>
  <si>
    <t>MALCOLM MCCORMACK</t>
  </si>
  <si>
    <t>156-0010-048</t>
  </si>
  <si>
    <t>CA PATENT 223</t>
  </si>
  <si>
    <t>S021954</t>
  </si>
  <si>
    <t>WRIGHT TRACT PARTNERS</t>
  </si>
  <si>
    <t>071-140-06</t>
  </si>
  <si>
    <t>CA PATENT 2236, 2244, 3050</t>
  </si>
  <si>
    <t>More information needed. Attached a letter, but did not provide appropriative notice or property deed</t>
  </si>
  <si>
    <t>S022018</t>
  </si>
  <si>
    <t>Los Rios Farms</t>
  </si>
  <si>
    <t>033-130-037-000</t>
  </si>
  <si>
    <t xml:space="preserve">033-130-017-000
033-130-018-000
033-130-019-000
033-130-021-000
033-130-037-000
033-130-050-000
033-130-051-000
</t>
  </si>
  <si>
    <t>Two different Patents - One is State of CA and the other is James Clark</t>
  </si>
  <si>
    <t>S022019</t>
  </si>
  <si>
    <t>0042-140-110</t>
  </si>
  <si>
    <t xml:space="preserve">0042-140-070
0042-140-110
0042-140-120
0042-140-140
0042-140-230
0042-140-240
0042-140-250
0042-160-170
0042-160-180
</t>
  </si>
  <si>
    <t>S022020</t>
  </si>
  <si>
    <t>033-140-064-000</t>
  </si>
  <si>
    <t>S022021</t>
  </si>
  <si>
    <t>033-140-037-000</t>
  </si>
  <si>
    <t>033-140-036-000
033-140-037-000
033-140-038-000
033-140-039-000
033-140-049-000
033-140-050-000
033-140-051-000</t>
  </si>
  <si>
    <t>S022022</t>
  </si>
  <si>
    <t>033 120 14</t>
  </si>
  <si>
    <t>Department of Fish and Game owns the land at the POD.</t>
  </si>
  <si>
    <t>S022032</t>
  </si>
  <si>
    <t>JOHN P SCHEIBER</t>
  </si>
  <si>
    <t>Bear River</t>
  </si>
  <si>
    <t>016-160-008</t>
  </si>
  <si>
    <t>016-160-008-000
28-170-034
016-160-005-000 
28-180-031
016-160-006-000</t>
  </si>
  <si>
    <t>CACAAA 037050</t>
  </si>
  <si>
    <t>S022153</t>
  </si>
  <si>
    <t>PARAMOUNT LAND COMPANY, LLC</t>
  </si>
  <si>
    <t>WONDERFUL NUT ORCHARDS LLC</t>
  </si>
  <si>
    <t>Paramount Farming Company</t>
  </si>
  <si>
    <t>042-260-003</t>
  </si>
  <si>
    <t xml:space="preserve">Deed under name "Miller &amp; Lux Incorporated"
eWRIMS name "WONDERFUL NUT ORCHARDS LLC"
</t>
  </si>
  <si>
    <t>S022169</t>
  </si>
  <si>
    <t>RIVER GARDEN FARMS COMPANY</t>
  </si>
  <si>
    <t>S022185</t>
  </si>
  <si>
    <t>NIRMAL SAMRA</t>
  </si>
  <si>
    <t>191-270-24</t>
  </si>
  <si>
    <t>191-270-24
191-270-26
191-260-27
191-230-01
191-230-02</t>
  </si>
  <si>
    <t>No patent # issued</t>
  </si>
  <si>
    <t>S022390</t>
  </si>
  <si>
    <t>WILLIAM SCHULTZ</t>
  </si>
  <si>
    <t>146-0060-049 (claimed)
146-0420-001 (Actual)</t>
  </si>
  <si>
    <t>146-0060-049</t>
  </si>
  <si>
    <t>POD and POU are located within North Delta Water Agency Boundary</t>
  </si>
  <si>
    <t>S022727</t>
  </si>
  <si>
    <t>STEVEN MELLO</t>
  </si>
  <si>
    <t>North Fork Mokulumne River</t>
  </si>
  <si>
    <t>Mokulumne River</t>
  </si>
  <si>
    <t>156-0030-018</t>
  </si>
  <si>
    <t>156-0030-018
156-0050-022</t>
  </si>
  <si>
    <t>CA PATENT 3628, 4209, 4210, 4212</t>
  </si>
  <si>
    <t>S022728</t>
  </si>
  <si>
    <t>S022733</t>
  </si>
  <si>
    <t>MELLO FARMS INC. - LOCKE</t>
  </si>
  <si>
    <t>156-0020-024</t>
  </si>
  <si>
    <t>156-0020-024
156-0050-022</t>
  </si>
  <si>
    <t>CA PATENT 16, 1311, 4210, 3628, 4212, 4209</t>
  </si>
  <si>
    <t>S022734</t>
  </si>
  <si>
    <t>S022735</t>
  </si>
  <si>
    <t>PETER BROWN</t>
  </si>
  <si>
    <t>POD on file is slightly off from the claimed coordinates.</t>
  </si>
  <si>
    <t>156-0050-004</t>
  </si>
  <si>
    <t>CA PATENT 4210</t>
  </si>
  <si>
    <t>S022747</t>
  </si>
  <si>
    <t>S023253</t>
  </si>
  <si>
    <t>SPECKMAN EMPIRE TRACT LIMITED PARTNERSHIP</t>
  </si>
  <si>
    <t>13112001, 13112004, 13110203</t>
  </si>
  <si>
    <t>Drexler Tract</t>
  </si>
  <si>
    <t>patent states "all appurtenances" run with the land, but the deed submitted by the current owner does not specifically indicate riparian rights were transferred with property sale</t>
  </si>
  <si>
    <t>S023255</t>
  </si>
  <si>
    <t>S023257</t>
  </si>
  <si>
    <t>S023259</t>
  </si>
  <si>
    <t>S023261</t>
  </si>
  <si>
    <t>S023263</t>
  </si>
  <si>
    <t>S023264</t>
  </si>
  <si>
    <t>S023265</t>
  </si>
  <si>
    <t>131-120-03</t>
  </si>
  <si>
    <t>APN/POU lie on a Single Riparian Patent.</t>
  </si>
  <si>
    <t>S023276</t>
  </si>
  <si>
    <t>DUTRA FARMS INC.</t>
  </si>
  <si>
    <t>Dutra Farms Inc.</t>
  </si>
  <si>
    <t>241-350-25</t>
  </si>
  <si>
    <t>241-090-05
241-090-06
241-100-01
241-100-02
241-100-03
241-100-05</t>
  </si>
  <si>
    <t>(1) 6/7/1858 George B. Douglass Land Patent, Book 1, Page 7, Survey 422
(2) 6/7/1858 T. Ferrell Land Patent, Book 1, Page 8, Survey 423
(3) 6/7/1858 John Keeler Patent, Book 1, Page 9, Survey 419
(4) 2/12/1879 John McMullin, Book 7, Page 591, Survey 412</t>
  </si>
  <si>
    <t>S023279</t>
  </si>
  <si>
    <t>241-090-03</t>
  </si>
  <si>
    <t xml:space="preserve">There is one separation from the watercourse and a portion of the POU is on a patent not riparian to the watercourse. </t>
  </si>
  <si>
    <t>S023281</t>
  </si>
  <si>
    <t>241-090-02
241-090-05
241-090-06
241-100-01
241-100-02
241-100-03
241-100-05</t>
  </si>
  <si>
    <t>(1) 6/7/1858 John Keeler Patent, Book 1, Page 9, Survey 419
(2) 2/12/1879 John McMullin Patent, Book 7, Page 592</t>
  </si>
  <si>
    <t>Both</t>
  </si>
  <si>
    <t>Only Riparian</t>
  </si>
  <si>
    <t>Only Pre-14</t>
  </si>
  <si>
    <t>Neither</t>
  </si>
  <si>
    <t>Total</t>
  </si>
  <si>
    <t>Grand Total</t>
  </si>
  <si>
    <t>RIPARIAN</t>
  </si>
  <si>
    <t>Contracts and Other Rights</t>
  </si>
  <si>
    <t>RD 2058</t>
  </si>
  <si>
    <t>North Delta Water Agency</t>
  </si>
  <si>
    <t>East Contra Costa Irrigation District</t>
  </si>
  <si>
    <t>Riparian Comment</t>
  </si>
  <si>
    <t>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t>
  </si>
  <si>
    <t>This district has requested deactivation of these Statements.</t>
  </si>
  <si>
    <t>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t>
  </si>
  <si>
    <t>Pre-1914 Comment</t>
  </si>
  <si>
    <t>When natural flow is available, the riparian right preserved for each parcel within RD 2058 covers all beneficial use on such parcels. Support for a pre-1914 claim would require adequate evidence which was not included in the Information Order responses.</t>
  </si>
  <si>
    <t>Statements</t>
  </si>
  <si>
    <t>SEE LIST IN SHEET "POD CLASSIFICATION"</t>
  </si>
  <si>
    <t>To Be Determined</t>
  </si>
  <si>
    <t>INDEX MATCH TABLE</t>
  </si>
  <si>
    <t>Owner</t>
  </si>
  <si>
    <t>RIPARIAN REVIEW</t>
  </si>
  <si>
    <t>Water Districts</t>
  </si>
  <si>
    <t xml:space="preserve"> </t>
  </si>
  <si>
    <t>BRUCE TOWNE</t>
  </si>
  <si>
    <t>KURT AND SANDRA KAUTZ FAMILY TRUST</t>
  </si>
  <si>
    <t>STOKES &amp; LOMBARDI FARMS</t>
  </si>
  <si>
    <t>Channel Name</t>
  </si>
  <si>
    <t>Oldest Date</t>
  </si>
  <si>
    <t>Confirmation Map</t>
  </si>
  <si>
    <t>Comments</t>
  </si>
  <si>
    <t>San Joaquin_CA_Lodi Map 1894</t>
  </si>
  <si>
    <t>CA_Headreach_1910</t>
  </si>
  <si>
    <t>Was not present in CA_Lodi_299417_1894_125000_geo.tif</t>
  </si>
  <si>
    <t>Holt Quad 1911</t>
  </si>
  <si>
    <t>Burns Cutoff 1913 Map</t>
  </si>
  <si>
    <t>SJ 383</t>
  </si>
  <si>
    <t>Union Island Quad Map 1912</t>
  </si>
  <si>
    <t>Courtland 1908 Map</t>
  </si>
  <si>
    <t>Late 1800s</t>
  </si>
  <si>
    <t>http://www.recordnet.com/article/20050528/a_news/305289965</t>
  </si>
  <si>
    <t>Formerly called Merritts Slough</t>
  </si>
  <si>
    <t>Contra Costa County Bethany 1914</t>
  </si>
  <si>
    <t>CA 1886 Irrigation Map</t>
  </si>
  <si>
    <t>Sanborn Slough</t>
  </si>
  <si>
    <t>Sanborn Slough 1911 Map</t>
  </si>
  <si>
    <t>SJ 498</t>
  </si>
  <si>
    <t>Sycamore Slough</t>
  </si>
  <si>
    <t>Lodi Map 1894</t>
  </si>
  <si>
    <t>S017942 Pre-1914 PDF</t>
  </si>
  <si>
    <t>Tom Paine Slough ran through Rancho El Pescadero at the time of patent, but was not drawn on the original surveyor's plat.</t>
  </si>
  <si>
    <t>Exhibit A of S020011 statement</t>
  </si>
  <si>
    <t>SJ 415</t>
  </si>
  <si>
    <t>SJ 584</t>
  </si>
  <si>
    <t>SJ 583</t>
  </si>
  <si>
    <t>Haypress Reach originated from San Joaquin River according to SJ 583</t>
  </si>
  <si>
    <t>Oldest Date referenced?</t>
  </si>
  <si>
    <t>Control Structure?</t>
  </si>
  <si>
    <t>RECLAMATION DISTRICTS RIPARIAN PIVOT TABLE</t>
  </si>
  <si>
    <t>RECLAMATION DISTRICTS PRE-1914 PIVOT TABLE</t>
  </si>
  <si>
    <t>(blank)</t>
  </si>
  <si>
    <t>WATER DISTRICTS RIPARIAN PIVOT TABLE</t>
  </si>
  <si>
    <t>WATER DISTRICTS PRE-1914 PIVOT TABLE</t>
  </si>
  <si>
    <t>IRRIGATION DISTRICTS RIPARIAN PIVOT TABLE</t>
  </si>
  <si>
    <t>IRRIGATION DISTRICTS PRE-1914 PIVOT TABLE</t>
  </si>
  <si>
    <t>OTHER RIPARIAN PIVOT TABLE</t>
  </si>
  <si>
    <t>OTHER PRE-1914 PIVOT TABLE</t>
  </si>
  <si>
    <t>The following is a list of various districts in San Joaquin County taken from GIS Data provided by the San Joaquin County Map website.</t>
  </si>
  <si>
    <t>http://sjmap.org/GISDataDownload.htm</t>
  </si>
  <si>
    <t>San Joaquin Reclamation Districts</t>
  </si>
  <si>
    <t>San Joaquin Irrigation Districts</t>
  </si>
  <si>
    <t>San Joaquin Water Districts</t>
  </si>
  <si>
    <t>Acronym</t>
  </si>
  <si>
    <t>Full Name</t>
  </si>
  <si>
    <t>RD 1</t>
  </si>
  <si>
    <t>UNION ISLAND</t>
  </si>
  <si>
    <t>BBID</t>
  </si>
  <si>
    <t>Byron-Bethany Irrigation District</t>
  </si>
  <si>
    <t>ACAMPO MD</t>
  </si>
  <si>
    <t>Acampo MD</t>
  </si>
  <si>
    <t>RD 1007</t>
  </si>
  <si>
    <t>PICO AND NAGLEE</t>
  </si>
  <si>
    <t>BCID</t>
  </si>
  <si>
    <t>COL HTS MD</t>
  </si>
  <si>
    <t>Colonial Heights MD</t>
  </si>
  <si>
    <t>RD 1608</t>
  </si>
  <si>
    <t>SMITH TRACT</t>
  </si>
  <si>
    <t>CID</t>
  </si>
  <si>
    <t>California Irrigation District</t>
  </si>
  <si>
    <t>CSA12</t>
  </si>
  <si>
    <t>CSA 12 Thornton</t>
  </si>
  <si>
    <t>RD 1614</t>
  </si>
  <si>
    <t>CSJWCD</t>
  </si>
  <si>
    <t>Central San Joaquin Water Conservation District</t>
  </si>
  <si>
    <t>CSA15</t>
  </si>
  <si>
    <t>CSA 15 Waterloo-99 (Cal Water)</t>
  </si>
  <si>
    <t>RD 17</t>
  </si>
  <si>
    <t>MOSSDALE</t>
  </si>
  <si>
    <t>Lathrop Irrigation District</t>
  </si>
  <si>
    <t>CSA16</t>
  </si>
  <si>
    <t>CSA 16 Par Country Estates</t>
  </si>
  <si>
    <t>RD 2</t>
  </si>
  <si>
    <t>Naglee-Burk Irrigation District</t>
  </si>
  <si>
    <t>CSA18</t>
  </si>
  <si>
    <t>CSA 18 Fairway Estates</t>
  </si>
  <si>
    <t>RD 2023</t>
  </si>
  <si>
    <t>VENICE ISLAND</t>
  </si>
  <si>
    <t>NDPWD</t>
  </si>
  <si>
    <t>New Del Puerto Water District</t>
  </si>
  <si>
    <t>CSA19</t>
  </si>
  <si>
    <t>CSA 19 The Orchard</t>
  </si>
  <si>
    <t>RD 2027</t>
  </si>
  <si>
    <t>MANDEVILLE ISLAND</t>
  </si>
  <si>
    <t>North San Joaquin Water Conservation District</t>
  </si>
  <si>
    <t>CSA30</t>
  </si>
  <si>
    <t>CSA 30 Manteca Industrial Center</t>
  </si>
  <si>
    <t>RD 2028</t>
  </si>
  <si>
    <t>BACON ISLAND</t>
  </si>
  <si>
    <t>NYJOWD</t>
  </si>
  <si>
    <t>Nyjo Water District</t>
  </si>
  <si>
    <t>CSA31</t>
  </si>
  <si>
    <t>CSA 31 Flag City</t>
  </si>
  <si>
    <t>RD 2029</t>
  </si>
  <si>
    <t>EMPIRE TRACT</t>
  </si>
  <si>
    <t>OID</t>
  </si>
  <si>
    <t>CSA35</t>
  </si>
  <si>
    <t>CSA 35 Los Ranchos</t>
  </si>
  <si>
    <t>RD 2030</t>
  </si>
  <si>
    <t>MCDONALD ISLAND</t>
  </si>
  <si>
    <t>Stockton East Water District</t>
  </si>
  <si>
    <t>CSA39</t>
  </si>
  <si>
    <t>CSA 39 Western World</t>
  </si>
  <si>
    <t>RD 2033</t>
  </si>
  <si>
    <t>BRACK TRACT</t>
  </si>
  <si>
    <t>SEWD/WID</t>
  </si>
  <si>
    <t>Stockton East Water District / Woodbridge Irrigation District</t>
  </si>
  <si>
    <t>CSA43</t>
  </si>
  <si>
    <t>CSA 43 Clements</t>
  </si>
  <si>
    <t>RD 2037</t>
  </si>
  <si>
    <t>RINDGE TRACT</t>
  </si>
  <si>
    <t>SSJID</t>
  </si>
  <si>
    <t>South San Joaquin Irrigation District</t>
  </si>
  <si>
    <t>CSA44</t>
  </si>
  <si>
    <t>CSA 44 Apricot Acres</t>
  </si>
  <si>
    <t>RD 2038</t>
  </si>
  <si>
    <t>LOWER JONES TRACT</t>
  </si>
  <si>
    <t>Woodbridge Irrigation District</t>
  </si>
  <si>
    <t>CSA46</t>
  </si>
  <si>
    <t>Morada North CSA 46</t>
  </si>
  <si>
    <t>RD 2039</t>
  </si>
  <si>
    <t>UPPER JONES TRACT</t>
  </si>
  <si>
    <t>WSID</t>
  </si>
  <si>
    <t>West Side Irrigation District</t>
  </si>
  <si>
    <t>CSA50</t>
  </si>
  <si>
    <t>CSA 50 Patterson Pass (Tracy)</t>
  </si>
  <si>
    <t>RD 2040</t>
  </si>
  <si>
    <t>VICTORIA ISLAND</t>
  </si>
  <si>
    <t>WSTANID</t>
  </si>
  <si>
    <t>West Stanislaus Irrigation District</t>
  </si>
  <si>
    <t>ESCALON</t>
  </si>
  <si>
    <t>City of Escalon</t>
  </si>
  <si>
    <t>RD 2041</t>
  </si>
  <si>
    <t>MEDFORD ISLAND</t>
  </si>
  <si>
    <t>LATHROP</t>
  </si>
  <si>
    <t>RD 2042</t>
  </si>
  <si>
    <t>BISHOP TRACT</t>
  </si>
  <si>
    <t>LINC VILG MD</t>
  </si>
  <si>
    <t>Lincoln Village MD</t>
  </si>
  <si>
    <t>RD 2044</t>
  </si>
  <si>
    <t>KING ISLAND</t>
  </si>
  <si>
    <t>LOCKEFORD CSD</t>
  </si>
  <si>
    <t>Lockeford CSD</t>
  </si>
  <si>
    <t>PESCADERO DISTRICT</t>
  </si>
  <si>
    <t>LODI</t>
  </si>
  <si>
    <t>City of Lodi</t>
  </si>
  <si>
    <t>RD 2062</t>
  </si>
  <si>
    <t>STEWART TRACT</t>
  </si>
  <si>
    <t>MANTECA</t>
  </si>
  <si>
    <t>RD 2064</t>
  </si>
  <si>
    <t>RIVER JUNCTION</t>
  </si>
  <si>
    <t>MD12</t>
  </si>
  <si>
    <t>Gayla Manor MD 12</t>
  </si>
  <si>
    <t>RD 2072</t>
  </si>
  <si>
    <t>WOODWARD ISLAND</t>
  </si>
  <si>
    <t>MD15</t>
  </si>
  <si>
    <t>Maurland Manor MD 15</t>
  </si>
  <si>
    <t>RD 2074</t>
  </si>
  <si>
    <t>SARGENT-BARNHART TRACT</t>
  </si>
  <si>
    <t>MD17</t>
  </si>
  <si>
    <t>Morada Manor MD 17</t>
  </si>
  <si>
    <t>RD 2075</t>
  </si>
  <si>
    <t>MCMULLIN RANCH</t>
  </si>
  <si>
    <t>MD18</t>
  </si>
  <si>
    <t>Morada Acres MD 18</t>
  </si>
  <si>
    <t>RD 2085</t>
  </si>
  <si>
    <t>KASSON DISTRICT</t>
  </si>
  <si>
    <t>MD19</t>
  </si>
  <si>
    <t>Morada Estates MD 19</t>
  </si>
  <si>
    <t>RD 2086</t>
  </si>
  <si>
    <t>CANAL RANCH</t>
  </si>
  <si>
    <t>MD22</t>
  </si>
  <si>
    <t>Shaded Terrace MD 22</t>
  </si>
  <si>
    <t>RD 2089</t>
  </si>
  <si>
    <t>STARK TRACT</t>
  </si>
  <si>
    <t>MD23</t>
  </si>
  <si>
    <t>Wilkinson Manor MD 23</t>
  </si>
  <si>
    <t>RD 2094</t>
  </si>
  <si>
    <t>WALTHALL</t>
  </si>
  <si>
    <t>MD31</t>
  </si>
  <si>
    <t>Corral Hollow PISLMD 31</t>
  </si>
  <si>
    <t>RD 2095</t>
  </si>
  <si>
    <t>PARADISE JUNCTION</t>
  </si>
  <si>
    <t>MD50</t>
  </si>
  <si>
    <t>Rancho San Joaquin MD 50</t>
  </si>
  <si>
    <t>RD 2096</t>
  </si>
  <si>
    <t>WETHERBEE LAKE</t>
  </si>
  <si>
    <t>MD59</t>
  </si>
  <si>
    <t>Spring Creek Estates MD 59</t>
  </si>
  <si>
    <t>RD 2101</t>
  </si>
  <si>
    <t>BLEWETT</t>
  </si>
  <si>
    <t>MD62</t>
  </si>
  <si>
    <t>Sunnyside MD 62</t>
  </si>
  <si>
    <t>RD 2107</t>
  </si>
  <si>
    <t>MD65</t>
  </si>
  <si>
    <t>Walnut Acres MD 65</t>
  </si>
  <si>
    <t>RD 2108</t>
  </si>
  <si>
    <t>TINSLEY ISLAND</t>
  </si>
  <si>
    <t>MD69</t>
  </si>
  <si>
    <t>Elkhorn Golf Estates MD 69</t>
  </si>
  <si>
    <t>RD 2113</t>
  </si>
  <si>
    <t>FAY ISLAND</t>
  </si>
  <si>
    <t>MD7</t>
  </si>
  <si>
    <t>Almond Park MD 7</t>
  </si>
  <si>
    <t>RD 2114</t>
  </si>
  <si>
    <t>RIO BLANCO TRACT</t>
  </si>
  <si>
    <t>MHCSD</t>
  </si>
  <si>
    <t>Mountain House CSD</t>
  </si>
  <si>
    <t>RD 2115</t>
  </si>
  <si>
    <t>SHIMA TRACT</t>
  </si>
  <si>
    <t>MOK ACRES MD</t>
  </si>
  <si>
    <t>RD 2116</t>
  </si>
  <si>
    <t>HOLT STATION</t>
  </si>
  <si>
    <t>RD 2118</t>
  </si>
  <si>
    <t>LITTLE MANDEVILLE ISLAND</t>
  </si>
  <si>
    <t>PVT CAL WATER</t>
  </si>
  <si>
    <t>RD 2119</t>
  </si>
  <si>
    <t>WRIGHT-ELMWOOD TRACT</t>
  </si>
  <si>
    <t>PVT FARMINGTON</t>
  </si>
  <si>
    <t>Farmington Water Company (Private)</t>
  </si>
  <si>
    <t>RD 2126</t>
  </si>
  <si>
    <t>ATLAS TRACT</t>
  </si>
  <si>
    <t>PVT LINDEN CWD</t>
  </si>
  <si>
    <t>Linden County Water District (Private)</t>
  </si>
  <si>
    <t>RD 348</t>
  </si>
  <si>
    <t>NEW HOPE</t>
  </si>
  <si>
    <t>PVT OAKWOOD LAKE</t>
  </si>
  <si>
    <t>Oakwood Lake Water District (Private)</t>
  </si>
  <si>
    <t>RD 38</t>
  </si>
  <si>
    <t>STATEN ISLAND</t>
  </si>
  <si>
    <t>RIPON</t>
  </si>
  <si>
    <t>City of Ripon</t>
  </si>
  <si>
    <t>RD 403</t>
  </si>
  <si>
    <t>ROUGH AND READY ISLAND</t>
  </si>
  <si>
    <t>ROUGH READY MIL</t>
  </si>
  <si>
    <t>Rough and Ready Storage</t>
  </si>
  <si>
    <t>RD 404</t>
  </si>
  <si>
    <t>BOGGS TRACT</t>
  </si>
  <si>
    <t>RYMS VILG MD</t>
  </si>
  <si>
    <t>Raymus Village MD</t>
  </si>
  <si>
    <t>RD 524</t>
  </si>
  <si>
    <t>MIDDLE ROBERTS ISLAND</t>
  </si>
  <si>
    <t>RD 544</t>
  </si>
  <si>
    <t>UPPER ROBERTS ISLAND</t>
  </si>
  <si>
    <t>STOCKTON</t>
  </si>
  <si>
    <t>RD 548</t>
  </si>
  <si>
    <t>TERMINOUS</t>
  </si>
  <si>
    <t>TRACY</t>
  </si>
  <si>
    <t>City of Tracy</t>
  </si>
  <si>
    <t>RD 684</t>
  </si>
  <si>
    <t>LOWER ROBERTS ISLAND</t>
  </si>
  <si>
    <t>VWWD2</t>
  </si>
  <si>
    <t>Victor WWD 2</t>
  </si>
  <si>
    <t>RD 756</t>
  </si>
  <si>
    <t>BOULDIN ISLAND</t>
  </si>
  <si>
    <t>RD 773</t>
  </si>
  <si>
    <t>FABIAN TRACT</t>
  </si>
  <si>
    <t>RD 828</t>
  </si>
  <si>
    <t>WEBER TRACT</t>
  </si>
  <si>
    <t>2015 DROUGHT INFO ORDER DATA FROM ATTRIBUTE TABLE AND WRUDS</t>
  </si>
  <si>
    <t>OBJECTID_1</t>
  </si>
  <si>
    <t>OBJECTID</t>
  </si>
  <si>
    <t>POD_ID</t>
  </si>
  <si>
    <t>APPL_ID</t>
  </si>
  <si>
    <t>APPL_POD</t>
  </si>
  <si>
    <t>TOWNSHIP_N</t>
  </si>
  <si>
    <t>TOWNSHIP_D</t>
  </si>
  <si>
    <t>RANGE_NUMB</t>
  </si>
  <si>
    <t>RANGE_DIRE</t>
  </si>
  <si>
    <t>SECTION_NU</t>
  </si>
  <si>
    <t>SECTION_CL</t>
  </si>
  <si>
    <t>QUARTER</t>
  </si>
  <si>
    <t>QUARTER_QU</t>
  </si>
  <si>
    <t>MERIDIAN</t>
  </si>
  <si>
    <t>NORTH_COOR</t>
  </si>
  <si>
    <t>EAST_COORD</t>
  </si>
  <si>
    <t>SP_ZONE</t>
  </si>
  <si>
    <t>LATITUDE</t>
  </si>
  <si>
    <t>LONGITUDE</t>
  </si>
  <si>
    <t>TRIB_DESC</t>
  </si>
  <si>
    <t>SOURCE_NAM</t>
  </si>
  <si>
    <t>MOVEABLE</t>
  </si>
  <si>
    <t>HAS_OPOD</t>
  </si>
  <si>
    <t>WATERSHED</t>
  </si>
  <si>
    <t>COUNTY</t>
  </si>
  <si>
    <t>QUAD_MAP_N</t>
  </si>
  <si>
    <t>PARCEL_NUM</t>
  </si>
  <si>
    <t>DIVERSION_</t>
  </si>
  <si>
    <t>LAST_UPDAT</t>
  </si>
  <si>
    <t>SPECIAL_AR</t>
  </si>
  <si>
    <t>HU_8_NAME</t>
  </si>
  <si>
    <t>HU_12_NAME</t>
  </si>
  <si>
    <t>OWNER</t>
  </si>
  <si>
    <t>COORD</t>
  </si>
  <si>
    <t>PLSS</t>
  </si>
  <si>
    <t>2017 OWNER</t>
  </si>
  <si>
    <t>PODS</t>
  </si>
  <si>
    <t>HYDROLOGIC_UNIT</t>
  </si>
  <si>
    <t>ADD_HU</t>
  </si>
  <si>
    <t>HUC_12</t>
  </si>
  <si>
    <t>ADD_HUC_12</t>
  </si>
  <si>
    <t>NET_ACRES</t>
  </si>
  <si>
    <t>FACE_VALUE</t>
  </si>
  <si>
    <t>WR_TYPE</t>
  </si>
  <si>
    <t>STATUS_TYPE</t>
  </si>
  <si>
    <t>USE_AESTH</t>
  </si>
  <si>
    <t>USE_AQ</t>
  </si>
  <si>
    <t>USE_DOM</t>
  </si>
  <si>
    <t>USE_DUST</t>
  </si>
  <si>
    <t>USE_FIRE</t>
  </si>
  <si>
    <t>USE_FWPE</t>
  </si>
  <si>
    <t>USE_FROST</t>
  </si>
  <si>
    <t>USE_HEAT</t>
  </si>
  <si>
    <t>USE_INCPOW</t>
  </si>
  <si>
    <t>USE_INDUSTR</t>
  </si>
  <si>
    <t>USE_IRR</t>
  </si>
  <si>
    <t>USE_MILL</t>
  </si>
  <si>
    <t>USE_MINE</t>
  </si>
  <si>
    <t>USE_MUN</t>
  </si>
  <si>
    <t>USE_OTHER</t>
  </si>
  <si>
    <t>USE_POWER</t>
  </si>
  <si>
    <t>USE_REC</t>
  </si>
  <si>
    <t>USE_SNOW</t>
  </si>
  <si>
    <t>USE_STOCK</t>
  </si>
  <si>
    <t>USE_WQ</t>
  </si>
  <si>
    <t>PRE_14</t>
  </si>
  <si>
    <t>POWER_ONLY</t>
  </si>
  <si>
    <t>DIV_TYPE</t>
  </si>
  <si>
    <t>YEAR_FIRST_USE</t>
  </si>
  <si>
    <t>APP_RECD_DATE</t>
  </si>
  <si>
    <t>APP_ACCEPT_DATE</t>
  </si>
  <si>
    <t>S001073_01</t>
  </si>
  <si>
    <t>S</t>
  </si>
  <si>
    <t>E</t>
  </si>
  <si>
    <t>NE</t>
  </si>
  <si>
    <t>21</t>
  </si>
  <si>
    <t>SAN JOAQUIN VALLEY FLOOR</t>
  </si>
  <si>
    <t>MENDOTA DAM</t>
  </si>
  <si>
    <t>Middle San Joaquin-Lower Chowchilla</t>
  </si>
  <si>
    <t>Lone Willow Slough-San Joaquin River</t>
  </si>
  <si>
    <t>36.79097183, -120.35007483</t>
  </si>
  <si>
    <t>NE1/4, NE1/4, SECTION 20, T13S, R15E, MD B&amp;M</t>
  </si>
  <si>
    <t>Statement of Div and Use</t>
  </si>
  <si>
    <t>Claimed</t>
  </si>
  <si>
    <t>Point of Direct Diversion</t>
  </si>
  <si>
    <t>S001074_01</t>
  </si>
  <si>
    <t>SW</t>
  </si>
  <si>
    <t>SE</t>
  </si>
  <si>
    <t>DELTA-MENDOTA CANAL</t>
  </si>
  <si>
    <t>POSO FARM</t>
  </si>
  <si>
    <t>Big Buttonwillow Lake-Salt Slough</t>
  </si>
  <si>
    <t>36.9831, -120.5007</t>
  </si>
  <si>
    <t>SE1/4, SW1/4, SECTION 12, T11S, R13E, MD B&amp;M</t>
  </si>
  <si>
    <t>S004978_01</t>
  </si>
  <si>
    <t>MADERA</t>
  </si>
  <si>
    <t>Fresno River</t>
  </si>
  <si>
    <t>Schmidt Creek-Fresno River</t>
  </si>
  <si>
    <t>36.98455231, -120.02581855</t>
  </si>
  <si>
    <t>SW1/4, SE1/4, SECTION 8, T11S, R18E, MD B&amp;M</t>
  </si>
  <si>
    <t>S010411_01</t>
  </si>
  <si>
    <t>NW</t>
  </si>
  <si>
    <t>SANTA RITA BRIDGE</t>
  </si>
  <si>
    <t>Sand Slough-San Joaquin River</t>
  </si>
  <si>
    <t>37.11168774, -120.5893234</t>
  </si>
  <si>
    <t>NW1/4, NE1/4, SECTION 31, T9S, R13E, MD B&amp;M</t>
  </si>
  <si>
    <t>180400011603, 180400012101</t>
  </si>
  <si>
    <t>Point of Direct Diversion, Point of Storage - Unspecified</t>
  </si>
  <si>
    <t>S010411_02</t>
  </si>
  <si>
    <t>Upper Mariposa Slough</t>
  </si>
  <si>
    <t>37.1123899, -120.56549</t>
  </si>
  <si>
    <t>SE1/4, SE1/4, SECTION 32, T9S, R13E, MD B&amp;M</t>
  </si>
  <si>
    <t>S001098_01</t>
  </si>
  <si>
    <t>Upper Poso Slough</t>
  </si>
  <si>
    <t>36.78056483, -120.37467817</t>
  </si>
  <si>
    <t>SE1/4, NE1/4, SECTION 19, T13S, R15E, MD B&amp;M</t>
  </si>
  <si>
    <t>S001014_01</t>
  </si>
  <si>
    <t>BASS LAKE</t>
  </si>
  <si>
    <t>Upper San Joaquin</t>
  </si>
  <si>
    <t>37.29019551, -119.5288482</t>
  </si>
  <si>
    <t>NE1/4, SE1/4, SECTION 26, T7S, R22E, MD B&amp;M</t>
  </si>
  <si>
    <t>Point of Storage - Unspecified</t>
  </si>
  <si>
    <t>S014187_01</t>
  </si>
  <si>
    <t>WHITE CHIEF MTN</t>
  </si>
  <si>
    <t>37.42589442, -119.54774965</t>
  </si>
  <si>
    <t>SW1/4, NE1/4, SECTION 10, T6S, R22E, MD B&amp;M</t>
  </si>
  <si>
    <t>S000495_01</t>
  </si>
  <si>
    <t>SAN JOAQUIN DELTA</t>
  </si>
  <si>
    <t>VERNALIS</t>
  </si>
  <si>
    <t>LEGAL DELTA</t>
  </si>
  <si>
    <t>Walthall Slough-San Joaquin River</t>
  </si>
  <si>
    <t>37.71273849, -121.31137722</t>
  </si>
  <si>
    <t>NE1/4, NW1/4, SECTION 34, T2S, R6E, MD B&amp;M</t>
  </si>
  <si>
    <t>S013848_01</t>
  </si>
  <si>
    <t>LA GRANGE</t>
  </si>
  <si>
    <t>Upper Tuolumne</t>
  </si>
  <si>
    <t>Peaslee Creek-Tuolumne River</t>
  </si>
  <si>
    <t>37.67212112, -120.44436507</t>
  </si>
  <si>
    <t>NW1/4, SW1/4, SECTION 17, T3S, R14E, MD B&amp;M</t>
  </si>
  <si>
    <t>S012547_01</t>
  </si>
  <si>
    <t>WHITE CHIEF MTN.</t>
  </si>
  <si>
    <t>Upper Merced</t>
  </si>
  <si>
    <t>Big Creek</t>
  </si>
  <si>
    <t>37.4681, -119.6086</t>
  </si>
  <si>
    <t>NE1/4, SW1/4, SECTION 30, T5S, R22E, MD B&amp;M</t>
  </si>
  <si>
    <t>S006306_01</t>
  </si>
  <si>
    <t>Red Bridge Slough-San Joaquin River</t>
  </si>
  <si>
    <t>37.69924644, -121.27562759</t>
  </si>
  <si>
    <t>SECTION 2, T3S, R6E, MD B&amp;M</t>
  </si>
  <si>
    <t>S004718_01</t>
  </si>
  <si>
    <t>MERCED FALLS</t>
  </si>
  <si>
    <t>Ingalsbe Slough-Merced River</t>
  </si>
  <si>
    <t>37.51167054, -120.36863399</t>
  </si>
  <si>
    <t>NE1/4, SW1/4, SECTION 7, T5S, R15E, MD B&amp;M</t>
  </si>
  <si>
    <t>S000404_01</t>
  </si>
  <si>
    <t>Lower Kellogg Creek</t>
  </si>
  <si>
    <t>37.91761425, -121.58610854</t>
  </si>
  <si>
    <t>NW1/4, SW1/4, SECTION 19, T1N, R4E, MD B&amp;M</t>
  </si>
  <si>
    <t>S002636_01</t>
  </si>
  <si>
    <t>LAKE ELEANOR</t>
  </si>
  <si>
    <t>Miguel Creek-Eleanor Creek</t>
  </si>
  <si>
    <t>37.97370781, -119.88297973</t>
  </si>
  <si>
    <t>NW1/4, SECTION 3, T1N, R19E, MD B&amp;M</t>
  </si>
  <si>
    <t>S000137_01</t>
  </si>
  <si>
    <t>STOCKTON WEST</t>
  </si>
  <si>
    <t>Town of French Camp-San Joaquin River</t>
  </si>
  <si>
    <t>37.88671888, -121.33199391</t>
  </si>
  <si>
    <t>SE1/4, SE1/4, SECTION 32, T1N, R6E, MD B&amp;M</t>
  </si>
  <si>
    <t>S001496_01</t>
  </si>
  <si>
    <t>Jones Flat-Merced River</t>
  </si>
  <si>
    <t>37.52260568, -120.32947676</t>
  </si>
  <si>
    <t>SW1/4, SE1/4, SECTION 4, T5S, R15E, MD B&amp;M</t>
  </si>
  <si>
    <t>S004683_01</t>
  </si>
  <si>
    <t>P</t>
  </si>
  <si>
    <t>KNIGHTS FERRY</t>
  </si>
  <si>
    <t>Upper Stanislaus</t>
  </si>
  <si>
    <t>Wildcat Creek-Stanislaus River</t>
  </si>
  <si>
    <t>37.86210848, -120.63162715</t>
  </si>
  <si>
    <t>SE1/4, NE1/4, SECTION 10, T1S, R12E, MD B&amp;M</t>
  </si>
  <si>
    <t>S009019_01</t>
  </si>
  <si>
    <t>37.85963322, -121.31714114</t>
  </si>
  <si>
    <t>T1S, R6E, MD B&amp;M</t>
  </si>
  <si>
    <t>Inactive</t>
  </si>
  <si>
    <t>S002635_01</t>
  </si>
  <si>
    <t>MOCCASIN</t>
  </si>
  <si>
    <t>Poopenaut Valley-Tuolumne River</t>
  </si>
  <si>
    <t>37.9473613, -119.78869348</t>
  </si>
  <si>
    <t>NE1/4, NW1/4, SECTION 16, T1N, R20E, MD B&amp;M</t>
  </si>
  <si>
    <t>S008881_01</t>
  </si>
  <si>
    <t>37.82590741, -121.30915231</t>
  </si>
  <si>
    <t>S008159_01</t>
  </si>
  <si>
    <t>SACRAMENTO DELTA</t>
  </si>
  <si>
    <t>COURTLAND</t>
  </si>
  <si>
    <t>Lower Sacramento</t>
  </si>
  <si>
    <t>Beaver Lake-Sacramento River</t>
  </si>
  <si>
    <t>38.27854836, -121.54579067</t>
  </si>
  <si>
    <t>SECTION 16, T5N, R4E, MD B&amp;M</t>
  </si>
  <si>
    <t>S000583_01</t>
  </si>
  <si>
    <t>SAXON</t>
  </si>
  <si>
    <t>Toe Drain-Cache Slough</t>
  </si>
  <si>
    <t>38.45227522, -121.68366389</t>
  </si>
  <si>
    <t>NW1/4, SE1/4, SECTION 18, T7N, R3E, MD B&amp;M</t>
  </si>
  <si>
    <t>S002065_01</t>
  </si>
  <si>
    <t>S000566_01</t>
  </si>
  <si>
    <t>LIBERTY ISLAND</t>
  </si>
  <si>
    <t>38.3328815, -121.70336499</t>
  </si>
  <si>
    <t>SW1/4, SE1/4, SECTION 25, T6N, R2E, MD B&amp;M</t>
  </si>
  <si>
    <t>S000577_01</t>
  </si>
  <si>
    <t>38.36866778, -121.74053618</t>
  </si>
  <si>
    <t>NE1/4, NW1/4, SECTION 15, T6N, R2E, MD B&amp;M</t>
  </si>
  <si>
    <t>S013716_01</t>
  </si>
  <si>
    <t>Upper Mokelumne</t>
  </si>
  <si>
    <t>South Stone Lake-Snodgrass Slough</t>
  </si>
  <si>
    <t>38.31297758, -121.50479616</t>
  </si>
  <si>
    <t>NE1/4, SE1/4, SECTION 2, T5N, R4E, MD B&amp;M</t>
  </si>
  <si>
    <t>S000992_01</t>
  </si>
  <si>
    <t>SONORA PASS</t>
  </si>
  <si>
    <t>Summit Creek</t>
  </si>
  <si>
    <t>38.28122907, -119.7335607</t>
  </si>
  <si>
    <t>SW1/4, NW1/4, SECTION 13, T5N, R20E, MD B&amp;M</t>
  </si>
  <si>
    <t>S009320_01</t>
  </si>
  <si>
    <t>CROWS LANDING</t>
  </si>
  <si>
    <t>Lower San Joaquin River</t>
  </si>
  <si>
    <t>Pear Slough-San Joaquin River</t>
  </si>
  <si>
    <t>37.45913557, -121.04228972</t>
  </si>
  <si>
    <t>SE1/4, NW1/4, SECTION 36, T5S, R8E, MD B&amp;M</t>
  </si>
  <si>
    <t>S013812_01</t>
  </si>
  <si>
    <t>Dutch Slough-Big Break</t>
  </si>
  <si>
    <t>37.9418286, -121.61073899</t>
  </si>
  <si>
    <t>SW1/4, SE1/4, SECTION 11, T1N, R3E, MD B&amp;M</t>
  </si>
  <si>
    <t>JOHN  BLOOMFIELD</t>
  </si>
  <si>
    <t>S010773_01</t>
  </si>
  <si>
    <t>MIDDLE SIERRA</t>
  </si>
  <si>
    <t>DEVILS NOSE</t>
  </si>
  <si>
    <t>Upper Middle Fork Mokelumne River</t>
  </si>
  <si>
    <t>38.38695067, -120.45742703</t>
  </si>
  <si>
    <t>NE1/4, SW1/4, SECTION 8, T6N, R14E, MD B&amp;M</t>
  </si>
  <si>
    <t>S002638_01</t>
  </si>
  <si>
    <t>Lower Cherry Creek</t>
  </si>
  <si>
    <t>37.97604938, -119.91123605</t>
  </si>
  <si>
    <t>NW1/4, SECTION 5, T1N, R19E, MD B&amp;M</t>
  </si>
  <si>
    <t>S000567_01</t>
  </si>
  <si>
    <t>38.3718489, -121.69413469</t>
  </si>
  <si>
    <t>NE1/4, NE1/4, SECTION 13, T6N, R2E, MD B&amp;M</t>
  </si>
  <si>
    <t>S000573_01</t>
  </si>
  <si>
    <t>38.3378466, -121.71223449</t>
  </si>
  <si>
    <t>SW1/4, NW1/4, SECTION 25, T6N, R2E, MD B&amp;M</t>
  </si>
  <si>
    <t>S000574_01</t>
  </si>
  <si>
    <t>38.3348266, -121.71242094</t>
  </si>
  <si>
    <t>NW1/4, SW1/4, SECTION 26, T6N, R2E, MD B&amp;M</t>
  </si>
  <si>
    <t>S000584_01</t>
  </si>
  <si>
    <t>38.34331574, -121.70332174</t>
  </si>
  <si>
    <t>NW1/4, NE1/4, SECTION 25, T6N, R2E, MD B&amp;M</t>
  </si>
  <si>
    <t>S000582_01</t>
  </si>
  <si>
    <t>Tremont School</t>
  </si>
  <si>
    <t>38.42895717, -121.69179585</t>
  </si>
  <si>
    <t>NW1/4, NW1/4, SECTION 30, T7N, R3E, MD B&amp;M</t>
  </si>
  <si>
    <t>S000576_01</t>
  </si>
  <si>
    <t>38.41518282, -121.67545182</t>
  </si>
  <si>
    <t>NE1/4, NE1/4, SECTION 31, T7N, R3E, MD B&amp;M</t>
  </si>
  <si>
    <t>S000980_01</t>
  </si>
  <si>
    <t>PACIFIC VALLEY</t>
  </si>
  <si>
    <t>Meadow Creek-North Fork Mokelumne River</t>
  </si>
  <si>
    <t>38.60114787, -119.97662226</t>
  </si>
  <si>
    <t>NE1/4, SE1/4, SECTION 27, T9N, R18E, MD B&amp;M</t>
  </si>
  <si>
    <t>S012858_01</t>
  </si>
  <si>
    <t>ISLETON</t>
  </si>
  <si>
    <t>38.16456836, -121.61363637</t>
  </si>
  <si>
    <t>SW1/4, SECTION 23, T4N, R3E, MD B&amp;M</t>
  </si>
  <si>
    <t>S002066_01</t>
  </si>
  <si>
    <t>S000313_01</t>
  </si>
  <si>
    <t>BARKER SLOUGH</t>
  </si>
  <si>
    <t>DOZIER</t>
  </si>
  <si>
    <t>38.27541719, -121.79451674</t>
  </si>
  <si>
    <t>NW1/4, SE1/4, SECTION 18, T5N, R2E, MD B&amp;M</t>
  </si>
  <si>
    <t>S000977_01</t>
  </si>
  <si>
    <t>CARSON PASS</t>
  </si>
  <si>
    <t>Deer Creek</t>
  </si>
  <si>
    <t>38.62825096, -119.94048788</t>
  </si>
  <si>
    <t>SW1/4, SW1/4, SECTION 18, T9N, R19E, MD B&amp;M</t>
  </si>
  <si>
    <t>S000608_01</t>
  </si>
  <si>
    <t>W</t>
  </si>
  <si>
    <t>VALLEY PUTAH-CACHE</t>
  </si>
  <si>
    <t>ESPARTO</t>
  </si>
  <si>
    <t>25-450-07</t>
  </si>
  <si>
    <t>MOORE DAM TO CAPAY DAM</t>
  </si>
  <si>
    <t>Upper Cache</t>
  </si>
  <si>
    <t>Brooks Creek-Cache Creek</t>
  </si>
  <si>
    <t>38.714, -122.0921</t>
  </si>
  <si>
    <t>SW1/4, SE1/4, SECTION 16, T10N, R2W, MD B&amp;M</t>
  </si>
  <si>
    <t>YOLO COUNTY F C AND W C DISTRICT</t>
  </si>
  <si>
    <t>S015087_01</t>
  </si>
  <si>
    <t>COSUMNES RIVER</t>
  </si>
  <si>
    <t>NORTH VALLEY FLOOR</t>
  </si>
  <si>
    <t>SLOUGHHOUSE</t>
  </si>
  <si>
    <t>Upper Cosumnes</t>
  </si>
  <si>
    <t>Town of Wilton-Cosumnes River</t>
  </si>
  <si>
    <t>38.43961566, -121.23717801</t>
  </si>
  <si>
    <t>SE1/4, SW1/4, SECTION 20, T7N, R7E, MD B&amp;M</t>
  </si>
  <si>
    <t>S000578_01</t>
  </si>
  <si>
    <t>38.38008739, -121.6944483</t>
  </si>
  <si>
    <t>SE1/4, NE1/4, SECTION 12, T6N, R2E, MD B&amp;M</t>
  </si>
  <si>
    <t>S000579_01</t>
  </si>
  <si>
    <t>38.35759418, -121.70326253</t>
  </si>
  <si>
    <t>NW1/4, NE1/4, SECTION 24, T6N, R2E, MD B&amp;M</t>
  </si>
  <si>
    <t>S000565_01</t>
  </si>
  <si>
    <t>38.35816462, -121.71162969</t>
  </si>
  <si>
    <t>SW1/4, SW1/4, SECTION 24, T6N, R2E, MD B&amp;M</t>
  </si>
  <si>
    <t>S014834_01</t>
  </si>
  <si>
    <t>VALLEY-AMERICAN</t>
  </si>
  <si>
    <t>SACRAMENTO WEST</t>
  </si>
  <si>
    <t>Lake Greenhaven-Sacramento River</t>
  </si>
  <si>
    <t>38.59389255, -121.50669226</t>
  </si>
  <si>
    <t>SW1/4, NE1/4, SECTION 35, T9N, R4E, MD B&amp;M</t>
  </si>
  <si>
    <t>S015343_01</t>
  </si>
  <si>
    <t>38.35498309, -121.57163329</t>
  </si>
  <si>
    <t>SW1/4, NW1/4, SECTION 17, T6N, R4E, MD B&amp;M</t>
  </si>
  <si>
    <t>S000580_01</t>
  </si>
  <si>
    <t>38.38640287, -121.69442131</t>
  </si>
  <si>
    <t>NE1/4, NE1/4, SECTION 12, T6N, R2E, MD B&amp;M</t>
  </si>
  <si>
    <t>S000653_01</t>
  </si>
  <si>
    <t>CLARKSBURG</t>
  </si>
  <si>
    <t>38.39604048, -121.5377167</t>
  </si>
  <si>
    <t>S1/4, S1/4, SECTION 3, T6N, R4E, MD B&amp;M</t>
  </si>
  <si>
    <t>S000609_01</t>
  </si>
  <si>
    <t>48-140-01</t>
  </si>
  <si>
    <t>38.71436442, -122.08519509</t>
  </si>
  <si>
    <t>SE1/4, SE1/4, SECTION 16, T10N, R2W, MD B&amp;M</t>
  </si>
  <si>
    <t>S014986_01</t>
  </si>
  <si>
    <t>LOWER LAKE</t>
  </si>
  <si>
    <t>Seigler Canyon Creek-Cache Creek</t>
  </si>
  <si>
    <t>38.92307897, -122.56630228</t>
  </si>
  <si>
    <t>NW1/4, NE1/4, SECTION 6, T12N, R6W, MD B&amp;M</t>
  </si>
  <si>
    <t>S010794_01</t>
  </si>
  <si>
    <t>AMERICAN RIVER</t>
  </si>
  <si>
    <t>GOLD HILL</t>
  </si>
  <si>
    <t>Upper Coon-Upper Auburn</t>
  </si>
  <si>
    <t>Deadman Canyon-Coon Creek</t>
  </si>
  <si>
    <t>38.97160631, -121.15230668</t>
  </si>
  <si>
    <t>SW1/4, SW1/4, SECTION 13, T13N, R7E, MD B&amp;M</t>
  </si>
  <si>
    <t>ORR CREEK</t>
  </si>
  <si>
    <t>AUBURN</t>
  </si>
  <si>
    <t>Orr Creek</t>
  </si>
  <si>
    <t>38.98043735, -121.1212419</t>
  </si>
  <si>
    <t>SE1/4, NE1/4, SECTION 18, T13N, R8E, MD B&amp;M</t>
  </si>
  <si>
    <t>S015031_01</t>
  </si>
  <si>
    <t>MARYSVILLE</t>
  </si>
  <si>
    <t>NICOLAUS</t>
  </si>
  <si>
    <t>Honcut Headwaters-Lower Feather</t>
  </si>
  <si>
    <t>Clark Slough-Feather River</t>
  </si>
  <si>
    <t>38.92341876, -121.58138209</t>
  </si>
  <si>
    <t>NE1/4, NE1/4, SECTION 16, T12N, R3E, MD B&amp;M</t>
  </si>
  <si>
    <t>S007368_01</t>
  </si>
  <si>
    <t>COLUSA BASIN</t>
  </si>
  <si>
    <t>ARBUCKLE</t>
  </si>
  <si>
    <t>Sacramento-Stone Corral</t>
  </si>
  <si>
    <t>Powell Slough-Colusa Trough</t>
  </si>
  <si>
    <t>39.11404648, -122.01799951</t>
  </si>
  <si>
    <t>NW1/4, NW1/4, SECTION 31, T15N, R1W, MD B&amp;M</t>
  </si>
  <si>
    <t>S014982_01</t>
  </si>
  <si>
    <t>COLUSA</t>
  </si>
  <si>
    <t>015-05-0-009</t>
  </si>
  <si>
    <t>39.24662952, -122.09042188</t>
  </si>
  <si>
    <t>NE1/4, NW1/4, SECTION 16, T16N, R2W, MD B&amp;M</t>
  </si>
  <si>
    <t>S009897_01</t>
  </si>
  <si>
    <t>TEHAMA</t>
  </si>
  <si>
    <t>ORD FERRY</t>
  </si>
  <si>
    <t>Little Chico Creek</t>
  </si>
  <si>
    <t>39.70583418, -121.93569319</t>
  </si>
  <si>
    <t>SW1/4, NW1/4, SECTION 1, T21N, R1W, MD B&amp;M</t>
  </si>
  <si>
    <t>S000925_01</t>
  </si>
  <si>
    <t>PALERMO</t>
  </si>
  <si>
    <t>Oregon Gulch-Feather River</t>
  </si>
  <si>
    <t>39.47613178, -121.58093222</t>
  </si>
  <si>
    <t>SW1/4, NE1/4, SECTION 25, T19N, R3E, MD B&amp;M</t>
  </si>
  <si>
    <t>S000954_01</t>
  </si>
  <si>
    <t>BLUE CANYON</t>
  </si>
  <si>
    <t>Upper Yuba</t>
  </si>
  <si>
    <t>Fall Creek-South Yuba River</t>
  </si>
  <si>
    <t>39.32624332, -120.64283249</t>
  </si>
  <si>
    <t>SW1/4, NW1/4, SECTION 20, T17N, R12E, MD B&amp;M</t>
  </si>
  <si>
    <t>S013927_01</t>
  </si>
  <si>
    <t>39.32639288, -120.64389029</t>
  </si>
  <si>
    <t>SE1/4, NE1/4, SECTION 20, T17N, R12E, MD B&amp;M</t>
  </si>
  <si>
    <t>S000731_01</t>
  </si>
  <si>
    <t>ACORN HOLLOW</t>
  </si>
  <si>
    <t>Big Chico Creek-Sacramento River</t>
  </si>
  <si>
    <t>Delaney Slough-Deer Creek</t>
  </si>
  <si>
    <t>40.01122322, -121.95468783</t>
  </si>
  <si>
    <t>NW1/4, NW1/4, SECTION 23, T25N, R1W, MD B&amp;M</t>
  </si>
  <si>
    <t>S000480_01</t>
  </si>
  <si>
    <t>GRIDLEY</t>
  </si>
  <si>
    <t>39.36735121, -121.64737128</t>
  </si>
  <si>
    <t>SW1/4, SECTION 33, T19N, R3E, MD B&amp;M</t>
  </si>
  <si>
    <t>S014356_01</t>
  </si>
  <si>
    <t>GRANITEVILLE</t>
  </si>
  <si>
    <t>Canyon Creek</t>
  </si>
  <si>
    <t>39.44856286, -120.6537585</t>
  </si>
  <si>
    <t>NE1/4, NW1/4, SECTION 5, T18N, R12E, MD B&amp;M</t>
  </si>
  <si>
    <t>S013809_01</t>
  </si>
  <si>
    <t>LAKE COMBIE</t>
  </si>
  <si>
    <t>Upper Bear</t>
  </si>
  <si>
    <t>Magnolia Creek-Bear River</t>
  </si>
  <si>
    <t>39.00987805, -121.05858049</t>
  </si>
  <si>
    <t>SW1/4, NW1/4, SECTION 2, T13N, R8E, MD B&amp;M</t>
  </si>
  <si>
    <t>S000952_01</t>
  </si>
  <si>
    <t>CISCO GROVE</t>
  </si>
  <si>
    <t>North Fork American</t>
  </si>
  <si>
    <t>North Fork of North Fork American River</t>
  </si>
  <si>
    <t>39.3001783, -120.59809464</t>
  </si>
  <si>
    <t>NE1/4, NW1/4, SECTION 35, T17N, R12E, MD B&amp;M</t>
  </si>
  <si>
    <t>S002908_01</t>
  </si>
  <si>
    <t>RED BLUFF EAST</t>
  </si>
  <si>
    <t>Thomes Creek-Sacramento River</t>
  </si>
  <si>
    <t>Upper Antelope Creek</t>
  </si>
  <si>
    <t>40.18684257, -122.13460878</t>
  </si>
  <si>
    <t>SW1/4, SECTION 18, T27N, R2W, MD B&amp;M</t>
  </si>
  <si>
    <t>S000698_01</t>
  </si>
  <si>
    <t>STOVER MTN</t>
  </si>
  <si>
    <t>North Fork Feather</t>
  </si>
  <si>
    <t>Louse Creek-North Fork Feather River</t>
  </si>
  <si>
    <t>40.30527927, -121.25456597</t>
  </si>
  <si>
    <t>NW1/4, NE1/4, SECTION 12, T28N, R6E, MD B&amp;M</t>
  </si>
  <si>
    <t>S012208_01</t>
  </si>
  <si>
    <t>REDDING</t>
  </si>
  <si>
    <t>COTTONWOOD</t>
  </si>
  <si>
    <t>Clear Creek-Sacramento River</t>
  </si>
  <si>
    <t>Anderson Creek-Sacramento River</t>
  </si>
  <si>
    <t>40.4437404, -122.30345986</t>
  </si>
  <si>
    <t>NE1/4, NE1/4, SECTION 22, T30N, R4W, MD B&amp;M</t>
  </si>
  <si>
    <t>S001050_01</t>
  </si>
  <si>
    <t>FALL RIVER</t>
  </si>
  <si>
    <t>PIT RIVER</t>
  </si>
  <si>
    <t>FALL RIVER MILLS</t>
  </si>
  <si>
    <t>Lower Pit</t>
  </si>
  <si>
    <t>41.00265513, -121.44203304</t>
  </si>
  <si>
    <t>SE1/4, NW1/4, SECTION 31, T37N, R5E, MD B&amp;M</t>
  </si>
  <si>
    <t>S009033_01</t>
  </si>
  <si>
    <t>WEBBER PEAK</t>
  </si>
  <si>
    <t>Fordyce Creek</t>
  </si>
  <si>
    <t>39.38047679, -120.49671776</t>
  </si>
  <si>
    <t>NE1/4, SE1/4, SECTION 34, T18N, R13E, MD B&amp;M</t>
  </si>
  <si>
    <t>S000378_01</t>
  </si>
  <si>
    <t>WEST OF BIGGS</t>
  </si>
  <si>
    <t>Drumheller Slough-Butte Creek</t>
  </si>
  <si>
    <t>39.44999035, -121.75319851</t>
  </si>
  <si>
    <t>NW1/4, NE1/4, SECTION 4, T18N, R2E, MD B&amp;M</t>
  </si>
  <si>
    <t>S013330_01</t>
  </si>
  <si>
    <t>HAYPRESS VALLEY</t>
  </si>
  <si>
    <t>East Fork Creek-Middle Yuba River</t>
  </si>
  <si>
    <t>39.5225504, -120.58267567</t>
  </si>
  <si>
    <t>SW1/4, SW1/4, SECTION 12, T19N, R12E, MD B&amp;M</t>
  </si>
  <si>
    <t>S001613_01</t>
  </si>
  <si>
    <t>LOST CREEK</t>
  </si>
  <si>
    <t>JELLICO</t>
  </si>
  <si>
    <t>40.75724509, -121.41448677</t>
  </si>
  <si>
    <t>NW1/4, SW1/4, SECTION 34, T34N, R5E, MD B&amp;M</t>
  </si>
  <si>
    <t>S014784_01</t>
  </si>
  <si>
    <t>ALTURAS NW</t>
  </si>
  <si>
    <t>Upper Pit</t>
  </si>
  <si>
    <t>Hot Creek-Pit River</t>
  </si>
  <si>
    <t>41.42837975, -120.73932153</t>
  </si>
  <si>
    <t>NE1/4, NE1/4, SECTION 6, T41N, R11E, MD B&amp;M</t>
  </si>
  <si>
    <t>S014781_01</t>
  </si>
  <si>
    <t>CANBY NE</t>
  </si>
  <si>
    <t>Town of Canby-Pit River</t>
  </si>
  <si>
    <t>41.41902333, -120.8020382</t>
  </si>
  <si>
    <t>NW1/4, SE1/4, SECTION 3, T41N, R10E, MD B&amp;M</t>
  </si>
  <si>
    <t>S014780_01</t>
  </si>
  <si>
    <t>41.41886664, -120.78690812</t>
  </si>
  <si>
    <t>NE1/4, SW1/4, SECTION 2, T41N, R10E, MD B&amp;M</t>
  </si>
  <si>
    <t>S008735_01</t>
  </si>
  <si>
    <t>Tule River</t>
  </si>
  <si>
    <t>41.07858687, -121.44901199</t>
  </si>
  <si>
    <t>NE1/4, NE1/4, SECTION 1, T37N, R4E, MD B&amp;M</t>
  </si>
  <si>
    <t>CRAIG  MCARTHUR</t>
  </si>
  <si>
    <t>S007367_01</t>
  </si>
  <si>
    <t>FOSTER ISLAND</t>
  </si>
  <si>
    <t>Murphy Slough-Sacramento River</t>
  </si>
  <si>
    <t>39.79533595, -122.05411825</t>
  </si>
  <si>
    <t>SE1/4, NW1/4, SECTION 2, T22N, R2W, MD B&amp;M</t>
  </si>
  <si>
    <t>S000922_01</t>
  </si>
  <si>
    <t>CANYONDAM</t>
  </si>
  <si>
    <t>Clear Creek-North Fork Feather River</t>
  </si>
  <si>
    <t>40.17285311, -121.08855259</t>
  </si>
  <si>
    <t>NE1/4, NW1/4, SECTION 28, T27N, R8E, MD B&amp;M</t>
  </si>
  <si>
    <t>S000892_01</t>
  </si>
  <si>
    <t>PARADISE EAST</t>
  </si>
  <si>
    <t>Little West Fork West Branch Feather River-West Branch Feather River</t>
  </si>
  <si>
    <t>39.81514976, -121.56964649</t>
  </si>
  <si>
    <t>SE1/4, SW1/4, SECTION 30, T23N, R4E, MD B&amp;M</t>
  </si>
  <si>
    <t>S000729_01</t>
  </si>
  <si>
    <t>VINA</t>
  </si>
  <si>
    <t>39.9628, -122.0334</t>
  </si>
  <si>
    <t>NE1/4, SE1/4, SECTION 1, T24N, R2W, MD B&amp;M</t>
  </si>
  <si>
    <t>S017273_1</t>
  </si>
  <si>
    <t>37.8893, -121.3288</t>
  </si>
  <si>
    <t>NW1/4, SW1/4, SECTION 33, T1N, R6E, MD B&amp;M</t>
  </si>
  <si>
    <t>S017276_1</t>
  </si>
  <si>
    <t>37.8871, -121.3305</t>
  </si>
  <si>
    <t>NE1/4, SE1/4, SECTION 32, T1N, R6E, MD B&amp;M</t>
  </si>
  <si>
    <t>S017264_1</t>
  </si>
  <si>
    <t>SANCHEZ LOPES RANCH</t>
  </si>
  <si>
    <t>38.2491, -121.5518</t>
  </si>
  <si>
    <t>NW1/4, NW1/4, SECTION 33, T5N, R4E, MD B&amp;M</t>
  </si>
  <si>
    <t>S016571_01</t>
  </si>
  <si>
    <t>HOLT</t>
  </si>
  <si>
    <t>189-250-020</t>
  </si>
  <si>
    <t>KAE Pump</t>
  </si>
  <si>
    <t>37.8847, -121.496</t>
  </si>
  <si>
    <t>S016663_1</t>
  </si>
  <si>
    <t>SYCAMORE SLOUGH</t>
  </si>
  <si>
    <t>THORNTON</t>
  </si>
  <si>
    <t>011-090-04</t>
  </si>
  <si>
    <t>CORNER</t>
  </si>
  <si>
    <t>38.1516, -121.419</t>
  </si>
  <si>
    <t>SE1/4, SECTION 34, T0 , R0 , MD B&amp;M</t>
  </si>
  <si>
    <t>S016664_1</t>
  </si>
  <si>
    <t>RED HOUSE</t>
  </si>
  <si>
    <t>38.147, -121.4307</t>
  </si>
  <si>
    <t>SECTION 32, T4N, R5E, MD B&amp;M</t>
  </si>
  <si>
    <t>S016248_1</t>
  </si>
  <si>
    <t>131-02-05</t>
  </si>
  <si>
    <t>Fivemile Creek-San Joaquin River</t>
  </si>
  <si>
    <t>37.9954, -121.4463</t>
  </si>
  <si>
    <t>NW1/4, NE1/4, SECTION 29, T2N, R5E, MD B&amp;M</t>
  </si>
  <si>
    <t>Nancy   Neugebauer-Haase</t>
  </si>
  <si>
    <t>S013269_01</t>
  </si>
  <si>
    <t>Upper Putah</t>
  </si>
  <si>
    <t>Putah Creek-South Fork Putah Creek</t>
  </si>
  <si>
    <t>38.51587689, -121.60561765</t>
  </si>
  <si>
    <t>NE1/4, NW1/4, SECTION 26, T8N, R3E, MD B&amp;M</t>
  </si>
  <si>
    <t>S016918_1</t>
  </si>
  <si>
    <t>38.2903, -121.6275</t>
  </si>
  <si>
    <t>S019130_1</t>
  </si>
  <si>
    <t>129-20-12</t>
  </si>
  <si>
    <t>TRAPPER SLOUGH 1</t>
  </si>
  <si>
    <t>McDonald Island-Hayes Slough</t>
  </si>
  <si>
    <t>37.8966, -121.4845</t>
  </si>
  <si>
    <t>NW1/4, NE1/4, SECTION 36, T1N, R4E, MD B&amp;M</t>
  </si>
  <si>
    <t>S016990_1</t>
  </si>
  <si>
    <t>TELEPHONE CUT</t>
  </si>
  <si>
    <t>LODI SOUTH</t>
  </si>
  <si>
    <t>PUMP #2</t>
  </si>
  <si>
    <t>Telephone Cut-Bishop Cut</t>
  </si>
  <si>
    <t>38.0724, -121.3706</t>
  </si>
  <si>
    <t>NE1/4, NE1/4, SECTION 36, T3N, R5E, MD B&amp;M</t>
  </si>
  <si>
    <t>S017211_1</t>
  </si>
  <si>
    <t>044-040-021-000</t>
  </si>
  <si>
    <t>MARBLE</t>
  </si>
  <si>
    <t>38.462, -121.569</t>
  </si>
  <si>
    <t>SE1/4, NW1/4, SECTION 17, T7N, R4E, MD B&amp;M</t>
  </si>
  <si>
    <t>WARREN   BOGLE</t>
  </si>
  <si>
    <t>S018959_1</t>
  </si>
  <si>
    <t>MERRIT UPRIVER RIVER PUMP</t>
  </si>
  <si>
    <t>38.3552, -121.531</t>
  </si>
  <si>
    <t>NE1/4, SW1/4, SECTION 22, T6N, R4E, MD B&amp;M</t>
  </si>
  <si>
    <t>S016217_1</t>
  </si>
  <si>
    <t>Roberts Island-Trapper Slough</t>
  </si>
  <si>
    <t>37.8198, -121.3638</t>
  </si>
  <si>
    <t>NE1/4, NW1/4, SECTION 30, T1S, R6E, MD B&amp;M</t>
  </si>
  <si>
    <t>S017045_1</t>
  </si>
  <si>
    <t>TELEPHONE CUT VIA SUPPLY DITCH</t>
  </si>
  <si>
    <t>T AND S PUMP 1</t>
  </si>
  <si>
    <t>38.0721, -121.4068</t>
  </si>
  <si>
    <t>NE1/4, NE1/4, SECTION 34, T3N, R5E, MD B&amp;M</t>
  </si>
  <si>
    <t>S017048_1</t>
  </si>
  <si>
    <t>Pump 1</t>
  </si>
  <si>
    <t>Town of Lodi</t>
  </si>
  <si>
    <t>38.0925, -121.4068</t>
  </si>
  <si>
    <t>NE1/4, SECTION 22, T3N, R5E, MD B&amp;M</t>
  </si>
  <si>
    <t>S016214_1</t>
  </si>
  <si>
    <t>Pump</t>
  </si>
  <si>
    <t>37.8442, -121.3217</t>
  </si>
  <si>
    <t>SE1/4, NW1/4, SECTION 16, T1S, R6E, MD B&amp;M</t>
  </si>
  <si>
    <t>S016673_1</t>
  </si>
  <si>
    <t>38.1393, -121.4533</t>
  </si>
  <si>
    <t>SE1/4, NW1/4, SECTION 5, T3N, R5E, MD B&amp;M</t>
  </si>
  <si>
    <t>Kevin   Mikaelian</t>
  </si>
  <si>
    <t>S016975_1</t>
  </si>
  <si>
    <t>Middle River-San Joaquin River</t>
  </si>
  <si>
    <t>37.8845, -121.4853</t>
  </si>
  <si>
    <t>SW1/4, SE1/4, SECTION 36, T1N, R4E, MD B&amp;M</t>
  </si>
  <si>
    <t>Frank  Lamb</t>
  </si>
  <si>
    <t>S017063_1</t>
  </si>
  <si>
    <t>SAN JOAQUIN RIVE</t>
  </si>
  <si>
    <t>SIPHON V7</t>
  </si>
  <si>
    <t>38.069, -121.5332</t>
  </si>
  <si>
    <t>NE1/4, NW1/4, SECTION 34, T3N, R4E, MD B&amp;M</t>
  </si>
  <si>
    <t>S017043_1</t>
  </si>
  <si>
    <t>043-160-050</t>
  </si>
  <si>
    <t>CENTRAL PUMP</t>
  </si>
  <si>
    <t>38.4041, -121.5418</t>
  </si>
  <si>
    <t>NW1/4, NW1/4, SECTION 4, T6N, R4E, MD B&amp;M</t>
  </si>
  <si>
    <t>Anthony  Dutra</t>
  </si>
  <si>
    <t>S017042_1</t>
  </si>
  <si>
    <t>HOME PUMP</t>
  </si>
  <si>
    <t>38.3635, -121.5631</t>
  </si>
  <si>
    <t>NE1/4, NE1/4, SECTION 20, T6N, R4E, MD B&amp;M</t>
  </si>
  <si>
    <t>Michael  Dutra</t>
  </si>
  <si>
    <t>S017202_1</t>
  </si>
  <si>
    <t>043-110-020</t>
  </si>
  <si>
    <t>ORV 1</t>
  </si>
  <si>
    <t>38.3817, -121.5456</t>
  </si>
  <si>
    <t>SE1/4, SW1/4, SECTION 9, T6N, R4E, MD B&amp;M</t>
  </si>
  <si>
    <t>S017199_1</t>
  </si>
  <si>
    <t>RIVER PUMP</t>
  </si>
  <si>
    <t>38.195, -121.5637</t>
  </si>
  <si>
    <t>SW1/4, NE1/4, SECTION 17, T4N, R4E, MD B&amp;M</t>
  </si>
  <si>
    <t>S017193_1</t>
  </si>
  <si>
    <t>38.3101, -121.5758</t>
  </si>
  <si>
    <t>SECTION 5, T5N, R4E, MD B&amp;M</t>
  </si>
  <si>
    <t>S016249_1</t>
  </si>
  <si>
    <t>Lower Old River</t>
  </si>
  <si>
    <t>37.8121, -121.4187</t>
  </si>
  <si>
    <t>NW1/4, NW1/4, SECTION 34, T1S, R5E, MD B&amp;M</t>
  </si>
  <si>
    <t>S017190_1</t>
  </si>
  <si>
    <t>RANDALL ORCHARD PUMP</t>
  </si>
  <si>
    <t>38.3459, -121.5446</t>
  </si>
  <si>
    <t>SW1/4, NE1/4, SECTION 28, T6N, R4E, MD B&amp;M</t>
  </si>
  <si>
    <t>S018968_1</t>
  </si>
  <si>
    <t>011-180-11</t>
  </si>
  <si>
    <t>APPLE SLOUGH PUMP</t>
  </si>
  <si>
    <t>38.2044, -121.4142</t>
  </si>
  <si>
    <t>SW1/4, SE1/4, SECTION 10, T4N, R5E, MD B&amp;M</t>
  </si>
  <si>
    <t>TOM STOKES ET AL.</t>
  </si>
  <si>
    <t>S008104_01</t>
  </si>
  <si>
    <t>37.78060456, -121.48790542</t>
  </si>
  <si>
    <t>SECTION 1, T2S, R4E, MD B&amp;M</t>
  </si>
  <si>
    <t>S017122_1</t>
  </si>
  <si>
    <t>38.2992, -121.6307</t>
  </si>
  <si>
    <t>J H   Patterson</t>
  </si>
  <si>
    <t>S016196_1</t>
  </si>
  <si>
    <t>37.8736, -121.3766</t>
  </si>
  <si>
    <t>NE1/4, SW1/4, SECTION 1, T1S, R5E, MD B&amp;M</t>
  </si>
  <si>
    <t>S016288_1</t>
  </si>
  <si>
    <t>131-230-002</t>
  </si>
  <si>
    <t>37.9778, -121.3831</t>
  </si>
  <si>
    <t>SW1/4, NW1/4, SECTION 36, T2N, R5E, MD B&amp;M</t>
  </si>
  <si>
    <t>S013800_01</t>
  </si>
  <si>
    <t>39.44856895, -120.65428964</t>
  </si>
  <si>
    <t>S017958_01</t>
  </si>
  <si>
    <t>KUCKUK WATER DISTRICTS DIVERSION</t>
  </si>
  <si>
    <t>37.9338, -121.4316</t>
  </si>
  <si>
    <t>S017812_01</t>
  </si>
  <si>
    <t>River Pump</t>
  </si>
  <si>
    <t>38.4348, -121.5123</t>
  </si>
  <si>
    <t>SECTION 26, T7N, R4E, MD B&amp;M</t>
  </si>
  <si>
    <t>Charles  Sylva</t>
  </si>
  <si>
    <t>S017961_01</t>
  </si>
  <si>
    <t>129-130-08</t>
  </si>
  <si>
    <t>JOINT DIVERSION</t>
  </si>
  <si>
    <t>37.9642, -121.4738</t>
  </si>
  <si>
    <t>S017733_01</t>
  </si>
  <si>
    <t>SYCAMORE SLOUGH INTAKE</t>
  </si>
  <si>
    <t>A-7 SYCAMORE SLOUGH</t>
  </si>
  <si>
    <t>38.1469, -121.4301</t>
  </si>
  <si>
    <t>NE1/4, SECTION 9, T3N, R5E, MD B&amp;M</t>
  </si>
  <si>
    <t>S017963_01</t>
  </si>
  <si>
    <t>37.9579, -121.6031</t>
  </si>
  <si>
    <t>S018002_01</t>
  </si>
  <si>
    <t>A9</t>
  </si>
  <si>
    <t>38.1403, -121.4483</t>
  </si>
  <si>
    <t>T3N, R5E, MD B&amp;M</t>
  </si>
  <si>
    <t>Robert   Kammerer</t>
  </si>
  <si>
    <t>S018004_01</t>
  </si>
  <si>
    <t>Not specified</t>
  </si>
  <si>
    <t>37.9418, -121.6096</t>
  </si>
  <si>
    <t>S017694_01</t>
  </si>
  <si>
    <t>WATER DIVERSION 1</t>
  </si>
  <si>
    <t>38.3, -121.6303</t>
  </si>
  <si>
    <t>SECTION 3, T5N, R3E, MD B&amp;M</t>
  </si>
  <si>
    <t>Movable Point of Diversion</t>
  </si>
  <si>
    <t>S017683_01</t>
  </si>
  <si>
    <t>033-120-036-000</t>
  </si>
  <si>
    <t>SOUTH PUMP</t>
  </si>
  <si>
    <t>38.5159, -121.5897</t>
  </si>
  <si>
    <t>SECTION 24, T8N, R3E, MD B&amp;M</t>
  </si>
  <si>
    <t>S017767_01</t>
  </si>
  <si>
    <t>38.4417, -121.5644</t>
  </si>
  <si>
    <t>S016294_1</t>
  </si>
  <si>
    <t>37.9224, -121.4357</t>
  </si>
  <si>
    <t>SE1/4, NW1/4, SECTION 21, T0 , R0 , MD B&amp;M</t>
  </si>
  <si>
    <t>COLEMAN  FOLEY</t>
  </si>
  <si>
    <t>S017201_1</t>
  </si>
  <si>
    <t>37.9165, -121.3218</t>
  </si>
  <si>
    <t>NE1/4, SW1/4, SECTION 21, T1N, R6E, MD B&amp;M</t>
  </si>
  <si>
    <t>S017014_1</t>
  </si>
  <si>
    <t>SIPHON F2</t>
  </si>
  <si>
    <t>Venice Island-Little Connection Slough</t>
  </si>
  <si>
    <t>38.0684, -121.5032</t>
  </si>
  <si>
    <t>NE1/4, SECTION 35, T3N, R4E, MD B&amp;M</t>
  </si>
  <si>
    <t>S017186_1</t>
  </si>
  <si>
    <t>RICHMOND CHASE IRRIGATION DITCH</t>
  </si>
  <si>
    <t>38.1199, -121.4133</t>
  </si>
  <si>
    <t>S018007_01</t>
  </si>
  <si>
    <t>38.0519, -121.4486</t>
  </si>
  <si>
    <t>S018008_01</t>
  </si>
  <si>
    <t>SB HOUSKINS</t>
  </si>
  <si>
    <t>Murphy Creek-Mokelumne River</t>
  </si>
  <si>
    <t>38.24, -121.4232</t>
  </si>
  <si>
    <t>SE1/4, NW1/4, SECTION 34, T5N, R5E, MD B&amp;M</t>
  </si>
  <si>
    <t>ROBERT  MORI II</t>
  </si>
  <si>
    <t>S017421_1</t>
  </si>
  <si>
    <t>PUMP #12</t>
  </si>
  <si>
    <t>Upper Old River</t>
  </si>
  <si>
    <t>37.8163, -121.3545</t>
  </si>
  <si>
    <t>S017455_1</t>
  </si>
  <si>
    <t>PARADISE CUT</t>
  </si>
  <si>
    <t>PORTABLE PUMP B</t>
  </si>
  <si>
    <t>37.7902, -121.3524</t>
  </si>
  <si>
    <t>S017681_01</t>
  </si>
  <si>
    <t>033-180-024-000</t>
  </si>
  <si>
    <t>DUCK CLUB 1</t>
  </si>
  <si>
    <t>38.4446, -121.6025</t>
  </si>
  <si>
    <t>SECTION 23, T7N, R3E, MD B&amp;M</t>
  </si>
  <si>
    <t>S018104_01</t>
  </si>
  <si>
    <t>BRUCEVILLE</t>
  </si>
  <si>
    <t>20HP PUMP</t>
  </si>
  <si>
    <t>38.2689, -121.4917</t>
  </si>
  <si>
    <t>THOMAS  MCCORMACK</t>
  </si>
  <si>
    <t>S018107_01</t>
  </si>
  <si>
    <t>146-0070-005</t>
  </si>
  <si>
    <t>38.2788, -121.4955</t>
  </si>
  <si>
    <t>S018379_1</t>
  </si>
  <si>
    <t>Siphon V1</t>
  </si>
  <si>
    <t>38.0545, -121.5014</t>
  </si>
  <si>
    <t>NW1/4, SECTION 2, T2N, R5E, MD B&amp;M</t>
  </si>
  <si>
    <t>S017965_01</t>
  </si>
  <si>
    <t>146011002000000</t>
  </si>
  <si>
    <t>MW 2</t>
  </si>
  <si>
    <t>38.2251, -121.4791</t>
  </si>
  <si>
    <t>S017067_1</t>
  </si>
  <si>
    <t>055-112-12</t>
  </si>
  <si>
    <t>PUMP 8</t>
  </si>
  <si>
    <t>38.0726, -121.3784</t>
  </si>
  <si>
    <t>SE1/4, SECTION 25, T3N, R5E, MD B&amp;M</t>
  </si>
  <si>
    <t>S018507_1</t>
  </si>
  <si>
    <t>37.933, -121.5569</t>
  </si>
  <si>
    <t>S017757_01</t>
  </si>
  <si>
    <t>NE1/4, SECTION 34, T3N, R5E, MD B&amp;M</t>
  </si>
  <si>
    <t>S017073_1</t>
  </si>
  <si>
    <t>SIPHON V12</t>
  </si>
  <si>
    <t>38.0785, -121.5661</t>
  </si>
  <si>
    <t>SE1/4, SECTION 29, T3N, R4E, MD B&amp;M</t>
  </si>
  <si>
    <t>S017177_1</t>
  </si>
  <si>
    <t>WHITE SLOUGH IRRIGATION DITCH</t>
  </si>
  <si>
    <t>38.0864, -121.4342</t>
  </si>
  <si>
    <t>S018257_01</t>
  </si>
  <si>
    <t>RIO VISTA</t>
  </si>
  <si>
    <t>Hamilton Ranch</t>
  </si>
  <si>
    <t>Threemile Slough-Sacramento River</t>
  </si>
  <si>
    <t>38.1654, -121.6712</t>
  </si>
  <si>
    <t>S016467_1</t>
  </si>
  <si>
    <t>PUMP</t>
  </si>
  <si>
    <t>37.8254, -121.3138</t>
  </si>
  <si>
    <t>Frederick J. and Bernard F.  Damele</t>
  </si>
  <si>
    <t>S017302_01</t>
  </si>
  <si>
    <t>BRONICH</t>
  </si>
  <si>
    <t>37.8011, -121.4353</t>
  </si>
  <si>
    <t>SECTION 19, T1S, R5E, MD B&amp;M</t>
  </si>
  <si>
    <t>S017304_01</t>
  </si>
  <si>
    <t>025-040-08</t>
  </si>
  <si>
    <t>38.1411, -121.4681</t>
  </si>
  <si>
    <t>SECTION 6, T3N, R5E, MD B&amp;M</t>
  </si>
  <si>
    <t>Kewel   Munger</t>
  </si>
  <si>
    <t>S017768_01</t>
  </si>
  <si>
    <t>049-010-12</t>
  </si>
  <si>
    <t>38.3311, -121.6234</t>
  </si>
  <si>
    <t>S018001_1</t>
  </si>
  <si>
    <t>Unnamed</t>
  </si>
  <si>
    <t>37.9482, -121.6085</t>
  </si>
  <si>
    <t>S017592_01</t>
  </si>
  <si>
    <t>HOME RANCH PUMP</t>
  </si>
  <si>
    <t>38.214, -121.61</t>
  </si>
  <si>
    <t>SECTION 2, T4N, R3E, MD B&amp;M</t>
  </si>
  <si>
    <t>S017872_01</t>
  </si>
  <si>
    <t>Drip System Pump</t>
  </si>
  <si>
    <t>38.4328, -121.5643</t>
  </si>
  <si>
    <t>SECTION 21, T7N, R4E, MD B&amp;M</t>
  </si>
  <si>
    <t>S017930_01</t>
  </si>
  <si>
    <t>37.9515, -121.4516</t>
  </si>
  <si>
    <t>S017941_01</t>
  </si>
  <si>
    <t>SIPHON NUMBER 3</t>
  </si>
  <si>
    <t>37.9521, -121.525</t>
  </si>
  <si>
    <t>S016278_1</t>
  </si>
  <si>
    <t>37.811, -121.3237</t>
  </si>
  <si>
    <t>NW1/4, NW1/4, SECTION 33, T1S, R6E, MD B&amp;M</t>
  </si>
  <si>
    <t>S016334_1</t>
  </si>
  <si>
    <t>38.4309, -121.6081</t>
  </si>
  <si>
    <t>SW1/4, SE1/4, SECTION 0, T7N, R3E, MD B&amp;M</t>
  </si>
  <si>
    <t>S012860_01</t>
  </si>
  <si>
    <t>38.17149278, -121.63185969</t>
  </si>
  <si>
    <t>SE1/4, SECTION 22, T4N, R3E, MD B&amp;M</t>
  </si>
  <si>
    <t>S016704_1</t>
  </si>
  <si>
    <t>38.3317, -121.5219</t>
  </si>
  <si>
    <t>NE1/4, NE1/4, SECTION 34, T6N, R4E, MD B&amp;M</t>
  </si>
  <si>
    <t>S017130_1</t>
  </si>
  <si>
    <t>38.279, -121.601</t>
  </si>
  <si>
    <t>SE1/4, NE1/4, SECTION 13, T5N, R3E, MD B&amp;M</t>
  </si>
  <si>
    <t>S014130_01</t>
  </si>
  <si>
    <t>DREDGER CUT</t>
  </si>
  <si>
    <t>015-200-004-8</t>
  </si>
  <si>
    <t>37.92104045, -121.58685213</t>
  </si>
  <si>
    <t>SE1/4, NE1/4, SECTION 24, T1N, R3E, MD B&amp;M</t>
  </si>
  <si>
    <t>S018014_01</t>
  </si>
  <si>
    <t>146-0380-001-0000</t>
  </si>
  <si>
    <t>PV 3</t>
  </si>
  <si>
    <t>38.3118, -121.5174</t>
  </si>
  <si>
    <t>T5N, R4E, MD B&amp;M</t>
  </si>
  <si>
    <t>S018015_01</t>
  </si>
  <si>
    <t>FERREIRA FP</t>
  </si>
  <si>
    <t>38.2924, -121.5633</t>
  </si>
  <si>
    <t>S016199_1</t>
  </si>
  <si>
    <t>KUCKUK PUMP</t>
  </si>
  <si>
    <t>37.934, -121.4343</t>
  </si>
  <si>
    <t>SE1/4, NW1/4, SECTION 16, T1N, R5E, MD B&amp;M</t>
  </si>
  <si>
    <t>S017760_01</t>
  </si>
  <si>
    <t>T P1</t>
  </si>
  <si>
    <t>38.0721, -121.3988</t>
  </si>
  <si>
    <t>NW1/4, SECTION 35, T3N, R5E, MD B&amp;M</t>
  </si>
  <si>
    <t>S018513_1</t>
  </si>
  <si>
    <t>Mandeville Island-Connection Slough</t>
  </si>
  <si>
    <t>37.9192, -121.5595</t>
  </si>
  <si>
    <t>S018518_1</t>
  </si>
  <si>
    <t>Sacrameto San Joaquin Delta</t>
  </si>
  <si>
    <t>Sta. 300+65</t>
  </si>
  <si>
    <t>38.0661, -121.4994</t>
  </si>
  <si>
    <t>NW1/4, SW1/4, SECTION 36, T3N, R4E, MD B&amp;M</t>
  </si>
  <si>
    <t>S018524_1</t>
  </si>
  <si>
    <t>S. FORK MOKELUMNE RIVER</t>
  </si>
  <si>
    <t>6902019</t>
  </si>
  <si>
    <t>SI 47</t>
  </si>
  <si>
    <t>South Mokelumne River-Mokelumne River</t>
  </si>
  <si>
    <t>38.2117, -121.5041</t>
  </si>
  <si>
    <t>S018525_1</t>
  </si>
  <si>
    <t>SI 35</t>
  </si>
  <si>
    <t>38.1703, -121.4966</t>
  </si>
  <si>
    <t>S016286_1</t>
  </si>
  <si>
    <t>BLACK SLOUGH</t>
  </si>
  <si>
    <t>131-220-007</t>
  </si>
  <si>
    <t>37.9895, -121.4231</t>
  </si>
  <si>
    <t>NE1/4, SE1/4, SECTION 28, T2N, R5E, MD B&amp;M</t>
  </si>
  <si>
    <t>S017095_1</t>
  </si>
  <si>
    <t>37.8479, -121.3246</t>
  </si>
  <si>
    <t>SW1/4, NW1/4, SECTION 16, T1S, R6E, MD B&amp;M</t>
  </si>
  <si>
    <t>S016852_1</t>
  </si>
  <si>
    <t>37.8015, -121.4679</t>
  </si>
  <si>
    <t>NE1/4, SW1/4, SECTION 31, T1S, R5E, MD B&amp;M</t>
  </si>
  <si>
    <t>S018053_1</t>
  </si>
  <si>
    <t>SACRAMENTO RIVER AND SACRAMENTO SAN JOAQUIN DELTA</t>
  </si>
  <si>
    <t>156-020-02</t>
  </si>
  <si>
    <t>SF MEEHLER</t>
  </si>
  <si>
    <t>38.2224, -121.5435</t>
  </si>
  <si>
    <t>THOMAS J. STOKES AND SANDRA MARIE STOKES, 1996 TRUST</t>
  </si>
  <si>
    <t>S018054_1</t>
  </si>
  <si>
    <t>SL NEW HOPE/TOWNE 2</t>
  </si>
  <si>
    <t>38.2456, -121.4787</t>
  </si>
  <si>
    <t>FRANK  OLAGARAY</t>
  </si>
  <si>
    <t>S016470_1</t>
  </si>
  <si>
    <t>37.8203, -121.3359</t>
  </si>
  <si>
    <t>SECTION 29, T1S, R6E, MD B&amp;M</t>
  </si>
  <si>
    <t>S018109_01</t>
  </si>
  <si>
    <t>241-260-04</t>
  </si>
  <si>
    <t>37.772, -121.2903</t>
  </si>
  <si>
    <t>NW1/4, SW1/4, SECTION 11, T2S, R6E, MD B&amp;M</t>
  </si>
  <si>
    <t>S018528_1</t>
  </si>
  <si>
    <t>SI 36</t>
  </si>
  <si>
    <t>38.174, -121.4977</t>
  </si>
  <si>
    <t>S017215_01</t>
  </si>
  <si>
    <t>CLIFTON COURT FOREBAY</t>
  </si>
  <si>
    <t>37.7933, -121.5164</t>
  </si>
  <si>
    <t>NW1/4, NW1/4, SECTION 25, T2S, R5E, MD B&amp;M</t>
  </si>
  <si>
    <t>S017096_1</t>
  </si>
  <si>
    <t>142-0010-39</t>
  </si>
  <si>
    <t>BALDOR RELIANCE BERKELEY 8" 40 HP</t>
  </si>
  <si>
    <t>38.3125, -121.5786</t>
  </si>
  <si>
    <t>NE1/4, NE1/4, SECTION 6, T5N, R4E, MD B&amp;M</t>
  </si>
  <si>
    <t>S018293_01</t>
  </si>
  <si>
    <t>Sta. 489+93</t>
  </si>
  <si>
    <t>38.0482, -121.4731</t>
  </si>
  <si>
    <t>JOHN  ROCHA</t>
  </si>
  <si>
    <t>S017947_01</t>
  </si>
  <si>
    <t>SIPHON NO 2</t>
  </si>
  <si>
    <t>S017862_01</t>
  </si>
  <si>
    <t>131-060-01</t>
  </si>
  <si>
    <t>Owned Property</t>
  </si>
  <si>
    <t>37.9484, -121.4441</t>
  </si>
  <si>
    <t>NE1/4, SW1/4, SECTION 8, T1N, R5E, MD B&amp;M</t>
  </si>
  <si>
    <t>S017950_01</t>
  </si>
  <si>
    <t>SIPHON NUMBER 7</t>
  </si>
  <si>
    <t>37.9711, -121.5049</t>
  </si>
  <si>
    <t>S017848_01</t>
  </si>
  <si>
    <t>Pipe Number 33</t>
  </si>
  <si>
    <t>38.0012, -121.4066</t>
  </si>
  <si>
    <t>Bradford  Hellwig</t>
  </si>
  <si>
    <t>S017233_1</t>
  </si>
  <si>
    <t>156-0010-053</t>
  </si>
  <si>
    <t>POINT SW</t>
  </si>
  <si>
    <t>38.2324, -121.5214</t>
  </si>
  <si>
    <t>NW1/4, NW1/4, SECTION 2, T5N, R4E, MD B&amp;M</t>
  </si>
  <si>
    <t>S017284_01</t>
  </si>
  <si>
    <t>37.8224, -121.3758</t>
  </si>
  <si>
    <t>NE1/4, SECTION 35, T1S, R5E, MD B&amp;M</t>
  </si>
  <si>
    <t>S017287_1</t>
  </si>
  <si>
    <t>37.8351, -121.3835</t>
  </si>
  <si>
    <t>NW1/4, SECTION 24, T1N, R5E, MD B&amp;M</t>
  </si>
  <si>
    <t>S017289_01</t>
  </si>
  <si>
    <t>GRANTLINE CANAL</t>
  </si>
  <si>
    <t>POD</t>
  </si>
  <si>
    <t>37.8204, -121.4527</t>
  </si>
  <si>
    <t>SECTION 29, T1S, R5E, MD B&amp;M</t>
  </si>
  <si>
    <t>S017511_01</t>
  </si>
  <si>
    <t>5N</t>
  </si>
  <si>
    <t>4E</t>
  </si>
  <si>
    <t>22</t>
  </si>
  <si>
    <t>146-0060-023-0000</t>
  </si>
  <si>
    <t>Berkley</t>
  </si>
  <si>
    <t>38.2772, -121.5417</t>
  </si>
  <si>
    <t>SW1/4, NW1/4, SECTION 0, T05N, R04E, MD B&amp;M</t>
  </si>
  <si>
    <t>S017744_01</t>
  </si>
  <si>
    <t>015-210-017</t>
  </si>
  <si>
    <t>37.9192, -121.5841</t>
  </si>
  <si>
    <t>S017753_01</t>
  </si>
  <si>
    <t>0042-200-410-01</t>
  </si>
  <si>
    <t>SUTTER</t>
  </si>
  <si>
    <t>38.2977, -121.6055</t>
  </si>
  <si>
    <t>SW1/4, NE1/4, SECTION 11, T5N, R3E, MD B&amp;M</t>
  </si>
  <si>
    <t>S017756_01</t>
  </si>
  <si>
    <t>043-090-021-000</t>
  </si>
  <si>
    <t>QUICK</t>
  </si>
  <si>
    <t>38.3695, -121.5512</t>
  </si>
  <si>
    <t>SECTION 16, T6N, R4E, MD B&amp;M</t>
  </si>
  <si>
    <t>S018061_1</t>
  </si>
  <si>
    <t>SF MORRIS LYKINS</t>
  </si>
  <si>
    <t>38.223, -121.5389</t>
  </si>
  <si>
    <t>SECTION 4, T4N, R4E, MD B&amp;M</t>
  </si>
  <si>
    <t>S017893_01</t>
  </si>
  <si>
    <t>15 Inch Siphon</t>
  </si>
  <si>
    <t>38.1889, -121.6413</t>
  </si>
  <si>
    <t>S017888_01</t>
  </si>
  <si>
    <t>Irrigation Pump</t>
  </si>
  <si>
    <t>38.3955, -121.5394</t>
  </si>
  <si>
    <t>S016987_1</t>
  </si>
  <si>
    <t>BLEWETT RANCH</t>
  </si>
  <si>
    <t>Lower White Lake-San Joaquin River</t>
  </si>
  <si>
    <t>37.6423, -121.2285</t>
  </si>
  <si>
    <t>NW1/4, SW1/4, SECTION 29, T3S, R7E, MD B&amp;M</t>
  </si>
  <si>
    <t>S018081_1</t>
  </si>
  <si>
    <t>37.7896, -121.5054</t>
  </si>
  <si>
    <t>T3S, R7E, MD B&amp;M</t>
  </si>
  <si>
    <t>ANTONIO  BRASIL</t>
  </si>
  <si>
    <t>S018084_1</t>
  </si>
  <si>
    <t>37.7831, -121.4906</t>
  </si>
  <si>
    <t>JOHN  NUNES</t>
  </si>
  <si>
    <t>S016244_1</t>
  </si>
  <si>
    <t>37.8254, -121.3139</t>
  </si>
  <si>
    <t>SW1/4, NE1/4, SECTION 21, T1S, R6E, MD B&amp;M</t>
  </si>
  <si>
    <t>S017889_01</t>
  </si>
  <si>
    <t>37.9643, -121.4738</t>
  </si>
  <si>
    <t>S017887_01</t>
  </si>
  <si>
    <t>Jersey Island-Taylor Slough</t>
  </si>
  <si>
    <t>37.9371, -121.5631</t>
  </si>
  <si>
    <t>S017883_01</t>
  </si>
  <si>
    <t>37.9389, -121.571</t>
  </si>
  <si>
    <t>S017089_1</t>
  </si>
  <si>
    <t>044-120-002</t>
  </si>
  <si>
    <t>TROMP PUMP</t>
  </si>
  <si>
    <t>38.4343, -121.5315</t>
  </si>
  <si>
    <t>SECTION 27, T7N, R4E, MD B&amp;M</t>
  </si>
  <si>
    <t>S017082_1</t>
  </si>
  <si>
    <t>BLUE SIPHON</t>
  </si>
  <si>
    <t>38.2156, -121.6075</t>
  </si>
  <si>
    <t>T4N, R3E, MD B&amp;M</t>
  </si>
  <si>
    <t>S017292_01</t>
  </si>
  <si>
    <t>37.8814, -121.4674</t>
  </si>
  <si>
    <t>SECTION 6, T1S, R5E, MD B&amp;M</t>
  </si>
  <si>
    <t>S017299_01</t>
  </si>
  <si>
    <t>37.8751, -121.3771</t>
  </si>
  <si>
    <t>S017229_1</t>
  </si>
  <si>
    <t>IRRIG. PUMP (STN.#12)</t>
  </si>
  <si>
    <t>37.8005, -121.4224</t>
  </si>
  <si>
    <t>SW1/4, SE1/4, SECTION 33, T1S, R5E, MD B&amp;M</t>
  </si>
  <si>
    <t>S017079_1</t>
  </si>
  <si>
    <t>044-120-013</t>
  </si>
  <si>
    <t>ROSE ROAD PUMP</t>
  </si>
  <si>
    <t>38.4362, -121.5277</t>
  </si>
  <si>
    <t>S017070_1</t>
  </si>
  <si>
    <t>SIPHON V11</t>
  </si>
  <si>
    <t>38.0731, -121.556</t>
  </si>
  <si>
    <t>NW1/4, SECTION 33, T3N, R4E, MD B&amp;M</t>
  </si>
  <si>
    <t>S017062_1</t>
  </si>
  <si>
    <t>CASHE SLOUGH</t>
  </si>
  <si>
    <t>42-240-12</t>
  </si>
  <si>
    <t>SIPHON RANCH 8</t>
  </si>
  <si>
    <t>38.2348, -121.6654</t>
  </si>
  <si>
    <t>SW1/4, NE1/4, SECTION 32, T5N, R3E, MD B&amp;M</t>
  </si>
  <si>
    <t>S017032_1</t>
  </si>
  <si>
    <t>PUMP 3</t>
  </si>
  <si>
    <t>38.0727, -121.3705</t>
  </si>
  <si>
    <t>NE1/4, SECTION 36, T2N, R5E, MD B&amp;M</t>
  </si>
  <si>
    <t>S017029_1</t>
  </si>
  <si>
    <t>POTATO SLOUGH</t>
  </si>
  <si>
    <t>SIPHON F10</t>
  </si>
  <si>
    <t>38.0815, -121.5437</t>
  </si>
  <si>
    <t>SE1/4, SECTION 28, T3N, R4E, MD B&amp;M</t>
  </si>
  <si>
    <t>S017027_1</t>
  </si>
  <si>
    <t>SIPHON F6</t>
  </si>
  <si>
    <t>38.0818, -121.5144</t>
  </si>
  <si>
    <t>NW1/4, SECTION 26, T3N, R4E, MD B&amp;M</t>
  </si>
  <si>
    <t>S017842_01</t>
  </si>
  <si>
    <t>PIPE NUMBER 35</t>
  </si>
  <si>
    <t>38.007, -121.3987</t>
  </si>
  <si>
    <t>SECTION 23, T2N, R5E, MD B&amp;M</t>
  </si>
  <si>
    <t>S017859_01</t>
  </si>
  <si>
    <t>WOOD 1C</t>
  </si>
  <si>
    <t>37.8756, -121.3777</t>
  </si>
  <si>
    <t>SECTION 1, T1N, R5E, MD B&amp;M</t>
  </si>
  <si>
    <t>Judith  Balcao</t>
  </si>
  <si>
    <t>S017827_01</t>
  </si>
  <si>
    <t>Siphon #88+32</t>
  </si>
  <si>
    <t>38.041, -121.5238</t>
  </si>
  <si>
    <t>SECTION 10, T2N, R4E, MD B&amp;M</t>
  </si>
  <si>
    <t>S017957_01</t>
  </si>
  <si>
    <t>SIPHON NO 1</t>
  </si>
  <si>
    <t>37.946, -121.5266</t>
  </si>
  <si>
    <t>S017383_01</t>
  </si>
  <si>
    <t>GE BERKELEY PUMP 10" PIPE</t>
  </si>
  <si>
    <t>38.3205, -121.5786</t>
  </si>
  <si>
    <t>SE1/4, SE1/4, SECTION 31, T6N, R4E, MD B&amp;M</t>
  </si>
  <si>
    <t>S017232_1</t>
  </si>
  <si>
    <t>TOM PAIN SLOUGH</t>
  </si>
  <si>
    <t>IRRIG. PUMP (STN. #11)</t>
  </si>
  <si>
    <t>37.7936, -121.4318</t>
  </si>
  <si>
    <t>NW1/4, NW1/4, SECTION 4, T2S, R5E, MD B&amp;M</t>
  </si>
  <si>
    <t>S017235_1</t>
  </si>
  <si>
    <t>IRRIG. PUMP (STN. #5)</t>
  </si>
  <si>
    <t>37.7937, -121.4691</t>
  </si>
  <si>
    <t>NE1/4, NW1/4, SECTION 6, T2S, R5E, MD B&amp;M</t>
  </si>
  <si>
    <t>S016456_1</t>
  </si>
  <si>
    <t>WOODS IRRIGATION CO</t>
  </si>
  <si>
    <t>37.8756, -121.3778</t>
  </si>
  <si>
    <t>Cecil  Rodgers</t>
  </si>
  <si>
    <t>S017814_01</t>
  </si>
  <si>
    <t>Pump South Station</t>
  </si>
  <si>
    <t>37.8416, -121.604</t>
  </si>
  <si>
    <t>S017316_01</t>
  </si>
  <si>
    <t>025-050-01</t>
  </si>
  <si>
    <t>38.1422, -121.4723</t>
  </si>
  <si>
    <t>S017320_01</t>
  </si>
  <si>
    <t>BANTA</t>
  </si>
  <si>
    <t>37.802, -121.453</t>
  </si>
  <si>
    <t>SECTION 32, T1S, R5E, MD B&amp;M</t>
  </si>
  <si>
    <t>S018087_1</t>
  </si>
  <si>
    <t>213-290-19</t>
  </si>
  <si>
    <t>Dell'Osso Pump</t>
  </si>
  <si>
    <t>Oakwood Lake-San Joaquin River</t>
  </si>
  <si>
    <t>37.7866, -121.3084</t>
  </si>
  <si>
    <t>S018320_1</t>
  </si>
  <si>
    <t>071-08-043, 44, and 47</t>
  </si>
  <si>
    <t>Sta. 179+77</t>
  </si>
  <si>
    <t>38.0804, -121.4438</t>
  </si>
  <si>
    <t>SW1/4, NW1/4, SECTION 28, T3N, R5E, MD B&amp;M</t>
  </si>
  <si>
    <t>Henry  Foppiano</t>
  </si>
  <si>
    <t>S018322_1</t>
  </si>
  <si>
    <t>071-08-044, 43, and 47</t>
  </si>
  <si>
    <t>Sta. 88+39</t>
  </si>
  <si>
    <t>38.0821, -121.4164</t>
  </si>
  <si>
    <t>SW1/4, SE1/4, SECTION 27, T3N, R5E, MD B&amp;M</t>
  </si>
  <si>
    <t>S018363_1</t>
  </si>
  <si>
    <t>River Pump 10 H.P.</t>
  </si>
  <si>
    <t>38.1937, -121.6183</t>
  </si>
  <si>
    <t>S018371_1</t>
  </si>
  <si>
    <t>38.2568, -121.445</t>
  </si>
  <si>
    <t>T5N, R5E, MD B&amp;M</t>
  </si>
  <si>
    <t>S018360_1</t>
  </si>
  <si>
    <t>River Pump 20 H.P.</t>
  </si>
  <si>
    <t>38.1946, -121.6164</t>
  </si>
  <si>
    <t>S016379_1</t>
  </si>
  <si>
    <t>RD 150</t>
  </si>
  <si>
    <t>38.3797, -121.5401</t>
  </si>
  <si>
    <t>SE1/4, SE1/4, SECTION 9, T6N, R4E, MD B&amp;M</t>
  </si>
  <si>
    <t>S017665_01</t>
  </si>
  <si>
    <t>SIPHON NO. 3</t>
  </si>
  <si>
    <t>37.947, -121.4451</t>
  </si>
  <si>
    <t>S018042_01</t>
  </si>
  <si>
    <t>Sac-San Joaquin River</t>
  </si>
  <si>
    <t>Towne</t>
  </si>
  <si>
    <t>38.2457, -121.4787</t>
  </si>
  <si>
    <t>SECTION 5, T5N, R5E, MD B&amp;M</t>
  </si>
  <si>
    <t>S018095_1</t>
  </si>
  <si>
    <t>Tidal gate</t>
  </si>
  <si>
    <t>38.293, -121.5099</t>
  </si>
  <si>
    <t>MALKIT  BOPARAI</t>
  </si>
  <si>
    <t>S016191_1</t>
  </si>
  <si>
    <t>RIVER PUMPS</t>
  </si>
  <si>
    <t>37.822, -121.3705</t>
  </si>
  <si>
    <t>SE1/4, NE1/4, SECTION 25, T1S, R5E, MD B&amp;M</t>
  </si>
  <si>
    <t>S017058_1</t>
  </si>
  <si>
    <t>PUMP 5</t>
  </si>
  <si>
    <t>38.0722, -121.3853</t>
  </si>
  <si>
    <t>NE1/4, SECTION 36, T3N, R5E, MD B&amp;M</t>
  </si>
  <si>
    <t>S017061_1</t>
  </si>
  <si>
    <t>PUMP 6</t>
  </si>
  <si>
    <t>38.0721, -121.379</t>
  </si>
  <si>
    <t>S018244_01</t>
  </si>
  <si>
    <t>Sta. 505 96</t>
  </si>
  <si>
    <t>38.0506, -121.4691</t>
  </si>
  <si>
    <t>S018253_01</t>
  </si>
  <si>
    <t>Sta. 196 64</t>
  </si>
  <si>
    <t>38.0907, -121.4964</t>
  </si>
  <si>
    <t>S018256_01</t>
  </si>
  <si>
    <t>Sta. 144 83</t>
  </si>
  <si>
    <t>38.0896, -121.4813</t>
  </si>
  <si>
    <t>S017017_1</t>
  </si>
  <si>
    <t>SIPHON F4</t>
  </si>
  <si>
    <t>38.0766, -121.5098</t>
  </si>
  <si>
    <t>SE1/4, SECTION 26, T3N, R4E, MD B&amp;M</t>
  </si>
  <si>
    <t>S017016_1</t>
  </si>
  <si>
    <t>SIPHON F3</t>
  </si>
  <si>
    <t>38.0736, -121.5073</t>
  </si>
  <si>
    <t>S000656_01</t>
  </si>
  <si>
    <t>FOLSOM</t>
  </si>
  <si>
    <t>Lower American</t>
  </si>
  <si>
    <t>Upper American River</t>
  </si>
  <si>
    <t>38.7136168, -121.17045098</t>
  </si>
  <si>
    <t>NE1/4, NE1/4, SECTION 23, T10N, R7E, MD B&amp;M</t>
  </si>
  <si>
    <t>S017907_01</t>
  </si>
  <si>
    <t>37.8871, -121.4061</t>
  </si>
  <si>
    <t>SECTION 34, T1N, R5E, MD B&amp;M</t>
  </si>
  <si>
    <t>S017478_01</t>
  </si>
  <si>
    <t>PUMP NO 13B</t>
  </si>
  <si>
    <t>37.7875, -121.3444</t>
  </si>
  <si>
    <t>S017479_01</t>
  </si>
  <si>
    <t>PUMP NO 12A</t>
  </si>
  <si>
    <t>37.8187, -121.365</t>
  </si>
  <si>
    <t>S017481_01</t>
  </si>
  <si>
    <t>PUMP NO 13A</t>
  </si>
  <si>
    <t>37.7911, -121.3499</t>
  </si>
  <si>
    <t>S017484_01</t>
  </si>
  <si>
    <t>PUMP NO 13</t>
  </si>
  <si>
    <t>37.7951, -121.3568</t>
  </si>
  <si>
    <t>S017485_01</t>
  </si>
  <si>
    <t>PUMP NO 10</t>
  </si>
  <si>
    <t>37.8074, -121.3314</t>
  </si>
  <si>
    <t>S017680_01</t>
  </si>
  <si>
    <t>MACE RANCH FIRST LIFT</t>
  </si>
  <si>
    <t>Tule Canal-Toe Drain</t>
  </si>
  <si>
    <t>38.5305, -121.6142</t>
  </si>
  <si>
    <t>S017686_01</t>
  </si>
  <si>
    <t>033-560-009-000</t>
  </si>
  <si>
    <t>55 PUMPS</t>
  </si>
  <si>
    <t>38.5523, -121.5834</t>
  </si>
  <si>
    <t>SECTION 12, T8N, R3E, MD B&amp;M</t>
  </si>
  <si>
    <t>S017911_01</t>
  </si>
  <si>
    <t>Woods Robinson Vasquez Irrifation District</t>
  </si>
  <si>
    <t>37.887, -121.4061</t>
  </si>
  <si>
    <t>S017780_01</t>
  </si>
  <si>
    <t>38.356, -121.5624</t>
  </si>
  <si>
    <t>S018039_1</t>
  </si>
  <si>
    <t>PV 1</t>
  </si>
  <si>
    <t>S018043_1</t>
  </si>
  <si>
    <t>MORRIS 2</t>
  </si>
  <si>
    <t>38.2227, -121.5389</t>
  </si>
  <si>
    <t>SE1/4, SECTION 4, T4N, R4E, MD B&amp;M</t>
  </si>
  <si>
    <t>S018044_1</t>
  </si>
  <si>
    <t>38.0514, -121.4204</t>
  </si>
  <si>
    <t>S018046_1</t>
  </si>
  <si>
    <t>C 1 S</t>
  </si>
  <si>
    <t>38.2701, -121.5351</t>
  </si>
  <si>
    <t>SECTION 21, T5N, R4E, MD B&amp;M</t>
  </si>
  <si>
    <t>DENNIS  LEARY</t>
  </si>
  <si>
    <t>S017789_01</t>
  </si>
  <si>
    <t>RECLAMATION DISTRICT 000 MAIN DRAINAGE CANAL</t>
  </si>
  <si>
    <t>38.4217, -121.5553</t>
  </si>
  <si>
    <t>S017917_01</t>
  </si>
  <si>
    <t>131-39-003</t>
  </si>
  <si>
    <t>S016906_1</t>
  </si>
  <si>
    <t>SE1/4, SECTION 34, T1N, R5E, MD B&amp;M</t>
  </si>
  <si>
    <t>S016908_1</t>
  </si>
  <si>
    <t>043-0700-120</t>
  </si>
  <si>
    <t>DALTON EAST</t>
  </si>
  <si>
    <t>38.3462, -121.5512</t>
  </si>
  <si>
    <t>SECTION 28, T6N, R4E, MD B&amp;M</t>
  </si>
  <si>
    <t>S016909_1</t>
  </si>
  <si>
    <t>MUKELUMNE RIVER</t>
  </si>
  <si>
    <t>DRY CREEK</t>
  </si>
  <si>
    <t>P#8</t>
  </si>
  <si>
    <t>Liberty Cemetary-Dry Creek</t>
  </si>
  <si>
    <t>38.2273, -121.3983</t>
  </si>
  <si>
    <t>SW1/4, NE1/4, SECTION 2, T4N, R5E, MD B&amp;M</t>
  </si>
  <si>
    <t>S017409_1</t>
  </si>
  <si>
    <t>069-090-28</t>
  </si>
  <si>
    <t>38.0574, -121.5002</t>
  </si>
  <si>
    <t>SECTION 2, T2N, R4E, MD B&amp;M</t>
  </si>
  <si>
    <t>S017411_1</t>
  </si>
  <si>
    <t>38.0528, -121.4973</t>
  </si>
  <si>
    <t>S018296_01</t>
  </si>
  <si>
    <t>Sta. 167+01</t>
  </si>
  <si>
    <t>38.09, -121.4879</t>
  </si>
  <si>
    <t>S018299_01</t>
  </si>
  <si>
    <t>069-09-033</t>
  </si>
  <si>
    <t>Sta. 455+97</t>
  </si>
  <si>
    <t>38.042, -121.4807</t>
  </si>
  <si>
    <t>Camillo  Leventini</t>
  </si>
  <si>
    <t>S018219_01</t>
  </si>
  <si>
    <t>Hilder Pump</t>
  </si>
  <si>
    <t>38.2125, -121.3798</t>
  </si>
  <si>
    <t>S018235_01</t>
  </si>
  <si>
    <t>Sta. 209 76</t>
  </si>
  <si>
    <t>38.1718, -121.4481</t>
  </si>
  <si>
    <t>S018238_01</t>
  </si>
  <si>
    <t>Sta. 187 84</t>
  </si>
  <si>
    <t>38.1698, -121.4554</t>
  </si>
  <si>
    <t>S018241_01</t>
  </si>
  <si>
    <t>Sta. 234 93</t>
  </si>
  <si>
    <t>38.1736, -121.4398</t>
  </si>
  <si>
    <t>S016230_1</t>
  </si>
  <si>
    <t>37.8206, -121.4227</t>
  </si>
  <si>
    <t>SE1/4, NE1/4, SECTION 28, T1S, R5E, MD B&amp;M</t>
  </si>
  <si>
    <t>S017228_1</t>
  </si>
  <si>
    <t>LIZARD</t>
  </si>
  <si>
    <t>38.1732, -121.5252</t>
  </si>
  <si>
    <t>SE1/4, SE1/4, SECTION 22, T4N, R4E, MD B&amp;M</t>
  </si>
  <si>
    <t>S018259_01</t>
  </si>
  <si>
    <t>Sta. 132 16</t>
  </si>
  <si>
    <t>38.0863, -121.4803</t>
  </si>
  <si>
    <t>S017736_01</t>
  </si>
  <si>
    <t>SIPHON 1</t>
  </si>
  <si>
    <t>37.9443, -121.567</t>
  </si>
  <si>
    <t>SECTION 8, T1N, R4E, MD B&amp;M</t>
  </si>
  <si>
    <t>S016796_1</t>
  </si>
  <si>
    <t>NORTH SYPHON</t>
  </si>
  <si>
    <t>SECTION 11, T5N, R3E, MD B&amp;M</t>
  </si>
  <si>
    <t>S020217_01</t>
  </si>
  <si>
    <t>37.9197, -121.5213</t>
  </si>
  <si>
    <t>S017792_01</t>
  </si>
  <si>
    <t>WINCHESTER LAKE THENCE SACRAMENTO RIVER</t>
  </si>
  <si>
    <t>38.4026, -121.5688</t>
  </si>
  <si>
    <t>S017764_01</t>
  </si>
  <si>
    <t>NE1/4, SECTION 33, T4N, R5E, MD B&amp;M</t>
  </si>
  <si>
    <t>S018530_1</t>
  </si>
  <si>
    <t>N. FORK MOKELUMNE RIVER</t>
  </si>
  <si>
    <t>SI 15</t>
  </si>
  <si>
    <t>38.1377, -121.5568</t>
  </si>
  <si>
    <t>S018112_01</t>
  </si>
  <si>
    <t>241-240-05</t>
  </si>
  <si>
    <t>37.764, -121.2848</t>
  </si>
  <si>
    <t>S018382_1</t>
  </si>
  <si>
    <t>SI #27a</t>
  </si>
  <si>
    <t>38.1529, -121.5042</t>
  </si>
  <si>
    <t>S018384_01</t>
  </si>
  <si>
    <t>142-0120-0, 142-0120-0100, 142-0120-0110</t>
  </si>
  <si>
    <t>Siphon</t>
  </si>
  <si>
    <t>38.1985, -121.6112</t>
  </si>
  <si>
    <t>S017323_01</t>
  </si>
  <si>
    <t>FOLSOM PUMPING PLANT</t>
  </si>
  <si>
    <t>38.7072, -121.157</t>
  </si>
  <si>
    <t>SW1/4, NE1/4, SECTION 24, T10N, R7E, MD B&amp;M</t>
  </si>
  <si>
    <t>S016495_01</t>
  </si>
  <si>
    <t>Fill Pot Breaker</t>
  </si>
  <si>
    <t>38.2596, -121.726</t>
  </si>
  <si>
    <t>S018019_01</t>
  </si>
  <si>
    <t>38.044, -121.438</t>
  </si>
  <si>
    <t>S018307_1</t>
  </si>
  <si>
    <t>071-08-004</t>
  </si>
  <si>
    <t>Sta. 23+15</t>
  </si>
  <si>
    <t>38.0647, -121.4189</t>
  </si>
  <si>
    <t>NE1/4, SW1/4, SECTION 34, T3N, R5E, MD B&amp;M</t>
  </si>
  <si>
    <t>S017971_01</t>
  </si>
  <si>
    <t>1460-1100-2000-00</t>
  </si>
  <si>
    <t>MW NO 4</t>
  </si>
  <si>
    <t>38.2679, -121.4823</t>
  </si>
  <si>
    <t>S018028_01</t>
  </si>
  <si>
    <t>38.0556, -121.4192</t>
  </si>
  <si>
    <t>S018394_1</t>
  </si>
  <si>
    <t>37.6701, -121.2469</t>
  </si>
  <si>
    <t>S018533_1</t>
  </si>
  <si>
    <t>SI 28</t>
  </si>
  <si>
    <t>S018534_1</t>
  </si>
  <si>
    <t>SI 32</t>
  </si>
  <si>
    <t>38.153, -121.5044</t>
  </si>
  <si>
    <t>S018536_1</t>
  </si>
  <si>
    <t>SI 44</t>
  </si>
  <si>
    <t>38.2173, -121.4989</t>
  </si>
  <si>
    <t>S018537_1</t>
  </si>
  <si>
    <t>SI 29</t>
  </si>
  <si>
    <t>38.1584, -121.5036</t>
  </si>
  <si>
    <t>S018538_1</t>
  </si>
  <si>
    <t>SI 19</t>
  </si>
  <si>
    <t>38.1195, -121.5407</t>
  </si>
  <si>
    <t>S018539_1</t>
  </si>
  <si>
    <t>SI 45</t>
  </si>
  <si>
    <t>38.2178, -121.4994</t>
  </si>
  <si>
    <t>S018700_1</t>
  </si>
  <si>
    <t>37.9992, -121.4037</t>
  </si>
  <si>
    <t>S017461_01</t>
  </si>
  <si>
    <t>PUMP NO. 2 POD 1558</t>
  </si>
  <si>
    <t>37.801, -121.3739</t>
  </si>
  <si>
    <t>S017902_01</t>
  </si>
  <si>
    <t>37.9164, -121.5678</t>
  </si>
  <si>
    <t>S017899_01</t>
  </si>
  <si>
    <t>37.9265, -121.5604</t>
  </si>
  <si>
    <t>S017829_01</t>
  </si>
  <si>
    <t>38.2144, -121.605</t>
  </si>
  <si>
    <t>Adhemar  Arellano</t>
  </si>
  <si>
    <t>S017903_01</t>
  </si>
  <si>
    <t>044-100-002-0000</t>
  </si>
  <si>
    <t>38.4559, -121.5706</t>
  </si>
  <si>
    <t>Andy  Johas</t>
  </si>
  <si>
    <t>S017904_01</t>
  </si>
  <si>
    <t>37.9217, -121.5583</t>
  </si>
  <si>
    <t>S017905_01</t>
  </si>
  <si>
    <t>Woods IC</t>
  </si>
  <si>
    <t>37.8757, -121.3776</t>
  </si>
  <si>
    <t>S017464_01</t>
  </si>
  <si>
    <t>PUMP NO 4</t>
  </si>
  <si>
    <t>37.8028, -121.4031</t>
  </si>
  <si>
    <t>S018024_01</t>
  </si>
  <si>
    <t>Ferreira HP</t>
  </si>
  <si>
    <t>38.289, -121.5599</t>
  </si>
  <si>
    <t>S018041_01</t>
  </si>
  <si>
    <t>38.0503, -121.4196</t>
  </si>
  <si>
    <t>S017986_01</t>
  </si>
  <si>
    <t>TRAPPER SLOUGH MIDDLE RIVER</t>
  </si>
  <si>
    <t>37.9126, -121.4527</t>
  </si>
  <si>
    <t>S017998_01</t>
  </si>
  <si>
    <t>37.9538, -121.6038</t>
  </si>
  <si>
    <t>S018034_1</t>
  </si>
  <si>
    <t>38.2905, -121.6275</t>
  </si>
  <si>
    <t>S018690_01</t>
  </si>
  <si>
    <t>37.9295, -121.6077</t>
  </si>
  <si>
    <t>S018693_01</t>
  </si>
  <si>
    <t>NORTH SIPHON</t>
  </si>
  <si>
    <t>SECTION 10, T5N, R3E, MD B&amp;M</t>
  </si>
  <si>
    <t>RICHARD  BRANN</t>
  </si>
  <si>
    <t>S018801_01</t>
  </si>
  <si>
    <t>38.0848, -121.4754</t>
  </si>
  <si>
    <t>S017826_01</t>
  </si>
  <si>
    <t>38.2177, -121.6031</t>
  </si>
  <si>
    <t>S017915_01</t>
  </si>
  <si>
    <t>Burns Cutoff-San Joaquin River</t>
  </si>
  <si>
    <t>37.9489, -121.3775</t>
  </si>
  <si>
    <t>S017913_01</t>
  </si>
  <si>
    <t>S017028_1</t>
  </si>
  <si>
    <t>SIPHON F9</t>
  </si>
  <si>
    <t>38.086, -121.5337</t>
  </si>
  <si>
    <t>NW1/4, SECTION 27, T3N, R4E, MD B&amp;M</t>
  </si>
  <si>
    <t>S017677_01</t>
  </si>
  <si>
    <t>033-140-059-000</t>
  </si>
  <si>
    <t>TR70</t>
  </si>
  <si>
    <t>38.5013, -121.6047</t>
  </si>
  <si>
    <t>SECTION 26, T8N, R3E, MD B&amp;M</t>
  </si>
  <si>
    <t>S018878_1</t>
  </si>
  <si>
    <t>37.9965, -121.3718</t>
  </si>
  <si>
    <t>S019413_1</t>
  </si>
  <si>
    <t>38.0708, -121.419</t>
  </si>
  <si>
    <t>NE1/4, NW1/4, SECTION 34, T3N, R5E, MD B&amp;M</t>
  </si>
  <si>
    <t>S020071_01</t>
  </si>
  <si>
    <t>38.0113, -121.3845</t>
  </si>
  <si>
    <t>S016689_01</t>
  </si>
  <si>
    <t>HAMLIN CANYON</t>
  </si>
  <si>
    <t>Point 50 Diversion</t>
  </si>
  <si>
    <t>Lake De Sabla-Butte Creek</t>
  </si>
  <si>
    <t>39.7095, -121.7505</t>
  </si>
  <si>
    <t>SECTION 4, T21N, R2E, MD B&amp;M</t>
  </si>
  <si>
    <t>S018495_01</t>
  </si>
  <si>
    <t>Sas-SJ Delta</t>
  </si>
  <si>
    <t>Silva Trust</t>
  </si>
  <si>
    <t>37.9337, -121.558</t>
  </si>
  <si>
    <t>S018452_01</t>
  </si>
  <si>
    <t>NE 1/4, SW 1/4</t>
  </si>
  <si>
    <t>Bob Gallo</t>
  </si>
  <si>
    <t>37.951, -121.4477</t>
  </si>
  <si>
    <t>SECTION 8, T1N, R5E, MD B&amp;M</t>
  </si>
  <si>
    <t>S021247_01</t>
  </si>
  <si>
    <t>37.9679, -121.5746</t>
  </si>
  <si>
    <t>S021248_01</t>
  </si>
  <si>
    <t>37.9652, -121.5939</t>
  </si>
  <si>
    <t>S021250_01</t>
  </si>
  <si>
    <t>37.9543, -121.5752</t>
  </si>
  <si>
    <t>S017924_01</t>
  </si>
  <si>
    <t>37.8622, -121.3772</t>
  </si>
  <si>
    <t>SECTION 11, T1S, R5E, MD B&amp;M</t>
  </si>
  <si>
    <t>Manuel  Monroy</t>
  </si>
  <si>
    <t>S019859_1</t>
  </si>
  <si>
    <t>38.3337, -121.5711</t>
  </si>
  <si>
    <t>Dennis  A. Bruggman</t>
  </si>
  <si>
    <t>S020819_01</t>
  </si>
  <si>
    <t>38.1741, -121.4963</t>
  </si>
  <si>
    <t>NW1/4, SW1/4, SECTION 0, T4N, R4E, MD B&amp;M</t>
  </si>
  <si>
    <t>S020820_01</t>
  </si>
  <si>
    <t>T</t>
  </si>
  <si>
    <t>38.1677, -121.4888</t>
  </si>
  <si>
    <t>NW1/4, SW1/4, SECTION 0, T4T, R4E, MD B&amp;M</t>
  </si>
  <si>
    <t>S020822_01</t>
  </si>
  <si>
    <t>38.1696, -121.4646</t>
  </si>
  <si>
    <t>NW1/4, SW1/4, SECTION 0, T4N, R5E, MD B&amp;M</t>
  </si>
  <si>
    <t>S019362_01</t>
  </si>
  <si>
    <t>37.8421, -121.3797</t>
  </si>
  <si>
    <t>SECTION 24, T1S, R5E, MD B&amp;M</t>
  </si>
  <si>
    <t>S018425_1</t>
  </si>
  <si>
    <t>Pipe #19</t>
  </si>
  <si>
    <t>38.01, -121.4473</t>
  </si>
  <si>
    <t>T2N, R5E, MD B&amp;M</t>
  </si>
  <si>
    <t>S018427_1</t>
  </si>
  <si>
    <t>Pipe #20</t>
  </si>
  <si>
    <t>38.01, -121.4472</t>
  </si>
  <si>
    <t>S018433_1</t>
  </si>
  <si>
    <t>Pipe #21</t>
  </si>
  <si>
    <t>38.0089, -121.4413</t>
  </si>
  <si>
    <t>S018428_1</t>
  </si>
  <si>
    <t>Sta. 273+73</t>
  </si>
  <si>
    <t>38.0731, -121.5011</t>
  </si>
  <si>
    <t>NW1/4, NW1/4, SECTION 25, T3N, R4E, MD B&amp;M</t>
  </si>
  <si>
    <t>S020481_01</t>
  </si>
  <si>
    <t>24" Siphon (651+20)</t>
  </si>
  <si>
    <t>37.9721, -121.4934</t>
  </si>
  <si>
    <t>SW1/4, SW1/4, SECTION 36, T2N, R4E, MD B&amp;M</t>
  </si>
  <si>
    <t>S019219_1</t>
  </si>
  <si>
    <t>38.3065, -121.7578</t>
  </si>
  <si>
    <t>SECTION 4, T5N, R2E, MD B&amp;M</t>
  </si>
  <si>
    <t>S020843_01</t>
  </si>
  <si>
    <t>37.9845, -121.4234</t>
  </si>
  <si>
    <t>Herbert A. and Joyce M.  Speckman</t>
  </si>
  <si>
    <t>S020845_01</t>
  </si>
  <si>
    <t>S018698_01</t>
  </si>
  <si>
    <t>SACRAMKENTO SAN JOAQUIN DELTA</t>
  </si>
  <si>
    <t>38.0029, -121.4001</t>
  </si>
  <si>
    <t>S018699_01</t>
  </si>
  <si>
    <t>38.0055, -121.3936</t>
  </si>
  <si>
    <t>S020989_01</t>
  </si>
  <si>
    <t>5.1</t>
  </si>
  <si>
    <t>38.0373, -121.5289</t>
  </si>
  <si>
    <t>S020887_01</t>
  </si>
  <si>
    <t>37.9117, -121.4504</t>
  </si>
  <si>
    <t>S020995_01</t>
  </si>
  <si>
    <t>7.1B</t>
  </si>
  <si>
    <t>38.0425, -121.532</t>
  </si>
  <si>
    <t>S020996_01</t>
  </si>
  <si>
    <t>13.1</t>
  </si>
  <si>
    <t>38.0564, -121.5531</t>
  </si>
  <si>
    <t>S021020_01</t>
  </si>
  <si>
    <t>3.1</t>
  </si>
  <si>
    <t>38.0227, -121.5254</t>
  </si>
  <si>
    <t>S021021_01</t>
  </si>
  <si>
    <t>29.2A</t>
  </si>
  <si>
    <t>38.006, -121.5346</t>
  </si>
  <si>
    <t>S019767_1</t>
  </si>
  <si>
    <t>044-040-28</t>
  </si>
  <si>
    <t>38.4632, -121.569</t>
  </si>
  <si>
    <t>S019790_1</t>
  </si>
  <si>
    <t>132-0210-054-0000</t>
  </si>
  <si>
    <t>WURSTER 054</t>
  </si>
  <si>
    <t>38.3349, -121.5512</t>
  </si>
  <si>
    <t>NW1/4,  1/4, SECTION 27, T6N, R3E, MD B&amp;M</t>
  </si>
  <si>
    <t>S020865_01</t>
  </si>
  <si>
    <t>37.9629, -121.4077</t>
  </si>
  <si>
    <t>S019371_01</t>
  </si>
  <si>
    <t>S017418_1</t>
  </si>
  <si>
    <t>BROOKSIDE WATER SUPPLY</t>
  </si>
  <si>
    <t>Upper Calaveras California</t>
  </si>
  <si>
    <t>Stockton Diverting Canal-Calaveras River</t>
  </si>
  <si>
    <t>37.9746, -121.3477</t>
  </si>
  <si>
    <t>NW1/4, SW1/4, SECTION 32, T2N, R6E, MD B&amp;M</t>
  </si>
  <si>
    <t>S018006_01</t>
  </si>
  <si>
    <t>001-040-06</t>
  </si>
  <si>
    <t>20 hp pump</t>
  </si>
  <si>
    <t>38.2377, -121.4862</t>
  </si>
  <si>
    <t>Thomas  McCormack</t>
  </si>
  <si>
    <t>S018059_1</t>
  </si>
  <si>
    <t>001-180-011</t>
  </si>
  <si>
    <t>SF FIDDYMNET KOONTZ</t>
  </si>
  <si>
    <t>38.2041, -121.4119</t>
  </si>
  <si>
    <t>S018373_1</t>
  </si>
  <si>
    <t>Siphon V3</t>
  </si>
  <si>
    <t>38.0553, -121.5164</t>
  </si>
  <si>
    <t>S019056_1</t>
  </si>
  <si>
    <t>SAN JOAQUIN RIVER WATER USERS CO</t>
  </si>
  <si>
    <t>37.7195, -121.278</t>
  </si>
  <si>
    <t>SW1/4, NE1/4, SECTION 35, T2S, R6E, MD B&amp;M</t>
  </si>
  <si>
    <t>S019921_1</t>
  </si>
  <si>
    <t>SUNNYSIDE RANCH NORTH PUMP</t>
  </si>
  <si>
    <t>38.3291, -121.5793</t>
  </si>
  <si>
    <t>SECTION 25, T6N, R4E, MD B&amp;M</t>
  </si>
  <si>
    <t>S019176_01</t>
  </si>
  <si>
    <t>37.821, -121.321</t>
  </si>
  <si>
    <t>SECTION 28, T1S, R6E, MD B&amp;M</t>
  </si>
  <si>
    <t>ULYSSES  MENDOZA</t>
  </si>
  <si>
    <t>S019372_01</t>
  </si>
  <si>
    <t>142-0040-030,31,32,33,34,142-004-020</t>
  </si>
  <si>
    <t>PPF PEAR</t>
  </si>
  <si>
    <t>38.2831, -121.5526</t>
  </si>
  <si>
    <t>S019632_1</t>
  </si>
  <si>
    <t>37.8805, -121.506</t>
  </si>
  <si>
    <t>NE1/4, SECTION 2, T1S, R4E, MD B&amp;M</t>
  </si>
  <si>
    <t>S020330_1</t>
  </si>
  <si>
    <t>37.8627, -121.3764</t>
  </si>
  <si>
    <t>THACH  NGOC</t>
  </si>
  <si>
    <t>S020871_01</t>
  </si>
  <si>
    <t>38.1668, -121.4743</t>
  </si>
  <si>
    <t>S020872_01</t>
  </si>
  <si>
    <t>38.1681, -121.4666</t>
  </si>
  <si>
    <t>CORTOPASSI FAMILY FOUNDATION</t>
  </si>
  <si>
    <t>S019440_1</t>
  </si>
  <si>
    <t>37.92, -121.4761</t>
  </si>
  <si>
    <t>S020535_01</t>
  </si>
  <si>
    <t>37.8202, -121.5206</t>
  </si>
  <si>
    <t>NE1/4,  1/4, SECTION 27, T1S, R4E, MD B&amp;M</t>
  </si>
  <si>
    <t>S019588_01</t>
  </si>
  <si>
    <t>Mokelumne River, Thence Sac SJ-Delta</t>
  </si>
  <si>
    <t>WID Canal</t>
  </si>
  <si>
    <t>38.2144, -121.4303</t>
  </si>
  <si>
    <t>NE1/4, SECTION 9, T4N, R5E, MD B&amp;M</t>
  </si>
  <si>
    <t>S019551_01</t>
  </si>
  <si>
    <t>Woods ID</t>
  </si>
  <si>
    <t>37.9053, -121.3919</t>
  </si>
  <si>
    <t>S021856_01</t>
  </si>
  <si>
    <t>12" Siphon (267+20)</t>
  </si>
  <si>
    <t>38.024, -121.4804</t>
  </si>
  <si>
    <t>SE1/4, NE1/4, SECTION 13, T2N, R4E, MD B&amp;M</t>
  </si>
  <si>
    <t>S021857_01</t>
  </si>
  <si>
    <t>12" Siphon (267+24)</t>
  </si>
  <si>
    <t>38.0251, -121.4845</t>
  </si>
  <si>
    <t>S019277_1</t>
  </si>
  <si>
    <t>131-340-01 and 131-390-03</t>
  </si>
  <si>
    <t>37.9052, -121.3781</t>
  </si>
  <si>
    <t>Diane  Young</t>
  </si>
  <si>
    <t>S018172_01</t>
  </si>
  <si>
    <t>38.0867, -121.4344</t>
  </si>
  <si>
    <t>ANTONIO  BISCAIA</t>
  </si>
  <si>
    <t>S018175_01</t>
  </si>
  <si>
    <t>38.0862, -121.4344</t>
  </si>
  <si>
    <t>SECTION 21, T3N, R5E, MD B&amp;M</t>
  </si>
  <si>
    <t>S018451_1</t>
  </si>
  <si>
    <t>Broadway Canal-Slough Main Feed</t>
  </si>
  <si>
    <t>37.9202, -121.5161</t>
  </si>
  <si>
    <t>SECTION 22, T1N, R4E, MD B&amp;M</t>
  </si>
  <si>
    <t>Coleman  Foley, Jr.</t>
  </si>
  <si>
    <t>S018466_1</t>
  </si>
  <si>
    <t>38.438, -121.5553</t>
  </si>
  <si>
    <t>S019895_1</t>
  </si>
  <si>
    <t>42-200-100, 42-200-280</t>
  </si>
  <si>
    <t>DUCK SLOUGH KB-2</t>
  </si>
  <si>
    <t>38.3104, -121.6176</t>
  </si>
  <si>
    <t>STEPHEN  BARSOOM</t>
  </si>
  <si>
    <t>S019635_1</t>
  </si>
  <si>
    <t>38.1752, -121.5903</t>
  </si>
  <si>
    <t>SECTION 25, T4N, R3E, MD B&amp;M</t>
  </si>
  <si>
    <t>S020758_01</t>
  </si>
  <si>
    <t>A22 18" SIPHON</t>
  </si>
  <si>
    <t>38.1238, -121.4901</t>
  </si>
  <si>
    <t>SE1/4, NW1/4, SECTION 12, T3N, R4E, MD B&amp;M</t>
  </si>
  <si>
    <t>S020759_01</t>
  </si>
  <si>
    <t>A23A 16" SIPHON</t>
  </si>
  <si>
    <t>38.12, -121.494</t>
  </si>
  <si>
    <t>NE1/4, SW1/4, SECTION 12, T3N, R4E, MD B&amp;M</t>
  </si>
  <si>
    <t>S019075_1</t>
  </si>
  <si>
    <t>069-080-19, 069-010-10</t>
  </si>
  <si>
    <t>SIPHON</t>
  </si>
  <si>
    <t>38.0759, -121.4708</t>
  </si>
  <si>
    <t>S019076_1</t>
  </si>
  <si>
    <t>37.8022, -121.4628</t>
  </si>
  <si>
    <t>SECTION 31, T1S, R5E, MD B&amp;M</t>
  </si>
  <si>
    <t>S020543_01</t>
  </si>
  <si>
    <t>37.824, -121.5508</t>
  </si>
  <si>
    <t>SECTION 27, T1S, R4E, MD B&amp;M</t>
  </si>
  <si>
    <t>S016530_01</t>
  </si>
  <si>
    <t>38.1472, -121.4143</t>
  </si>
  <si>
    <t>S016899_01</t>
  </si>
  <si>
    <t>GLASCOCK MTN.</t>
  </si>
  <si>
    <t>Rumsey Ditch</t>
  </si>
  <si>
    <t>Hamilton Creek-Cache Creek</t>
  </si>
  <si>
    <t>38.8998, -122.2538</t>
  </si>
  <si>
    <t>S020012_01</t>
  </si>
  <si>
    <t>38.1394, -121.4224</t>
  </si>
  <si>
    <t>SECTION 3, T3N, R5E, MD B&amp;M</t>
  </si>
  <si>
    <t>S020013_01</t>
  </si>
  <si>
    <t>A-6</t>
  </si>
  <si>
    <t>38.1465, -121.4301</t>
  </si>
  <si>
    <t>SECTION 33, T4N, R5E, MD B&amp;M</t>
  </si>
  <si>
    <t>S018494_1</t>
  </si>
  <si>
    <t>043-0700-240</t>
  </si>
  <si>
    <t>Dalton S</t>
  </si>
  <si>
    <t>38.3443, -121.5587</t>
  </si>
  <si>
    <t>S020761_01</t>
  </si>
  <si>
    <t>A33 14" SIPHON</t>
  </si>
  <si>
    <t>38.0917, -121.4818</t>
  </si>
  <si>
    <t>NE1/4, SE1/4, SECTION 24, T3N, R4E, MD B&amp;M</t>
  </si>
  <si>
    <t>S019686_1</t>
  </si>
  <si>
    <t>Larkin Bros</t>
  </si>
  <si>
    <t>37.8206, -121.3462</t>
  </si>
  <si>
    <t>NW1/4, SECTION 29, T1S, R6E, MD B&amp;M</t>
  </si>
  <si>
    <t>S019554_01</t>
  </si>
  <si>
    <t>143-070-025</t>
  </si>
  <si>
    <t>Hollowshaft Motors-Munz Pump</t>
  </si>
  <si>
    <t>38.3502, -121.537</t>
  </si>
  <si>
    <t>NW1/4, NE1/4, SECTION 28, T6N, R4E, MD B&amp;M</t>
  </si>
  <si>
    <t>S019552_01</t>
  </si>
  <si>
    <t>113-140-09</t>
  </si>
  <si>
    <t>UOP</t>
  </si>
  <si>
    <t>37.9797, -121.3154</t>
  </si>
  <si>
    <t>S019561_01</t>
  </si>
  <si>
    <t>191-220-04, 191-221-05, and 191-260-19</t>
  </si>
  <si>
    <t>37.8381, -121.3169</t>
  </si>
  <si>
    <t>Don  Widmer</t>
  </si>
  <si>
    <t>S018542_1</t>
  </si>
  <si>
    <t>SI #IP 1</t>
  </si>
  <si>
    <t>38.2272, -121.4929</t>
  </si>
  <si>
    <t>S019227_1</t>
  </si>
  <si>
    <t>38.2598, -121.7773</t>
  </si>
  <si>
    <t>SW1/4, SECTION 20, T5N, R2E, MD B&amp;M</t>
  </si>
  <si>
    <t>S019224_1</t>
  </si>
  <si>
    <t>Petersen Estate Co</t>
  </si>
  <si>
    <t>Watson Hollow</t>
  </si>
  <si>
    <t>38.2584, -121.7574</t>
  </si>
  <si>
    <t>SE1/4,  1/4, SECTION 21, T5N, R2E, MD B&amp;M</t>
  </si>
  <si>
    <t>S019242_1</t>
  </si>
  <si>
    <t>Petersen Estate Company</t>
  </si>
  <si>
    <t>38.2584, -121.7671</t>
  </si>
  <si>
    <t>SW1/4,  1/4, SECTION 21, T5N, R2E, MD B&amp;M</t>
  </si>
  <si>
    <t>S019261_1</t>
  </si>
  <si>
    <t>37.971, -121.4977</t>
  </si>
  <si>
    <t>S019376_01</t>
  </si>
  <si>
    <t>132-0120-081-0000</t>
  </si>
  <si>
    <t>CENTRAL VALLEY PUMP</t>
  </si>
  <si>
    <t>38.3584, -121.5239</t>
  </si>
  <si>
    <t>S019379_01</t>
  </si>
  <si>
    <t>38.3394, -121.582</t>
  </si>
  <si>
    <t>JOHN  SOTO</t>
  </si>
  <si>
    <t>S020783_01</t>
  </si>
  <si>
    <t>HIGHLINE/WHITE SLOUGH</t>
  </si>
  <si>
    <t>A-58</t>
  </si>
  <si>
    <t>38.1072, -121.3994</t>
  </si>
  <si>
    <t>SECTION 14, T3N, R5E, MD B&amp;M</t>
  </si>
  <si>
    <t>S020784_01</t>
  </si>
  <si>
    <t>A-59</t>
  </si>
  <si>
    <t>38.098, -121.3991</t>
  </si>
  <si>
    <t>SECTION 23, T3N, R5E, MD B&amp;M</t>
  </si>
  <si>
    <t>S020786_01</t>
  </si>
  <si>
    <t>A-56</t>
  </si>
  <si>
    <t>38.1108, -121.4135</t>
  </si>
  <si>
    <t>SECTION 15, T3N, R5E, MD B&amp;M</t>
  </si>
  <si>
    <t>S019583_01</t>
  </si>
  <si>
    <t>Siphon 54</t>
  </si>
  <si>
    <t>38.0415, -121.415</t>
  </si>
  <si>
    <t>S019599_01</t>
  </si>
  <si>
    <t>Siphon 52</t>
  </si>
  <si>
    <t>38.0408, -121.4055</t>
  </si>
  <si>
    <t>S019582_01</t>
  </si>
  <si>
    <t>Siphon 49</t>
  </si>
  <si>
    <t>38.0299, -121.4057</t>
  </si>
  <si>
    <t>S021024_01</t>
  </si>
  <si>
    <t>7.1A</t>
  </si>
  <si>
    <t>S021027_01</t>
  </si>
  <si>
    <t>S021028_01</t>
  </si>
  <si>
    <t>S018816_1</t>
  </si>
  <si>
    <t>Broadway Canal - Middle River</t>
  </si>
  <si>
    <t>Broadway 11</t>
  </si>
  <si>
    <t>37.9201, -121.4753</t>
  </si>
  <si>
    <t>S020329_1</t>
  </si>
  <si>
    <t>37.8533, -121.3768</t>
  </si>
  <si>
    <t>MINNIE  RATTO</t>
  </si>
  <si>
    <t>S020787_01</t>
  </si>
  <si>
    <t>A-57</t>
  </si>
  <si>
    <t>38.1113, -121.4135</t>
  </si>
  <si>
    <t>S020797_01</t>
  </si>
  <si>
    <t>20" SIPHON</t>
  </si>
  <si>
    <t>38.0864, -121.4167</t>
  </si>
  <si>
    <t>S020798_01</t>
  </si>
  <si>
    <t>RIVER PUMP/SIPHON</t>
  </si>
  <si>
    <t>38.0872, -121.4108</t>
  </si>
  <si>
    <t>S020799_01</t>
  </si>
  <si>
    <t>Lower Ulatis Creek</t>
  </si>
  <si>
    <t>38.2977, -121.7515</t>
  </si>
  <si>
    <t>T5N, R2E, MD B&amp;M</t>
  </si>
  <si>
    <t>S020970_01</t>
  </si>
  <si>
    <t>FLOOD GATE</t>
  </si>
  <si>
    <t>38.1082, -121.4161</t>
  </si>
  <si>
    <t>S020890_01</t>
  </si>
  <si>
    <t>37.8966, -121.3271</t>
  </si>
  <si>
    <t>S020891_01</t>
  </si>
  <si>
    <t>37.8763, -121.3316</t>
  </si>
  <si>
    <t>S020811_01</t>
  </si>
  <si>
    <t>38.1953, -121.4643</t>
  </si>
  <si>
    <t>SE1/4, NW1/4, SECTION 0, T4N, R5E, MD B&amp;M</t>
  </si>
  <si>
    <t>S018987_1</t>
  </si>
  <si>
    <t>37.9228, -121.5544</t>
  </si>
  <si>
    <t>S020125_1</t>
  </si>
  <si>
    <t>142-120-012</t>
  </si>
  <si>
    <t>38.1945, -121.6171</t>
  </si>
  <si>
    <t>S020137_1</t>
  </si>
  <si>
    <t>38.4042, -121.5416</t>
  </si>
  <si>
    <t>Marilyn  McKapes</t>
  </si>
  <si>
    <t>S020149_1</t>
  </si>
  <si>
    <t>Home Ranch</t>
  </si>
  <si>
    <t>38.3628, -121.522</t>
  </si>
  <si>
    <t>SE1/4, SE1/4, SECTION 16, T6N, R4E, MD B&amp;M</t>
  </si>
  <si>
    <t>S020621_1</t>
  </si>
  <si>
    <t>38.2928, -121.5098</t>
  </si>
  <si>
    <t>SW1/4, SE1/4, SECTION 11, T5N, R4E, MD B&amp;M</t>
  </si>
  <si>
    <t>S020862_01</t>
  </si>
  <si>
    <t>37.8414, -121.5571</t>
  </si>
  <si>
    <t>S020864_01</t>
  </si>
  <si>
    <t>37.8409, -121.5404</t>
  </si>
  <si>
    <t>S020626_1</t>
  </si>
  <si>
    <t>A-12 24" SIPHON</t>
  </si>
  <si>
    <t>SW1/4, NE1/4, SECTION 6, T3N, R5E, MD B&amp;M</t>
  </si>
  <si>
    <t>S019353_01</t>
  </si>
  <si>
    <t>37.8458, -121.3805</t>
  </si>
  <si>
    <t>SECTION 13, T1S, R5E, MD B&amp;M</t>
  </si>
  <si>
    <t>S019402_1</t>
  </si>
  <si>
    <t>A-12A</t>
  </si>
  <si>
    <t>S019685_1</t>
  </si>
  <si>
    <t>37.8189, -121.4865</t>
  </si>
  <si>
    <t>SECTION 25, T1S, R4 , MD B&amp;M</t>
  </si>
  <si>
    <t>S019602_1</t>
  </si>
  <si>
    <t>38.03, -121.4055</t>
  </si>
  <si>
    <t>SECTION 10, T2N, R5E, MD B&amp;M</t>
  </si>
  <si>
    <t>S019605_1</t>
  </si>
  <si>
    <t>38.0327, -121.4054</t>
  </si>
  <si>
    <t>S020485_01</t>
  </si>
  <si>
    <t>14" Siphon (651+25)</t>
  </si>
  <si>
    <t>37.9721, -121.4932</t>
  </si>
  <si>
    <t>S020492_01</t>
  </si>
  <si>
    <t>Latham Slough</t>
  </si>
  <si>
    <t>12" Siphon (538+00)</t>
  </si>
  <si>
    <t>37.9871, -121.5123</t>
  </si>
  <si>
    <t>SW1/4, SW1/4, SECTION 26, T2N, R4E, MD B&amp;M</t>
  </si>
  <si>
    <t>S019032_1</t>
  </si>
  <si>
    <t>37.846, -121.3802</t>
  </si>
  <si>
    <t>S019041_1</t>
  </si>
  <si>
    <t>37.8203, -121.4226</t>
  </si>
  <si>
    <t>NE1/4, NE1/4, SECTION 28, T1S, R5E, MD B&amp;M</t>
  </si>
  <si>
    <t>S019500_01</t>
  </si>
  <si>
    <t>Siphon 48</t>
  </si>
  <si>
    <t>38.0291, -121.4045</t>
  </si>
  <si>
    <t>S019050_1</t>
  </si>
  <si>
    <t>37.8762, -121.3833</t>
  </si>
  <si>
    <t>SECTION 1, T1S, R5E, MD B&amp;M</t>
  </si>
  <si>
    <t>S019407_1</t>
  </si>
  <si>
    <t>38.0666, -121.4189</t>
  </si>
  <si>
    <t>S018183_01</t>
  </si>
  <si>
    <t>055-060-060-000</t>
  </si>
  <si>
    <t>WS SPH HP 16</t>
  </si>
  <si>
    <t>38.084, -121.438</t>
  </si>
  <si>
    <t>SECTION 28, T3N, R5E, MD B&amp;M</t>
  </si>
  <si>
    <t>S019410_1</t>
  </si>
  <si>
    <t>38.0689, -121.4187</t>
  </si>
  <si>
    <t>S020491_01</t>
  </si>
  <si>
    <t>12" SIPHON (450+05)</t>
  </si>
  <si>
    <t>38.0073, -121.509</t>
  </si>
  <si>
    <t>SE1/4, NW1/4, SECTION 23, T2N, R4E, MD B&amp;M</t>
  </si>
  <si>
    <t>S020499_01</t>
  </si>
  <si>
    <t>18" SIPHON (439+43)</t>
  </si>
  <si>
    <t>38.0107, -121.5087</t>
  </si>
  <si>
    <t>NE1/4, NW1/4, SECTION 23, T2N, R4E, MD B&amp;M</t>
  </si>
  <si>
    <t>S019609_1</t>
  </si>
  <si>
    <t>146-0410-002</t>
  </si>
  <si>
    <t>Amick NW</t>
  </si>
  <si>
    <t>38.2921, -121.5609</t>
  </si>
  <si>
    <t>Robert   Arceo</t>
  </si>
  <si>
    <t>S019560_01</t>
  </si>
  <si>
    <t>Kuchuck District</t>
  </si>
  <si>
    <t>37.9373, -121.4343</t>
  </si>
  <si>
    <t>S019591_01</t>
  </si>
  <si>
    <t>38.2041, -121.4236</t>
  </si>
  <si>
    <t>NW1/4, SECTION 15, T4N, R5E, MD B&amp;M</t>
  </si>
  <si>
    <t>S021244_01</t>
  </si>
  <si>
    <t>37.9504, -121.5679</t>
  </si>
  <si>
    <t>S019053_1</t>
  </si>
  <si>
    <t>241-080-050</t>
  </si>
  <si>
    <t>37.7343, -121.296</t>
  </si>
  <si>
    <t>SW1/4, NE1/4, SECTION 27, T2S, R6E, MD B&amp;M</t>
  </si>
  <si>
    <t>S019689_1</t>
  </si>
  <si>
    <t>131-300-1</t>
  </si>
  <si>
    <t>37.8907, -121.4248</t>
  </si>
  <si>
    <t>RICHARD  MARCUCCI</t>
  </si>
  <si>
    <t>S020068_01</t>
  </si>
  <si>
    <t>37.9833, -121.3871</t>
  </si>
  <si>
    <t>SANJAY KUMAR HOODA</t>
  </si>
  <si>
    <t>S018814_1</t>
  </si>
  <si>
    <t>Broadway 14</t>
  </si>
  <si>
    <t>37.9201, -121.4695</t>
  </si>
  <si>
    <t>S019794_1</t>
  </si>
  <si>
    <t>146-0100-039-0000</t>
  </si>
  <si>
    <t>BROWN KAHES RANCH</t>
  </si>
  <si>
    <t>38.2829, -121.5484</t>
  </si>
  <si>
    <t>NW1/4, NW1/4, SECTION 26, T5N, R4E, MD B&amp;M</t>
  </si>
  <si>
    <t>S019836_1</t>
  </si>
  <si>
    <t>GROVE</t>
  </si>
  <si>
    <t>38.2454, -121.5081</t>
  </si>
  <si>
    <t>SW1/4, NE1/4, SECTION 35, T3S, R5N, MD B&amp;M</t>
  </si>
  <si>
    <t>S018708_1</t>
  </si>
  <si>
    <t>38.4633, -121.5685</t>
  </si>
  <si>
    <t>S019178_1</t>
  </si>
  <si>
    <t>38.1698, -121.4964</t>
  </si>
  <si>
    <t>S017952_1</t>
  </si>
  <si>
    <t>SACRAMENTO SAN JOQUIN DELTA</t>
  </si>
  <si>
    <t>PIPE 1</t>
  </si>
  <si>
    <t>37.9654, -121.476</t>
  </si>
  <si>
    <t>S019359_01</t>
  </si>
  <si>
    <t>S019361_01</t>
  </si>
  <si>
    <t>156-0050-026</t>
  </si>
  <si>
    <t>TYLER NORTH</t>
  </si>
  <si>
    <t>38.1646, -121.5316</t>
  </si>
  <si>
    <t>S020992_01</t>
  </si>
  <si>
    <t>29.2B</t>
  </si>
  <si>
    <t>S020994_01</t>
  </si>
  <si>
    <t>1.3</t>
  </si>
  <si>
    <t>38.0097, -121.5175</t>
  </si>
  <si>
    <t>S018766_1</t>
  </si>
  <si>
    <t>WOODWARD CANAL</t>
  </si>
  <si>
    <t>37.9144, -121.5452</t>
  </si>
  <si>
    <t>S018769_1</t>
  </si>
  <si>
    <t>37.929, -121.5574</t>
  </si>
  <si>
    <t>S018867_1</t>
  </si>
  <si>
    <t>131-180-03 and 131-300-02</t>
  </si>
  <si>
    <t>Woods, Robinson, Vasquez</t>
  </si>
  <si>
    <t>37.9159, -121.4084</t>
  </si>
  <si>
    <t>S019740_1</t>
  </si>
  <si>
    <t>191-02-001</t>
  </si>
  <si>
    <t>MUSSI SILVA ET AL WATER COMPANY</t>
  </si>
  <si>
    <t>37.8739, -121.3766</t>
  </si>
  <si>
    <t>S019699_1</t>
  </si>
  <si>
    <t>#8</t>
  </si>
  <si>
    <t>37.7819, -121.4031</t>
  </si>
  <si>
    <t>SECTION 10, T2S, R5E, MD B&amp;M</t>
  </si>
  <si>
    <t>S016287_1</t>
  </si>
  <si>
    <t>131-380-002</t>
  </si>
  <si>
    <t>37.9629, -121.3775</t>
  </si>
  <si>
    <t>SE1/4, NW1/4, SECTION 1, T1N, R5E, MD B&amp;M</t>
  </si>
  <si>
    <t>S017244_1</t>
  </si>
  <si>
    <t>STN. #1</t>
  </si>
  <si>
    <t>37.7888, -121.4761</t>
  </si>
  <si>
    <t>NW1/4, SW1/4, SECTION 6, T2S, R5E, MD B&amp;M</t>
  </si>
  <si>
    <t>S017072_1</t>
  </si>
  <si>
    <t>055-208-01</t>
  </si>
  <si>
    <t>PUMP 2</t>
  </si>
  <si>
    <t>38.0721, -121.3923</t>
  </si>
  <si>
    <t>NE1/4, SECTION 35, T3N, R5E, MD B&amp;M</t>
  </si>
  <si>
    <t>S020011_01</t>
  </si>
  <si>
    <t>38.1465, -121.4308</t>
  </si>
  <si>
    <t>SECTION 4, T3N, R5E, MD B&amp;M</t>
  </si>
  <si>
    <t>S018649_01</t>
  </si>
  <si>
    <t>38.2297, -121.4903</t>
  </si>
  <si>
    <t>LEEN  DESNAYER</t>
  </si>
  <si>
    <t>S018650_01</t>
  </si>
  <si>
    <t>SAN JUAQUIN RIVER</t>
  </si>
  <si>
    <t>37.7498, -121.3031</t>
  </si>
  <si>
    <t>EDWARD  MACHADO</t>
  </si>
  <si>
    <t>S018652_01</t>
  </si>
  <si>
    <t>38.2333, -121.3891</t>
  </si>
  <si>
    <t>S018664_01</t>
  </si>
  <si>
    <t>20 INCH SIPHON</t>
  </si>
  <si>
    <t>38.087, -121.4238</t>
  </si>
  <si>
    <t>GEORGE  BIAGI</t>
  </si>
  <si>
    <t>S017084_1</t>
  </si>
  <si>
    <t>VENICE REACH OF SAN JOAQUIN RIVER</t>
  </si>
  <si>
    <t>SIPHON V5</t>
  </si>
  <si>
    <t>38.0626, -121.5291</t>
  </si>
  <si>
    <t>SE1/4, SECTION 34, T3N, R4E, MD B&amp;M</t>
  </si>
  <si>
    <t>S018667_01</t>
  </si>
  <si>
    <t>38.0863, -121.417</t>
  </si>
  <si>
    <t>S021030_01</t>
  </si>
  <si>
    <t>S021000_01</t>
  </si>
  <si>
    <t>19.1A</t>
  </si>
  <si>
    <t>38.0563, -121.5806</t>
  </si>
  <si>
    <t>S021001_01</t>
  </si>
  <si>
    <t>19.1B</t>
  </si>
  <si>
    <t>S021002_01</t>
  </si>
  <si>
    <t>19.2</t>
  </si>
  <si>
    <t>38.0494, -121.58</t>
  </si>
  <si>
    <t>S021003_01</t>
  </si>
  <si>
    <t>21.1A</t>
  </si>
  <si>
    <t>38.0313, -121.5641</t>
  </si>
  <si>
    <t>S021004_01</t>
  </si>
  <si>
    <t>21.1B</t>
  </si>
  <si>
    <t>38.0422, -121.5711</t>
  </si>
  <si>
    <t>S021005_01</t>
  </si>
  <si>
    <t>23.1A</t>
  </si>
  <si>
    <t>S018955_1</t>
  </si>
  <si>
    <t>MIDDLE</t>
  </si>
  <si>
    <t>37.9333, -121.5293</t>
  </si>
  <si>
    <t>SECTION 15, T1N, R4E, MD B&amp;M</t>
  </si>
  <si>
    <t>S017216_1</t>
  </si>
  <si>
    <t>SANCHEZ GWERDER</t>
  </si>
  <si>
    <t>38.2453, -121.5657</t>
  </si>
  <si>
    <t>SW1/4, SE1/4, SECTION 29, T5N, R4E, MD B&amp;M</t>
  </si>
  <si>
    <t>S021006_01</t>
  </si>
  <si>
    <t>23.1B</t>
  </si>
  <si>
    <t>S021008_01</t>
  </si>
  <si>
    <t>23.2A</t>
  </si>
  <si>
    <t>38.0292, -121.5623</t>
  </si>
  <si>
    <t>S021009_01</t>
  </si>
  <si>
    <t>23.2B</t>
  </si>
  <si>
    <t>S021010_01</t>
  </si>
  <si>
    <t>25.1</t>
  </si>
  <si>
    <t>38.0182, -121.5565</t>
  </si>
  <si>
    <t>S018662_01</t>
  </si>
  <si>
    <t>SIPHON NO 3</t>
  </si>
  <si>
    <t>38.086, -121.427</t>
  </si>
  <si>
    <t>S017241_1</t>
  </si>
  <si>
    <t>209-290-09</t>
  </si>
  <si>
    <t>37.7821, -121.4836</t>
  </si>
  <si>
    <t>SW1/4, SE1/4, SECTION 1, T2S, R4E, MD B&amp;M</t>
  </si>
  <si>
    <t>S017189_1</t>
  </si>
  <si>
    <t>189-21-08</t>
  </si>
  <si>
    <t>37.8545, -121.3776</t>
  </si>
  <si>
    <t>SE1/4, SW1/4, SECTION 12, T1S, R5E, MD B&amp;M</t>
  </si>
  <si>
    <t>S015941_1</t>
  </si>
  <si>
    <t>South Fork American</t>
  </si>
  <si>
    <t>Caples Creek</t>
  </si>
  <si>
    <t>38.7023, -120.0617</t>
  </si>
  <si>
    <t>SW1/4, SW1/4, SECTION 18, T10N, R17E, MD B&amp;M</t>
  </si>
  <si>
    <t>S019170_01</t>
  </si>
  <si>
    <t>069-09-032</t>
  </si>
  <si>
    <t>Sta. 406+19</t>
  </si>
  <si>
    <t>38.0433, -121.4924</t>
  </si>
  <si>
    <t>Gary  Caffese</t>
  </si>
  <si>
    <t>S019173_01</t>
  </si>
  <si>
    <t>Sta. 381+80</t>
  </si>
  <si>
    <t>38.0456, -121.4988</t>
  </si>
  <si>
    <t>S021022_01</t>
  </si>
  <si>
    <t>3.3</t>
  </si>
  <si>
    <t>38.0302, -121.5244</t>
  </si>
  <si>
    <t>S019333_01</t>
  </si>
  <si>
    <t>129-20-15</t>
  </si>
  <si>
    <t>37.9081, -121.5014</t>
  </si>
  <si>
    <t>NE1/4, SW1/4, SECTION 26, T1N, R4E, MD B&amp;M</t>
  </si>
  <si>
    <t>S019334_01</t>
  </si>
  <si>
    <t>37.9652, -121.4758</t>
  </si>
  <si>
    <t>S016652_1</t>
  </si>
  <si>
    <t>37.8578, -121.54</t>
  </si>
  <si>
    <t>SW1/4, SE1/4, SECTION 9, T1S, R4E, MD B&amp;M</t>
  </si>
  <si>
    <t>S020767_01</t>
  </si>
  <si>
    <t>A-14 14" SIPHON</t>
  </si>
  <si>
    <t>38.14, -121.4789</t>
  </si>
  <si>
    <t>SW1/4, NW1/4, SECTION 6, T3N, R5E, MD B&amp;M</t>
  </si>
  <si>
    <t>S020780_01</t>
  </si>
  <si>
    <t>A-2</t>
  </si>
  <si>
    <t>38.1241, -121.4135</t>
  </si>
  <si>
    <t>SECTION 10, T3N, R5E, MD B&amp;M</t>
  </si>
  <si>
    <t>S020303_1</t>
  </si>
  <si>
    <t>A-14 14 INCH SIPHON</t>
  </si>
  <si>
    <t>38.1398, -121.4786</t>
  </si>
  <si>
    <t>S020305_1</t>
  </si>
  <si>
    <t>A-12A 18 INCH SIPHON</t>
  </si>
  <si>
    <t>38.141, -121.4698</t>
  </si>
  <si>
    <t>S020306_1</t>
  </si>
  <si>
    <t>A-12 24 INCH SIPHON</t>
  </si>
  <si>
    <t>38.1409, -121.4684</t>
  </si>
  <si>
    <t>S020781_01</t>
  </si>
  <si>
    <t>A-3</t>
  </si>
  <si>
    <t>38.1294, -121.4156</t>
  </si>
  <si>
    <t>S020782_01</t>
  </si>
  <si>
    <t>A-4</t>
  </si>
  <si>
    <t>38.1334, -121.4174</t>
  </si>
  <si>
    <t>S019713_1</t>
  </si>
  <si>
    <t>38.1414, -121.4849</t>
  </si>
  <si>
    <t>S019716_1</t>
  </si>
  <si>
    <t>38.1433, -121.4774</t>
  </si>
  <si>
    <t>ANITA  MERLO</t>
  </si>
  <si>
    <t>S019719_1</t>
  </si>
  <si>
    <t>38.1436, -121.4729</t>
  </si>
  <si>
    <t>S020027_01</t>
  </si>
  <si>
    <t>38.192, -121.5527</t>
  </si>
  <si>
    <t>S019066_1</t>
  </si>
  <si>
    <t>KIRTLAN PUMP</t>
  </si>
  <si>
    <t>38.4539, -121.5028</t>
  </si>
  <si>
    <t>SECTION 14, T7N, R4E, MD B&amp;M</t>
  </si>
  <si>
    <t>HERINGER ESTATES VINEYARDS</t>
  </si>
  <si>
    <t>S017051_1</t>
  </si>
  <si>
    <t>WIER 2</t>
  </si>
  <si>
    <t>38.098, -121.4119</t>
  </si>
  <si>
    <t>SW1/4, NE1/4, SECTION 22, T3N, R5E, MD B&amp;M</t>
  </si>
  <si>
    <t>S017054_1</t>
  </si>
  <si>
    <t>WEIR 1</t>
  </si>
  <si>
    <t>38.1067, -121.4114</t>
  </si>
  <si>
    <t>NE1/4, SW1/4, SECTION 15, T3N, R5E, MD B&amp;M</t>
  </si>
  <si>
    <t>S016420_1</t>
  </si>
  <si>
    <t>162-050-12</t>
  </si>
  <si>
    <t>37.9215, -121.3625</t>
  </si>
  <si>
    <t>SW1/4, NE1/4, SECTION 19, T1N, R6E, MD B&amp;M</t>
  </si>
  <si>
    <t>Renzo  Menconi</t>
  </si>
  <si>
    <t>S017285_1</t>
  </si>
  <si>
    <t>37.8443, -121.3209</t>
  </si>
  <si>
    <t>NE1/4, SW1/4, SECTION 16, T1S, R6E, MD B&amp;M</t>
  </si>
  <si>
    <t>S017282_1</t>
  </si>
  <si>
    <t>37.8796, -121.3321</t>
  </si>
  <si>
    <t>SE1/4, NE1/4, SECTION 5, T1S, R6E, MD B&amp;M</t>
  </si>
  <si>
    <t>S016257_1</t>
  </si>
  <si>
    <t>37.8482, -121.3248</t>
  </si>
  <si>
    <t>NW1/4, SW1/4, SECTION 16, T1S, R6E, MD B&amp;M</t>
  </si>
  <si>
    <t>S016258_1</t>
  </si>
  <si>
    <t>37.8584, -121.3765</t>
  </si>
  <si>
    <t>SW1/4, SE1/4, SECTION 12, T1S, R5E, MD B&amp;M</t>
  </si>
  <si>
    <t>S019069_1</t>
  </si>
  <si>
    <t>37.7806, -121.5169</t>
  </si>
  <si>
    <t>SE1/4, NE1/4, SECTION 3, T2S, R4E, MD B&amp;M</t>
  </si>
  <si>
    <t>S019056_01</t>
  </si>
  <si>
    <t>SACRAMENTO SAN JOAQUIN RIVER SEVEN MILE SLOUGH</t>
  </si>
  <si>
    <t>JACKSON SLOUGH</t>
  </si>
  <si>
    <t>156-0080-077</t>
  </si>
  <si>
    <t>38.1432, -121.6244</t>
  </si>
  <si>
    <t>S020454_01</t>
  </si>
  <si>
    <t>ELK SLOUGH PUMP #14</t>
  </si>
  <si>
    <t>38.3678, -121.5528</t>
  </si>
  <si>
    <t>NE1/4, SW1/4, SECTION 16, T6N, R4E, MD B&amp;M</t>
  </si>
  <si>
    <t>S016937_1</t>
  </si>
  <si>
    <t>38.147, -121.4144</t>
  </si>
  <si>
    <t>SW1/4, SE1/4, SECTION 34, T4N, R5E, MD B&amp;M</t>
  </si>
  <si>
    <t>S015557_01</t>
  </si>
  <si>
    <t>LODI NORTH</t>
  </si>
  <si>
    <t>WOODBRIDGE DAM</t>
  </si>
  <si>
    <t>38.1519, -121.3005</t>
  </si>
  <si>
    <t>NE1/4, SE1/4, SECTION 34, T4N, R6E, MD B&amp;M</t>
  </si>
  <si>
    <t>S016233_1</t>
  </si>
  <si>
    <t>37.9421, -121.369</t>
  </si>
  <si>
    <t>SE1/4, SE1/4, SECTION 12, T1N, R5E, MD B&amp;M</t>
  </si>
  <si>
    <t>S016332_1</t>
  </si>
  <si>
    <t>BROWNS VALLEY</t>
  </si>
  <si>
    <t>CORDUA/HALLWOOD FISH SCREEN</t>
  </si>
  <si>
    <t>Brooks Creek-Yuba River</t>
  </si>
  <si>
    <t>39.2094, -121.4446</t>
  </si>
  <si>
    <t>SW1/4, SW1/4, SECTION 29, T16N, R5E, MD B&amp;M</t>
  </si>
  <si>
    <t>S020227_01</t>
  </si>
  <si>
    <t>37.887, -121.406</t>
  </si>
  <si>
    <t>Ron  Del Carlo</t>
  </si>
  <si>
    <t>S019722_1</t>
  </si>
  <si>
    <t>38.1412, -121.4656</t>
  </si>
  <si>
    <t>S019696_1</t>
  </si>
  <si>
    <t>#7</t>
  </si>
  <si>
    <t>37.8009, -121.3732</t>
  </si>
  <si>
    <t>S016612_1</t>
  </si>
  <si>
    <t>004-500-040</t>
  </si>
  <si>
    <t>37.9177, -121.5857</t>
  </si>
  <si>
    <t>S019730_1</t>
  </si>
  <si>
    <t>37.8203, -121.4666</t>
  </si>
  <si>
    <t>SECTION 30, T1S, R4E, MD B&amp;M</t>
  </si>
  <si>
    <t>S019737_1</t>
  </si>
  <si>
    <t>162-160-04</t>
  </si>
  <si>
    <t>MUSSI, RATTO, TORLI, ET AL WATER COMPANY</t>
  </si>
  <si>
    <t>37.904, -121.325</t>
  </si>
  <si>
    <t>S019733_1</t>
  </si>
  <si>
    <t>38.1455, -121.4933</t>
  </si>
  <si>
    <t>S019736_1</t>
  </si>
  <si>
    <t>38.1428, -121.4999</t>
  </si>
  <si>
    <t>S020047_01</t>
  </si>
  <si>
    <t>142-04-29</t>
  </si>
  <si>
    <t>McDowell 4</t>
  </si>
  <si>
    <t>38.2778, -121.5894</t>
  </si>
  <si>
    <t>SE1/4, SW1/4, SECTION 18, T5N, R4E, MD B&amp;M</t>
  </si>
  <si>
    <t>GREENE AND HEMLY INC</t>
  </si>
  <si>
    <t>S016213_1</t>
  </si>
  <si>
    <t>191-120-04,05,06,07</t>
  </si>
  <si>
    <t>37.874, -121.3328</t>
  </si>
  <si>
    <t>S019339_01</t>
  </si>
  <si>
    <t>BROADWAY CANAL</t>
  </si>
  <si>
    <t>37.9204, -121.5033</t>
  </si>
  <si>
    <t>SW1/4, NE1/4, SECTION 23, T1N, R4E, MD B&amp;M</t>
  </si>
  <si>
    <t>S020165_01</t>
  </si>
  <si>
    <t>PRINCETON</t>
  </si>
  <si>
    <t>Five Points (POD#2)</t>
  </si>
  <si>
    <t>Packer Lake-Sacramento River</t>
  </si>
  <si>
    <t>39.4082, -122.0069</t>
  </si>
  <si>
    <t>S018377_01</t>
  </si>
  <si>
    <t>Privite Pump</t>
  </si>
  <si>
    <t>38.2816, -121.4406</t>
  </si>
  <si>
    <t>SECTION 16, T5N, R5E, MD B&amp;M</t>
  </si>
  <si>
    <t>S021374_01</t>
  </si>
  <si>
    <t>Joint</t>
  </si>
  <si>
    <t>37.9655, -121.4758</t>
  </si>
  <si>
    <t>S021296_01</t>
  </si>
  <si>
    <t>31</t>
  </si>
  <si>
    <t>37.8643, -121.5498</t>
  </si>
  <si>
    <t>SECTION 8, T1S, R4E, MD B&amp;M</t>
  </si>
  <si>
    <t>S021297_01</t>
  </si>
  <si>
    <t>32</t>
  </si>
  <si>
    <t>37.8678, -121.5421</t>
  </si>
  <si>
    <t>SECTION 9, T1S, R4E, MD B&amp;M</t>
  </si>
  <si>
    <t>S021299_01</t>
  </si>
  <si>
    <t>34</t>
  </si>
  <si>
    <t>37.8713, -121.5341</t>
  </si>
  <si>
    <t>SECTION 4, T1S, R4E, MD B&amp;M</t>
  </si>
  <si>
    <t>S021383_01</t>
  </si>
  <si>
    <t>146-0020-030-0000</t>
  </si>
  <si>
    <t>CORNELL</t>
  </si>
  <si>
    <t>38.301, -121.5691</t>
  </si>
  <si>
    <t>SECTION 8, T5N, R4E, MD B&amp;M</t>
  </si>
  <si>
    <t>S018709_01</t>
  </si>
  <si>
    <t>38.4384, -121.5552</t>
  </si>
  <si>
    <t>S021419_01</t>
  </si>
  <si>
    <t>156-020-076</t>
  </si>
  <si>
    <t>SF Tyler Island 5</t>
  </si>
  <si>
    <t>38.1992, -121.5247</t>
  </si>
  <si>
    <t>S018768_01</t>
  </si>
  <si>
    <t>37.8972, -121.3282</t>
  </si>
  <si>
    <t>S017832_01</t>
  </si>
  <si>
    <t>RCH 1 Siphon</t>
  </si>
  <si>
    <t>38.1951, -121.6323</t>
  </si>
  <si>
    <t>SECTION 15, T4N, R3E, MD B&amp;M</t>
  </si>
  <si>
    <t>S017835_01</t>
  </si>
  <si>
    <t>RCH 2B Siphon</t>
  </si>
  <si>
    <t>38.2075, -121.6562</t>
  </si>
  <si>
    <t>SECTION 9, T4N, R3E, MD B&amp;M</t>
  </si>
  <si>
    <t>S020716_01</t>
  </si>
  <si>
    <t>TISDALE WEIR</t>
  </si>
  <si>
    <t>Poundstone N. Pump Plant</t>
  </si>
  <si>
    <t>39.0116, -121.8279</t>
  </si>
  <si>
    <t>S018924_01</t>
  </si>
  <si>
    <t>Pipe #40</t>
  </si>
  <si>
    <t>38.0219, -121.3909</t>
  </si>
  <si>
    <t>S019181_01</t>
  </si>
  <si>
    <t>SI #48</t>
  </si>
  <si>
    <t>38.2022, -121.5112</t>
  </si>
  <si>
    <t>S019761_01</t>
  </si>
  <si>
    <t>38.4661, -121.5672</t>
  </si>
  <si>
    <t>S019538_01</t>
  </si>
  <si>
    <t>Sta. 18+47</t>
  </si>
  <si>
    <t>38.0644, -121.4599</t>
  </si>
  <si>
    <t>SECTION 32, T3N, R5E, MD B&amp;M</t>
  </si>
  <si>
    <t>S020749_01</t>
  </si>
  <si>
    <t>142-0060-034</t>
  </si>
  <si>
    <t>Leary North</t>
  </si>
  <si>
    <t>38.2748, -121.5413</t>
  </si>
  <si>
    <t>S020750_01</t>
  </si>
  <si>
    <t>Dollison Reed/Barry Ranch Pump</t>
  </si>
  <si>
    <t>38.2978, -121.566</t>
  </si>
  <si>
    <t>S020751_01</t>
  </si>
  <si>
    <t>38.3279, -121.5219</t>
  </si>
  <si>
    <t>SECTION 34, T6N, R4E, MD B&amp;M</t>
  </si>
  <si>
    <t>JOHN  BACKER</t>
  </si>
  <si>
    <t>S019548_01</t>
  </si>
  <si>
    <t>WESTLEY</t>
  </si>
  <si>
    <t>WSID Intake</t>
  </si>
  <si>
    <t>Kern Canyon-San Joaquin River</t>
  </si>
  <si>
    <t>37.603, -121.1815</t>
  </si>
  <si>
    <t>SECTION 10, T4S, R7E, MD B&amp;M</t>
  </si>
  <si>
    <t>S021233_01</t>
  </si>
  <si>
    <t>38.1972, -121.6839</t>
  </si>
  <si>
    <t>SECTION 7, T4N, R3E, MD B&amp;M</t>
  </si>
  <si>
    <t>S015969_01</t>
  </si>
  <si>
    <t>37.7682, -121.2978</t>
  </si>
  <si>
    <t>SECTION 10, T2S, R6E, MD B&amp;M</t>
  </si>
  <si>
    <t>S015970_01</t>
  </si>
  <si>
    <t>37.7616, -121.3087</t>
  </si>
  <si>
    <t>SECTION 16, T2S, R6E, MD B&amp;M</t>
  </si>
  <si>
    <t>S015973_01</t>
  </si>
  <si>
    <t>37.7519, -121.2975</t>
  </si>
  <si>
    <t>SECTION 22, T2S, R6E, MD B&amp;M</t>
  </si>
  <si>
    <t>S021429_01</t>
  </si>
  <si>
    <t>n</t>
  </si>
  <si>
    <t>e</t>
  </si>
  <si>
    <t>Siphon F1</t>
  </si>
  <si>
    <t>38.0633, -121.5009</t>
  </si>
  <si>
    <t>SW1/4, SECTION 36, T3n, R4e, MD B&amp;M</t>
  </si>
  <si>
    <t>S021281_01</t>
  </si>
  <si>
    <t>9</t>
  </si>
  <si>
    <t>37.905, -121.5141</t>
  </si>
  <si>
    <t>SECTION 27, T1N, R4E, MD B&amp;M</t>
  </si>
  <si>
    <t>S021283_01</t>
  </si>
  <si>
    <t>11</t>
  </si>
  <si>
    <t>37.9101, -121.5192</t>
  </si>
  <si>
    <t>S021284_01</t>
  </si>
  <si>
    <t>12</t>
  </si>
  <si>
    <t>37.913, -121.5278</t>
  </si>
  <si>
    <t>S017837_01</t>
  </si>
  <si>
    <t>37.941, -121.4393</t>
  </si>
  <si>
    <t>S017838_01</t>
  </si>
  <si>
    <t>RCH 5 Siphon</t>
  </si>
  <si>
    <t>38.2134, -121.6648</t>
  </si>
  <si>
    <t>SECTION 5, T4N, R3E, MD B&amp;M</t>
  </si>
  <si>
    <t>S021936_01</t>
  </si>
  <si>
    <t>Siphon 2</t>
  </si>
  <si>
    <t>38.1583, -121.5875</t>
  </si>
  <si>
    <t>S021940_01</t>
  </si>
  <si>
    <t>38.267, -121.5887</t>
  </si>
  <si>
    <t>SECTION 19, T5N, R4E, MD B&amp;M</t>
  </si>
  <si>
    <t>S018092_01</t>
  </si>
  <si>
    <t>BALLS FERRY</t>
  </si>
  <si>
    <t>Gover-Wilcox Ditch</t>
  </si>
  <si>
    <t>Spring Branch-Battle Creek</t>
  </si>
  <si>
    <t>40.3977, -122.154</t>
  </si>
  <si>
    <t>SE1/4, NW1/4, SECTION 1, T29N, R3W, MD B&amp;M</t>
  </si>
  <si>
    <t>S021945_01</t>
  </si>
  <si>
    <t>38.2533, -121.5995</t>
  </si>
  <si>
    <t>SECTION 25, T5N, R3E, MD B&amp;M</t>
  </si>
  <si>
    <t>S021947_01</t>
  </si>
  <si>
    <t>Koket Ranch Pump</t>
  </si>
  <si>
    <t>38.2388, -121.5562</t>
  </si>
  <si>
    <t>SECTION 33, T5N, R4E, MD B&amp;M</t>
  </si>
  <si>
    <t>MALCOLM  MCCORMACK</t>
  </si>
  <si>
    <t>S021406_01</t>
  </si>
  <si>
    <t>CENTRAL VALLEY</t>
  </si>
  <si>
    <t>38.4112, -121.5176</t>
  </si>
  <si>
    <t>NW1/4, SW1/4, SECTION 35, T7N, R4E, MD B&amp;M</t>
  </si>
  <si>
    <t>S020789_01</t>
  </si>
  <si>
    <t>ALTURAS</t>
  </si>
  <si>
    <t>South Dam</t>
  </si>
  <si>
    <t>Dorris Reservoir-South Fork Pit River</t>
  </si>
  <si>
    <t>41.4249, -120.5379</t>
  </si>
  <si>
    <t>SE1/4, NW1/4, SECTION 1, T41N, R12E, MD B&amp;M</t>
  </si>
  <si>
    <t>S021235_01</t>
  </si>
  <si>
    <t>38.1028, -121.4882</t>
  </si>
  <si>
    <t>S021236_01</t>
  </si>
  <si>
    <t>38.1402, -121.4481</t>
  </si>
  <si>
    <t>S021242_01</t>
  </si>
  <si>
    <t>52 Pumps</t>
  </si>
  <si>
    <t>38.562, -121.5832</t>
  </si>
  <si>
    <t>S021256_01</t>
  </si>
  <si>
    <t>Pump Station 1-N and 1-S</t>
  </si>
  <si>
    <t>Califton Court Forebay</t>
  </si>
  <si>
    <t>37.8144, -121.6058</t>
  </si>
  <si>
    <t>SECTION 26, T1S, R3E, MD B&amp;M</t>
  </si>
  <si>
    <t>S021257_01</t>
  </si>
  <si>
    <t>Yellow Syphon</t>
  </si>
  <si>
    <t>38.249, -121.6022</t>
  </si>
  <si>
    <t>SECTION 35, T5N, R3E, MD B&amp;M</t>
  </si>
  <si>
    <t>1012-08-01</t>
  </si>
  <si>
    <t>S020483_01</t>
  </si>
  <si>
    <t>129-080-57</t>
  </si>
  <si>
    <t>16" Siphon (90+75)</t>
  </si>
  <si>
    <t>37.9928, -121.4508</t>
  </si>
  <si>
    <t>S020154_01</t>
  </si>
  <si>
    <t>42-140-20</t>
  </si>
  <si>
    <t>38.3044, -121.7272</t>
  </si>
  <si>
    <t>S020158_01</t>
  </si>
  <si>
    <t>143-200-04</t>
  </si>
  <si>
    <t>38.3347, -121.7134</t>
  </si>
  <si>
    <t>SECTION 26, T6N, R2E, MD B&amp;M</t>
  </si>
  <si>
    <t>ROGER  ZANNETTI</t>
  </si>
  <si>
    <t>S021286_01</t>
  </si>
  <si>
    <t>14</t>
  </si>
  <si>
    <t>37.9128, -121.5414</t>
  </si>
  <si>
    <t>SECTION 28, T1N, R4E, MD B&amp;M</t>
  </si>
  <si>
    <t>S021287_01</t>
  </si>
  <si>
    <t>15</t>
  </si>
  <si>
    <t>S021341_01</t>
  </si>
  <si>
    <t>38.1928, -121.5696</t>
  </si>
  <si>
    <t>SECTION 17, T4N, R4E, MD B&amp;M</t>
  </si>
  <si>
    <t>Joe  Silva</t>
  </si>
  <si>
    <t>S017847_01</t>
  </si>
  <si>
    <t>RCH 8 Siphon</t>
  </si>
  <si>
    <t>38.2342, -121.666</t>
  </si>
  <si>
    <t>SECTION 32, T5N, R3E, MD B&amp;M</t>
  </si>
  <si>
    <t>S020580_01</t>
  </si>
  <si>
    <t>Pumpline Canal Diversion</t>
  </si>
  <si>
    <t>39.2168, -121.4315</t>
  </si>
  <si>
    <t>SE1/4, NE1/4, SECTION 29, T16N, R5E, MD B&amp;M</t>
  </si>
  <si>
    <t>S020591_01</t>
  </si>
  <si>
    <t>38.2355, -121.5596</t>
  </si>
  <si>
    <t>S017403_1</t>
  </si>
  <si>
    <t>37.9748, -121.348</t>
  </si>
  <si>
    <t>S020570_01</t>
  </si>
  <si>
    <t>38.1429, -121.625</t>
  </si>
  <si>
    <t>Frank  G. Machado</t>
  </si>
  <si>
    <t>S020571_01</t>
  </si>
  <si>
    <t>38.139, -121.6356</t>
  </si>
  <si>
    <t>S018886_1</t>
  </si>
  <si>
    <t>Electric Pump</t>
  </si>
  <si>
    <t>38.3138, -121.5789</t>
  </si>
  <si>
    <t>NE1/4, SE1/4, SECTION 6, T5N, R4E, MD B&amp;M</t>
  </si>
  <si>
    <t>S019120_01</t>
  </si>
  <si>
    <t>MOSHER SLOUGH</t>
  </si>
  <si>
    <t>071-18-10</t>
  </si>
  <si>
    <t>38.0311, -121.3656</t>
  </si>
  <si>
    <t>S021243_01</t>
  </si>
  <si>
    <t>38.5137, -121.6197</t>
  </si>
  <si>
    <t>S021415_01</t>
  </si>
  <si>
    <t>SF Tyler Island 1</t>
  </si>
  <si>
    <t>38.2217, -121.5081</t>
  </si>
  <si>
    <t>S021417_01</t>
  </si>
  <si>
    <t>Mokulmne River</t>
  </si>
  <si>
    <t>150-020-076</t>
  </si>
  <si>
    <t>SF Tyler Island 3</t>
  </si>
  <si>
    <t>38.2119, -121.505</t>
  </si>
  <si>
    <t>S021418_01</t>
  </si>
  <si>
    <t>SF Tyler Island 4</t>
  </si>
  <si>
    <t>38.2061, -121.5097</t>
  </si>
  <si>
    <t>S021420_01</t>
  </si>
  <si>
    <t>156-020-019</t>
  </si>
  <si>
    <t>SF Tyler Island 6</t>
  </si>
  <si>
    <t>S018614_01</t>
  </si>
  <si>
    <t>PUMP 1</t>
  </si>
  <si>
    <t>38.3468, -121.5487</t>
  </si>
  <si>
    <t>MYERS LAND COMPANY  LLP</t>
  </si>
  <si>
    <t>S018549_1</t>
  </si>
  <si>
    <t>SI 3</t>
  </si>
  <si>
    <t>38.1898, -121.526</t>
  </si>
  <si>
    <t>S018550_1</t>
  </si>
  <si>
    <t>SI 22</t>
  </si>
  <si>
    <t>38.1237, -121.5217</t>
  </si>
  <si>
    <t>S018551_1</t>
  </si>
  <si>
    <t>SI 42</t>
  </si>
  <si>
    <t>38.2069, -121.4826</t>
  </si>
  <si>
    <t>S018556_1</t>
  </si>
  <si>
    <t>SI 20</t>
  </si>
  <si>
    <t>38.1197, -121.5408</t>
  </si>
  <si>
    <t>S018902_1</t>
  </si>
  <si>
    <t>37.9441, -121.3723</t>
  </si>
  <si>
    <t>S019126_01</t>
  </si>
  <si>
    <t>37.8928, -121.6026</t>
  </si>
  <si>
    <t>FAY  LOUIE</t>
  </si>
  <si>
    <t>S018954_1</t>
  </si>
  <si>
    <t>071-050-28, 071-050-29</t>
  </si>
  <si>
    <t>PIPE #43</t>
  </si>
  <si>
    <t>38.0266, -121.3999</t>
  </si>
  <si>
    <t>S019089_1</t>
  </si>
  <si>
    <t>241-360-030</t>
  </si>
  <si>
    <t>37.7211, -121.2593</t>
  </si>
  <si>
    <t>SE1/4, NE1/4, SECTION 36, T2S, R6E, MD B&amp;M</t>
  </si>
  <si>
    <t>S019092_1</t>
  </si>
  <si>
    <t>37.7153, -121.2582</t>
  </si>
  <si>
    <t>NE1/4, SE1/4, SECTION 36, T2S, R6E, MD B&amp;M</t>
  </si>
  <si>
    <t>S019165_01</t>
  </si>
  <si>
    <t>156-0030-006-0000</t>
  </si>
  <si>
    <t>14 INCH SIPHON</t>
  </si>
  <si>
    <t>38.1859, -121.526</t>
  </si>
  <si>
    <t>SECTION 22, T4N, R4E, MD B&amp;M</t>
  </si>
  <si>
    <t>STEVE  MELLO</t>
  </si>
  <si>
    <t>S020601_1</t>
  </si>
  <si>
    <t>38.3044, -121.5761</t>
  </si>
  <si>
    <t>NE1/4, NE1/4, SECTION 7, T5N, R4E, MD B&amp;M</t>
  </si>
  <si>
    <t>S019620_1</t>
  </si>
  <si>
    <t>37.8203, -121.5103</t>
  </si>
  <si>
    <t>NW1/4, SECTION 26, T1S, R4E, MD B&amp;M</t>
  </si>
  <si>
    <t>S019623_1</t>
  </si>
  <si>
    <t>Victoria Canal North Canal</t>
  </si>
  <si>
    <t>37.8717, -121.5272</t>
  </si>
  <si>
    <t>SW1/4, SECTION 3, T1S, R4E, MD B&amp;M</t>
  </si>
  <si>
    <t>S019624_1</t>
  </si>
  <si>
    <t>38.1627, -121.6721</t>
  </si>
  <si>
    <t>SECTION 29, T4N, R3E, MD B&amp;M</t>
  </si>
  <si>
    <t>ROBERT  HILARIDES</t>
  </si>
  <si>
    <t>S019626_1</t>
  </si>
  <si>
    <t>37.8202, -121.5007</t>
  </si>
  <si>
    <t>NW1/4, SE1/4, SECTION 26, T1S, R4E, MD B&amp;M</t>
  </si>
  <si>
    <t>S019629_1</t>
  </si>
  <si>
    <t>37.8203, -121.5182</t>
  </si>
  <si>
    <t>NE1/4, SECTION 27, T1S, R4E, MD B&amp;M</t>
  </si>
  <si>
    <t>S018634_01</t>
  </si>
  <si>
    <t>18922013</t>
  </si>
  <si>
    <t>LUCAS RANCH</t>
  </si>
  <si>
    <t>37.8762, -121.3835</t>
  </si>
  <si>
    <t>S020587_01</t>
  </si>
  <si>
    <t>162-10-03</t>
  </si>
  <si>
    <t>37.8836, -121.3323</t>
  </si>
  <si>
    <t>SW1/4, SW1/4, SECTION 33, T1N, R6E, MD B&amp;M</t>
  </si>
  <si>
    <t>Sherman  Chiu</t>
  </si>
  <si>
    <t>S020825_01</t>
  </si>
  <si>
    <t>38.1708, -121.4555</t>
  </si>
  <si>
    <t>NE1/4, SW1/4, SECTION 0, T4N, R5E, MD B&amp;M</t>
  </si>
  <si>
    <t>S019681_1</t>
  </si>
  <si>
    <t>#2</t>
  </si>
  <si>
    <t>37.7774, -121.3894</t>
  </si>
  <si>
    <t>SW1/4, NE1/4, SECTION 11, T2S, R5E, MD B&amp;M</t>
  </si>
  <si>
    <t>S019684_1</t>
  </si>
  <si>
    <t>#3</t>
  </si>
  <si>
    <t>37.77, -121.3858</t>
  </si>
  <si>
    <t>SE1/4, SECTION 11, T2S, R5E, MD B&amp;M</t>
  </si>
  <si>
    <t>S019755_1</t>
  </si>
  <si>
    <t>043-080-03</t>
  </si>
  <si>
    <t>38.3362, -121.5684</t>
  </si>
  <si>
    <t>S019446_1</t>
  </si>
  <si>
    <t>37.9198, -121.4625</t>
  </si>
  <si>
    <t>S019462_1</t>
  </si>
  <si>
    <t>Siphon #14</t>
  </si>
  <si>
    <t>38.0333, -121.4689</t>
  </si>
  <si>
    <t>S019463_1</t>
  </si>
  <si>
    <t>Siphon #4</t>
  </si>
  <si>
    <t>38.0387, -121.4401</t>
  </si>
  <si>
    <t>SECTION 9, T2N, R5E, MD B&amp;M</t>
  </si>
  <si>
    <t>S020009_01</t>
  </si>
  <si>
    <t>241-20-003</t>
  </si>
  <si>
    <t>37.6956, -121.27</t>
  </si>
  <si>
    <t>SE1/4, SE1/4, SECTION 2, T3S, R6E, MD B&amp;M</t>
  </si>
  <si>
    <t>S019469_1</t>
  </si>
  <si>
    <t>Siphon #2</t>
  </si>
  <si>
    <t>38.041, -121.4348</t>
  </si>
  <si>
    <t>S019475_1</t>
  </si>
  <si>
    <t>Siphon #16</t>
  </si>
  <si>
    <t>38.0215, -121.4635</t>
  </si>
  <si>
    <t>SECTION 18, T2N, R5E, MD B&amp;M</t>
  </si>
  <si>
    <t>S020216_01</t>
  </si>
  <si>
    <t>37.9171, -121.5165</t>
  </si>
  <si>
    <t>S019679_1</t>
  </si>
  <si>
    <t>37.7934, -121.5165</t>
  </si>
  <si>
    <t>NE1/4, SECTION 3, T2S, R4E, MD B&amp;M</t>
  </si>
  <si>
    <t>S018927_1</t>
  </si>
  <si>
    <t>PIPE#39</t>
  </si>
  <si>
    <t>38.0171, -121.3883</t>
  </si>
  <si>
    <t>S018871_1</t>
  </si>
  <si>
    <t>241-09-02</t>
  </si>
  <si>
    <t>Twin Pumps</t>
  </si>
  <si>
    <t>37.7291, -121.2753</t>
  </si>
  <si>
    <t>SW1/4, SE1/4, SECTION 26, T2S, R6E, MD B&amp;M</t>
  </si>
  <si>
    <t>S019145_01</t>
  </si>
  <si>
    <t>071-180-10</t>
  </si>
  <si>
    <t>38.031, -121.3656</t>
  </si>
  <si>
    <t>S019146_01</t>
  </si>
  <si>
    <t>37.8712, -121.3292</t>
  </si>
  <si>
    <t>NW1/4, NW1/4, SECTION 9, T1S, R6E, MD B&amp;M</t>
  </si>
  <si>
    <t>S019147_01</t>
  </si>
  <si>
    <t>38.0444, -121.3967</t>
  </si>
  <si>
    <t>S020552_01</t>
  </si>
  <si>
    <t>WOODS IRRIGATION CO PUMP NO 2</t>
  </si>
  <si>
    <t>37.8815, -121.3853</t>
  </si>
  <si>
    <t>NE1/4, NE1/4, SECTION 2, T1N, R5E, MD B&amp;M</t>
  </si>
  <si>
    <t>S019489_1</t>
  </si>
  <si>
    <t>38.0123, -121.454</t>
  </si>
  <si>
    <t>SECTION 20, T2N, R5E, MD B&amp;M</t>
  </si>
  <si>
    <t>S019497_1</t>
  </si>
  <si>
    <t>38.0294, -121.4055</t>
  </si>
  <si>
    <t>S020503_01</t>
  </si>
  <si>
    <t>12 INCH SIPHONE 433+23</t>
  </si>
  <si>
    <t>38.0112, -121.5095</t>
  </si>
  <si>
    <t>S020648_1</t>
  </si>
  <si>
    <t>18" Siphon (151+60)</t>
  </si>
  <si>
    <t>38.0051, -121.4625</t>
  </si>
  <si>
    <t>NE1/4, SE1/4, SECTION 19, T2N, R5E, MD B&amp;M</t>
  </si>
  <si>
    <t>S018961_1</t>
  </si>
  <si>
    <t>PIPE #44</t>
  </si>
  <si>
    <t>38.0275, -121.4019</t>
  </si>
  <si>
    <t>S018635_01</t>
  </si>
  <si>
    <t>189-220-02</t>
  </si>
  <si>
    <t>BIAGI RANCH</t>
  </si>
  <si>
    <t>37.8845, -121.4093</t>
  </si>
  <si>
    <t>S018831_1</t>
  </si>
  <si>
    <t>River Syphon</t>
  </si>
  <si>
    <t>38.1189, -121.5867</t>
  </si>
  <si>
    <t>NE1/4, SECTION 12, T3N, R3E, MD B&amp;M</t>
  </si>
  <si>
    <t>Louis  Biagioni</t>
  </si>
  <si>
    <t>S018646_01</t>
  </si>
  <si>
    <t>BOMBERGER RANCH EAST</t>
  </si>
  <si>
    <t>37.8815, -121.3859</t>
  </si>
  <si>
    <t>S019280_1</t>
  </si>
  <si>
    <t>37.971, -121.4913</t>
  </si>
  <si>
    <t>S018400_01</t>
  </si>
  <si>
    <t>37.8751, -121.3773</t>
  </si>
  <si>
    <t>Carrol  G Grunsky</t>
  </si>
  <si>
    <t>S019251_1</t>
  </si>
  <si>
    <t>Siphon #22</t>
  </si>
  <si>
    <t>38.0083, -121.4411</t>
  </si>
  <si>
    <t>S019253_1</t>
  </si>
  <si>
    <t>071-050-15</t>
  </si>
  <si>
    <t>Siphon #28</t>
  </si>
  <si>
    <t>37.9989, -121.4279</t>
  </si>
  <si>
    <t>S019047_1</t>
  </si>
  <si>
    <t>SACRAMENTO SAN JOAQUIN</t>
  </si>
  <si>
    <t>37.7836, -121.413</t>
  </si>
  <si>
    <t>NE1/4, SECTION 25, T1S, R5E, MD B&amp;M</t>
  </si>
  <si>
    <t>S020857_01</t>
  </si>
  <si>
    <t>37.8459, -121.538</t>
  </si>
  <si>
    <t>S019811_1</t>
  </si>
  <si>
    <t>37.9204, -121.5036</t>
  </si>
  <si>
    <t>James   de Fremery IV</t>
  </si>
  <si>
    <t>S019814_1</t>
  </si>
  <si>
    <t>38.2556, -121.4417</t>
  </si>
  <si>
    <t>SECTION 28, T5N, R5E, MD B&amp;M</t>
  </si>
  <si>
    <t>S019816_1</t>
  </si>
  <si>
    <t>37.9203, -121.4894</t>
  </si>
  <si>
    <t>S020861_01</t>
  </si>
  <si>
    <t>37.8474, -121.5595</t>
  </si>
  <si>
    <t>S018579_1</t>
  </si>
  <si>
    <t>15 HP</t>
  </si>
  <si>
    <t>38.2876, -121.6035</t>
  </si>
  <si>
    <t>SE1/4, SW1/4, SECTION 14, T5N, R3E, MD B&amp;M</t>
  </si>
  <si>
    <t>S020889_01</t>
  </si>
  <si>
    <t>37.9203, -121.4385</t>
  </si>
  <si>
    <t>S021033_01</t>
  </si>
  <si>
    <t>S018553_1</t>
  </si>
  <si>
    <t>SI 21</t>
  </si>
  <si>
    <t>38.1227, -121.5303</t>
  </si>
  <si>
    <t>S018578_1</t>
  </si>
  <si>
    <t>SI 13</t>
  </si>
  <si>
    <t>38.1472, -121.548</t>
  </si>
  <si>
    <t>S020408_01</t>
  </si>
  <si>
    <t>37.83, -121.3865</t>
  </si>
  <si>
    <t>SECTION 23, T1S, R5E, MD B&amp;M</t>
  </si>
  <si>
    <t>S020409_01</t>
  </si>
  <si>
    <t>37.8059, -121.5346</t>
  </si>
  <si>
    <t>SECTION 33, T1S, R4E, MD B&amp;M</t>
  </si>
  <si>
    <t>S020411_01</t>
  </si>
  <si>
    <t>37.8205, -121.4101</t>
  </si>
  <si>
    <t>SECTION 27, T1S, R5E, MD B&amp;M</t>
  </si>
  <si>
    <t>S020668_1</t>
  </si>
  <si>
    <t>12" Siphon (255+85)</t>
  </si>
  <si>
    <t>38.0251, -121.4743</t>
  </si>
  <si>
    <t>NW1/4, NW1/4, SECTION 18, T2N, R5E, MD B&amp;M</t>
  </si>
  <si>
    <t>S019468_1</t>
  </si>
  <si>
    <t>Natali Rd Joint Pump</t>
  </si>
  <si>
    <t>37.9444, -121.3727</t>
  </si>
  <si>
    <t>S020566_01</t>
  </si>
  <si>
    <t>JOINT</t>
  </si>
  <si>
    <t>38.1402, -121.448</t>
  </si>
  <si>
    <t>John  Moules</t>
  </si>
  <si>
    <t>S020567_01</t>
  </si>
  <si>
    <t>156-0140-006-0000</t>
  </si>
  <si>
    <t>38.1196, -121.5866</t>
  </si>
  <si>
    <t>SECTION 12, T3W, R3E, MD B&amp;M</t>
  </si>
  <si>
    <t>Frank   Machado</t>
  </si>
  <si>
    <t>S020568_01</t>
  </si>
  <si>
    <t>156-0110-053-0000</t>
  </si>
  <si>
    <t>38.1078, -121.5994</t>
  </si>
  <si>
    <t>S020883_01</t>
  </si>
  <si>
    <t>north siphon</t>
  </si>
  <si>
    <t>NW1/4, SE1/4, SECTION 10, T5N, R3E, MD B&amp;M</t>
  </si>
  <si>
    <t>S020885_01</t>
  </si>
  <si>
    <t>38.2153, -121.608</t>
  </si>
  <si>
    <t>SW1/4, SE1/4, SECTION 2, T4N, R3E, MD B&amp;M</t>
  </si>
  <si>
    <t>S020886_01</t>
  </si>
  <si>
    <t>BROWN SLOUGH</t>
  </si>
  <si>
    <t>38.2758, -121.6387</t>
  </si>
  <si>
    <t>NW1/4, SW1/4, SECTION 15, T5N, R3E, MD B&amp;M</t>
  </si>
  <si>
    <t>S020157_1</t>
  </si>
  <si>
    <t>43-140-131</t>
  </si>
  <si>
    <t>Souza</t>
  </si>
  <si>
    <t>38.3875, -121.5161</t>
  </si>
  <si>
    <t>SW1/4, NE1/4, SECTION 11, T6N, R4E, MD B&amp;M</t>
  </si>
  <si>
    <t>S020156_1</t>
  </si>
  <si>
    <t>Passaglia Siphon</t>
  </si>
  <si>
    <t>38.2211, -121.6717</t>
  </si>
  <si>
    <t>Antonio  Passaglia</t>
  </si>
  <si>
    <t>S020824_01</t>
  </si>
  <si>
    <t>38.1699, -121.4565</t>
  </si>
  <si>
    <t>S018435_1</t>
  </si>
  <si>
    <t>157-100-55</t>
  </si>
  <si>
    <t>38.1638, -121.6224</t>
  </si>
  <si>
    <t>S019479_1</t>
  </si>
  <si>
    <t>37.9197, -121.4581</t>
  </si>
  <si>
    <t>S020073_01</t>
  </si>
  <si>
    <t>38.0091, -121.3876</t>
  </si>
  <si>
    <t>S020074_01</t>
  </si>
  <si>
    <t>S020873_01</t>
  </si>
  <si>
    <t>38.1681, -121.4665</t>
  </si>
  <si>
    <t>S020874_01</t>
  </si>
  <si>
    <t>38.1688, -121.4597</t>
  </si>
  <si>
    <t>S020875_01</t>
  </si>
  <si>
    <t>S020876_01</t>
  </si>
  <si>
    <t>38.1405, -121.456</t>
  </si>
  <si>
    <t>SE1/4, SW1/4, SECTION 0, T3N, R5E, MD B&amp;M</t>
  </si>
  <si>
    <t>S020878_01</t>
  </si>
  <si>
    <t>38.1457, -121.4378</t>
  </si>
  <si>
    <t>SW1/4, SE1/4, SECTION 0, T4N, R5E, MD B&amp;M</t>
  </si>
  <si>
    <t>S020879_01</t>
  </si>
  <si>
    <t>38.1457, -121.4377</t>
  </si>
  <si>
    <t>S020990_01</t>
  </si>
  <si>
    <t>1.4</t>
  </si>
  <si>
    <t>38.0144, -121.5197</t>
  </si>
  <si>
    <t>S019129_01</t>
  </si>
  <si>
    <t>Mosher Creek</t>
  </si>
  <si>
    <t>38.0325, -121.3766</t>
  </si>
  <si>
    <t>S019132_01</t>
  </si>
  <si>
    <t>38.032, -121.3659</t>
  </si>
  <si>
    <t>S020462_01</t>
  </si>
  <si>
    <t>RD 150 SIPHON</t>
  </si>
  <si>
    <t>38.3797, -121.5402</t>
  </si>
  <si>
    <t>SE1/4, NW1/4, SECTION 9, T6N, R4E, MD B&amp;M</t>
  </si>
  <si>
    <t>S020468_01</t>
  </si>
  <si>
    <t>WOODS IRRIG. CO. PUMP #1</t>
  </si>
  <si>
    <t>37.8755, -121.3776</t>
  </si>
  <si>
    <t>NE1/4, NW1/4, SECTION 1, T1N, R5E, MD B&amp;M</t>
  </si>
  <si>
    <t>Warren   Schmidt</t>
  </si>
  <si>
    <t>S020471_01</t>
  </si>
  <si>
    <t>60' IRRIGATION EASEMENT FROM TRAPPER SLOUGH</t>
  </si>
  <si>
    <t>IRRIGATION EASEMENT</t>
  </si>
  <si>
    <t>37.9034, -121.4629</t>
  </si>
  <si>
    <t>T1N, R5E, MD B&amp;M</t>
  </si>
  <si>
    <t>S020475_01</t>
  </si>
  <si>
    <t>PRIVATE PUMP</t>
  </si>
  <si>
    <t>37.8906, -121.4421</t>
  </si>
  <si>
    <t>SECTION 32, T1N, R5E, MD B&amp;M</t>
  </si>
  <si>
    <t>S020479_01</t>
  </si>
  <si>
    <t>131-120-05</t>
  </si>
  <si>
    <t>LIFT PUMP</t>
  </si>
  <si>
    <t>37.9223, -121.437</t>
  </si>
  <si>
    <t>S020472_01</t>
  </si>
  <si>
    <t>DIVERSION 1</t>
  </si>
  <si>
    <t>37.9304, -121.4371</t>
  </si>
  <si>
    <t>SW1/4, SW1/4, SECTION 16, T1N, R5E, MD B&amp;M</t>
  </si>
  <si>
    <t>S020343_1</t>
  </si>
  <si>
    <t>37.7986, -121.4691</t>
  </si>
  <si>
    <t>SECTION 6, T2S, R5E, MD B&amp;M</t>
  </si>
  <si>
    <t>Joseph  Bacchetti</t>
  </si>
  <si>
    <t>S018765_1</t>
  </si>
  <si>
    <t>37.7499, -121.3034</t>
  </si>
  <si>
    <t>S018540_1</t>
  </si>
  <si>
    <t>38.1191, -121.4824</t>
  </si>
  <si>
    <t>S018134_01</t>
  </si>
  <si>
    <t>157-0090-027-0000</t>
  </si>
  <si>
    <t>38.1604, -121.674</t>
  </si>
  <si>
    <t>SW1/4, SE1/4, SECTION 29, T4N, R3E, MD B&amp;M</t>
  </si>
  <si>
    <t>BRUCE  GORNTO</t>
  </si>
  <si>
    <t>S018145_01</t>
  </si>
  <si>
    <t>142-070-068</t>
  </si>
  <si>
    <t>38.2399, -121.5649</t>
  </si>
  <si>
    <t>SECTION 34, T5N, R4E, MD B&amp;M</t>
  </si>
  <si>
    <t>S018792_1</t>
  </si>
  <si>
    <t>Grantline Canal</t>
  </si>
  <si>
    <t>189-170-07</t>
  </si>
  <si>
    <t>Pump 2</t>
  </si>
  <si>
    <t>37.8203, -121.4466</t>
  </si>
  <si>
    <t>SECTION 20, T15 , R5E, MD B&amp;M</t>
  </si>
  <si>
    <t>S018146_01</t>
  </si>
  <si>
    <t>38.3057, -121.5722</t>
  </si>
  <si>
    <t>S018793_1</t>
  </si>
  <si>
    <t>129-20-11</t>
  </si>
  <si>
    <t>Trapper Slough 3</t>
  </si>
  <si>
    <t>37.9012, -121.471</t>
  </si>
  <si>
    <t>S020530_01</t>
  </si>
  <si>
    <t>12 INCH SIPHON 450+05</t>
  </si>
  <si>
    <t>38.0074, -121.5089</t>
  </si>
  <si>
    <t>S020808_01</t>
  </si>
  <si>
    <t>38.2038, -121.448</t>
  </si>
  <si>
    <t>S018572_1</t>
  </si>
  <si>
    <t>SI 8</t>
  </si>
  <si>
    <t>38.1621, -121.5333</t>
  </si>
  <si>
    <t>S018587_1</t>
  </si>
  <si>
    <t>N FORK MOKELUMNE RIVER</t>
  </si>
  <si>
    <t>SI 11</t>
  </si>
  <si>
    <t>38.1509, -121.5373</t>
  </si>
  <si>
    <t>S018584_1</t>
  </si>
  <si>
    <t>SI 10</t>
  </si>
  <si>
    <t>38.1562, -121.5344</t>
  </si>
  <si>
    <t>S018546_1</t>
  </si>
  <si>
    <t>SI 2</t>
  </si>
  <si>
    <t>38.1926, -121.5281</t>
  </si>
  <si>
    <t>S019262_1</t>
  </si>
  <si>
    <t>Siphon #27</t>
  </si>
  <si>
    <t>37.9988, -121.428</t>
  </si>
  <si>
    <t>S020103_1</t>
  </si>
  <si>
    <t>JERSEY ISLAND</t>
  </si>
  <si>
    <t>Burroughs C</t>
  </si>
  <si>
    <t>38.0011, -121.6686</t>
  </si>
  <si>
    <t>SECTION 20, T2N, R3E, MD B&amp;M</t>
  </si>
  <si>
    <t>S019819_1</t>
  </si>
  <si>
    <t>37.9201, -121.4765</t>
  </si>
  <si>
    <t>S019824_1</t>
  </si>
  <si>
    <t>S019828_1</t>
  </si>
  <si>
    <t>37.9202, -121.4904</t>
  </si>
  <si>
    <t>S019830_1</t>
  </si>
  <si>
    <t>SANCHEZ FISHER RANCH</t>
  </si>
  <si>
    <t>38.2575, -121.518</t>
  </si>
  <si>
    <t>SW1/4, NW1/4, SECTION 26, T5N, R4E, MD B&amp;M</t>
  </si>
  <si>
    <t>S019831_1</t>
  </si>
  <si>
    <t>37.9203, -121.4981</t>
  </si>
  <si>
    <t>S019399_01</t>
  </si>
  <si>
    <t>129-190-30</t>
  </si>
  <si>
    <t>29</t>
  </si>
  <si>
    <t>37.861, -121.5541</t>
  </si>
  <si>
    <t>SE1/4, SE1/4, SECTION 8, T1S, R4E, MD B&amp;M</t>
  </si>
  <si>
    <t>S020998_01</t>
  </si>
  <si>
    <t>15.2</t>
  </si>
  <si>
    <t>38.0705, -121.5719</t>
  </si>
  <si>
    <t>S018544_1</t>
  </si>
  <si>
    <t>SI 17</t>
  </si>
  <si>
    <t>38.1185, -121.5543</t>
  </si>
  <si>
    <t>S018543_1</t>
  </si>
  <si>
    <t>S. FORK MOKELUMEN RIVER</t>
  </si>
  <si>
    <t>SI 37</t>
  </si>
  <si>
    <t>38.1824, -121.4899</t>
  </si>
  <si>
    <t>S020115_1</t>
  </si>
  <si>
    <t>Gilbert Siphon 12" PVC</t>
  </si>
  <si>
    <t>38.0042, -121.6777</t>
  </si>
  <si>
    <t>SECTION 19, T2N, R3E, MD B&amp;M</t>
  </si>
  <si>
    <t>S020111_1</t>
  </si>
  <si>
    <t>Gilbert Pump 12" Steel Pump</t>
  </si>
  <si>
    <t>38.001, -121.6777</t>
  </si>
  <si>
    <t>SE1/4,  1/4, SECTION 19, T2N, R3E, MD B&amp;M</t>
  </si>
  <si>
    <t>S019017_1</t>
  </si>
  <si>
    <t>37.9159, -121.5643</t>
  </si>
  <si>
    <t>S019690_1</t>
  </si>
  <si>
    <t>#5</t>
  </si>
  <si>
    <t>37.7706, -121.3586</t>
  </si>
  <si>
    <t>NW1/4, SECTION 18, T2S, R6E, MD B&amp;M</t>
  </si>
  <si>
    <t>S019843_1</t>
  </si>
  <si>
    <t>37.946, -121.4835</t>
  </si>
  <si>
    <t>S018439_1</t>
  </si>
  <si>
    <t>37.9203, -121.504</t>
  </si>
  <si>
    <t>SECTION 23, T1N, R4E, MD B&amp;M</t>
  </si>
  <si>
    <t>S018169_01</t>
  </si>
  <si>
    <t>WHITE SLOUGH SYPHON</t>
  </si>
  <si>
    <t>38.0767, -121.4546</t>
  </si>
  <si>
    <t>S019880_1</t>
  </si>
  <si>
    <t>043-030-001, 043-030-011</t>
  </si>
  <si>
    <t>DUCK SLOUGH EA1</t>
  </si>
  <si>
    <t>38.3199, -121.6149</t>
  </si>
  <si>
    <t>T6N, R3E, MD B&amp;M</t>
  </si>
  <si>
    <t>S019886_1</t>
  </si>
  <si>
    <t>SUTTER SLOUGH EA-1</t>
  </si>
  <si>
    <t>38.3247, -121.5868</t>
  </si>
  <si>
    <t>S019641_1</t>
  </si>
  <si>
    <t>38.1732, -121.5807</t>
  </si>
  <si>
    <t>S019348_01</t>
  </si>
  <si>
    <t>38.0715, -121.4189</t>
  </si>
  <si>
    <t>S019350_01</t>
  </si>
  <si>
    <t>37.8573, -121.32</t>
  </si>
  <si>
    <t>SECTION 9, T1S, R6E, MD B&amp;M</t>
  </si>
  <si>
    <t>S018933_1</t>
  </si>
  <si>
    <t>071-050-030</t>
  </si>
  <si>
    <t>PIPE #37</t>
  </si>
  <si>
    <t>38.0097, -121.3924</t>
  </si>
  <si>
    <t>S018939_1</t>
  </si>
  <si>
    <t>BRENTWOOD</t>
  </si>
  <si>
    <t>PIPE #2</t>
  </si>
  <si>
    <t>37.9758, -121.6272</t>
  </si>
  <si>
    <t>SECTION 34, T2N, R3E, MD B&amp;M</t>
  </si>
  <si>
    <t>S019020_1</t>
  </si>
  <si>
    <t>37.8738, -121.3765</t>
  </si>
  <si>
    <t>S019023_1</t>
  </si>
  <si>
    <t>37.8187, -121.3504</t>
  </si>
  <si>
    <t>SECTION 30, T1S, R6E, MD B&amp;M</t>
  </si>
  <si>
    <t>S018441_01</t>
  </si>
  <si>
    <t>157-100-56</t>
  </si>
  <si>
    <t>Screw Gate</t>
  </si>
  <si>
    <t>38.1434, -121.6249</t>
  </si>
  <si>
    <t>S019691_1</t>
  </si>
  <si>
    <t>37.8035, -121.5315</t>
  </si>
  <si>
    <t>NW1/4, SECTION 34, T1S, R4E, MD B&amp;M</t>
  </si>
  <si>
    <t>S018701_1</t>
  </si>
  <si>
    <t>37.9894, -121.3967</t>
  </si>
  <si>
    <t>S019466_1</t>
  </si>
  <si>
    <t>Disapointment Slough</t>
  </si>
  <si>
    <t>Siphon #3</t>
  </si>
  <si>
    <t>38.0386, -121.4384</t>
  </si>
  <si>
    <t>S020085_01</t>
  </si>
  <si>
    <t>189-100-02 and 189-250-24</t>
  </si>
  <si>
    <t>37.8203, -121.4825</t>
  </si>
  <si>
    <t>SECTION 25, T1S, R4E, MD B&amp;M</t>
  </si>
  <si>
    <t>S020089_01</t>
  </si>
  <si>
    <t>37.8202, -121.4805</t>
  </si>
  <si>
    <t>S020093_01</t>
  </si>
  <si>
    <t>37.8203, -121.4896</t>
  </si>
  <si>
    <t>S018964_1</t>
  </si>
  <si>
    <t>071-050-28</t>
  </si>
  <si>
    <t>PIPE #45</t>
  </si>
  <si>
    <t>38.0288, -121.4049</t>
  </si>
  <si>
    <t>SECTION 14, T2N, R5E, MD B&amp;M</t>
  </si>
  <si>
    <t>S021954_01</t>
  </si>
  <si>
    <t>38.0086, -121.3707</t>
  </si>
  <si>
    <t>S018746_1</t>
  </si>
  <si>
    <t>69-020-19</t>
  </si>
  <si>
    <t>SI #26</t>
  </si>
  <si>
    <t>38.1344, -121.5074</t>
  </si>
  <si>
    <t>S018798_1</t>
  </si>
  <si>
    <t>37.8223, -121.3399</t>
  </si>
  <si>
    <t>NE1/4, SECTION 29, T1S, R6E, MD B&amp;M</t>
  </si>
  <si>
    <t>S018156_01</t>
  </si>
  <si>
    <t>38.2215, -121.3996</t>
  </si>
  <si>
    <t>SW1/4, NE1/4, SECTION 12, T4N, R5E, MD B&amp;M</t>
  </si>
  <si>
    <t>S020534_01</t>
  </si>
  <si>
    <t>16 INCH SIPHON 43+43</t>
  </si>
  <si>
    <t>37.9875, -121.4669</t>
  </si>
  <si>
    <t>SW1/4, SE1/4, SECTION 30, T2N, R5E, MD B&amp;M</t>
  </si>
  <si>
    <t>S020095_01</t>
  </si>
  <si>
    <t>Emerson Pump</t>
  </si>
  <si>
    <t>38.01, -121.6803</t>
  </si>
  <si>
    <t>NE1/4, SECTION 19, T2N, R3E, MD B&amp;M</t>
  </si>
  <si>
    <t>S020099_01</t>
  </si>
  <si>
    <t>Bourroughs S</t>
  </si>
  <si>
    <t>37.998, -121.6686</t>
  </si>
  <si>
    <t>S018840_1</t>
  </si>
  <si>
    <t>37.9251, -121.5331</t>
  </si>
  <si>
    <t>S019444_1</t>
  </si>
  <si>
    <t>37.947, -121.445</t>
  </si>
  <si>
    <t>S019450_1</t>
  </si>
  <si>
    <t>Siphon #10</t>
  </si>
  <si>
    <t>38.0503, -121.4568</t>
  </si>
  <si>
    <t>SECTION 5, T2N, R5E, MD B&amp;M</t>
  </si>
  <si>
    <t>S019454_1</t>
  </si>
  <si>
    <t>Siphon #7</t>
  </si>
  <si>
    <t>38.0405, -121.448</t>
  </si>
  <si>
    <t>SECTION 8, T2N, R5E, MD B&amp;M</t>
  </si>
  <si>
    <t>S019456_1</t>
  </si>
  <si>
    <t>Siphon #12</t>
  </si>
  <si>
    <t>38.0374, -121.4784</t>
  </si>
  <si>
    <t>SECTION 12, T2N, R4E, MD B&amp;M</t>
  </si>
  <si>
    <t>S019457_1</t>
  </si>
  <si>
    <t>Siphon #6</t>
  </si>
  <si>
    <t>38.0398, -121.4456</t>
  </si>
  <si>
    <t>S019459_1</t>
  </si>
  <si>
    <t>Siphon #13</t>
  </si>
  <si>
    <t>38.0368, -121.4752</t>
  </si>
  <si>
    <t>SECTION 7, T2N, R5E, MD B&amp;M</t>
  </si>
  <si>
    <t>S020488_01</t>
  </si>
  <si>
    <t>14" Siphon (582+60)</t>
  </si>
  <si>
    <t>37.9779, -121.5123</t>
  </si>
  <si>
    <t>SW1/4, NW1/4, SECTION 35, T2N, R4E, MD B&amp;M</t>
  </si>
  <si>
    <t>S018876_1</t>
  </si>
  <si>
    <t>131-170-04 and 131-390-03</t>
  </si>
  <si>
    <t>37.9125, -121.393</t>
  </si>
  <si>
    <t>S018880_1</t>
  </si>
  <si>
    <t>Berkeley Pump</t>
  </si>
  <si>
    <t>38.316, -121.5907</t>
  </si>
  <si>
    <t>NE1/4, NW1/4, SECTION 1, T5N, R3E, MD B&amp;M</t>
  </si>
  <si>
    <t>S019112_01</t>
  </si>
  <si>
    <t>SUGAR CUT</t>
  </si>
  <si>
    <t>37.7826, -121.4202</t>
  </si>
  <si>
    <t>S020569_01</t>
  </si>
  <si>
    <t>38.1706, -121.653</t>
  </si>
  <si>
    <t>S020574_01</t>
  </si>
  <si>
    <t>38.1085, -121.6108</t>
  </si>
  <si>
    <t>S019315_01</t>
  </si>
  <si>
    <t>38.2611, -121.7718</t>
  </si>
  <si>
    <t>SE1/4, SECTION 20, T5N, R2E, MD B&amp;M</t>
  </si>
  <si>
    <t>S019318_01</t>
  </si>
  <si>
    <t>37.8591, -121.3758</t>
  </si>
  <si>
    <t>SW1/4, SECTION 12, T1S, R5E, MD B&amp;M</t>
  </si>
  <si>
    <t>S019319_01</t>
  </si>
  <si>
    <t>37.8247, -121.3766</t>
  </si>
  <si>
    <t>S020603_1</t>
  </si>
  <si>
    <t>BERKLEY</t>
  </si>
  <si>
    <t>38.2972, -121.5823</t>
  </si>
  <si>
    <t>S020612_1</t>
  </si>
  <si>
    <t>142-04-33</t>
  </si>
  <si>
    <t>MCDOWELL 6</t>
  </si>
  <si>
    <t>38.2833, -121.5526</t>
  </si>
  <si>
    <t>NE1/4, SW1/4, SECTION 16, T5N, R4E, MD B&amp;M</t>
  </si>
  <si>
    <t>S020644_1</t>
  </si>
  <si>
    <t>14" SIPHON (136 + 25)</t>
  </si>
  <si>
    <t>38.0024, -121.4589</t>
  </si>
  <si>
    <t>SE1/4, SE1/4, SECTION 19, T2N, R5E, MD B&amp;M</t>
  </si>
  <si>
    <t>S020582_01</t>
  </si>
  <si>
    <t>241-350</t>
  </si>
  <si>
    <t>SAN JOAQUIN RIVER WATER USERS</t>
  </si>
  <si>
    <t>37.7291, -121.275</t>
  </si>
  <si>
    <t>S020584_01</t>
  </si>
  <si>
    <t>37.7398, -121.2647</t>
  </si>
  <si>
    <t>SW1/4, SE1/4, SECTION 24, T2S, R6E, MD B&amp;M</t>
  </si>
  <si>
    <t>S018808_1</t>
  </si>
  <si>
    <t>Broadway 16</t>
  </si>
  <si>
    <t>37.92, -121.4628</t>
  </si>
  <si>
    <t>S018813_1</t>
  </si>
  <si>
    <t>Trapper Slough - Middle River</t>
  </si>
  <si>
    <t>Trapper Slough 7</t>
  </si>
  <si>
    <t>37.9167, -121.4459</t>
  </si>
  <si>
    <t>S019258_1</t>
  </si>
  <si>
    <t>#22</t>
  </si>
  <si>
    <t>37.8897, -121.5715</t>
  </si>
  <si>
    <t>SE1/4, SECTION 32, T1N, R4E, MD B&amp;M</t>
  </si>
  <si>
    <t>S019268_1</t>
  </si>
  <si>
    <t>37.965, -121.4762</t>
  </si>
  <si>
    <t>S019482_1</t>
  </si>
  <si>
    <t>38.0413, -121.4248</t>
  </si>
  <si>
    <t>S019741_1</t>
  </si>
  <si>
    <t>043-170-09</t>
  </si>
  <si>
    <t>38.412, -121.5212</t>
  </si>
  <si>
    <t>SECTION 34, T7N, R4E, MD B&amp;M</t>
  </si>
  <si>
    <t>S019057_1</t>
  </si>
  <si>
    <t>38.0317, -121.4033</t>
  </si>
  <si>
    <t>S020286_01</t>
  </si>
  <si>
    <t>142-0250-004</t>
  </si>
  <si>
    <t>38.2878, -121.6049</t>
  </si>
  <si>
    <t>S020547_01</t>
  </si>
  <si>
    <t>37.8201, -121.546</t>
  </si>
  <si>
    <t>S020548_01</t>
  </si>
  <si>
    <t>WOODS IRRIGATION CO PUMP NO 1</t>
  </si>
  <si>
    <t>37.8757, -121.3779</t>
  </si>
  <si>
    <t>S020551_01</t>
  </si>
  <si>
    <t>37.8201, -121.5305</t>
  </si>
  <si>
    <t>S017183_01</t>
  </si>
  <si>
    <t>S021852_01</t>
  </si>
  <si>
    <t>14" Siphon (114+85)</t>
  </si>
  <si>
    <t>37.9997, -121.4523</t>
  </si>
  <si>
    <t>SE1/4, SW1/4, SECTION 20, T2N, R5E, MD B&amp;M</t>
  </si>
  <si>
    <t>S021854_01</t>
  </si>
  <si>
    <t>12" Siphon (342+97)</t>
  </si>
  <si>
    <t>38.0257, -121.5043</t>
  </si>
  <si>
    <t>NW1/4, NE1/4, SECTION 14, T2N, R4E, MD B&amp;M</t>
  </si>
  <si>
    <t>S019486_1</t>
  </si>
  <si>
    <t>S019488_1</t>
  </si>
  <si>
    <t>#3 Pump</t>
  </si>
  <si>
    <t>SE1/4, SE1/4, SECTION 11, T2S, R5E, MD B&amp;M</t>
  </si>
  <si>
    <t>S019495_1</t>
  </si>
  <si>
    <t>37.9222, -121.3225</t>
  </si>
  <si>
    <t>SE1/4, NW1/4, SECTION 21, T1N, R6E, MD B&amp;M</t>
  </si>
  <si>
    <t>S019683_1</t>
  </si>
  <si>
    <t>A-52</t>
  </si>
  <si>
    <t>S019682_1</t>
  </si>
  <si>
    <t>37.7832, -121.483</t>
  </si>
  <si>
    <t>SECTION 29, T1S, R4E, MD B&amp;M</t>
  </si>
  <si>
    <t>S020814_01</t>
  </si>
  <si>
    <t>38.1946, -121.4731</t>
  </si>
  <si>
    <t>SW1/4, NW1/4, SECTION 0, T4N, R5E, MD B&amp;M</t>
  </si>
  <si>
    <t>S020817_01</t>
  </si>
  <si>
    <t>38.1805, -121.4902</t>
  </si>
  <si>
    <t>S017480_1</t>
  </si>
  <si>
    <t>37.8085, -121.3977</t>
  </si>
  <si>
    <t>SECTION 34, T1S, R5E, MD B&amp;M</t>
  </si>
  <si>
    <t>S022733_01</t>
  </si>
  <si>
    <t>12" Siphon</t>
  </si>
  <si>
    <t>38.2033, -121.5397</t>
  </si>
  <si>
    <t>SECTION 16, T4N, R4E, MD B&amp;M</t>
  </si>
  <si>
    <t>S022734_01</t>
  </si>
  <si>
    <t>12" 15HP Pump</t>
  </si>
  <si>
    <t>38.2068, -121.5406</t>
  </si>
  <si>
    <t>S022735_01</t>
  </si>
  <si>
    <t>North Delta Water Agency Contract</t>
  </si>
  <si>
    <t>20" Siphon</t>
  </si>
  <si>
    <t>38.1768, -121.5268</t>
  </si>
  <si>
    <t>SECTION 27, T4N, R4E, MD B&amp;M</t>
  </si>
  <si>
    <t>PETER  BROWN</t>
  </si>
  <si>
    <t>S019839_01</t>
  </si>
  <si>
    <t>Leary Ryde</t>
  </si>
  <si>
    <t>38.2417, -121.5559</t>
  </si>
  <si>
    <t>S021285_01</t>
  </si>
  <si>
    <t>North Victoria Canal</t>
  </si>
  <si>
    <t>13</t>
  </si>
  <si>
    <t>37.9128, -121.5399</t>
  </si>
  <si>
    <t>S022390_01</t>
  </si>
  <si>
    <t>38.2774, -121.5417</t>
  </si>
  <si>
    <t>SECTION 22, T5N, R4E, MD B&amp;M</t>
  </si>
  <si>
    <t>WILLIAM  SCHULTZ</t>
  </si>
  <si>
    <t>S019390_01</t>
  </si>
  <si>
    <t>26</t>
  </si>
  <si>
    <t>37.8693, -121.5761</t>
  </si>
  <si>
    <t>S019275_01</t>
  </si>
  <si>
    <t>DAVIS</t>
  </si>
  <si>
    <t>033-110-06500</t>
  </si>
  <si>
    <t>38.5175, -121.6443</t>
  </si>
  <si>
    <t>Ed  Virgin</t>
  </si>
  <si>
    <t>S022032_01</t>
  </si>
  <si>
    <t>Scheiber</t>
  </si>
  <si>
    <t>38.3235, -121.572</t>
  </si>
  <si>
    <t>SECTION 30, T13N, R4E, MD B&amp;M</t>
  </si>
  <si>
    <t>S023255_01</t>
  </si>
  <si>
    <t>Trappers Slough and Middle Riddle</t>
  </si>
  <si>
    <t>Irrigation Siphon Pipe #2</t>
  </si>
  <si>
    <t>37.9033, -121.4646</t>
  </si>
  <si>
    <t>S023259_01</t>
  </si>
  <si>
    <t>Trapppers Slough and Middle River</t>
  </si>
  <si>
    <t>131-120-04</t>
  </si>
  <si>
    <t>Irrigation Siphon Pipe #4</t>
  </si>
  <si>
    <t>37.8935, -121.486</t>
  </si>
  <si>
    <t>S023261_01</t>
  </si>
  <si>
    <t>Irrigation Siphon Pipe #5</t>
  </si>
  <si>
    <t>37.8859, -121.4829</t>
  </si>
  <si>
    <t>S023263_01</t>
  </si>
  <si>
    <t>Irrigation Siphon Pipe #6</t>
  </si>
  <si>
    <t>37.885, -121.4712</t>
  </si>
  <si>
    <t>S023264_01</t>
  </si>
  <si>
    <t>Irrigation Siphon Pipe #7</t>
  </si>
  <si>
    <t>37.8826, -121.4595</t>
  </si>
  <si>
    <t>S023265_01</t>
  </si>
  <si>
    <t>Irrigation Siphon Pipe #8</t>
  </si>
  <si>
    <t>37.8855, -121.4486</t>
  </si>
  <si>
    <t>S022747_01</t>
  </si>
  <si>
    <t>37.9986, -121.3736</t>
  </si>
  <si>
    <t>S021302_01</t>
  </si>
  <si>
    <t>37</t>
  </si>
  <si>
    <t>37.8805, -121.5124</t>
  </si>
  <si>
    <t>SECTION 3, T1S, R4E, MD B&amp;M</t>
  </si>
  <si>
    <t>S020104_01</t>
  </si>
  <si>
    <t>Ste. 172+56</t>
  </si>
  <si>
    <t>38.2688, -121.7044</t>
  </si>
  <si>
    <t>S020108_01</t>
  </si>
  <si>
    <t>Ste. 29+01</t>
  </si>
  <si>
    <t>38.2689, -121.7045</t>
  </si>
  <si>
    <t>S021437_01</t>
  </si>
  <si>
    <t>38.278, -121.4989</t>
  </si>
  <si>
    <t>S018188_01</t>
  </si>
  <si>
    <t>40hp Slough Pump</t>
  </si>
  <si>
    <t>37.6896, -121.2515</t>
  </si>
  <si>
    <t>SECTION 7, T3S, R7E, MD B&amp;M</t>
  </si>
  <si>
    <t>S020961_1</t>
  </si>
  <si>
    <t>PCGID/PID Pumping Plant</t>
  </si>
  <si>
    <t>39.7891, -122.05</t>
  </si>
  <si>
    <t>S021075_01</t>
  </si>
  <si>
    <t>38.3717, -121.6352</t>
  </si>
  <si>
    <t>SECTION 15, T6N, R3E, MD B&amp;M</t>
  </si>
  <si>
    <t>S019142_01</t>
  </si>
  <si>
    <t>Orvis Nuss Irrigation Ditch</t>
  </si>
  <si>
    <t>SECTION 9, T3N, R5E, MD B&amp;M</t>
  </si>
  <si>
    <t>Guillermo  Perez</t>
  </si>
  <si>
    <t>S018779_01</t>
  </si>
  <si>
    <t>SNELLING</t>
  </si>
  <si>
    <t>Rubble Ditch</t>
  </si>
  <si>
    <t>37.5177, -120.4372</t>
  </si>
  <si>
    <t>SECTION 9, T5S, R14E, MD B&amp;M</t>
  </si>
  <si>
    <t>S018305_01</t>
  </si>
  <si>
    <t>Sta. 264+29</t>
  </si>
  <si>
    <t>38.0621, -121.4583</t>
  </si>
  <si>
    <t>S018308_01</t>
  </si>
  <si>
    <t>Sta. 243+63</t>
  </si>
  <si>
    <t>38.0678, -121.4582</t>
  </si>
  <si>
    <t>S021432_01</t>
  </si>
  <si>
    <t>14" Siphon</t>
  </si>
  <si>
    <t>38.1405, -121.4989</t>
  </si>
  <si>
    <t>S021414_01</t>
  </si>
  <si>
    <t>MUNZ</t>
  </si>
  <si>
    <t>38.4213, -121.5248</t>
  </si>
  <si>
    <t>NE1/4, NE1/4, SECTION 34, T7N, R4E, MD B&amp;M</t>
  </si>
  <si>
    <t>S021403_01</t>
  </si>
  <si>
    <t>38.2226, -121.4925</t>
  </si>
  <si>
    <t>NW1/4, NW1/4, SECTION 12, T4N, R4E, MD B&amp;M</t>
  </si>
  <si>
    <t>S021263_01</t>
  </si>
  <si>
    <t>Mesquita Ranch Berkley Pump</t>
  </si>
  <si>
    <t>38.4699, -121.5066</t>
  </si>
  <si>
    <t>SECTION 11, T7N, R4E, MD B&amp;M</t>
  </si>
  <si>
    <t>WILLIAM  MESQUITA</t>
  </si>
  <si>
    <t>S017653_01</t>
  </si>
  <si>
    <t>Joint at 129-150-01</t>
  </si>
  <si>
    <t>37.9462, -121.4722</t>
  </si>
  <si>
    <t>S021405_01</t>
  </si>
  <si>
    <t>38.2924, -121.5838</t>
  </si>
  <si>
    <t>SE1/4, SE1/4, SECTION 12, T5N, R3E, MD B&amp;M</t>
  </si>
  <si>
    <t>S017662_01</t>
  </si>
  <si>
    <t>37.8138, -121.4247</t>
  </si>
  <si>
    <t>S019929_01</t>
  </si>
  <si>
    <t>SANBORN SLOUGH</t>
  </si>
  <si>
    <t>White Mallard Dam</t>
  </si>
  <si>
    <t>39.3304, -121.9037</t>
  </si>
  <si>
    <t>NE1/4, NW1/4, SECTION 18, T17N, R1E, MD B&amp;M</t>
  </si>
  <si>
    <t>S020120_01</t>
  </si>
  <si>
    <t>191-28-23</t>
  </si>
  <si>
    <t>37.8673, -121.3269</t>
  </si>
  <si>
    <t>S018255_01</t>
  </si>
  <si>
    <t>Thatcher</t>
  </si>
  <si>
    <t>38.2912, -121.7775</t>
  </si>
  <si>
    <t>SECTION 8, T5N, R2E, MD B&amp;M</t>
  </si>
  <si>
    <t>S018247_01</t>
  </si>
  <si>
    <t>Sta. 539+92</t>
  </si>
  <si>
    <t>38.0556, -121.4601</t>
  </si>
  <si>
    <t>NE1/4, NE1/4, SECTION 6, T2N, R5E, MD B&amp;M</t>
  </si>
  <si>
    <t>S017906_01</t>
  </si>
  <si>
    <t>38.2666, -121.5305</t>
  </si>
  <si>
    <t>SECTION 27, T5N, R4E, MD B&amp;M</t>
  </si>
  <si>
    <t>S021007_01</t>
  </si>
  <si>
    <t>23.1C</t>
  </si>
  <si>
    <t>S017896_01</t>
  </si>
  <si>
    <t>38.1853, -121.6454</t>
  </si>
  <si>
    <t>S016993_1</t>
  </si>
  <si>
    <t>MAIN PUMP</t>
  </si>
  <si>
    <t>38.4601, -121.5043</t>
  </si>
  <si>
    <t>Frankie   Spinella</t>
  </si>
  <si>
    <t>S017182_1</t>
  </si>
  <si>
    <t>TWIN PUMP</t>
  </si>
  <si>
    <t>37.7288, -121.2751</t>
  </si>
  <si>
    <t>S023253_01</t>
  </si>
  <si>
    <t>Trappers Slough and Middle Ridder</t>
  </si>
  <si>
    <t>Irrigation Siphon Pipe #1</t>
  </si>
  <si>
    <t>37.9089, -121.4554</t>
  </si>
  <si>
    <t>S000995_01</t>
  </si>
  <si>
    <t>TWAIN HARTE</t>
  </si>
  <si>
    <t>Middle South Fork Stanislaus River</t>
  </si>
  <si>
    <t>38.09376636, -120.16778943</t>
  </si>
  <si>
    <t>SW1/4, SE1/4, SECTION 24, T3N, R16E, MD B&amp;M</t>
  </si>
  <si>
    <t>S017587_01</t>
  </si>
  <si>
    <t>177-050-150-03</t>
  </si>
  <si>
    <t>FIELD 13 PUMP</t>
  </si>
  <si>
    <t>38.2283, -121.604</t>
  </si>
  <si>
    <t>S017935_01</t>
  </si>
  <si>
    <t>SIPHON NUMBER 6</t>
  </si>
  <si>
    <t>37.9712, -121.5125</t>
  </si>
  <si>
    <t>S019603_1</t>
  </si>
  <si>
    <t>S020863_01</t>
  </si>
  <si>
    <t>37.8335, -121.5498</t>
  </si>
  <si>
    <t>S021032_01</t>
  </si>
  <si>
    <t>S017844_01</t>
  </si>
  <si>
    <t>RCH 11 Siphon</t>
  </si>
  <si>
    <t>38.2563, -121.6514</t>
  </si>
  <si>
    <t>SECTION 28, T5N, R3E, MD B&amp;M</t>
  </si>
  <si>
    <t>S020593_01</t>
  </si>
  <si>
    <t>38.2386, -121.5674</t>
  </si>
  <si>
    <t>S020960_1</t>
  </si>
  <si>
    <t>PGCID/PID Pumping Plant</t>
  </si>
  <si>
    <t>39.7892, -122.0502</t>
  </si>
  <si>
    <t>S016653_1</t>
  </si>
  <si>
    <t>37.8568, -121.5443</t>
  </si>
  <si>
    <t>SE1/4, SW1/4, SECTION 9, T1S, R4E, MD B&amp;M</t>
  </si>
  <si>
    <t>S021377_01</t>
  </si>
  <si>
    <t>S023279_01</t>
  </si>
  <si>
    <t>37.7291, -121.2756</t>
  </si>
  <si>
    <t>S022018_01</t>
  </si>
  <si>
    <t>24 Pump</t>
  </si>
  <si>
    <t>38.5122, -121.658</t>
  </si>
  <si>
    <t>SECTION 28, T8N, R3E, MD B&amp;M</t>
  </si>
  <si>
    <t>S022019_01</t>
  </si>
  <si>
    <t>Slough Gate</t>
  </si>
  <si>
    <t>38.2927, -121.716</t>
  </si>
  <si>
    <t>SECTION 11, T5N, R2E, MD B&amp;M</t>
  </si>
  <si>
    <t>S022020_01</t>
  </si>
  <si>
    <t>38.5121, -121.6298</t>
  </si>
  <si>
    <t>SECTION 27, T8N, R3E, MD B&amp;M</t>
  </si>
  <si>
    <t>S022021_01</t>
  </si>
  <si>
    <t>27 Pumps</t>
  </si>
  <si>
    <t>38.5082, -121.6282</t>
  </si>
  <si>
    <t>S018790_1</t>
  </si>
  <si>
    <t>Trapper Slough 3A</t>
  </si>
  <si>
    <t>37.9013, -121.4708</t>
  </si>
  <si>
    <t>T1N, R4E, MD B&amp;M</t>
  </si>
  <si>
    <t>S020075_01</t>
  </si>
  <si>
    <t>Wood Irrigation Company</t>
  </si>
  <si>
    <t>S019480_1</t>
  </si>
  <si>
    <t>Drip Pump</t>
  </si>
  <si>
    <t>38.4095, -121.5406</t>
  </si>
  <si>
    <t>S022169_01</t>
  </si>
  <si>
    <t>KNIGHTS LANDING</t>
  </si>
  <si>
    <t>Townsite Plant</t>
  </si>
  <si>
    <t>38.8053, -121.7243</t>
  </si>
  <si>
    <t>SECTION 14, T11N, R2E, MD B&amp;M</t>
  </si>
  <si>
    <t>S018552_1</t>
  </si>
  <si>
    <t>SI 30/31</t>
  </si>
  <si>
    <t>38.1647, -121.4943</t>
  </si>
  <si>
    <t>S018874_1</t>
  </si>
  <si>
    <t>Slough Pumps</t>
  </si>
  <si>
    <t>37.7393, -121.27</t>
  </si>
  <si>
    <t>SECTION 26, T2S, R6E, MD B&amp;M</t>
  </si>
  <si>
    <t>S018581_1</t>
  </si>
  <si>
    <t>SI 12</t>
  </si>
  <si>
    <t>38.1487, -121.5429</t>
  </si>
  <si>
    <t>S019144_01</t>
  </si>
  <si>
    <t>38.0354, -121.3851</t>
  </si>
  <si>
    <t>S022727_01</t>
  </si>
  <si>
    <t>38.1994, -121.5256</t>
  </si>
  <si>
    <t>STEVEN  MELLO</t>
  </si>
  <si>
    <t>S022728_01</t>
  </si>
  <si>
    <t>38.1923, -121.5296</t>
  </si>
  <si>
    <t>S016326_1</t>
  </si>
  <si>
    <t>West Diversion</t>
  </si>
  <si>
    <t>40.1868, -122.1349</t>
  </si>
  <si>
    <t>S022185_01</t>
  </si>
  <si>
    <t>Lawerence Pump</t>
  </si>
  <si>
    <t>37.8513, -121.3218</t>
  </si>
  <si>
    <t>SECTION 16, T1S, R6E, MD B&amp;M</t>
  </si>
  <si>
    <t>NIRMAL  SAMRA</t>
  </si>
  <si>
    <t>S020302_1</t>
  </si>
  <si>
    <t>San Jooaquin River</t>
  </si>
  <si>
    <t>A-15 14" Siphon</t>
  </si>
  <si>
    <t>S023276_01</t>
  </si>
  <si>
    <t>Slant Pump</t>
  </si>
  <si>
    <t>37.7275, -121.2745</t>
  </si>
  <si>
    <t>S018560_1</t>
  </si>
  <si>
    <t>N. Fork Mokelumne River</t>
  </si>
  <si>
    <t>38.1841, -121.5241</t>
  </si>
  <si>
    <t>S022153_01</t>
  </si>
  <si>
    <t>36.7925, -120.3351</t>
  </si>
  <si>
    <t>SECTION 21, T13S, R15E, MD B&amp;M</t>
  </si>
  <si>
    <t>S016221_1</t>
  </si>
  <si>
    <t>131-04-003</t>
  </si>
  <si>
    <t>37.9635, -121.4476</t>
  </si>
  <si>
    <t>SW1/4, NE1/4, SECTION 5, T1N, R5E, MD B&amp;M</t>
  </si>
  <si>
    <t>S016915_1</t>
  </si>
  <si>
    <t>132-0120-001</t>
  </si>
  <si>
    <t>MARATHON PUMP</t>
  </si>
  <si>
    <t>38.3783, -121.5234</t>
  </si>
  <si>
    <t>NE1/4, NE1/4, SECTION 15, T6N, R4E, MD B&amp;M</t>
  </si>
  <si>
    <t>S018323_1</t>
  </si>
  <si>
    <t>STa. 195+69</t>
  </si>
  <si>
    <t>38.0772, -121.4476</t>
  </si>
  <si>
    <t>NE1/4, SE1/4, SECTION 29, T3N, R5E, MD B&amp;M</t>
  </si>
  <si>
    <t>S017239_1</t>
  </si>
  <si>
    <t>TYLER SOUTH</t>
  </si>
  <si>
    <t>38.1647, -121.5318</t>
  </si>
  <si>
    <t>NW1/4, SE1/4, SECTION 27, T4N, R4E, MD B&amp;M</t>
  </si>
  <si>
    <t>S004995_01</t>
  </si>
  <si>
    <t>38.45226072, -121.6784261</t>
  </si>
  <si>
    <t>SE1/4, NE1/4, SECTION 18, T7N, R3E, MD B&amp;M</t>
  </si>
  <si>
    <t>S016605_1</t>
  </si>
  <si>
    <t>004-500-040/004-500-050</t>
  </si>
  <si>
    <t>37.9035, -121.5732</t>
  </si>
  <si>
    <t>SE1/4, NE1/4, SECTION 30, T1N, R4E, MD B&amp;M</t>
  </si>
  <si>
    <t>S013928_01</t>
  </si>
  <si>
    <t>S000581_01</t>
  </si>
  <si>
    <t>38.42374004, -121.69181835</t>
  </si>
  <si>
    <t>SW1/4, NW1/4, SECTION 30, T7N, R3E, MD B&amp;M</t>
  </si>
  <si>
    <t>S000571_01</t>
  </si>
  <si>
    <t>38.35818867, -121.72139403</t>
  </si>
  <si>
    <t>NW1/4, SE1/4, SECTION 23, T6N, R2E, MD B&amp;M</t>
  </si>
  <si>
    <t>S001860_01</t>
  </si>
  <si>
    <t>HOG SLOUGH</t>
  </si>
  <si>
    <t>38.23343062, -121.38916818</t>
  </si>
  <si>
    <t>SE1/4, SW1/4, SECTION 21, T4N, R5E, MD B&amp;M</t>
  </si>
  <si>
    <t>S019813_1</t>
  </si>
  <si>
    <t>37.9202, -121.4855</t>
  </si>
  <si>
    <t>S020888_01</t>
  </si>
  <si>
    <t>37.9166, -121.4439</t>
  </si>
  <si>
    <t>S021274_01</t>
  </si>
  <si>
    <t>2</t>
  </si>
  <si>
    <t>37.8944, -121.4936</t>
  </si>
  <si>
    <t>SECTION 35, T1N, R4E, MD B&amp;M</t>
  </si>
  <si>
    <t>S021436_01</t>
  </si>
  <si>
    <t>38.1896, -121.6444</t>
  </si>
  <si>
    <t>S018181_01</t>
  </si>
  <si>
    <t>38.0769, -121.4547</t>
  </si>
  <si>
    <t>SECTION 29, T3N, R5E, MD B&amp;M</t>
  </si>
  <si>
    <t>S009352_01</t>
  </si>
  <si>
    <t>ANTIOCH NORTH</t>
  </si>
  <si>
    <t>Markley Canyon-San Joaquin River</t>
  </si>
  <si>
    <t>38.01650396, -121.80428128</t>
  </si>
  <si>
    <t>NW1/4, SW1/4, SECTION 18, T2N, R2E, MD B&amp;M</t>
  </si>
  <si>
    <t>S019063_1</t>
  </si>
  <si>
    <t>38.4356, -121.5233</t>
  </si>
  <si>
    <t>S020044_01</t>
  </si>
  <si>
    <t>Siphon #1+02</t>
  </si>
  <si>
    <t>38.0479, -121.5059</t>
  </si>
  <si>
    <t>S018442_1</t>
  </si>
  <si>
    <t>37.9203, -121.5041</t>
  </si>
  <si>
    <t>S016658_1</t>
  </si>
  <si>
    <t>37.8716, -121.5276</t>
  </si>
  <si>
    <t>NE1/4, NE1/4, SECTION 9, T1S, R4E, MD B&amp;M</t>
  </si>
  <si>
    <t>S021289_01</t>
  </si>
  <si>
    <t>17</t>
  </si>
  <si>
    <t>37.9096, -121.562</t>
  </si>
  <si>
    <t>SECTION 29, T1N, R4E, MD B&amp;M</t>
  </si>
  <si>
    <t>S018563_1</t>
  </si>
  <si>
    <t>SACRAMENTO SAN JOAQUIN DLETA</t>
  </si>
  <si>
    <t>SI 4</t>
  </si>
  <si>
    <t>38.1841, -121.5242</t>
  </si>
  <si>
    <t>S020539_01</t>
  </si>
  <si>
    <t>37.8329, -121.5424</t>
  </si>
  <si>
    <t>S019585_01</t>
  </si>
  <si>
    <t>38.2049, -121.4532</t>
  </si>
  <si>
    <t>SW1/4, SECTION 8, T4N, R5E, MD B&amp;M</t>
  </si>
  <si>
    <t>S020867_01</t>
  </si>
  <si>
    <t>38.1653, -121.4903</t>
  </si>
  <si>
    <t>S018890_1</t>
  </si>
  <si>
    <t>Broadway Slough Canal - Middle River</t>
  </si>
  <si>
    <t>37.9201, -121.4841</t>
  </si>
  <si>
    <t>S019256_1</t>
  </si>
  <si>
    <t>Siphon #23</t>
  </si>
  <si>
    <t>S021294_01</t>
  </si>
  <si>
    <t>25</t>
  </si>
  <si>
    <t>37.8826, -121.573</t>
  </si>
  <si>
    <t>SECTION 6, T1S, R4E, MD B&amp;M</t>
  </si>
  <si>
    <t>S021300_01</t>
  </si>
  <si>
    <t>35</t>
  </si>
  <si>
    <t>37.875, -121.5253</t>
  </si>
  <si>
    <t>S020877_01</t>
  </si>
  <si>
    <t>S019451_1</t>
  </si>
  <si>
    <t>Siphon #8</t>
  </si>
  <si>
    <t>38.0448, -121.4513</t>
  </si>
  <si>
    <t>S020809_01</t>
  </si>
  <si>
    <t>38.1975, -121.4601</t>
  </si>
  <si>
    <t>S017025_1</t>
  </si>
  <si>
    <t>SIPHON F7</t>
  </si>
  <si>
    <t>38.0874, -121.5195</t>
  </si>
  <si>
    <t>S017942_01</t>
  </si>
  <si>
    <t>TOM PAINE SLOUGH / OLD RIVER</t>
  </si>
  <si>
    <t>PESCADERO RECLAMATION DISTRICT NO 2058</t>
  </si>
  <si>
    <t>37.7671, -121.3513</t>
  </si>
  <si>
    <t>ANTHONY  JAQUES JR</t>
  </si>
  <si>
    <t>S017811_01</t>
  </si>
  <si>
    <t>37.8387, -121.5984</t>
  </si>
  <si>
    <t>S017966_01</t>
  </si>
  <si>
    <t>37.9713, -121.5931</t>
  </si>
  <si>
    <t>S018058_1</t>
  </si>
  <si>
    <t>142-0010-033-0000</t>
  </si>
  <si>
    <t>S AND B SUTTER ISLD</t>
  </si>
  <si>
    <t>38.3111, -121.5961</t>
  </si>
  <si>
    <t>SECTION 6, T5N, R3E, MD B&amp;M</t>
  </si>
  <si>
    <t>HAL  ROBERTSON</t>
  </si>
  <si>
    <t>S017908_01</t>
  </si>
  <si>
    <t>37.8815, -121.3854</t>
  </si>
  <si>
    <t>S000998_01</t>
  </si>
  <si>
    <t>STANISLAUS</t>
  </si>
  <si>
    <t>Lower North Fork Stanislaus River</t>
  </si>
  <si>
    <t>38.24453414, -120.2907226</t>
  </si>
  <si>
    <t>SW1/4, NE1/4, SECTION 35, T5N, R15E, MD B&amp;M</t>
  </si>
  <si>
    <t>S014703_01</t>
  </si>
  <si>
    <t>38.20429101, -121.42901411</t>
  </si>
  <si>
    <t>NW1/4, NE1/4, SECTION 16, T4N, R5E, MD B&amp;M</t>
  </si>
  <si>
    <t>S006543_01</t>
  </si>
  <si>
    <t>38.38538642, -121.62883931</t>
  </si>
  <si>
    <t>NW1/4, NE1/4, SECTION 10, T6N, R3E, MD B&amp;M</t>
  </si>
  <si>
    <t>DAVID R GILLILAND</t>
  </si>
  <si>
    <t>S000944_01</t>
  </si>
  <si>
    <t>S009020_01</t>
  </si>
  <si>
    <t>37.87407674, -121.33323793</t>
  </si>
  <si>
    <t>S010773_02</t>
  </si>
  <si>
    <t>38.38612061, -120.44242613</t>
  </si>
  <si>
    <t>NW1/4, SW1/4, SECTION 9, T6N, R14E, MD B&amp;M</t>
  </si>
  <si>
    <t>S013791_01</t>
  </si>
  <si>
    <t>Dutch Ravine-Auburn Ravine</t>
  </si>
  <si>
    <t>38.89777756, -121.15740519</t>
  </si>
  <si>
    <t>NE1/4, NE1/4, SECTION 14, T12N, R7E, MD B&amp;M</t>
  </si>
  <si>
    <t>S000993_01</t>
  </si>
  <si>
    <t>PINECREST</t>
  </si>
  <si>
    <t>Upper South Fork Stanislaus River</t>
  </si>
  <si>
    <t>38.19967847, -119.9894893</t>
  </si>
  <si>
    <t>NW1/4, SE1/4, SECTION 15, T4N, R18E, MD B&amp;M</t>
  </si>
  <si>
    <t>S001472_01</t>
  </si>
  <si>
    <t>38.23703338, -121.42089559</t>
  </si>
  <si>
    <t>NE1/4, SW1/4, SECTION 34, T5N, R5E, MD B&amp;M</t>
  </si>
  <si>
    <t>S009034_01</t>
  </si>
  <si>
    <t>KYBURZ</t>
  </si>
  <si>
    <t>Plum Creek-South Fork American River</t>
  </si>
  <si>
    <t>38.76536664, -120.31889155</t>
  </si>
  <si>
    <t>SW1/4, SE1/4, SECTION 29, T11N, R15E, MD B&amp;M</t>
  </si>
  <si>
    <t>S017841_01</t>
  </si>
  <si>
    <t>RCH 6 Siphon</t>
  </si>
  <si>
    <t>38.2184, -121.6694</t>
  </si>
  <si>
    <t>S017064_1</t>
  </si>
  <si>
    <t>PUMP 7</t>
  </si>
  <si>
    <t>38.0723, -121.3783</t>
  </si>
  <si>
    <t>S016297_1</t>
  </si>
  <si>
    <t>37.8206, -121.4105</t>
  </si>
  <si>
    <t>SW1/4, SE1/4, SECTION 27, T1S, R5E, MD B&amp;M</t>
  </si>
  <si>
    <t>S019330_01</t>
  </si>
  <si>
    <t>37.9202, -121.4974</t>
  </si>
  <si>
    <t>NE1/4, SW1/4, SECTION 23, T1N, R4E, MD B&amp;M</t>
  </si>
  <si>
    <t>S019580_01</t>
  </si>
  <si>
    <t>Siphon 53</t>
  </si>
  <si>
    <t>38.0415, -121.4097</t>
  </si>
  <si>
    <t>S017427_1</t>
  </si>
  <si>
    <t>PUMP #14</t>
  </si>
  <si>
    <t>37.8113, -121.3834</t>
  </si>
  <si>
    <t>S019149_01</t>
  </si>
  <si>
    <t>37.8609, -121.3765</t>
  </si>
  <si>
    <t>S021031_01</t>
  </si>
  <si>
    <t>3.4</t>
  </si>
  <si>
    <t>38.0331, -121.5271</t>
  </si>
  <si>
    <t>S020107_1</t>
  </si>
  <si>
    <t>Burroughs N</t>
  </si>
  <si>
    <t>38.006, -121.6685</t>
  </si>
  <si>
    <t>S016492_1</t>
  </si>
  <si>
    <t>37.7869, -121.5011</t>
  </si>
  <si>
    <t>SW1/4, SW1/4, SECTION 2, T2S, R4E, MD B&amp;M</t>
  </si>
  <si>
    <t>S018431_1</t>
  </si>
  <si>
    <t>Sta. 267+77</t>
  </si>
  <si>
    <t>38.0748, -121.5009</t>
  </si>
  <si>
    <t>S017739_01</t>
  </si>
  <si>
    <t>SIPHON 2</t>
  </si>
  <si>
    <t>37.9497, -121.5669</t>
  </si>
  <si>
    <t>SW1/4, SECTION 8, T1N, R4E, MD B&amp;M</t>
  </si>
  <si>
    <t>S018967_1</t>
  </si>
  <si>
    <t>STA. 336+15</t>
  </si>
  <si>
    <t>37.9992, -121.621</t>
  </si>
  <si>
    <t>SW1/4, SW1/4, SECTION 23, T2N, R3E, MD B&amp;M</t>
  </si>
  <si>
    <t>S017076_1</t>
  </si>
  <si>
    <t>SIPHON V13</t>
  </si>
  <si>
    <t>38.0842, -121.5608</t>
  </si>
  <si>
    <t>NE1/4, SECTION 29, T3N, R4E, MD B&amp;M</t>
  </si>
  <si>
    <t>S017026_1</t>
  </si>
  <si>
    <t>SIPHON F8</t>
  </si>
  <si>
    <t>38.0889, -121.5291</t>
  </si>
  <si>
    <t>S016224_1</t>
  </si>
  <si>
    <t>37.9669, -121.4648</t>
  </si>
  <si>
    <t>NW1/4, NE1/4, SECTION 6, T1N, R5E, MD B&amp;M</t>
  </si>
  <si>
    <t>S018060_1</t>
  </si>
  <si>
    <t>SAC SAN JOAQUIN DELTA</t>
  </si>
  <si>
    <t>001-021-033</t>
  </si>
  <si>
    <t>SF DAMBACHER MASTONETTI</t>
  </si>
  <si>
    <t>38.2365, -121.4196</t>
  </si>
  <si>
    <t>SECTION 34, T5N, R5E, MD B&amp;M</t>
  </si>
  <si>
    <t>ALECK  DAMBACHER</t>
  </si>
  <si>
    <t>S016268_1</t>
  </si>
  <si>
    <t>37.8871, -121.4066</t>
  </si>
  <si>
    <t>NE1/4, SE1/4, SECTION 34, T1N, R5E, MD B&amp;M</t>
  </si>
  <si>
    <t>S018325_1</t>
  </si>
  <si>
    <t>Sta. 74+97</t>
  </si>
  <si>
    <t>38.0785, -121.4161</t>
  </si>
  <si>
    <t>NW1/4, SE1/4, SECTION 27, T3N, R5E, MD B&amp;M</t>
  </si>
  <si>
    <t>S017765_01</t>
  </si>
  <si>
    <t>38.3272, -121.6194</t>
  </si>
  <si>
    <t>S019465_1</t>
  </si>
  <si>
    <t>Siphon #15</t>
  </si>
  <si>
    <t>38.031, -121.4705</t>
  </si>
  <si>
    <t>SECTION 7, T2 N, R5E, MD B&amp;M</t>
  </si>
  <si>
    <t>S019123_01</t>
  </si>
  <si>
    <t>38.0399, -121.3873</t>
  </si>
  <si>
    <t>S017087_1</t>
  </si>
  <si>
    <t>VENICE REACH</t>
  </si>
  <si>
    <t>SIPHON V8</t>
  </si>
  <si>
    <t>38.0688, -121.5381</t>
  </si>
  <si>
    <t>NW1/4, SECTION 34, T3N, R4E, MD B&amp;M</t>
  </si>
  <si>
    <t>S000477_01</t>
  </si>
  <si>
    <t>36.78536845, -120.37228011</t>
  </si>
  <si>
    <t>SW1/4, NE1/4, SECTION 19, T13S, R15E, MD B&amp;M</t>
  </si>
  <si>
    <t>S017060_1</t>
  </si>
  <si>
    <t>SIPHON V9</t>
  </si>
  <si>
    <t>38.067, -121.5413</t>
  </si>
  <si>
    <t>NE1/4, NE1/4, SECTION 33, T3N, R4E, MD B&amp;M</t>
  </si>
  <si>
    <t>S018098_1</t>
  </si>
  <si>
    <t>15 hp pump</t>
  </si>
  <si>
    <t>38.274, -121.4949</t>
  </si>
  <si>
    <t>S020456_01</t>
  </si>
  <si>
    <t>37.8913, -121.4398</t>
  </si>
  <si>
    <t>S017944_01</t>
  </si>
  <si>
    <t>SIPHON NUMBER 4</t>
  </si>
  <si>
    <t>37.9629, -121.5293</t>
  </si>
  <si>
    <t>S017098_1</t>
  </si>
  <si>
    <t>37.8543, -121.324</t>
  </si>
  <si>
    <t>NW1/4, NW1/4, SECTION 16, T1S, R6E, MD B&amp;M</t>
  </si>
  <si>
    <t>S016703_1</t>
  </si>
  <si>
    <t>38.3278, -121.5219</t>
  </si>
  <si>
    <t>NE1/4, SE1/4, SECTION 34, T6N, R4E, MD B&amp;M</t>
  </si>
  <si>
    <t>S018526_1</t>
  </si>
  <si>
    <t>SI 23</t>
  </si>
  <si>
    <t>38.1193, -121.5084</t>
  </si>
  <si>
    <t>S019065_1</t>
  </si>
  <si>
    <t>37.7104, -121.2689</t>
  </si>
  <si>
    <t>SW1/4, SW1/4, SECTION 36, T2S, R6E, MD B&amp;M</t>
  </si>
  <si>
    <t>S019509_01</t>
  </si>
  <si>
    <t>37.8209, -121.4229</t>
  </si>
  <si>
    <t>SW1/4, NE1/4, SECTION 28, T1S, R5E, MD B&amp;M</t>
  </si>
  <si>
    <t>S018294_01</t>
  </si>
  <si>
    <t>017-08-004</t>
  </si>
  <si>
    <t>Sta. 0+91</t>
  </si>
  <si>
    <t>38.059, -121.4191</t>
  </si>
  <si>
    <t>S017761_01</t>
  </si>
  <si>
    <t>A-54 HIGHLINE SLOUGH</t>
  </si>
  <si>
    <t>38.1071, -121.4112</t>
  </si>
  <si>
    <t>SE1/4, SECTION 15, T3N, R5E, MD B&amp;M</t>
  </si>
  <si>
    <t>S017901_01</t>
  </si>
  <si>
    <t>37.9185, -121.5665</t>
  </si>
  <si>
    <t>S017469_01</t>
  </si>
  <si>
    <t>PUMP NO 3</t>
  </si>
  <si>
    <t>37.8091, -121.3914</t>
  </si>
  <si>
    <t>S017482_01</t>
  </si>
  <si>
    <t>PUMP NO 9</t>
  </si>
  <si>
    <t>37.7934, -121.3153</t>
  </si>
  <si>
    <t>S000550_01</t>
  </si>
  <si>
    <t>BUTTE CREEK</t>
  </si>
  <si>
    <t>39.33543549, -121.89219158</t>
  </si>
  <si>
    <t>SE1/4, SE1/4, SECTION 7, T17N, R1E, MD B&amp;M</t>
  </si>
  <si>
    <t>S017081_1</t>
  </si>
  <si>
    <t>SIPHON V4</t>
  </si>
  <si>
    <t>38.0578, -121.53</t>
  </si>
  <si>
    <t>NE1/4, SECTION 3, T2N, R4E, MD B&amp;M</t>
  </si>
  <si>
    <t>S020765_01</t>
  </si>
  <si>
    <t>A36 16" SIPHON</t>
  </si>
  <si>
    <t>38.0854, -121.4694</t>
  </si>
  <si>
    <t>NW1/4, NE1/4, SECTION 30, T3N, R5E, MD B&amp;M</t>
  </si>
  <si>
    <t>S021023_01</t>
  </si>
  <si>
    <t>S019472_1</t>
  </si>
  <si>
    <t>Siphon #17</t>
  </si>
  <si>
    <t>38.0173, -121.458</t>
  </si>
  <si>
    <t>SECTION 17, T2N, R5E, MD B&amp;M</t>
  </si>
  <si>
    <t>S018557_1</t>
  </si>
  <si>
    <t>SI 7</t>
  </si>
  <si>
    <t>38.1681, -121.5295</t>
  </si>
  <si>
    <t>S021371_01</t>
  </si>
  <si>
    <t>NSL S Pasture</t>
  </si>
  <si>
    <t>38.3905, -121.5024</t>
  </si>
  <si>
    <t>SECTION 11, T6N, R4E, MD B&amp;M</t>
  </si>
  <si>
    <t>S010411_03</t>
  </si>
  <si>
    <t>SANDY MUSH</t>
  </si>
  <si>
    <t>Middle Mariposa Slough</t>
  </si>
  <si>
    <t>37.1498502, -120.60601077</t>
  </si>
  <si>
    <t>NW1/4, SE1/4, SECTION 13, T9S, R12E, MD B&amp;M</t>
  </si>
  <si>
    <t>S018547_1</t>
  </si>
  <si>
    <t>SI 16</t>
  </si>
  <si>
    <t>38.1358, -121.5608</t>
  </si>
  <si>
    <t>S020661_1</t>
  </si>
  <si>
    <t>ELDORADO BEND</t>
  </si>
  <si>
    <t>EL DORADO BEND PUMP PLANT</t>
  </si>
  <si>
    <t>38.8566, -121.7862</t>
  </si>
  <si>
    <t>NE1/4, SE1/4, SECTION 30, T12N, R2E, MD B&amp;M</t>
  </si>
  <si>
    <t>S018548_1</t>
  </si>
  <si>
    <t>SI 40/41</t>
  </si>
  <si>
    <t>38.2056, -121.4802</t>
  </si>
  <si>
    <t>S019912_1</t>
  </si>
  <si>
    <t>MCQUAID RANCH PUMP</t>
  </si>
  <si>
    <t>38.2755, -121.5911</t>
  </si>
  <si>
    <t>SECTION 13, T5N, R3E, MD B&amp;M</t>
  </si>
  <si>
    <t>S015968_01</t>
  </si>
  <si>
    <t>37.7605, -121.2981</t>
  </si>
  <si>
    <t>SECTION 15, T2S, R6E, MD B&amp;M</t>
  </si>
  <si>
    <t>S020599_01</t>
  </si>
  <si>
    <t>HAAS SLOUGH</t>
  </si>
  <si>
    <t>143-240-03</t>
  </si>
  <si>
    <t>38.3238, -121.7146</t>
  </si>
  <si>
    <t>SECTION 34, T6N, R2E, MD B&amp;M</t>
  </si>
  <si>
    <t>S017295_01</t>
  </si>
  <si>
    <t>WHITMORE</t>
  </si>
  <si>
    <t>HAGAMAN GULCH</t>
  </si>
  <si>
    <t>German Ditch</t>
  </si>
  <si>
    <t>Upper South Cow Creek</t>
  </si>
  <si>
    <t>40.6074, -121.8232</t>
  </si>
  <si>
    <t>SE1/4, SE1/4, SECTION 23, T32N, R1E, MD B&amp;M</t>
  </si>
  <si>
    <t>S019029_1</t>
  </si>
  <si>
    <t>37.8247, -121.3764</t>
  </si>
  <si>
    <t>S018023_01</t>
  </si>
  <si>
    <t>SO Reed Bailey</t>
  </si>
  <si>
    <t>38.2257, -121.5554</t>
  </si>
  <si>
    <t>Brian  Bailey</t>
  </si>
  <si>
    <t>S018541_01</t>
  </si>
  <si>
    <t>SI 18</t>
  </si>
  <si>
    <t>38.1184, -121.5452</t>
  </si>
  <si>
    <t>S018564_1</t>
  </si>
  <si>
    <t>SI 14</t>
  </si>
  <si>
    <t>38.1442, -121.5573</t>
  </si>
  <si>
    <t>S020657_1</t>
  </si>
  <si>
    <t>KIRKVILLE</t>
  </si>
  <si>
    <t>POUNDSTONE S PUMP PLANT</t>
  </si>
  <si>
    <t>38.9427, -121.8362</t>
  </si>
  <si>
    <t>SW1/4, SW1/4, SECTION 26, T13N, R1E, MD B&amp;M</t>
  </si>
  <si>
    <t>S019512_01</t>
  </si>
  <si>
    <t>Woods MR 26</t>
  </si>
  <si>
    <t>37.8756, -121.3779</t>
  </si>
  <si>
    <t>SE1/4, NW1/4, SECTION 1, T1S, R5E, MD B&amp;M</t>
  </si>
  <si>
    <t>S018936_1</t>
  </si>
  <si>
    <t>071-050-28, 071-050-31</t>
  </si>
  <si>
    <t>PIPE #36</t>
  </si>
  <si>
    <t>38.0071, -121.3983</t>
  </si>
  <si>
    <t>S019365_01</t>
  </si>
  <si>
    <t>37.8652, -121.3276</t>
  </si>
  <si>
    <t>S020844_01</t>
  </si>
  <si>
    <t>37.9814, -121.4222</t>
  </si>
  <si>
    <t>S018009_01</t>
  </si>
  <si>
    <t>38.3185, -121.5187</t>
  </si>
  <si>
    <t>S020757_01</t>
  </si>
  <si>
    <t>A23 16" SIPHON</t>
  </si>
  <si>
    <t>S021280_01</t>
  </si>
  <si>
    <t>8</t>
  </si>
  <si>
    <t>37.9046, -121.5134</t>
  </si>
  <si>
    <t>S021946_01</t>
  </si>
  <si>
    <t>Gardiner Ranch Pump</t>
  </si>
  <si>
    <t>38.186, -121.5813</t>
  </si>
  <si>
    <t>SECTION 19, T4N, R4E, MD B&amp;M</t>
  </si>
  <si>
    <t>S023257_01</t>
  </si>
  <si>
    <t>Trappers Slough and Middle River</t>
  </si>
  <si>
    <t>Irrigation Siphon Pipe #3</t>
  </si>
  <si>
    <t>37.8995, -121.4721</t>
  </si>
  <si>
    <t>S019270_1</t>
  </si>
  <si>
    <t>#24</t>
  </si>
  <si>
    <t>37.8825, -121.5732</t>
  </si>
  <si>
    <t>NE1/4, SECTION 6, T1S, R4E, MD B&amp;M</t>
  </si>
  <si>
    <t>S018566_1</t>
  </si>
  <si>
    <t>SI #1</t>
  </si>
  <si>
    <t>38.1996, -121.5231</t>
  </si>
  <si>
    <t>S021019_01</t>
  </si>
  <si>
    <t>S020322_1</t>
  </si>
  <si>
    <t>BURNS CUT OFF</t>
  </si>
  <si>
    <t>NATALI RD JOINT PUMP</t>
  </si>
  <si>
    <t>37.9442, -121.3728</t>
  </si>
  <si>
    <t>S019443_1</t>
  </si>
  <si>
    <t>37.9198, -121.4682</t>
  </si>
  <si>
    <t>S018872_1</t>
  </si>
  <si>
    <t>37.9776, -121.3725</t>
  </si>
  <si>
    <t>S021293_01</t>
  </si>
  <si>
    <t>37.8989, -121.5656</t>
  </si>
  <si>
    <t>SECTION 32, T1N, R4E, MD B&amp;M</t>
  </si>
  <si>
    <t>S021298_01</t>
  </si>
  <si>
    <t>33</t>
  </si>
  <si>
    <t>37.8694, -121.5384</t>
  </si>
  <si>
    <t>S018569_1</t>
  </si>
  <si>
    <t>SI 9</t>
  </si>
  <si>
    <t>38.1576, -121.5343</t>
  </si>
  <si>
    <t>S020223_01</t>
  </si>
  <si>
    <t>WOODS IRRIDATION CO PUMP NO2</t>
  </si>
  <si>
    <t>Adrianna  Antoniolli</t>
  </si>
  <si>
    <t>S019448_1</t>
  </si>
  <si>
    <t>Siphon #9</t>
  </si>
  <si>
    <t>38.0468, -121.4546</t>
  </si>
  <si>
    <t>S021411_01</t>
  </si>
  <si>
    <t>146-0100-028-0000, 146-0100-047, 146-0100-013</t>
  </si>
  <si>
    <t>JOHNSON</t>
  </si>
  <si>
    <t>38.262, -121.5219</t>
  </si>
  <si>
    <t>SW1/4, SW1/4, SECTION 23, T5N, R4E, MD B&amp;M</t>
  </si>
  <si>
    <t>S020972_01</t>
  </si>
  <si>
    <t>37.8062, -121.3147</t>
  </si>
  <si>
    <t>S016818_01</t>
  </si>
  <si>
    <t>ENTERPRISE</t>
  </si>
  <si>
    <t>South Bonnyview Pumping Plant</t>
  </si>
  <si>
    <t>Olney Creek-Sacramento River</t>
  </si>
  <si>
    <t>40.5378, -122.3556</t>
  </si>
  <si>
    <t>SECTION 18, T31N, R4W, MD B&amp;M</t>
  </si>
  <si>
    <t>S021234_01</t>
  </si>
  <si>
    <t>38.1068, -121.4898</t>
  </si>
  <si>
    <t>S020542_01</t>
  </si>
  <si>
    <t>16 INCH SIPHON 17+87A</t>
  </si>
  <si>
    <t>37.9842, -121.4743</t>
  </si>
  <si>
    <t>NW1/4, NW1/4, SECTION 31, T2N, R5E, MD B&amp;M</t>
  </si>
  <si>
    <t>S018170_01</t>
  </si>
  <si>
    <t>38.086, -121.435</t>
  </si>
  <si>
    <t>S023281_01</t>
  </si>
  <si>
    <t>S022022_01</t>
  </si>
  <si>
    <t>Yolo Bypass</t>
  </si>
  <si>
    <t>1st Lift Station</t>
  </si>
  <si>
    <t>38.5301, -121.589</t>
  </si>
  <si>
    <t>S018434_1</t>
  </si>
  <si>
    <t>Sta. 241+56</t>
  </si>
  <si>
    <t>38.0812, -121.4999</t>
  </si>
  <si>
    <t>S017218_01</t>
  </si>
  <si>
    <t>37.8183, -121.4864</t>
  </si>
  <si>
    <t>SW1/4, SW1/4, SECTION 25, T2S, R5E, MD B&amp;M</t>
  </si>
  <si>
    <t>S020172_01</t>
  </si>
  <si>
    <t>Avis Channel (POD#1)</t>
  </si>
  <si>
    <t>39.3409, -121.9118</t>
  </si>
  <si>
    <t>S020718_01</t>
  </si>
  <si>
    <t>37.9549, -121.6249</t>
  </si>
  <si>
    <t>SECTION 3, T1N, R3E, MD B&amp;M</t>
  </si>
  <si>
    <t>S021275_01</t>
  </si>
  <si>
    <t>3</t>
  </si>
  <si>
    <t>37.8986, -121.4974</t>
  </si>
  <si>
    <t>S000923_01</t>
  </si>
  <si>
    <t>CARIBOU</t>
  </si>
  <si>
    <t>Butt Valley Reservoir-Butt Creek</t>
  </si>
  <si>
    <t>40.11522209, -121.14439911</t>
  </si>
  <si>
    <t>NW1/4, NE1/4, SECTION 13, T26N, R7E, MD B&amp;M</t>
  </si>
  <si>
    <t>S019688_1</t>
  </si>
  <si>
    <t>37.8102, -121.5422</t>
  </si>
  <si>
    <t>NW1/4, SECTION 33, T1S, R4E, MD B&amp;M</t>
  </si>
  <si>
    <t>S018637_01</t>
  </si>
  <si>
    <t>BOMBERGER RANCH WEST</t>
  </si>
  <si>
    <t>37.8862, -121.4031</t>
  </si>
  <si>
    <t>S018527_1</t>
  </si>
  <si>
    <t>SI 27</t>
  </si>
  <si>
    <t>38.1404, -121.5059</t>
  </si>
  <si>
    <t>S016333_1</t>
  </si>
  <si>
    <t>38.431, -121.608</t>
  </si>
  <si>
    <t>SW1/4, SE1/4, SECTION 23, T7N, R3E, MD B&amp;M</t>
  </si>
  <si>
    <t>S017968_01</t>
  </si>
  <si>
    <t>1460-1200-6000-0</t>
  </si>
  <si>
    <t>MW NO 3</t>
  </si>
  <si>
    <t>38.2602, -121.4677</t>
  </si>
  <si>
    <t>S021809_01</t>
  </si>
  <si>
    <t>WINTON</t>
  </si>
  <si>
    <t>Ferrell Ditch</t>
  </si>
  <si>
    <t>37.4929, -120.5025</t>
  </si>
  <si>
    <t>SECTION 13, T5S, R13E, MD B&amp;M</t>
  </si>
  <si>
    <t>LLOYD  PAREIRA</t>
  </si>
  <si>
    <t>S018185_01</t>
  </si>
  <si>
    <t>239-160-09</t>
  </si>
  <si>
    <t>37.7371, -121.2981</t>
  </si>
  <si>
    <t>S021255_01</t>
  </si>
  <si>
    <t>37.8459, -121.38</t>
  </si>
  <si>
    <t>S016662_1</t>
  </si>
  <si>
    <t>SYCAMORE RIVER</t>
  </si>
  <si>
    <t>PATANE</t>
  </si>
  <si>
    <t>38.157, -121.4081</t>
  </si>
  <si>
    <t>NE1/4, SECTION 34, T0 , R0 , MD B&amp;M</t>
  </si>
  <si>
    <t>S017475_01</t>
  </si>
  <si>
    <t>PORTABLE PUMP C</t>
  </si>
  <si>
    <t>37.7778, -121.3371</t>
  </si>
  <si>
    <t>S016298_1</t>
  </si>
  <si>
    <t>37.8302, -121.3868</t>
  </si>
  <si>
    <t>SE1/4, SE1/4, SECTION 23, T1S, R5E, MD B&amp;M</t>
  </si>
  <si>
    <t>S016702_1</t>
  </si>
  <si>
    <t>S019316_01</t>
  </si>
  <si>
    <t>SACRAMENO SAN JOAQUIN DELTA</t>
  </si>
  <si>
    <t>37.8628, -121.3764</t>
  </si>
  <si>
    <t>S018921_1</t>
  </si>
  <si>
    <t>PIPE #41</t>
  </si>
  <si>
    <t>38.0233, -121.3926</t>
  </si>
  <si>
    <t>S019460_1</t>
  </si>
  <si>
    <t>Siphon #5</t>
  </si>
  <si>
    <t>38.0392, -121.4426</t>
  </si>
  <si>
    <t>S019324_01</t>
  </si>
  <si>
    <t>37.9112, -121.51</t>
  </si>
  <si>
    <t>NW1/4, NW1/4, SECTION 26, T1N, R4E, MD B&amp;M</t>
  </si>
  <si>
    <t>S019141_01</t>
  </si>
  <si>
    <t>37.9846, -121.4448</t>
  </si>
  <si>
    <t>John  Armanino</t>
  </si>
  <si>
    <t>S021435_01</t>
  </si>
  <si>
    <t>38.3351, -121.6016</t>
  </si>
  <si>
    <t>S020968_01</t>
  </si>
  <si>
    <t>033-120-016</t>
  </si>
  <si>
    <t>1st Lift Station (+18 and 24)</t>
  </si>
  <si>
    <t>38.53, -121.5893</t>
  </si>
  <si>
    <t>NE1/4, NE1/4, SECTION 24, T8N, R3E, MD B&amp;M</t>
  </si>
  <si>
    <t>S020826_01</t>
  </si>
  <si>
    <t>38.1728, -121.4471</t>
  </si>
  <si>
    <t>S017939_01</t>
  </si>
  <si>
    <t>CAROL  JAQUES</t>
  </si>
  <si>
    <t>S017046_1</t>
  </si>
  <si>
    <t>38.076, -121.415</t>
  </si>
  <si>
    <t>SW1/4, SECTION 27, T3N, R5E, MD B&amp;M</t>
  </si>
  <si>
    <t>MING CENTRE, LLC  C/O PREMIER MANAGEMENT CO.</t>
  </si>
  <si>
    <t>S020469_01</t>
  </si>
  <si>
    <t>DIVERSION 2</t>
  </si>
  <si>
    <t>37.9244, -121.4363</t>
  </si>
  <si>
    <t>NW1/4, NW1/4, SECTION 21, T1N, R5E, MD B&amp;M</t>
  </si>
  <si>
    <t>S021416_01</t>
  </si>
  <si>
    <t>SF Tyler Island 2</t>
  </si>
  <si>
    <t>38.221, -121.5077</t>
  </si>
  <si>
    <t>S016656_1</t>
  </si>
  <si>
    <t>37.8666, -121.5391</t>
  </si>
  <si>
    <t>NE1/4, SECTION 9, T1S, R4E, MD B&amp;M</t>
  </si>
  <si>
    <t>S020592_01</t>
  </si>
  <si>
    <t>38.2323, -121.5587</t>
  </si>
  <si>
    <t>S017675_01</t>
  </si>
  <si>
    <t>37.9763, -121.6415</t>
  </si>
  <si>
    <t>SECTION 33, T2N, R3E, MD B&amp;M</t>
  </si>
  <si>
    <t>David  Dal Porto</t>
  </si>
  <si>
    <t>S002910_01</t>
  </si>
  <si>
    <t>EASTERN TEHAMA</t>
  </si>
  <si>
    <t>Big Dry Creek</t>
  </si>
  <si>
    <t>40.05405354, -121.97430635</t>
  </si>
  <si>
    <t>NW1/4, SECTION 3, T25N, R1W, MD B&amp;M</t>
  </si>
  <si>
    <t>S019693_1</t>
  </si>
  <si>
    <t>#6</t>
  </si>
  <si>
    <t>37.7672, -121.3512</t>
  </si>
  <si>
    <t>NW1/4, NE1/4, SECTION 18, T2S, R6E, MD B&amp;M</t>
  </si>
  <si>
    <t>S020041_01</t>
  </si>
  <si>
    <t>Siphon #231+86</t>
  </si>
  <si>
    <t>38.0305, -121.5002</t>
  </si>
  <si>
    <t>SECTION 11, T2N, R4E, MD B&amp;M</t>
  </si>
  <si>
    <t>S017069_1</t>
  </si>
  <si>
    <t>PUMP 1 STANDBY</t>
  </si>
  <si>
    <t>38.0713, -121.393</t>
  </si>
  <si>
    <t>S017593_01</t>
  </si>
  <si>
    <t>37.929, -121.607</t>
  </si>
  <si>
    <t>S019784_1</t>
  </si>
  <si>
    <t>27</t>
  </si>
  <si>
    <t>132-0210-032-0000</t>
  </si>
  <si>
    <t>WURSTER SLOUGH</t>
  </si>
  <si>
    <t>38.3428, -121.5326</t>
  </si>
  <si>
    <t>SW1/4, NE1/4, SECTION 27, T6N, R4E, MD B&amp;M</t>
  </si>
  <si>
    <t>S018989_1</t>
  </si>
  <si>
    <t>131-04-004</t>
  </si>
  <si>
    <t>37.9601, -121.458</t>
  </si>
  <si>
    <t>NW1/4, SW1/4, SECTION 5, T1N, R5E, MD B&amp;M</t>
  </si>
  <si>
    <t>S018811_1</t>
  </si>
  <si>
    <t>Broadway 15</t>
  </si>
  <si>
    <t>37.9201, -121.4672</t>
  </si>
  <si>
    <t>S020816_01</t>
  </si>
  <si>
    <t>38.1832, -121.4877</t>
  </si>
  <si>
    <t>S020656_1</t>
  </si>
  <si>
    <t>12" Siphon (167+70)</t>
  </si>
  <si>
    <t>38.0095, -121.4615</t>
  </si>
  <si>
    <t>SE1/4, NE1/4, SECTION 19, T2N, R5E, MD B&amp;M</t>
  </si>
  <si>
    <t>S018447_01</t>
  </si>
  <si>
    <t>142-100-106</t>
  </si>
  <si>
    <t>River Pumps and 2 Siphons</t>
  </si>
  <si>
    <t>38.2242, -121.6012</t>
  </si>
  <si>
    <t>Frank  Silva Franel Company</t>
  </si>
  <si>
    <t>S001906_01</t>
  </si>
  <si>
    <t>043-080-01-1</t>
  </si>
  <si>
    <t>SECTION 29, T6N, R4E, MD B&amp;M</t>
  </si>
  <si>
    <t>S019702_1</t>
  </si>
  <si>
    <t>37.7732, -121.3967</t>
  </si>
  <si>
    <t>S020493_01</t>
  </si>
  <si>
    <t>10" Pump (664+95)</t>
  </si>
  <si>
    <t>37.9721, -121.4879</t>
  </si>
  <si>
    <t>SE1/4, SW1/4, SECTION 36, T2N, R2N, MD B&amp;M</t>
  </si>
  <si>
    <t>S019356_01</t>
  </si>
  <si>
    <t>37.8571, -121.3191</t>
  </si>
  <si>
    <t>SW1/4, SE1/4, SECTION 9, T1 , R6E, MD B&amp;M</t>
  </si>
  <si>
    <t>S019687_1</t>
  </si>
  <si>
    <t>#4</t>
  </si>
  <si>
    <t>37.7696, -121.3679</t>
  </si>
  <si>
    <t>SE1/4, SECTION 14, T2S, R5E, MD B&amp;M</t>
  </si>
  <si>
    <t>S018437_1</t>
  </si>
  <si>
    <t>Sta. 217+57</t>
  </si>
  <si>
    <t>38.0873, -121.5015</t>
  </si>
  <si>
    <t>S021018_01</t>
  </si>
  <si>
    <t>S018859_1</t>
  </si>
  <si>
    <t>132-0190-086-0000</t>
  </si>
  <si>
    <t>Marathon Electric Pump</t>
  </si>
  <si>
    <t>38.3387, -121.5624</t>
  </si>
  <si>
    <t>SW1/4, SW1/4, SECTION 29, T6N, R4E, MD B&amp;M</t>
  </si>
  <si>
    <t>S019072_1</t>
  </si>
  <si>
    <t>37.709, -121.2791</t>
  </si>
  <si>
    <t>S019865_1</t>
  </si>
  <si>
    <t>142-0040-032</t>
  </si>
  <si>
    <t>SANCHEZ GARIN SIPHON</t>
  </si>
  <si>
    <t>38.2655, -121.5872</t>
  </si>
  <si>
    <t>SE1/4, SW1/4, SECTION 19, T5N, R4E, MD B&amp;M</t>
  </si>
  <si>
    <t>S020544_01</t>
  </si>
  <si>
    <t>S018789_1</t>
  </si>
  <si>
    <t>S018436_1</t>
  </si>
  <si>
    <t>37.9345, -121.5264</t>
  </si>
  <si>
    <t>S002064_01</t>
  </si>
  <si>
    <t>S008734_01</t>
  </si>
  <si>
    <t>GRAY EAGLE CREEK</t>
  </si>
  <si>
    <t>JOHNSVILLE</t>
  </si>
  <si>
    <t>Middle Fork Feather</t>
  </si>
  <si>
    <t>Long Valley Creek</t>
  </si>
  <si>
    <t>39.87214419, -120.72144976</t>
  </si>
  <si>
    <t>NW1/4, SE1/4, SECTION 10, T23N, R11E, MD B&amp;M</t>
  </si>
  <si>
    <t>S000413_01</t>
  </si>
  <si>
    <t>MEADOW VALLEY</t>
  </si>
  <si>
    <t>East Branch North Fork Feather</t>
  </si>
  <si>
    <t>Meadow Valley Creek</t>
  </si>
  <si>
    <t>39.92313852, -121.06768279</t>
  </si>
  <si>
    <t>SE1/4, SW1/4, SECTION 22, T24N, R8E, MD B&amp;M</t>
  </si>
  <si>
    <t>S016674_1</t>
  </si>
  <si>
    <t>025-06-08-010-05</t>
  </si>
  <si>
    <t>SW1/4, NE1/4, SECTION 5, T3N, R5E, MD B&amp;M</t>
  </si>
  <si>
    <t>Ronald   Robinson</t>
  </si>
  <si>
    <t>S021853_01</t>
  </si>
  <si>
    <t>12" Siphon (255+18)</t>
  </si>
  <si>
    <t>S018554_1</t>
  </si>
  <si>
    <t>SI 43</t>
  </si>
  <si>
    <t>38.2096, -121.4924</t>
  </si>
  <si>
    <t>S018575_1</t>
  </si>
  <si>
    <t>SI 6</t>
  </si>
  <si>
    <t>38.1756, -121.5244</t>
  </si>
  <si>
    <t>S020823_01</t>
  </si>
  <si>
    <t>S020144_1</t>
  </si>
  <si>
    <t>37.9449, -121.3727</t>
  </si>
  <si>
    <t>S020594_01</t>
  </si>
  <si>
    <t>37.7353, -121.2977</t>
  </si>
  <si>
    <t>Earnest  J. Pombo Jr.</t>
  </si>
  <si>
    <t>S020109_1</t>
  </si>
  <si>
    <t>38.227, -121.6015</t>
  </si>
  <si>
    <t>Also reported as S019548</t>
  </si>
  <si>
    <t>POD APN was reported as 055-060-02. Actual POD APN was verified as 055-060-03 through 1061_info_Orders_Patent Maps.mxd and Parcel Quest</t>
  </si>
  <si>
    <t>Partnership is misspelled.</t>
  </si>
  <si>
    <t>Row Labels</t>
  </si>
  <si>
    <t>California Water Service (Private) Total</t>
  </si>
  <si>
    <t>City of Lathrop Total</t>
  </si>
  <si>
    <t>City of Manteca Total</t>
  </si>
  <si>
    <t>City of Stockton Total</t>
  </si>
  <si>
    <t>Mokelumne Acres MD Total</t>
  </si>
  <si>
    <t>Count of Statement</t>
  </si>
  <si>
    <t>RD 1 (UNION ISLAND) Total</t>
  </si>
  <si>
    <t>RD 1007 (PICO AND NAGLEE) Total</t>
  </si>
  <si>
    <t>RD 17 (MOSSDALE) Total</t>
  </si>
  <si>
    <t>RD 2 (UNION ISLAND) Total</t>
  </si>
  <si>
    <t>RD 2023 (VENICE ISLAND) Total</t>
  </si>
  <si>
    <t>RD 2027 (MANDEVILLE ISLAND) Total</t>
  </si>
  <si>
    <t>RD 2029 (EMPIRE TRACT) Total</t>
  </si>
  <si>
    <t>RD 2030 (MCDONALD ISLAND) Total</t>
  </si>
  <si>
    <t>RD 2033 (BRACK TRACT) Total</t>
  </si>
  <si>
    <t>RD 2037 (RINDGE TRACT) Total</t>
  </si>
  <si>
    <t>RD 2038 (LOWER JONES TRACT) Total</t>
  </si>
  <si>
    <t>RD 2039 (UPPER JONES TRACT) Total</t>
  </si>
  <si>
    <t>RD 2040 (VICTORIA ISLAND) Total</t>
  </si>
  <si>
    <t>RD 2041 (MEDFORD ISLAND) Total</t>
  </si>
  <si>
    <t>RD 2042 (BISHOP TRACT) Total</t>
  </si>
  <si>
    <t>RD 2044 (KING ISLAND) Total</t>
  </si>
  <si>
    <t>RD 2058 (PESCADERO DISTRICT) Total</t>
  </si>
  <si>
    <t>RD 2062 (STEWART TRACT) Total</t>
  </si>
  <si>
    <t>RD 2064 (RIVER JUNCTION) Total</t>
  </si>
  <si>
    <t>RD 2072 (WOODWARD ISLAND) Total</t>
  </si>
  <si>
    <t>RD 2074 (SARGENT-BARNHART TRACT) Total</t>
  </si>
  <si>
    <t>RD 2075 (MCMULLIN RANCH) Total</t>
  </si>
  <si>
    <t>RD 2085 (KASSON DISTRICT) Total</t>
  </si>
  <si>
    <t>RD 2086 (CANAL RANCH) Total</t>
  </si>
  <si>
    <t>RD 2089 (STARK TRACT) Total</t>
  </si>
  <si>
    <t>RD 2094 (WALTHALL) Total</t>
  </si>
  <si>
    <t>RD 2095 (PARADISE JUNCTION) Total</t>
  </si>
  <si>
    <t>RD 2096 (WETHERBEE LAKE) Total</t>
  </si>
  <si>
    <t>RD 2107 (MOSSDALE) Total</t>
  </si>
  <si>
    <t>RD 2113 (FAY ISLAND) Total</t>
  </si>
  <si>
    <t>RD 2114 (RIO BLANCO TRACT) Total</t>
  </si>
  <si>
    <t>RD 2115 (SHIMA TRACT) Total</t>
  </si>
  <si>
    <t>RD 2119 (WRIGHT-ELMWOOD TRACT) Total</t>
  </si>
  <si>
    <t>RD 348 (NEW HOPE) Total</t>
  </si>
  <si>
    <t>RD 38 (STATEN ISLAND) Total</t>
  </si>
  <si>
    <t>RD 524 (MIDDLE ROBERTS ISLAND) Total</t>
  </si>
  <si>
    <t>RD 544 (UPPER ROBERTS ISLAND) Total</t>
  </si>
  <si>
    <t>RD 548 (TERMINOUS) Total</t>
  </si>
  <si>
    <t>RD 684 (LOWER ROBERTS ISLAND) Total</t>
  </si>
  <si>
    <t>RD 773 (FABIAN TRACT) Total</t>
  </si>
  <si>
    <t>LID Total</t>
  </si>
  <si>
    <t>NBID Total</t>
  </si>
  <si>
    <t>NSJWCD Total</t>
  </si>
  <si>
    <t>Richvale Irrigation District Total</t>
  </si>
  <si>
    <t>SEWD Total</t>
  </si>
  <si>
    <t>WID Total</t>
  </si>
  <si>
    <t>Woods Irrigation Company Total</t>
  </si>
  <si>
    <t>North Delta Water Agency Total</t>
  </si>
  <si>
    <t>Beaver Lake/Slough</t>
  </si>
  <si>
    <t>Burns Cutoff And Black Slough</t>
  </si>
  <si>
    <t>Delta Cross Channel</t>
  </si>
  <si>
    <t>Drain V</t>
  </si>
  <si>
    <t>Drain W</t>
  </si>
  <si>
    <t>Drain W5</t>
  </si>
  <si>
    <t>Drain W7</t>
  </si>
  <si>
    <t>Drain W8</t>
  </si>
  <si>
    <t>Drain X</t>
  </si>
  <si>
    <t>Drain Y4</t>
  </si>
  <si>
    <t>Drain Z</t>
  </si>
  <si>
    <t>East End Of Sycamore Slough</t>
  </si>
  <si>
    <t>Fabian Canal</t>
  </si>
  <si>
    <t>Grant Line Canal And Middle River</t>
  </si>
  <si>
    <t>Highline Slough Intake</t>
  </si>
  <si>
    <t>Lindsay Slough</t>
  </si>
  <si>
    <t>Middle River (Claimed)
Empire Cut (Actual)</t>
  </si>
  <si>
    <t>North Fork Mokelume River</t>
  </si>
  <si>
    <t>North Mokelumne River</t>
  </si>
  <si>
    <t>Reclamation District 999 Main Drainage Canal</t>
  </si>
  <si>
    <t>Reclamation District 999 West Lateral No. 3</t>
  </si>
  <si>
    <t>Rock Slough</t>
  </si>
  <si>
    <t>Rock Slough Werner Cut</t>
  </si>
  <si>
    <t>Sandmound Slough</t>
  </si>
  <si>
    <t>Sano Joaquin River</t>
  </si>
  <si>
    <t>South Fork Putah Creek</t>
  </si>
  <si>
    <t>Toe Drain Canal</t>
  </si>
  <si>
    <t>Tom Paine</t>
  </si>
  <si>
    <t>Trapper/Whiskey Slough</t>
  </si>
  <si>
    <t>Twenty-One Mile Cut</t>
  </si>
  <si>
    <t>Whiskey Slough Turner Cut San Joaquin River</t>
  </si>
  <si>
    <t>Woodbridge Irrigation District Irrigation Canal</t>
  </si>
  <si>
    <t>Yolo Bypass - Toe Drain</t>
  </si>
  <si>
    <t>Place of use is not riparian to the source</t>
  </si>
  <si>
    <t>Angel Slough</t>
  </si>
  <si>
    <t>Glenn-Colusa Canal</t>
  </si>
  <si>
    <t>2015 Apr-Sep Demand (AF)</t>
  </si>
  <si>
    <t>GNIS_Name</t>
  </si>
  <si>
    <t>American River</t>
  </si>
  <si>
    <t>Anderson Cottonwood Canal</t>
  </si>
  <si>
    <t>Baker Lateral</t>
  </si>
  <si>
    <t>Big Chico Creek</t>
  </si>
  <si>
    <t>Brushy Creek</t>
  </si>
  <si>
    <t>Butt Creek</t>
  </si>
  <si>
    <t>Calhoun Cut</t>
  </si>
  <si>
    <t>Cherry Creek</t>
  </si>
  <si>
    <t>Colusa Trough</t>
  </si>
  <si>
    <t>Contra Costa Canal</t>
  </si>
  <si>
    <t>Coon Creek</t>
  </si>
  <si>
    <t>Dana Slough</t>
  </si>
  <si>
    <t>Delta-Mendota Canal</t>
  </si>
  <si>
    <t>Dickson Creek</t>
  </si>
  <si>
    <t>Dudley Creek</t>
  </si>
  <si>
    <t>Eastside Bypass</t>
  </si>
  <si>
    <t>Eleanor Creek</t>
  </si>
  <si>
    <t>Fabian and Bell Canal</t>
  </si>
  <si>
    <t>Fivemile Slough</t>
  </si>
  <si>
    <t>Gold Blossom Canal</t>
  </si>
  <si>
    <t>Governor Edmund G Brown California Aqueduct</t>
  </si>
  <si>
    <t>Hastings Cut</t>
  </si>
  <si>
    <t>Islemouth Slough</t>
  </si>
  <si>
    <t>Kellogg Creek</t>
  </si>
  <si>
    <t>Lower Main Canal</t>
  </si>
  <si>
    <t>Main Canal</t>
  </si>
  <si>
    <t>Main Tuolumne Ditch</t>
  </si>
  <si>
    <t>Meadow Creek</t>
  </si>
  <si>
    <t>Middle Creek</t>
  </si>
  <si>
    <t>Middle Fork Mokelumne River</t>
  </si>
  <si>
    <t>Middle Yuba River</t>
  </si>
  <si>
    <t>Mokelumne Aqueduct</t>
  </si>
  <si>
    <t>New Creek</t>
  </si>
  <si>
    <t>Nibs Slough</t>
  </si>
  <si>
    <t>North Fork Feather River</t>
  </si>
  <si>
    <t>North Fork North Fork American River</t>
  </si>
  <si>
    <t>North Fork Stanislaus River</t>
  </si>
  <si>
    <t>Poso Canal</t>
  </si>
  <si>
    <t>Rattlesnake Creek</t>
  </si>
  <si>
    <t>Reclamation District 551 Borrow Canal</t>
  </si>
  <si>
    <t>Rose Spring Ditch</t>
  </si>
  <si>
    <t>Sacramento River Deep Water Ship Channel</t>
  </si>
  <si>
    <t>Salmon Slough</t>
  </si>
  <si>
    <t>Sand Mound Slough</t>
  </si>
  <si>
    <t>Shag Slough</t>
  </si>
  <si>
    <t>South Fork American River</t>
  </si>
  <si>
    <t>South Fork Stanislaus River</t>
  </si>
  <si>
    <t>South Yuba River</t>
  </si>
  <si>
    <t>Stanislaus River</t>
  </si>
  <si>
    <t>Tenmile Slough</t>
  </si>
  <si>
    <t>Tomato Slough</t>
  </si>
  <si>
    <t>Tuolumne River</t>
  </si>
  <si>
    <t>Werner Dredger Cut</t>
  </si>
  <si>
    <t>West Main Canal</t>
  </si>
  <si>
    <t>Delta</t>
  </si>
  <si>
    <t>Unique Source Names for Statements in Delta (Taken from eWRIMS GIS)</t>
  </si>
  <si>
    <t>Unique Source Names for all Statements in Order (Created Through a Spatial Join in ArcMap)</t>
  </si>
  <si>
    <t>Stream Name</t>
  </si>
  <si>
    <t>North Fork Mokelumne River</t>
  </si>
  <si>
    <t>Dredger Cut</t>
  </si>
  <si>
    <t>South Fork Mokelumne River</t>
  </si>
  <si>
    <t>Property Separated from water body?</t>
  </si>
  <si>
    <t>Earliest Date of Water Source Found</t>
  </si>
  <si>
    <t>CATEGORY</t>
  </si>
  <si>
    <t>FIELD NAME</t>
  </si>
  <si>
    <t>EXPLANATION</t>
  </si>
  <si>
    <t>LIST OF ACRONYMS</t>
  </si>
  <si>
    <t>LIST OF SHEETS</t>
  </si>
  <si>
    <t>Statement ID, e.g. "SXXXXXX"</t>
  </si>
  <si>
    <t>Definition</t>
  </si>
  <si>
    <t>Name</t>
  </si>
  <si>
    <t>How to use</t>
  </si>
  <si>
    <t>Claimant documented in 2015</t>
  </si>
  <si>
    <t>Claimant documented in 2017</t>
  </si>
  <si>
    <t>Explanation of Sheets and Fields in the "Master List"</t>
  </si>
  <si>
    <t>A smaller version of the Master List</t>
  </si>
  <si>
    <t>DWR</t>
  </si>
  <si>
    <t>Division of Water Rights</t>
  </si>
  <si>
    <t>eWRIMS</t>
  </si>
  <si>
    <t>Electronic Water Rights Information Management System</t>
  </si>
  <si>
    <t>Identifies if a statement POD is located within the Legal Delta boundary</t>
  </si>
  <si>
    <t>GIS</t>
  </si>
  <si>
    <t>Geographic Information System</t>
  </si>
  <si>
    <t>A table that identifies if a statement falls within a certain service area. Pivot tables display specifically which statements are associated to which respective district/agency.</t>
  </si>
  <si>
    <t>Provides notes about the statement information</t>
  </si>
  <si>
    <t>HU</t>
  </si>
  <si>
    <t>Hydrologic Unit</t>
  </si>
  <si>
    <t>Demand provided as per Order WR 2015-0002-DWR</t>
  </si>
  <si>
    <t>HUC</t>
  </si>
  <si>
    <t>Hydrologic Unit Code</t>
  </si>
  <si>
    <t>Pivot table displaying riparian stats based on owner</t>
  </si>
  <si>
    <t>Water diversion amounts for 2016 taken from the online Report Management System</t>
  </si>
  <si>
    <t>Pivot table displaying pre-1914 stats based on owner</t>
  </si>
  <si>
    <t>Identifies if a statement claims a riparian right</t>
  </si>
  <si>
    <t>Pivot table displaying riparian &amp; pre-1914 stats based on reclamation district</t>
  </si>
  <si>
    <t>Tributary of the POD  - obtained from eWRIMS GIS</t>
  </si>
  <si>
    <t>NDWA</t>
  </si>
  <si>
    <t>Export of GIS attributes from eWRIMS and WRUDS information</t>
  </si>
  <si>
    <t>County of the POD  - obtained from eWRIMS GIS</t>
  </si>
  <si>
    <t>Information identifying the POD - includes PLSS information, latitude &amp; longitude, and parcel number</t>
  </si>
  <si>
    <t>Information identifying the POU - includes PLSS information, latitude &amp; longitude, and parcel number</t>
  </si>
  <si>
    <t>Information about the patent(s) covering the POU</t>
  </si>
  <si>
    <t>Public Land Survey System</t>
  </si>
  <si>
    <t>Asks whether the parcel(s) owned abuts the water source:
Completely - All parcels touch the water source
Partially - Some parcels touch the water source
Separated - Parcel(s) do not touch the water source
N/A - Unconfirmed</t>
  </si>
  <si>
    <t>Point of diversion</t>
  </si>
  <si>
    <t>POU</t>
  </si>
  <si>
    <t>Place of use</t>
  </si>
  <si>
    <t>Identifies if parcel(s) do not touch the water source:
Single Separation - One parcel does not touch the water source
Multiple Separations - Multiple parcels do not touch the water source
Not Separated - All parcels touch the water source
Unknown - Unconfirmed</t>
  </si>
  <si>
    <t>QA</t>
  </si>
  <si>
    <t>Quality Assurance</t>
  </si>
  <si>
    <t>Count of number of parcels receiving water from POD</t>
  </si>
  <si>
    <t>QC</t>
  </si>
  <si>
    <t>Quality Control</t>
  </si>
  <si>
    <t>Comments on anything not covered in the other fields</t>
  </si>
  <si>
    <t>Documents whether reservoirs or other means of storage are reported or identified in maps</t>
  </si>
  <si>
    <t>Date that riparian information was reviewed for quality assurance and quality control</t>
  </si>
  <si>
    <t>SWRCB</t>
  </si>
  <si>
    <t>State Water Resources Control Board</t>
  </si>
  <si>
    <t>WIC</t>
  </si>
  <si>
    <t>Identifies if a statement claims a pre-1914 right</t>
  </si>
  <si>
    <t>Documents if this item was submitted and the details of the item</t>
  </si>
  <si>
    <t>WRUDS</t>
  </si>
  <si>
    <t>Water Rights Use Data Set</t>
  </si>
  <si>
    <t>Date that pre-1914 information was reviewed</t>
  </si>
  <si>
    <t>Notes &amp; Aliases</t>
  </si>
  <si>
    <t xml:space="preserve">
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t>
  </si>
  <si>
    <t xml:space="preserve">
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t>
  </si>
  <si>
    <t xml:space="preserve"> - drawn from SJ 2008 Parcel</t>
  </si>
  <si>
    <t xml:space="preserve">
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t>
  </si>
  <si>
    <t xml:space="preserve">
The current parcel map shows that the property is adjacent to Grant Line Canal and the 1912, 1914, and 1916 parcel maps from the State Archives (obtained from Delta Disk 1 2005-2006) indicate that the property has not been subdivided and recombined.  Finally, the Master Property List confirms that 189-040-12 is riparian to Grant Line Canal. </t>
  </si>
  <si>
    <t xml:space="preserve">
The current parcel map shows that the property is adjacent to Cache Slough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t>
  </si>
  <si>
    <t xml:space="preserve">
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t>
  </si>
  <si>
    <t xml:space="preserve">
1956 Cooperative Study map and Upper Sacramento Valley Association 3/5/1957 letter support the District's riparian claim; letter states that in 1957 the District had 586 acres of riparian land.</t>
  </si>
  <si>
    <t xml:space="preserve">
The land at the POD is not owned by this owner. The POU does not abut the natural stream source. The patented land does not appear riparian.</t>
  </si>
  <si>
    <t xml:space="preserve">
Need to consult record room to look for title and patent</t>
  </si>
  <si>
    <t xml:space="preserve">
The POU lies on non-riparian patented land</t>
  </si>
  <si>
    <t xml:space="preserve">
All of the APN's in the place of use are severed from the POD, 241-350-05, which isn't owned by the water right claimant. Additionally, while the proprietor provided patent maps and patent images for the place of use, he failed to do so for the POD--there's no proof that the POD and the place of use were ever under the same ownership! Although the proprietor has a license to the diversion works, he/she cannot claim a riparian right without providing a deed that clearly proves it.  Otherwise, DWR will remove the "riparian" claim from this statement.</t>
  </si>
  <si>
    <t>RIPARIAN &amp; PRE-1914 WATER RIGHT CLAIMS</t>
  </si>
  <si>
    <t>Oakdale Irrigation District</t>
  </si>
  <si>
    <t>Riparian Comments on District or Other Rights</t>
  </si>
  <si>
    <t>Pre-1914 Comments on District or Other Rights</t>
  </si>
  <si>
    <t>Water District identified through location of POD with respect to Water District boundaries obtained from San Joaquin County site or explicitly identified in the Statement</t>
  </si>
  <si>
    <t>Reclamation District identified through location of POD with respect to Water District boundaries obtained from San Joaquin County site or explicitly identified in the Statement</t>
  </si>
  <si>
    <t>Irrigation District identified through location of POD with respect to Water District boundaries obtained from San Joaquin County site or explicitly identified in the Statement</t>
  </si>
  <si>
    <t>A list of District boundaries identified and obtained from San Joaquin County website</t>
  </si>
  <si>
    <t>Documentation provided for development of water for mine near Oroville, with tailwater available to irrigation company</t>
  </si>
  <si>
    <t>The patents in this area have not been mapped out and will require more extensive work to completely map all patents.</t>
  </si>
  <si>
    <t>More information needed to understand the claim. A map was not provided to confirm the POU.</t>
  </si>
  <si>
    <t>Federal Rancho Patent no 84 for Canada De Capay</t>
  </si>
  <si>
    <t xml:space="preserve">Unknown due to unspecified POU, Undetermined POD </t>
  </si>
  <si>
    <t>POU appears to be mostly within the Rio De Los Molinos Rancho. The POU contains several parcels making it susceptible to loss through severance.</t>
  </si>
  <si>
    <t>Claimant submitted a letter from the State Water Board regarding to a complaint filed against PG&amp;E which recognized claimant's Pre-1914 rights</t>
  </si>
  <si>
    <t xml:space="preserve">MEDIUM
Stake appropriative claim back to 1854--however, the second appropriation notice, which dates to 1872, states that the original appropriator gave up its appropriative claim in 1860 and then reclaimed it that same year. Additionally, the 1854 claim does not refer to the Middle Yuba River or Milton Dam--that appropriative claim is referenced in the 1872 notice. The chain of title looks solid, but continuous use evidence is lacking before 1989. Finally, the extent of the appropriative claims, "all waters, etc." seems ridiculous. </t>
  </si>
  <si>
    <t>No documentation provided for Pre-1914</t>
  </si>
  <si>
    <t>Unknown due to unspecified POU</t>
  </si>
  <si>
    <t>This statement appears to have riparian right on the surface. It abuts a natural stream and it is being used for beneficial purposes. However, information about the patent and place of use were not provided/found. This leaves it open to the possibility that the place of use could have been severed and recombined at a later date. Without more information it is not possible to conclude.</t>
  </si>
  <si>
    <t xml:space="preserve">Service Area maps were provided as were 5 original appropriation notices that indicated the purpose of use, place of use, POD, and the diversion amounts--the diverter is well within the original extents specified in the notices. Additionally, the documentation demonstrates how the water rights passed into the hands of the current owner. </t>
  </si>
  <si>
    <t>Patent Book 5 ,Pg. 289, 12/30/1872</t>
  </si>
  <si>
    <t>No documentation provided for Pre-1914
First year of use indicated as 1918 in initial statement of diversion</t>
  </si>
  <si>
    <t>Extensive continuous use documentation provided along with deeds.</t>
  </si>
  <si>
    <t>No documentation given</t>
  </si>
  <si>
    <t xml:space="preserve">Parcel quest says owned by the state of California. Additionally, though both parcels are adjacent to the water shed, there are portions of the place of use that do not have a mapped patent. This means that some of the place of use could be under non-riparian patents </t>
  </si>
  <si>
    <t>Claimant provided the appropriation notice, property deed, and a declaration from the Water Resources Superintendent as evidence of continuous use</t>
  </si>
  <si>
    <t>Extensive continuous use documentation provided along with deeds and Notice of Appropriation.</t>
  </si>
  <si>
    <t>Extensive continuous use documentation provided along with deed</t>
  </si>
  <si>
    <t>Appropriative Rights given, but dated in 1922. However, preceding letter provides information detailing use of water since 1854</t>
  </si>
  <si>
    <t>POU APN 015-050-009-000 appears separated from the POD. POU does not appear riparian.</t>
  </si>
  <si>
    <t>Dana &amp; Dana Inc.</t>
  </si>
  <si>
    <t>NE 1/4, NE 1/4, Sec 16, T12N, R3E, MD B&amp;M</t>
  </si>
  <si>
    <t>The previous owner was Dana &amp; Dana Inc.</t>
  </si>
  <si>
    <t>Some documentation given, but none specifying use.</t>
  </si>
  <si>
    <t>Claimant failed to submit Pre-1914 supporting documents; however, riparian right is sufficient to constitute water use</t>
  </si>
  <si>
    <t>A Rossi Inc.</t>
  </si>
  <si>
    <t>See Contract And Other Rights. See http://www.waterboards.ca.gov/waterrights/water_issues/programs/hearings/woods_irrigation/docs/wr2016_0006-exec_agreement020816.pdf
http://www.waterboards.ca.gov/board_info/agendas/2011/jan/011811_8_121410order.pdf
Some of WIC have retained riparian rights (Rancho Santa margarita and Murphy Slough). Other areas of service seem to have been severed upon transfer of "Parcel 2."</t>
  </si>
  <si>
    <t>Short form of Agreement on Page 9 of PDF says the  land has had an irrigation system</t>
  </si>
  <si>
    <t>The POD is Minor Slough on APN 0042-220-020, from which the parcel is completely severed. The water right holder has not provided a copy of the title or any other evidence whatsoever to suggest his riparian right was preserved upon severance. based on the map provided but the claimant APN's 0042-250-110 and 0042250010 describes the POU, POD and POU are included within several CA patents as shown 016796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See S016796 POU and Underlying Patents</t>
  </si>
  <si>
    <t xml:space="preserve">Nothing reported beyond the initial statement, 2012 is the last eWRIMS report   </t>
  </si>
  <si>
    <t>Claimant failed to submit Pre-1914 supporting documents; and riparian right is insufficient to constitute water use</t>
  </si>
  <si>
    <t>Patent Book 7, Pg. 384, 5/26/1877</t>
  </si>
  <si>
    <t>Venice Island, Inc.</t>
  </si>
  <si>
    <t>CA Patents1847, 2266, 1846 and Federal Patents CACAAA 036687, 039383</t>
  </si>
  <si>
    <t>Map provided by claimant Shows the POU, nothing was reported since 2012, Deed was submitted as a part o the Statement of diversion.</t>
  </si>
  <si>
    <t>CA Patents 1847, 2266, 1846 and Federal Patents CACAAA 036687, 039383</t>
  </si>
  <si>
    <t xml:space="preserve">property abuts water source. POUs and POD are in the same watershed. The property has no severance. There was no water used for storage. </t>
  </si>
  <si>
    <t>Wheeler Ranch Greene and Hemly, Inc.</t>
  </si>
  <si>
    <t>Patent Book 5 ,Pg. 290, 12/30/1872</t>
  </si>
  <si>
    <t>Per the map provided by the Claimant the POU and the POD on the same parcel which abuts the water within, more documentation will be needed to support the ownership and reservation of water rights.</t>
  </si>
  <si>
    <t xml:space="preserve">POU is separated  entirely from the watercourse but is on a patent that is riparian to the watercourse. Riparian right may have been preserved upon severance </t>
  </si>
  <si>
    <t>Claimant failed to submit proof of continuous use,  however, riparian right is sufficient to constitute water use</t>
  </si>
  <si>
    <t xml:space="preserve">The POU is entirely covered by riparian patents and there are multiple parcels with zero separations from the watercourse </t>
  </si>
  <si>
    <t>(1) Rancho El Pescadero
(2) Tideland Reclamation Company - Patent 2256</t>
  </si>
  <si>
    <t>POD is plotted within the APN: 033-140-45 in GIS eWRIMS. The statement  listed the POD to be located in APN: 033-140-59. Water are being stored and retained to support or protect the fish &amp; wildlife.</t>
  </si>
  <si>
    <t>The riparian patents are the Survey ID#: YOL 942 and Accession #: CACAAA 004937.</t>
  </si>
  <si>
    <t xml:space="preserve">Most of the property is located on patents that are not riparian to the source (Toe Drain) There are multiple separations, and it appears that there are 3, rather than 2 parcels in the place of use according to the map. Additionally, water was not illegally stored, as the amount beneficially used equaled the amount diverted or stored </t>
  </si>
  <si>
    <t xml:space="preserve">Place of use is separated from watercourse however the POU originated from a riparian patent, and this right may have been preserved upon severance </t>
  </si>
  <si>
    <t xml:space="preserve">Place of use is separated from the water course so the riparian right may only have been retained upon severance if we have proof </t>
  </si>
  <si>
    <t>POD is on riparian patent.
Note: There is two S017814 folders in the Statement folder.</t>
  </si>
  <si>
    <t>Sacramento river</t>
  </si>
  <si>
    <t xml:space="preserve">POU is completely separated from the watercourse, and the POU is located on patents that are not riparian to the watercourse </t>
  </si>
  <si>
    <t>Unsure of how to determine if Pescadero Reclamation district maintained title after 1921
Additional information:
http://pescaderoreclamationdistrict2058.yolasite.com/deeds-and-documents.php</t>
  </si>
  <si>
    <t xml:space="preserve">POU separated from POD is irrelevant, however the POU is not adjacent to river.  </t>
  </si>
  <si>
    <t>Claimant failed to submit Pre-1914 supporting documents; however riparian right are sufficient to constitute water use</t>
  </si>
  <si>
    <t>Claimant failed to submit Pre-1914 supporting documents; however,  riparian rights are sufficient to constitute water use</t>
  </si>
  <si>
    <t>Sacramento River, Sacramento San Joaquin Delta</t>
  </si>
  <si>
    <t>Claimant failed to submit Pre-1914 supporting documents; and riparian right are insufficient to constitute water use</t>
  </si>
  <si>
    <t>POU is on a Riparian Patent. Refer to initial comments.</t>
  </si>
  <si>
    <t>Pump House Ranches Inc.</t>
  </si>
  <si>
    <t>10 APNS divided across 6 patents and only three are riparian. Township was incorrectly reported as 35N.</t>
  </si>
  <si>
    <t xml:space="preserve">See Contract And Other Rights. POU is located on a riparian patent, however the location is separated from the POD. However, the riparian right may have been preserved upon severance </t>
  </si>
  <si>
    <t>Seven mile slough</t>
  </si>
  <si>
    <t xml:space="preserve">At the time of the patent,  Little Connection Slough did not exist--it is not indicated on the original survey map. In order to validate their riparian claim, the claimants need to provide a chain of title indicating that the property has existed as a contiguous tract of equal or larger size since the creation of Little Connection Slough. If at any point, part of the current property was severed from the watercourse, that part would no longer be riparian. </t>
  </si>
  <si>
    <t>POU is on Riparian Patents. Refer to initial comments.</t>
  </si>
  <si>
    <t>NE 1/4, Sec 9, T5S, R14E MD B&amp;M</t>
  </si>
  <si>
    <t>Merritt Island Ranch- Greene &amp; Hemly, Inc.</t>
  </si>
  <si>
    <t>Pg. 11 of the PDF states irrigation use in an Agreement dated 1912</t>
  </si>
  <si>
    <t>APNs and POU lie on Riparian Patents.</t>
  </si>
  <si>
    <t>Patent 1681, Patent 1686</t>
  </si>
  <si>
    <t>No documentation provided.</t>
  </si>
  <si>
    <t xml:space="preserve">Pg. 9 of the PDF describes irrigation prior to 1914. </t>
  </si>
  <si>
    <t>More information needed. Attached a explanatory attachment, but did not provide documentation</t>
  </si>
  <si>
    <t>I estimated and drew the place f use using the provided map</t>
  </si>
  <si>
    <t>Claimant failed to submit Pre-1914 supporting documents; and riparian rights are insufficient to constitute water use</t>
  </si>
  <si>
    <t xml:space="preserve">White Slough was not drawing in the survey. This suggests it was created after the land was patented. Part of the POU lies on non-riparian patent (579). </t>
  </si>
  <si>
    <t>CA Patent 4429</t>
  </si>
  <si>
    <t>Shadowbird Inc.</t>
  </si>
  <si>
    <t>Muzio Farms, Inc.</t>
  </si>
  <si>
    <t>No documentation given. NOTE: on Statement, not checked for either Pre or Riparian Rights</t>
  </si>
  <si>
    <t xml:space="preserve">The POU is located on multiple parcels and  there are multiple separations from the watercourse. Additionally, portions of the POU are located on patents that are not riparian to the watercourse </t>
  </si>
  <si>
    <t xml:space="preserve">The claimant did provided a POU map, the file was found on the 14th floor of the CALEPA building. The POU parcel was abutting the watercourse with the POD instream. </t>
  </si>
  <si>
    <t>RC Farms Inc.</t>
  </si>
  <si>
    <t>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t>
  </si>
  <si>
    <t>Documentation is given that supports Pre-1914 rights. On Pg. 9 of the PDF, describes irrigation before 1914.</t>
  </si>
  <si>
    <t>The locations and APN of POD and POU provided by claimant are contradicting each other</t>
  </si>
  <si>
    <t>Notice of Appropriation (1890) supplied along  supporting documentation for continuous use. Though, it is dated after 1914.</t>
  </si>
  <si>
    <t>Did not create new POU Map: 
POU is currently riparian to Upland Canal. It is not certain that Upland Canal existed at the time of patent. The canal was not drawn in the original surveys of the POU. This determination was made on the basis that Upland Canal is considered an unnatural water source.</t>
  </si>
  <si>
    <t>Did not create new POU Map: 
POU is currently riparian to Peripheral Canal. It is not certain that Peripheral Canal existed at the time of patent. The canal was not drawn in the original surveys of the POU. This determination was made on the basis that Peripheral Canal is considered an unnatural water source.</t>
  </si>
  <si>
    <t xml:space="preserve">
All the land in the service area has remained in federal hands except for SE 1/4 of Sec 13 in T42N, R12E, which was sold to Carlos Dorris--hence riparian right is fully preserved except in that location.</t>
  </si>
  <si>
    <t>APN is divided across multiple patents. APN 05507008 and 05507007 is separated from POD.
Created new map titled AbilioMMorais_PODsuperimposedoverbasemap.mxd</t>
  </si>
  <si>
    <t xml:space="preserve">There are multiple separations within the place of use . Additionally, the northernmost portion of the POU is located on patents that are not riparian to Black Slough </t>
  </si>
  <si>
    <t xml:space="preserve">The POU is located on a patent that is not riparian to the watercourse at the point of diversion (Black Slough). The POU is also separated from the watercourse </t>
  </si>
  <si>
    <t>Coney Island Farms Inc.</t>
  </si>
  <si>
    <t>Claimant failed to submit proof of continuous use,  however, riparian right is insufficient to constitute water use</t>
  </si>
  <si>
    <t>There were two additional POUs (166-020-01, 166-020-02) added after QA/QC. Patent 4178 and Campo de los Franceses are non-riparian. There's a square of patent missing in Section 33. Additionally there is a gap between Campo de los Franceses and CA Patents but area has been reexamined by Chris and determined to have correctly mapped for the time being.</t>
  </si>
  <si>
    <t>Patent Book 5 ,Pg. 389, 3/26/1873,  survey 1113</t>
  </si>
  <si>
    <t>Patent Book 5 ,Pg. 387, 3/26/1873, survey 1114</t>
  </si>
  <si>
    <t>Patent Book 5 ,Pg. 392, 3/26/1873, survey 602</t>
  </si>
  <si>
    <t xml:space="preserve">The POU is located on multiple parcels and is separated from the watercourse. Additionally, portions of the POU are located on patents that are not riparian to the watercourse </t>
  </si>
  <si>
    <t>Map provided by claimant Shows the POU, Deed was submitted as a part o the Statement of diversion.</t>
  </si>
  <si>
    <t xml:space="preserve">The POU parcels are located on riparian patents, however, northeast parcels are not abutting the water source. The patent was severed into more than 3 parcels. We need to request for more information to determine if the riparian right was transferred or distributed among the severed parcels through a deed. </t>
  </si>
  <si>
    <t>Per the map provided by the Claimant the POU and the POD on parcels which abuts water within, more documentation will be needed to support the ownership and reservation of water rights.</t>
  </si>
  <si>
    <t>Reclamation District No. 2030</t>
  </si>
  <si>
    <t xml:space="preserve">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
</t>
  </si>
  <si>
    <t>Not much information was found/provided. Graeagle Water Company seems to supply water to many people in the city of Graeagle. They did not provide any information about those owners/POUs. Gray Eagle Creek passes through the city of Graeagle, with the Middle Fork Feather River located to the north east. Both appear to be natural stream sources.</t>
  </si>
  <si>
    <t xml:space="preserve">POD is at Mokelumne river, there are no separations of parcels and the place of use is covered by a patent riparian to (No Suggestions) river. </t>
  </si>
  <si>
    <t xml:space="preserve">Llano Seco covers a majority of the Parrott Company's parcels; however, there is a possibility of severance for subdivided parcels. Chain of title would be needed to look into this further. The POD mapped in eWRIMS (unconfirmed if it is the true POD) is located about 20 miles north of the POU. The plotted POD is in a different Special Survey (part of the Farewell survey). </t>
  </si>
  <si>
    <t>POU consists of multiple patents that are riparian to a different stream than the POD. The POU is also subdivided and needs chain of title to confirm preservation of riparian right.</t>
  </si>
  <si>
    <t>POU is separated from the POD and the patent is not riparian.</t>
  </si>
  <si>
    <t>Patent 2182 covers the entire POU; however, subdivision has occurred - requiring a chain of title to confirm preservation of riparian right.</t>
  </si>
  <si>
    <t>Refers to Pleasant Valley Canal Co. v. Borror (1998) as a basis of Pre-1914 Right</t>
  </si>
  <si>
    <t>Patent 2235</t>
  </si>
  <si>
    <t>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 current POU also contains Patent 415 which is not riparian to South Mokelumne River.</t>
  </si>
  <si>
    <t xml:space="preserve">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There is a small parcel "011-070-06" that is separated from Hog Slough and is also currently owned by Louis Mello Ranch LP. </t>
  </si>
  <si>
    <t>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t>
  </si>
  <si>
    <t>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t>
  </si>
  <si>
    <t>POU needs to be better defined. Part of the Mizuno Farms' POU lay on patents riparian to San Joaquin River and another portion lay on patents that are not riparian to San Joaquin River.</t>
  </si>
  <si>
    <t>Reclamation Districts</t>
  </si>
  <si>
    <t>San Joaquin, CA Headreach 1910 Map</t>
  </si>
  <si>
    <t>Snodgrass Slough Dredger Cut</t>
  </si>
  <si>
    <t>The date of earliest map found with the water course</t>
  </si>
  <si>
    <t>OTHER RIGHTS RIPARIAN PIVOT TABLE</t>
  </si>
  <si>
    <t>OTHER RIGHTS PRE-1914 PIVOT TABLE</t>
  </si>
  <si>
    <t>ORIGINAL RIPARIAN PIVOT TABLE</t>
  </si>
  <si>
    <t>ORIGINAL PRE-1914 PIVOT TABLE</t>
  </si>
  <si>
    <t>Pre-1914</t>
  </si>
  <si>
    <t>Updated:</t>
  </si>
  <si>
    <t>Pivot table displaying riparian priorities based on contract and other rights</t>
  </si>
  <si>
    <t>Pivot table displaying pre-1914 priorities based on contract and other rights</t>
  </si>
  <si>
    <t>RIPARIAN REVIEWAL</t>
  </si>
  <si>
    <t>COMBINED PRIORITIES</t>
  </si>
  <si>
    <t xml:space="preserve">2015 Information Order (WR 2015-0002-DWR) </t>
  </si>
  <si>
    <t>ALL STATEMENTS</t>
  </si>
  <si>
    <t>Contract or Other Right</t>
  </si>
  <si>
    <t>LIST OF STATEMENTS AND THEIR RESPECTIVE DISTRICT/COMPANY</t>
  </si>
  <si>
    <t>Information Requested in the 2015 Informational Oder</t>
  </si>
  <si>
    <t>Monthly amounts of water diverted in 2014</t>
  </si>
  <si>
    <t>Basis of right in 2014</t>
  </si>
  <si>
    <t>Separate amounts for direct diversion and diversion to storage</t>
  </si>
  <si>
    <t>Include maximum rate of diversion</t>
  </si>
  <si>
    <t>Method of measurement for each month</t>
  </si>
  <si>
    <t>Type of Claim</t>
  </si>
  <si>
    <t>Service area - acreage, crop type</t>
  </si>
  <si>
    <t>Documentation supporting claim</t>
  </si>
  <si>
    <t>patent date</t>
  </si>
  <si>
    <t>patent map</t>
  </si>
  <si>
    <t>notice of appropriation</t>
  </si>
  <si>
    <t>property deed</t>
  </si>
  <si>
    <t>continued beneficial use of water</t>
  </si>
  <si>
    <t>Monthly diversion for each month starting with Feb 2015</t>
  </si>
  <si>
    <t>submitted by the 5th of each month</t>
  </si>
  <si>
    <t>*4</t>
  </si>
  <si>
    <t>Riparian Review Date</t>
  </si>
  <si>
    <t>R4</t>
  </si>
  <si>
    <t>P4</t>
  </si>
  <si>
    <t>http://www.waterboards.ca.gov/waterrights/water_issues/programs/ewrims/curtailment/wateruseinfo.shtml</t>
  </si>
  <si>
    <t>SWRCB-2014informational-order@waterboards.ca.gov</t>
  </si>
  <si>
    <t>Identify POD and POU</t>
  </si>
  <si>
    <t>Total Statements</t>
  </si>
  <si>
    <t>* This categorization scheme applies to all statements and summaries.</t>
  </si>
  <si>
    <t>Responses that do not provide information supporting critical elements of the a claimed water right and where preliminary staff analysis did not identify support outside the response.</t>
  </si>
  <si>
    <t xml:space="preserve">Responses that provide information supporting some but not all of the elements of a claimed water right (or where partial support was otherwise identified by staff from information available to the Division) but where additional documentation may be required  to support a specific water right claim. </t>
  </si>
  <si>
    <t xml:space="preserve">Responses that provide information supporting each of the elements of the claimed water right(s).  </t>
  </si>
  <si>
    <t>Responses that indicate an alternative basis of right to divert water (usually a water supply contract) in addition to the underlying water right claim.</t>
  </si>
  <si>
    <t>Includes water companies or other agencies not identified as a district. Statements were identified either explicitly through respoonse documentation or geographically using boundaries of specific service areas.</t>
  </si>
  <si>
    <t>Source from which POD is diverting - obtained from eWRIMS GIS</t>
  </si>
  <si>
    <t>Asks if any supplemental documents supporting the water right claim were provided in response to the information order</t>
  </si>
  <si>
    <t>Comments provided by staff that impact the classification of the riparian claim</t>
  </si>
  <si>
    <t>Three types of appropriation were identified:
Non-Statutory - (Pre-1872) No formal method to appropriate water had been developed; notice of appropriation provided by various menthods 
CA Civil Code - (1872 - 1914) Offered appropriators the opportunity to post and file with the county recorder as a means of providing notice</t>
  </si>
  <si>
    <t>Comments provided by staff that impact the classification of the pre-1914 claim</t>
  </si>
  <si>
    <t>Identifies if a statement is in an area that was previously reviewed by the Office of the Delta Watermaster and identified as covered by a colorable water supply contract (primarily those within the North Delta Water Agency's boundaries)</t>
  </si>
  <si>
    <t>Classification based on preliminary review by the Office of the Delta Watermaster</t>
  </si>
  <si>
    <t>Preliminary classification based on review by the Ofice of the Delta Watermaster</t>
  </si>
  <si>
    <t>Overview summary of different claim types and their categorization (potentially modified by virtue of a water supply contract)</t>
  </si>
  <si>
    <t>Contains areas previously investigated by the Office of the Delta Watermaster.  These determinations (primarily related to identification of a waer supply contract or other basis of diversion right) trump any categorizations in the Master List or Clean List.</t>
  </si>
  <si>
    <t>Documents dates and lists streamssources identified in the Legal Delta</t>
  </si>
  <si>
    <t>Pivot table displaying riparian &amp; pre-1914 stats based on irrigation  district, water district, and any other agency</t>
  </si>
  <si>
    <t>The following lists of statements are to be assigned to categories that override the preliminary category assigned based on review of the response supporting the underlying claim of right in the Master List. Inserting in this table will auto-update the "Master List."</t>
  </si>
  <si>
    <r>
      <t>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t>
    </r>
    <r>
      <rPr>
        <i/>
        <sz val="11"/>
        <rFont val="Calibri"/>
        <family val="2"/>
        <scheme val="minor"/>
      </rPr>
      <t xml:space="preserve"> pro rata</t>
    </r>
    <r>
      <rPr>
        <sz val="11"/>
        <rFont val="Calibri"/>
        <family val="2"/>
        <scheme val="minor"/>
      </rPr>
      <t xml:space="preserve"> on every parcel within the District. Subsequent transfers of land within the District have preserved the per-acre allocation of the District’s undivided riparian water right claim.</t>
    </r>
  </si>
  <si>
    <t>When natural flow is available, the riparian right allocated to each parcel within RD 2058 covers all beneficial use on such parcels.  Pre-1914 claims, based soley on responses would have been generally assigned to category 1 (preliminarily appearing to be without support of a critical element of the claim).</t>
  </si>
  <si>
    <t>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responses to this claim will be directed exclusively to oversight of the Settlement Agreement.</t>
  </si>
  <si>
    <t>To Be Determined (but appears to be similar to the NDWA contract analysis)</t>
  </si>
  <si>
    <t>RIPARIAN CATEGORY (WITHOUT CONTRACT) OF STATEMENTS BASED ON OWNER</t>
  </si>
  <si>
    <t>PRE-1914 CATEGORY (WITHOUTH CONTRACT) OF STATEMENTS BASED ON OWNER</t>
  </si>
  <si>
    <t>Category 1</t>
  </si>
  <si>
    <t>Category 2</t>
  </si>
  <si>
    <t>Category 3</t>
  </si>
  <si>
    <t>Category 4</t>
  </si>
  <si>
    <t>Riparian Category</t>
  </si>
  <si>
    <t>Pre-1914 Category</t>
  </si>
  <si>
    <t>Riparian Category Based on District or Other Right</t>
  </si>
  <si>
    <t>Pre-1914 Category Based on District or Other Right</t>
  </si>
  <si>
    <t>Combined Riparian Category</t>
  </si>
  <si>
    <t>Combined Pre-1914 Category</t>
  </si>
  <si>
    <t>COMBINED CATEGORIES</t>
  </si>
  <si>
    <t>Includes details about each Statement and criteria looked at when determining category. This sheet is referenced in many other sheets. Values changed here will be reflected in other sheets.</t>
  </si>
  <si>
    <t>Preliminary staff classification of riparian category overridden because of the contract category</t>
  </si>
  <si>
    <t>Preliminary classification of Pre-1914 category overridden by the contract category</t>
  </si>
  <si>
    <t>SSWDU states claim is from exchange contract, not riparian or pre-14, category based on original review comments</t>
  </si>
  <si>
    <t>category based on original review comments</t>
  </si>
  <si>
    <t>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t>
  </si>
  <si>
    <t>POU on separate patents, but both patents appear to abut Borrow Canal.</t>
  </si>
  <si>
    <t>Contains POU on a patent that appears to not touch Borrow Canal</t>
  </si>
  <si>
    <t>POD and POU are located within NBID which is considered as *4 category</t>
  </si>
  <si>
    <t>POD and POU are located within WIC boundary which is considered as *4 category</t>
  </si>
  <si>
    <t>Claimant failed to submit supporting documents for its Pre-1914 claim; however, the POD and POU are within North Delta Water Agency boundary which is considered as *4 category.</t>
  </si>
  <si>
    <t>POD and POU are located within RD 2058 which is considered as *4 category</t>
  </si>
  <si>
    <t>POU is within Wood Irrigation Company service area, which is considered as *4 category. See S018876 POU and Underlying Patents</t>
  </si>
  <si>
    <t>POD and POU are located within NDWA boundary which is considered as *4 category</t>
  </si>
  <si>
    <t>See Contract And Other Rights. POU is within Wood Irrigation Company service area, which is considered as *4 category. See S018876 POU and Underlying Patents</t>
  </si>
  <si>
    <t>Delta Watermaster Office has determined RD 2058 to be a *4 category for its riparian right. See "Contract and Other Rights."</t>
  </si>
  <si>
    <t>This Statement comes within the boundaries of the North Delta Water Agency. A contract between NDWA and the Department of Water Resources provides diverters in the North Delta with a supply of water of a suitable quality to meet all reasonable and beneficial uses within the NDWA boundaries. Thus, notwithstanding the preliminary categorization of the response supporting the water right claim(s) associated with this Statement, Statements within the NDWA boundary have a *4 category.</t>
  </si>
  <si>
    <t>Patents include No. 269, 1092 
Water source is Sacramento River Deep Water Ship Channel which was not illustrated in the original Yolo Survey 1005 and 880.</t>
  </si>
  <si>
    <t>POD and POU reported on different parcels. Unable to confirm the actual situation with the given information.</t>
  </si>
  <si>
    <t>The statement did not specifically indicate the POU, it is assumed that the POU is on the parcels owned under "Connor Graham Tr Etal"</t>
  </si>
  <si>
    <t>Provided detailed history</t>
  </si>
  <si>
    <t>All parcels touch Sacramento River</t>
  </si>
  <si>
    <t>Well documented</t>
  </si>
  <si>
    <t>Parcels are in RD 2058</t>
  </si>
  <si>
    <t>Service area is within a large federal Patent identified as CA Serial Patent CACAAA 000311. Some federal patents within the POU appear to be disconnected from water source.</t>
  </si>
  <si>
    <t>Neither Dredger Cut nor Highline Slough were noted in the original county survey</t>
  </si>
  <si>
    <t>POU contains patents that were riparian to the water source</t>
  </si>
  <si>
    <t>Jumps from riparian claim to pre-1914 claim</t>
  </si>
  <si>
    <t xml:space="preserve">Title Bond was provided for an area within Guesisosi Grant however there were no documents indicating the final transfer of ownership, also some of the Parcel claimed as a POU is not touching water bodies, </t>
  </si>
  <si>
    <t>Initial Statement describes POU as 16,560 acres in nearby Township and Ranges. The year of first use was 1872. Currently reports as both riparian and pre-1914.</t>
  </si>
  <si>
    <t>This statement originally claimed Pre-1914 and started to claim riparian in 2014.</t>
  </si>
  <si>
    <t>POU is on a patent next to water source</t>
  </si>
  <si>
    <t>Sycamore Slough not found in the original survey</t>
  </si>
  <si>
    <t>Dredger Cut not found in the original survey</t>
  </si>
  <si>
    <t>Duck Slough did not appear in original survey; however Miner Slough does appear</t>
  </si>
  <si>
    <t>POU abuts Middle River. POD is on Empire Cut which is a tributary or Middle River. Patents in POU touch Middle River.</t>
  </si>
  <si>
    <t>Beaver Slough was not drawn in SJ 60 survey. POU is on patents 452 &amp; 572 and surveys SJ 471, SJ 60, and SJ 58</t>
  </si>
  <si>
    <t>Certain areas in the POU are on patents that do not touch Steamboat Slough</t>
  </si>
  <si>
    <t>POU within Rancho El Pescadero; however was not identified in list of RD 2058.</t>
  </si>
  <si>
    <t>Broadway Canal was not drawn in original survey SJ 1267 (JP Whitney Patent 2182). POU is a subdivision of this patent, chain of title needed to confirm reservation of riparian right.</t>
  </si>
  <si>
    <t>POU is on Patent 1172 (Survey SAC 962) &amp; Patent 4686 (Survey 312). APN 142-0100-031 is a subdivision of Patent 1172. Chain of title needed to ensure riparian right still exists.</t>
  </si>
  <si>
    <t>Trapper Slough was not drawn in SJ 1275 (Patent 2182). POU is a subdivision of the patent and request a chain of title analysis</t>
  </si>
  <si>
    <t>Delta Streams (eWRIMS + GNIS, Duplicates Removed)</t>
  </si>
  <si>
    <t>Information Requested</t>
  </si>
  <si>
    <t>Specific information that was requested from the 2015 Drought Informational Order WR 2015-0002-DWR</t>
  </si>
  <si>
    <t>The portion of Whiskey Slough south of the 2N/1N township boundary was cut in and constructed in 7/25/1867 according to a memo from the State Land Commission</t>
  </si>
  <si>
    <t>POU and POD parcels touch the water source</t>
  </si>
  <si>
    <t xml:space="preserve">POD is upstream of the POU. The POD is within the same watershed as the riparian patent and the POU. There is a possibility that the owner placed the POD upstream with the consent from other property owners. The location of the POD can be corrected and confirmed later as long its not in a different watershed. </t>
  </si>
  <si>
    <t>Claim appears adequately supported</t>
  </si>
  <si>
    <t>Certain areas in the POU are on patents that do not touch Middle River</t>
  </si>
  <si>
    <t xml:space="preserve"> POU covers multiple claimed parcels which lie on the same riparian patent. POU and POD are in the same watershed. The property has multiple severances. There is no water used for storage, documentation for patent and water right was sent by claimant .</t>
  </si>
  <si>
    <t xml:space="preserve">
Place of use is severed from the watercourse (Trapper Slough and the POD is not owned by the water right claimant. The claimant must provide proof of a riparian easement upon severance. </t>
  </si>
  <si>
    <t xml:space="preserve">
POD located in survey 640 and diverting from Old River, to which survey 640 was riparian. </t>
  </si>
  <si>
    <t>(1) The POD is not owned by the diverter.
(2) The POU is separated from the watercourse.
(3) The POU and POD originated from separate patents.</t>
  </si>
  <si>
    <t>129-040-41 is adjacent to the watercourse and originated from a riparian patent on 3/26/1873.</t>
  </si>
  <si>
    <t>129-040-41 is adjacent to the watercourse and originated from a riparian patent on 3/26/1873.Institute Parcels workbook for details.</t>
  </si>
  <si>
    <t>APN: 011-200-09 within the POU is located on non-riparian patents to the water source.</t>
  </si>
  <si>
    <t>Need Chain of Title to confirm subdivision</t>
  </si>
  <si>
    <t>Approximate area of POU was plotted by georeferencing based on the provided map in page 5 of the supporting document, "WEST-#1401159-v1-S001050_Riparian_Claim_supporting_documentation.pdf". POU occupies a large area which involves non-riparian patents; however, claimant has provided documents supporting Pre-1914 claims, which need further investigation during Pre-1914 water right evaluation.</t>
  </si>
  <si>
    <t>Claimant failed to specify POU. The provided service area map does not adequately identify POU, and POU APN is not specified within the statement.</t>
  </si>
  <si>
    <t>Part of POU lies on non-riparian patent (Patent 957), per claimant provided map multiple separations in parcels from the POD and POU parcels, need documentation showing the riparian right reserve for the APN's that doesn’t touch the water body also need documents to prove ownership of the land.</t>
  </si>
  <si>
    <t xml:space="preserve">Part of POU lies on patent (Patent 1773) which is not riparian to the water source (Georgiana Slough). </t>
  </si>
  <si>
    <t xml:space="preserve">Partial of POU overlies patents which are not riparian to the POD. </t>
  </si>
  <si>
    <t>a small portion of POU lies on Patent 4209 which is not riparian to the water source, North Mokelumne River, but is riparian to Georgiana Slough.</t>
  </si>
  <si>
    <t>Did not create new POU Map</t>
  </si>
  <si>
    <t>Pg.5 of S016233 Statement of Diversion shows POU located approx. 5 mile south east of the POD. Pg. 11 of S016233 Statement of Diversion shows parcels owned by claimant, which are adjacent to POD. Verification of POU location is needed.</t>
  </si>
  <si>
    <t>POD does not lie within the claimed POD APN. Property abuts water source. POU and POD are in the same watershed. POU has multiple separations, more documentation will be needed to support the ownership and the reservation of water rights. There has been no water used for storage.</t>
  </si>
  <si>
    <t>POU abuts the water source and is located within riparian patent, Rancho El Pescadero.</t>
  </si>
  <si>
    <t>POU abuts the water source and overlies a riparian patent.</t>
  </si>
  <si>
    <t>POU abuts the water source and overlies two riparian patents.</t>
  </si>
  <si>
    <t>POU abuts water source and overlies riparian patents.</t>
  </si>
  <si>
    <t>POU is located within non-riparian patent.</t>
  </si>
  <si>
    <t>POU is located within Rancho El Pescadero.</t>
  </si>
  <si>
    <t>POU is separated from POD and Merced River, and overlies patents which are not riparian to the water source.</t>
  </si>
  <si>
    <t>POU is separated from the water source, but is located within riparian patent. Proof for riparian right preservation is needed.</t>
  </si>
  <si>
    <t>POU is separated from water source and overlies non-riparian patent. Storage of water was reported in 2013.</t>
  </si>
  <si>
    <t>POU is separated from water source and overlies non-riparian patents. Storage of water was reported in 2013.</t>
  </si>
  <si>
    <t>POU is separated from water source while majority of the POU overlies non-riparian patents.</t>
  </si>
  <si>
    <t>POU is separated from water source, however, POU is located within riparian patent; POU is considered to possess riparian right. POU and POD are within the same watershed. The property has no severance. There was no water used for storage.</t>
  </si>
  <si>
    <t>POU lies on part of the POD parcel claimed 142-04-29 According to Parcel Quest, that parcel is 142-04-39 which includes the POD and some of the POU within but the right of the POU is separated from the eater body so more information and documentation needed to confirm the reservation of water rights and ownership.</t>
  </si>
  <si>
    <t>POU occupies riparian patents which were surveyed separately.</t>
  </si>
  <si>
    <t>POU overlies multiple patents while portion of it overlies non-riparian patent. Patent 0 Survey 88 is riparian to Walthall Slough while Patent 0 Survey 87 is not riparian neither to Walthall Slough nor San Joaquin River. Additionally, POD is located by Walthall Slough instead of San Joaquin River as claimed.</t>
  </si>
  <si>
    <t>POU overlies multiple patents while portion of it overlies non-riparian patent. Patent 0 Survey 88 is riparian to Walthall Slough while Patent 0 Survey 87 is not riparian to Walthall Slough.</t>
  </si>
  <si>
    <t>POU overlies multiple patents while portion of it overlies non-riparian patent.</t>
  </si>
  <si>
    <t>POU overlies multiple patents; Patent 2565 &amp; 4658 are non riparian.</t>
  </si>
  <si>
    <t>POU overlies multiple riparian patents, receives water from PODs filed in several other statements. The multiple PODs divert water from three different sources tributary to Sacramento-San Joaquin Delta.</t>
  </si>
  <si>
    <t xml:space="preserve">POU overlies multiple riparian patents, receives water from PODs filed in several other statements. The multiple PODs divert water from three different sources tributary to Sacramento-San Joaquin Delta. </t>
  </si>
  <si>
    <t>POU is on patents that touch the watercourse; however the parcels are currently separated from Sacramento River. Chain of title needed to confirm reservation.</t>
  </si>
  <si>
    <t>Portion of the POU overlies non-riparian patents.</t>
  </si>
  <si>
    <t>POU overlies riparian patent 1417.</t>
  </si>
  <si>
    <t>POU overlies riparian patent 2182.</t>
  </si>
  <si>
    <t>POU overlies riparian patent and is separated from water source. Proof of riparian right preservation is needed.</t>
  </si>
  <si>
    <t>POU overlies riparian patent.</t>
  </si>
  <si>
    <t>POU overlies riparian patents.</t>
  </si>
  <si>
    <t>POU shown on map does not lie on the claimed POU APN, and POU does not lie on the same APN as POD; however, POU located within riparian patents. POU abuts MOKELUMNE RIVER while POD abuts SAN JOAQUIN RIVER, more information and documentation will be needed to confirm reservation of water rights and proof of ownership. Claimed POD APN does not exist.</t>
  </si>
  <si>
    <t>POU is spread across multiple patents</t>
  </si>
  <si>
    <t>Properties are separated from water source and lie within non-riparian patent. POU and POD are in the same watershed. The property has multiple severances. There has had no water used for storage.</t>
  </si>
  <si>
    <t>Property abuts a natural stream source. POD and POU are in the same watershed. The property has no severance. There was no water used for storage.</t>
  </si>
  <si>
    <t>Property abuts a natural stream source. POU and POD are in the same watershed. The Property has not been severed. There was no water used for storage.</t>
  </si>
  <si>
    <t>Property abuts a natural stream source. POUs and POD are in the same watershed. The property has no severance. There was no water used for storage.</t>
  </si>
  <si>
    <t>Property abuts an natural stream source. POU and POD are in the same watershed. The property has no severance. There was no water used for storage.</t>
  </si>
  <si>
    <t>Property abuts an natural stream source. POU and POD are in the same watershed. The property has no severance. There was no water used for storage</t>
  </si>
  <si>
    <t>Property abuts water source. POU and POD are in the same watershed. The property has no severance. There has had no water used for storage.</t>
  </si>
  <si>
    <t>Property abuts water source. POU and POD are in the same watershed. The property has no severances. There has had no water used for storage, more documentation will be needed to support the ownership and reservation of water rights.</t>
  </si>
  <si>
    <t>Property abuts water source. POU and POD are in the same watershed. The property has no severances. There has had no water used for storage.</t>
  </si>
  <si>
    <t>Property abuts water source. POU and POD are in the same watershed. The property has single severance. There has had no water used for storage.</t>
  </si>
  <si>
    <t>See Contract And Other Rights. POU is within Wood Irrigation Company service area, which is considered as *4 category.</t>
  </si>
  <si>
    <t>POU is not on a riparian patent</t>
  </si>
  <si>
    <t xml:space="preserve">Portion of POU parcels are located on non-riparian patents to the watercourse. </t>
  </si>
  <si>
    <t>Chain of title needed for parcels that do not touch Winchester Lake.</t>
  </si>
  <si>
    <t>Chain of title needed for parcels that do not touch Sacramento River</t>
  </si>
  <si>
    <t>The west portion of the POU parcels is located on a non-riparian patent to the watercourse. However, The underlying patents has the same patent number as the riparian patents.</t>
  </si>
  <si>
    <t xml:space="preserve">The property abuts a natural water source (Middle River or Trapper Slough [1913]). Patent information was not provided but through previous work with patents in GIS it was confirmed that the POU land lies completely within CA land patent #2182 </t>
  </si>
  <si>
    <t xml:space="preserve">The property abuts a natural water source (Middle River or Trapper Slough [1913]). Patent information was not provided but through previous work with patents in GIS it was confirmed that the POU land lies completely within CA land patent #2182 (J.P. Whitney). </t>
  </si>
  <si>
    <t>The property is located on riparian patents, however, it is not abutting the listed water source. The claimant did provided a map that shows the irrigation easement within the APN: 131-120-01. We may need more information to understand if the riparian right was distributed among the severed parcels.</t>
  </si>
  <si>
    <t>Southwest of the POU is located on a non-riparian patent.</t>
  </si>
  <si>
    <t>The latest statement was submitted in 2010 claiming only pre-1914 rights, POU is a big service area for the District including S000608 and S000609 the Claimed APN 025-450-07 POD located within Moor Dam and The Plotted POD is located near Capay Dam, the Statement of division it is describing how water is being diverted from Moore Dam which is located within APN 025-450-07 to the Capay Dam which is located in part of the POU for S000608 &amp; S000609  additional APNs, which belongs to the same District Service Area were provided in Maps For S000608 &amp; S000609,   Chain of title Showing the Ownership is needed from the District.</t>
  </si>
  <si>
    <t>The latest statement was submitted in 2010 claiming riparian, pre-1914 and appropriative rights, POU is a big service area for the District including S000608 &amp; S000609,  additional APNs, which belongs to the same District Service Area were provided in Maps For S000608 &amp; S000609,   Decree,  title and Water notice was provided to support Riparian and pre-1914 use for both S000608 &amp; S000609 ,we might need paperwork Showing the current Ownership from yolo county.</t>
  </si>
  <si>
    <t>The place of use is adjacent to the watercourse and is completely enclosed within the original riparian patent, CA Patent 2156. Sycamore Slough has existed since at least 1894 according to the Lodi 1894 Map.</t>
  </si>
  <si>
    <t>The POU is separated from the watercourse from which the POD pulls. The water right claimant must provide proof that the riparian right has been preserved upon severance; "I believe" statements do not suffice.</t>
  </si>
  <si>
    <t>The POU parcel had existed in 2012. There is a possibility that the parcel was bought and merged with APN: 156-0110-053, which is currently labeled as APN: 156-0250-005. The POU underlying patents are riparian to the Mokelumne river. However, the owner claims to be diverting water from the Georgiana slough. We may have to request the owner to resubmit their Statement of Diversion and Use to clarify their claims.</t>
  </si>
  <si>
    <t>The water right holder does not own the POD and the POU consists of 2 APNS with portions originating from non-riparian patents CA 1654 and CA 1655.</t>
  </si>
  <si>
    <t>The watercourse does not appear to have existed at the time of the patent. Additionally, the place of use was cobbled together from multiple patents. For the riparian claim to be valid, the claimant must provide a title history as well as a history of Red Bridge Slough--the  current property must be  contained by the original property at the time Red Bridge Slough was established.</t>
  </si>
  <si>
    <t>there are small portion of POU (APN 156-0050-026, 027, 028) lying on Patent 4208 &amp; 4209 which are not riparian to the water source.</t>
  </si>
  <si>
    <t>POU on large patent 4368 (Survey SJ 1265). The water source is Bishop Cut. More information needed to determine if water can be considered natural.</t>
  </si>
  <si>
    <t>POU Spans several patents that all appear to touch Mokelumne River</t>
  </si>
  <si>
    <t>POU on patents that touch White Slough</t>
  </si>
  <si>
    <t>Beaver Slough  needs to be analyzed if it can be considered natural. Southern portion of the POU is on a patent that did not touch Beaver Slough during time of patent.</t>
  </si>
  <si>
    <t>Chain of title needed for subdivided parcels that no longer touch Elk Slough</t>
  </si>
  <si>
    <t>See Contract And Other Rights. POU in on a singular Patent encompassing a large area. POD is far away from the POU. APNs (POU) do not touch watercourse Also, this POD is listed as inactive on EWRIMS.</t>
  </si>
  <si>
    <t>POU Spans several patents that appear to touch Middle River or some tributary of Middle River</t>
  </si>
  <si>
    <t>Eastern APN are on Non-Riparian Patents.</t>
  </si>
  <si>
    <t>Need to determine if Beaver Slough can be considered a natural source. Patents do not touch any other watercourse.</t>
  </si>
  <si>
    <t>Chain of title needed for parcels in POU that no longer touch San Joaquin River, but are on patent 4179 (Survey SJ 1006).</t>
  </si>
  <si>
    <t>POU not identified</t>
  </si>
  <si>
    <t>POU is separated from POD on Sycamore Slough and the underlying patent is not riparian</t>
  </si>
  <si>
    <t>Most of the APNs/POU are on the El Pescadero Patent. However, one APN is on a Separate, Non-Riparian Patent. Chain of title needed for parcels that no longer touch San Joaquin River.</t>
  </si>
  <si>
    <t>Not mapped. Portion of the POU is on an unknown patent that is unconfirmed whether it was riparian to San Joaquin River</t>
  </si>
  <si>
    <t>Part of the APN/POU is on a Non-Riparian Patent. Need to confirm more accurate survey points and POU description from the owner.</t>
  </si>
  <si>
    <t xml:space="preserve">Not Mapped. POU on large Patent 2420 in Yolo County </t>
  </si>
  <si>
    <t>A small portion of the APN is on  a Non-Riparian Patent. Chain of title needed.</t>
  </si>
  <si>
    <t>Adjudication No. 16783, Dept. No. 1, Superior Court of The State of California, in and for the county of San Joaquin (1929)</t>
  </si>
  <si>
    <t>See Comments</t>
  </si>
  <si>
    <t>Appropriative claim is backed up by solid documentation, service area map was provided, and continuous use is well-documented except for 1957-2009, for which additional statements of diversion must be submitted</t>
  </si>
  <si>
    <t>Telephone Cut not found in the original survey</t>
  </si>
  <si>
    <t>Portion of the POU in on Non-Riparian Patents.</t>
  </si>
  <si>
    <t>POU is separated from the POD and POD is on a different land owner's property. Parcels are on patents that touch the same water course. May need information to see if there is an agreement.</t>
  </si>
  <si>
    <t>POU within large JP Whitney patent 2182 Survey SJ 1275 &amp; SJ 1273. Chain of title and an analysis of Patent 2182 are needed</t>
  </si>
  <si>
    <t>POU found from ParcelQuest</t>
  </si>
  <si>
    <t>Currently under review, Status changed to "P2" until further notice.</t>
  </si>
  <si>
    <t>7000 inches measured under 4 inch pressure</t>
  </si>
  <si>
    <t>MI</t>
  </si>
  <si>
    <t>irrigation</t>
  </si>
  <si>
    <t>Provided CA Secretary of State Business Entity Search showing a registration date of 2/11/1910</t>
  </si>
  <si>
    <t>Hallwood Irrigation Company</t>
  </si>
  <si>
    <t xml:space="preserve">Hallwood has provided additional information that has been added to the Statement folder. A notice of appropriation has been identified and  information has been documented. Evidence of continuous use has been provided dating as far back as 1972. </t>
  </si>
  <si>
    <t>Decree</t>
  </si>
  <si>
    <t>200 cfs</t>
  </si>
  <si>
    <t xml:space="preserve">Various: 
50 cfs in all months except April - where it is 20 cfs; 
13 cfs in Big Creek
</t>
  </si>
  <si>
    <t>50 cfs</t>
  </si>
  <si>
    <t>Judgment No. 687 (167 Cal.78) 
Superior Court of the State of California in and for the County of Madera</t>
  </si>
  <si>
    <t>Document submitted "Tab P-1916 Judgment, Union Colonization Co. v Madera Canal &amp; Irrigation.pdf"
Confirmed POD in Sec. 8, T11S, R18E, MD B&amp;M</t>
  </si>
  <si>
    <t>Document submitted "Tab N-October 24, 1905 Decree, Hite v. Madera Canal and Irrigation.pdf"
Decree includes more details about the diversion schedule &amp; season</t>
  </si>
  <si>
    <t>Document submitted "Tab M-1903 Stipulated Judgement MIller &amp; Lux v. Madera Canal.pdf"
Decree refers to "North Fork" and "said stream or streams and its tributaries"</t>
  </si>
  <si>
    <t xml:space="preserve">Mitch Bloomfield reached out in regard to the Category R2. The previous comment stated that there was a missing patent. Additional information has not been submitted. </t>
  </si>
  <si>
    <t>In addition to materials provided by this riparian water right claimant in response to the 2015 Informational Order, staff reviewed additional materials submitted by the riparian claimant in connection with the Water Board proceedings leading to the adoption of Order WR 2010-0026-EXEC as well as further information submitted on behalf of the riparian claimant by its consulting engineer (Wagner &amp; Bonsignore) in its letter dated May 22, 2018.  On the basis of this review, the riparian claim has been recategorized to Category R3.</t>
  </si>
  <si>
    <t>On March 1, 2018, counsel for the water right claimant submitted additional documents and a riparian water rights analysis, including a chain-of-title back to the original patents.  Based on the new documentation the underlying riparian claim has been assigned to category R3.</t>
  </si>
  <si>
    <t>Claim Type</t>
  </si>
  <si>
    <t>Currently Updating 6/19/2018</t>
  </si>
  <si>
    <t>Category kept as P1, pending further discussion with claimant (see letter from claimant dated May 22, 2018 and response from Division dated July 3, 2018; claimant rejoinder dated July 19, 2018 and further response from Division and Delta Watermaster dated August 16, 2018).</t>
  </si>
  <si>
    <t>New owner is "Gallo Vineyards Inc." POU is on land that is riparian to Sacramento River. Also, this diversion is within the NDWA</t>
  </si>
  <si>
    <t>Did not claim riparian</t>
  </si>
  <si>
    <t>POU within El Pescadero Grimes Spanish Land Grant</t>
  </si>
  <si>
    <t>Patents were not found for the POU. Need to determine if the Sacramento Deep Water Channel can bear a new riparian right when the land was patented before it was created.</t>
  </si>
  <si>
    <t>POU/APN lie on the Rancho El Pescadero Patent.</t>
  </si>
  <si>
    <t xml:space="preserve">There are multiple separations from the watercourse and the POU is located on multiple patents that are not riparian to the watercourse </t>
  </si>
  <si>
    <t>POD is taken from an irrigation canal tributary to San Joaquin River and Middle River. POU is on Patent 2182 (JP Whitney) which is riparian to San Joaquin River and Middle River.</t>
  </si>
  <si>
    <t>Property abuts water source. POU and POD are in the same watershed.</t>
  </si>
  <si>
    <t>The POU is on a patent that is riparian to Sacramento River, but it has multiple separations from the watercourse, and need a full chain of title analysis to confirm preservation of riparian right.</t>
  </si>
  <si>
    <t xml:space="preserve">Patent information was not fully obtained for the entire POU; however, based on the patents that were mapped it appears that the POU is not riparian to South Fork Putah Creek. </t>
  </si>
  <si>
    <t xml:space="preserve">Parts of the POU are on patents that were not riparian to the water source (Haas Slough &amp; Cache Slough). </t>
  </si>
  <si>
    <t>POU is on a patent that is identified as Survey Yolo 264. A patent number could not be found, but the survey appears to be riparian to South Fork Putah Creek.</t>
  </si>
  <si>
    <t>POU is separated from South Fork Putah Creek. The POU was also not fully covered by patents that were originally riparian to Putah Creek.</t>
  </si>
  <si>
    <t>POU is on a patent that is riparian to Feather River. The POU was subdivided into multiple parcels and needs a chain of title analysis to confirm preservation of riparian right.</t>
  </si>
  <si>
    <t xml:space="preserve">
The documents submitted were dated 1933; however, the owner believes that the true date precedes this date. A deed in 1934 provided reservation of the riparian right. This Statement was not maped out and the patents need to be confirmed.</t>
  </si>
  <si>
    <t>Looking over BLM maps, it seems the POU/Parcel are Riparian. However, this was not mapped in GIS and may need further confirmation.</t>
  </si>
  <si>
    <t>Only parcels 191-270-24 and 191-270-26 lie on riparian patented land. The other parcels were not originally riparian. The POU is subdivided which also needs a chain of title analysis.</t>
  </si>
  <si>
    <t>APN/POU lie on a riparian patent, but the parcel is no longer touching Sacramento River. A chain of title analysis is needed to confirm preservation of riparian right.</t>
  </si>
  <si>
    <t>Patent information was not found for the northern parcel 156-0030-018. However, it is most likely a riparian patent because the property is right next to North Mokelumne River. The southern parcel is on riparian patents to the source, but it appears to have been subdivided and recombined from the original patents. Chain of title needed to confirm preservation of riparian right.</t>
  </si>
  <si>
    <t>The southern parcel is on riparian patents to the source, but it appears to have been subdivided and recombined from the original patents. Chain of title needed to confirm preservation of riparian right.</t>
  </si>
  <si>
    <t>The Northern parcel lies on riparian patents to Georgiana Slough. The southern parcel is repeated in several Statements. Further information may be needed to clarify irrigation of the southern parcel 156-0050-022.</t>
  </si>
  <si>
    <t>The POU is on a patent that is riparian to North Mokelumne River and it is still adjacent to the source.</t>
  </si>
  <si>
    <t>The POD is on a water course that was created after the land was patented. Analysis of whether or not the new water source is still the same as what was available at the time of patent is needed to substantiate the claim.</t>
  </si>
  <si>
    <t>Documents provided did not exhibit a direct appropriation of water which describes the point of diversion, place of use, amount, season, and type of use. Pre-1914 claim is mainly supported by the creation of reclamation districts.</t>
  </si>
  <si>
    <r>
      <t xml:space="preserve">The following amounts reflect a 1929 adjudication for OID &amp; SSJID diversions identified as #29:
5.00 cfs - priority 1853
127.00 cfs - priority 1885
66.20 cfs - priority 1902
847.80 cfs - priority 1909
Sub-total: 1046 cfs
Also:
770.6 cfs - priority 1909
"from the natural flow of Stanislaus River at the same points of diversion, through te same ditches, during the same period, for the same purposes, and in order to completely irrigate the area within said Districts as set forth in the above right; </t>
    </r>
    <r>
      <rPr>
        <u/>
        <sz val="11"/>
        <color theme="1"/>
        <rFont val="Calibri"/>
        <family val="2"/>
        <scheme val="minor"/>
      </rPr>
      <t>provided</t>
    </r>
    <r>
      <rPr>
        <sz val="11"/>
        <color theme="1"/>
        <rFont val="Calibri"/>
        <family val="2"/>
        <scheme val="minor"/>
      </rPr>
      <t>, that prior to December 31, 1930, said Oakdale Irrigation District, jointly, shall have completed the above appropriation and use to the Division of Water Rights of the Department of Public Works of California on or before said thirty-first day of December, 1930, whereupon the said Division of Water Rights shall, if said evidence is found satisfactory, enter a supplemental finding as to such right and issue a certificate of water right in accordance with such finding." 
The extra 770.6 cfs has not yet been confirmed</t>
    </r>
  </si>
  <si>
    <r>
      <t xml:space="preserve">Originally filed by </t>
    </r>
    <r>
      <rPr>
        <i/>
        <sz val="11"/>
        <color theme="1"/>
        <rFont val="Calibri"/>
        <family val="2"/>
        <scheme val="minor"/>
      </rPr>
      <t>The Newhall Land and Farming Company</t>
    </r>
    <r>
      <rPr>
        <sz val="11"/>
        <color theme="1"/>
        <rFont val="Calibri"/>
        <family val="2"/>
        <scheme val="minor"/>
      </rPr>
      <t xml:space="preserve">. Lone Tree has an easement to the land to use the water. The current owners of the land at the POD are </t>
    </r>
    <r>
      <rPr>
        <i/>
        <sz val="11"/>
        <color theme="1"/>
        <rFont val="Calibri"/>
        <family val="2"/>
        <scheme val="minor"/>
      </rPr>
      <t xml:space="preserve">Tri-iest Dairy </t>
    </r>
    <r>
      <rPr>
        <sz val="11"/>
        <color theme="1"/>
        <rFont val="Calibri"/>
        <family val="2"/>
        <scheme val="minor"/>
      </rPr>
      <t xml:space="preserve">and </t>
    </r>
    <r>
      <rPr>
        <i/>
        <sz val="11"/>
        <color theme="1"/>
        <rFont val="Calibri"/>
        <family val="2"/>
        <scheme val="minor"/>
      </rPr>
      <t>Prado View Investments Company</t>
    </r>
    <r>
      <rPr>
        <sz val="11"/>
        <color theme="1"/>
        <rFont val="Calibri"/>
        <family val="2"/>
        <scheme val="minor"/>
      </rPr>
      <t xml:space="preserve"> &amp; more - see "Alias" Column (ParcelQuest, 5-31-2016).</t>
    </r>
  </si>
  <si>
    <r>
      <t xml:space="preserve">The provided APN in the statement was subdivided into two parcels, which are </t>
    </r>
    <r>
      <rPr>
        <sz val="11"/>
        <color rgb="FFFF0000"/>
        <rFont val="Calibri"/>
        <family val="2"/>
        <scheme val="minor"/>
      </rPr>
      <t xml:space="preserve">043-070-27 and 043-070-28. </t>
    </r>
    <r>
      <rPr>
        <sz val="11"/>
        <rFont val="Calibri"/>
        <family val="2"/>
        <scheme val="minor"/>
      </rPr>
      <t xml:space="preserve">The provided APN can be found in Yolo County parcel data from 2010. </t>
    </r>
  </si>
  <si>
    <r>
      <t xml:space="preserve">043-070-120 (or </t>
    </r>
    <r>
      <rPr>
        <sz val="11"/>
        <color rgb="FFFF0000"/>
        <rFont val="Calibri"/>
        <family val="2"/>
        <scheme val="minor"/>
      </rPr>
      <t xml:space="preserve">043-070-27 and 043-070-28) </t>
    </r>
    <r>
      <rPr>
        <sz val="11"/>
        <color theme="1"/>
        <rFont val="Calibri"/>
        <family val="2"/>
        <scheme val="minor"/>
      </rPr>
      <t>&amp; 043-070-24</t>
    </r>
  </si>
  <si>
    <r>
      <t xml:space="preserve">Consists of multiple patents (see S018188 </t>
    </r>
    <r>
      <rPr>
        <i/>
        <sz val="11"/>
        <color theme="1"/>
        <rFont val="Calibri"/>
        <family val="2"/>
        <scheme val="minor"/>
      </rPr>
      <t>POU superimposed on patent maps</t>
    </r>
    <r>
      <rPr>
        <sz val="11"/>
        <color theme="1"/>
        <rFont val="Calibri"/>
        <family val="2"/>
        <scheme val="minor"/>
      </rPr>
      <t>)</t>
    </r>
  </si>
  <si>
    <r>
      <t xml:space="preserve">This land is being used by multiple owners (see </t>
    </r>
    <r>
      <rPr>
        <i/>
        <sz val="11"/>
        <color theme="1"/>
        <rFont val="Calibri"/>
        <family val="2"/>
        <scheme val="minor"/>
      </rPr>
      <t>Alias</t>
    </r>
    <r>
      <rPr>
        <sz val="11"/>
        <color theme="1"/>
        <rFont val="Calibri"/>
        <family val="2"/>
        <scheme val="minor"/>
      </rPr>
      <t>). No historical information were provided. There are multiple reservoirs on the different properties with nothing mentioned in the statement about storage.</t>
    </r>
  </si>
  <si>
    <r>
      <t xml:space="preserve">The POU in the S019755 POU and Underlying patents.pdf file is missing </t>
    </r>
    <r>
      <rPr>
        <sz val="11"/>
        <color rgb="FFFF0000"/>
        <rFont val="Calibri"/>
        <family val="2"/>
        <scheme val="minor"/>
      </rPr>
      <t>APN: 043-080-02.</t>
    </r>
    <r>
      <rPr>
        <sz val="11"/>
        <color theme="1"/>
        <rFont val="Calibri"/>
        <family val="2"/>
        <scheme val="minor"/>
      </rPr>
      <t xml:space="preserve"> The POU parcel abuts the water source with the POD instream from the POU parcel. </t>
    </r>
  </si>
  <si>
    <t>Partial POU occupies non-riparian patents. Supporting documents for Pre-1914 claim are submitted, which need further investigation during pre-1914 claim evaluation.</t>
  </si>
  <si>
    <t>043-090-24 &amp; 043-090-13 (JS)</t>
  </si>
  <si>
    <t>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t>
  </si>
  <si>
    <t>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t>
  </si>
  <si>
    <t>Response and staff review indicate that parcels are riparian either to the San Joaquin River or to Fourteen Mile Slough and, although the natural watercourse has been diked and channelized, contiguity to the watercourses has never been severed.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</si>
</sst>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4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1"/>
      <color rgb="FF0070C0"/>
      <name val="Calibri"/>
      <family val="2"/>
      <scheme val="minor"/>
    </font>
    <font>
      <sz val="11"/>
      <name val="Calibri"/>
      <family val="2"/>
      <scheme val="minor"/>
    </font>
    <font>
      <b/>
      <sz val="11"/>
      <name val="Calibri"/>
      <family val="2"/>
      <scheme val="minor"/>
    </font>
    <font>
      <b/>
      <sz val="12"/>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sz val="11"/>
      <color theme="1"/>
      <name val="Times New Roman"/>
      <family val="1"/>
    </font>
    <font>
      <sz val="12"/>
      <color theme="1"/>
      <name val="Calibri"/>
      <family val="2"/>
      <scheme val="minor"/>
    </font>
    <font>
      <i/>
      <sz val="11"/>
      <color theme="1"/>
      <name val="Calibri"/>
      <family val="2"/>
      <scheme val="minor"/>
    </font>
    <font>
      <strike/>
      <sz val="11"/>
      <color theme="1"/>
      <name val="Calibri"/>
      <family val="2"/>
      <scheme val="minor"/>
    </font>
    <font>
      <b/>
      <sz val="14"/>
      <color rgb="FFFF0000"/>
      <name val="Calibri"/>
      <family val="2"/>
      <scheme val="minor"/>
    </font>
    <font>
      <b/>
      <sz val="12"/>
      <color rgb="FF0070C0"/>
      <name val="Calibri"/>
      <family val="2"/>
      <scheme val="minor"/>
    </font>
    <font>
      <b/>
      <sz val="14"/>
      <color rgb="FF0099FF"/>
      <name val="Calibri"/>
      <family val="2"/>
      <scheme val="minor"/>
    </font>
    <font>
      <b/>
      <sz val="14"/>
      <name val="Calibri"/>
      <family val="2"/>
      <scheme val="minor"/>
    </font>
    <font>
      <b/>
      <sz val="14"/>
      <color rgb="FF00B0F0"/>
      <name val="Calibri"/>
      <family val="2"/>
      <scheme val="minor"/>
    </font>
    <font>
      <u/>
      <sz val="11"/>
      <color theme="10"/>
      <name val="Calibri"/>
      <family val="2"/>
      <scheme val="minor"/>
    </font>
    <font>
      <b/>
      <sz val="16"/>
      <color rgb="FFFF0000"/>
      <name val="Calibri"/>
      <family val="2"/>
      <scheme val="minor"/>
    </font>
    <font>
      <sz val="10"/>
      <name val="MS Sans Serif"/>
      <family val="2"/>
    </font>
    <font>
      <sz val="9"/>
      <color indexed="81"/>
      <name val="Tahoma"/>
      <family val="2"/>
    </font>
    <font>
      <b/>
      <sz val="9"/>
      <color indexed="81"/>
      <name val="Tahoma"/>
      <family val="2"/>
    </font>
    <font>
      <b/>
      <sz val="14"/>
      <color rgb="FFFFC000"/>
      <name val="Calibri"/>
      <family val="2"/>
      <scheme val="minor"/>
    </font>
    <font>
      <b/>
      <sz val="14"/>
      <color rgb="FF7030A0"/>
      <name val="Calibri"/>
      <family val="2"/>
      <scheme val="minor"/>
    </font>
    <font>
      <b/>
      <sz val="11"/>
      <color rgb="FF00B050"/>
      <name val="Calibri"/>
      <family val="2"/>
      <scheme val="minor"/>
    </font>
    <font>
      <b/>
      <sz val="12"/>
      <color rgb="FFFF0000"/>
      <name val="Calibri"/>
      <family val="2"/>
      <scheme val="minor"/>
    </font>
    <font>
      <b/>
      <sz val="20"/>
      <color theme="1"/>
      <name val="Calibri"/>
      <family val="2"/>
      <scheme val="minor"/>
    </font>
    <font>
      <b/>
      <sz val="11"/>
      <color theme="5"/>
      <name val="Calibri"/>
      <family val="2"/>
      <scheme val="minor"/>
    </font>
    <font>
      <b/>
      <sz val="14"/>
      <color rgb="FF0070C0"/>
      <name val="Calibri"/>
      <family val="2"/>
      <scheme val="minor"/>
    </font>
    <font>
      <b/>
      <sz val="14"/>
      <color rgb="FF00B050"/>
      <name val="Calibri"/>
      <family val="2"/>
      <scheme val="minor"/>
    </font>
    <font>
      <sz val="12"/>
      <color rgb="FF0A0101"/>
      <name val="Arial"/>
      <family val="2"/>
    </font>
    <font>
      <b/>
      <sz val="11"/>
      <color rgb="FF00B0F0"/>
      <name val="Calibri"/>
      <family val="2"/>
      <scheme val="minor"/>
    </font>
    <font>
      <b/>
      <sz val="11"/>
      <color rgb="FF7030A0"/>
      <name val="Calibri"/>
      <family val="2"/>
      <scheme val="minor"/>
    </font>
    <font>
      <i/>
      <sz val="11"/>
      <name val="Calibri"/>
      <family val="2"/>
      <scheme val="minor"/>
    </font>
    <font>
      <u/>
      <sz val="11"/>
      <color theme="1"/>
      <name val="Calibri"/>
      <family val="2"/>
      <scheme val="minor"/>
    </font>
    <font>
      <sz val="11"/>
      <color rgb="FF000000"/>
      <name val="Calibri"/>
      <family val="2"/>
      <scheme val="minor"/>
    </font>
  </fonts>
  <fills count="32">
    <fill>
      <patternFill patternType="none"/>
    </fill>
    <fill>
      <patternFill patternType="gray125"/>
    </fill>
    <fill>
      <patternFill patternType="solid">
        <fgColor rgb="FF99FF99"/>
        <bgColor indexed="64"/>
      </patternFill>
    </fill>
    <fill>
      <patternFill patternType="solid">
        <fgColor rgb="FFFFFF99"/>
        <bgColor indexed="64"/>
      </patternFill>
    </fill>
    <fill>
      <patternFill patternType="solid">
        <fgColor rgb="FFFF9999"/>
        <bgColor indexed="64"/>
      </patternFill>
    </fill>
    <fill>
      <patternFill patternType="solid">
        <fgColor rgb="FF002060"/>
        <bgColor indexed="64"/>
      </patternFill>
    </fill>
    <fill>
      <patternFill patternType="solid">
        <fgColor theme="3" tint="0.39997558519241921"/>
        <bgColor indexed="64"/>
      </patternFill>
    </fill>
    <fill>
      <patternFill patternType="solid">
        <fgColor rgb="FF080808"/>
        <bgColor indexed="64"/>
      </patternFill>
    </fill>
    <fill>
      <patternFill patternType="solid">
        <fgColor rgb="FF00B0F0"/>
        <bgColor indexed="64"/>
      </patternFill>
    </fill>
    <fill>
      <patternFill patternType="solid">
        <fgColor rgb="FFFF99FF"/>
        <bgColor indexed="64"/>
      </patternFill>
    </fill>
    <fill>
      <patternFill patternType="solid">
        <fgColor theme="3" tint="0.39997558519241921"/>
        <bgColor theme="4"/>
      </patternFill>
    </fill>
    <fill>
      <patternFill patternType="solid">
        <fgColor theme="0"/>
        <bgColor indexed="64"/>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249977111117893"/>
        <bgColor indexed="64"/>
      </patternFill>
    </fill>
    <fill>
      <patternFill patternType="solid">
        <fgColor theme="0"/>
        <bgColor theme="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5"/>
        <bgColor theme="5"/>
      </patternFill>
    </fill>
    <fill>
      <patternFill patternType="solid">
        <fgColor theme="6"/>
        <bgColor theme="6"/>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CC"/>
        <bgColor indexed="64"/>
      </patternFill>
    </fill>
    <fill>
      <patternFill patternType="solid">
        <fgColor theme="7" tint="0.79998168889431442"/>
        <bgColor indexed="64"/>
      </patternFill>
    </fill>
    <fill>
      <patternFill patternType="solid">
        <fgColor rgb="FFCCCCFF"/>
        <bgColor indexed="64"/>
      </patternFill>
    </fill>
    <fill>
      <patternFill patternType="solid">
        <fgColor rgb="FFFFCCFF"/>
        <bgColor indexed="64"/>
      </patternFill>
    </fill>
    <fill>
      <patternFill patternType="solid">
        <fgColor theme="1"/>
        <bgColor indexed="64"/>
      </patternFill>
    </fill>
    <fill>
      <patternFill patternType="solid">
        <fgColor rgb="FF996600"/>
        <bgColor indexed="64"/>
      </patternFill>
    </fill>
    <fill>
      <patternFill patternType="solid">
        <fgColor theme="4" tint="0.39997558519241921"/>
        <bgColor indexed="64"/>
      </patternFill>
    </fill>
    <fill>
      <patternFill patternType="solid">
        <fgColor theme="4" tint="0.59999389629810485"/>
        <bgColor theme="4" tint="0.59999389629810485"/>
      </patternFill>
    </fill>
    <fill>
      <patternFill patternType="solid">
        <fgColor rgb="FFFFFF00"/>
        <bgColor theme="4" tint="0.59999389629810485"/>
      </patternFill>
    </fill>
  </fills>
  <borders count="70">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auto="1"/>
      </left>
      <right/>
      <top style="thin">
        <color auto="1"/>
      </top>
      <bottom/>
      <diagonal/>
    </border>
    <border>
      <left/>
      <right/>
      <top/>
      <bottom style="medium">
        <color theme="1"/>
      </bottom>
      <diagonal/>
    </border>
    <border>
      <left/>
      <right/>
      <top style="thin">
        <color theme="0"/>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medium">
        <color theme="1"/>
      </top>
      <bottom style="medium">
        <color theme="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thin">
        <color indexed="64"/>
      </top>
      <bottom style="medium">
        <color rgb="FFFF0000"/>
      </bottom>
      <diagonal/>
    </border>
    <border>
      <left style="medium">
        <color rgb="FFFF0000"/>
      </left>
      <right style="thin">
        <color indexed="64"/>
      </right>
      <top style="thin">
        <color indexed="64"/>
      </top>
      <bottom style="thin">
        <color indexed="64"/>
      </bottom>
      <diagonal/>
    </border>
    <border>
      <left/>
      <right style="thin">
        <color indexed="64"/>
      </right>
      <top style="thin">
        <color indexed="64"/>
      </top>
      <bottom style="medium">
        <color rgb="FFFF0000"/>
      </bottom>
      <diagonal/>
    </border>
    <border>
      <left style="medium">
        <color rgb="FFFF0000"/>
      </left>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right style="thin">
        <color indexed="64"/>
      </right>
      <top/>
      <bottom/>
      <diagonal/>
    </border>
    <border>
      <left style="thin">
        <color indexed="64"/>
      </left>
      <right style="medium">
        <color rgb="FFFF0000"/>
      </right>
      <top style="medium">
        <color rgb="FFFF0000"/>
      </top>
      <bottom style="medium">
        <color rgb="FFFF0000"/>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medium">
        <color rgb="FFFF000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4" fillId="0" borderId="0"/>
  </cellStyleXfs>
  <cellXfs count="294">
    <xf numFmtId="0" fontId="0" fillId="0" borderId="0" xfId="0"/>
    <xf numFmtId="0" fontId="0" fillId="0" borderId="2" xfId="0" applyFill="1" applyBorder="1" applyAlignment="1">
      <alignment horizontal="center"/>
    </xf>
    <xf numFmtId="0" fontId="0" fillId="0" borderId="2" xfId="0" applyBorder="1"/>
    <xf numFmtId="0" fontId="11" fillId="5" borderId="0"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10" borderId="8" xfId="0" applyFont="1" applyFill="1" applyBorder="1" applyAlignment="1">
      <alignment horizontal="center" vertical="top" wrapText="1"/>
    </xf>
    <xf numFmtId="0" fontId="12" fillId="2" borderId="8" xfId="0" applyFont="1" applyFill="1" applyBorder="1" applyAlignment="1">
      <alignment horizontal="left" vertical="top" wrapText="1"/>
    </xf>
    <xf numFmtId="0" fontId="12" fillId="4" borderId="8" xfId="0" applyFont="1" applyFill="1" applyBorder="1" applyAlignment="1">
      <alignment horizontal="left" vertical="top" wrapText="1"/>
    </xf>
    <xf numFmtId="0" fontId="12" fillId="3" borderId="8" xfId="0" applyFont="1" applyFill="1" applyBorder="1" applyAlignment="1">
      <alignment horizontal="center" vertical="top" wrapText="1"/>
    </xf>
    <xf numFmtId="0" fontId="11" fillId="8" borderId="8" xfId="0" applyFont="1" applyFill="1" applyBorder="1" applyAlignment="1">
      <alignment horizontal="center" vertical="top" wrapText="1"/>
    </xf>
    <xf numFmtId="14" fontId="11" fillId="8" borderId="8" xfId="0" applyNumberFormat="1" applyFont="1" applyFill="1" applyBorder="1" applyAlignment="1">
      <alignment horizontal="center" vertical="top" wrapText="1"/>
    </xf>
    <xf numFmtId="0" fontId="12" fillId="9" borderId="4" xfId="0" applyFont="1" applyFill="1" applyBorder="1" applyAlignment="1">
      <alignment horizontal="center" vertical="top" wrapText="1"/>
    </xf>
    <xf numFmtId="0" fontId="7" fillId="0" borderId="2" xfId="0" applyFont="1" applyBorder="1" applyAlignment="1">
      <alignment horizontal="left" vertical="top" wrapText="1"/>
    </xf>
    <xf numFmtId="0" fontId="0" fillId="0" borderId="2"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Fill="1"/>
    <xf numFmtId="0" fontId="0" fillId="0" borderId="0" xfId="0" applyAlignment="1">
      <alignment horizontal="left"/>
    </xf>
    <xf numFmtId="0" fontId="17" fillId="0" borderId="0" xfId="0" applyFont="1"/>
    <xf numFmtId="0" fontId="4" fillId="0" borderId="2" xfId="0" applyFont="1" applyBorder="1" applyAlignment="1">
      <alignment horizontal="left" vertical="center" wrapText="1"/>
    </xf>
    <xf numFmtId="0" fontId="18" fillId="0" borderId="2" xfId="0" applyFont="1" applyBorder="1" applyAlignment="1">
      <alignment horizontal="center" vertical="top" wrapText="1"/>
    </xf>
    <xf numFmtId="0" fontId="7" fillId="0" borderId="2" xfId="0" applyFont="1" applyBorder="1" applyAlignment="1">
      <alignment horizontal="center" vertical="center" wrapText="1"/>
    </xf>
    <xf numFmtId="0" fontId="0" fillId="0" borderId="0" xfId="0" applyAlignment="1">
      <alignment horizontal="left" vertical="top" wrapText="1"/>
    </xf>
    <xf numFmtId="0" fontId="3" fillId="0" borderId="2" xfId="0" applyFont="1" applyBorder="1" applyAlignment="1">
      <alignment horizontal="center"/>
    </xf>
    <xf numFmtId="0" fontId="19" fillId="0" borderId="0" xfId="0" applyFont="1"/>
    <xf numFmtId="0" fontId="4" fillId="0" borderId="2" xfId="0" applyFont="1" applyBorder="1" applyAlignment="1">
      <alignment horizontal="center" vertical="top" wrapText="1"/>
    </xf>
    <xf numFmtId="0" fontId="7" fillId="0" borderId="2" xfId="0" applyFont="1" applyFill="1" applyBorder="1" applyAlignment="1">
      <alignment horizontal="center" vertical="center" wrapText="1"/>
    </xf>
    <xf numFmtId="0" fontId="12" fillId="15" borderId="2" xfId="0" applyFont="1" applyFill="1" applyBorder="1" applyAlignment="1">
      <alignment horizontal="center" vertical="top" wrapText="1"/>
    </xf>
    <xf numFmtId="0" fontId="12" fillId="16" borderId="2" xfId="0" applyFont="1" applyFill="1" applyBorder="1" applyAlignment="1">
      <alignment horizontal="center" vertical="top" wrapText="1"/>
    </xf>
    <xf numFmtId="0" fontId="12" fillId="11" borderId="2" xfId="0" applyFont="1" applyFill="1" applyBorder="1" applyAlignment="1">
      <alignment horizontal="center" vertical="top" wrapText="1"/>
    </xf>
    <xf numFmtId="0" fontId="4" fillId="0" borderId="1" xfId="0" applyFont="1" applyBorder="1" applyAlignment="1">
      <alignment horizontal="left"/>
    </xf>
    <xf numFmtId="0" fontId="0" fillId="0" borderId="0" xfId="0" applyAlignment="1">
      <alignment horizontal="center"/>
    </xf>
    <xf numFmtId="0" fontId="0" fillId="0" borderId="0" xfId="0" applyAlignment="1">
      <alignment horizontal="left" vertical="top"/>
    </xf>
    <xf numFmtId="0" fontId="0" fillId="0" borderId="0" xfId="0" applyAlignment="1">
      <alignment horizontal="center" vertical="top"/>
    </xf>
    <xf numFmtId="0" fontId="4" fillId="0" borderId="0" xfId="0" applyFont="1" applyAlignment="1">
      <alignment horizontal="center" wrapText="1"/>
    </xf>
    <xf numFmtId="0" fontId="21" fillId="0" borderId="0" xfId="0" applyFont="1"/>
    <xf numFmtId="0" fontId="22" fillId="0" borderId="0" xfId="3"/>
    <xf numFmtId="0" fontId="23" fillId="0" borderId="0" xfId="0" applyFont="1"/>
    <xf numFmtId="0" fontId="2" fillId="19" borderId="19" xfId="0" applyFont="1" applyFill="1" applyBorder="1"/>
    <xf numFmtId="0" fontId="2" fillId="20" borderId="19" xfId="0" applyFont="1" applyFill="1" applyBorder="1"/>
    <xf numFmtId="0" fontId="2" fillId="14" borderId="19" xfId="0" applyFont="1" applyFill="1" applyBorder="1"/>
    <xf numFmtId="1" fontId="0" fillId="12" borderId="0" xfId="0" applyNumberFormat="1" applyFont="1" applyFill="1"/>
    <xf numFmtId="1" fontId="0" fillId="0" borderId="0" xfId="0" applyNumberFormat="1" applyFont="1"/>
    <xf numFmtId="1" fontId="0" fillId="0" borderId="10" xfId="0" applyNumberFormat="1" applyFont="1" applyBorder="1"/>
    <xf numFmtId="1" fontId="0" fillId="12" borderId="10" xfId="0" applyNumberFormat="1" applyFont="1" applyFill="1" applyBorder="1"/>
    <xf numFmtId="14" fontId="0" fillId="0" borderId="0" xfId="0" applyNumberFormat="1"/>
    <xf numFmtId="0" fontId="4" fillId="0" borderId="0" xfId="0" applyFont="1"/>
    <xf numFmtId="0" fontId="0" fillId="0" borderId="0" xfId="0" pivotButton="1"/>
    <xf numFmtId="0" fontId="0" fillId="0" borderId="22" xfId="0" pivotButton="1" applyBorder="1" applyAlignment="1">
      <alignment wrapText="1"/>
    </xf>
    <xf numFmtId="0" fontId="0" fillId="0" borderId="22" xfId="0" applyBorder="1" applyAlignment="1">
      <alignment horizontal="center" wrapText="1"/>
    </xf>
    <xf numFmtId="0" fontId="0" fillId="0" borderId="22" xfId="0" applyBorder="1" applyAlignment="1">
      <alignment horizontal="left" wrapText="1"/>
    </xf>
    <xf numFmtId="0" fontId="0" fillId="0" borderId="22" xfId="0" applyNumberFormat="1" applyBorder="1" applyAlignment="1">
      <alignment horizontal="center" wrapText="1"/>
    </xf>
    <xf numFmtId="0" fontId="0" fillId="0" borderId="22" xfId="0" applyBorder="1" applyAlignment="1">
      <alignment horizontal="left"/>
    </xf>
    <xf numFmtId="0" fontId="0" fillId="0" borderId="22" xfId="0" applyNumberFormat="1" applyBorder="1" applyAlignment="1">
      <alignment horizontal="center"/>
    </xf>
    <xf numFmtId="0" fontId="0" fillId="0" borderId="25" xfId="0" pivotButton="1" applyBorder="1"/>
    <xf numFmtId="0" fontId="0" fillId="0" borderId="22" xfId="0" pivotButton="1" applyBorder="1"/>
    <xf numFmtId="0" fontId="0" fillId="0" borderId="22" xfId="0" pivotButton="1" applyBorder="1" applyAlignment="1">
      <alignment horizontal="left"/>
    </xf>
    <xf numFmtId="0" fontId="0" fillId="13" borderId="27" xfId="0" applyFont="1" applyFill="1" applyBorder="1" applyAlignment="1">
      <alignment horizontal="left" wrapText="1"/>
    </xf>
    <xf numFmtId="0" fontId="0" fillId="0" borderId="27" xfId="0" applyFont="1" applyBorder="1" applyAlignment="1">
      <alignment wrapText="1"/>
    </xf>
    <xf numFmtId="0" fontId="2" fillId="14" borderId="28" xfId="0" applyFont="1" applyFill="1" applyBorder="1" applyAlignment="1">
      <alignment horizontal="center" wrapText="1"/>
    </xf>
    <xf numFmtId="0" fontId="9" fillId="0" borderId="22" xfId="0" applyFont="1" applyBorder="1" applyAlignment="1">
      <alignment wrapText="1"/>
    </xf>
    <xf numFmtId="0" fontId="0" fillId="13" borderId="27" xfId="0" applyFont="1" applyFill="1" applyBorder="1" applyAlignment="1">
      <alignment horizontal="center" wrapText="1"/>
    </xf>
    <xf numFmtId="0" fontId="0" fillId="0" borderId="27" xfId="0" applyFont="1" applyBorder="1" applyAlignment="1">
      <alignment horizontal="center" wrapText="1"/>
    </xf>
    <xf numFmtId="0" fontId="5" fillId="21" borderId="22" xfId="0" applyFont="1" applyFill="1" applyBorder="1" applyAlignment="1">
      <alignment horizontal="center" vertical="center"/>
    </xf>
    <xf numFmtId="0" fontId="5" fillId="21" borderId="23" xfId="0" applyFont="1" applyFill="1" applyBorder="1" applyAlignment="1">
      <alignment horizontal="center" vertical="center"/>
    </xf>
    <xf numFmtId="0" fontId="11" fillId="5" borderId="30" xfId="0" applyFont="1" applyFill="1" applyBorder="1" applyAlignment="1">
      <alignment horizontal="center" vertical="center" wrapText="1"/>
    </xf>
    <xf numFmtId="0" fontId="0" fillId="0" borderId="22" xfId="0" applyBorder="1" applyAlignment="1">
      <alignment wrapText="1"/>
    </xf>
    <xf numFmtId="0" fontId="0" fillId="22" borderId="22" xfId="0" applyFill="1" applyBorder="1" applyAlignment="1">
      <alignment wrapText="1"/>
    </xf>
    <xf numFmtId="0" fontId="0" fillId="23" borderId="22" xfId="0" applyFill="1" applyBorder="1" applyAlignment="1">
      <alignment wrapText="1"/>
    </xf>
    <xf numFmtId="0" fontId="11" fillId="5" borderId="5" xfId="0" applyFont="1" applyFill="1" applyBorder="1" applyAlignment="1">
      <alignment horizontal="center" vertical="center" wrapText="1"/>
    </xf>
    <xf numFmtId="0" fontId="0" fillId="0" borderId="22" xfId="0" applyFill="1" applyBorder="1" applyAlignment="1">
      <alignment wrapText="1"/>
    </xf>
    <xf numFmtId="0" fontId="11" fillId="10" borderId="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8" borderId="5" xfId="0" applyFont="1" applyFill="1" applyBorder="1" applyAlignment="1">
      <alignment horizontal="center" vertical="center" wrapText="1"/>
    </xf>
    <xf numFmtId="14" fontId="11" fillId="8" borderId="5" xfId="0" applyNumberFormat="1" applyFont="1" applyFill="1" applyBorder="1" applyAlignment="1">
      <alignment horizontal="center" vertical="center" wrapText="1"/>
    </xf>
    <xf numFmtId="0" fontId="12" fillId="9" borderId="5" xfId="0" applyFont="1" applyFill="1" applyBorder="1" applyAlignment="1">
      <alignment horizontal="center" vertical="center" wrapText="1"/>
    </xf>
    <xf numFmtId="0" fontId="5" fillId="3" borderId="4" xfId="0" applyFont="1" applyFill="1" applyBorder="1" applyAlignment="1" applyProtection="1">
      <alignment horizontal="center" vertical="center" wrapText="1"/>
      <protection locked="0"/>
    </xf>
    <xf numFmtId="0" fontId="0" fillId="0" borderId="9" xfId="0" applyFont="1" applyFill="1" applyBorder="1" applyAlignment="1">
      <alignment horizontal="left" vertical="top" wrapText="1"/>
    </xf>
    <xf numFmtId="0" fontId="0" fillId="0" borderId="15" xfId="0" applyFont="1" applyFill="1" applyBorder="1" applyAlignment="1">
      <alignment horizontal="left" vertical="top" wrapText="1"/>
    </xf>
    <xf numFmtId="0" fontId="13" fillId="0" borderId="9" xfId="0" applyFont="1" applyFill="1" applyBorder="1" applyAlignment="1">
      <alignment horizontal="left" vertical="top" wrapText="1"/>
    </xf>
    <xf numFmtId="0" fontId="0" fillId="0" borderId="22" xfId="0" applyFill="1" applyBorder="1"/>
    <xf numFmtId="0" fontId="0" fillId="0" borderId="22" xfId="0" applyFill="1" applyBorder="1" applyAlignment="1">
      <alignment horizontal="center"/>
    </xf>
    <xf numFmtId="0" fontId="0" fillId="0" borderId="22" xfId="0" applyFill="1" applyBorder="1" applyAlignment="1">
      <alignment horizontal="left"/>
    </xf>
    <xf numFmtId="0" fontId="0" fillId="0" borderId="22" xfId="0" applyNumberFormat="1" applyFill="1" applyBorder="1" applyAlignment="1">
      <alignment horizontal="center"/>
    </xf>
    <xf numFmtId="0" fontId="0" fillId="25" borderId="22" xfId="0" applyFill="1" applyBorder="1"/>
    <xf numFmtId="0" fontId="0" fillId="25" borderId="22" xfId="0" applyFill="1" applyBorder="1" applyAlignment="1">
      <alignment horizontal="left"/>
    </xf>
    <xf numFmtId="0" fontId="0" fillId="25" borderId="22" xfId="0" applyNumberFormat="1" applyFill="1" applyBorder="1" applyAlignment="1">
      <alignment horizontal="center"/>
    </xf>
    <xf numFmtId="0" fontId="0" fillId="0" borderId="22" xfId="0" applyFill="1" applyBorder="1" applyAlignment="1">
      <alignment horizontal="left" indent="1"/>
    </xf>
    <xf numFmtId="0" fontId="0" fillId="26" borderId="22" xfId="0" applyFill="1" applyBorder="1"/>
    <xf numFmtId="0" fontId="0" fillId="26" borderId="22" xfId="0" applyFill="1" applyBorder="1" applyAlignment="1">
      <alignment horizontal="left"/>
    </xf>
    <xf numFmtId="0" fontId="0" fillId="26" borderId="22" xfId="0" applyNumberFormat="1" applyFill="1" applyBorder="1" applyAlignment="1">
      <alignment horizontal="center"/>
    </xf>
    <xf numFmtId="0" fontId="4" fillId="0" borderId="0" xfId="0" applyFont="1" applyBorder="1" applyAlignment="1">
      <alignment horizontal="right"/>
    </xf>
    <xf numFmtId="14" fontId="0" fillId="0" borderId="0" xfId="0" applyNumberFormat="1" applyFont="1" applyBorder="1" applyAlignment="1">
      <alignment horizontal="left"/>
    </xf>
    <xf numFmtId="0" fontId="0" fillId="0" borderId="0" xfId="0" applyFont="1"/>
    <xf numFmtId="0" fontId="11" fillId="27" borderId="0" xfId="0" applyFont="1" applyFill="1" applyBorder="1" applyAlignment="1">
      <alignment horizontal="center" vertical="top" wrapText="1"/>
    </xf>
    <xf numFmtId="0" fontId="11" fillId="27" borderId="8" xfId="0" applyFont="1" applyFill="1" applyBorder="1" applyAlignment="1">
      <alignment horizontal="center" vertical="top" wrapText="1"/>
    </xf>
    <xf numFmtId="0" fontId="5" fillId="3" borderId="3" xfId="0" applyFont="1" applyFill="1" applyBorder="1" applyAlignment="1" applyProtection="1">
      <alignment horizontal="center" vertical="top" wrapText="1"/>
      <protection locked="0"/>
    </xf>
    <xf numFmtId="0" fontId="30" fillId="27" borderId="3" xfId="0" applyFont="1" applyFill="1" applyBorder="1" applyAlignment="1">
      <alignment horizontal="center" vertical="top" wrapText="1"/>
    </xf>
    <xf numFmtId="0" fontId="0" fillId="0" borderId="14" xfId="0" applyFill="1" applyBorder="1" applyAlignment="1">
      <alignment horizontal="center"/>
    </xf>
    <xf numFmtId="0" fontId="6" fillId="0" borderId="40" xfId="0" applyFont="1" applyBorder="1" applyAlignment="1">
      <alignment horizontal="center"/>
    </xf>
    <xf numFmtId="0" fontId="4" fillId="0" borderId="20" xfId="0" applyFont="1" applyBorder="1" applyAlignment="1">
      <alignment horizontal="center"/>
    </xf>
    <xf numFmtId="0" fontId="2" fillId="27" borderId="41" xfId="0" applyFont="1" applyFill="1" applyBorder="1" applyAlignment="1">
      <alignment horizontal="center" wrapText="1"/>
    </xf>
    <xf numFmtId="0" fontId="6" fillId="0" borderId="20" xfId="0" applyFont="1" applyBorder="1" applyAlignment="1">
      <alignment horizontal="center"/>
    </xf>
    <xf numFmtId="20" fontId="8" fillId="15" borderId="46" xfId="0" quotePrefix="1" applyNumberFormat="1" applyFont="1" applyFill="1" applyBorder="1" applyAlignment="1">
      <alignment horizontal="center" vertical="center" wrapText="1"/>
    </xf>
    <xf numFmtId="0" fontId="31" fillId="0" borderId="0" xfId="0" applyFont="1" applyBorder="1" applyAlignment="1"/>
    <xf numFmtId="164" fontId="29" fillId="0" borderId="22" xfId="2" applyNumberFormat="1" applyFont="1" applyFill="1" applyBorder="1" applyAlignment="1">
      <alignment horizontal="center"/>
    </xf>
    <xf numFmtId="164" fontId="32" fillId="0" borderId="42" xfId="2" applyNumberFormat="1" applyFont="1" applyFill="1" applyBorder="1" applyAlignment="1">
      <alignment horizontal="center"/>
    </xf>
    <xf numFmtId="0" fontId="34" fillId="0" borderId="0" xfId="0" applyFont="1" applyAlignment="1">
      <alignment horizontal="center"/>
    </xf>
    <xf numFmtId="0" fontId="33" fillId="0" borderId="0" xfId="0" applyFont="1" applyAlignment="1">
      <alignment horizontal="center"/>
    </xf>
    <xf numFmtId="0" fontId="3" fillId="0" borderId="0" xfId="0" applyFont="1"/>
    <xf numFmtId="0" fontId="35" fillId="0" borderId="0" xfId="0" applyFont="1"/>
    <xf numFmtId="20" fontId="8" fillId="15" borderId="47" xfId="0" quotePrefix="1" applyNumberFormat="1" applyFont="1" applyFill="1" applyBorder="1" applyAlignment="1">
      <alignment horizontal="center" vertical="center" wrapText="1"/>
    </xf>
    <xf numFmtId="0" fontId="2" fillId="27" borderId="45" xfId="0" applyFont="1" applyFill="1" applyBorder="1" applyAlignment="1">
      <alignment horizontal="right" vertical="center" wrapText="1"/>
    </xf>
    <xf numFmtId="0" fontId="36" fillId="27" borderId="45" xfId="0" applyFont="1" applyFill="1" applyBorder="1" applyAlignment="1">
      <alignment horizontal="right" vertical="center" wrapText="1"/>
    </xf>
    <xf numFmtId="0" fontId="2" fillId="27" borderId="59" xfId="0" applyFont="1" applyFill="1" applyBorder="1" applyAlignment="1">
      <alignment horizontal="right" vertical="center" wrapText="1"/>
    </xf>
    <xf numFmtId="0" fontId="7" fillId="0" borderId="22" xfId="0" applyFont="1" applyBorder="1" applyAlignment="1">
      <alignment horizontal="center" vertical="center" wrapText="1"/>
    </xf>
    <xf numFmtId="0" fontId="7" fillId="0" borderId="56" xfId="0" applyFont="1" applyBorder="1" applyAlignment="1">
      <alignment horizontal="center" vertical="center" wrapText="1"/>
    </xf>
    <xf numFmtId="0" fontId="8" fillId="29" borderId="60" xfId="0" applyFont="1" applyFill="1" applyBorder="1" applyAlignment="1">
      <alignment horizontal="center" wrapText="1"/>
    </xf>
    <xf numFmtId="0" fontId="8" fillId="29" borderId="61" xfId="0" applyFont="1" applyFill="1" applyBorder="1" applyAlignment="1">
      <alignment horizontal="center" wrapText="1"/>
    </xf>
    <xf numFmtId="0" fontId="8" fillId="18" borderId="60" xfId="0" applyFont="1" applyFill="1" applyBorder="1" applyAlignment="1">
      <alignment horizontal="center" wrapText="1"/>
    </xf>
    <xf numFmtId="0" fontId="8" fillId="18" borderId="41" xfId="0" applyFont="1" applyFill="1" applyBorder="1" applyAlignment="1">
      <alignment horizontal="center" wrapText="1"/>
    </xf>
    <xf numFmtId="0" fontId="8" fillId="0" borderId="55" xfId="0" applyFont="1" applyBorder="1" applyAlignment="1">
      <alignment horizontal="center" vertical="center" wrapText="1"/>
    </xf>
    <xf numFmtId="0" fontId="8" fillId="0" borderId="43" xfId="0" applyFont="1" applyBorder="1" applyAlignment="1">
      <alignment horizontal="center" vertical="center" wrapText="1"/>
    </xf>
    <xf numFmtId="0" fontId="37" fillId="0" borderId="62" xfId="0" applyFont="1" applyBorder="1" applyAlignment="1">
      <alignment horizontal="center" vertical="center" wrapText="1"/>
    </xf>
    <xf numFmtId="0" fontId="4" fillId="0" borderId="44" xfId="0" applyFont="1" applyBorder="1" applyAlignment="1">
      <alignment horizontal="center"/>
    </xf>
    <xf numFmtId="0" fontId="0" fillId="0" borderId="14" xfId="0" applyBorder="1" applyAlignment="1">
      <alignment horizontal="left"/>
    </xf>
    <xf numFmtId="0" fontId="0" fillId="0" borderId="13" xfId="0" applyBorder="1" applyAlignment="1">
      <alignment horizontal="left"/>
    </xf>
    <xf numFmtId="0" fontId="0" fillId="0" borderId="51" xfId="0" applyNumberFormat="1" applyBorder="1" applyAlignment="1">
      <alignment horizontal="center"/>
    </xf>
    <xf numFmtId="0" fontId="0" fillId="0" borderId="0" xfId="0" applyNumberFormat="1" applyBorder="1" applyAlignment="1">
      <alignment horizontal="center"/>
    </xf>
    <xf numFmtId="0" fontId="0" fillId="0" borderId="64" xfId="0" applyNumberFormat="1" applyBorder="1" applyAlignment="1">
      <alignment horizontal="center"/>
    </xf>
    <xf numFmtId="0" fontId="0" fillId="18" borderId="22" xfId="0" applyFill="1" applyBorder="1"/>
    <xf numFmtId="0" fontId="0" fillId="18" borderId="22" xfId="0" applyFill="1" applyBorder="1" applyAlignment="1">
      <alignment horizontal="center"/>
    </xf>
    <xf numFmtId="0" fontId="0" fillId="30" borderId="26" xfId="0" applyFont="1" applyFill="1" applyBorder="1" applyAlignment="1">
      <alignment horizontal="left" vertical="top" wrapText="1"/>
    </xf>
    <xf numFmtId="0" fontId="0" fillId="13" borderId="26" xfId="0" applyFont="1" applyFill="1" applyBorder="1" applyAlignment="1">
      <alignment horizontal="left" vertical="top" wrapText="1"/>
    </xf>
    <xf numFmtId="0" fontId="0" fillId="31" borderId="26" xfId="0" applyFont="1" applyFill="1" applyBorder="1" applyAlignment="1">
      <alignment horizontal="left" vertical="top" wrapText="1"/>
    </xf>
    <xf numFmtId="0" fontId="0" fillId="13" borderId="18" xfId="0" applyFont="1" applyFill="1" applyBorder="1" applyAlignment="1">
      <alignment horizontal="left" vertical="top" wrapText="1"/>
    </xf>
    <xf numFmtId="0" fontId="0" fillId="30" borderId="11" xfId="0" applyFont="1" applyFill="1" applyBorder="1" applyAlignment="1">
      <alignment horizontal="left" vertical="top" wrapText="1"/>
    </xf>
    <xf numFmtId="0" fontId="0" fillId="13" borderId="11" xfId="0" applyFont="1" applyFill="1" applyBorder="1" applyAlignment="1">
      <alignment horizontal="left" vertical="top" wrapText="1"/>
    </xf>
    <xf numFmtId="0" fontId="0" fillId="30" borderId="18" xfId="0" applyFont="1" applyFill="1" applyBorder="1" applyAlignment="1">
      <alignment horizontal="left" vertical="top" wrapText="1"/>
    </xf>
    <xf numFmtId="0" fontId="0" fillId="13" borderId="26" xfId="0" applyFont="1" applyFill="1" applyBorder="1" applyAlignment="1">
      <alignment vertical="top"/>
    </xf>
    <xf numFmtId="0" fontId="14" fillId="30" borderId="26" xfId="0" applyFont="1" applyFill="1" applyBorder="1" applyAlignment="1">
      <alignment horizontal="left" vertical="top" wrapText="1"/>
    </xf>
    <xf numFmtId="0" fontId="4" fillId="13" borderId="26" xfId="0" applyFont="1" applyFill="1" applyBorder="1" applyAlignment="1">
      <alignment horizontal="left" vertical="top" wrapText="1"/>
    </xf>
    <xf numFmtId="0" fontId="4" fillId="30" borderId="26" xfId="0" applyFont="1" applyFill="1" applyBorder="1" applyAlignment="1">
      <alignment horizontal="left" vertical="top" wrapText="1"/>
    </xf>
    <xf numFmtId="0" fontId="0" fillId="30" borderId="23" xfId="0" applyFont="1" applyFill="1" applyBorder="1" applyAlignment="1">
      <alignment horizontal="left" vertical="top" wrapText="1"/>
    </xf>
    <xf numFmtId="0" fontId="0" fillId="0" borderId="22" xfId="0" applyNumberFormat="1" applyFont="1" applyBorder="1" applyAlignment="1">
      <alignment horizontal="center"/>
    </xf>
    <xf numFmtId="0" fontId="0" fillId="0" borderId="0" xfId="0" applyBorder="1"/>
    <xf numFmtId="0" fontId="0" fillId="0" borderId="22" xfId="0" applyBorder="1" applyAlignment="1"/>
    <xf numFmtId="0" fontId="0" fillId="24" borderId="22" xfId="0" applyFill="1" applyBorder="1" applyAlignment="1"/>
    <xf numFmtId="0" fontId="0" fillId="28" borderId="22" xfId="0" applyFill="1" applyBorder="1" applyAlignment="1"/>
    <xf numFmtId="0" fontId="0" fillId="24" borderId="22" xfId="0" applyFont="1" applyFill="1" applyBorder="1" applyAlignment="1">
      <alignment horizontal="center"/>
    </xf>
    <xf numFmtId="0" fontId="0" fillId="24" borderId="22" xfId="0" applyNumberFormat="1" applyFont="1" applyFill="1" applyBorder="1" applyAlignment="1">
      <alignment horizontal="center"/>
    </xf>
    <xf numFmtId="0" fontId="0" fillId="28" borderId="22" xfId="0" applyFont="1" applyFill="1" applyBorder="1" applyAlignment="1">
      <alignment horizontal="center"/>
    </xf>
    <xf numFmtId="0" fontId="0" fillId="28" borderId="22" xfId="0" applyNumberFormat="1" applyFont="1" applyFill="1" applyBorder="1" applyAlignment="1">
      <alignment horizontal="center"/>
    </xf>
    <xf numFmtId="0" fontId="0" fillId="24" borderId="22" xfId="0" applyFont="1" applyFill="1" applyBorder="1" applyAlignment="1"/>
    <xf numFmtId="0" fontId="0" fillId="0" borderId="22" xfId="0" pivotButton="1" applyBorder="1" applyAlignment="1"/>
    <xf numFmtId="0" fontId="0" fillId="0" borderId="22" xfId="0" applyFont="1" applyBorder="1" applyAlignment="1"/>
    <xf numFmtId="0" fontId="0" fillId="28" borderId="22" xfId="0" applyFont="1" applyFill="1" applyBorder="1" applyAlignment="1"/>
    <xf numFmtId="0" fontId="29" fillId="0" borderId="63" xfId="0" applyFont="1" applyBorder="1" applyAlignment="1">
      <alignment horizontal="center" vertical="center" wrapText="1"/>
    </xf>
    <xf numFmtId="0" fontId="6" fillId="0" borderId="63"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6" fillId="0" borderId="65" xfId="0" applyFont="1" applyBorder="1" applyAlignment="1">
      <alignment horizontal="center" vertical="center" wrapText="1"/>
    </xf>
    <xf numFmtId="0" fontId="0" fillId="0" borderId="68" xfId="0" applyFill="1" applyBorder="1" applyAlignment="1">
      <alignment horizontal="center"/>
    </xf>
    <xf numFmtId="164" fontId="8" fillId="0" borderId="67" xfId="2" applyNumberFormat="1" applyFont="1" applyFill="1" applyBorder="1" applyAlignment="1">
      <alignment horizontal="center"/>
    </xf>
    <xf numFmtId="0" fontId="0" fillId="0" borderId="67" xfId="0" applyFill="1" applyBorder="1" applyAlignment="1">
      <alignment horizontal="center"/>
    </xf>
    <xf numFmtId="164" fontId="8" fillId="0" borderId="69" xfId="2" applyNumberFormat="1" applyFont="1" applyFill="1" applyBorder="1" applyAlignment="1">
      <alignment horizontal="center"/>
    </xf>
    <xf numFmtId="0" fontId="0" fillId="0" borderId="22" xfId="0" applyNumberFormat="1" applyFont="1" applyBorder="1" applyAlignment="1"/>
    <xf numFmtId="0" fontId="0" fillId="28" borderId="22" xfId="0" applyNumberFormat="1" applyFont="1" applyFill="1" applyBorder="1" applyAlignment="1"/>
    <xf numFmtId="0" fontId="0" fillId="24" borderId="22" xfId="0" applyNumberFormat="1" applyFont="1" applyFill="1" applyBorder="1" applyAlignment="1"/>
    <xf numFmtId="0" fontId="0" fillId="6" borderId="22" xfId="0" applyFill="1" applyBorder="1"/>
    <xf numFmtId="0" fontId="0" fillId="6" borderId="22" xfId="0" applyFill="1" applyBorder="1" applyAlignment="1">
      <alignment horizontal="center"/>
    </xf>
    <xf numFmtId="0" fontId="0" fillId="17" borderId="22" xfId="0" applyFill="1" applyBorder="1" applyAlignment="1">
      <alignment horizontal="left"/>
    </xf>
    <xf numFmtId="0" fontId="0" fillId="18" borderId="22" xfId="0" applyFill="1" applyBorder="1" applyAlignment="1">
      <alignment horizontal="left"/>
    </xf>
    <xf numFmtId="0" fontId="0" fillId="17" borderId="23" xfId="0" applyNumberFormat="1" applyFill="1" applyBorder="1" applyAlignment="1">
      <alignment horizontal="center"/>
    </xf>
    <xf numFmtId="0" fontId="0" fillId="17" borderId="21" xfId="0" applyNumberFormat="1" applyFill="1" applyBorder="1" applyAlignment="1">
      <alignment horizontal="center"/>
    </xf>
    <xf numFmtId="0" fontId="0" fillId="17" borderId="20" xfId="0" applyNumberFormat="1" applyFill="1" applyBorder="1" applyAlignment="1">
      <alignment horizontal="center"/>
    </xf>
    <xf numFmtId="0" fontId="0" fillId="18" borderId="23" xfId="0" applyNumberFormat="1" applyFill="1" applyBorder="1" applyAlignment="1">
      <alignment horizontal="center"/>
    </xf>
    <xf numFmtId="0" fontId="0" fillId="18" borderId="21" xfId="0" applyNumberFormat="1" applyFill="1" applyBorder="1" applyAlignment="1">
      <alignment horizontal="center"/>
    </xf>
    <xf numFmtId="0" fontId="0" fillId="18" borderId="20" xfId="0" applyNumberFormat="1" applyFill="1" applyBorder="1" applyAlignment="1">
      <alignment horizontal="center"/>
    </xf>
    <xf numFmtId="0" fontId="7" fillId="26" borderId="22" xfId="0" applyFont="1" applyFill="1" applyBorder="1" applyAlignment="1">
      <alignment horizontal="center"/>
    </xf>
    <xf numFmtId="0" fontId="7" fillId="25" borderId="22" xfId="0" applyFont="1" applyFill="1" applyBorder="1" applyAlignment="1">
      <alignment horizontal="center"/>
    </xf>
    <xf numFmtId="0" fontId="0" fillId="0" borderId="22" xfId="0" applyFont="1" applyBorder="1" applyAlignment="1">
      <alignment horizontal="center"/>
    </xf>
    <xf numFmtId="0" fontId="0" fillId="0" borderId="24" xfId="0" applyFont="1" applyBorder="1" applyAlignment="1">
      <alignment horizontal="center"/>
    </xf>
    <xf numFmtId="0" fontId="0" fillId="0" borderId="25" xfId="0" applyFont="1" applyBorder="1" applyAlignment="1">
      <alignment horizontal="center"/>
    </xf>
    <xf numFmtId="0" fontId="0" fillId="0" borderId="26" xfId="0" applyFont="1" applyBorder="1" applyAlignment="1">
      <alignment horizontal="center"/>
    </xf>
    <xf numFmtId="0" fontId="0" fillId="0" borderId="2" xfId="0" applyFont="1" applyFill="1" applyBorder="1" applyAlignment="1">
      <alignment horizontal="left" vertical="top" wrapText="1"/>
    </xf>
    <xf numFmtId="14"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wrapText="1"/>
    </xf>
    <xf numFmtId="3" fontId="0" fillId="0" borderId="2"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49" fontId="0"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left" vertical="top"/>
    </xf>
    <xf numFmtId="0" fontId="0" fillId="0" borderId="2" xfId="0" applyFont="1" applyFill="1" applyBorder="1" applyAlignment="1">
      <alignment vertical="top" wrapText="1"/>
    </xf>
    <xf numFmtId="17" fontId="0" fillId="0" borderId="2" xfId="0" applyNumberFormat="1" applyFont="1" applyFill="1" applyBorder="1" applyAlignment="1">
      <alignment horizontal="left" vertical="top" wrapText="1"/>
    </xf>
    <xf numFmtId="0" fontId="0" fillId="0" borderId="2" xfId="0" applyFont="1" applyFill="1" applyBorder="1" applyAlignment="1">
      <alignment vertical="top"/>
    </xf>
    <xf numFmtId="14" fontId="0" fillId="0" borderId="2" xfId="0" applyNumberFormat="1" applyFont="1" applyFill="1" applyBorder="1" applyAlignment="1">
      <alignment horizontal="left" vertical="top"/>
    </xf>
    <xf numFmtId="0" fontId="16" fillId="0" borderId="2" xfId="0" applyFont="1" applyFill="1" applyBorder="1" applyAlignment="1">
      <alignment horizontal="left" vertical="top" wrapText="1"/>
    </xf>
    <xf numFmtId="0" fontId="0" fillId="0" borderId="2" xfId="0" applyFont="1" applyFill="1" applyBorder="1"/>
    <xf numFmtId="0" fontId="0" fillId="0" borderId="2" xfId="0" applyNumberFormat="1" applyFont="1" applyFill="1" applyBorder="1"/>
    <xf numFmtId="14" fontId="0" fillId="0" borderId="2" xfId="0" applyNumberFormat="1" applyFont="1" applyFill="1" applyBorder="1"/>
    <xf numFmtId="0" fontId="0" fillId="0" borderId="2" xfId="0" applyFont="1" applyFill="1" applyBorder="1" applyAlignment="1">
      <alignment wrapText="1"/>
    </xf>
    <xf numFmtId="0" fontId="3" fillId="0" borderId="2" xfId="0" applyFont="1" applyFill="1" applyBorder="1" applyAlignment="1">
      <alignment horizontal="left" vertical="top" wrapText="1"/>
    </xf>
    <xf numFmtId="0" fontId="0" fillId="0" borderId="2" xfId="0" applyFont="1" applyFill="1" applyBorder="1" applyAlignment="1">
      <alignment horizontal="left" vertical="top"/>
    </xf>
    <xf numFmtId="0" fontId="0" fillId="0" borderId="22" xfId="0" applyFont="1" applyFill="1" applyBorder="1" applyAlignment="1">
      <alignment vertical="top"/>
    </xf>
    <xf numFmtId="0" fontId="0" fillId="0" borderId="22" xfId="0" applyFont="1" applyFill="1" applyBorder="1" applyAlignment="1">
      <alignment horizontal="left" vertical="top" wrapText="1"/>
    </xf>
    <xf numFmtId="0" fontId="40" fillId="0" borderId="2" xfId="0" applyFont="1" applyFill="1" applyBorder="1" applyAlignment="1">
      <alignment vertical="top" wrapText="1"/>
    </xf>
    <xf numFmtId="165" fontId="1" fillId="0" borderId="2" xfId="1" applyNumberFormat="1" applyFont="1" applyFill="1" applyBorder="1" applyAlignment="1">
      <alignment horizontal="left" vertical="top" wrapText="1"/>
    </xf>
    <xf numFmtId="0" fontId="20" fillId="18" borderId="45" xfId="0" applyFont="1" applyFill="1" applyBorder="1" applyAlignment="1">
      <alignment horizontal="center"/>
    </xf>
    <xf numFmtId="0" fontId="20" fillId="18" borderId="57" xfId="0" applyFont="1" applyFill="1" applyBorder="1" applyAlignment="1">
      <alignment horizontal="center"/>
    </xf>
    <xf numFmtId="0" fontId="20" fillId="18" borderId="58" xfId="0" applyFont="1" applyFill="1" applyBorder="1" applyAlignment="1">
      <alignment horizontal="center"/>
    </xf>
    <xf numFmtId="0" fontId="20" fillId="29" borderId="45" xfId="0" applyFont="1" applyFill="1" applyBorder="1" applyAlignment="1">
      <alignment horizontal="center"/>
    </xf>
    <xf numFmtId="0" fontId="20" fillId="29" borderId="57" xfId="0" applyFont="1" applyFill="1" applyBorder="1" applyAlignment="1">
      <alignment horizontal="center"/>
    </xf>
    <xf numFmtId="0" fontId="20" fillId="29" borderId="58" xfId="0" applyFont="1" applyFill="1" applyBorder="1" applyAlignment="1">
      <alignment horizontal="center"/>
    </xf>
    <xf numFmtId="0" fontId="2" fillId="27" borderId="54" xfId="0" applyFont="1" applyFill="1" applyBorder="1" applyAlignment="1">
      <alignment horizontal="center" vertical="center"/>
    </xf>
    <xf numFmtId="0" fontId="2" fillId="27" borderId="61" xfId="0" applyFont="1" applyFill="1" applyBorder="1" applyAlignment="1">
      <alignment horizontal="center" vertical="center"/>
    </xf>
    <xf numFmtId="0" fontId="10" fillId="27" borderId="45" xfId="0" applyFont="1" applyFill="1" applyBorder="1" applyAlignment="1">
      <alignment horizontal="center"/>
    </xf>
    <xf numFmtId="0" fontId="10" fillId="27" borderId="57" xfId="0" applyFont="1" applyFill="1" applyBorder="1" applyAlignment="1">
      <alignment horizontal="center"/>
    </xf>
    <xf numFmtId="0" fontId="10" fillId="27" borderId="58" xfId="0" applyFont="1" applyFill="1" applyBorder="1" applyAlignment="1">
      <alignment horizontal="center"/>
    </xf>
    <xf numFmtId="0" fontId="31" fillId="0" borderId="0" xfId="0" applyFont="1" applyBorder="1" applyAlignment="1">
      <alignment horizontal="center"/>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12" fillId="15" borderId="48" xfId="0" applyFont="1" applyFill="1" applyBorder="1" applyAlignment="1">
      <alignment horizontal="center"/>
    </xf>
    <xf numFmtId="0" fontId="12" fillId="15" borderId="49" xfId="0" applyFont="1" applyFill="1" applyBorder="1" applyAlignment="1">
      <alignment horizontal="center"/>
    </xf>
    <xf numFmtId="0" fontId="12" fillId="15" borderId="50" xfId="0" applyFont="1" applyFill="1" applyBorder="1" applyAlignment="1">
      <alignment horizontal="center"/>
    </xf>
    <xf numFmtId="0" fontId="0" fillId="0" borderId="37" xfId="0" applyBorder="1" applyAlignment="1">
      <alignment horizontal="left" vertical="top" wrapText="1"/>
    </xf>
    <xf numFmtId="0" fontId="0" fillId="0" borderId="53" xfId="0" applyBorder="1" applyAlignment="1">
      <alignment horizontal="left" vertical="top" wrapText="1"/>
    </xf>
    <xf numFmtId="0" fontId="0" fillId="0" borderId="38" xfId="0" applyBorder="1" applyAlignment="1">
      <alignment horizontal="left" vertical="top" wrapText="1"/>
    </xf>
    <xf numFmtId="0" fontId="0" fillId="0" borderId="32" xfId="0" applyBorder="1" applyAlignment="1">
      <alignment horizontal="left" vertical="top" wrapText="1"/>
    </xf>
    <xf numFmtId="0" fontId="0" fillId="0" borderId="22" xfId="0" applyBorder="1" applyAlignment="1">
      <alignment horizontal="left" vertical="top" wrapText="1"/>
    </xf>
    <xf numFmtId="0" fontId="0" fillId="0" borderId="33" xfId="0" applyBorder="1" applyAlignment="1">
      <alignment horizontal="left" vertical="top" wrapText="1"/>
    </xf>
    <xf numFmtId="0" fontId="0" fillId="0" borderId="39" xfId="0" applyBorder="1" applyAlignment="1">
      <alignment horizontal="left" vertical="top" wrapText="1"/>
    </xf>
    <xf numFmtId="0" fontId="0" fillId="0" borderId="25" xfId="0" applyBorder="1" applyAlignment="1">
      <alignment horizontal="left" vertical="top" wrapText="1"/>
    </xf>
    <xf numFmtId="0" fontId="0" fillId="0" borderId="52" xfId="0" applyBorder="1" applyAlignment="1">
      <alignment horizontal="left" vertical="top" wrapText="1"/>
    </xf>
    <xf numFmtId="0" fontId="17" fillId="27" borderId="11" xfId="0" applyFont="1" applyFill="1" applyBorder="1" applyAlignment="1">
      <alignment horizontal="center" vertical="center"/>
    </xf>
    <xf numFmtId="0" fontId="17" fillId="27" borderId="0" xfId="0" applyFont="1" applyFill="1" applyAlignment="1">
      <alignment horizontal="center" vertical="center"/>
    </xf>
    <xf numFmtId="0" fontId="10" fillId="9" borderId="4"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wrapText="1"/>
      <protection locked="0"/>
    </xf>
    <xf numFmtId="0" fontId="10" fillId="9" borderId="29" xfId="0" applyFont="1" applyFill="1" applyBorder="1" applyAlignment="1" applyProtection="1">
      <alignment horizontal="center" vertical="center" wrapText="1"/>
      <protection locked="0"/>
    </xf>
    <xf numFmtId="0" fontId="5" fillId="22" borderId="22" xfId="0" applyFont="1" applyFill="1" applyBorder="1" applyAlignment="1">
      <alignment horizontal="center" vertical="center" wrapText="1"/>
    </xf>
    <xf numFmtId="0" fontId="5" fillId="23" borderId="22" xfId="0" applyFont="1" applyFill="1" applyBorder="1" applyAlignment="1">
      <alignment horizontal="center" vertical="center" wrapText="1"/>
    </xf>
    <xf numFmtId="0" fontId="10" fillId="5" borderId="29" xfId="0" applyFont="1" applyFill="1" applyBorder="1" applyAlignment="1" applyProtection="1">
      <alignment horizontal="center" vertical="center" wrapText="1"/>
      <protection locked="0"/>
    </xf>
    <xf numFmtId="0" fontId="10" fillId="5"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5" fillId="4" borderId="4" xfId="0" applyFont="1" applyFill="1" applyBorder="1" applyAlignment="1" applyProtection="1">
      <alignment horizontal="center" vertical="center" wrapText="1"/>
      <protection locked="0"/>
    </xf>
    <xf numFmtId="0" fontId="5" fillId="4" borderId="31" xfId="0" applyFont="1" applyFill="1" applyBorder="1" applyAlignment="1" applyProtection="1">
      <alignment horizontal="center" vertical="center" wrapText="1"/>
      <protection locked="0"/>
    </xf>
    <xf numFmtId="0" fontId="5" fillId="4" borderId="29" xfId="0" applyFont="1" applyFill="1" applyBorder="1" applyAlignment="1" applyProtection="1">
      <alignment horizontal="center" vertical="center" wrapText="1"/>
      <protection locked="0"/>
    </xf>
    <xf numFmtId="0" fontId="10" fillId="7" borderId="31" xfId="0" applyFont="1" applyFill="1" applyBorder="1" applyAlignment="1" applyProtection="1">
      <alignment horizontal="center" vertical="center" wrapText="1"/>
      <protection locked="0"/>
    </xf>
    <xf numFmtId="0" fontId="10" fillId="7" borderId="29" xfId="0" applyFont="1" applyFill="1" applyBorder="1" applyAlignment="1" applyProtection="1">
      <alignment horizontal="center" vertical="center" wrapText="1"/>
      <protection locked="0"/>
    </xf>
    <xf numFmtId="0" fontId="10" fillId="8" borderId="4" xfId="0" applyFont="1" applyFill="1" applyBorder="1" applyAlignment="1" applyProtection="1">
      <alignment horizontal="center" vertical="center" wrapText="1"/>
      <protection locked="0"/>
    </xf>
    <xf numFmtId="0" fontId="10" fillId="8" borderId="31" xfId="0" applyFont="1" applyFill="1" applyBorder="1" applyAlignment="1" applyProtection="1">
      <alignment horizontal="center" vertical="center" wrapText="1"/>
      <protection locked="0"/>
    </xf>
    <xf numFmtId="0" fontId="10" fillId="8" borderId="29" xfId="0" applyFont="1" applyFill="1" applyBorder="1" applyAlignment="1" applyProtection="1">
      <alignment horizontal="center" vertical="center" wrapText="1"/>
      <protection locked="0"/>
    </xf>
    <xf numFmtId="0" fontId="20" fillId="11" borderId="2" xfId="0" applyFont="1" applyFill="1" applyBorder="1" applyAlignment="1" applyProtection="1">
      <alignment horizontal="center" vertical="top" wrapText="1"/>
      <protection locked="0"/>
    </xf>
    <xf numFmtId="0" fontId="20" fillId="15" borderId="23" xfId="0" applyFont="1" applyFill="1" applyBorder="1" applyAlignment="1" applyProtection="1">
      <alignment horizontal="center" vertical="top"/>
      <protection locked="0"/>
    </xf>
    <xf numFmtId="0" fontId="20" fillId="15" borderId="21" xfId="0" applyFont="1" applyFill="1" applyBorder="1" applyAlignment="1" applyProtection="1">
      <alignment horizontal="center" vertical="top"/>
      <protection locked="0"/>
    </xf>
    <xf numFmtId="0" fontId="20" fillId="15" borderId="20" xfId="0" applyFont="1" applyFill="1" applyBorder="1" applyAlignment="1" applyProtection="1">
      <alignment horizontal="center" vertical="top"/>
      <protection locked="0"/>
    </xf>
    <xf numFmtId="0" fontId="20" fillId="15" borderId="15" xfId="0" applyFont="1" applyFill="1" applyBorder="1" applyAlignment="1" applyProtection="1">
      <alignment horizontal="center" vertical="top" wrapText="1"/>
      <protection locked="0"/>
    </xf>
    <xf numFmtId="0" fontId="20" fillId="15" borderId="16" xfId="0" applyFont="1" applyFill="1" applyBorder="1" applyAlignment="1" applyProtection="1">
      <alignment horizontal="center" vertical="top" wrapText="1"/>
      <protection locked="0"/>
    </xf>
    <xf numFmtId="0" fontId="20" fillId="15" borderId="17" xfId="0" applyFont="1" applyFill="1" applyBorder="1" applyAlignment="1" applyProtection="1">
      <alignment horizontal="center" vertical="top" wrapText="1"/>
      <protection locked="0"/>
    </xf>
    <xf numFmtId="0" fontId="20" fillId="15" borderId="2" xfId="0" applyFont="1" applyFill="1" applyBorder="1" applyAlignment="1" applyProtection="1">
      <alignment horizontal="center" vertical="top"/>
      <protection locked="0"/>
    </xf>
    <xf numFmtId="0" fontId="17" fillId="27" borderId="3" xfId="0" applyFont="1" applyFill="1" applyBorder="1" applyAlignment="1" applyProtection="1">
      <alignment horizontal="center" vertical="top" wrapText="1"/>
      <protection locked="0"/>
    </xf>
    <xf numFmtId="0" fontId="10" fillId="5" borderId="5" xfId="0" applyFont="1" applyFill="1" applyBorder="1" applyAlignment="1" applyProtection="1">
      <alignment horizontal="center" vertical="top" wrapText="1"/>
      <protection locked="0"/>
    </xf>
    <xf numFmtId="0" fontId="10" fillId="5" borderId="6" xfId="0" applyFont="1" applyFill="1" applyBorder="1" applyAlignment="1" applyProtection="1">
      <alignment horizontal="center" vertical="top" wrapText="1"/>
      <protection locked="0"/>
    </xf>
    <xf numFmtId="0" fontId="10" fillId="5" borderId="7" xfId="0" applyFont="1" applyFill="1" applyBorder="1" applyAlignment="1" applyProtection="1">
      <alignment horizontal="center" vertical="top" wrapText="1"/>
      <protection locked="0"/>
    </xf>
    <xf numFmtId="0" fontId="10" fillId="9" borderId="5" xfId="0" applyFont="1" applyFill="1" applyBorder="1" applyAlignment="1" applyProtection="1">
      <alignment horizontal="center" vertical="top" wrapText="1"/>
      <protection locked="0"/>
    </xf>
    <xf numFmtId="0" fontId="10" fillId="9" borderId="6" xfId="0" applyFont="1" applyFill="1" applyBorder="1" applyAlignment="1" applyProtection="1">
      <alignment horizontal="center" vertical="top" wrapText="1"/>
      <protection locked="0"/>
    </xf>
    <xf numFmtId="0" fontId="10" fillId="9" borderId="7" xfId="0" applyFont="1" applyFill="1" applyBorder="1" applyAlignment="1" applyProtection="1">
      <alignment horizontal="center" vertical="top" wrapText="1"/>
      <protection locked="0"/>
    </xf>
    <xf numFmtId="0" fontId="10" fillId="6" borderId="3"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4" borderId="3" xfId="0" applyFont="1" applyFill="1" applyBorder="1" applyAlignment="1" applyProtection="1">
      <alignment horizontal="center" vertical="top" wrapText="1"/>
      <protection locked="0"/>
    </xf>
    <xf numFmtId="0" fontId="10" fillId="27" borderId="3" xfId="0" applyFont="1" applyFill="1" applyBorder="1" applyAlignment="1" applyProtection="1">
      <alignment horizontal="center" vertical="top"/>
      <protection locked="0"/>
    </xf>
    <xf numFmtId="0" fontId="10" fillId="8" borderId="3" xfId="0" applyFont="1" applyFill="1" applyBorder="1" applyAlignment="1" applyProtection="1">
      <alignment horizontal="center" vertical="top" wrapText="1"/>
      <protection locked="0"/>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9" fillId="0" borderId="22" xfId="0" applyFont="1" applyBorder="1" applyAlignment="1">
      <alignment horizontal="center" wrapText="1"/>
    </xf>
    <xf numFmtId="0" fontId="9" fillId="0" borderId="23" xfId="0" applyFont="1" applyBorder="1" applyAlignment="1">
      <alignment horizontal="center" wrapText="1"/>
    </xf>
    <xf numFmtId="0" fontId="9" fillId="0" borderId="21" xfId="0" applyFont="1" applyBorder="1" applyAlignment="1">
      <alignment horizontal="center" wrapText="1"/>
    </xf>
    <xf numFmtId="0" fontId="9" fillId="0" borderId="20" xfId="0" applyFont="1" applyBorder="1" applyAlignment="1">
      <alignment horizontal="center" wrapText="1"/>
    </xf>
    <xf numFmtId="0" fontId="27" fillId="24" borderId="25" xfId="0" applyFont="1" applyFill="1" applyBorder="1" applyAlignment="1">
      <alignment horizontal="center"/>
    </xf>
    <xf numFmtId="0" fontId="27" fillId="24" borderId="22" xfId="0" applyFont="1" applyFill="1" applyBorder="1" applyAlignment="1">
      <alignment horizontal="center"/>
    </xf>
    <xf numFmtId="0" fontId="27" fillId="28" borderId="25" xfId="0" applyFont="1" applyFill="1" applyBorder="1" applyAlignment="1">
      <alignment horizontal="center"/>
    </xf>
    <xf numFmtId="0" fontId="27" fillId="28" borderId="22" xfId="0" applyFont="1" applyFill="1" applyBorder="1" applyAlignment="1">
      <alignment horizontal="center"/>
    </xf>
    <xf numFmtId="0" fontId="28" fillId="25" borderId="22" xfId="0" applyFont="1" applyFill="1" applyBorder="1" applyAlignment="1">
      <alignment horizontal="center"/>
    </xf>
    <xf numFmtId="0" fontId="28" fillId="26" borderId="23" xfId="0" applyFont="1" applyFill="1" applyBorder="1" applyAlignment="1">
      <alignment horizontal="center"/>
    </xf>
    <xf numFmtId="0" fontId="28" fillId="26" borderId="21" xfId="0" applyFont="1" applyFill="1" applyBorder="1" applyAlignment="1">
      <alignment horizontal="center"/>
    </xf>
    <xf numFmtId="0" fontId="28" fillId="26" borderId="20" xfId="0" applyFont="1" applyFill="1" applyBorder="1" applyAlignment="1">
      <alignment horizontal="center"/>
    </xf>
    <xf numFmtId="0" fontId="33" fillId="0" borderId="0" xfId="0" applyFont="1" applyAlignment="1">
      <alignment horizontal="center"/>
    </xf>
    <xf numFmtId="0" fontId="34" fillId="0" borderId="0" xfId="0" applyFont="1" applyAlignment="1">
      <alignment horizontal="center"/>
    </xf>
  </cellXfs>
  <cellStyles count="5">
    <cellStyle name="Comma" xfId="1" builtinId="3"/>
    <cellStyle name="Hyperlink" xfId="3" builtinId="8"/>
    <cellStyle name="Normal" xfId="0" builtinId="0"/>
    <cellStyle name="Normal 2" xfId="4" xr:uid="{00000000-0005-0000-0000-000003000000}"/>
    <cellStyle name="Percent" xfId="2" builtinId="5"/>
  </cellStyles>
  <dxfs count="808">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ont>
        <sz val="11"/>
      </font>
    </dxf>
    <dxf>
      <font>
        <sz val="11"/>
      </font>
    </dxf>
    <dxf>
      <font>
        <sz val="12"/>
      </font>
    </dxf>
    <dxf>
      <font>
        <sz val="12"/>
      </font>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alignment horizontal="general" readingOrder="0"/>
    </dxf>
    <dxf>
      <alignment horizontal="general"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2"/>
      </font>
    </dxf>
    <dxf>
      <font>
        <sz val="12"/>
      </font>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horizontal="left" readingOrder="0"/>
    </dxf>
    <dxf>
      <alignment horizontal="right" readingOrder="0"/>
    </dxf>
    <dxf>
      <border>
        <vertical style="thin">
          <color indexed="64"/>
        </vertical>
        <horizontal style="thin">
          <color indexed="64"/>
        </horizontal>
      </border>
    </dxf>
    <dxf>
      <alignment horizontal="center" readingOrder="0"/>
    </dxf>
    <dxf>
      <alignment horizontal="general" readingOrder="0"/>
    </dxf>
    <dxf>
      <border>
        <vertical style="thin">
          <color indexed="64"/>
        </vertical>
        <horizontal style="thin">
          <color indexed="64"/>
        </horizontal>
      </border>
    </dxf>
    <dxf>
      <alignment horizontal="center" readingOrder="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horizontal="center"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2"/>
      </font>
    </dxf>
    <dxf>
      <font>
        <sz val="12"/>
      </font>
    </dxf>
    <dxf>
      <border>
        <vertical style="thin">
          <color indexed="64"/>
        </vertical>
        <horizontal style="thin">
          <color indexed="64"/>
        </horizontal>
      </border>
    </dxf>
    <dxf>
      <border>
        <vertical style="thin">
          <color indexed="64"/>
        </vertical>
        <horizontal style="thin">
          <color indexed="64"/>
        </horizontal>
      </border>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horizontal="left" readingOrder="0"/>
    </dxf>
    <dxf>
      <alignment horizontal="right" readingOrder="0"/>
    </dxf>
    <dxf>
      <border>
        <horizontal style="thin">
          <color indexed="64"/>
        </horizontal>
      </border>
    </dxf>
    <dxf>
      <alignment horizontal="center" readingOrder="0"/>
    </dxf>
    <dxf>
      <alignment horizontal="right" readingOrder="0"/>
    </dxf>
    <dxf>
      <border>
        <vertical style="thin">
          <color indexed="64"/>
        </vertical>
        <horizontal style="thin">
          <color indexed="64"/>
        </horizontal>
      </border>
    </dxf>
    <dxf>
      <alignment horizontal="center" readingOrder="0"/>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horizontal="center" readingOrder="0"/>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border>
        <top style="thin">
          <color indexed="64"/>
        </top>
        <horizontal style="thin">
          <color indexed="64"/>
        </horizontal>
      </border>
    </dxf>
    <dxf>
      <border>
        <top style="thin">
          <color indexed="64"/>
        </top>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fill>
        <patternFill patternType="solid">
          <bgColor theme="9" tint="0.39997558519241921"/>
        </patternFill>
      </fill>
    </dxf>
    <dxf>
      <alignment horizontal="center" readingOrder="0"/>
    </dxf>
    <dxf>
      <alignment horizontal="center" readingOrder="0"/>
    </dxf>
    <dxf>
      <fill>
        <patternFill>
          <bgColor theme="9" tint="0.39997558519241921"/>
        </patternFill>
      </fill>
    </dxf>
    <dxf>
      <fill>
        <patternFill>
          <bgColor theme="9" tint="0.39997558519241921"/>
        </patternFill>
      </fill>
    </dxf>
    <dxf>
      <fill>
        <patternFill patternType="solid">
          <bgColor theme="9" tint="0.39997558519241921"/>
        </patternFill>
      </fill>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border>
        <top style="thin">
          <color indexed="64"/>
        </top>
        <horizontal style="thin">
          <color indexed="64"/>
        </horizontal>
      </border>
    </dxf>
    <dxf>
      <border>
        <top style="thin">
          <color indexed="64"/>
        </top>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3" tint="0.39997558519241921"/>
        </patternFill>
      </fill>
    </dxf>
    <dxf>
      <fill>
        <patternFill>
          <bgColor theme="3" tint="0.39997558519241921"/>
        </patternFill>
      </fill>
    </dxf>
    <dxf>
      <fill>
        <patternFill>
          <bgColor theme="3" tint="0.39997558519241921"/>
        </patternFill>
      </fill>
    </dxf>
    <dxf>
      <fill>
        <patternFill>
          <bgColor theme="3" tint="0.39997558519241921"/>
        </patternFill>
      </fill>
    </dxf>
    <dxf>
      <fill>
        <patternFill>
          <bgColor theme="3" tint="0.39997558519241921"/>
        </patternFill>
      </fill>
    </dxf>
    <dxf>
      <fill>
        <patternFill>
          <bgColor theme="3" tint="0.39997558519241921"/>
        </patternFill>
      </fill>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3" tint="0.59999389629810485"/>
        </patternFill>
      </fill>
    </dxf>
    <dxf>
      <fill>
        <patternFill patternType="solid">
          <bgColor theme="3" tint="0.59999389629810485"/>
        </patternFill>
      </fill>
    </dxf>
    <dxf>
      <fill>
        <patternFill>
          <bgColor theme="3" tint="0.59999389629810485"/>
        </patternFill>
      </fill>
    </dxf>
    <dxf>
      <fill>
        <patternFill>
          <bgColor theme="3" tint="0.59999389629810485"/>
        </patternFill>
      </fill>
    </dxf>
    <dxf>
      <fill>
        <patternFill patternType="solid">
          <bgColor theme="3" tint="0.59999389629810485"/>
        </patternFill>
      </fill>
    </dxf>
    <dxf>
      <fill>
        <patternFill patternType="solid">
          <bgColor theme="3" tint="0.59999389629810485"/>
        </patternFill>
      </fill>
    </dxf>
    <dxf>
      <alignment horizontal="center" readingOrder="0"/>
    </dxf>
    <dxf>
      <alignment horizontal="center" readingOrder="0"/>
    </dxf>
    <dxf>
      <fill>
        <patternFill>
          <bgColor theme="3" tint="0.59999389629810485"/>
        </patternFill>
      </fill>
    </dxf>
    <dxf>
      <fill>
        <patternFill>
          <bgColor theme="3" tint="0.59999389629810485"/>
        </patternFill>
      </fill>
    </dxf>
    <dxf>
      <fill>
        <patternFill patternType="solid">
          <bgColor theme="3" tint="0.59999389629810485"/>
        </patternFill>
      </fill>
    </dxf>
    <dxf>
      <font>
        <sz val="11"/>
      </font>
    </dxf>
    <dxf>
      <font>
        <sz val="11"/>
      </font>
    </dxf>
    <dxf>
      <font>
        <sz val="12"/>
      </font>
    </dxf>
    <dxf>
      <font>
        <sz val="12"/>
      </font>
    </dxf>
    <dxf>
      <font>
        <color auto="1"/>
      </font>
    </dxf>
    <dxf>
      <font>
        <color auto="1"/>
      </font>
    </dxf>
    <dxf>
      <font>
        <color rgb="FFFF0000"/>
      </font>
    </dxf>
    <dxf>
      <font>
        <color rgb="FFFF0000"/>
      </font>
    </dxf>
    <dxf>
      <border>
        <horizontal style="thin">
          <color indexed="64"/>
        </horizontal>
      </border>
    </dxf>
    <dxf>
      <border>
        <horizontal style="thin">
          <color indexed="64"/>
        </horizontal>
      </border>
    </dxf>
    <dxf>
      <alignment horizontal="center" readingOrder="0"/>
    </dxf>
    <dxf>
      <alignment horizontal="center" readingOrder="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alignment horizontal="center" readingOrder="0"/>
    </dxf>
    <dxf>
      <alignment horizontal="center" readingOrder="0"/>
    </dxf>
    <dxf>
      <fill>
        <patternFill>
          <bgColor rgb="FFCCCCFF"/>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ont>
        <sz val="11"/>
      </font>
    </dxf>
    <dxf>
      <font>
        <sz val="11"/>
      </font>
    </dxf>
    <dxf>
      <font>
        <sz val="12"/>
      </font>
    </dxf>
    <dxf>
      <font>
        <sz val="12"/>
      </font>
    </dxf>
    <dxf>
      <font>
        <color auto="1"/>
      </font>
    </dxf>
    <dxf>
      <font>
        <color auto="1"/>
      </font>
    </dxf>
    <dxf>
      <font>
        <color rgb="FFFF0000"/>
      </font>
    </dxf>
    <dxf>
      <font>
        <color rgb="FFFF0000"/>
      </font>
    </dxf>
    <dxf>
      <border>
        <horizontal style="thin">
          <color indexed="64"/>
        </horizontal>
      </border>
    </dxf>
    <dxf>
      <border>
        <horizontal style="thin">
          <color indexed="64"/>
        </horizontal>
      </border>
    </dxf>
    <dxf>
      <alignment horizontal="center" readingOrder="0"/>
    </dxf>
    <dxf>
      <alignment horizontal="center" readingOrder="0"/>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alignment horizontal="center" readingOrder="0"/>
    </dxf>
    <dxf>
      <alignment horizontal="center" readingOrder="0"/>
    </dxf>
    <dxf>
      <fill>
        <patternFill>
          <bgColor rgb="FFCCCCFF"/>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fill>
        <patternFill patternType="solid">
          <bgColor rgb="FFCCCCFF"/>
        </patternFill>
      </fill>
    </dxf>
    <dxf>
      <alignment horizontal="center" readingOrder="0"/>
    </dxf>
    <dxf>
      <alignment horizontal="center" readingOrder="0"/>
    </dxf>
    <dxf>
      <font>
        <sz val="11"/>
      </font>
    </dxf>
    <dxf>
      <font>
        <sz val="11"/>
      </font>
    </dxf>
    <dxf>
      <font>
        <sz val="12"/>
      </font>
    </dxf>
    <dxf>
      <font>
        <sz val="12"/>
      </font>
    </dxf>
    <dxf>
      <border>
        <horizontal style="thin">
          <color indexed="64"/>
        </horizontal>
      </border>
    </dxf>
    <dxf>
      <border>
        <horizontal style="thin">
          <color indexed="64"/>
        </horizontal>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readingOrder="0"/>
    </dxf>
    <dxf>
      <alignment horizontal="center" indent="0" readingOrder="0"/>
    </dxf>
    <dxf>
      <alignment horizontal="center" readingOrder="0"/>
    </dxf>
    <dxf>
      <alignment horizontal="center" readingOrder="0"/>
    </dxf>
    <dxf>
      <alignment horizontal="right" readingOrder="0"/>
    </dxf>
    <dxf>
      <alignment horizontal="right"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left" readingOrder="0"/>
    </dxf>
    <dxf>
      <alignment horizontal="right" readingOrder="0"/>
    </dxf>
    <dxf>
      <fill>
        <patternFill patternType="solid">
          <bgColor theme="7" tint="0.79998168889431442"/>
        </patternFill>
      </fill>
    </dxf>
    <dxf>
      <fill>
        <patternFill patternType="solid">
          <bgColor theme="7" tint="0.79998168889431442"/>
        </patternFill>
      </fill>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alignment horizontal="center" readingOrder="0"/>
    </dxf>
    <dxf>
      <alignment horizontal="center" readingOrder="0"/>
    </dxf>
    <dxf>
      <font>
        <sz val="11"/>
      </font>
    </dxf>
    <dxf>
      <font>
        <sz val="11"/>
      </font>
    </dxf>
    <dxf>
      <font>
        <sz val="12"/>
      </font>
    </dxf>
    <dxf>
      <font>
        <sz val="12"/>
      </font>
    </dxf>
    <dxf>
      <border>
        <horizontal style="thin">
          <color indexed="64"/>
        </horizontal>
      </border>
    </dxf>
    <dxf>
      <border>
        <horizontal style="thin">
          <color indexed="64"/>
        </horizontal>
      </border>
    </dxf>
    <dxf>
      <fill>
        <patternFill>
          <bgColor rgb="FF996600"/>
        </patternFill>
      </fill>
    </dxf>
    <dxf>
      <fill>
        <patternFill>
          <bgColor rgb="FF996600"/>
        </patternFill>
      </fill>
    </dxf>
    <dxf>
      <fill>
        <patternFill>
          <bgColor rgb="FF996600"/>
        </patternFill>
      </fill>
    </dxf>
    <dxf>
      <fill>
        <patternFill>
          <bgColor rgb="FF996600"/>
        </patternFill>
      </fill>
    </dxf>
    <dxf>
      <fill>
        <patternFill>
          <bgColor rgb="FF996600"/>
        </patternFill>
      </fill>
    </dxf>
    <dxf>
      <fill>
        <patternFill>
          <bgColor rgb="FF996600"/>
        </patternFill>
      </fill>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readingOrder="0"/>
    </dxf>
    <dxf>
      <alignment horizontal="center" indent="0"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left" readingOrder="0"/>
    </dxf>
    <dxf>
      <alignment horizontal="right" readingOrder="0"/>
    </dxf>
    <dxf>
      <fill>
        <patternFill patternType="solid">
          <bgColor rgb="FF996600"/>
        </patternFill>
      </fill>
    </dxf>
    <dxf>
      <fill>
        <patternFill patternType="solid">
          <bgColor rgb="FF996600"/>
        </patternFill>
      </fill>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996600"/>
        </patternFill>
      </fill>
    </dxf>
    <dxf>
      <fill>
        <patternFill patternType="solid">
          <bgColor rgb="FF996600"/>
        </patternFill>
      </fill>
    </dxf>
    <dxf>
      <fill>
        <patternFill patternType="solid">
          <bgColor rgb="FF996600"/>
        </patternFill>
      </fill>
    </dxf>
    <dxf>
      <fill>
        <patternFill patternType="solid">
          <bgColor rgb="FF9966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fill>
        <patternFill>
          <bgColor theme="2"/>
        </patternFill>
      </fill>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CCCCFF"/>
      <color rgb="FFFFCCFF"/>
      <color rgb="FF996600"/>
      <color rgb="FFFF7C8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247650</xdr:colOff>
      <xdr:row>0</xdr:row>
      <xdr:rowOff>38100</xdr:rowOff>
    </xdr:from>
    <xdr:ext cx="6530570" cy="4225772"/>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905250" y="38100"/>
          <a:ext cx="6530570" cy="4225772"/>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baseline="0">
              <a:solidFill>
                <a:schemeClr val="tx1"/>
              </a:solidFill>
              <a:latin typeface="+mn-lt"/>
              <a:ea typeface="+mn-ea"/>
              <a:cs typeface="+mn-cs"/>
            </a:rPr>
            <a:t>Information Required</a:t>
          </a:r>
        </a:p>
        <a:p>
          <a:r>
            <a:rPr lang="en-US" sz="1100" b="0" i="0" u="none" strike="noStrike" baseline="0">
              <a:solidFill>
                <a:schemeClr val="tx1"/>
              </a:solidFill>
              <a:latin typeface="+mn-lt"/>
              <a:ea typeface="+mn-ea"/>
              <a:cs typeface="+mn-cs"/>
            </a:rPr>
            <a:t>All riparian and pre-1914 claimants within the Sacramento-San Joaquin River Watersheds</a:t>
          </a:r>
        </a:p>
        <a:p>
          <a:r>
            <a:rPr lang="en-US" sz="1100" b="0" i="0" u="none" strike="noStrike" baseline="0">
              <a:solidFill>
                <a:schemeClr val="tx1"/>
              </a:solidFill>
              <a:latin typeface="+mn-lt"/>
              <a:ea typeface="+mn-ea"/>
              <a:cs typeface="+mn-cs"/>
            </a:rPr>
            <a:t>receiving the attached Order are required to submit the following information </a:t>
          </a:r>
          <a:r>
            <a:rPr lang="en-US" sz="1100" b="1" i="0" u="none" strike="noStrike" baseline="0">
              <a:solidFill>
                <a:schemeClr val="tx1"/>
              </a:solidFill>
              <a:latin typeface="+mn-lt"/>
              <a:ea typeface="+mn-ea"/>
              <a:cs typeface="+mn-cs"/>
            </a:rPr>
            <a:t>no later than</a:t>
          </a:r>
        </a:p>
        <a:p>
          <a:r>
            <a:rPr lang="en-US" sz="1100" b="1" i="0" u="none" strike="noStrike" baseline="0">
              <a:solidFill>
                <a:schemeClr val="tx1"/>
              </a:solidFill>
              <a:latin typeface="+mn-lt"/>
              <a:ea typeface="+mn-ea"/>
              <a:cs typeface="+mn-cs"/>
            </a:rPr>
            <a:t>March 6, 2015.</a:t>
          </a:r>
        </a:p>
        <a:p>
          <a:endParaRPr lang="en-US" sz="1100" b="1"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(A) The monthly amounts of water diverted and the basis of right allowing for the diversions for</a:t>
          </a:r>
        </a:p>
        <a:p>
          <a:r>
            <a:rPr lang="en-US" sz="1100" b="0" i="0" u="none" strike="noStrike" baseline="0">
              <a:solidFill>
                <a:schemeClr val="tx1"/>
              </a:solidFill>
              <a:latin typeface="+mn-lt"/>
              <a:ea typeface="+mn-ea"/>
              <a:cs typeface="+mn-cs"/>
            </a:rPr>
            <a:t>2014, and the anticipated monthly amount of water to be diverted under each separate</a:t>
          </a:r>
        </a:p>
        <a:p>
          <a:r>
            <a:rPr lang="en-US" sz="1100" b="0" i="0" u="none" strike="noStrike" baseline="0">
              <a:solidFill>
                <a:schemeClr val="tx1"/>
              </a:solidFill>
              <a:latin typeface="+mn-lt"/>
              <a:ea typeface="+mn-ea"/>
              <a:cs typeface="+mn-cs"/>
            </a:rPr>
            <a:t>claim of right for 2015. The diversion information shall include separate amounts for water</a:t>
          </a:r>
        </a:p>
        <a:p>
          <a:r>
            <a:rPr lang="en-US" sz="1100" b="0" i="0" u="none" strike="noStrike" baseline="0">
              <a:solidFill>
                <a:schemeClr val="tx1"/>
              </a:solidFill>
              <a:latin typeface="+mn-lt"/>
              <a:ea typeface="+mn-ea"/>
              <a:cs typeface="+mn-cs"/>
            </a:rPr>
            <a:t>diverted to storage and for water directly diverted. The direct diversion information shall</a:t>
          </a:r>
        </a:p>
        <a:p>
          <a:r>
            <a:rPr lang="en-US" sz="1100" b="0" i="0" u="none" strike="noStrike" baseline="0">
              <a:solidFill>
                <a:schemeClr val="tx1"/>
              </a:solidFill>
              <a:latin typeface="+mn-lt"/>
              <a:ea typeface="+mn-ea"/>
              <a:cs typeface="+mn-cs"/>
            </a:rPr>
            <a:t>also include the maximum rate of diversion, and for each month, you should identify the</a:t>
          </a:r>
        </a:p>
        <a:p>
          <a:r>
            <a:rPr lang="en-US" sz="1100" b="0" i="0" u="none" strike="noStrike" baseline="0">
              <a:solidFill>
                <a:schemeClr val="tx1"/>
              </a:solidFill>
              <a:latin typeface="+mn-lt"/>
              <a:ea typeface="+mn-ea"/>
              <a:cs typeface="+mn-cs"/>
            </a:rPr>
            <a:t>method used to determine the amounts reported. This information shall be reported at:</a:t>
          </a:r>
        </a:p>
        <a:p>
          <a:r>
            <a:rPr lang="en-US" sz="1100" b="0" i="0" u="none" strike="noStrike" baseline="0">
              <a:solidFill>
                <a:schemeClr val="tx1"/>
              </a:solidFill>
              <a:latin typeface="+mn-lt"/>
              <a:ea typeface="+mn-ea"/>
              <a:cs typeface="+mn-cs"/>
            </a:rPr>
            <a:t>http://www.waterboards.ca.gov/waterrights/water_issues/programs/ewrims/curtailment/wateruseinfo.shtml</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(B) Identification of the point of diversion and place of use for each diversion of water, the type</a:t>
          </a:r>
        </a:p>
        <a:p>
          <a:r>
            <a:rPr lang="en-US" sz="1100" b="0" i="0" u="none" strike="noStrike" baseline="0">
              <a:solidFill>
                <a:schemeClr val="tx1"/>
              </a:solidFill>
              <a:latin typeface="+mn-lt"/>
              <a:ea typeface="+mn-ea"/>
              <a:cs typeface="+mn-cs"/>
            </a:rPr>
            <a:t>of water right being claimed for each point of diversion, the purpose of use, and the place of</a:t>
          </a:r>
        </a:p>
        <a:p>
          <a:r>
            <a:rPr lang="en-US" sz="1100" b="0" i="0" u="none" strike="noStrike" baseline="0">
              <a:solidFill>
                <a:schemeClr val="tx1"/>
              </a:solidFill>
              <a:latin typeface="+mn-lt"/>
              <a:ea typeface="+mn-ea"/>
              <a:cs typeface="+mn-cs"/>
            </a:rPr>
            <a:t>use being served with acreage and crop type, if applicable. All documentation supporting</a:t>
          </a:r>
        </a:p>
        <a:p>
          <a:r>
            <a:rPr lang="en-US" sz="1100" b="0" i="0" u="none" strike="noStrike" baseline="0">
              <a:solidFill>
                <a:schemeClr val="tx1"/>
              </a:solidFill>
              <a:latin typeface="+mn-lt"/>
              <a:ea typeface="+mn-ea"/>
              <a:cs typeface="+mn-cs"/>
            </a:rPr>
            <a:t>the type of water right claimed, including the property patent date and patent map, if riparian</a:t>
          </a:r>
        </a:p>
        <a:p>
          <a:r>
            <a:rPr lang="en-US" sz="1100" b="0" i="0" u="none" strike="noStrike" baseline="0">
              <a:solidFill>
                <a:schemeClr val="tx1"/>
              </a:solidFill>
              <a:latin typeface="+mn-lt"/>
              <a:ea typeface="+mn-ea"/>
              <a:cs typeface="+mn-cs"/>
            </a:rPr>
            <a:t>right. If pre-1914 right is claimed, a copy of notice filed with the county, copy of property</a:t>
          </a:r>
        </a:p>
        <a:p>
          <a:r>
            <a:rPr lang="en-US" sz="1100" b="0" i="0" u="none" strike="noStrike" baseline="0">
              <a:solidFill>
                <a:schemeClr val="tx1"/>
              </a:solidFill>
              <a:latin typeface="+mn-lt"/>
              <a:ea typeface="+mn-ea"/>
              <a:cs typeface="+mn-cs"/>
            </a:rPr>
            <a:t>deed and all other information supporting the pre-1914 right pertaining to initial diversion</a:t>
          </a:r>
        </a:p>
        <a:p>
          <a:r>
            <a:rPr lang="en-US" sz="1100" b="0" i="0" u="none" strike="noStrike" baseline="0">
              <a:solidFill>
                <a:schemeClr val="tx1"/>
              </a:solidFill>
              <a:latin typeface="+mn-lt"/>
              <a:ea typeface="+mn-ea"/>
              <a:cs typeface="+mn-cs"/>
            </a:rPr>
            <a:t>and continued beneficial use of water. This information is an attachment to the report filed in</a:t>
          </a:r>
        </a:p>
        <a:p>
          <a:r>
            <a:rPr lang="en-US" sz="1100" b="0" i="0" u="none" strike="noStrike" baseline="0">
              <a:solidFill>
                <a:schemeClr val="tx1"/>
              </a:solidFill>
              <a:latin typeface="+mn-lt"/>
              <a:ea typeface="+mn-ea"/>
              <a:cs typeface="+mn-cs"/>
            </a:rPr>
            <a:t>(A) and must be filed electronically at: mailto:SWRCB-2014informational-order@waterboards.ca.gov.</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(C) The monthly diversion for each month starting with February, 2015 shall be submitted by the</a:t>
          </a:r>
        </a:p>
        <a:p>
          <a:r>
            <a:rPr lang="en-US" sz="1100" b="0" i="0" u="none" strike="noStrike" baseline="0">
              <a:solidFill>
                <a:schemeClr val="tx1"/>
              </a:solidFill>
              <a:latin typeface="+mn-lt"/>
              <a:ea typeface="+mn-ea"/>
              <a:cs typeface="+mn-cs"/>
            </a:rPr>
            <a:t>5th of each succeeding month until the drought ends.</a:t>
          </a:r>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hang, Lang@Waterboards" refreshedDate="43145.325322106481" createdVersion="6" refreshedVersion="6" minRefreshableVersion="3" recordCount="1061" xr:uid="{00000000-000A-0000-FFFF-FFFF00000000}">
  <cacheSource type="worksheet">
    <worksheetSource name="MasterTable"/>
  </cacheSource>
  <cacheFields count="47">
    <cacheField name="Statement" numFmtId="0">
      <sharedItems count="1061">
        <s v="S000137"/>
        <s v="S000313"/>
        <s v="S000378"/>
        <s v="S000404"/>
        <s v="S000413"/>
        <s v="S000477"/>
        <s v="S000480"/>
        <s v="S000495"/>
        <s v="S000550"/>
        <s v="S000565"/>
        <s v="S000566"/>
        <s v="S000567"/>
        <s v="S000571"/>
        <s v="S000573"/>
        <s v="S000574"/>
        <s v="S000576"/>
        <s v="S000577"/>
        <s v="S000578"/>
        <s v="S000579"/>
        <s v="S000580"/>
        <s v="S000581"/>
        <s v="S000582"/>
        <s v="S000583"/>
        <s v="S000584"/>
        <s v="S000608"/>
        <s v="S000609"/>
        <s v="S000653"/>
        <s v="S000656"/>
        <s v="S000698"/>
        <s v="S000729"/>
        <s v="S000731"/>
        <s v="S000892"/>
        <s v="S000922"/>
        <s v="S000923"/>
        <s v="S000925"/>
        <s v="S000944"/>
        <s v="S000952"/>
        <s v="S000954"/>
        <s v="S000977"/>
        <s v="S000980"/>
        <s v="S000992"/>
        <s v="S000993"/>
        <s v="S000995"/>
        <s v="S000998"/>
        <s v="S001014"/>
        <s v="S001050"/>
        <s v="S001073"/>
        <s v="S001074"/>
        <s v="S001098"/>
        <s v="S001472"/>
        <s v="S001496"/>
        <s v="S001613"/>
        <s v="S001860"/>
        <s v="S001906"/>
        <s v="S002064"/>
        <s v="S002065"/>
        <s v="S002066"/>
        <s v="S002635"/>
        <s v="S002636"/>
        <s v="S002638"/>
        <s v="S002908"/>
        <s v="S002910"/>
        <s v="S004683"/>
        <s v="S004718"/>
        <s v="S004978"/>
        <s v="S004995"/>
        <s v="S006306"/>
        <s v="S006543"/>
        <s v="S007367"/>
        <s v="S007368"/>
        <s v="S008104"/>
        <s v="S008159"/>
        <s v="S008734"/>
        <s v="S008735"/>
        <s v="S008881"/>
        <s v="S009019"/>
        <s v="S009020"/>
        <s v="S009033"/>
        <s v="S009034"/>
        <s v="S009320"/>
        <s v="S009352"/>
        <s v="S009897"/>
        <s v="S010411"/>
        <s v="S010773"/>
        <s v="S010794"/>
        <s v="S012208"/>
        <s v="S012547"/>
        <s v="S012858"/>
        <s v="S012860"/>
        <s v="S013269"/>
        <s v="S013330"/>
        <s v="S013716"/>
        <s v="S013791"/>
        <s v="S013800"/>
        <s v="S013809"/>
        <s v="S013812"/>
        <s v="S013848"/>
        <s v="S013927"/>
        <s v="S013928"/>
        <s v="S014130"/>
        <s v="S014187"/>
        <s v="S014356"/>
        <s v="S014703"/>
        <s v="S014780"/>
        <s v="S014781"/>
        <s v="S014784"/>
        <s v="S014834"/>
        <s v="S014982"/>
        <s v="S014986"/>
        <s v="S015031"/>
        <s v="S015087"/>
        <s v="S015343"/>
        <s v="S015557"/>
        <s v="S015941"/>
        <s v="S015968"/>
        <s v="S015969"/>
        <s v="S015970"/>
        <s v="S015973"/>
        <s v="S016191"/>
        <s v="S016196"/>
        <s v="S016199"/>
        <s v="S016213"/>
        <s v="S016214"/>
        <s v="S016217"/>
        <s v="S016221"/>
        <s v="S016224"/>
        <s v="S016230"/>
        <s v="S016233"/>
        <s v="S016244"/>
        <s v="S016248"/>
        <s v="S016249"/>
        <s v="S016257"/>
        <s v="S016258"/>
        <s v="S016268"/>
        <s v="S016278"/>
        <s v="S016286"/>
        <s v="S016287"/>
        <s v="S016288"/>
        <s v="S016294"/>
        <s v="S016297"/>
        <s v="S016298"/>
        <s v="S016326"/>
        <s v="S016332"/>
        <s v="S016333"/>
        <s v="S016334"/>
        <s v="S016379"/>
        <s v="S016420"/>
        <s v="S016456"/>
        <s v="S016467"/>
        <s v="S016470"/>
        <s v="S016492"/>
        <s v="S016495"/>
        <s v="S016530"/>
        <s v="S016571"/>
        <s v="S016605"/>
        <s v="S016612"/>
        <s v="S016652"/>
        <s v="S016653"/>
        <s v="S016656"/>
        <s v="S016658"/>
        <s v="S016662"/>
        <s v="S016663"/>
        <s v="S016664"/>
        <s v="S016673"/>
        <s v="S016674"/>
        <s v="S016689"/>
        <s v="S016702"/>
        <s v="S016703"/>
        <s v="S016704"/>
        <s v="S016796"/>
        <s v="S016818"/>
        <s v="S016852"/>
        <s v="S016899"/>
        <s v="S016906"/>
        <s v="S016908"/>
        <s v="S016909"/>
        <s v="S016915"/>
        <s v="S016918"/>
        <s v="S016937"/>
        <s v="S016975"/>
        <s v="S016987"/>
        <s v="S016990"/>
        <s v="S016993"/>
        <s v="S017014"/>
        <s v="S017016"/>
        <s v="S017017"/>
        <s v="S017025"/>
        <s v="S017026"/>
        <s v="S017027"/>
        <s v="S017028"/>
        <s v="S017029"/>
        <s v="S017032"/>
        <s v="S017042"/>
        <s v="S017043"/>
        <s v="S017045"/>
        <s v="S017046"/>
        <s v="S017048"/>
        <s v="S017051"/>
        <s v="S017054"/>
        <s v="S017058"/>
        <s v="S017060"/>
        <s v="S017061"/>
        <s v="S017062"/>
        <s v="S017063"/>
        <s v="S017064"/>
        <s v="S017067"/>
        <s v="S017069"/>
        <s v="S017070"/>
        <s v="S017072"/>
        <s v="S017073"/>
        <s v="S017076"/>
        <s v="S017079"/>
        <s v="S017081"/>
        <s v="S017082"/>
        <s v="S017084"/>
        <s v="S017087"/>
        <s v="S017089"/>
        <s v="S017095"/>
        <s v="S017096"/>
        <s v="S017098"/>
        <s v="S017122"/>
        <s v="S017130"/>
        <s v="S017177"/>
        <s v="S017182"/>
        <s v="S017183"/>
        <s v="S017186"/>
        <s v="S017189"/>
        <s v="S017190"/>
        <s v="S017193"/>
        <s v="S017199"/>
        <s v="S017201"/>
        <s v="S017202"/>
        <s v="S017211"/>
        <s v="S017215"/>
        <s v="S017216"/>
        <s v="S017218"/>
        <s v="S017228"/>
        <s v="S017229"/>
        <s v="S017232"/>
        <s v="S017233"/>
        <s v="S017235"/>
        <s v="S017239"/>
        <s v="S017241"/>
        <s v="S017244"/>
        <s v="S017264"/>
        <s v="S017273"/>
        <s v="S017276"/>
        <s v="S017282"/>
        <s v="S017284"/>
        <s v="S017285"/>
        <s v="S017287"/>
        <s v="S017289"/>
        <s v="S017292"/>
        <s v="S017295"/>
        <s v="S017299"/>
        <s v="S017302"/>
        <s v="S017304"/>
        <s v="S017316"/>
        <s v="S017320"/>
        <s v="S017323"/>
        <s v="S017383"/>
        <s v="S017403"/>
        <s v="S017409"/>
        <s v="S017411"/>
        <s v="S017418"/>
        <s v="S017421"/>
        <s v="S017427"/>
        <s v="S017455"/>
        <s v="S017461"/>
        <s v="S017464"/>
        <s v="S017469"/>
        <s v="S017475"/>
        <s v="S017478"/>
        <s v="S017479"/>
        <s v="S017480"/>
        <s v="S017481"/>
        <s v="S017482"/>
        <s v="S017484"/>
        <s v="S017485"/>
        <s v="S017511"/>
        <s v="S017587"/>
        <s v="S017592"/>
        <s v="S017593"/>
        <s v="S017653"/>
        <s v="S017662"/>
        <s v="S017665"/>
        <s v="S017675"/>
        <s v="S017677"/>
        <s v="S017680"/>
        <s v="S017681"/>
        <s v="S017683"/>
        <s v="S017686"/>
        <s v="S017694"/>
        <s v="S017733"/>
        <s v="S017736"/>
        <s v="S017739"/>
        <s v="S017744"/>
        <s v="S017753"/>
        <s v="S017756"/>
        <s v="S017757"/>
        <s v="S017760"/>
        <s v="S017761"/>
        <s v="S017764"/>
        <s v="S017765"/>
        <s v="S017767"/>
        <s v="S017768"/>
        <s v="S017780"/>
        <s v="S017789"/>
        <s v="S017792"/>
        <s v="S017811"/>
        <s v="S017812"/>
        <s v="S017814"/>
        <s v="S017826"/>
        <s v="S017827"/>
        <s v="S017829"/>
        <s v="S017832"/>
        <s v="S017835"/>
        <s v="S017837"/>
        <s v="S017838"/>
        <s v="S017841"/>
        <s v="S017842"/>
        <s v="S017844"/>
        <s v="S017847"/>
        <s v="S017848"/>
        <s v="S017859"/>
        <s v="S017862"/>
        <s v="S017872"/>
        <s v="S017883"/>
        <s v="S017887"/>
        <s v="S017888"/>
        <s v="S017889"/>
        <s v="S017893"/>
        <s v="S017896"/>
        <s v="S017899"/>
        <s v="S017901"/>
        <s v="S017902"/>
        <s v="S017903"/>
        <s v="S017904"/>
        <s v="S017905"/>
        <s v="S017906"/>
        <s v="S017907"/>
        <s v="S017908"/>
        <s v="S017911"/>
        <s v="S017913"/>
        <s v="S017915"/>
        <s v="S017917"/>
        <s v="S017924"/>
        <s v="S017930"/>
        <s v="S017935"/>
        <s v="S017939"/>
        <s v="S017941"/>
        <s v="S017942"/>
        <s v="S017944"/>
        <s v="S017947"/>
        <s v="S017950"/>
        <s v="S017952"/>
        <s v="S017957"/>
        <s v="S017958"/>
        <s v="S017961"/>
        <s v="S017963"/>
        <s v="S017965"/>
        <s v="S017966"/>
        <s v="S017968"/>
        <s v="S017971"/>
        <s v="S017986"/>
        <s v="S017998"/>
        <s v="S018001"/>
        <s v="S018002"/>
        <s v="S018004"/>
        <s v="S018006"/>
        <s v="S018007"/>
        <s v="S018008"/>
        <s v="S018009"/>
        <s v="S018014"/>
        <s v="S018015"/>
        <s v="S018019"/>
        <s v="S018023"/>
        <s v="S018024"/>
        <s v="S018028"/>
        <s v="S018034"/>
        <s v="S018039"/>
        <s v="S018041"/>
        <s v="S018042"/>
        <s v="S018043"/>
        <s v="S018044"/>
        <s v="S018046"/>
        <s v="S018053"/>
        <s v="S018054"/>
        <s v="S018058"/>
        <s v="S018059"/>
        <s v="S018060"/>
        <s v="S018061"/>
        <s v="S018081"/>
        <s v="S018084"/>
        <s v="S018087"/>
        <s v="S018092"/>
        <s v="S018095"/>
        <s v="S018098"/>
        <s v="S018104"/>
        <s v="S018107"/>
        <s v="S018109"/>
        <s v="S018112"/>
        <s v="S018134"/>
        <s v="S018145"/>
        <s v="S018146"/>
        <s v="S018156"/>
        <s v="S018169"/>
        <s v="S018170"/>
        <s v="S018172"/>
        <s v="S018175"/>
        <s v="S018181"/>
        <s v="S018183"/>
        <s v="S018185"/>
        <s v="S018188"/>
        <s v="S018219"/>
        <s v="S018235"/>
        <s v="S018238"/>
        <s v="S018241"/>
        <s v="S018244"/>
        <s v="S018247"/>
        <s v="S018253"/>
        <s v="S018255"/>
        <s v="S018256"/>
        <s v="S018257"/>
        <s v="S018259"/>
        <s v="S018293"/>
        <s v="S018294"/>
        <s v="S018296"/>
        <s v="S018299"/>
        <s v="S018305"/>
        <s v="S018307"/>
        <s v="S018308"/>
        <s v="S018320"/>
        <s v="S018322"/>
        <s v="S018323"/>
        <s v="S018325"/>
        <s v="S018360"/>
        <s v="S018363"/>
        <s v="S018371"/>
        <s v="S018373"/>
        <s v="S018377"/>
        <s v="S018379"/>
        <s v="S018382"/>
        <s v="S018384"/>
        <s v="S018394"/>
        <s v="S018400"/>
        <s v="S018425"/>
        <s v="S018427"/>
        <s v="S018428"/>
        <s v="S018431"/>
        <s v="S018433"/>
        <s v="S018434"/>
        <s v="S018435"/>
        <s v="S018436"/>
        <s v="S018437"/>
        <s v="S018439"/>
        <s v="S018441"/>
        <s v="S018442"/>
        <s v="S018447"/>
        <s v="S018451"/>
        <s v="S018452"/>
        <s v="S018466"/>
        <s v="S018494"/>
        <s v="S018495"/>
        <s v="S018507"/>
        <s v="S018513"/>
        <s v="S018518"/>
        <s v="S018524"/>
        <s v="S018525"/>
        <s v="S018526"/>
        <s v="S018527"/>
        <s v="S018528"/>
        <s v="S018530"/>
        <s v="S018533"/>
        <s v="S018534"/>
        <s v="S018536"/>
        <s v="S018537"/>
        <s v="S018538"/>
        <s v="S018539"/>
        <s v="S018540"/>
        <s v="S018541"/>
        <s v="S018542"/>
        <s v="S018543"/>
        <s v="S018544"/>
        <s v="S018546"/>
        <s v="S018547"/>
        <s v="S018548"/>
        <s v="S018549"/>
        <s v="S018550"/>
        <s v="S018551"/>
        <s v="S018552"/>
        <s v="S018553"/>
        <s v="S018554"/>
        <s v="S018556"/>
        <s v="S018557"/>
        <s v="S018560"/>
        <s v="S018563"/>
        <s v="S018564"/>
        <s v="S018566"/>
        <s v="S018569"/>
        <s v="S018572"/>
        <s v="S018575"/>
        <s v="S018578"/>
        <s v="S018579"/>
        <s v="S018581"/>
        <s v="S018584"/>
        <s v="S018587"/>
        <s v="S018614"/>
        <s v="S018634"/>
        <s v="S018635"/>
        <s v="S018637"/>
        <s v="S018646"/>
        <s v="S018649"/>
        <s v="S018650"/>
        <s v="S018652"/>
        <s v="S018662"/>
        <s v="S018664"/>
        <s v="S018667"/>
        <s v="S018690"/>
        <s v="S018693"/>
        <s v="S018698"/>
        <s v="S018699"/>
        <s v="S018700"/>
        <s v="S018701"/>
        <s v="S018708"/>
        <s v="S018709"/>
        <s v="S018746"/>
        <s v="S018765"/>
        <s v="S018766"/>
        <s v="S018768"/>
        <s v="S018769"/>
        <s v="S018779"/>
        <s v="S018789"/>
        <s v="S018790"/>
        <s v="S018792"/>
        <s v="S018793"/>
        <s v="S018798"/>
        <s v="S018801"/>
        <s v="S018808"/>
        <s v="S018811"/>
        <s v="S018813"/>
        <s v="S018814"/>
        <s v="S018816"/>
        <s v="S018831"/>
        <s v="S018840"/>
        <s v="S018859"/>
        <s v="S018867"/>
        <s v="S018871"/>
        <s v="S018872"/>
        <s v="S018874"/>
        <s v="S018876"/>
        <s v="S018878"/>
        <s v="S018880"/>
        <s v="S018886"/>
        <s v="S018890"/>
        <s v="S018902"/>
        <s v="S018921"/>
        <s v="S018924"/>
        <s v="S018927"/>
        <s v="S018933"/>
        <s v="S018936"/>
        <s v="S018939"/>
        <s v="S018954"/>
        <s v="S018955"/>
        <s v="S018959"/>
        <s v="S018961"/>
        <s v="S018964"/>
        <s v="S018967"/>
        <s v="S018968"/>
        <s v="S018987"/>
        <s v="S018989"/>
        <s v="S019017"/>
        <s v="S019020"/>
        <s v="S019023"/>
        <s v="S019029"/>
        <s v="S019032"/>
        <s v="S019041"/>
        <s v="S019047"/>
        <s v="S019050"/>
        <s v="S019053"/>
        <s v="S019056"/>
        <s v="S019057"/>
        <s v="S019063"/>
        <s v="S019065"/>
        <s v="S019066"/>
        <s v="S019069"/>
        <s v="S019072"/>
        <s v="S019075"/>
        <s v="S019076"/>
        <s v="S019089"/>
        <s v="S019092"/>
        <s v="S019112"/>
        <s v="S019120"/>
        <s v="S019123"/>
        <s v="S019126"/>
        <s v="S019129"/>
        <s v="S019130"/>
        <s v="S019132"/>
        <s v="S019141"/>
        <s v="S019142"/>
        <s v="S019144"/>
        <s v="S019145"/>
        <s v="S019146"/>
        <s v="S019147"/>
        <s v="S019149"/>
        <s v="S019165"/>
        <s v="S019170"/>
        <s v="S019173"/>
        <s v="S019176"/>
        <s v="S019178"/>
        <s v="S019181"/>
        <s v="S019219"/>
        <s v="S019224"/>
        <s v="S019227"/>
        <s v="S019242"/>
        <s v="S019251"/>
        <s v="S019253"/>
        <s v="S019256"/>
        <s v="S019258"/>
        <s v="S019261"/>
        <s v="S019262"/>
        <s v="S019268"/>
        <s v="S019270"/>
        <s v="S019275"/>
        <s v="S019277"/>
        <s v="S019280"/>
        <s v="S019315"/>
        <s v="S019316"/>
        <s v="S019318"/>
        <s v="S019319"/>
        <s v="S019324"/>
        <s v="S019330"/>
        <s v="S019333"/>
        <s v="S019334"/>
        <s v="S019339"/>
        <s v="S019348"/>
        <s v="S019350"/>
        <s v="S019353"/>
        <s v="S019356"/>
        <s v="S019359"/>
        <s v="S019361"/>
        <s v="S019362"/>
        <s v="S019365"/>
        <s v="S019371"/>
        <s v="S019372"/>
        <s v="S019376"/>
        <s v="S019379"/>
        <s v="S019390"/>
        <s v="S019399"/>
        <s v="S019402"/>
        <s v="S019407"/>
        <s v="S019410"/>
        <s v="S019413"/>
        <s v="S019440"/>
        <s v="S019443"/>
        <s v="S019444"/>
        <s v="S019446"/>
        <s v="S019448"/>
        <s v="S019450"/>
        <s v="S019451"/>
        <s v="S019454"/>
        <s v="S019456"/>
        <s v="S019457"/>
        <s v="S019459"/>
        <s v="S019460"/>
        <s v="S019462"/>
        <s v="S019463"/>
        <s v="S019465"/>
        <s v="S019466"/>
        <s v="S019468"/>
        <s v="S019469"/>
        <s v="S019472"/>
        <s v="S019475"/>
        <s v="S019479"/>
        <s v="S019480"/>
        <s v="S019482"/>
        <s v="S019486"/>
        <s v="S019488"/>
        <s v="S019489"/>
        <s v="S019495"/>
        <s v="S019497"/>
        <s v="S019500"/>
        <s v="S019509"/>
        <s v="S019512"/>
        <s v="S019538"/>
        <s v="S019548"/>
        <s v="S019551"/>
        <s v="S019552"/>
        <s v="S019554"/>
        <s v="S019560"/>
        <s v="S019561"/>
        <s v="S019580"/>
        <s v="S019582"/>
        <s v="S019583"/>
        <s v="S019585"/>
        <s v="S019588"/>
        <s v="S019591"/>
        <s v="S019599"/>
        <s v="S019602"/>
        <s v="S019603"/>
        <s v="S019605"/>
        <s v="S019609"/>
        <s v="S019620"/>
        <s v="S019623"/>
        <s v="S019624"/>
        <s v="S019626"/>
        <s v="S019629"/>
        <s v="S019632"/>
        <s v="S019635"/>
        <s v="S019641"/>
        <s v="S019679"/>
        <s v="S019681"/>
        <s v="S019682"/>
        <s v="S019683"/>
        <s v="S019684"/>
        <s v="S019685"/>
        <s v="S019686"/>
        <s v="S019687"/>
        <s v="S019688"/>
        <s v="S019689"/>
        <s v="S019690"/>
        <s v="S019691"/>
        <s v="S019693"/>
        <s v="S019696"/>
        <s v="S019699"/>
        <s v="S019702"/>
        <s v="S019713"/>
        <s v="S019716"/>
        <s v="S019719"/>
        <s v="S019722"/>
        <s v="S019730"/>
        <s v="S019733"/>
        <s v="S019736"/>
        <s v="S019737"/>
        <s v="S019740"/>
        <s v="S019741"/>
        <s v="S019755"/>
        <s v="S019761"/>
        <s v="S019767"/>
        <s v="S019784"/>
        <s v="S019790"/>
        <s v="S019794"/>
        <s v="S019811"/>
        <s v="S019813"/>
        <s v="S019814"/>
        <s v="S019816"/>
        <s v="S019819"/>
        <s v="S019824"/>
        <s v="S019828"/>
        <s v="S019830"/>
        <s v="S019831"/>
        <s v="S019836"/>
        <s v="S019839"/>
        <s v="S019843"/>
        <s v="S019859"/>
        <s v="S019865"/>
        <s v="S019880"/>
        <s v="S019886"/>
        <s v="S019895"/>
        <s v="S019912"/>
        <s v="S019921"/>
        <s v="S019929"/>
        <s v="S020009"/>
        <s v="S020011"/>
        <s v="S020012"/>
        <s v="S020013"/>
        <s v="S020027"/>
        <s v="S020041"/>
        <s v="S020044"/>
        <s v="S020047"/>
        <s v="S020068"/>
        <s v="S020071"/>
        <s v="S020073"/>
        <s v="S020074"/>
        <s v="S020075"/>
        <s v="S020085"/>
        <s v="S020089"/>
        <s v="S020093"/>
        <s v="S020095"/>
        <s v="S020099"/>
        <s v="S020103"/>
        <s v="S020104"/>
        <s v="S020107"/>
        <s v="S020108"/>
        <s v="S020109"/>
        <s v="S020111"/>
        <s v="S020115"/>
        <s v="S020120"/>
        <s v="S020125"/>
        <s v="S020137"/>
        <s v="S020144"/>
        <s v="S020149"/>
        <s v="S020154"/>
        <s v="S020156"/>
        <s v="S020157"/>
        <s v="S020158"/>
        <s v="S020165"/>
        <s v="S020172"/>
        <s v="S020216"/>
        <s v="S020217"/>
        <s v="S020223"/>
        <s v="S020227"/>
        <s v="S020286"/>
        <s v="S020302"/>
        <s v="S020303"/>
        <s v="S020305"/>
        <s v="S020306"/>
        <s v="S020322"/>
        <s v="S020329"/>
        <s v="S020330"/>
        <s v="S020343"/>
        <s v="S020408"/>
        <s v="S020409"/>
        <s v="S020411"/>
        <s v="S020454"/>
        <s v="S020456"/>
        <s v="S020462"/>
        <s v="S020468"/>
        <s v="S020469"/>
        <s v="S020471"/>
        <s v="S020472"/>
        <s v="S020475"/>
        <s v="S020479"/>
        <s v="S020481"/>
        <s v="S020483"/>
        <s v="S020485"/>
        <s v="S020488"/>
        <s v="S020491"/>
        <s v="S020492"/>
        <s v="S020493"/>
        <s v="S020499"/>
        <s v="S020503"/>
        <s v="S020530"/>
        <s v="S020534"/>
        <s v="S020535"/>
        <s v="S020539"/>
        <s v="S020542"/>
        <s v="S020543"/>
        <s v="S020544"/>
        <s v="S020547"/>
        <s v="S020548"/>
        <s v="S020551"/>
        <s v="S020552"/>
        <s v="S020566"/>
        <s v="S020567"/>
        <s v="S020568"/>
        <s v="S020569"/>
        <s v="S020570"/>
        <s v="S020571"/>
        <s v="S020574"/>
        <s v="S020580"/>
        <s v="S020582"/>
        <s v="S020584"/>
        <s v="S020587"/>
        <s v="S020591"/>
        <s v="S020592"/>
        <s v="S020593"/>
        <s v="S020594"/>
        <s v="S020599"/>
        <s v="S020601"/>
        <s v="S020603"/>
        <s v="S020612"/>
        <s v="S020621"/>
        <s v="S020626"/>
        <s v="S020644"/>
        <s v="S020648"/>
        <s v="S020656"/>
        <s v="S020657"/>
        <s v="S020661"/>
        <s v="S020668"/>
        <s v="S020716"/>
        <s v="S020718"/>
        <s v="S020749"/>
        <s v="S020750"/>
        <s v="S020751"/>
        <s v="S020757"/>
        <s v="S020758"/>
        <s v="S020759"/>
        <s v="S020761"/>
        <s v="S020765"/>
        <s v="S020767"/>
        <s v="S020780"/>
        <s v="S020781"/>
        <s v="S020782"/>
        <s v="S020783"/>
        <s v="S020784"/>
        <s v="S020786"/>
        <s v="S020787"/>
        <s v="S020789"/>
        <s v="S020797"/>
        <s v="S020798"/>
        <s v="S020799"/>
        <s v="S020808"/>
        <s v="S020809"/>
        <s v="S020811"/>
        <s v="S020814"/>
        <s v="S020816"/>
        <s v="S020817"/>
        <s v="S020819"/>
        <s v="S020820"/>
        <s v="S020822"/>
        <s v="S020823"/>
        <s v="S020824"/>
        <s v="S020825"/>
        <s v="S020826"/>
        <s v="S020843"/>
        <s v="S020844"/>
        <s v="S020845"/>
        <s v="S020857"/>
        <s v="S020861"/>
        <s v="S020862"/>
        <s v="S020863"/>
        <s v="S020864"/>
        <s v="S020865"/>
        <s v="S020867"/>
        <s v="S020871"/>
        <s v="S020872"/>
        <s v="S020873"/>
        <s v="S020874"/>
        <s v="S020875"/>
        <s v="S020876"/>
        <s v="S020877"/>
        <s v="S020878"/>
        <s v="S020879"/>
        <s v="S020883"/>
        <s v="S020885"/>
        <s v="S020886"/>
        <s v="S020887"/>
        <s v="S020888"/>
        <s v="S020889"/>
        <s v="S020890"/>
        <s v="S020891"/>
        <s v="S020960"/>
        <s v="S020961"/>
        <s v="S020968"/>
        <s v="S020970"/>
        <s v="S020972"/>
        <s v="S020989"/>
        <s v="S020990"/>
        <s v="S020992"/>
        <s v="S020994"/>
        <s v="S020995"/>
        <s v="S020996"/>
        <s v="S020998"/>
        <s v="S021000"/>
        <s v="S021001"/>
        <s v="S021002"/>
        <s v="S021003"/>
        <s v="S021004"/>
        <s v="S021005"/>
        <s v="S021006"/>
        <s v="S021007"/>
        <s v="S021008"/>
        <s v="S021009"/>
        <s v="S021010"/>
        <s v="S021018"/>
        <s v="S021019"/>
        <s v="S021020"/>
        <s v="S021021"/>
        <s v="S021022"/>
        <s v="S021023"/>
        <s v="S021024"/>
        <s v="S021027"/>
        <s v="S021028"/>
        <s v="S021030"/>
        <s v="S021031"/>
        <s v="S021032"/>
        <s v="S021033"/>
        <s v="S021075"/>
        <s v="S021233"/>
        <s v="S021234"/>
        <s v="S021235"/>
        <s v="S021236"/>
        <s v="S021242"/>
        <s v="S021243"/>
        <s v="S021244"/>
        <s v="S021247"/>
        <s v="S021248"/>
        <s v="S021250"/>
        <s v="S021255"/>
        <s v="S021256"/>
        <s v="S021257"/>
        <s v="S021263"/>
        <s v="S021274"/>
        <s v="S021275"/>
        <s v="S021280"/>
        <s v="S021281"/>
        <s v="S021283"/>
        <s v="S021284"/>
        <s v="S021285"/>
        <s v="S021286"/>
        <s v="S021287"/>
        <s v="S021289"/>
        <s v="S021293"/>
        <s v="S021294"/>
        <s v="S021296"/>
        <s v="S021297"/>
        <s v="S021298"/>
        <s v="S021299"/>
        <s v="S021300"/>
        <s v="S021302"/>
        <s v="S021341"/>
        <s v="S021371"/>
        <s v="S021374"/>
        <s v="S021377"/>
        <s v="S021383"/>
        <s v="S021403"/>
        <s v="S021405"/>
        <s v="S021406"/>
        <s v="S021411"/>
        <s v="S021414"/>
        <s v="S021415"/>
        <s v="S021416"/>
        <s v="S021417"/>
        <s v="S021418"/>
        <s v="S021419"/>
        <s v="S021420"/>
        <s v="S021429"/>
        <s v="S021432"/>
        <s v="S021435"/>
        <s v="S021436"/>
        <s v="S021437"/>
        <s v="S021809"/>
        <s v="S021852"/>
        <s v="S021853"/>
        <s v="S021854"/>
        <s v="S021856"/>
        <s v="S021857"/>
        <s v="S021936"/>
        <s v="S021940"/>
        <s v="S021945"/>
        <s v="S021946"/>
        <s v="S021947"/>
        <s v="S021954"/>
        <s v="S022018"/>
        <s v="S022019"/>
        <s v="S022020"/>
        <s v="S022021"/>
        <s v="S022022"/>
        <s v="S022032"/>
        <s v="S022153"/>
        <s v="S022169"/>
        <s v="S022185"/>
        <s v="S022390"/>
        <s v="S022727"/>
        <s v="S022728"/>
        <s v="S022733"/>
        <s v="S022734"/>
        <s v="S022735"/>
        <s v="S022747"/>
        <s v="S023253"/>
        <s v="S023255"/>
        <s v="S023257"/>
        <s v="S023259"/>
        <s v="S023261"/>
        <s v="S023263"/>
        <s v="S023264"/>
        <s v="S023265"/>
        <s v="S023276"/>
        <s v="S023279"/>
        <s v="S023281"/>
      </sharedItems>
    </cacheField>
    <cacheField name="2015 Owner" numFmtId="0">
      <sharedItems count="449">
        <s v="BARBARA J OHM"/>
        <s v="JOHN R COELHO"/>
        <s v="RICHVALE IRRIGATION DISTRICT"/>
        <s v="EAST CONTRA COSTA IRRIGATION DISTRICT"/>
        <s v="ROBERT L FORBES"/>
        <s v="CENTRAL CALIF IRRIGATION DISTRICT"/>
        <s v="JOINT WATER DISTRICTS BOARD"/>
        <s v="BANTA-CARBONA IRRIGATION DISTRICT"/>
        <s v="BUTTE SINK WATERFOWL ASSOCIATION"/>
        <s v="RECLAMATION DISTRICT #2068"/>
        <s v="YOLO COUNTY F C &amp; W C DISTRICT"/>
        <s v="WILSON VINEYARD PROPERTIES"/>
        <s v="SAN JUAN WATER DISTRICT"/>
        <s v="COLLINS PINE COMPANY"/>
        <s v="STANFORD VINA RANCH IRRIGATION CO"/>
        <s v="DEER CREEK IRRIGATION DISTRICT"/>
        <s v="PACIFIC GAS AND ELECTRIC COMPANY"/>
        <s v="WESTERN CANAL WATER DISTRICT"/>
        <s v="UTICA POWER AUTHORITY"/>
        <s v="KNOCH INC"/>
        <s v="COLUMBIA CANAL COMPANY"/>
        <s v="SAN LUIS CANAL COMPANY"/>
        <s v="FIREBAUGH CANAL COMPANY"/>
        <s v="ERNEST A DIXON"/>
        <s v="KELSEY RANCH LP"/>
        <s v="BIDWELL RANCHES INC"/>
        <s v="THOMPSON &amp; FOLGER CO"/>
        <s v="A &amp; M PYLMAN FARMS"/>
        <s v="PACIFIC FRUIT FARMS"/>
        <s v="CITY AND COUNTY OF SAN FRANCISCO PUC AGM WATER ENTERPRISE"/>
        <s v="LOS MOLINOS MUTUAL WATER CO"/>
        <s v="OAKDALE IRRIGATION DISTRICT"/>
        <s v="MERCED IRRIGATION DISTRICT"/>
        <s v="MADERA IRRIGATION DISTRICT"/>
        <s v="C&amp;G FARMS"/>
        <s v="RONALD E BUHLER"/>
        <s v="GLENN-COLUSA IRRIGATION DISTRICT"/>
        <s v="VICTOR C ANDRESEN"/>
        <s v="GRAEAGLE WATER COMPANY A CALIF CORP"/>
        <s v="CRAIG MCARTHUR"/>
        <s v="ROBINSON FAMILY RANCH #4"/>
        <s v="ROBINSON DIVERSIFIED FARMS #1"/>
        <s v="EL DORADO IRRIGATION DISTRICT"/>
        <s v="PATTERSON IRRIGATION DISTRICT"/>
        <s v="CITY OF ANTIOCH, WATER TREATMENT PLANT"/>
        <s v="PARROTT INVESTMENT COMPANY"/>
        <s v="LONE TREE MUTUAL WATER COMPANY"/>
        <s v="CALAVERAS PUBLIC UTILITY DISTRICT"/>
        <s v="NEVADA IRRIGATION DISTRICT"/>
        <s v="ANDERSON-COTTONWOOD IRRIGATION DISTRICT"/>
        <s v="THE ARCHES LTD"/>
        <s v="LOS RIOS FARMS INC"/>
        <s v="PARKER DEVELOPMENT COMPANY"/>
        <s v="JOHN BLOOMFIELD"/>
        <s v="TURLOCK IRRIGATION DISTRICT"/>
        <s v="VITAL FARMLAND LP"/>
        <s v="BLOSSOM RANCH, INC."/>
        <s v="RICHARD L JENNINGS"/>
        <s v="CITY OF SACRAMENTO"/>
        <s v="ARCH J CAMPBELL"/>
        <s v="ODYSSEUS FARMS"/>
        <s v="JOHN H KAUTZ"/>
        <s v="SILVERADO PREMIUM PROPERTIES LLC"/>
        <s v="WOODBRIDGE IRRIGATION DISTRICT"/>
        <s v="MIZUNO FARMS INC"/>
        <s v="CITY OF MANTECA"/>
        <s v="GALLO VINEYARDS INC"/>
        <s v="RUDY M. MUSSI INVESTMENT L.P."/>
        <s v="EDDIE VIERRA FARMS LLC"/>
        <s v="CERRI &amp; SON"/>
        <s v="ROBERT J COSTA FARMS LLC"/>
        <s v="TONY M GARCIA"/>
        <s v="TIM T GRUNSKY"/>
        <s v="LINDA BEERS HEISIG"/>
        <s v="TERCEIRA PROPERTIES LLC"/>
        <s v="A ROSSI INC"/>
        <s v="LYNN A MILLER"/>
        <s v="NANCY NEUGEBAUER-HAASE"/>
        <s v="SHARON R VOTAW"/>
        <s v="RIEN AND LIESKE DOORNENBAL TRUST"/>
        <s v="JOSEPH P RATTO"/>
        <s v="SCHMIDT FAMILY PROPERTIES LLC"/>
        <s v="JACQUELYN J CORDES"/>
        <s v="STOCKTON PORT DISTRICT"/>
        <s v="COLEMAN FOLEY"/>
        <s v="AUGUSTA BIXLER FARMS"/>
        <s v="W. JAMES EDWARDS"/>
        <s v="HALLWOOD IRRIGATION COMPANY"/>
        <s v="GLIDE IN RANCH"/>
        <s v="GRAHAM D CONNOR"/>
        <s v="RENZO MENCONI"/>
        <s v="CECIL RODGERS"/>
        <s v="FREDERICK J. AND BERNARD F. DAMELE"/>
        <s v="BETTENCOURT FARMING LLC"/>
        <s v="JOHN AND MARIE CRONIN TRUST B"/>
        <s v="EVERETT LUIZ &amp; SONS DAIRY"/>
        <s v="KAE FARMS LLC"/>
        <s v="ROBERT CECCHINI, INC"/>
        <s v="SARALE FARMS INC"/>
        <s v="SUTTER HOME WINERY INC"/>
        <s v="Alfred &amp; Clara Patane Tr"/>
        <s v="HENRY P VAN EXEL"/>
        <s v="KEVIN MIKAELIAN"/>
        <s v="RONALD ROBINSON"/>
        <s v="M&amp;T CHICO RANCH, INC."/>
        <s v="J.H. JONSON &amp; SONS INC."/>
        <s v="FAHN BROTHERS PROPERTIES LLC"/>
        <s v="MACHADO REVOCABLE TRUST"/>
        <s v="RUMSEY WATER USERS ASSOCIATION"/>
        <s v="HONKER LAKE RANCH"/>
        <s v="DEADHORSE LP"/>
        <s v="FRY FAMILY TRUST OF 1999"/>
        <s v="ELLIOT FAMILY REVOCABLE TRUST"/>
        <s v="JOY &amp; ROBERT AUGUSTO TRUST"/>
        <s v="FRANK LAMB"/>
        <s v="JAMES S CODDINGTON"/>
        <s v="TRINITY CAPITAL DEVELOPMENT LLC"/>
        <s v="FRANKIE SPINELLA"/>
        <s v="FILDIN DEVELOPMENT COMPANY"/>
        <s v="MICHAEL DUTRA"/>
        <s v="ANTHONY DUTRA"/>
        <s v="AG SPANOS TRUSTEE OF THE ALEX &amp; FAYE SPANOS FAMILY TRUST UA"/>
        <s v="MING CENTRE, LLC C/O PREMIER MANAGEMENT CO."/>
        <s v="SPANOS FAMILY PARTNERSHIP"/>
        <s v="VENICE ISLAND, INC"/>
        <s v="N.R., B.P., D.C. HAMILTON"/>
        <s v="ROBERT R KIRTLAN"/>
        <s v="HAMILTON HECHTMAN JOINT VENTURE"/>
        <s v="THE LLOYD L PHELPS JR &amp; PATSY R PHELPS TRUST"/>
        <s v="ELLIOT DELTA ORCHARDS, LLC"/>
        <s v="J H PATTERSON"/>
        <s v="CHARLOTTE G GILMORE"/>
        <s v="OLAGARAY BROTHERS"/>
        <s v="WHITE LAKE MUTUAL WATER COMPANY"/>
        <s v="AUFDERMAUR LLC"/>
        <s v="RANDALL RANCH GREENE &amp; HEMLY INC."/>
        <s v="WHEELER RANCH GREENE AND HEMLY, INC"/>
        <s v="J.L. ALDRICH RANCH"/>
        <s v="HENRY E MULLER &amp; DIANA MULLER REVOCABLE TRUST"/>
        <s v="WARREN BOGLE"/>
        <s v="GRUNAUER COMMUNITY PROPERTY TRUST ET AL"/>
        <s v="JOE SANCHEZ FARMS INC"/>
        <s v="BERT BACCHETTI FARMS"/>
        <s v="RIVERMAID LAND LTD"/>
        <s v="NAGLEE BURK IRRIGATION DISTRICT"/>
        <s v="POINT RANCH PARTNERS LLC"/>
        <s v="WILSON LAND LTD"/>
        <s v="JOSEPH T SANCHEZ"/>
        <s v="ROBERT D CALCAGNO"/>
        <s v="HOLDENER RANCHES"/>
        <s v="ARNAUDO BROS LP"/>
        <s v="SOUTH COW CREEK DITCH ASSOCIATION"/>
        <s v="KEWEL MUNGER"/>
        <s v="BALDEV K. MUNGER"/>
        <s v="CITY OF FOLSOM"/>
        <s v="DBE - ELLIOT FAMILY CO., LLC"/>
        <s v="BROOKSIDE LAKE COMMUNITY ASSOCIATION"/>
        <s v="BROOKSIDE CLASSICS OWNER'S ASSOCIATION"/>
        <s v="CALIFIA, LLC"/>
        <s v="GIKAS PARTNERS"/>
        <s v="JAMES E. HARDESTY"/>
        <s v="MNM VINEYARDS LLC"/>
        <s v="DONALD R REYNOLDS FAMILY"/>
        <s v="DONALD BIANCHI"/>
        <s v="JEAN ANN BRODIE"/>
        <s v="DAVID DAL PORTO"/>
        <s v="CALIFORNIA DEPARTMENT OF FISH AND WILDLIFE"/>
        <s v="GASTO CO."/>
        <s v="VIOLET EHLERS TRUST ET AL"/>
        <s v="FAY ISLAND FARMS, LLC"/>
        <s v="EIGHT MILE ROAD NORTH L.P."/>
        <s v="D&amp;G MERWIN"/>
        <s v="FARMLAND RESERVE, INC"/>
        <s v="CHARLES SYLVA"/>
        <s v="FARMLAND RESERVE, INC."/>
        <s v="ADHEMAR ARELLANO"/>
        <s v="L &amp; L FARMS, LLC"/>
        <s v="ISLANDS, INC."/>
        <s v="BRADFORD HELLWIG"/>
        <s v="JUDITH BALCAO"/>
        <s v="ROBERT J GALLO"/>
        <s v="LAKE WINCHESTER VINEYARDS"/>
        <s v="HERINGER HOLLAND LAND &amp; FARMING CO."/>
        <s v="DOHRMANN FAMILY LLC"/>
        <s v="ROY MAZZANTI REVOCABLE TRUST"/>
        <s v="ANDY JOHAS"/>
        <s v="WOODS IRRIGATION COMPANY"/>
        <s v="WOODS ROBINSON VASQUEZ"/>
        <s v="ROBERT J. AND NIVIA SILVA TRUST 8-31-08"/>
        <s v="MANUEL MONROY"/>
        <s v="ANTHONY PODESTA FAM LP, ETL"/>
        <s v="B&amp;R TE VELDE RANCH"/>
        <s v="TONY E JAQUES (TRUSTEE)"/>
        <s v="ANTHONY JAQUES JR"/>
        <s v="SAN JOAQUIN DELTA FARMS INC."/>
        <s v="JACKSON LAND &amp; CATTLE LP"/>
        <s v="THE NATURE CONSERVANCY"/>
        <s v="ROBERT KAMMERER"/>
        <s v="THOMAS MCCORMACK"/>
        <s v="ROBERT MORI II"/>
        <s v="PIERSON LAMBERT VINEYARDS LLC"/>
        <s v="ROYAL WINE CORPORATION/HERZOG WINE CELLARS"/>
        <s v="FERREIRA FAMILY TRUST"/>
        <s v="BRIAN BAILEY"/>
        <s v="NAKAHARA FAMILY TRUST C"/>
        <s v="Bruce Towne"/>
        <s v="JAMES L. MORRIS"/>
        <s v="DENNIS LEARY"/>
        <s v="STOKES BROTHERS FARMS"/>
        <s v="S &amp; B ROBERTSON FAMILY LIMITED PARTNERSHIP"/>
        <s v="FIDDYMENT ESTATE COMPANY LLC"/>
        <s v="ALECK DAMBACHER"/>
        <s v="ANTONIO BRASIL"/>
        <s v="BATTLE CREEK ISLAND RANCH, LLC"/>
        <s v="BAIRD LANDS INCORPORATED"/>
        <s v="BRUCE GORNTO"/>
        <s v="SNODGRASS PARTNERS, LLC"/>
        <s v="RUNYON HOUSE VINEYARDS, LLC"/>
        <s v="HILDER FAMILY PROPERTIES PTP"/>
        <s v="CELESTINO &amp; ESMERALDA PERDIGAO TRUST"/>
        <s v="NANCY J RIPKEN"/>
        <s v="ANTONIO BISCAIA"/>
        <s v="BETTY S. BRAZIL"/>
        <s v="DONALD E MORETTI TRUST"/>
        <s v="LOUIS MELLO RANCH L.P."/>
        <s v="JOHN ROCHA"/>
        <s v="MICHAEL QUARTAROLI/CWC LLC"/>
        <s v="D &amp; R LIVESTOCK"/>
        <s v="RONALD A. AND JANET MARCHETTI 2005 TRUST"/>
        <s v="CAMILLO LEVENTINI"/>
        <s v="HENRY FOPPIANO"/>
        <s v="PUMP HOUSE RANCHES INC"/>
        <s v="DIANE I KIRKHAM"/>
        <s v="DE MATEI FAMILY TRUST"/>
        <s v="RJM VINEYARDS LLC"/>
        <s v="CARROL G GRUNSKY"/>
        <s v="BANK OF STOCKTON"/>
        <s v="DOUGLASS M. EBERHARDT II"/>
        <s v="FRANK E SILVA"/>
        <s v="COLEMAN FOLEY, JR."/>
        <s v="FRANK E. &amp; ELEANOR N. SILVA IRREVOCABLE TRUST , A &amp; B"/>
        <s v="FRANK SILVA FRANEL COMPANY"/>
        <s v="DANIEL A. SERPA"/>
        <s v="BERNICE L SILVA"/>
        <s v="BERNIECE L. SILVA TRUST"/>
        <s v="EMPIRE FIELDS, LLC"/>
        <s v="DELTA ORCHARDS, LP"/>
        <s v="MYERS LAND COMPANY LLP"/>
        <s v="LEEN DE SNAYER"/>
        <s v="EDWARD MACHADO"/>
        <s v="LEEN DESNAYER"/>
        <s v="GEORGE BIAGI"/>
        <s v="EAST BAY REGIONAL PARK DISTRICT"/>
        <s v="RICHARD BRANN"/>
        <s v="CORTOPASSI LIFE ESTATE, ET AL"/>
        <s v="PETER G. DWYER, JR."/>
        <s v="M RATTO, RODGERS, OHM, L RATTO AND NOMELLINI"/>
        <s v="FAGUNDES DAIRY"/>
        <s v="YAMADA BROTHERS"/>
        <s v="ENSHER, ALEXANDER AND BARSOOM, INC."/>
        <s v="ABBATE FARMS"/>
        <s v="KOLBER FARMS LLC"/>
        <s v="LOUIS BIAGIONI"/>
        <s v="EDDIE P. AND AURELIA I LUCCHESI TR"/>
        <s v="ISONE INC."/>
        <s v="ANTHONY G. DUTRA TRUST"/>
        <s v="ELMWOOD PARTNERS L.P."/>
        <s v="GARY M GRAHAM"/>
        <s v="DOUGLASS M. EBERHARDT, III ET AL."/>
        <s v="MERRITT ISLAND RANCH- GREENE &amp; HEMLY, INC"/>
        <s v="GLENGARRY PROPERTY SERVICES"/>
        <s v="FIDDYMENT FAMILY PARTNERS C/O DUANE FIDDYMENT"/>
        <s v="DANIEL F ROZA JR"/>
        <s v="EDDY JO CARDOZA"/>
        <s v="JOHN C KELLEY PROPERTIES LLC"/>
        <s v="KIRTLAN FAMILY TRUST"/>
        <s v="CARDOZA HOME RANCH"/>
        <s v="JOHNNIE L COSTA"/>
        <s v="FRED A. DOUMA FAMILY TRUST"/>
        <s v="WOODY'S ON THE RIVER LLC, ET AL"/>
        <s v="GLORIA A BACCHETTI"/>
        <s v="CITY OF TRACY"/>
        <s v="FAY LOUIE"/>
        <s v="JOHN ARMANINO"/>
        <s v="GUILLERMO PEREZ"/>
        <s v="RICHARD AND MIKKI RIELLA 2006 FAMILY TRUST"/>
        <s v="ANTONIO I MARTIN"/>
        <s v="STEVE MELLO"/>
        <s v="GARY CAFFESE"/>
        <s v="MIKE RATTO"/>
        <s v="JIM R CHANCE"/>
        <s v="PETERSEN ESTATE COMPANY"/>
        <s v="PETERSEN RANCH"/>
        <s v="RINDGE TRACT PARTNERS LLC"/>
        <s v="VICTORIA ISLAND LP"/>
        <s v="WILLOW TREE FARMS &amp; PRESERVE, LLC"/>
        <s v="ED VIRGIN"/>
        <s v="DIANE YOUNG"/>
        <s v="BROADWAY CANAL RANCH"/>
        <s v="ANDREW P. SOLARI"/>
        <s v="LAFAYETTE RANCH"/>
        <s v="RIO BLANCO RANCH"/>
        <s v="HEATHER ROBINSON TANAKA"/>
        <s v="MICHAEL J. ROBINSON"/>
        <s v="DONNA L REED"/>
        <s v="JOHN SOTO"/>
        <s v="HERITAGE LAND COMPANY, INC."/>
        <s v="KLEIN FAMILY RANCHES"/>
        <s v="MARLENE RIZZI, LARRY PELLEGRI &amp; GIOVANNONI TRUST"/>
        <s v="KRULL, BURNICE A LP #1"/>
        <s v="JACK KLEIN TRUST PARTNERSHIP"/>
        <s v="RIELLA RANCHES TRACY RANCH, LLC"/>
        <s v="MARCHINI LAND COMPANY PTP"/>
        <s v="JACK KLEIN TRUST PARTERNSHIP"/>
        <s v="MARCHINI LAND COMPANY"/>
        <s v="LAMB-GIANELLI FAMILY LIMITED PARTNERSHIP"/>
        <s v="VIERA/MATHER"/>
        <s v="UNIVERSITY OF THE PACIFIC"/>
        <s v="WILCOX HOLLAND FAMILY TRUST"/>
        <s v="GEORGE N. VIERRA"/>
        <s v="DON WIDMER"/>
        <s v="RICHARD G. KLEIN FAMILY LIMITED PARTNERSHIP"/>
        <s v="MAIN STONE CORPORATION"/>
        <s v="ROBERT ARCEO"/>
        <s v="ROBERT HILARIDES"/>
        <s v="H. DENIS VAN DE MAELE"/>
        <s v="PESCADERO RECLAMATION DIST NO 2058"/>
        <s v="DUARTE A SOARES"/>
        <s v="REYNOLDS, JEAN CAROLE ETAL"/>
        <s v="LARKIN TR ETAL"/>
        <s v="RICHARD MARCUCCI"/>
        <s v="ANITA J MERLO"/>
        <s v="ANITA MERLO"/>
        <s v="ARNAUDO BROTHERS"/>
        <s v="THE ESTATE OF ANGELINA MERLO"/>
        <s v="WILSON FARMS"/>
        <s v="WURSTER RANCHES, LP"/>
        <s v="CHARLOTTE BETH ROBBINS"/>
        <s v="JAMES DE FREMERY IV"/>
        <s v="MARGERY H. STRASS"/>
        <s v="GEORGE L. BARBER"/>
        <s v="KARAN L. TOLAND"/>
        <s v="WALNUT GROVE LAND COMPANY"/>
        <s v="MICHAEL GLEARY TRUST"/>
        <s v="DENNIS A. BRUGGMAN"/>
        <s v="STEPHEN BARSOOM"/>
        <s v="JOHN MCCORMACK COMPANY INC"/>
        <s v="WHITE MALLARD, INC."/>
        <s v="ALICE WHITMAN"/>
        <s v="DAVID W NUSS"/>
        <s v="GREENFIELDS TURF, INC"/>
        <s v="EDWARD MCDOWELL"/>
        <s v="SHADOWBIRD INC"/>
        <s v="MUZIO FARMS, INC"/>
        <s v="R &amp; M RANCH PTP"/>
        <s v="STATE OF CA, DEPT. OF WATER RESOURCES"/>
        <s v="HASTINGS ISLAND LAND COMPANY"/>
        <s v="PAUL E STEFANI"/>
        <s v="MARILYN MCKAPES"/>
        <s v="NATALI ROAD JOINT PUMP"/>
        <s v="PYLMAN VINEYARDS INC"/>
        <s v="SALLY LEE BOWLSBEY"/>
        <s v="ANTONIO PASSAGLIA"/>
        <s v="ROGER ZANNETTI"/>
        <s v="RECLAMATION DISTRICT NO. 1004"/>
        <s v="RC FARMS INC"/>
        <s v="ADRIANNA ANTONIOLLI"/>
        <s v="RON DEL CARLO"/>
        <s v="SCULLY PACKING COMPANY"/>
        <s v="ZUCKERMAN-MANDEVILLE, INC."/>
        <s v="MINNIE RATTO"/>
        <s v="THACH NGOC"/>
        <s v="JOSEPH BACCHETTI"/>
        <s v="ABF FARM SERVICES INC."/>
        <s v="JOHN C. ROCHA"/>
        <s v="RECLAMATION DISTRICT #150"/>
        <s v="WARREN SCHMIDT"/>
        <s v="TRAPPER SLOUGH RANCH CORPORATION"/>
        <s v="ZUCKERMAN-HERITAGE INC"/>
        <s v="CLAVIUS CLUB COMPANY LLC"/>
        <s v="JAL FARMS INC"/>
        <s v="JOHN MOULES"/>
        <s v="FRANK MACHADO"/>
        <s v="FRANK G. MACHADO"/>
        <s v="BROWNS VALLEY IRRIGATION DISTRICT"/>
        <s v="PER MC, LLC."/>
        <s v="HAY'S RANCH LLC."/>
        <s v="SHERMAN CHIU"/>
        <s v="TAJ-SILVA FARMS"/>
        <s v="EARNEST J. POMBO JR."/>
        <s v="STEAMBOAT ACRES L.P."/>
        <s v="LAWRENCE R AND RUTH VOTH SCHNEIDER FAMILY REVOCABLE TRUST"/>
        <s v="RECLAMATION DISTRICT #108"/>
        <s v="RONALD NUNN FAMILY LTD."/>
        <s v="LEARY ETAL"/>
        <s v="JOHN BACKER"/>
        <s v="COLDANI FAMILY TRUST"/>
        <s v="STEVEN M COLDANI"/>
        <s v="US FISH AND WILDLIFE SERVICE - WATER RESOURCE BRANCH"/>
        <s v="ABILIO M MORAIS"/>
        <s v="GLOBAL AG PROPERTIES USA, LLC"/>
        <s v="MARTIN EMIGH"/>
        <s v="CORTOPASSI PARTNERS LP"/>
        <s v="HERBERT A. AND JOYCE M. SPECKMAN"/>
        <s v="CONEY ISLAND FARMS INC"/>
        <s v="CONEY ISLAND LP"/>
        <s v="BLACKHOLE HABITAT, INC."/>
        <s v="WOODBRIDGE FARMS, INC."/>
        <s v="ARMANDO P. AND MARY G. VANNI TRUST"/>
        <s v="LONG BROTHER FAMILY L.P."/>
        <s v="PROVIDENT IRRIGATION DISTRICT"/>
        <s v="PRINCETON-CODORA-GLENN IRRIGATION DISTRICT"/>
        <s v="CITY OF DAVIS"/>
        <s v="J.W. SILVEIRA CO."/>
        <s v="CCRC FARMS, LLC"/>
        <s v="TUSCANY RESEARCH INSTITUTE"/>
        <s v="CHARLES P. TYSON"/>
        <s v="WILLOW RCH. PROP."/>
        <s v="TERMINOUS RANCH"/>
        <s v="MELINDA S. BARBERA"/>
        <s v="TRANSMISSION AGENCY OF NORTHERN CALIFORNIA"/>
        <s v="BYRON-BETHANY IRRIGATION DISTRICT"/>
        <s v="WILLIAM MESQUITA"/>
        <s v="JOE SILVA"/>
        <s v="U S FISH &amp; WILDLIFE SERVICE"/>
        <s v="AMISTAD RANCHES"/>
        <s v="BARBERA PACKING CORPORATION"/>
        <s v="DIABLO VINEYARDS"/>
        <s v="MERRILL/JOHNSON VINEYARDS"/>
        <s v="LLOYD PAREIRA"/>
        <s v="SPALETTA REYNOLDS PTP"/>
        <s v="ROBERT &amp; CAROLYN REYNOLDS FAM LLC"/>
        <s v="JOHN L. &amp; DIANA M. LEWALLEN TRUST, ET AL."/>
        <s v="DARSIE HUTCHINSON AND PETTIGREW INC."/>
        <s v="DAYLY LEE/JEAN LEE FAMILY TRUST"/>
        <s v="GARDINER IMPROVEMENT CO."/>
        <s v="MALCOLM MCCORMACK"/>
        <s v="WRIGHT TRACT PARTNERS"/>
        <s v="JOHN P SCHEIBER"/>
        <s v="PARAMOUNT LAND COMPANY, LLC"/>
        <s v="RIVER GARDEN FARMS COMPANY"/>
        <s v="NIRMAL SAMRA"/>
        <s v="WILLIAM SCHULTZ"/>
        <s v="STEVEN MELLO"/>
        <s v="MELLO FARMS INC. - LOCKE"/>
        <s v="PETER BROWN"/>
        <s v="SPECKMAN EMPIRE TRACT LIMITED PARTNERSHIP"/>
        <s v="HERBERT A. SPECKMAN &amp; JOYCE M. SPECKMAN REVOCABLE FAMILY TRUST"/>
        <s v="DUTRA FARMS INC."/>
      </sharedItems>
    </cacheField>
    <cacheField name="2017 Owner" numFmtId="0">
      <sharedItems/>
    </cacheField>
    <cacheField name="Water District" numFmtId="0">
      <sharedItems containsBlank="1" count="6">
        <m/>
        <s v="City of Lathrop"/>
        <s v="Mokelumne Acres MD"/>
        <s v="City of Stockton"/>
        <s v="City of Manteca"/>
        <s v="California Water Service (Private)"/>
      </sharedItems>
    </cacheField>
    <cacheField name="Reclamation District" numFmtId="0">
      <sharedItems containsBlank="1" count="42">
        <s v="RD 524 (MIDDLE ROBERTS ISLAND)"/>
        <m/>
        <s v="RD 2085 (KASSON DISTRICT)"/>
        <s v="RD 2068"/>
        <s v="RD 348 (NEW HOPE)"/>
        <s v="RD 2064 (RIVER JUNCTION)"/>
        <s v="RD 1007 (PICO AND NAGLEE)"/>
        <s v="RD 17 (MOSSDALE)"/>
        <s v="RD 2094 (WALTHALL)"/>
        <s v="RD 544 (UPPER ROBERTS ISLAND)"/>
        <s v="RD 684 (LOWER ROBERTS ISLAND)"/>
        <s v="RD 1 (UNION ISLAND)"/>
        <s v="RD 773 (FABIAN TRACT)"/>
        <s v="RD 2 (UNION ISLAND)"/>
        <s v="RD 2033 (BRACK TRACT)"/>
        <s v="RD 548 (TERMINOUS)"/>
        <s v="RD 2023 (VENICE ISLAND)"/>
        <s v="RD 2042 (BISHOP TRACT)"/>
        <s v="RD 2114 (RIO BLANCO TRACT)"/>
        <s v="RD 2075 (MCMULLIN RANCH)"/>
        <s v="RD 2074 (SARGENT-BARNHART TRACT)"/>
        <s v="RD 2029 (EMPIRE TRACT)"/>
        <s v="RD 2062 (STEWART TRACT)"/>
        <s v="RD 2089 (STARK TRACT)"/>
        <s v="RD 2038 (LOWER JONES TRACT)"/>
        <s v="RD 2113 (FAY ISLAND)"/>
        <s v="RD 2041 (MEDFORD ISLAND)"/>
        <s v="RD 2037 (RINDGE TRACT)"/>
        <s v="RD 2058 (PESCADERO DISTRICT)"/>
        <s v="RD 2039 (UPPER JONES TRACT)"/>
        <s v="RD 2044 (KING ISLAND)"/>
        <s v="RD 2107 (MOSSDALE)"/>
        <s v="RD 2096 (WETHERBEE LAKE)"/>
        <s v="RD 2095 (PARADISE JUNCTION)"/>
        <s v="RD 38 (STATEN ISLAND)"/>
        <s v="RD 2072 (WOODWARD ISLAND)"/>
        <s v="RD 2119 (WRIGHT-ELMWOOD TRACT)"/>
        <s v="RD 2115 (SHIMA TRACT)"/>
        <s v="RD 2040 (VICTORIA ISLAND)"/>
        <s v="RD 2030 (MCDONALD ISLAND)"/>
        <s v="RD 2086 (CANAL RANCH)"/>
        <s v="RD 2027 (MANDEVILLE ISLAND)"/>
      </sharedItems>
    </cacheField>
    <cacheField name="Irrigation District" numFmtId="0">
      <sharedItems containsBlank="1" count="7">
        <m/>
        <s v="Richvale Irrigation District"/>
        <s v="NBID"/>
        <s v="WID"/>
        <s v="NSJWCD"/>
        <s v="SEWD"/>
        <s v="LID"/>
      </sharedItems>
    </cacheField>
    <cacheField name="Water Company or Other" numFmtId="0">
      <sharedItems containsBlank="1" count="3">
        <m/>
        <s v="North Delta Water Agency"/>
        <s v="Woods Irrigation Company"/>
      </sharedItems>
    </cacheField>
    <cacheField name="Legal Delta?" numFmtId="0">
      <sharedItems/>
    </cacheField>
    <cacheField name="Notes &amp; Aliases" numFmtId="0">
      <sharedItems containsBlank="1" longText="1"/>
    </cacheField>
    <cacheField name="2015 Apr-Sep Demand (AF)" numFmtId="0">
      <sharedItems containsSemiMixedTypes="0" containsString="0" containsNumber="1" minValue="270.62" maxValue="663148"/>
    </cacheField>
    <cacheField name="2016 Total Water Diverted (AF)" numFmtId="0">
      <sharedItems containsMixedTypes="1" containsNumber="1" minValue="0" maxValue="639635"/>
    </cacheField>
    <cacheField name="Riparian Claim?" numFmtId="0">
      <sharedItems count="2">
        <s v="Yes"/>
        <s v="No"/>
      </sharedItems>
    </cacheField>
    <cacheField name="Source Name" numFmtId="0">
      <sharedItems/>
    </cacheField>
    <cacheField name="Tributary To" numFmtId="0">
      <sharedItems containsBlank="1"/>
    </cacheField>
    <cacheField name="County" numFmtId="0">
      <sharedItems/>
    </cacheField>
    <cacheField name="POD Information" numFmtId="0">
      <sharedItems containsBlank="1" containsMixedTypes="1" containsNumber="1" containsInteger="1" minValue="2230001" maxValue="23540033000"/>
    </cacheField>
    <cacheField name="Place of Use Description" numFmtId="0">
      <sharedItems containsBlank="1" containsMixedTypes="1" containsNumber="1" containsInteger="1" minValue="5508002" maxValue="18921030" longText="1"/>
    </cacheField>
    <cacheField name="Patent Information" numFmtId="0">
      <sharedItems containsBlank="1" containsMixedTypes="1" containsNumber="1" containsInteger="1" minValue="1620" maxValue="4778" longText="1"/>
    </cacheField>
    <cacheField name="Property touches a watercourse?" numFmtId="0">
      <sharedItems containsBlank="1"/>
    </cacheField>
    <cacheField name="Earliest Date of Water Source Found" numFmtId="0">
      <sharedItems containsBlank="1" containsMixedTypes="1" containsNumber="1" containsInteger="1" minValue="1858" maxValue="1914"/>
    </cacheField>
    <cacheField name="Property Separated from water body?" numFmtId="0">
      <sharedItems containsBlank="1"/>
    </cacheField>
    <cacheField name="Number of parcels within POU" numFmtId="0">
      <sharedItems containsBlank="1" containsMixedTypes="1" containsNumber="1" containsInteger="1" minValue="0" maxValue="41048"/>
    </cacheField>
    <cacheField name="Supporting documents provided?" numFmtId="0">
      <sharedItems containsBlank="1"/>
    </cacheField>
    <cacheField name="Additional comments" numFmtId="0">
      <sharedItems containsBlank="1"/>
    </cacheField>
    <cacheField name="Water used for storage?" numFmtId="0">
      <sharedItems containsBlank="1"/>
    </cacheField>
    <cacheField name="Riparian Review Date" numFmtId="14">
      <sharedItems containsNonDate="0" containsDate="1" containsString="0" containsBlank="1" minDate="2017-04-12T00:00:00" maxDate="2017-10-25T00:00:00"/>
    </cacheField>
    <cacheField name="Riparian Category" numFmtId="0">
      <sharedItems count="4">
        <s v="R2"/>
        <s v="R3"/>
        <s v="N/A"/>
        <s v="R1"/>
      </sharedItems>
    </cacheField>
    <cacheField name="Riparian Comments" numFmtId="0">
      <sharedItems containsBlank="1" longText="1"/>
    </cacheField>
    <cacheField name="Pre-1914 Claim?" numFmtId="0">
      <sharedItems count="2">
        <s v="Yes"/>
        <s v="No"/>
      </sharedItems>
    </cacheField>
    <cacheField name="Type of Appropriation" numFmtId="0">
      <sharedItems/>
    </cacheField>
    <cacheField name="Appropriation Notice" numFmtId="0">
      <sharedItems/>
    </cacheField>
    <cacheField name="Date of Appropriation" numFmtId="0">
      <sharedItems containsDate="1" containsMixedTypes="1" minDate="1900-01-09T02:38:04" maxDate="1912-03-03T00:00:00"/>
    </cacheField>
    <cacheField name="Amount of Appropriation on Notice" numFmtId="0">
      <sharedItems containsMixedTypes="1" containsNumber="1" containsInteger="1" minValue="200" maxValue="100000"/>
    </cacheField>
    <cacheField name="Units for Appropriation" numFmtId="0">
      <sharedItems/>
    </cacheField>
    <cacheField name="Purpose of Appropriation" numFmtId="0">
      <sharedItems/>
    </cacheField>
    <cacheField name="Property Deed" numFmtId="0">
      <sharedItems containsBlank="1"/>
    </cacheField>
    <cacheField name="Evidence of Use" numFmtId="0">
      <sharedItems containsBlank="1"/>
    </cacheField>
    <cacheField name="Pre-1914 Review Date" numFmtId="14">
      <sharedItems containsNonDate="0" containsDate="1" containsString="0" containsBlank="1" minDate="2017-06-19T00:00:00" maxDate="2017-10-24T00:00:00"/>
    </cacheField>
    <cacheField name="Pre-1914 Category" numFmtId="0">
      <sharedItems count="4">
        <s v="P2"/>
        <s v="P3"/>
        <s v="P1"/>
        <s v="N/A"/>
      </sharedItems>
    </cacheField>
    <cacheField name="Pre-1914 Comments" numFmtId="0">
      <sharedItems containsBlank="1" longText="1"/>
    </cacheField>
    <cacheField name="Contract or Other Right" numFmtId="0">
      <sharedItems containsBlank="1" count="5">
        <m/>
        <s v="North Delta Water Agency"/>
        <s v="RD 2068"/>
        <s v="Woods Irrigation Company"/>
        <s v="RD 2058"/>
      </sharedItems>
    </cacheField>
    <cacheField name="Riparian Category Based on District or Other Right" numFmtId="0">
      <sharedItems containsBlank="1" count="2">
        <m/>
        <s v="R4"/>
      </sharedItems>
    </cacheField>
    <cacheField name="Riparian Comments on District or Other Rights" numFmtId="0">
      <sharedItems containsBlank="1" longText="1"/>
    </cacheField>
    <cacheField name="Pre-1914 Category Based on District or Other Right" numFmtId="0">
      <sharedItems containsBlank="1" count="3">
        <m/>
        <s v="P4"/>
        <s v="P1"/>
      </sharedItems>
    </cacheField>
    <cacheField name="Pre-1914 Comments on District or Other Rights" numFmtId="0">
      <sharedItems containsBlank="1" longText="1"/>
    </cacheField>
    <cacheField name="Combined Riparian Category" numFmtId="0">
      <sharedItems/>
    </cacheField>
    <cacheField name="Combined Pre-1914 Category"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hang, Lang@Waterboards" refreshedDate="43145.325325115744" createdVersion="6" refreshedVersion="6" minRefreshableVersion="3" recordCount="1061" xr:uid="{00000000-000A-0000-FFFF-FFFF01000000}">
  <cacheSource type="worksheet">
    <worksheetSource ref="A2:H1063" sheet="POD Classificaiton"/>
  </cacheSource>
  <cacheFields count="8">
    <cacheField name="Statement" numFmtId="0">
      <sharedItems count="1061">
        <s v="S000137"/>
        <s v="S000313"/>
        <s v="S000378"/>
        <s v="S000404"/>
        <s v="S000413"/>
        <s v="S000477"/>
        <s v="S000480"/>
        <s v="S000495"/>
        <s v="S000550"/>
        <s v="S000565"/>
        <s v="S000566"/>
        <s v="S000567"/>
        <s v="S000571"/>
        <s v="S000573"/>
        <s v="S000574"/>
        <s v="S000576"/>
        <s v="S000577"/>
        <s v="S000578"/>
        <s v="S000579"/>
        <s v="S000580"/>
        <s v="S000581"/>
        <s v="S000582"/>
        <s v="S000583"/>
        <s v="S000584"/>
        <s v="S000608"/>
        <s v="S000609"/>
        <s v="S000653"/>
        <s v="S000656"/>
        <s v="S000698"/>
        <s v="S000729"/>
        <s v="S000731"/>
        <s v="S000892"/>
        <s v="S000922"/>
        <s v="S000923"/>
        <s v="S000925"/>
        <s v="S000944"/>
        <s v="S000952"/>
        <s v="S000954"/>
        <s v="S000977"/>
        <s v="S000980"/>
        <s v="S000992"/>
        <s v="S000993"/>
        <s v="S000995"/>
        <s v="S000998"/>
        <s v="S001014"/>
        <s v="S001050"/>
        <s v="S001073"/>
        <s v="S001074"/>
        <s v="S001098"/>
        <s v="S001472"/>
        <s v="S001496"/>
        <s v="S001613"/>
        <s v="S001860"/>
        <s v="S001906"/>
        <s v="S002064"/>
        <s v="S002065"/>
        <s v="S002066"/>
        <s v="S002635"/>
        <s v="S002636"/>
        <s v="S002638"/>
        <s v="S002908"/>
        <s v="S002910"/>
        <s v="S004683"/>
        <s v="S004718"/>
        <s v="S004978"/>
        <s v="S004995"/>
        <s v="S006306"/>
        <s v="S006543"/>
        <s v="S007367"/>
        <s v="S007368"/>
        <s v="S008104"/>
        <s v="S008159"/>
        <s v="S008734"/>
        <s v="S008735"/>
        <s v="S008881"/>
        <s v="S009019"/>
        <s v="S009020"/>
        <s v="S009033"/>
        <s v="S009034"/>
        <s v="S009320"/>
        <s v="S009352"/>
        <s v="S009897"/>
        <s v="S010411"/>
        <s v="S010773"/>
        <s v="S010794"/>
        <s v="S012208"/>
        <s v="S012547"/>
        <s v="S012858"/>
        <s v="S012860"/>
        <s v="S013269"/>
        <s v="S013330"/>
        <s v="S013716"/>
        <s v="S013791"/>
        <s v="S013800"/>
        <s v="S013809"/>
        <s v="S013812"/>
        <s v="S013848"/>
        <s v="S013927"/>
        <s v="S013928"/>
        <s v="S014130"/>
        <s v="S014187"/>
        <s v="S014356"/>
        <s v="S014703"/>
        <s v="S014780"/>
        <s v="S014781"/>
        <s v="S014784"/>
        <s v="S014834"/>
        <s v="S014982"/>
        <s v="S014986"/>
        <s v="S015031"/>
        <s v="S015087"/>
        <s v="S015343"/>
        <s v="S015557"/>
        <s v="S015941"/>
        <s v="S015968"/>
        <s v="S015969"/>
        <s v="S015970"/>
        <s v="S015973"/>
        <s v="S016191"/>
        <s v="S016196"/>
        <s v="S016199"/>
        <s v="S016213"/>
        <s v="S016214"/>
        <s v="S016217"/>
        <s v="S016221"/>
        <s v="S016224"/>
        <s v="S016230"/>
        <s v="S016233"/>
        <s v="S016244"/>
        <s v="S016248"/>
        <s v="S016249"/>
        <s v="S016257"/>
        <s v="S016258"/>
        <s v="S016268"/>
        <s v="S016278"/>
        <s v="S016286"/>
        <s v="S016287"/>
        <s v="S016288"/>
        <s v="S016294"/>
        <s v="S016297"/>
        <s v="S016298"/>
        <s v="S016326"/>
        <s v="S016332"/>
        <s v="S016333"/>
        <s v="S016334"/>
        <s v="S016379"/>
        <s v="S016420"/>
        <s v="S016456"/>
        <s v="S016467"/>
        <s v="S016470"/>
        <s v="S016492"/>
        <s v="S016495"/>
        <s v="S016530"/>
        <s v="S016571"/>
        <s v="S016605"/>
        <s v="S016612"/>
        <s v="S016652"/>
        <s v="S016653"/>
        <s v="S016656"/>
        <s v="S016658"/>
        <s v="S016662"/>
        <s v="S016663"/>
        <s v="S016664"/>
        <s v="S016673"/>
        <s v="S016674"/>
        <s v="S016689"/>
        <s v="S016702"/>
        <s v="S016703"/>
        <s v="S016704"/>
        <s v="S016796"/>
        <s v="S016818"/>
        <s v="S016852"/>
        <s v="S016899"/>
        <s v="S016906"/>
        <s v="S016908"/>
        <s v="S016909"/>
        <s v="S016915"/>
        <s v="S016918"/>
        <s v="S016937"/>
        <s v="S016975"/>
        <s v="S016987"/>
        <s v="S016990"/>
        <s v="S016993"/>
        <s v="S017014"/>
        <s v="S017016"/>
        <s v="S017017"/>
        <s v="S017025"/>
        <s v="S017026"/>
        <s v="S017027"/>
        <s v="S017028"/>
        <s v="S017029"/>
        <s v="S017032"/>
        <s v="S017042"/>
        <s v="S017043"/>
        <s v="S017045"/>
        <s v="S017046"/>
        <s v="S017048"/>
        <s v="S017051"/>
        <s v="S017054"/>
        <s v="S017058"/>
        <s v="S017060"/>
        <s v="S017061"/>
        <s v="S017062"/>
        <s v="S017063"/>
        <s v="S017064"/>
        <s v="S017067"/>
        <s v="S017069"/>
        <s v="S017070"/>
        <s v="S017072"/>
        <s v="S017073"/>
        <s v="S017076"/>
        <s v="S017079"/>
        <s v="S017081"/>
        <s v="S017082"/>
        <s v="S017084"/>
        <s v="S017087"/>
        <s v="S017089"/>
        <s v="S017095"/>
        <s v="S017096"/>
        <s v="S017098"/>
        <s v="S017122"/>
        <s v="S017130"/>
        <s v="S017177"/>
        <s v="S017182"/>
        <s v="S017183"/>
        <s v="S017186"/>
        <s v="S017189"/>
        <s v="S017190"/>
        <s v="S017193"/>
        <s v="S017199"/>
        <s v="S017201"/>
        <s v="S017202"/>
        <s v="S017211"/>
        <s v="S017215"/>
        <s v="S017216"/>
        <s v="S017218"/>
        <s v="S017228"/>
        <s v="S017229"/>
        <s v="S017232"/>
        <s v="S017233"/>
        <s v="S017235"/>
        <s v="S017239"/>
        <s v="S017241"/>
        <s v="S017244"/>
        <s v="S017264"/>
        <s v="S017273"/>
        <s v="S017276"/>
        <s v="S017282"/>
        <s v="S017284"/>
        <s v="S017285"/>
        <s v="S017287"/>
        <s v="S017289"/>
        <s v="S017292"/>
        <s v="S017295"/>
        <s v="S017299"/>
        <s v="S017302"/>
        <s v="S017304"/>
        <s v="S017316"/>
        <s v="S017320"/>
        <s v="S017323"/>
        <s v="S017383"/>
        <s v="S017403"/>
        <s v="S017409"/>
        <s v="S017411"/>
        <s v="S017418"/>
        <s v="S017421"/>
        <s v="S017427"/>
        <s v="S017455"/>
        <s v="S017461"/>
        <s v="S017464"/>
        <s v="S017469"/>
        <s v="S017475"/>
        <s v="S017478"/>
        <s v="S017479"/>
        <s v="S017480"/>
        <s v="S017481"/>
        <s v="S017482"/>
        <s v="S017484"/>
        <s v="S017485"/>
        <s v="S017511"/>
        <s v="S017587"/>
        <s v="S017592"/>
        <s v="S017593"/>
        <s v="S017653"/>
        <s v="S017662"/>
        <s v="S017665"/>
        <s v="S017675"/>
        <s v="S017677"/>
        <s v="S017680"/>
        <s v="S017681"/>
        <s v="S017683"/>
        <s v="S017686"/>
        <s v="S017694"/>
        <s v="S017733"/>
        <s v="S017736"/>
        <s v="S017739"/>
        <s v="S017744"/>
        <s v="S017753"/>
        <s v="S017756"/>
        <s v="S017757"/>
        <s v="S017760"/>
        <s v="S017761"/>
        <s v="S017764"/>
        <s v="S017765"/>
        <s v="S017767"/>
        <s v="S017768"/>
        <s v="S017780"/>
        <s v="S017789"/>
        <s v="S017792"/>
        <s v="S017811"/>
        <s v="S017812"/>
        <s v="S017814"/>
        <s v="S017826"/>
        <s v="S017827"/>
        <s v="S017829"/>
        <s v="S017832"/>
        <s v="S017835"/>
        <s v="S017837"/>
        <s v="S017838"/>
        <s v="S017841"/>
        <s v="S017842"/>
        <s v="S017844"/>
        <s v="S017847"/>
        <s v="S017848"/>
        <s v="S017859"/>
        <s v="S017862"/>
        <s v="S017872"/>
        <s v="S017883"/>
        <s v="S017887"/>
        <s v="S017888"/>
        <s v="S017889"/>
        <s v="S017893"/>
        <s v="S017896"/>
        <s v="S017899"/>
        <s v="S017901"/>
        <s v="S017902"/>
        <s v="S017903"/>
        <s v="S017904"/>
        <s v="S017905"/>
        <s v="S017906"/>
        <s v="S017907"/>
        <s v="S017908"/>
        <s v="S017911"/>
        <s v="S017913"/>
        <s v="S017915"/>
        <s v="S017917"/>
        <s v="S017924"/>
        <s v="S017930"/>
        <s v="S017935"/>
        <s v="S017939"/>
        <s v="S017941"/>
        <s v="S017942"/>
        <s v="S017944"/>
        <s v="S017947"/>
        <s v="S017950"/>
        <s v="S017952"/>
        <s v="S017957"/>
        <s v="S017958"/>
        <s v="S017961"/>
        <s v="S017963"/>
        <s v="S017965"/>
        <s v="S017966"/>
        <s v="S017968"/>
        <s v="S017971"/>
        <s v="S017986"/>
        <s v="S017998"/>
        <s v="S018001"/>
        <s v="S018002"/>
        <s v="S018004"/>
        <s v="S018006"/>
        <s v="S018007"/>
        <s v="S018008"/>
        <s v="S018009"/>
        <s v="S018014"/>
        <s v="S018015"/>
        <s v="S018019"/>
        <s v="S018023"/>
        <s v="S018024"/>
        <s v="S018028"/>
        <s v="S018034"/>
        <s v="S018039"/>
        <s v="S018041"/>
        <s v="S018042"/>
        <s v="S018043"/>
        <s v="S018044"/>
        <s v="S018046"/>
        <s v="S018053"/>
        <s v="S018054"/>
        <s v="S018058"/>
        <s v="S018059"/>
        <s v="S018060"/>
        <s v="S018061"/>
        <s v="S018081"/>
        <s v="S018084"/>
        <s v="S018087"/>
        <s v="S018092"/>
        <s v="S018095"/>
        <s v="S018098"/>
        <s v="S018104"/>
        <s v="S018107"/>
        <s v="S018109"/>
        <s v="S018112"/>
        <s v="S018134"/>
        <s v="S018145"/>
        <s v="S018146"/>
        <s v="S018156"/>
        <s v="S018169"/>
        <s v="S018170"/>
        <s v="S018172"/>
        <s v="S018175"/>
        <s v="S018181"/>
        <s v="S018183"/>
        <s v="S018185"/>
        <s v="S018188"/>
        <s v="S018219"/>
        <s v="S018235"/>
        <s v="S018238"/>
        <s v="S018241"/>
        <s v="S018244"/>
        <s v="S018247"/>
        <s v="S018253"/>
        <s v="S018255"/>
        <s v="S018256"/>
        <s v="S018257"/>
        <s v="S018259"/>
        <s v="S018293"/>
        <s v="S018294"/>
        <s v="S018296"/>
        <s v="S018299"/>
        <s v="S018305"/>
        <s v="S018307"/>
        <s v="S018308"/>
        <s v="S018320"/>
        <s v="S018322"/>
        <s v="S018323"/>
        <s v="S018325"/>
        <s v="S018360"/>
        <s v="S018363"/>
        <s v="S018371"/>
        <s v="S018373"/>
        <s v="S018377"/>
        <s v="S018379"/>
        <s v="S018382"/>
        <s v="S018384"/>
        <s v="S018394"/>
        <s v="S018400"/>
        <s v="S018425"/>
        <s v="S018427"/>
        <s v="S018428"/>
        <s v="S018431"/>
        <s v="S018433"/>
        <s v="S018434"/>
        <s v="S018435"/>
        <s v="S018436"/>
        <s v="S018437"/>
        <s v="S018439"/>
        <s v="S018441"/>
        <s v="S018442"/>
        <s v="S018447"/>
        <s v="S018451"/>
        <s v="S018452"/>
        <s v="S018466"/>
        <s v="S018494"/>
        <s v="S018495"/>
        <s v="S018507"/>
        <s v="S018513"/>
        <s v="S018518"/>
        <s v="S018524"/>
        <s v="S018525"/>
        <s v="S018526"/>
        <s v="S018527"/>
        <s v="S018528"/>
        <s v="S018530"/>
        <s v="S018533"/>
        <s v="S018534"/>
        <s v="S018536"/>
        <s v="S018537"/>
        <s v="S018538"/>
        <s v="S018539"/>
        <s v="S018540"/>
        <s v="S018541"/>
        <s v="S018542"/>
        <s v="S018543"/>
        <s v="S018544"/>
        <s v="S018546"/>
        <s v="S018547"/>
        <s v="S018548"/>
        <s v="S018549"/>
        <s v="S018550"/>
        <s v="S018551"/>
        <s v="S018552"/>
        <s v="S018553"/>
        <s v="S018554"/>
        <s v="S018556"/>
        <s v="S018557"/>
        <s v="S018560"/>
        <s v="S018563"/>
        <s v="S018564"/>
        <s v="S018566"/>
        <s v="S018569"/>
        <s v="S018572"/>
        <s v="S018575"/>
        <s v="S018578"/>
        <s v="S018579"/>
        <s v="S018581"/>
        <s v="S018584"/>
        <s v="S018587"/>
        <s v="S018614"/>
        <s v="S018634"/>
        <s v="S018635"/>
        <s v="S018637"/>
        <s v="S018646"/>
        <s v="S018649"/>
        <s v="S018650"/>
        <s v="S018652"/>
        <s v="S018662"/>
        <s v="S018664"/>
        <s v="S018667"/>
        <s v="S018690"/>
        <s v="S018693"/>
        <s v="S018698"/>
        <s v="S018699"/>
        <s v="S018700"/>
        <s v="S018701"/>
        <s v="S018708"/>
        <s v="S018709"/>
        <s v="S018746"/>
        <s v="S018765"/>
        <s v="S018766"/>
        <s v="S018768"/>
        <s v="S018769"/>
        <s v="S018779"/>
        <s v="S018789"/>
        <s v="S018790"/>
        <s v="S018792"/>
        <s v="S018793"/>
        <s v="S018798"/>
        <s v="S018801"/>
        <s v="S018808"/>
        <s v="S018811"/>
        <s v="S018813"/>
        <s v="S018814"/>
        <s v="S018816"/>
        <s v="S018831"/>
        <s v="S018840"/>
        <s v="S018859"/>
        <s v="S018867"/>
        <s v="S018871"/>
        <s v="S018872"/>
        <s v="S018874"/>
        <s v="S018876"/>
        <s v="S018878"/>
        <s v="S018880"/>
        <s v="S018886"/>
        <s v="S018890"/>
        <s v="S018902"/>
        <s v="S018921"/>
        <s v="S018924"/>
        <s v="S018927"/>
        <s v="S018933"/>
        <s v="S018936"/>
        <s v="S018939"/>
        <s v="S018954"/>
        <s v="S018955"/>
        <s v="S018959"/>
        <s v="S018961"/>
        <s v="S018964"/>
        <s v="S018967"/>
        <s v="S018968"/>
        <s v="S018987"/>
        <s v="S018989"/>
        <s v="S019017"/>
        <s v="S019020"/>
        <s v="S019023"/>
        <s v="S019029"/>
        <s v="S019032"/>
        <s v="S019041"/>
        <s v="S019047"/>
        <s v="S019050"/>
        <s v="S019053"/>
        <s v="S019056"/>
        <s v="S019057"/>
        <s v="S019063"/>
        <s v="S019065"/>
        <s v="S019066"/>
        <s v="S019069"/>
        <s v="S019072"/>
        <s v="S019075"/>
        <s v="S019076"/>
        <s v="S019089"/>
        <s v="S019092"/>
        <s v="S019112"/>
        <s v="S019120"/>
        <s v="S019123"/>
        <s v="S019126"/>
        <s v="S019129"/>
        <s v="S019130"/>
        <s v="S019132"/>
        <s v="S019141"/>
        <s v="S019142"/>
        <s v="S019144"/>
        <s v="S019145"/>
        <s v="S019146"/>
        <s v="S019147"/>
        <s v="S019149"/>
        <s v="S019165"/>
        <s v="S019170"/>
        <s v="S019173"/>
        <s v="S019176"/>
        <s v="S019178"/>
        <s v="S019181"/>
        <s v="S019219"/>
        <s v="S019224"/>
        <s v="S019227"/>
        <s v="S019242"/>
        <s v="S019251"/>
        <s v="S019253"/>
        <s v="S019256"/>
        <s v="S019258"/>
        <s v="S019261"/>
        <s v="S019262"/>
        <s v="S019268"/>
        <s v="S019270"/>
        <s v="S019275"/>
        <s v="S019277"/>
        <s v="S019280"/>
        <s v="S019315"/>
        <s v="S019316"/>
        <s v="S019318"/>
        <s v="S019319"/>
        <s v="S019324"/>
        <s v="S019330"/>
        <s v="S019333"/>
        <s v="S019334"/>
        <s v="S019339"/>
        <s v="S019348"/>
        <s v="S019350"/>
        <s v="S019353"/>
        <s v="S019356"/>
        <s v="S019359"/>
        <s v="S019361"/>
        <s v="S019362"/>
        <s v="S019365"/>
        <s v="S019371"/>
        <s v="S019372"/>
        <s v="S019376"/>
        <s v="S019379"/>
        <s v="S019390"/>
        <s v="S019399"/>
        <s v="S019402"/>
        <s v="S019407"/>
        <s v="S019410"/>
        <s v="S019413"/>
        <s v="S019440"/>
        <s v="S019443"/>
        <s v="S019444"/>
        <s v="S019446"/>
        <s v="S019448"/>
        <s v="S019450"/>
        <s v="S019451"/>
        <s v="S019454"/>
        <s v="S019456"/>
        <s v="S019457"/>
        <s v="S019459"/>
        <s v="S019460"/>
        <s v="S019462"/>
        <s v="S019463"/>
        <s v="S019465"/>
        <s v="S019466"/>
        <s v="S019468"/>
        <s v="S019469"/>
        <s v="S019472"/>
        <s v="S019475"/>
        <s v="S019479"/>
        <s v="S019480"/>
        <s v="S019482"/>
        <s v="S019486"/>
        <s v="S019488"/>
        <s v="S019489"/>
        <s v="S019495"/>
        <s v="S019497"/>
        <s v="S019500"/>
        <s v="S019509"/>
        <s v="S019512"/>
        <s v="S019538"/>
        <s v="S019548"/>
        <s v="S019551"/>
        <s v="S019552"/>
        <s v="S019554"/>
        <s v="S019560"/>
        <s v="S019561"/>
        <s v="S019580"/>
        <s v="S019582"/>
        <s v="S019583"/>
        <s v="S019585"/>
        <s v="S019588"/>
        <s v="S019591"/>
        <s v="S019599"/>
        <s v="S019602"/>
        <s v="S019603"/>
        <s v="S019605"/>
        <s v="S019609"/>
        <s v="S019620"/>
        <s v="S019623"/>
        <s v="S019624"/>
        <s v="S019626"/>
        <s v="S019629"/>
        <s v="S019632"/>
        <s v="S019635"/>
        <s v="S019641"/>
        <s v="S019679"/>
        <s v="S019681"/>
        <s v="S019682"/>
        <s v="S019683"/>
        <s v="S019684"/>
        <s v="S019685"/>
        <s v="S019686"/>
        <s v="S019687"/>
        <s v="S019688"/>
        <s v="S019689"/>
        <s v="S019690"/>
        <s v="S019691"/>
        <s v="S019693"/>
        <s v="S019696"/>
        <s v="S019699"/>
        <s v="S019702"/>
        <s v="S019713"/>
        <s v="S019716"/>
        <s v="S019719"/>
        <s v="S019722"/>
        <s v="S019730"/>
        <s v="S019733"/>
        <s v="S019736"/>
        <s v="S019737"/>
        <s v="S019740"/>
        <s v="S019741"/>
        <s v="S019755"/>
        <s v="S019761"/>
        <s v="S019767"/>
        <s v="S019784"/>
        <s v="S019790"/>
        <s v="S019794"/>
        <s v="S019811"/>
        <s v="S019813"/>
        <s v="S019814"/>
        <s v="S019816"/>
        <s v="S019819"/>
        <s v="S019824"/>
        <s v="S019828"/>
        <s v="S019830"/>
        <s v="S019831"/>
        <s v="S019836"/>
        <s v="S019839"/>
        <s v="S019843"/>
        <s v="S019859"/>
        <s v="S019865"/>
        <s v="S019880"/>
        <s v="S019886"/>
        <s v="S019895"/>
        <s v="S019912"/>
        <s v="S019921"/>
        <s v="S019929"/>
        <s v="S020009"/>
        <s v="S020011"/>
        <s v="S020012"/>
        <s v="S020013"/>
        <s v="S020027"/>
        <s v="S020041"/>
        <s v="S020044"/>
        <s v="S020047"/>
        <s v="S020068"/>
        <s v="S020071"/>
        <s v="S020073"/>
        <s v="S020074"/>
        <s v="S020075"/>
        <s v="S020085"/>
        <s v="S020089"/>
        <s v="S020093"/>
        <s v="S020095"/>
        <s v="S020099"/>
        <s v="S020103"/>
        <s v="S020104"/>
        <s v="S020107"/>
        <s v="S020108"/>
        <s v="S020109"/>
        <s v="S020111"/>
        <s v="S020115"/>
        <s v="S020120"/>
        <s v="S020125"/>
        <s v="S020137"/>
        <s v="S020144"/>
        <s v="S020149"/>
        <s v="S020154"/>
        <s v="S020156"/>
        <s v="S020157"/>
        <s v="S020158"/>
        <s v="S020165"/>
        <s v="S020172"/>
        <s v="S020216"/>
        <s v="S020217"/>
        <s v="S020223"/>
        <s v="S020227"/>
        <s v="S020286"/>
        <s v="S020302"/>
        <s v="S020303"/>
        <s v="S020305"/>
        <s v="S020306"/>
        <s v="S020322"/>
        <s v="S020329"/>
        <s v="S020330"/>
        <s v="S020343"/>
        <s v="S020408"/>
        <s v="S020409"/>
        <s v="S020411"/>
        <s v="S020454"/>
        <s v="S020456"/>
        <s v="S020462"/>
        <s v="S020468"/>
        <s v="S020469"/>
        <s v="S020471"/>
        <s v="S020472"/>
        <s v="S020475"/>
        <s v="S020479"/>
        <s v="S020481"/>
        <s v="S020483"/>
        <s v="S020485"/>
        <s v="S020488"/>
        <s v="S020491"/>
        <s v="S020492"/>
        <s v="S020493"/>
        <s v="S020499"/>
        <s v="S020503"/>
        <s v="S020530"/>
        <s v="S020534"/>
        <s v="S020535"/>
        <s v="S020539"/>
        <s v="S020542"/>
        <s v="S020543"/>
        <s v="S020544"/>
        <s v="S020547"/>
        <s v="S020548"/>
        <s v="S020551"/>
        <s v="S020552"/>
        <s v="S020566"/>
        <s v="S020567"/>
        <s v="S020568"/>
        <s v="S020569"/>
        <s v="S020570"/>
        <s v="S020571"/>
        <s v="S020574"/>
        <s v="S020580"/>
        <s v="S020582"/>
        <s v="S020584"/>
        <s v="S020587"/>
        <s v="S020591"/>
        <s v="S020592"/>
        <s v="S020593"/>
        <s v="S020594"/>
        <s v="S020599"/>
        <s v="S020601"/>
        <s v="S020603"/>
        <s v="S020612"/>
        <s v="S020621"/>
        <s v="S020626"/>
        <s v="S020644"/>
        <s v="S020648"/>
        <s v="S020656"/>
        <s v="S020657"/>
        <s v="S020661"/>
        <s v="S020668"/>
        <s v="S020716"/>
        <s v="S020718"/>
        <s v="S020749"/>
        <s v="S020750"/>
        <s v="S020751"/>
        <s v="S020757"/>
        <s v="S020758"/>
        <s v="S020759"/>
        <s v="S020761"/>
        <s v="S020765"/>
        <s v="S020767"/>
        <s v="S020780"/>
        <s v="S020781"/>
        <s v="S020782"/>
        <s v="S020783"/>
        <s v="S020784"/>
        <s v="S020786"/>
        <s v="S020787"/>
        <s v="S020789"/>
        <s v="S020797"/>
        <s v="S020798"/>
        <s v="S020799"/>
        <s v="S020808"/>
        <s v="S020809"/>
        <s v="S020811"/>
        <s v="S020814"/>
        <s v="S020816"/>
        <s v="S020817"/>
        <s v="S020819"/>
        <s v="S020820"/>
        <s v="S020822"/>
        <s v="S020823"/>
        <s v="S020824"/>
        <s v="S020825"/>
        <s v="S020826"/>
        <s v="S020843"/>
        <s v="S020844"/>
        <s v="S020845"/>
        <s v="S020857"/>
        <s v="S020861"/>
        <s v="S020862"/>
        <s v="S020863"/>
        <s v="S020864"/>
        <s v="S020865"/>
        <s v="S020867"/>
        <s v="S020871"/>
        <s v="S020872"/>
        <s v="S020873"/>
        <s v="S020874"/>
        <s v="S020875"/>
        <s v="S020876"/>
        <s v="S020877"/>
        <s v="S020878"/>
        <s v="S020879"/>
        <s v="S020883"/>
        <s v="S020885"/>
        <s v="S020886"/>
        <s v="S020887"/>
        <s v="S020888"/>
        <s v="S020889"/>
        <s v="S020890"/>
        <s v="S020891"/>
        <s v="S020960"/>
        <s v="S020961"/>
        <s v="S020968"/>
        <s v="S020970"/>
        <s v="S020972"/>
        <s v="S020989"/>
        <s v="S020990"/>
        <s v="S020992"/>
        <s v="S020994"/>
        <s v="S020995"/>
        <s v="S020996"/>
        <s v="S020998"/>
        <s v="S021000"/>
        <s v="S021001"/>
        <s v="S021002"/>
        <s v="S021003"/>
        <s v="S021004"/>
        <s v="S021005"/>
        <s v="S021006"/>
        <s v="S021007"/>
        <s v="S021008"/>
        <s v="S021009"/>
        <s v="S021010"/>
        <s v="S021018"/>
        <s v="S021019"/>
        <s v="S021020"/>
        <s v="S021021"/>
        <s v="S021022"/>
        <s v="S021023"/>
        <s v="S021024"/>
        <s v="S021027"/>
        <s v="S021028"/>
        <s v="S021030"/>
        <s v="S021031"/>
        <s v="S021032"/>
        <s v="S021033"/>
        <s v="S021075"/>
        <s v="S021233"/>
        <s v="S021234"/>
        <s v="S021235"/>
        <s v="S021236"/>
        <s v="S021242"/>
        <s v="S021243"/>
        <s v="S021244"/>
        <s v="S021247"/>
        <s v="S021248"/>
        <s v="S021250"/>
        <s v="S021255"/>
        <s v="S021256"/>
        <s v="S021257"/>
        <s v="S021263"/>
        <s v="S021274"/>
        <s v="S021275"/>
        <s v="S021280"/>
        <s v="S021281"/>
        <s v="S021283"/>
        <s v="S021284"/>
        <s v="S021285"/>
        <s v="S021286"/>
        <s v="S021287"/>
        <s v="S021289"/>
        <s v="S021293"/>
        <s v="S021294"/>
        <s v="S021296"/>
        <s v="S021297"/>
        <s v="S021298"/>
        <s v="S021299"/>
        <s v="S021300"/>
        <s v="S021302"/>
        <s v="S021341"/>
        <s v="S021371"/>
        <s v="S021374"/>
        <s v="S021377"/>
        <s v="S021383"/>
        <s v="S021403"/>
        <s v="S021405"/>
        <s v="S021406"/>
        <s v="S021411"/>
        <s v="S021414"/>
        <s v="S021415"/>
        <s v="S021416"/>
        <s v="S021417"/>
        <s v="S021418"/>
        <s v="S021419"/>
        <s v="S021420"/>
        <s v="S021429"/>
        <s v="S021432"/>
        <s v="S021435"/>
        <s v="S021436"/>
        <s v="S021437"/>
        <s v="S021809"/>
        <s v="S021852"/>
        <s v="S021853"/>
        <s v="S021854"/>
        <s v="S021856"/>
        <s v="S021857"/>
        <s v="S021936"/>
        <s v="S021940"/>
        <s v="S021945"/>
        <s v="S021946"/>
        <s v="S021947"/>
        <s v="S021954"/>
        <s v="S022018"/>
        <s v="S022019"/>
        <s v="S022020"/>
        <s v="S022021"/>
        <s v="S022022"/>
        <s v="S022032"/>
        <s v="S022153"/>
        <s v="S022169"/>
        <s v="S022185"/>
        <s v="S022390"/>
        <s v="S022727"/>
        <s v="S022728"/>
        <s v="S022733"/>
        <s v="S022734"/>
        <s v="S022735"/>
        <s v="S022747"/>
        <s v="S023253"/>
        <s v="S023255"/>
        <s v="S023257"/>
        <s v="S023259"/>
        <s v="S023261"/>
        <s v="S023263"/>
        <s v="S023264"/>
        <s v="S023265"/>
        <s v="S023276"/>
        <s v="S023279"/>
        <s v="S023281"/>
      </sharedItems>
    </cacheField>
    <cacheField name="2015 Owner" numFmtId="0">
      <sharedItems/>
    </cacheField>
    <cacheField name="Water District" numFmtId="0">
      <sharedItems containsMixedTypes="1" containsNumber="1" containsInteger="1" minValue="0" maxValue="0" count="6">
        <n v="0"/>
        <s v="City of Lathrop"/>
        <s v="Mokelumne Acres MD"/>
        <s v="City of Stockton"/>
        <s v="City of Manteca"/>
        <s v="California Water Service (Private)"/>
      </sharedItems>
    </cacheField>
    <cacheField name="Reclamation District" numFmtId="0">
      <sharedItems containsBlank="1" containsMixedTypes="1" containsNumber="1" containsInteger="1" minValue="0" maxValue="0" count="44">
        <s v="RD 524 (MIDDLE ROBERTS ISLAND)"/>
        <n v="0"/>
        <s v="RD 2085 (KASSON DISTRICT)"/>
        <s v="RD 2068"/>
        <s v="RD 348 (NEW HOPE)"/>
        <s v="RD 2064 (RIVER JUNCTION)"/>
        <s v="RD 1007 (PICO AND NAGLEE)"/>
        <s v="RD 17 (MOSSDALE)"/>
        <s v="RD 2094 (WALTHALL)"/>
        <s v="RD 544 (UPPER ROBERTS ISLAND)"/>
        <s v="RD 684 (LOWER ROBERTS ISLAND)"/>
        <s v="RD 1 (UNION ISLAND)"/>
        <s v="RD 773 (FABIAN TRACT)"/>
        <s v="RD 2 (UNION ISLAND)"/>
        <s v="RD 2033 (BRACK TRACT)"/>
        <s v="RD 548 (TERMINOUS)"/>
        <s v="RD 2023 (VENICE ISLAND)"/>
        <s v="RD 2042 (BISHOP TRACT)"/>
        <s v="RD 2114 (RIO BLANCO TRACT)"/>
        <s v="RD 2075 (MCMULLIN RANCH)"/>
        <s v="RD 2074 (SARGENT-BARNHART TRACT)"/>
        <s v="RD 2029 (EMPIRE TRACT)"/>
        <s v="RD 2062 (STEWART TRACT)"/>
        <s v="RD 2089 (STARK TRACT)"/>
        <s v="RD 2038 (LOWER JONES TRACT)"/>
        <s v="RD 2113 (FAY ISLAND)"/>
        <s v="RD 2041 (MEDFORD ISLAND)"/>
        <s v="RD 2037 (RINDGE TRACT)"/>
        <s v="RD 2058 (PESCADERO DISTRICT)"/>
        <s v="RD 2039 (UPPER JONES TRACT)"/>
        <s v="RD 2044 (KING ISLAND)"/>
        <s v="RD 2107 (MOSSDALE)"/>
        <s v="RD 2096 (WETHERBEE LAKE)"/>
        <s v="RD 2095 (PARADISE JUNCTION)"/>
        <s v="RD 38 (STATEN ISLAND)"/>
        <s v="RD 2072 (WOODWARD ISLAND)"/>
        <s v="RD 2119 (WRIGHT-ELMWOOD TRACT)"/>
        <m/>
        <s v=" "/>
        <s v="RD 2115 (SHIMA TRACT)"/>
        <s v="RD 2040 (VICTORIA ISLAND)"/>
        <s v="RD 2030 (MCDONALD ISLAND)"/>
        <s v="RD 2086 (CANAL RANCH)"/>
        <s v="RD 2027 (MANDEVILLE ISLAND)"/>
      </sharedItems>
    </cacheField>
    <cacheField name="Irrigation District" numFmtId="0">
      <sharedItems containsMixedTypes="1" containsNumber="1" containsInteger="1" minValue="0" maxValue="0" count="7">
        <n v="0"/>
        <s v="Richvale Irrigation District"/>
        <s v="NBID"/>
        <s v="WID"/>
        <s v="NSJWCD"/>
        <s v="SEWD"/>
        <s v="LID"/>
      </sharedItems>
    </cacheField>
    <cacheField name="Water Company or Other" numFmtId="0">
      <sharedItems containsMixedTypes="1" containsNumber="1" containsInteger="1" minValue="0" maxValue="0" count="3">
        <n v="0"/>
        <s v="North Delta Water Agency"/>
        <s v="Woods Irrigation Company"/>
      </sharedItems>
    </cacheField>
    <cacheField name="Legal Delta?" numFmtId="0">
      <sharedItems/>
    </cacheField>
    <cacheField name="Contract or Other Right" numFmtId="0">
      <sharedItems containsMixedTypes="1" containsNumber="1" containsInteger="1" minValue="0" maxValue="0" count="5">
        <n v="0"/>
        <s v="North Delta Water Agency"/>
        <s v="RD 2068"/>
        <s v="Woods Irrigation Company"/>
        <s v="RD 205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61">
  <r>
    <x v="0"/>
    <x v="0"/>
    <s v="Loren &amp; Delores Ohm Revocable Trust"/>
    <x v="0"/>
    <x v="0"/>
    <x v="0"/>
    <x v="0"/>
    <s v="Y"/>
    <m/>
    <n v="641.5"/>
    <n v="387.64"/>
    <x v="0"/>
    <s v="San Joaquin River"/>
    <s v="Sacramento-San Joaquin Delta"/>
    <s v="San Joaquin"/>
    <s v="162-100-02"/>
    <s v="162-100-02_x000a_162-110-08_x000a_162-110-10"/>
    <s v="(1) Survey 414_x000a_(2) Patent 1554"/>
    <s v="Partially"/>
    <m/>
    <s v="Not Separated"/>
    <n v="2"/>
    <s v="Yes"/>
    <s v="Patent dates to 2/14/1862 when BLM gave 119 acres of land in T 1N, R 6E of MDMB, NE 1/4 and E 1/2 of NW 1/4 of sec. 32, NW 1/4 of sec. 33"/>
    <s v="No"/>
    <d v="2017-06-26T00:00:00"/>
    <x v="0"/>
    <s v="Both 162-110-10 &amp; 162-100-02 are not adjacent to the San Joaquin River._x000a__x000a_Did not delete prior map."/>
    <x v="0"/>
    <s v="Not Specified"/>
    <s v="Not Provided"/>
    <s v="Not Provided"/>
    <s v="Not Provided"/>
    <s v="Not Provided"/>
    <s v="Not Specified"/>
    <s v="Not Provided"/>
    <s v="NA"/>
    <d v="2017-06-19T00:00:00"/>
    <x v="0"/>
    <s v="More information needed"/>
    <x v="0"/>
    <x v="0"/>
    <m/>
    <x v="0"/>
    <m/>
    <s v="R2"/>
    <s v="P2"/>
  </r>
  <r>
    <x v="1"/>
    <x v="1"/>
    <s v="JOHN R COELHO"/>
    <x v="0"/>
    <x v="1"/>
    <x v="0"/>
    <x v="1"/>
    <s v="Y"/>
    <m/>
    <n v="428.35"/>
    <n v="1854.24"/>
    <x v="0"/>
    <s v="Barker Slough"/>
    <m/>
    <s v="Solano"/>
    <s v=""/>
    <s v="0042-150-030_x000a_0042-150-160_x000a_0042-150-280"/>
    <s v="Patent dates to 8/31/1903 when BLM gave 2040 acres of T 5N, R 2E MDMB to state of CA"/>
    <m/>
    <m/>
    <m/>
    <m/>
    <m/>
    <m/>
    <m/>
    <d v="2017-05-23T00:00:00"/>
    <x v="1"/>
    <s v="POU contains patents that were riparian to the water source"/>
    <x v="0"/>
    <s v="Not Specified"/>
    <s v="Not Specified"/>
    <s v="Not Specified"/>
    <s v="Not Specified"/>
    <s v="Not Specified"/>
    <s v="Irrigation"/>
    <s v="Not Specified"/>
    <s v="Not Specified"/>
    <d v="2017-06-28T00:00:00"/>
    <x v="0"/>
    <s v="Some documentation supplied, but insufficient."/>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
    <x v="2"/>
    <s v="RICHVALE IRRIGATION DISTRICT"/>
    <x v="0"/>
    <x v="1"/>
    <x v="1"/>
    <x v="0"/>
    <s v="N"/>
    <m/>
    <n v="5200"/>
    <n v="2200"/>
    <x v="1"/>
    <s v="CHEROKEE CANAL"/>
    <m/>
    <s v="Butte"/>
    <s v=""/>
    <m/>
    <m/>
    <m/>
    <m/>
    <m/>
    <m/>
    <m/>
    <m/>
    <m/>
    <d v="2017-09-21T00:00:00"/>
    <x v="2"/>
    <s v="Jumps from riparian claim to pre-1914 claim"/>
    <x v="0"/>
    <s v="Not Specified"/>
    <s v="Not Provided"/>
    <n v="1910"/>
    <s v="Not Provided"/>
    <s v="Not Provided"/>
    <s v="Not Specified"/>
    <s v="Not Provided"/>
    <s v="Not Provided"/>
    <d v="2017-07-27T00:00:00"/>
    <x v="0"/>
    <s v="Documentation provided for development of water for mine near Oroville, with tailwater available to irrigation company"/>
    <x v="0"/>
    <x v="0"/>
    <m/>
    <x v="0"/>
    <m/>
    <s v="N/A"/>
    <s v="P2"/>
  </r>
  <r>
    <x v="3"/>
    <x v="3"/>
    <s v="EAST CONTRA COSTA IRRIGATION DISTRICT"/>
    <x v="0"/>
    <x v="1"/>
    <x v="0"/>
    <x v="0"/>
    <s v="Y"/>
    <m/>
    <n v="29928.199999999997"/>
    <n v="18200"/>
    <x v="1"/>
    <s v="INDIAN SLOUGH"/>
    <m/>
    <s v="Contra Costa"/>
    <s v="15-310-150-0"/>
    <m/>
    <m/>
    <m/>
    <m/>
    <m/>
    <m/>
    <m/>
    <m/>
    <m/>
    <d v="2017-09-21T00:00:00"/>
    <x v="2"/>
    <m/>
    <x v="0"/>
    <s v="CA Civil Code"/>
    <s v="Yes"/>
    <d v="1912-03-02T00:00:00"/>
    <n v="10000"/>
    <s v="Miner's Inches under 4&quot; pressure"/>
    <s v="Irrigation, domestic, stock, municipal and other"/>
    <s v="Not Provided"/>
    <s v="1960, 1987-2007"/>
    <d v="2017-06-29T00:00:00"/>
    <x v="1"/>
    <s v="Appropriation notice provided, no property deed"/>
    <x v="0"/>
    <x v="0"/>
    <m/>
    <x v="0"/>
    <m/>
    <s v="N/A"/>
    <s v="P3"/>
  </r>
  <r>
    <x v="4"/>
    <x v="4"/>
    <s v="ROBERT L FORBES"/>
    <x v="0"/>
    <x v="1"/>
    <x v="0"/>
    <x v="0"/>
    <s v="N"/>
    <m/>
    <n v="4923.5"/>
    <n v="0"/>
    <x v="1"/>
    <s v="MEADOW VALLEY CREEK"/>
    <m/>
    <s v="Plumas"/>
    <s v=""/>
    <m/>
    <m/>
    <m/>
    <m/>
    <m/>
    <m/>
    <m/>
    <m/>
    <m/>
    <d v="2017-09-21T00:00:00"/>
    <x v="2"/>
    <m/>
    <x v="0"/>
    <s v="Non-Statutory"/>
    <s v="Yes"/>
    <s v="12/15/1872"/>
    <n v="400"/>
    <s v="Miner's Inches under 4&quot; pressure"/>
    <s v="Mining, milling, manufacturing, ag"/>
    <s v="Provided"/>
    <s v="Not Provided"/>
    <d v="2017-06-29T00:00:00"/>
    <x v="1"/>
    <m/>
    <x v="0"/>
    <x v="0"/>
    <m/>
    <x v="0"/>
    <m/>
    <s v="N/A"/>
    <s v="P3"/>
  </r>
  <r>
    <x v="5"/>
    <x v="5"/>
    <s v="CENTRAL CALIF IRRIGATION DISTRICT"/>
    <x v="0"/>
    <x v="1"/>
    <x v="0"/>
    <x v="0"/>
    <s v="N"/>
    <m/>
    <n v="444400.66666666669"/>
    <n v="0"/>
    <x v="0"/>
    <s v="Mendota Pool"/>
    <s v="San Joaquin River"/>
    <s v="Fresno"/>
    <s v=""/>
    <s v="Numerous"/>
    <m/>
    <s v="Partially"/>
    <m/>
    <s v="Multiple Separations"/>
    <m/>
    <m/>
    <m/>
    <s v="No"/>
    <d v="2017-10-16T00:00:00"/>
    <x v="0"/>
    <s v="The patents in this area have not been mapped out and will require more extensive work to completely map all patents."/>
    <x v="0"/>
    <s v="Not Specified"/>
    <s v="None"/>
    <s v="None"/>
    <s v="None"/>
    <s v="None"/>
    <s v="None"/>
    <s v="None"/>
    <s v="None"/>
    <d v="2017-07-05T00:00:00"/>
    <x v="1"/>
    <m/>
    <x v="0"/>
    <x v="0"/>
    <m/>
    <x v="0"/>
    <m/>
    <s v="R2"/>
    <s v="P3"/>
  </r>
  <r>
    <x v="6"/>
    <x v="6"/>
    <s v="JOINT WATER DISTRICTS BOARD"/>
    <x v="0"/>
    <x v="1"/>
    <x v="0"/>
    <x v="0"/>
    <s v="N"/>
    <m/>
    <n v="470198"/>
    <n v="611876"/>
    <x v="1"/>
    <s v="Feather River"/>
    <m/>
    <s v="Butte"/>
    <s v=""/>
    <m/>
    <m/>
    <m/>
    <m/>
    <m/>
    <m/>
    <m/>
    <m/>
    <m/>
    <d v="2017-09-21T00:00:00"/>
    <x v="2"/>
    <s v="Previous statements have only claimed Pre-1914. "/>
    <x v="0"/>
    <s v="CA Civil Code"/>
    <s v="FR Fleming"/>
    <d v="1902-07-29T00:00:00"/>
    <n v="100000"/>
    <s v="Miner's Inches under 4&quot; pressure"/>
    <s v="Irrigation"/>
    <s v="Not Supplied"/>
    <m/>
    <d v="2017-07-10T00:00:00"/>
    <x v="0"/>
    <s v="Lands have been severed from source but claimant intends to create new supply route"/>
    <x v="0"/>
    <x v="0"/>
    <m/>
    <x v="0"/>
    <m/>
    <s v="N/A"/>
    <s v="P2"/>
  </r>
  <r>
    <x v="7"/>
    <x v="7"/>
    <s v="Banta-Carbona Irrigation District"/>
    <x v="0"/>
    <x v="2"/>
    <x v="0"/>
    <x v="0"/>
    <s v="Y"/>
    <m/>
    <n v="53169"/>
    <n v="63149"/>
    <x v="1"/>
    <s v="San Joaquin River"/>
    <m/>
    <s v="San Joaquin"/>
    <s v=""/>
    <m/>
    <m/>
    <m/>
    <m/>
    <m/>
    <m/>
    <m/>
    <m/>
    <m/>
    <d v="2017-09-21T00:00:00"/>
    <x v="2"/>
    <m/>
    <x v="0"/>
    <s v="CA Civil Code"/>
    <s v="TC MacChesney"/>
    <d v="1911-08-11T00:00:00"/>
    <n v="200"/>
    <s v="cfs"/>
    <s v="irrigation, domestic, power, and all other applied uses"/>
    <m/>
    <s v="Palemi obtained statements of diversion dating back to 1965 from eWRIMS; no proof of continuous use between 1895 and 1965, or between 1966 and 1986"/>
    <d v="2017-07-27T00:00:00"/>
    <x v="1"/>
    <s v="Only missing evidence of use"/>
    <x v="0"/>
    <x v="0"/>
    <m/>
    <x v="0"/>
    <m/>
    <s v="N/A"/>
    <s v="P3"/>
  </r>
  <r>
    <x v="8"/>
    <x v="8"/>
    <s v="BUTTE SINK WATERFOWL ASSOCIATION"/>
    <x v="0"/>
    <x v="1"/>
    <x v="0"/>
    <x v="0"/>
    <s v="N"/>
    <m/>
    <n v="21103"/>
    <n v="0"/>
    <x v="0"/>
    <s v="BUTTE CREEK and Sandborn Slough"/>
    <s v="Sacramento River"/>
    <s v="Butte"/>
    <s v="021-030-002-000 (Sandborn Slough), 021-030-001-000 (Butte Creek)"/>
    <s v="021-030-001-000, 021-030-002-000, 021-030-003-000, 021-030-008-000, 021-030-026-000, 021-030-027-000"/>
    <s v="MW (0431-470, 1127-381, 0152-456), CACAAA (007444, 032448, 007847, 000562, 000376)_x000a_ _x000a_"/>
    <s v="Completely"/>
    <m/>
    <s v="Multiple Separations"/>
    <m/>
    <m/>
    <m/>
    <s v="No"/>
    <d v="2017-06-30T00:00:00"/>
    <x v="3"/>
    <m/>
    <x v="0"/>
    <s v="Not Specified"/>
    <s v="None"/>
    <s v="None"/>
    <s v="None"/>
    <s v="None"/>
    <s v="None"/>
    <s v="None"/>
    <s v="None"/>
    <d v="2017-07-24T00:00:00"/>
    <x v="2"/>
    <s v="No supporting document for Pre-1914 right was submitted. Need more info."/>
    <x v="0"/>
    <x v="0"/>
    <m/>
    <x v="0"/>
    <m/>
    <s v="R1"/>
    <s v="P1"/>
  </r>
  <r>
    <x v="9"/>
    <x v="9"/>
    <s v="RECLAMATION DISTRICT #2068"/>
    <x v="0"/>
    <x v="3"/>
    <x v="0"/>
    <x v="1"/>
    <s v="Y"/>
    <m/>
    <n v="1150.9275"/>
    <n v="0"/>
    <x v="1"/>
    <s v="DRAIN W5"/>
    <m/>
    <s v="Solano"/>
    <s v="143-160-080"/>
    <s v="143-160-080"/>
    <s v="warrant 105248, homestead cert 63, app 238"/>
    <s v="Separated"/>
    <m/>
    <s v="Multiple Separations"/>
    <n v="1"/>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0"/>
    <x v="9"/>
    <s v="RECLAMATION DISTRICT #2068"/>
    <x v="0"/>
    <x v="3"/>
    <x v="0"/>
    <x v="1"/>
    <s v="Y"/>
    <m/>
    <n v="586.91750000000002"/>
    <n v="0"/>
    <x v="1"/>
    <s v="DRAIN W8"/>
    <m/>
    <s v="Solano"/>
    <s v="143-200-01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1"/>
    <x v="9"/>
    <s v="RECLAMATION DISTRICT #2068"/>
    <x v="0"/>
    <x v="3"/>
    <x v="0"/>
    <x v="1"/>
    <s v="Y"/>
    <m/>
    <n v="1189.5350000000001"/>
    <n v="0"/>
    <x v="1"/>
    <s v="DRAIN W"/>
    <m/>
    <s v="Solano"/>
    <s v="143-120-050, 143-120-080"/>
    <s v="143-120-040 to 143-120-050"/>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2"/>
    <x v="9"/>
    <s v="RECLAMATION DISTRICT #2068"/>
    <x v="0"/>
    <x v="3"/>
    <x v="0"/>
    <x v="1"/>
    <s v="Y"/>
    <m/>
    <n v="1611.0124999999998"/>
    <n v="0"/>
    <x v="1"/>
    <s v="DRAIN W5"/>
    <m/>
    <s v="Solano"/>
    <s v="143-180-110, 143-180-050, 143-180-08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3"/>
    <x v="9"/>
    <s v="RECLAMATION DISTRICT #2068"/>
    <x v="0"/>
    <x v="3"/>
    <x v="0"/>
    <x v="1"/>
    <s v="Y"/>
    <m/>
    <n v="763.75750000000005"/>
    <n v="0"/>
    <x v="1"/>
    <s v="DRAIN W8"/>
    <m/>
    <s v="Solano"/>
    <s v="143-200-03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4"/>
    <x v="9"/>
    <s v="RECLAMATION DISTRICT #2068"/>
    <x v="0"/>
    <x v="3"/>
    <x v="0"/>
    <x v="1"/>
    <s v="Y"/>
    <m/>
    <n v="627.45749999999998"/>
    <n v="0"/>
    <x v="1"/>
    <s v="DRAIN W8"/>
    <m/>
    <s v="Solano"/>
    <s v="143-200-02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5"/>
    <x v="9"/>
    <s v="RECLAMATION DISTRICT #2068"/>
    <x v="0"/>
    <x v="3"/>
    <x v="0"/>
    <x v="1"/>
    <s v="Y"/>
    <m/>
    <n v="1529.5550000000003"/>
    <n v="0"/>
    <x v="0"/>
    <s v="DRAIN X"/>
    <s v="Prospect Slough"/>
    <s v="Yolo"/>
    <s v="033-190-160"/>
    <s v="Unspecified"/>
    <s v="CACAAA 000007"/>
    <s v="Unknown"/>
    <m/>
    <s v="Unknown"/>
    <m/>
    <m/>
    <s v="Claimant failed to submit map for POU and POD. POU was unable to be identified."/>
    <s v="No"/>
    <d v="2017-05-22T00:00:00"/>
    <x v="0"/>
    <s v="More information needed to understand the claim. A map was not provided to confirm the POU."/>
    <x v="1"/>
    <s v="N/A"/>
    <s v="N/A"/>
    <s v="N/A"/>
    <s v="N/A"/>
    <s v="N/A"/>
    <s v="N/A"/>
    <s v="N/A"/>
    <s v="N/A"/>
    <d v="2017-07-24T00:00:00"/>
    <x v="3"/>
    <s v="N/A"/>
    <x v="2"/>
    <x v="1"/>
    <s v="This district has requested deactivation of these Statements."/>
    <x v="1"/>
    <s v="This district has requested deactivation of these Statements."/>
    <s v="R4"/>
    <s v="P4"/>
  </r>
  <r>
    <x v="16"/>
    <x v="9"/>
    <s v="RECLAMATION DISTRICT #2068"/>
    <x v="0"/>
    <x v="3"/>
    <x v="0"/>
    <x v="1"/>
    <s v="Y"/>
    <m/>
    <n v="697.1975000000001"/>
    <n v="0"/>
    <x v="1"/>
    <s v="DRAIN V"/>
    <m/>
    <s v="Solano"/>
    <s v="143-110-050, 143-110-180, 143-110-13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7"/>
    <x v="9"/>
    <s v="RECLAMATION DISTRICT #2068"/>
    <x v="0"/>
    <x v="3"/>
    <x v="0"/>
    <x v="1"/>
    <s v="Y"/>
    <m/>
    <n v="1214.3825000000002"/>
    <n v="0"/>
    <x v="1"/>
    <s v="DRAIN W"/>
    <m/>
    <s v="Solano"/>
    <s v="143-080-090, 143-080-10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8"/>
    <x v="9"/>
    <s v="RECLAMATION DISTRICT #2068"/>
    <x v="0"/>
    <x v="3"/>
    <x v="0"/>
    <x v="1"/>
    <s v="Y"/>
    <m/>
    <n v="1048.47"/>
    <n v="0"/>
    <x v="1"/>
    <s v="DRAIN W5"/>
    <m/>
    <s v="Solano"/>
    <s v="143-160-090, 143-160-100"/>
    <s v="143-160-090 to 143-160-100"/>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19"/>
    <x v="9"/>
    <s v="RECLAMATION DISTRICT #2068"/>
    <x v="0"/>
    <x v="3"/>
    <x v="0"/>
    <x v="1"/>
    <s v="Y"/>
    <m/>
    <n v="291.90999999999997"/>
    <n v="0"/>
    <x v="1"/>
    <s v="DRAIN W"/>
    <m/>
    <s v="Solano"/>
    <s v="143-040-19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20"/>
    <x v="9"/>
    <s v="RECLAMATION DISTRICT #2068"/>
    <x v="0"/>
    <x v="3"/>
    <x v="0"/>
    <x v="1"/>
    <s v="Y"/>
    <m/>
    <n v="533.70500000000004"/>
    <n v="0"/>
    <x v="0"/>
    <s v="DRAIN Y4"/>
    <s v="Prospect Slough"/>
    <s v="Yolo"/>
    <s v="033-160-20 (claimed)_x000a_033-190-02 (actual)"/>
    <s v="Unspecified"/>
    <s v="CA0080_.0461, CA0070_.2671, CACAAA 0369631, AG-0371-4881"/>
    <s v="Unknown"/>
    <m/>
    <s v="Unknown"/>
    <s v="unknown"/>
    <s v="no"/>
    <s v="Claimant failed to submit map for POU and POD. POU was unable to be identified."/>
    <s v="No"/>
    <d v="2017-05-22T00:00:00"/>
    <x v="0"/>
    <s v="More information needed to understand the claim. A map was not provided to confirm the POU."/>
    <x v="1"/>
    <s v="N/A"/>
    <s v="N/A"/>
    <s v="N/A"/>
    <s v="N/A"/>
    <s v="N/A"/>
    <s v="N/A"/>
    <s v="N/A"/>
    <s v="N/A"/>
    <d v="2017-07-24T00:00:00"/>
    <x v="3"/>
    <s v="N/A"/>
    <x v="2"/>
    <x v="1"/>
    <s v="This district has requested deactivation of these Statements."/>
    <x v="1"/>
    <s v="This district has requested deactivation of these Statements."/>
    <s v="R4"/>
    <s v="P4"/>
  </r>
  <r>
    <x v="21"/>
    <x v="9"/>
    <s v="RECLAMATION DISTRICT #2068"/>
    <x v="0"/>
    <x v="3"/>
    <x v="0"/>
    <x v="1"/>
    <s v="Y"/>
    <m/>
    <n v="338.82749999999999"/>
    <n v="0"/>
    <x v="0"/>
    <s v="DRAIN Y4"/>
    <s v="Prospect Slough"/>
    <s v="Yolo"/>
    <s v="033-160-040 (claimed)_x000a_033-190-04 (actual)"/>
    <s v="Unspecified"/>
    <s v="CA0080_.0461"/>
    <s v="Unknown"/>
    <m/>
    <s v="Unknown"/>
    <s v="unknown"/>
    <s v="no"/>
    <s v="Claimant failed to submit map for POU and POD. POU was unable to be identified."/>
    <s v="No"/>
    <d v="2017-05-23T00:00:00"/>
    <x v="0"/>
    <s v="More information needed to understand the claim. A map was not provided to confirm the POU."/>
    <x v="1"/>
    <s v="N/A"/>
    <s v="N/A"/>
    <s v="N/A"/>
    <s v="N/A"/>
    <s v="N/A"/>
    <s v="N/A"/>
    <s v="N/A"/>
    <s v="N/A"/>
    <d v="2017-07-24T00:00:00"/>
    <x v="3"/>
    <s v="N/A"/>
    <x v="2"/>
    <x v="1"/>
    <s v="This district has requested deactivation of these Statements."/>
    <x v="1"/>
    <s v="This district has requested deactivation of these Statements."/>
    <s v="R4"/>
    <s v="P4"/>
  </r>
  <r>
    <x v="22"/>
    <x v="9"/>
    <s v="RECLAMATION DISTRICT #2068"/>
    <x v="0"/>
    <x v="3"/>
    <x v="0"/>
    <x v="1"/>
    <s v="Y"/>
    <m/>
    <n v="404.63750000000005"/>
    <n v="0"/>
    <x v="0"/>
    <s v="DRAIN Z"/>
    <s v="Prospect Slough"/>
    <s v="Yolo"/>
    <s v="033-170-080 (claimed)"/>
    <s v="Unspecified"/>
    <s v="AGS-0363-0267"/>
    <s v="Unknown"/>
    <m/>
    <s v="Unknown"/>
    <s v="unknown"/>
    <s v="no"/>
    <s v="Claimant failed to submit map for POU and POD. POU was unable to be identified."/>
    <s v="No"/>
    <d v="2017-05-23T00:00:00"/>
    <x v="0"/>
    <s v="More information needed to understand the claim. A map was not provided to confirm the POU."/>
    <x v="1"/>
    <s v="N/A"/>
    <s v="N/A"/>
    <s v="N/A"/>
    <s v="N/A"/>
    <s v="N/A"/>
    <s v="N/A"/>
    <s v="N/A"/>
    <s v="N/A"/>
    <d v="2017-07-24T00:00:00"/>
    <x v="3"/>
    <s v="N/A"/>
    <x v="2"/>
    <x v="1"/>
    <s v="This district has requested deactivation of these Statements."/>
    <x v="1"/>
    <s v="This district has requested deactivation of these Statements."/>
    <s v="R4"/>
    <s v="P4"/>
  </r>
  <r>
    <x v="23"/>
    <x v="9"/>
    <s v="RECLAMATION DISTRICT #2068"/>
    <x v="0"/>
    <x v="3"/>
    <x v="0"/>
    <x v="1"/>
    <s v="Y"/>
    <m/>
    <n v="436.53"/>
    <n v="0"/>
    <x v="1"/>
    <s v="DRAIN W7"/>
    <m/>
    <s v="Solano"/>
    <s v="143-200-010"/>
    <m/>
    <m/>
    <m/>
    <m/>
    <m/>
    <m/>
    <m/>
    <s v="Need POU map"/>
    <m/>
    <d v="2017-09-21T00:00:00"/>
    <x v="2"/>
    <s v="Water is claimed to be recaptured tail water."/>
    <x v="1"/>
    <s v="N/A"/>
    <s v="N/A"/>
    <s v="N/A"/>
    <s v="N/A"/>
    <s v="N/A"/>
    <s v="N/A"/>
    <s v="N/A"/>
    <s v="N/A"/>
    <d v="2017-07-24T00:00:00"/>
    <x v="3"/>
    <s v="N/A"/>
    <x v="2"/>
    <x v="1"/>
    <s v="This district has requested deactivation of these Statements."/>
    <x v="1"/>
    <s v="This district has requested deactivation of these Statements."/>
    <s v="R4"/>
    <s v="P4"/>
  </r>
  <r>
    <x v="24"/>
    <x v="10"/>
    <s v="YOLO COUNTY F C &amp; W C DISTRICT"/>
    <x v="0"/>
    <x v="1"/>
    <x v="0"/>
    <x v="0"/>
    <s v="N"/>
    <m/>
    <n v="3723"/>
    <n v="3667"/>
    <x v="0"/>
    <s v="CACHE CREEK"/>
    <s v="YOLO BYPASS"/>
    <s v="Yolo"/>
    <s v="APNs 25-450-07, 048-140-01 , 048-130-17 (Claimed )"/>
    <s v="Maps was provided for more than 300 APNs please Spread Sheet S000608 POU APNS "/>
    <s v="Federal Rancho Patent no 84 for Canada De Capay"/>
    <s v="Partially"/>
    <m/>
    <s v="Multiple Separations"/>
    <n v="125"/>
    <s v="Yes"/>
    <s v="Title Bond was provided which reserve the Riparian Rights, for an area within Guesisosi Grant however there was no documents indicating the final transfer of ownership, also some of the Parcel claimed as a POU is not touching water bodies, "/>
    <s v="No"/>
    <d v="2017-05-24T00:00:00"/>
    <x v="0"/>
    <s v="The latest statement was submitted in 2010 claiming only pre-1914 rights, POU is a big service area for the District including S000608 and S000609 the Claimed APN 025-450-07 POD located within Moor Dam and The Plotted POD is located near Capay Dam, the Statement of division it is describing how water is being diverted from Moore Dam which is located within APN 025-450-07 to the Capay Dam which is located in part of the POU for S000608 &amp; S000609  additional APNs, which belongs to the same District Service Area were provided in Maps For S000608 &amp; S000609,   Chain of title Showing the Ownership is needed from the District. see S000608 POU and Underlying Patents."/>
    <x v="0"/>
    <s v="N/A"/>
    <s v="N/A"/>
    <s v="N/A"/>
    <s v="N/A"/>
    <s v="N/A"/>
    <s v="N/A"/>
    <s v="N/A"/>
    <s v="N/A"/>
    <d v="2017-07-24T00:00:00"/>
    <x v="2"/>
    <s v="Not enough information given"/>
    <x v="0"/>
    <x v="0"/>
    <m/>
    <x v="0"/>
    <m/>
    <s v="R2"/>
    <s v="P1"/>
  </r>
  <r>
    <x v="25"/>
    <x v="10"/>
    <s v="YOLO COUNTY F C &amp; W C DISTRICT"/>
    <x v="0"/>
    <x v="1"/>
    <x v="0"/>
    <x v="0"/>
    <s v="N"/>
    <m/>
    <n v="177869.66666666666"/>
    <n v="173591"/>
    <x v="0"/>
    <s v="CACHE CREEK"/>
    <m/>
    <s v="Yolo"/>
    <s v="APNs  048-140-01 , 048-130-17 (Claimed )"/>
    <s v="Maps was provided for more than 300 APNs please Spread Sheet S000609 POU APNS "/>
    <m/>
    <s v="Partially"/>
    <m/>
    <s v="Multiple Separations"/>
    <n v="41048"/>
    <s v="Yes"/>
    <s v="Title Bond was provided for an area within Guesisosi Grant however there were no documents indicating the final transfer of ownership, also some of the Parcel claimed as a POU is not touching water bodies, "/>
    <s v="No"/>
    <d v="2017-05-24T00:00:00"/>
    <x v="0"/>
    <s v="The latest statement was submitted in 2010 claiming riparian, pre-1914 and appropriative rights, POU is a big service area for the District including S000608 &amp; S000609,  additional APNs, which belongs to the same District Service Area were provided in Maps For S000608 &amp; S000609,   Decree,  title and Water notice was provided to support Riparian and pre-1914 use for both S000608 &amp; S000609 ,we might need paperwork Showing the current Ownership from yolo county. see S000608 POU and Underlying Patents."/>
    <x v="0"/>
    <s v="N/A"/>
    <s v="N/A"/>
    <s v="N/A"/>
    <s v="N/A"/>
    <s v="N/A"/>
    <s v="N/A"/>
    <s v="N/A"/>
    <s v="N/A"/>
    <d v="2017-07-31T00:00:00"/>
    <x v="2"/>
    <s v="Not enough information given"/>
    <x v="0"/>
    <x v="0"/>
    <m/>
    <x v="0"/>
    <m/>
    <s v="R2"/>
    <s v="P1"/>
  </r>
  <r>
    <x v="26"/>
    <x v="11"/>
    <s v="Wilson Vineyard Properties"/>
    <x v="0"/>
    <x v="1"/>
    <x v="0"/>
    <x v="1"/>
    <s v="Y"/>
    <m/>
    <n v="563.63666666666666"/>
    <s v="-"/>
    <x v="0"/>
    <s v="SACRAMENTO RIVER"/>
    <s v="Suisun bay"/>
    <s v="Yolo"/>
    <s v="043-170-91 (Claimed) "/>
    <s v="Unspecified"/>
    <s v="Unknown due to unspecified POU, Undetermined POD "/>
    <s v="Unknown"/>
    <m/>
    <s v="Unknown"/>
    <s v="unknown"/>
    <s v="no"/>
    <s v="Map provided by claimant Shows an APN  043-08-03 which is Approximate of 4.28 miles from the claimed POD"/>
    <s v="No"/>
    <d v="2017-05-24T00:00:00"/>
    <x v="1"/>
    <s v="Although the POD is upstream of the POU, the riparian claim is valid. The POD is within the same watershed as the riparian patent and the POU. There is a possibility that the owner placed the POD upstream with the consent from other property owners. The location of the POD can be corrected and confirmed later as long its not in a different watershed.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7"/>
    <x v="12"/>
    <s v="San Juan Water District"/>
    <x v="0"/>
    <x v="1"/>
    <x v="0"/>
    <x v="0"/>
    <s v="N"/>
    <m/>
    <n v="22241.71"/>
    <n v="18839.68"/>
    <x v="1"/>
    <s v="FOLSOM LAKE"/>
    <m/>
    <s v="Placer"/>
    <s v=""/>
    <m/>
    <m/>
    <m/>
    <m/>
    <m/>
    <m/>
    <m/>
    <m/>
    <m/>
    <d v="2017-09-21T00:00:00"/>
    <x v="2"/>
    <m/>
    <x v="0"/>
    <s v="N/A"/>
    <s v="N/A"/>
    <s v="N/A"/>
    <s v="N/A"/>
    <s v="N/A"/>
    <s v="N/A"/>
    <s v="N/A"/>
    <s v="N/A"/>
    <d v="2017-07-27T00:00:00"/>
    <x v="0"/>
    <m/>
    <x v="0"/>
    <x v="0"/>
    <m/>
    <x v="0"/>
    <m/>
    <s v="N/A"/>
    <s v="P2"/>
  </r>
  <r>
    <x v="28"/>
    <x v="13"/>
    <s v="COLLINS PINE COMPANY"/>
    <x v="0"/>
    <x v="1"/>
    <x v="0"/>
    <x v="0"/>
    <s v="N"/>
    <m/>
    <n v="12085.58512939962"/>
    <n v="0"/>
    <x v="1"/>
    <s v="NORTH FORK FEATHER RIVER"/>
    <m/>
    <s v="Plumas"/>
    <s v=""/>
    <s v="001-130-077-000"/>
    <s v="(1) Oliver W. Barnes 8/7/1906 Patent (T28N, R6E, SE 1/4 of Sec 12)_x000a__x000a_(2) Santa Fe Pacific Railroad Co 5/31/1906 (T28N, R6E, S 1/2 of NE 1/4, NWNE, NENW, of Sec 12)--2 patents, 1 land tract_x000a__x000a_(3) Aztec Land and Cattle Co LTD 10/17/1906 (T28, R6E, NENE of Sec 12)"/>
    <s v="Completely"/>
    <m/>
    <s v="Not Separated"/>
    <m/>
    <m/>
    <m/>
    <s v="No"/>
    <d v="2017-09-21T00:00:00"/>
    <x v="2"/>
    <m/>
    <x v="0"/>
    <s v="N/A"/>
    <s v="N/A"/>
    <s v="N/A"/>
    <s v="N/A"/>
    <s v="N/A"/>
    <s v="N/A"/>
    <s v="N/A"/>
    <s v="N/A"/>
    <d v="2017-09-26T00:00:00"/>
    <x v="2"/>
    <s v="Claimant changes claim type: &quot;Appropriative, Riparian, Pre-1914&quot;"/>
    <x v="0"/>
    <x v="0"/>
    <m/>
    <x v="0"/>
    <m/>
    <s v="N/A"/>
    <s v="P1"/>
  </r>
  <r>
    <x v="29"/>
    <x v="14"/>
    <s v="STANFORD VINA RANCH IRRIGATION CO"/>
    <x v="0"/>
    <x v="1"/>
    <x v="0"/>
    <x v="0"/>
    <s v="N"/>
    <m/>
    <n v="16778.599999999999"/>
    <n v="852.95"/>
    <x v="0"/>
    <s v="DEER CREEK"/>
    <m/>
    <s v="Tehama"/>
    <s v="079-140-001"/>
    <s v="Multiple, see statement"/>
    <s v="Ranchos Rio De Los Molinos_x000a_Ranchos Bosquejo"/>
    <s v="Partially"/>
    <m/>
    <s v="Multiple Separations"/>
    <n v="55"/>
    <s v="no"/>
    <m/>
    <s v="No"/>
    <d v="2017-10-12T00:00:00"/>
    <x v="0"/>
    <s v="POU appears to be mostly within the Rio De Los Molinos Rancho. The POU contains several parcels making it susceptible to loss through severance."/>
    <x v="0"/>
    <s v="N/A"/>
    <s v="N/A"/>
    <s v="N/A"/>
    <s v="N/A"/>
    <s v="N/A"/>
    <s v="N/A"/>
    <s v="N/A"/>
    <s v="N/A"/>
    <d v="2017-07-24T00:00:00"/>
    <x v="2"/>
    <s v="No supporting document for Pre-1914 right was submitted. Need more info."/>
    <x v="0"/>
    <x v="0"/>
    <m/>
    <x v="0"/>
    <m/>
    <s v="R2"/>
    <s v="P1"/>
  </r>
  <r>
    <x v="30"/>
    <x v="15"/>
    <s v="DEER CREEK IRRIGATION DISTRICT"/>
    <x v="0"/>
    <x v="1"/>
    <x v="0"/>
    <x v="0"/>
    <s v="N"/>
    <m/>
    <n v="11200.909090909088"/>
    <n v="0"/>
    <x v="1"/>
    <s v="DEER CREEK"/>
    <m/>
    <s v="Tehama"/>
    <s v="79-04-47"/>
    <m/>
    <m/>
    <m/>
    <m/>
    <m/>
    <m/>
    <m/>
    <m/>
    <m/>
    <d v="2017-09-21T00:00:00"/>
    <x v="2"/>
    <s v="Claim Type not specified in eWRIMS"/>
    <x v="1"/>
    <s v="N/A"/>
    <s v="N/A"/>
    <s v="N/A"/>
    <s v="N/A"/>
    <s v="N/A"/>
    <s v="N/A"/>
    <s v="N/A"/>
    <s v="N/A"/>
    <m/>
    <x v="3"/>
    <s v="N/A"/>
    <x v="0"/>
    <x v="0"/>
    <m/>
    <x v="0"/>
    <m/>
    <s v="N/A"/>
    <s v="N/A"/>
  </r>
  <r>
    <x v="31"/>
    <x v="16"/>
    <s v="PACIFIC GAS AND ELECTRIC COMPANY"/>
    <x v="0"/>
    <x v="1"/>
    <x v="0"/>
    <x v="0"/>
    <s v="N"/>
    <m/>
    <n v="12735"/>
    <n v="16055"/>
    <x v="1"/>
    <s v="WEST BRANCH FEATHER RIVER"/>
    <m/>
    <s v="Butte"/>
    <s v=""/>
    <m/>
    <m/>
    <m/>
    <m/>
    <m/>
    <m/>
    <m/>
    <m/>
    <m/>
    <d v="2017-09-21T00:00:00"/>
    <x v="2"/>
    <m/>
    <x v="0"/>
    <s v="N/A"/>
    <s v="N/A"/>
    <s v="N/A"/>
    <s v="N/A"/>
    <s v="N/A"/>
    <s v="N/A"/>
    <s v="N/A"/>
    <s v="N/A"/>
    <d v="2017-07-31T00:00:00"/>
    <x v="1"/>
    <s v="Claimant submitted a letter from the State Water Board regarding to a complaint filed against PG&amp;E which recognized claimant's Pre-1914 rights"/>
    <x v="0"/>
    <x v="0"/>
    <m/>
    <x v="0"/>
    <m/>
    <s v="N/A"/>
    <s v="P3"/>
  </r>
  <r>
    <x v="32"/>
    <x v="16"/>
    <s v="PACIFIC GAS AND ELECTRIC COMPANY"/>
    <x v="0"/>
    <x v="1"/>
    <x v="0"/>
    <x v="0"/>
    <s v="N"/>
    <m/>
    <n v="182273.5"/>
    <n v="444748"/>
    <x v="1"/>
    <s v="NORTH FORK FEATHER RIVER"/>
    <m/>
    <s v="Plumas"/>
    <s v=""/>
    <m/>
    <m/>
    <m/>
    <m/>
    <m/>
    <m/>
    <m/>
    <m/>
    <m/>
    <d v="2017-09-21T00:00:00"/>
    <x v="2"/>
    <m/>
    <x v="0"/>
    <s v="N/A"/>
    <s v="N/A"/>
    <s v="N/A"/>
    <s v="N/A"/>
    <s v="N/A"/>
    <s v="N/A"/>
    <s v="N/A"/>
    <s v="N/A"/>
    <d v="2017-07-31T00:00:00"/>
    <x v="1"/>
    <s v="Claimant submitted a Notice of Applications to Appropriate Water which recognized its Pre-1914 right"/>
    <x v="0"/>
    <x v="0"/>
    <m/>
    <x v="0"/>
    <m/>
    <s v="N/A"/>
    <s v="P3"/>
  </r>
  <r>
    <x v="33"/>
    <x v="16"/>
    <s v="PACIFIC GAS AND ELECTRIC COMPANY"/>
    <x v="0"/>
    <x v="1"/>
    <x v="0"/>
    <x v="0"/>
    <s v="N"/>
    <m/>
    <n v="7421.5"/>
    <n v="12084"/>
    <x v="1"/>
    <s v="BUTT CREEK"/>
    <m/>
    <s v="Plumas"/>
    <s v=""/>
    <m/>
    <m/>
    <m/>
    <m/>
    <m/>
    <m/>
    <m/>
    <m/>
    <m/>
    <d v="2017-09-21T00:00:00"/>
    <x v="2"/>
    <m/>
    <x v="0"/>
    <s v="N/A"/>
    <s v="N/A"/>
    <s v="N/A"/>
    <s v="N/A"/>
    <s v="N/A"/>
    <s v="N/A"/>
    <s v="N/A"/>
    <s v="N/A"/>
    <d v="2017-07-31T00:00:00"/>
    <x v="1"/>
    <s v="Claimant submitted a Notice of Applications to Appropriate Water which recognized its Pre-1914 right"/>
    <x v="0"/>
    <x v="0"/>
    <m/>
    <x v="0"/>
    <m/>
    <s v="N/A"/>
    <s v="P3"/>
  </r>
  <r>
    <x v="34"/>
    <x v="17"/>
    <s v="WESTERN CANAL WATER DISTRICT"/>
    <x v="0"/>
    <x v="1"/>
    <x v="0"/>
    <x v="0"/>
    <s v="N"/>
    <m/>
    <n v="217469"/>
    <n v="289156"/>
    <x v="1"/>
    <s v="Feather River"/>
    <m/>
    <s v="Butte"/>
    <s v=""/>
    <m/>
    <m/>
    <m/>
    <m/>
    <m/>
    <m/>
    <m/>
    <m/>
    <m/>
    <d v="2017-09-21T00:00:00"/>
    <x v="2"/>
    <m/>
    <x v="0"/>
    <s v="N/A"/>
    <s v="N/A"/>
    <s v="N/A"/>
    <s v="N/A"/>
    <s v="N/A"/>
    <s v="N/A"/>
    <s v="N/A"/>
    <s v="N/A"/>
    <m/>
    <x v="0"/>
    <s v="MEDIUM_x000a_Stake appropriative claim back to 1854--however, the second appropriation notice, which dates to 1872, states that the original appropriator gave up its appropriative claim in 1860 and then reclaimed it that same year. Additionally, the 1854 claim does not refer to the Middle Yuba River or Milton Dam--that appropriative claim is referenced in the 1872 notice. The chain of title looks solid, but continuous use evidence is lacking before 1989. Finally, the extent of the appropriative claims, &quot;all waters, etc.&quot; seems ridiculous. "/>
    <x v="0"/>
    <x v="0"/>
    <m/>
    <x v="0"/>
    <m/>
    <s v="N/A"/>
    <s v="P2"/>
  </r>
  <r>
    <x v="35"/>
    <x v="16"/>
    <s v="PACIFIC GAS AND ELECTRIC COMPANY"/>
    <x v="0"/>
    <x v="1"/>
    <x v="0"/>
    <x v="0"/>
    <s v="N"/>
    <m/>
    <n v="50614"/>
    <n v="75713"/>
    <x v="1"/>
    <s v="SOUTH YUBA RIVER"/>
    <m/>
    <s v="Nevada"/>
    <s v=""/>
    <m/>
    <m/>
    <m/>
    <m/>
    <m/>
    <m/>
    <m/>
    <m/>
    <m/>
    <d v="2017-09-21T00:00:00"/>
    <x v="2"/>
    <m/>
    <x v="0"/>
    <s v="N/A"/>
    <s v="N/A"/>
    <s v="N/A"/>
    <s v="N/A"/>
    <s v="N/A"/>
    <s v="N/A"/>
    <s v="N/A"/>
    <s v="N/A"/>
    <d v="2017-07-31T00:00:00"/>
    <x v="0"/>
    <s v="a history of Pre-1914 claims was submitted; however, it's not considered as a sufficient substantiation because there is no sign of recognition by the State Water Board. "/>
    <x v="0"/>
    <x v="0"/>
    <m/>
    <x v="0"/>
    <m/>
    <s v="N/A"/>
    <s v="P2"/>
  </r>
  <r>
    <x v="36"/>
    <x v="16"/>
    <s v="PACIFIC GAS AND ELECTRIC COMPANY"/>
    <x v="0"/>
    <x v="1"/>
    <x v="0"/>
    <x v="0"/>
    <s v="N"/>
    <m/>
    <n v="4395"/>
    <n v="7090"/>
    <x v="1"/>
    <s v="LAKE VALLEY CREEK"/>
    <m/>
    <s v="Placer"/>
    <s v=""/>
    <m/>
    <m/>
    <m/>
    <m/>
    <m/>
    <m/>
    <m/>
    <m/>
    <m/>
    <d v="2017-09-21T00:00:00"/>
    <x v="2"/>
    <m/>
    <x v="0"/>
    <s v="N/A"/>
    <s v="N/A"/>
    <s v="N/A"/>
    <s v="N/A"/>
    <s v="N/A"/>
    <s v="N/A"/>
    <s v="N/A"/>
    <s v="N/A"/>
    <d v="2017-07-31T00:00:00"/>
    <x v="0"/>
    <s v="a history of Pre-1914 claims was submitted; however, it's not considered as a sufficient substantiation because there is no sign of recognition by the State Water Board. "/>
    <x v="0"/>
    <x v="0"/>
    <m/>
    <x v="0"/>
    <m/>
    <s v="N/A"/>
    <s v="P2"/>
  </r>
  <r>
    <x v="37"/>
    <x v="16"/>
    <s v="PACIFIC GAS AND ELECTRIC COMPANY"/>
    <x v="0"/>
    <x v="1"/>
    <x v="0"/>
    <x v="0"/>
    <s v="N"/>
    <m/>
    <n v="24677"/>
    <n v="36076"/>
    <x v="1"/>
    <s v="SOUTH YUBA RIVER"/>
    <m/>
    <s v="Nevada"/>
    <s v=""/>
    <m/>
    <m/>
    <m/>
    <m/>
    <m/>
    <m/>
    <m/>
    <m/>
    <m/>
    <d v="2017-09-21T00:00:00"/>
    <x v="2"/>
    <m/>
    <x v="0"/>
    <s v="N/A"/>
    <s v="N/A"/>
    <s v="N/A"/>
    <s v="N/A"/>
    <s v="N/A"/>
    <s v="N/A"/>
    <s v="N/A"/>
    <s v="N/A"/>
    <d v="2017-07-31T00:00:00"/>
    <x v="0"/>
    <s v="a history of Pre-1914 claims was submitted; however, it's not considered as a sufficient substantiation because there is no sign of recognition by the State Water Board. "/>
    <x v="0"/>
    <x v="0"/>
    <m/>
    <x v="0"/>
    <m/>
    <s v="N/A"/>
    <s v="P2"/>
  </r>
  <r>
    <x v="38"/>
    <x v="16"/>
    <s v="PACIFIC GAS AND ELECTRIC COMPANY"/>
    <x v="0"/>
    <x v="1"/>
    <x v="0"/>
    <x v="0"/>
    <s v="N"/>
    <m/>
    <n v="3708.5"/>
    <n v="1531"/>
    <x v="1"/>
    <s v="BLUE CREEK"/>
    <m/>
    <s v="Alpine"/>
    <s v=""/>
    <m/>
    <m/>
    <m/>
    <m/>
    <m/>
    <m/>
    <m/>
    <m/>
    <m/>
    <d v="2017-09-21T00:00:00"/>
    <x v="2"/>
    <s v="We are not evaluating Pre-1914 claims at this time. A map was not made."/>
    <x v="0"/>
    <s v="N/A"/>
    <s v="N/A"/>
    <s v="N/A"/>
    <s v="N/A"/>
    <s v="N/A"/>
    <s v="N/A"/>
    <s v="N/A"/>
    <s v="N/A"/>
    <d v="2017-06-19T00:00:00"/>
    <x v="2"/>
    <s v="More information needed"/>
    <x v="0"/>
    <x v="0"/>
    <m/>
    <x v="0"/>
    <m/>
    <s v="N/A"/>
    <s v="P1"/>
  </r>
  <r>
    <x v="39"/>
    <x v="16"/>
    <s v="PACIFIC GAS AND ELECTRIC COMPANY"/>
    <x v="0"/>
    <x v="1"/>
    <x v="0"/>
    <x v="0"/>
    <s v="N"/>
    <m/>
    <n v="3776.5"/>
    <n v="5475"/>
    <x v="1"/>
    <s v="SNOW CANYON"/>
    <m/>
    <s v="Alpine"/>
    <s v=""/>
    <m/>
    <m/>
    <m/>
    <m/>
    <m/>
    <m/>
    <m/>
    <m/>
    <m/>
    <d v="2017-09-21T00:00:00"/>
    <x v="2"/>
    <m/>
    <x v="0"/>
    <s v="N/A"/>
    <s v="N/A"/>
    <s v="N/A"/>
    <s v="N/A"/>
    <s v="N/A"/>
    <s v="N/A"/>
    <s v="N/A"/>
    <s v="N/A"/>
    <d v="2017-07-31T00:00:00"/>
    <x v="2"/>
    <s v="No supporting document for Pre-1914 right was submitted. Need more info."/>
    <x v="0"/>
    <x v="0"/>
    <m/>
    <x v="0"/>
    <m/>
    <s v="N/A"/>
    <s v="P1"/>
  </r>
  <r>
    <x v="40"/>
    <x v="16"/>
    <s v="PACIFIC GAS AND ELECTRIC COMPANY"/>
    <x v="0"/>
    <x v="1"/>
    <x v="0"/>
    <x v="0"/>
    <s v="N"/>
    <m/>
    <n v="8033.5"/>
    <n v="10442"/>
    <x v="1"/>
    <s v="RELIEF CREEK"/>
    <m/>
    <s v="Tuolumne"/>
    <s v=""/>
    <m/>
    <m/>
    <m/>
    <m/>
    <m/>
    <m/>
    <m/>
    <m/>
    <m/>
    <d v="2017-09-21T00:00:00"/>
    <x v="2"/>
    <m/>
    <x v="0"/>
    <s v="N/A"/>
    <s v="N/A"/>
    <s v="N/A"/>
    <s v="N/A"/>
    <s v="N/A"/>
    <s v="N/A"/>
    <s v="N/A"/>
    <s v="N/A"/>
    <d v="2017-07-31T00:00:00"/>
    <x v="2"/>
    <s v="No supporting document for Pre-1914 right was submitted. Need more info."/>
    <x v="0"/>
    <x v="0"/>
    <m/>
    <x v="0"/>
    <m/>
    <s v="N/A"/>
    <s v="P1"/>
  </r>
  <r>
    <x v="41"/>
    <x v="16"/>
    <s v="PACIFIC GAS AND ELECTRIC COMPANY"/>
    <x v="0"/>
    <x v="1"/>
    <x v="0"/>
    <x v="0"/>
    <s v="N"/>
    <m/>
    <n v="9621"/>
    <n v="15277"/>
    <x v="1"/>
    <s v="SOUTH FORK STANISLAUS RIVER"/>
    <m/>
    <s v="Tuolumne"/>
    <s v=""/>
    <m/>
    <m/>
    <m/>
    <m/>
    <m/>
    <m/>
    <m/>
    <m/>
    <m/>
    <d v="2017-09-21T00:00:00"/>
    <x v="2"/>
    <m/>
    <x v="0"/>
    <s v="N/A"/>
    <s v="N/A"/>
    <s v="N/A"/>
    <s v="N/A"/>
    <s v="N/A"/>
    <s v="N/A"/>
    <s v="N/A"/>
    <s v="N/A"/>
    <d v="2017-07-31T00:00:00"/>
    <x v="2"/>
    <s v="No supporting document for Pre-1914 right was submitted. Need more info."/>
    <x v="0"/>
    <x v="0"/>
    <m/>
    <x v="0"/>
    <m/>
    <s v="N/A"/>
    <s v="P1"/>
  </r>
  <r>
    <x v="42"/>
    <x v="16"/>
    <s v="PACIFIC GAS AND ELECTRIC COMPANY"/>
    <x v="0"/>
    <x v="1"/>
    <x v="0"/>
    <x v="0"/>
    <s v="N"/>
    <m/>
    <n v="9031.5"/>
    <n v="14490.2"/>
    <x v="1"/>
    <s v="SOUTH FORK STANISLAUS RIVER"/>
    <m/>
    <s v="Tuolumne"/>
    <s v=""/>
    <m/>
    <m/>
    <m/>
    <m/>
    <m/>
    <m/>
    <m/>
    <m/>
    <m/>
    <d v="2017-09-21T00:00:00"/>
    <x v="2"/>
    <m/>
    <x v="0"/>
    <s v="N/A"/>
    <s v="N/A"/>
    <s v="N/A"/>
    <s v="N/A"/>
    <s v="N/A"/>
    <s v="N/A"/>
    <s v="N/A"/>
    <s v="N/A"/>
    <d v="2017-07-31T00:00:00"/>
    <x v="2"/>
    <s v="No supporting document for Pre-1914 right was submitted. Need more info."/>
    <x v="0"/>
    <x v="0"/>
    <m/>
    <x v="0"/>
    <m/>
    <s v="N/A"/>
    <s v="P1"/>
  </r>
  <r>
    <x v="43"/>
    <x v="18"/>
    <s v="UTICA POWER AUTHORITY"/>
    <x v="0"/>
    <x v="1"/>
    <x v="0"/>
    <x v="0"/>
    <s v="N"/>
    <m/>
    <n v="13287"/>
    <n v="21849"/>
    <x v="1"/>
    <s v="NORTH FORK STANISLAUS RIVER"/>
    <m/>
    <s v="Calaveras"/>
    <s v=""/>
    <m/>
    <m/>
    <m/>
    <m/>
    <m/>
    <m/>
    <m/>
    <m/>
    <m/>
    <d v="2017-09-21T00:00:00"/>
    <x v="2"/>
    <m/>
    <x v="0"/>
    <s v="N/A"/>
    <s v="N/A"/>
    <s v="N/A"/>
    <s v="N/A"/>
    <s v="N/A"/>
    <s v="N/A"/>
    <s v="N/A"/>
    <s v="N/A"/>
    <d v="2017-08-03T00:00:00"/>
    <x v="1"/>
    <s v="claimant provided a copy of adjudication document and transfer deed which specifies the transfer of water rights for several locations"/>
    <x v="0"/>
    <x v="0"/>
    <m/>
    <x v="0"/>
    <m/>
    <s v="N/A"/>
    <s v="P3"/>
  </r>
  <r>
    <x v="44"/>
    <x v="16"/>
    <s v="PACIFIC GAS AND ELECTRIC COMPANY"/>
    <x v="0"/>
    <x v="1"/>
    <x v="0"/>
    <x v="0"/>
    <s v="N"/>
    <m/>
    <n v="6522"/>
    <n v="24434"/>
    <x v="1"/>
    <s v="North Fork Willow Creek"/>
    <s v="Willow Creek"/>
    <s v="Madera"/>
    <s v=""/>
    <s v="Unspecified"/>
    <m/>
    <s v="Completely"/>
    <m/>
    <s v="Unknown"/>
    <m/>
    <s v="no"/>
    <s v="The water from Bass Lake is used for power generation."/>
    <s v="No"/>
    <d v="2017-09-21T00:00:00"/>
    <x v="2"/>
    <s v="We are not evaluating Pre-1914 claims at this time. A map was not made."/>
    <x v="0"/>
    <s v="N/A"/>
    <s v="N/A"/>
    <s v="N/A"/>
    <s v="N/A"/>
    <s v="N/A"/>
    <s v="N/A"/>
    <s v="N/A"/>
    <s v="N/A"/>
    <d v="2017-06-19T00:00:00"/>
    <x v="2"/>
    <s v="More information needed"/>
    <x v="0"/>
    <x v="0"/>
    <m/>
    <x v="0"/>
    <m/>
    <s v="N/A"/>
    <s v="P1"/>
  </r>
  <r>
    <x v="45"/>
    <x v="19"/>
    <s v="KNOCH INC"/>
    <x v="0"/>
    <x v="1"/>
    <x v="0"/>
    <x v="0"/>
    <s v="N"/>
    <m/>
    <n v="4252.1739130434789"/>
    <n v="22452"/>
    <x v="0"/>
    <s v="Fall River"/>
    <s v="Pit River"/>
    <s v="Shasta"/>
    <s v="018-540-012-000"/>
    <s v="POU APNs can be found in the spreadsheet &quot;S001050 POU APNs&quot;._x000a_Approximate area of POU was plotted by georeferencing based on the provided map on page 5 of the supporting document, &quot;WEST-#1401159-v1-S001050_Riparian_Claim_supporting_documentation.pdf&quot;. SEE S001050 POU and Underlying Patents"/>
    <s v="Information for the patents within POU can be found in spreadsheet &quot;S001050 POU Patents&quot;"/>
    <s v="Partially"/>
    <m/>
    <s v="Multiple Separations"/>
    <n v="120"/>
    <s v="Yes"/>
    <s v="POU occupies non-riparian patents; however, claimant has provided documents supporting Pre-1914 claims, which need further investigation during Pre-1914 water right evaluation. "/>
    <s v="No"/>
    <d v="2017-05-22T00:00:00"/>
    <x v="3"/>
    <s v="Approximate area of POU was plotted by georeferencing based on the provided map in page 5 of the supporting document, &quot;WEST-#1401159-v1-S001050_Riparian_Claim_supporting_documentation.pdf&quot;. POU occupies a large area which involves non-riparian patents; however, claimant has provided documents supporting Pre-1914 claims, which need further investigation during Pre-1914 water right evaluation. SEE S001050 POU and Underlying Patents"/>
    <x v="0"/>
    <s v="N/A"/>
    <s v="N/A"/>
    <s v="N/A"/>
    <s v="N/A"/>
    <s v="N/A"/>
    <s v="N/A"/>
    <s v="N/A"/>
    <s v="N/A"/>
    <d v="2017-07-21T00:00:00"/>
    <x v="0"/>
    <s v="Notice of appropriation were submitted. But evidence of use was unavailable. "/>
    <x v="0"/>
    <x v="0"/>
    <m/>
    <x v="0"/>
    <m/>
    <s v="R1"/>
    <s v="P2"/>
  </r>
  <r>
    <x v="46"/>
    <x v="20"/>
    <s v="COLUMBIA CANAL COMPANY"/>
    <x v="0"/>
    <x v="1"/>
    <x v="0"/>
    <x v="0"/>
    <s v="N"/>
    <m/>
    <n v="47749.333333333328"/>
    <n v="0"/>
    <x v="0"/>
    <s v="SAN JOAQUIN RIVER"/>
    <m/>
    <s v="Madera"/>
    <s v=""/>
    <m/>
    <m/>
    <m/>
    <m/>
    <m/>
    <m/>
    <m/>
    <m/>
    <m/>
    <d v="2017-09-21T00:00:00"/>
    <x v="0"/>
    <s v="Initial Statement describes POU as 16,560 acres in nearby Township and Ranges. The year of first use was 1872. Currently reports as both riparian and pre-1914."/>
    <x v="0"/>
    <s v="N/A"/>
    <s v="N/A"/>
    <s v="N/A"/>
    <s v="N/A"/>
    <s v="N/A"/>
    <s v="N/A"/>
    <s v="N/A"/>
    <s v="N/A"/>
    <d v="2017-09-21T00:00:00"/>
    <x v="0"/>
    <s v="Documents submitted state that an appropriation notice was provided on March 5, 1899. That notice was not found in the folder and should be confirmed of its existence."/>
    <x v="0"/>
    <x v="0"/>
    <m/>
    <x v="0"/>
    <m/>
    <s v="R2"/>
    <s v="P2"/>
  </r>
  <r>
    <x v="47"/>
    <x v="21"/>
    <s v="SAN LUIS CANAL COMPANY"/>
    <x v="0"/>
    <x v="1"/>
    <x v="0"/>
    <x v="0"/>
    <s v="N"/>
    <m/>
    <n v="113459"/>
    <n v="0"/>
    <x v="0"/>
    <s v="Sack Dam- Mendota Dam"/>
    <s v="Suisun bay"/>
    <s v="Fresno"/>
    <m/>
    <m/>
    <m/>
    <m/>
    <m/>
    <m/>
    <m/>
    <m/>
    <m/>
    <m/>
    <d v="2017-08-21T00:00:00"/>
    <x v="3"/>
    <s v="POU was not specified. More information is needed"/>
    <x v="0"/>
    <s v="N/A"/>
    <s v="N/A"/>
    <s v="N/A"/>
    <s v="N/A"/>
    <s v="N/A"/>
    <s v="N/A"/>
    <s v="N/A"/>
    <s v="N/A"/>
    <d v="2017-06-26T00:00:00"/>
    <x v="2"/>
    <s v="No documentation provided for Pre-1914"/>
    <x v="0"/>
    <x v="0"/>
    <m/>
    <x v="0"/>
    <m/>
    <s v="R1"/>
    <s v="P1"/>
  </r>
  <r>
    <x v="48"/>
    <x v="22"/>
    <s v="FIREBAUGH CANAL COMPANY"/>
    <x v="0"/>
    <x v="1"/>
    <x v="0"/>
    <x v="0"/>
    <s v="N"/>
    <m/>
    <n v="56168.333333333336"/>
    <n v="0"/>
    <x v="1"/>
    <s v="MENDOTA POOL"/>
    <m/>
    <s v="Fresno"/>
    <s v="SE 1/4, N1/4, SCN 25, T13S, R13E MD B&amp;M"/>
    <m/>
    <m/>
    <m/>
    <m/>
    <m/>
    <m/>
    <m/>
    <m/>
    <m/>
    <d v="2017-06-30T00:00:00"/>
    <x v="3"/>
    <s v="SSWDU states claim is from exchange contract, not riparian or pre-14, category based on original review comments"/>
    <x v="1"/>
    <s v="N/A"/>
    <s v="N/A"/>
    <s v="N/A"/>
    <s v="N/A"/>
    <s v="N/A"/>
    <s v="N/A"/>
    <s v="N/A"/>
    <s v="N/A"/>
    <m/>
    <x v="3"/>
    <s v="N/A"/>
    <x v="0"/>
    <x v="0"/>
    <m/>
    <x v="0"/>
    <m/>
    <s v="R1"/>
    <s v="N/A"/>
  </r>
  <r>
    <x v="49"/>
    <x v="23"/>
    <s v="ERNEST A DIXON"/>
    <x v="0"/>
    <x v="4"/>
    <x v="0"/>
    <x v="1"/>
    <s v="Y"/>
    <s v="Non-primary owner in eWRIMS is &quot;Aleck Dambacher. However, in ParcelQuest, Dambacher is the listed owner."/>
    <n v="450"/>
    <n v="0"/>
    <x v="0"/>
    <s v="MOKELUMNE RIVER"/>
    <s v="San Joaquin River"/>
    <s v="San Joaquin"/>
    <s v="001-210-33"/>
    <s v="001-210-33"/>
    <s v="CA Patent 375"/>
    <s v="Completely"/>
    <m/>
    <s v="Not Separated"/>
    <m/>
    <m/>
    <m/>
    <s v="Yes"/>
    <d v="2017-05-30T00:00:00"/>
    <x v="0"/>
    <s v="POU is not explicitly defined. More information regarding POU is needed."/>
    <x v="0"/>
    <s v="N/A"/>
    <s v="N/A"/>
    <s v="N/A"/>
    <s v="N/A"/>
    <s v="N/A"/>
    <s v="N/A"/>
    <s v="N/A"/>
    <s v="N/A"/>
    <d v="2017-06-27T00:00:00"/>
    <x v="2"/>
    <s v="More inform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
    <x v="24"/>
    <s v="Kelsey Ranch LP"/>
    <x v="0"/>
    <x v="1"/>
    <x v="0"/>
    <x v="0"/>
    <s v="N"/>
    <m/>
    <n v="3997.5066666666662"/>
    <n v="2204.8000000000002"/>
    <x v="1"/>
    <s v="MERCED RIVER"/>
    <m/>
    <s v="Merced"/>
    <s v=""/>
    <m/>
    <m/>
    <m/>
    <m/>
    <m/>
    <m/>
    <m/>
    <m/>
    <m/>
    <d v="2017-09-21T00:00:00"/>
    <x v="2"/>
    <m/>
    <x v="0"/>
    <s v="N/A"/>
    <s v="N/A"/>
    <s v="N/A"/>
    <s v="N/A"/>
    <s v="N/A"/>
    <s v="N/A"/>
    <s v="N/A"/>
    <s v="N/A"/>
    <d v="2017-08-02T00:00:00"/>
    <x v="1"/>
    <s v="Water use detailed since 1859"/>
    <x v="0"/>
    <x v="0"/>
    <m/>
    <x v="0"/>
    <m/>
    <s v="N/A"/>
    <s v="P3"/>
  </r>
  <r>
    <x v="51"/>
    <x v="25"/>
    <s v="BIDWELL RANCHES INC"/>
    <x v="0"/>
    <x v="1"/>
    <x v="0"/>
    <x v="0"/>
    <s v="N"/>
    <m/>
    <n v="6802.5"/>
    <n v="34719"/>
    <x v="0"/>
    <s v="Lost Creek"/>
    <s v="San Joaquin River"/>
    <s v="Shasta"/>
    <s v=""/>
    <m/>
    <m/>
    <s v="Completely"/>
    <m/>
    <s v="Not Separated"/>
    <m/>
    <s v="Yes"/>
    <s v="Notice of Appropriation of Water was provided, along with other documents"/>
    <s v="No"/>
    <d v="2017-09-21T00:00:00"/>
    <x v="1"/>
    <s v="This statement originally claimed Pre-1914 and started to claim riparian in 2014."/>
    <x v="0"/>
    <s v="N/A"/>
    <s v="N/A"/>
    <s v="N/A"/>
    <s v="N/A"/>
    <s v="N/A"/>
    <s v="N/A"/>
    <s v="N/A"/>
    <s v="N/A"/>
    <d v="2017-07-13T00:00:00"/>
    <x v="0"/>
    <s v="Some Pre-14 information was given but not "/>
    <x v="0"/>
    <x v="0"/>
    <m/>
    <x v="0"/>
    <m/>
    <s v="R3"/>
    <s v="P2"/>
  </r>
  <r>
    <x v="52"/>
    <x v="26"/>
    <s v="THOMPSON &amp; FOLGER CO"/>
    <x v="0"/>
    <x v="1"/>
    <x v="0"/>
    <x v="1"/>
    <s v="Y"/>
    <m/>
    <n v="3740"/>
    <n v="2604"/>
    <x v="0"/>
    <s v="Hog Slough"/>
    <s v="Mokelumne River"/>
    <s v="San Joaquin"/>
    <s v="011-110-07"/>
    <s v="Multiple, see spreadsheet, &quot;APNs owned by Thompson &amp; Folger CO&quot;"/>
    <s v="POU Undefined"/>
    <s v="Unknown"/>
    <m/>
    <s v="Unknown"/>
    <n v="62"/>
    <s v="no"/>
    <m/>
    <s v="No"/>
    <d v="2017-08-21T00:00:00"/>
    <x v="3"/>
    <s v="POU found from parcelquest"/>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3"/>
    <x v="27"/>
    <s v="A &amp; M PYLMAN FARMS"/>
    <x v="0"/>
    <x v="1"/>
    <x v="0"/>
    <x v="1"/>
    <s v="Y"/>
    <s v="Own did not file statement in 2010. POD is plotted within sect. 16 T5N R4E incorrectly in eWRIMS GIS."/>
    <n v="376"/>
    <n v="0"/>
    <x v="0"/>
    <s v="ELK SLOUGH"/>
    <s v="Sacramento River"/>
    <s v="Yolo"/>
    <s v="043-080-001-1"/>
    <s v="043-080-001-1"/>
    <s v="Henry Feran owned Survey # YOL 365 &amp; YOL 379 . "/>
    <s v="Partially"/>
    <m/>
    <s v="Not Separated"/>
    <m/>
    <s v="no"/>
    <s v="See S001906 POU and Underlying patent.pdf"/>
    <s v="No"/>
    <d v="2017-05-22T00:00:00"/>
    <x v="1"/>
    <s v="POU is on a patent next to water sourc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4"/>
    <x v="28"/>
    <s v="GALLO VINEYARDS INC"/>
    <x v="0"/>
    <x v="1"/>
    <x v="0"/>
    <x v="1"/>
    <s v="Y"/>
    <s v="Last statement on file was dated back from 2000."/>
    <n v="1172.9000000000001"/>
    <n v="0"/>
    <x v="0"/>
    <s v="SACRAMENTO RIVER"/>
    <s v="Suisun bay"/>
    <s v="Sacramento"/>
    <s v="142-0040-018"/>
    <s v="142-0040-018"/>
    <s v="POD/POU APN is invalid"/>
    <s v="Partially"/>
    <m/>
    <s v="Single Separation"/>
    <m/>
    <m/>
    <m/>
    <s v="No"/>
    <d v="2017-06-06T00:00:00"/>
    <x v="3"/>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5"/>
    <x v="28"/>
    <s v="GALLO VINEYARDS INC"/>
    <x v="0"/>
    <x v="1"/>
    <x v="0"/>
    <x v="1"/>
    <s v="Y"/>
    <s v="Last statement on file was dated back from 2000."/>
    <n v="1171.75"/>
    <n v="0"/>
    <x v="0"/>
    <s v="SACRAMENTO RIVER"/>
    <s v="Suisun bay"/>
    <s v="Sacramento"/>
    <s v="142-0040-018"/>
    <s v="142-0040-018"/>
    <s v="POD/POU APN is invalid"/>
    <s v="Partially"/>
    <m/>
    <s v="Single Separation"/>
    <m/>
    <m/>
    <m/>
    <s v="No"/>
    <d v="2017-06-06T00:00:00"/>
    <x v="3"/>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6"/>
    <x v="28"/>
    <s v="GALLO VINEYARDS INC"/>
    <x v="0"/>
    <x v="1"/>
    <x v="0"/>
    <x v="1"/>
    <s v="Y"/>
    <s v="Last statement on file was dated back from 2000."/>
    <n v="1177.25"/>
    <n v="0"/>
    <x v="0"/>
    <s v="SACRAMENTO RIVER"/>
    <s v="Suisun bay"/>
    <s v="Sacramento"/>
    <s v="142-0040-018"/>
    <s v="142-0040-018"/>
    <s v="POD/POU APN is invalid"/>
    <s v="Partially"/>
    <m/>
    <s v="Single Separation"/>
    <m/>
    <m/>
    <m/>
    <s v="No"/>
    <d v="2017-06-06T00:00:00"/>
    <x v="3"/>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7"/>
    <x v="29"/>
    <s v="CITY AND COUNTY OF SAN FRANCISCO PUC AGM WATER ENTERPRISE"/>
    <x v="0"/>
    <x v="1"/>
    <x v="0"/>
    <x v="0"/>
    <s v="N"/>
    <m/>
    <n v="389480.5"/>
    <n v="621767"/>
    <x v="1"/>
    <s v="TUOLUMNE RIVER"/>
    <m/>
    <s v="Tuolumne"/>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8-03T00:00:00"/>
    <x v="1"/>
    <s v="claimant provided multiple Appropriation Notice"/>
    <x v="0"/>
    <x v="0"/>
    <m/>
    <x v="0"/>
    <m/>
    <s v="N/A"/>
    <s v="P3"/>
  </r>
  <r>
    <x v="58"/>
    <x v="29"/>
    <s v="CITY AND COUNTY OF SAN FRANCISCO PUC AGM WATER ENTERPRISE"/>
    <x v="0"/>
    <x v="1"/>
    <x v="0"/>
    <x v="0"/>
    <s v="N"/>
    <m/>
    <n v="5626.5"/>
    <n v="154201"/>
    <x v="1"/>
    <s v="ELEANORE CREEK"/>
    <m/>
    <s v="Tuolumne"/>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8-03T00:00:00"/>
    <x v="1"/>
    <s v="claimant provided multiple Appropriation Notice"/>
    <x v="0"/>
    <x v="0"/>
    <m/>
    <x v="0"/>
    <m/>
    <s v="N/A"/>
    <s v="P3"/>
  </r>
  <r>
    <x v="59"/>
    <x v="29"/>
    <s v="CITY AND COUNTY OF SAN FRANCISCO PUC AGM WATER ENTERPRISE"/>
    <x v="0"/>
    <x v="1"/>
    <x v="0"/>
    <x v="0"/>
    <s v="N"/>
    <m/>
    <n v="25972.5"/>
    <n v="340116"/>
    <x v="1"/>
    <s v="CHERRY CREEK"/>
    <m/>
    <s v="Tuolumne"/>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8-03T00:00:00"/>
    <x v="1"/>
    <s v="claimant provided multiple Appropriation Notice"/>
    <x v="0"/>
    <x v="0"/>
    <m/>
    <x v="0"/>
    <m/>
    <s v="N/A"/>
    <s v="P3"/>
  </r>
  <r>
    <x v="60"/>
    <x v="30"/>
    <s v="Los Molinos Mutual Water Co"/>
    <x v="0"/>
    <x v="1"/>
    <x v="0"/>
    <x v="0"/>
    <s v="N"/>
    <m/>
    <n v="6975.3649999999998"/>
    <n v="4574.88"/>
    <x v="1"/>
    <s v="ANTELOPE CREEK"/>
    <m/>
    <s v="Tehama"/>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7-31T00:00:00"/>
    <x v="2"/>
    <s v="No supporting document for Pre-1914 right was submitted. Need more info."/>
    <x v="0"/>
    <x v="0"/>
    <m/>
    <x v="0"/>
    <m/>
    <s v="N/A"/>
    <s v="P1"/>
  </r>
  <r>
    <x v="61"/>
    <x v="30"/>
    <s v="Los Molinos Mutual Water Co"/>
    <x v="0"/>
    <x v="1"/>
    <x v="0"/>
    <x v="0"/>
    <s v="N"/>
    <m/>
    <n v="10948.645"/>
    <n v="8402.7000000000007"/>
    <x v="1"/>
    <s v="MILL CREEK"/>
    <m/>
    <s v="Tehama"/>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8-03T00:00:00"/>
    <x v="1"/>
    <s v="claimant provided a decree which mentioned about its water right"/>
    <x v="0"/>
    <x v="0"/>
    <m/>
    <x v="0"/>
    <m/>
    <s v="N/A"/>
    <s v="P3"/>
  </r>
  <r>
    <x v="62"/>
    <x v="31"/>
    <s v="OAKDALE IRRIGATION DISTRICT"/>
    <x v="0"/>
    <x v="1"/>
    <x v="0"/>
    <x v="0"/>
    <s v="N"/>
    <m/>
    <n v="4061"/>
    <n v="215416"/>
    <x v="1"/>
    <s v="STANISLAUS RIVER"/>
    <m/>
    <s v="Calaveras"/>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7-31T00:00:00"/>
    <x v="2"/>
    <s v="No supporting document for Pre-1914 right was submitted. Need more info."/>
    <x v="0"/>
    <x v="0"/>
    <m/>
    <x v="0"/>
    <m/>
    <s v="N/A"/>
    <s v="P1"/>
  </r>
  <r>
    <x v="63"/>
    <x v="32"/>
    <s v="MERCED IRRIGATION DISTRICT"/>
    <x v="0"/>
    <x v="1"/>
    <x v="0"/>
    <x v="0"/>
    <s v="N"/>
    <m/>
    <n v="187328.25"/>
    <n v="209853"/>
    <x v="0"/>
    <s v="MERCED RIVER"/>
    <m/>
    <s v="Merced"/>
    <s v=""/>
    <m/>
    <m/>
    <m/>
    <m/>
    <m/>
    <m/>
    <m/>
    <m/>
    <m/>
    <d v="2017-07-06T00:00:00"/>
    <x v="3"/>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m/>
    <x v="1"/>
    <s v="LOW_x000a_Appropriative claim is backed up by solid documentation, service area map was provided, and continuous use is well-documented except for 1957-2009, for which additional statements of diversion must be submitted"/>
    <x v="0"/>
    <x v="0"/>
    <m/>
    <x v="0"/>
    <m/>
    <s v="R1"/>
    <s v="P3"/>
  </r>
  <r>
    <x v="64"/>
    <x v="33"/>
    <s v="MADERA IRRIGATION DISTRICT"/>
    <x v="0"/>
    <x v="1"/>
    <x v="0"/>
    <x v="0"/>
    <s v="N"/>
    <m/>
    <n v="42619"/>
    <n v="37579.5"/>
    <x v="1"/>
    <s v="FRESNO RIVER"/>
    <m/>
    <s v="Madera"/>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7-31T00:00:00"/>
    <x v="2"/>
    <s v="No supporting document for Pre-1914 right was submitted. Need more info."/>
    <x v="0"/>
    <x v="0"/>
    <m/>
    <x v="0"/>
    <m/>
    <s v="N/A"/>
    <s v="P1"/>
  </r>
  <r>
    <x v="65"/>
    <x v="9"/>
    <s v="RECLAMATION DISTRICT #2068"/>
    <x v="0"/>
    <x v="3"/>
    <x v="0"/>
    <x v="1"/>
    <s v="Y"/>
    <m/>
    <n v="306.01"/>
    <n v="0"/>
    <x v="1"/>
    <s v="DRAIN Z"/>
    <s v="Prospect Slough"/>
    <s v="Yolo"/>
    <s v="APN 033-170-07 was obtained based on the location plotted for POD In GIS "/>
    <s v="Unspecified"/>
    <s v="Unknown due to unspecified POU"/>
    <s v="Unknown"/>
    <m/>
    <s v="Unknown"/>
    <s v="unknown"/>
    <s v="no"/>
    <s v="Claimant failed to submit map for POU and POD. POU was unable to be identified."/>
    <s v="No"/>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2"/>
    <x v="1"/>
    <s v="This district has requested deactivation of these Statements."/>
    <x v="1"/>
    <s v="This district has requested deactivation of these Statements."/>
    <s v="R4"/>
    <s v="P4"/>
  </r>
  <r>
    <x v="66"/>
    <x v="34"/>
    <s v="C&amp;G FARMS"/>
    <x v="0"/>
    <x v="5"/>
    <x v="0"/>
    <x v="0"/>
    <s v="Y"/>
    <m/>
    <n v="2487.6333052721948"/>
    <n v="954"/>
    <x v="0"/>
    <s v="SAN JOAQUIN RIVER"/>
    <s v="Suisun bay"/>
    <s v="San Joaquin"/>
    <s v="241-380-04"/>
    <s v="241-380-04"/>
    <s v="El Pescadero Grimes"/>
    <s v="Completely"/>
    <m/>
    <s v="Not Separated"/>
    <n v="1"/>
    <s v="no"/>
    <m/>
    <s v="No"/>
    <d v="2017-06-23T00:00:00"/>
    <x v="1"/>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0"/>
    <x v="0"/>
    <m/>
    <x v="0"/>
    <m/>
    <s v="R3"/>
    <s v="N/A"/>
  </r>
  <r>
    <x v="67"/>
    <x v="35"/>
    <s v="RONALD E BUHLER"/>
    <x v="0"/>
    <x v="1"/>
    <x v="0"/>
    <x v="1"/>
    <s v="Y"/>
    <m/>
    <n v="2400.5"/>
    <n v="0"/>
    <x v="0"/>
    <s v="TOE DRAIN"/>
    <s v="MINER SLOUGH"/>
    <s v="Yolo"/>
    <s v="APN 033-220-046 plotted in GIS layer , APN 033-390-02 provided within the Claimant Maps in Scan_Doc0138.pdf"/>
    <s v="claimant provided Map Shows POU within APN 033-210-033, 033-210-034, 033-210-049 and 033-220-03 according to Scan_ Doc0138 and APN  033-210-033, 033-210-034, APN 033-210-055, 033-210-017, 033-210-015, APN 033-210-030, APN 033-210-01, APN 033-210-054,APN 033-210-053 according to Scan_Doc0137"/>
    <s v="CACAAA 036687 from BLMGLO Website "/>
    <s v="Separated"/>
    <m/>
    <s v="Multiple Separations"/>
    <n v="9"/>
    <s v="no"/>
    <s v="Maps provided by claimant Shows different POU's according to Scan_Doc0137.pdf, Scan_Doc0138.pdf"/>
    <s v="No"/>
    <d v="2017-05-22T00:00:00"/>
    <x v="0"/>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8"/>
    <x v="36"/>
    <s v="GLENN-COLUSA IRRIGATION DISTRICT"/>
    <x v="0"/>
    <x v="1"/>
    <x v="0"/>
    <x v="0"/>
    <s v="N"/>
    <m/>
    <n v="663148"/>
    <n v="639635"/>
    <x v="1"/>
    <s v="SACRAMENTO RIVER"/>
    <m/>
    <s v="Glenn"/>
    <s v=""/>
    <m/>
    <m/>
    <m/>
    <m/>
    <m/>
    <m/>
    <m/>
    <m/>
    <m/>
    <d v="2017-09-21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m/>
    <x v="1"/>
    <s v="LOW_x000a_The POD has remained unchanged according to the service area map. The diversion amount is well within the quantity set by the appropriation notice, and the company was founded just 1 year after Byron Jakes obtained the water right. Additionally, the declaration under penalty of perjury by Mike Filice carries substantial weight. Hallwood just needs to provide statements of diversion or other documentation attesting to their continuous use from 1909 to 2009."/>
    <x v="0"/>
    <x v="0"/>
    <m/>
    <x v="0"/>
    <m/>
    <s v="N/A"/>
    <s v="P3"/>
  </r>
  <r>
    <x v="69"/>
    <x v="36"/>
    <s v="GLENN-COLUSA IRRIGATION DISTRICT"/>
    <x v="0"/>
    <x v="1"/>
    <x v="0"/>
    <x v="0"/>
    <s v="N"/>
    <m/>
    <n v="15180.75"/>
    <n v="15745"/>
    <x v="1"/>
    <s v="COLUSA BASIN DRAIN, MILE 29.84"/>
    <m/>
    <s v="Colusa"/>
    <s v=""/>
    <m/>
    <m/>
    <m/>
    <m/>
    <m/>
    <m/>
    <m/>
    <m/>
    <m/>
    <d v="2017-10-16T00:00:00"/>
    <x v="2"/>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6-19T00:00:00"/>
    <x v="2"/>
    <s v="More information needed"/>
    <x v="0"/>
    <x v="0"/>
    <m/>
    <x v="0"/>
    <m/>
    <s v="N/A"/>
    <s v="P1"/>
  </r>
  <r>
    <x v="70"/>
    <x v="37"/>
    <s v="VICTOR C ANDRESEN"/>
    <x v="0"/>
    <x v="6"/>
    <x v="2"/>
    <x v="0"/>
    <s v="Y"/>
    <m/>
    <n v="304.52499999999998"/>
    <n v="633.29"/>
    <x v="0"/>
    <s v="OLD RIVER"/>
    <m/>
    <s v="San Joaquin"/>
    <s v="189-050-31"/>
    <s v="189-050-31"/>
    <s v="Rancho El Pescadero"/>
    <s v="Completely"/>
    <m/>
    <s v="Not Separated"/>
    <m/>
    <m/>
    <m/>
    <m/>
    <d v="2017-08-14T00:00:00"/>
    <x v="1"/>
    <s v="New owner is &quot;Gallo Vineyards Inc.&quot; Supplemental statements report zero use from 2012 - 2016. Need to verify POU and alternate water source. This owner has several other water rights in eWRIMS. Some have zero water use and some have substantial water use."/>
    <x v="0"/>
    <s v="N/A"/>
    <s v="N/A"/>
    <s v="N/A"/>
    <s v="N/A"/>
    <s v="N/A"/>
    <s v="N/A"/>
    <s v="N/A"/>
    <s v="N/A"/>
    <d v="2017-08-01T00:00:00"/>
    <x v="1"/>
    <s v="POD and POU are located within NBID which is considered as *4 category"/>
    <x v="0"/>
    <x v="0"/>
    <m/>
    <x v="0"/>
    <m/>
    <s v="R3"/>
    <s v="P3"/>
  </r>
  <r>
    <x v="71"/>
    <x v="28"/>
    <s v="GALLO VINEYARDS INC"/>
    <x v="0"/>
    <x v="1"/>
    <x v="0"/>
    <x v="1"/>
    <s v="Y"/>
    <s v="Last statement on file was dated back from 2000."/>
    <n v="1171"/>
    <n v="0"/>
    <x v="0"/>
    <s v="SACRAMENTO RIVER"/>
    <s v="Suisun bay"/>
    <s v="Sacramento"/>
    <s v="142-0040-018"/>
    <s v="142-0040-018"/>
    <s v="POD/POU APN is invalid"/>
    <s v="Partially"/>
    <m/>
    <s v="Single Separation"/>
    <m/>
    <m/>
    <m/>
    <s v="No"/>
    <d v="2017-06-06T00:00:00"/>
    <x v="3"/>
    <s v="New owner is &quot;Gallo Vineyards Inc.&quot; Supplemental statements report zero use from 2012 - 2016. Need to verify POU and alternate water source. This owner has several other water rights in eWRIMS. Some have zero water use and some have substantial water u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2"/>
    <x v="38"/>
    <s v="GRAEAGLE WATER COMPANY A CALIF CORP"/>
    <x v="0"/>
    <x v="1"/>
    <x v="0"/>
    <x v="0"/>
    <s v="N"/>
    <m/>
    <n v="4756.4245506381758"/>
    <n v="0"/>
    <x v="0"/>
    <s v="Gray Eagle Creek"/>
    <s v="Middle Fork Feather River"/>
    <s v="Plumas"/>
    <s v=""/>
    <s v="See ParcelQuest Screenshot"/>
    <s v="Not much information was found/provided. Graeagle Water Company seems to supply water to many people in the city of Graeagle. They did not provide any information about those owners/POUs. Gray Eagle Creek passes through the city of Graeagle, with the Middle Fork Feather River located to the north east. Both appear to be natural stream sources."/>
    <s v="Partially"/>
    <m/>
    <s v="Unknown"/>
    <m/>
    <m/>
    <m/>
    <s v="No"/>
    <d v="2017-06-06T00:00:00"/>
    <x v="0"/>
    <s v="This statement appears to have riparian right on the surface. It abuts a natural stream and it is being used for beneficial purposes. However, information about the patent and place of use were not provided/found. This leaves it open to the possibility that the place of use could have been severed and recombined at a later date. Without more information it is not possible to conclude."/>
    <x v="1"/>
    <s v="N/A"/>
    <s v="N/A"/>
    <s v="N/A"/>
    <s v="N/A"/>
    <s v="N/A"/>
    <s v="N/A"/>
    <s v="N/A"/>
    <s v="N/A"/>
    <d v="2017-07-24T00:00:00"/>
    <x v="3"/>
    <s v="N/A"/>
    <x v="0"/>
    <x v="0"/>
    <m/>
    <x v="0"/>
    <m/>
    <s v="R2"/>
    <s v="N/A"/>
  </r>
  <r>
    <x v="73"/>
    <x v="39"/>
    <s v="CRAIG MCARTHUR"/>
    <x v="0"/>
    <x v="1"/>
    <x v="0"/>
    <x v="0"/>
    <s v="N"/>
    <m/>
    <n v="5089"/>
    <n v="6086"/>
    <x v="1"/>
    <s v="TULE RIVER"/>
    <m/>
    <s v="Shasta"/>
    <n v="23540033000"/>
    <s v="018-460-008-000_x000a_018-590-001-000_x000a_018-490-012-000_x000a_018-490-035-000_x000a_018-480-002-000_x000a_018-600-003-000_x000a_018-560-005-000"/>
    <s v="Patent 2414"/>
    <s v="Completely"/>
    <m/>
    <s v="Not Separated"/>
    <n v="0"/>
    <s v="Yes"/>
    <m/>
    <s v="No"/>
    <d v="2017-09-21T00:00:00"/>
    <x v="2"/>
    <m/>
    <x v="0"/>
    <s v="N/A"/>
    <s v="N/A"/>
    <s v="N/A"/>
    <s v="N/A"/>
    <s v="N/A"/>
    <s v="N/A"/>
    <s v="N/A"/>
    <s v="N/A"/>
    <d v="2017-08-02T00:00:00"/>
    <x v="1"/>
    <s v="Notice supplied. Court case summaries given as well."/>
    <x v="0"/>
    <x v="0"/>
    <m/>
    <x v="0"/>
    <m/>
    <s v="N/A"/>
    <s v="P3"/>
  </r>
  <r>
    <x v="74"/>
    <x v="40"/>
    <s v="ROBINSON FAMILY RANCH #4"/>
    <x v="1"/>
    <x v="7"/>
    <x v="0"/>
    <x v="0"/>
    <s v="Y"/>
    <m/>
    <n v="731"/>
    <s v="-"/>
    <x v="0"/>
    <s v="SAN JOAQUIN RIVER"/>
    <m/>
    <s v="San Joaquin"/>
    <m/>
    <s v="19113003, 19114001"/>
    <s v="(1) CA patent 1567 (2) CA patent 1094 (3) CA patent 1570 (4) Rancho El Pescadero"/>
    <s v="Partially"/>
    <m/>
    <s v="Multiple Separations"/>
    <m/>
    <m/>
    <m/>
    <s v="Yes"/>
    <d v="2017-07-21T00:00:00"/>
    <x v="3"/>
    <s v="POD is completely separated from the POU and on separate Patents."/>
    <x v="0"/>
    <s v="N/A"/>
    <s v="N/A"/>
    <s v="N/A"/>
    <s v="N/A"/>
    <s v="N/A"/>
    <s v="N/A"/>
    <s v="N/A"/>
    <s v="N/A"/>
    <m/>
    <x v="2"/>
    <s v="Statement is not checked under &quot;Pre-1914&quot;"/>
    <x v="0"/>
    <x v="0"/>
    <m/>
    <x v="0"/>
    <m/>
    <s v="R1"/>
    <s v="P1"/>
  </r>
  <r>
    <x v="75"/>
    <x v="41"/>
    <s v="ROBINSON DIVERSIFIED FARMS #1"/>
    <x v="0"/>
    <x v="7"/>
    <x v="0"/>
    <x v="0"/>
    <s v="Y"/>
    <m/>
    <n v="317"/>
    <s v="-"/>
    <x v="0"/>
    <s v="SAN JOAQUIN RIVER"/>
    <m/>
    <s v="San Joaquin"/>
    <s v="191-140-04"/>
    <s v="191-140-04"/>
    <s v="(1) CA patent 1090 (2) CA patent 1570 (3) CA patent 1567"/>
    <s v="Completely"/>
    <m/>
    <s v="Not Separated"/>
    <m/>
    <m/>
    <m/>
    <s v="No"/>
    <d v="2017-08-09T00:00:00"/>
    <x v="1"/>
    <s v="POU/APN lie on a Riparian Patent"/>
    <x v="1"/>
    <s v="N/A"/>
    <s v="N/A"/>
    <s v="N/A"/>
    <s v="N/A"/>
    <s v="N/A"/>
    <s v="N/A"/>
    <s v="N/A"/>
    <s v="N/A"/>
    <m/>
    <x v="3"/>
    <s v="N/A"/>
    <x v="0"/>
    <x v="0"/>
    <m/>
    <x v="0"/>
    <m/>
    <s v="R3"/>
    <s v="N/A"/>
  </r>
  <r>
    <x v="76"/>
    <x v="41"/>
    <s v="ROBINSON DIVERSIFIED FARMS #1"/>
    <x v="0"/>
    <x v="0"/>
    <x v="0"/>
    <x v="0"/>
    <s v="Y"/>
    <m/>
    <n v="734"/>
    <n v="1168.4000000000001"/>
    <x v="0"/>
    <s v="SAN JOAQUIN RIVER"/>
    <m/>
    <s v="San Joaquin"/>
    <s v="191-140-04"/>
    <s v="191-140-04"/>
    <s v="(1) CA patent 4179 (2) CA patent 1090 (3) CA patent 1570 (4) CA patent 1567"/>
    <s v="Completely"/>
    <m/>
    <s v="Not Separated"/>
    <m/>
    <m/>
    <m/>
    <s v="No"/>
    <d v="2017-08-09T00:00:00"/>
    <x v="1"/>
    <s v="POD is separated from the POU. Still along the same watercourse."/>
    <x v="1"/>
    <s v="N/A"/>
    <s v="N/A"/>
    <s v="N/A"/>
    <s v="N/A"/>
    <s v="N/A"/>
    <s v="N/A"/>
    <s v="N/A"/>
    <s v="N/A"/>
    <m/>
    <x v="3"/>
    <s v="N/A"/>
    <x v="0"/>
    <x v="0"/>
    <m/>
    <x v="0"/>
    <m/>
    <s v="R3"/>
    <s v="N/A"/>
  </r>
  <r>
    <x v="77"/>
    <x v="16"/>
    <s v="PACIFIC GAS AND ELECTRIC COMPANY"/>
    <x v="0"/>
    <x v="1"/>
    <x v="0"/>
    <x v="0"/>
    <s v="N"/>
    <m/>
    <n v="11019"/>
    <n v="18612"/>
    <x v="1"/>
    <s v="FORDYCE CREEK"/>
    <m/>
    <s v="Nevada"/>
    <s v=""/>
    <m/>
    <m/>
    <m/>
    <m/>
    <m/>
    <m/>
    <m/>
    <m/>
    <m/>
    <d v="2017-09-21T00:00:00"/>
    <x v="2"/>
    <m/>
    <x v="0"/>
    <s v="N/A"/>
    <s v="N/A"/>
    <s v="N/A"/>
    <s v="N/A"/>
    <s v="N/A"/>
    <s v="N/A"/>
    <s v="N/A"/>
    <s v="N/A"/>
    <d v="2017-08-01T00:00:00"/>
    <x v="2"/>
    <s v="No supporting document for Pre-1914 right was submitted. Need more info."/>
    <x v="0"/>
    <x v="0"/>
    <m/>
    <x v="0"/>
    <m/>
    <s v="N/A"/>
    <s v="P1"/>
  </r>
  <r>
    <x v="78"/>
    <x v="42"/>
    <s v="EL DORADO IRRIGATION DISTRICT"/>
    <x v="0"/>
    <x v="1"/>
    <x v="0"/>
    <x v="0"/>
    <s v="N"/>
    <m/>
    <n v="16617.105"/>
    <n v="25634"/>
    <x v="1"/>
    <s v="SOUTH FORK AMERICAN RIVER"/>
    <m/>
    <s v="El Dorado"/>
    <s v=""/>
    <m/>
    <m/>
    <m/>
    <m/>
    <m/>
    <m/>
    <m/>
    <m/>
    <m/>
    <d v="2017-09-21T00:00:00"/>
    <x v="2"/>
    <m/>
    <x v="0"/>
    <s v="N/A"/>
    <s v="N/A"/>
    <s v="N/A"/>
    <s v="N/A"/>
    <s v="N/A"/>
    <s v="N/A"/>
    <s v="N/A"/>
    <s v="N/A"/>
    <d v="2017-08-03T00:00:00"/>
    <x v="1"/>
    <s v="claimant provided water rights notice; however, content was not clear."/>
    <x v="0"/>
    <x v="0"/>
    <m/>
    <x v="0"/>
    <m/>
    <s v="N/A"/>
    <s v="P3"/>
  </r>
  <r>
    <x v="79"/>
    <x v="43"/>
    <s v="PATTERSON IRRIGATION DISTRICT"/>
    <x v="0"/>
    <x v="1"/>
    <x v="0"/>
    <x v="0"/>
    <s v="N"/>
    <m/>
    <n v="35583.149999999994"/>
    <n v="60799"/>
    <x v="1"/>
    <s v="SAN JOAQUIN RIVER"/>
    <m/>
    <s v="Stanislaus"/>
    <s v=""/>
    <m/>
    <m/>
    <m/>
    <m/>
    <m/>
    <m/>
    <s v="Yes"/>
    <m/>
    <s v="Yes"/>
    <d v="2017-09-21T00:00:00"/>
    <x v="2"/>
    <s v="We are not evaluating Pre-1914 claims at this time. A map was not made."/>
    <x v="0"/>
    <s v="N/A"/>
    <s v="N/A"/>
    <s v="N/A"/>
    <s v="N/A"/>
    <s v="N/A"/>
    <s v="N/A"/>
    <s v="N/A"/>
    <s v="N/A"/>
    <d v="2017-06-19T00:00:00"/>
    <x v="1"/>
    <s v="Service Area maps were provided as were 5 original appropriation notices that indicated the purpose of use, place of use, POD, and the diversion amounts--the diverter is well within the original extents specified in the notices. Additionally, the documentation demonstrates how the water rights passed into the hands of the current owner. "/>
    <x v="0"/>
    <x v="0"/>
    <m/>
    <x v="0"/>
    <m/>
    <s v="N/A"/>
    <s v="P3"/>
  </r>
  <r>
    <x v="80"/>
    <x v="44"/>
    <s v="CITY OF ANTIOCH, WATER TREATMENT PLANT"/>
    <x v="0"/>
    <x v="1"/>
    <x v="0"/>
    <x v="0"/>
    <s v="Y"/>
    <m/>
    <n v="3949.3937720000858"/>
    <n v="4420.4530999999997"/>
    <x v="1"/>
    <s v="SAN JOAQUIN RIVER"/>
    <m/>
    <s v="Contra Costa"/>
    <s v=""/>
    <m/>
    <s v="Patent Book 5 ,Pg. 289, 12/30/1872"/>
    <m/>
    <m/>
    <m/>
    <m/>
    <m/>
    <m/>
    <m/>
    <d v="2017-09-21T00:00:00"/>
    <x v="2"/>
    <m/>
    <x v="0"/>
    <s v="N/A"/>
    <s v="N/A"/>
    <s v="N/A"/>
    <s v="N/A"/>
    <s v="N/A"/>
    <s v="N/A"/>
    <s v="N/A"/>
    <s v="N/A"/>
    <d v="2017-08-04T00:00:00"/>
    <x v="1"/>
    <s v="claimant provided the Agreement between the City of Antioch and Department of Water Resources for its water diversion"/>
    <x v="0"/>
    <x v="0"/>
    <m/>
    <x v="0"/>
    <m/>
    <s v="N/A"/>
    <s v="P3"/>
  </r>
  <r>
    <x v="81"/>
    <x v="45"/>
    <s v="PARROTT INVESTMENT COMPANY"/>
    <x v="0"/>
    <x v="1"/>
    <x v="0"/>
    <x v="0"/>
    <s v="N"/>
    <m/>
    <n v="9094.25"/>
    <n v="30140"/>
    <x v="0"/>
    <s v="Sacramento River"/>
    <s v="Suisun bay"/>
    <s v="Butte"/>
    <s v=""/>
    <s v="039-530-018-000"/>
    <m/>
    <m/>
    <m/>
    <m/>
    <m/>
    <m/>
    <s v="Predecessor of company acquired land through Llano Seco Rancho in 1845 based"/>
    <m/>
    <d v="2017-07-13T00:00:00"/>
    <x v="0"/>
    <s v="Llano Seco covers a majority of the Parrott Company's parcels; however, there is a possibility of severance for subdivided parcels. Chain of title would be needed to look into this further. The POD mapped in eWRIMS (unconfirmed if it is the true POD) is located about 20 miles north of the POU. The plotted POD is in a different Special Survey (part of the Farewell survey). "/>
    <x v="0"/>
    <s v="N/A"/>
    <s v="N/A"/>
    <s v="N/A"/>
    <s v="N/A"/>
    <s v="N/A"/>
    <s v="N/A"/>
    <s v="N/A"/>
    <s v="N/A"/>
    <d v="2017-06-30T00:00:00"/>
    <x v="2"/>
    <s v="No documentation provided for Pre-1914_x000a_First year of use indicated as 1918 in initial statement of diversion"/>
    <x v="0"/>
    <x v="0"/>
    <m/>
    <x v="0"/>
    <m/>
    <s v="R2"/>
    <s v="P1"/>
  </r>
  <r>
    <x v="82"/>
    <x v="46"/>
    <s v="LONE TREE MUTUAL WATER COMPANY"/>
    <x v="0"/>
    <x v="1"/>
    <x v="0"/>
    <x v="0"/>
    <s v="N"/>
    <s v="The Newhall Land and Farming Company_x000a_Tri-iest Dairy_x000a_Tri iest Dairy_x000a_Pardo View Investment Company LP_x000a_Silva Edward J &amp; Nancy A_x000a_Farazad Ranch LLC_x000a_Rainbow Orchards V LLC"/>
    <n v="7172.5"/>
    <n v="0"/>
    <x v="0"/>
    <s v="San Joaquin River"/>
    <m/>
    <s v="Merced"/>
    <s v="074-130-029"/>
    <s v="74-010-32 _x000a_74-030-18 _x000a_74-030-19 _x000a_74-040-30 _x000a_74-040-32 _x000a_74-050-06 _x000a_74-060-18 _x000a_74-060-19 _x000a_74-060-20 _x000a_74-060-22 _x000a_74-060-24 _x000a_74-060-25 _x000a_74-060-27 _x000a_74-060-28 _x000a_74-060-29 _x000a_74-070-05 _x000a_74-070-10 _x000a_74-070-11 _x000a_74-070-12 _x000a_74-080-36 _x000a_74-080-37 _x000a_74-100-23 _x000a_74-100-24 _x000a_74-100-26 _x000a_74-100-30 _x000a_74-100-31 _x000a_74-130-26 _x000a_74-130-29 _x000a_74-130-30 _x000a_74-130-32_x000a_74-140-01"/>
    <s v="Originally filed by The Newhall Land and Farming Company. Lone Tree has an easement to the land to use the water. The current owners of the land at the POD are Tri-iest Dairy and Prado View Investments Company &amp; more - see &quot;Alias&quot; Column (ParcelQuest, 5-31-2016)."/>
    <s v="Partially"/>
    <m/>
    <s v="Unknown"/>
    <m/>
    <m/>
    <m/>
    <s v="Yes"/>
    <d v="2017-05-23T00:00:00"/>
    <x v="3"/>
    <s v="The Place of Use consists of Non-Riparian Patents. "/>
    <x v="1"/>
    <s v="N/A"/>
    <s v="N/A"/>
    <s v="N/A"/>
    <s v="N/A"/>
    <s v="N/A"/>
    <s v="N/A"/>
    <s v="N/A"/>
    <s v="N/A"/>
    <m/>
    <x v="3"/>
    <s v="N/A"/>
    <x v="0"/>
    <x v="0"/>
    <m/>
    <x v="0"/>
    <m/>
    <s v="R1"/>
    <s v="N/A"/>
  </r>
  <r>
    <x v="83"/>
    <x v="47"/>
    <s v="CALAVERAS PUBLIC UTILITY DISTRICT"/>
    <x v="0"/>
    <x v="1"/>
    <x v="0"/>
    <x v="0"/>
    <s v="N"/>
    <m/>
    <n v="4955.1524999999992"/>
    <n v="0"/>
    <x v="1"/>
    <s v="MIDDLE FORK MOKELUMNE RIVER"/>
    <m/>
    <s v="Calaveras"/>
    <s v=""/>
    <m/>
    <m/>
    <m/>
    <m/>
    <m/>
    <m/>
    <m/>
    <m/>
    <m/>
    <d v="2017-09-21T00:00:00"/>
    <x v="2"/>
    <m/>
    <x v="0"/>
    <s v="N/A"/>
    <s v="N/A"/>
    <s v="N/A"/>
    <s v="N/A"/>
    <s v="N/A"/>
    <s v="N/A"/>
    <s v="N/A"/>
    <s v="N/A"/>
    <d v="2017-08-04T00:00:00"/>
    <x v="1"/>
    <s v="Claimant provided appropriation notices; however, property deed and evidence of use were not provided"/>
    <x v="0"/>
    <x v="0"/>
    <m/>
    <x v="0"/>
    <m/>
    <s v="N/A"/>
    <s v="P3"/>
  </r>
  <r>
    <x v="84"/>
    <x v="48"/>
    <s v="NEVADA IRRIGATION DISTRICT"/>
    <x v="0"/>
    <x v="1"/>
    <x v="0"/>
    <x v="0"/>
    <s v="N"/>
    <m/>
    <n v="14837"/>
    <n v="4690"/>
    <x v="1"/>
    <s v="COON CREEK"/>
    <m/>
    <s v="Placer"/>
    <s v=""/>
    <m/>
    <m/>
    <m/>
    <m/>
    <m/>
    <m/>
    <m/>
    <m/>
    <m/>
    <d v="2017-09-21T00:00:00"/>
    <x v="2"/>
    <m/>
    <x v="0"/>
    <s v="N/A"/>
    <s v="N/A"/>
    <s v="N/A"/>
    <s v="N/A"/>
    <s v="N/A"/>
    <s v="N/A"/>
    <s v="N/A"/>
    <s v="N/A"/>
    <d v="2017-08-04T00:00:00"/>
    <x v="1"/>
    <s v="Extensive continuous use documentation provided along with deeds."/>
    <x v="0"/>
    <x v="0"/>
    <m/>
    <x v="0"/>
    <m/>
    <s v="N/A"/>
    <s v="P3"/>
  </r>
  <r>
    <x v="85"/>
    <x v="49"/>
    <s v="ANDERSON-COTTONWOOD IRRIGATION DISTRICT"/>
    <x v="0"/>
    <x v="1"/>
    <x v="0"/>
    <x v="0"/>
    <s v="N"/>
    <m/>
    <n v="79781.25"/>
    <n v="97648"/>
    <x v="1"/>
    <s v="Sacramento River"/>
    <m/>
    <s v="Shasta"/>
    <s v=""/>
    <m/>
    <m/>
    <s v="Completely"/>
    <m/>
    <s v="Unknown"/>
    <m/>
    <s v="Yes"/>
    <m/>
    <s v="No"/>
    <d v="2017-09-21T00:00:00"/>
    <x v="2"/>
    <s v="We are not evaluating Pre-1914 claims at this time. A map was not made."/>
    <x v="0"/>
    <s v="N/A"/>
    <s v="N/A"/>
    <s v="N/A"/>
    <s v="N/A"/>
    <s v="N/A"/>
    <s v="N/A"/>
    <s v="N/A"/>
    <s v="N/A"/>
    <d v="2017-06-19T00:00:00"/>
    <x v="0"/>
    <s v="It's reasonable to assume that the Patterson Ranch Company changed its name to the Patterson Water District, which eventually morphed into the Patterson Irrigation District--however official documentation of this name change would be helpful. Additionally, since the District claims to have extensive documentation proving annual use from 1910 to 2014, it should release this documentation."/>
    <x v="0"/>
    <x v="0"/>
    <m/>
    <x v="0"/>
    <m/>
    <s v="N/A"/>
    <s v="P2"/>
  </r>
  <r>
    <x v="86"/>
    <x v="33"/>
    <s v="MADERA IRRIGATION DISTRICT"/>
    <x v="0"/>
    <x v="1"/>
    <x v="0"/>
    <x v="0"/>
    <s v="N"/>
    <m/>
    <n v="5618.5"/>
    <n v="5987.1"/>
    <x v="1"/>
    <s v="BIG CREEK"/>
    <m/>
    <s v="Madera"/>
    <s v=""/>
    <m/>
    <m/>
    <m/>
    <m/>
    <m/>
    <m/>
    <m/>
    <m/>
    <m/>
    <d v="2017-09-21T00:00:00"/>
    <x v="2"/>
    <m/>
    <x v="0"/>
    <s v="N/A"/>
    <s v="N/A"/>
    <s v="N/A"/>
    <s v="N/A"/>
    <s v="N/A"/>
    <s v="N/A"/>
    <s v="N/A"/>
    <s v="N/A"/>
    <d v="2017-08-01T00:00:00"/>
    <x v="2"/>
    <s v="No supporting document for Pre-1914 right was submitted. Need more info."/>
    <x v="0"/>
    <x v="0"/>
    <m/>
    <x v="0"/>
    <m/>
    <s v="N/A"/>
    <s v="P1"/>
  </r>
  <r>
    <x v="87"/>
    <x v="50"/>
    <s v="THE ARCHES LTD"/>
    <x v="0"/>
    <x v="1"/>
    <x v="0"/>
    <x v="1"/>
    <s v="Y"/>
    <m/>
    <n v="1113.2333333333333"/>
    <n v="1318.91"/>
    <x v="0"/>
    <s v="SACRAMENTO RIVER"/>
    <s v="San Pablo Bay"/>
    <s v="Sacramento"/>
    <s v="142-0120-028"/>
    <s v="142-0120-028"/>
    <s v="CA PATENT 625 &amp; 626"/>
    <s v="Partially"/>
    <m/>
    <s v="Single Separation"/>
    <m/>
    <m/>
    <m/>
    <s v="No"/>
    <d v="2017-08-09T00:00:00"/>
    <x v="1"/>
    <s v="POU/APNs lie on 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8"/>
    <x v="50"/>
    <s v="THE ARCHES LTD"/>
    <x v="0"/>
    <x v="1"/>
    <x v="0"/>
    <x v="1"/>
    <s v="Y"/>
    <m/>
    <n v="717.61"/>
    <n v="879.49"/>
    <x v="0"/>
    <s v="SACRAMENTO RIVER"/>
    <s v="Suisun bay"/>
    <s v="Sacramento"/>
    <s v="142-0130-012-0000"/>
    <s v="142-0130-012"/>
    <s v="CA PATENT 284, 345, 627, 1174, &amp; 1450"/>
    <s v="Partially"/>
    <m/>
    <s v="Single Separation"/>
    <m/>
    <m/>
    <m/>
    <s v="No"/>
    <d v="2017-08-09T00:00:00"/>
    <x v="1"/>
    <s v="POU/APNs lie on Riparian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
    <x v="51"/>
    <s v="LOS RIOS FARMS INC"/>
    <x v="0"/>
    <x v="1"/>
    <x v="0"/>
    <x v="1"/>
    <s v="Y"/>
    <s v="The Prudential Insurance Company"/>
    <n v="410"/>
    <n v="4749"/>
    <x v="0"/>
    <s v="SOUTH FORK PUTAH CREEK"/>
    <m/>
    <s v="Yolo"/>
    <s v=""/>
    <m/>
    <s v="Once owned by The Prudential Insurance Company."/>
    <m/>
    <m/>
    <m/>
    <m/>
    <m/>
    <m/>
    <m/>
    <d v="2017-06-05T00:00:00"/>
    <x v="3"/>
    <s v="Parcel quest says owned by the state of California. Additionally, though both parcels are adjacent to the water shed, there are portions of the place of use that do not have a mapped patent. This means that some of the place of use could be under non-riparian patents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
    <x v="48"/>
    <s v="NEVADA IRRIGATION DISTRICT"/>
    <x v="0"/>
    <x v="1"/>
    <x v="0"/>
    <x v="0"/>
    <s v="N"/>
    <m/>
    <n v="29881.5"/>
    <n v="29412"/>
    <x v="1"/>
    <s v="MIDDLE YUBA RIVER"/>
    <m/>
    <s v="Sierra"/>
    <s v=""/>
    <m/>
    <m/>
    <m/>
    <m/>
    <m/>
    <m/>
    <m/>
    <m/>
    <m/>
    <d v="2017-09-21T00:00:00"/>
    <x v="2"/>
    <m/>
    <x v="0"/>
    <s v="N/A"/>
    <s v="N/A"/>
    <s v="N/A"/>
    <s v="N/A"/>
    <s v="N/A"/>
    <s v="N/A"/>
    <s v="N/A"/>
    <s v="N/A"/>
    <m/>
    <x v="0"/>
    <s v="MEDIUM_x000a_The district provides a detailed history of water appropriation in the region and describes 4 important primary documents (see page 4 of S020961 Pre-1914 Supporting Documents) but doesn't provide the actual documents. Additionally, no statements of diversion were filed prior to 2009. "/>
    <x v="0"/>
    <x v="0"/>
    <m/>
    <x v="0"/>
    <m/>
    <s v="N/A"/>
    <s v="P2"/>
  </r>
  <r>
    <x v="91"/>
    <x v="52"/>
    <s v="PARKER DEVELOPMENT COMPANY"/>
    <x v="0"/>
    <x v="1"/>
    <x v="0"/>
    <x v="1"/>
    <s v="Y"/>
    <m/>
    <n v="1214.4000000000001"/>
    <n v="597"/>
    <x v="0"/>
    <s v="SNODGRASS SLOUGH"/>
    <s v="Sacramento River"/>
    <s v="Sacramento"/>
    <s v="146-0030-010"/>
    <s v="146-0030-010, _x000a_146-0030-025, _x000a_146-0070-002, _x000a_146-0070-004 (does not exist)"/>
    <s v="CA PATENT 583, 1691, 4963, 5098"/>
    <s v="Partially"/>
    <m/>
    <s v="Single Separation"/>
    <m/>
    <m/>
    <m/>
    <s v="No"/>
    <d v="2017-05-23T00:00:00"/>
    <x v="1"/>
    <s v="Patents that the POU is on touches the watercourse."/>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2"/>
    <x v="48"/>
    <s v="NEVADA IRRIGATION DISTRICT"/>
    <x v="0"/>
    <x v="1"/>
    <x v="0"/>
    <x v="0"/>
    <s v="N"/>
    <m/>
    <n v="7715.5"/>
    <n v="4881"/>
    <x v="1"/>
    <s v="AUBURN RAVINE"/>
    <m/>
    <s v="Placer"/>
    <s v=""/>
    <m/>
    <m/>
    <m/>
    <m/>
    <m/>
    <m/>
    <m/>
    <m/>
    <m/>
    <d v="2017-09-21T00:00:00"/>
    <x v="2"/>
    <m/>
    <x v="0"/>
    <s v="N/A"/>
    <s v="N/A"/>
    <s v="N/A"/>
    <s v="N/A"/>
    <s v="N/A"/>
    <s v="N/A"/>
    <s v="N/A"/>
    <s v="N/A"/>
    <d v="2017-08-04T00:00:00"/>
    <x v="1"/>
    <s v="Extensive continuous use documentation provided along with deeds."/>
    <x v="0"/>
    <x v="0"/>
    <m/>
    <x v="0"/>
    <m/>
    <s v="N/A"/>
    <s v="P3"/>
  </r>
  <r>
    <x v="93"/>
    <x v="48"/>
    <s v="NEVADA IRRIGATION DISTRICT"/>
    <x v="0"/>
    <x v="1"/>
    <x v="0"/>
    <x v="0"/>
    <s v="N"/>
    <m/>
    <n v="18701"/>
    <n v="19678"/>
    <x v="1"/>
    <s v="CANYON CREEK"/>
    <m/>
    <s v="Nevada"/>
    <s v=""/>
    <m/>
    <m/>
    <m/>
    <m/>
    <m/>
    <m/>
    <m/>
    <m/>
    <m/>
    <d v="2017-09-21T00:00:00"/>
    <x v="2"/>
    <m/>
    <x v="0"/>
    <s v="N/A"/>
    <s v="N/A"/>
    <s v="N/A"/>
    <s v="N/A"/>
    <s v="N/A"/>
    <s v="N/A"/>
    <s v="N/A"/>
    <s v="N/A"/>
    <d v="2017-08-04T00:00:00"/>
    <x v="1"/>
    <s v="Claimant provided the appropriation notice, property deed, and a declaration from the Water Resources Superintendent as evidence of continuous use"/>
    <x v="0"/>
    <x v="0"/>
    <m/>
    <x v="0"/>
    <m/>
    <s v="N/A"/>
    <s v="P3"/>
  </r>
  <r>
    <x v="94"/>
    <x v="48"/>
    <s v="NEVADA IRRIGATION DISTRICT"/>
    <x v="0"/>
    <x v="1"/>
    <x v="0"/>
    <x v="0"/>
    <s v="N"/>
    <m/>
    <n v="12608.5"/>
    <n v="11820"/>
    <x v="1"/>
    <s v="BEAR RIVER"/>
    <m/>
    <s v="Nevada"/>
    <s v=""/>
    <m/>
    <m/>
    <m/>
    <m/>
    <m/>
    <m/>
    <m/>
    <m/>
    <m/>
    <d v="2017-09-21T00:00:00"/>
    <x v="2"/>
    <m/>
    <x v="0"/>
    <s v="N/A"/>
    <s v="N/A"/>
    <s v="N/A"/>
    <s v="N/A"/>
    <s v="N/A"/>
    <s v="N/A"/>
    <s v="N/A"/>
    <s v="N/A"/>
    <d v="2017-08-04T00:00:00"/>
    <x v="1"/>
    <s v="Extensive continuous use documentation provided along with deeds."/>
    <x v="0"/>
    <x v="0"/>
    <m/>
    <x v="0"/>
    <m/>
    <s v="N/A"/>
    <s v="P3"/>
  </r>
  <r>
    <x v="95"/>
    <x v="53"/>
    <s v="JOHN BLOOMFIELD"/>
    <x v="0"/>
    <x v="1"/>
    <x v="0"/>
    <x v="0"/>
    <s v="Y"/>
    <m/>
    <n v="1800"/>
    <n v="1850"/>
    <x v="0"/>
    <s v="ROCK SLOUGH"/>
    <m/>
    <s v="Contra Costa"/>
    <s v="015-120-006-0"/>
    <s v="015-120-004, 015-120-005, 015-120-006, 015-120-003"/>
    <s v="Patent 1764, Patent 1096"/>
    <s v="Partially"/>
    <m/>
    <s v="Multiple Separations"/>
    <n v="4"/>
    <s v="no"/>
    <m/>
    <s v="No"/>
    <d v="2017-06-30T00:00:00"/>
    <x v="0"/>
    <s v="Part of patent missing. Cannot fully determine."/>
    <x v="1"/>
    <s v="N/A"/>
    <s v="N/A"/>
    <s v="N/A"/>
    <s v="N/A"/>
    <s v="N/A"/>
    <s v="N/A"/>
    <s v="N/A"/>
    <s v="N/A"/>
    <d v="2017-07-24T00:00:00"/>
    <x v="3"/>
    <s v="N/A"/>
    <x v="0"/>
    <x v="0"/>
    <m/>
    <x v="0"/>
    <m/>
    <s v="R2"/>
    <s v="N/A"/>
  </r>
  <r>
    <x v="96"/>
    <x v="54"/>
    <s v="TURLOCK IRRIGATION DISTRICT"/>
    <x v="0"/>
    <x v="1"/>
    <x v="0"/>
    <x v="0"/>
    <s v="N"/>
    <m/>
    <n v="408877.66666666663"/>
    <n v="385459"/>
    <x v="1"/>
    <s v="TUOLUMNE RIVER"/>
    <m/>
    <s v="Stanislaus"/>
    <s v=""/>
    <m/>
    <m/>
    <m/>
    <m/>
    <m/>
    <m/>
    <m/>
    <m/>
    <m/>
    <d v="2017-09-21T00:00:00"/>
    <x v="2"/>
    <m/>
    <x v="0"/>
    <s v="N/A"/>
    <s v="N/A"/>
    <s v="N/A"/>
    <s v="N/A"/>
    <s v="N/A"/>
    <s v="N/A"/>
    <s v="N/A"/>
    <s v="N/A"/>
    <d v="2017-08-25T00:00:00"/>
    <x v="2"/>
    <s v="need more information"/>
    <x v="0"/>
    <x v="0"/>
    <m/>
    <x v="0"/>
    <m/>
    <s v="N/A"/>
    <s v="P1"/>
  </r>
  <r>
    <x v="97"/>
    <x v="48"/>
    <s v="NEVADA IRRIGATION DISTRICT"/>
    <x v="0"/>
    <x v="1"/>
    <x v="0"/>
    <x v="0"/>
    <s v="N"/>
    <m/>
    <n v="11028.5"/>
    <n v="9504"/>
    <x v="1"/>
    <s v="SOUTH YUBA RIVER"/>
    <m/>
    <s v="Nevada"/>
    <s v=""/>
    <m/>
    <m/>
    <m/>
    <m/>
    <m/>
    <m/>
    <m/>
    <m/>
    <m/>
    <d v="2017-09-21T00:00:00"/>
    <x v="2"/>
    <m/>
    <x v="0"/>
    <s v="N/A"/>
    <s v="N/A"/>
    <s v="N/A"/>
    <s v="N/A"/>
    <s v="N/A"/>
    <s v="N/A"/>
    <s v="N/A"/>
    <s v="N/A"/>
    <d v="2017-08-04T00:00:00"/>
    <x v="1"/>
    <s v="Extensive continuous use documentation provided along with deeds and Notice of Appropriation."/>
    <x v="0"/>
    <x v="0"/>
    <m/>
    <x v="0"/>
    <m/>
    <s v="N/A"/>
    <s v="P3"/>
  </r>
  <r>
    <x v="98"/>
    <x v="48"/>
    <s v="NEVADA IRRIGATION DISTRICT"/>
    <x v="0"/>
    <x v="1"/>
    <x v="0"/>
    <x v="0"/>
    <s v="N"/>
    <m/>
    <n v="106750.5"/>
    <n v="160516"/>
    <x v="1"/>
    <s v="SOUTH YUBA RIVER"/>
    <m/>
    <s v="Nevada"/>
    <s v=""/>
    <m/>
    <m/>
    <m/>
    <m/>
    <m/>
    <m/>
    <m/>
    <m/>
    <m/>
    <d v="2017-09-21T00:00:00"/>
    <x v="2"/>
    <m/>
    <x v="0"/>
    <s v="N/A"/>
    <s v="N/A"/>
    <s v="N/A"/>
    <s v="N/A"/>
    <s v="N/A"/>
    <s v="N/A"/>
    <s v="N/A"/>
    <s v="N/A"/>
    <m/>
    <x v="1"/>
    <s v="LOW_x000a_4 original appropriation notices, deed attesting to the transfer of pre-14 rights to the District, Crop Report from 1920-2014, and service area map"/>
    <x v="0"/>
    <x v="0"/>
    <m/>
    <x v="0"/>
    <m/>
    <s v="N/A"/>
    <s v="P3"/>
  </r>
  <r>
    <x v="99"/>
    <x v="55"/>
    <s v="VITAL FARMLAND LP"/>
    <x v="0"/>
    <x v="1"/>
    <x v="0"/>
    <x v="0"/>
    <s v="Y"/>
    <m/>
    <n v="1050"/>
    <n v="721.59"/>
    <x v="0"/>
    <s v="Indian Slough"/>
    <s v="SJ Delta"/>
    <s v="Contra Costa"/>
    <s v="015-200-004"/>
    <s v="015-200-004"/>
    <s v="Orwood Tract; Patent 1354"/>
    <s v="Completely"/>
    <m/>
    <s v="Not Separated"/>
    <n v="1"/>
    <s v="no"/>
    <m/>
    <s v="No"/>
    <d v="2017-06-30T00:00:00"/>
    <x v="1"/>
    <s v="POU/POD are on Riparian Patents"/>
    <x v="1"/>
    <s v="N/A"/>
    <s v="N/A"/>
    <s v="N/A"/>
    <s v="N/A"/>
    <s v="N/A"/>
    <s v="N/A"/>
    <s v="N/A"/>
    <s v="N/A"/>
    <d v="2017-07-24T00:00:00"/>
    <x v="3"/>
    <s v="N/A"/>
    <x v="0"/>
    <x v="0"/>
    <m/>
    <x v="0"/>
    <m/>
    <s v="R3"/>
    <s v="N/A"/>
  </r>
  <r>
    <x v="100"/>
    <x v="33"/>
    <s v="MADERA IRRIGATION DISTRICT"/>
    <x v="0"/>
    <x v="1"/>
    <x v="0"/>
    <x v="0"/>
    <s v="N"/>
    <m/>
    <n v="10066.950000000001"/>
    <n v="11044.13"/>
    <x v="1"/>
    <s v="NORTH FORK WILLOW CREEK"/>
    <m/>
    <s v="Madera"/>
    <s v=""/>
    <m/>
    <m/>
    <m/>
    <m/>
    <m/>
    <m/>
    <m/>
    <m/>
    <m/>
    <d v="2017-09-21T00:00:00"/>
    <x v="2"/>
    <m/>
    <x v="0"/>
    <s v="N/A"/>
    <s v="N/A"/>
    <s v="N/A"/>
    <s v="N/A"/>
    <s v="N/A"/>
    <s v="N/A"/>
    <s v="N/A"/>
    <s v="N/A"/>
    <d v="2017-08-01T00:00:00"/>
    <x v="2"/>
    <s v="No supporting document for Pre-1914 right was submitted. Need more info."/>
    <x v="0"/>
    <x v="0"/>
    <m/>
    <x v="0"/>
    <m/>
    <s v="N/A"/>
    <s v="P1"/>
  </r>
  <r>
    <x v="101"/>
    <x v="48"/>
    <s v="NEVADA IRRIGATION DISTRICT"/>
    <x v="0"/>
    <x v="1"/>
    <x v="0"/>
    <x v="0"/>
    <s v="N"/>
    <m/>
    <n v="18054"/>
    <n v="3367"/>
    <x v="1"/>
    <s v="CANYON CREEK"/>
    <m/>
    <s v="Nevada"/>
    <s v=""/>
    <m/>
    <m/>
    <m/>
    <m/>
    <m/>
    <m/>
    <m/>
    <m/>
    <m/>
    <d v="2017-09-21T00:00:00"/>
    <x v="2"/>
    <m/>
    <x v="0"/>
    <s v="N/A"/>
    <s v="N/A"/>
    <s v="N/A"/>
    <s v="N/A"/>
    <s v="N/A"/>
    <s v="N/A"/>
    <s v="N/A"/>
    <s v="N/A"/>
    <d v="2017-08-04T00:00:00"/>
    <x v="1"/>
    <s v="Extensive continuous use documentation provided along with deed"/>
    <x v="0"/>
    <x v="0"/>
    <m/>
    <x v="0"/>
    <m/>
    <s v="N/A"/>
    <s v="P3"/>
  </r>
  <r>
    <x v="102"/>
    <x v="56"/>
    <s v="BLOSSOM RANCH, INC."/>
    <x v="0"/>
    <x v="4"/>
    <x v="0"/>
    <x v="1"/>
    <s v="Y"/>
    <m/>
    <n v="900"/>
    <n v="175.5"/>
    <x v="0"/>
    <s v="Beaver Slough"/>
    <s v="South Mokelumne River"/>
    <s v="San Joaquin"/>
    <s v="001-180-06"/>
    <s v="011-040-03_x000a_011-040-04_x000a_011-040-05"/>
    <s v="(1) Book 4, Page 235, 6/29/1869 - Patent 235_x000a_(2) Book 4, Page 287, 9/25/1869 - Patent 287_x000a_(3) Patent 476"/>
    <s v="Completely"/>
    <n v="1894"/>
    <s v="Single Separation"/>
    <n v="3"/>
    <s v="Yes"/>
    <m/>
    <s v="No"/>
    <d v="2017-06-29T00:00:00"/>
    <x v="0"/>
    <s v="Northern part of APN is under a riparian patent belonging to George Treat. Lower 3/4 of the APN is covered in a separate non-riparian patent belonging to Luther Spaulding."/>
    <x v="0"/>
    <s v="N/A"/>
    <s v="N/A"/>
    <s v="N/A"/>
    <s v="N/A"/>
    <s v="N/A"/>
    <s v="N/A"/>
    <s v="N/A"/>
    <s v="N/A"/>
    <d v="2017-06-30T00:00:00"/>
    <x v="2"/>
    <s v="eWRIMS lists this as a riparian, Pre-1914 and other claim._x000a__x000a_Unable to locate property deed and appropriation notic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
    <x v="57"/>
    <s v="RICHARD L JENNINGS"/>
    <x v="0"/>
    <x v="1"/>
    <x v="0"/>
    <x v="0"/>
    <s v="N"/>
    <m/>
    <n v="6000"/>
    <n v="24"/>
    <x v="0"/>
    <s v="Pit River"/>
    <s v="Sacramento River"/>
    <s v="Modoc"/>
    <s v="41.41886664,                 -120.78690812 "/>
    <s v="Not Given"/>
    <s v="Not Applicable"/>
    <s v="Completely"/>
    <m/>
    <s v="Unknown"/>
    <m/>
    <m/>
    <m/>
    <m/>
    <d v="2017-08-09T00:00:00"/>
    <x v="0"/>
    <s v="More information is needed."/>
    <x v="0"/>
    <s v="N/A"/>
    <s v="N/A"/>
    <s v="N/A"/>
    <s v="N/A"/>
    <s v="N/A"/>
    <s v="N/A"/>
    <s v="N/A"/>
    <s v="N/A"/>
    <d v="2017-06-19T00:00:00"/>
    <x v="2"/>
    <s v="SSWDU states initial diversion in 1865"/>
    <x v="0"/>
    <x v="0"/>
    <m/>
    <x v="0"/>
    <m/>
    <s v="R2"/>
    <s v="P1"/>
  </r>
  <r>
    <x v="104"/>
    <x v="57"/>
    <s v="RICHARD L JENNINGS"/>
    <x v="0"/>
    <x v="1"/>
    <x v="0"/>
    <x v="0"/>
    <s v="N"/>
    <m/>
    <n v="9000"/>
    <n v="1150"/>
    <x v="0"/>
    <s v="Pit River"/>
    <s v="Sacramento River"/>
    <s v="Modoc"/>
    <s v="41.4190,                            -120.8020"/>
    <s v="Not Given"/>
    <s v="Not Applicable"/>
    <s v="Unknown"/>
    <m/>
    <s v="Unknown"/>
    <s v="unknown"/>
    <s v="no"/>
    <m/>
    <s v="Yes"/>
    <d v="2017-08-21T00:00:00"/>
    <x v="3"/>
    <s v="POU was not specified. ParcelQuest was inconclusive and diverter did not submit a patent map or chain of title"/>
    <x v="0"/>
    <s v="N/A"/>
    <s v="N/A"/>
    <s v="N/A"/>
    <s v="N/A"/>
    <s v="N/A"/>
    <s v="N/A"/>
    <s v="N/A"/>
    <s v="N/A"/>
    <d v="2017-06-19T00:00:00"/>
    <x v="2"/>
    <s v="ISWDU states first year of use at diversion site as pre-1914"/>
    <x v="0"/>
    <x v="0"/>
    <m/>
    <x v="0"/>
    <m/>
    <s v="R1"/>
    <s v="P1"/>
  </r>
  <r>
    <x v="105"/>
    <x v="57"/>
    <s v="RICHARD L JENNINGS"/>
    <x v="0"/>
    <x v="1"/>
    <x v="0"/>
    <x v="0"/>
    <s v="N"/>
    <m/>
    <n v="4590"/>
    <n v="2100"/>
    <x v="0"/>
    <s v="Pit River"/>
    <s v="Sacramento River"/>
    <s v="Modoc"/>
    <s v="41.4283,                         -120.7393"/>
    <s v="Not Given"/>
    <s v="Not Applicable"/>
    <s v="Unknown"/>
    <m/>
    <s v="Unknown"/>
    <s v="unknown"/>
    <s v="no"/>
    <m/>
    <s v="Yes"/>
    <d v="2017-08-21T00:00:00"/>
    <x v="3"/>
    <s v="POU was not specified. ParcelQuest was inconclusive and diverter did not submit a patent map or chain of title"/>
    <x v="0"/>
    <s v="N/A"/>
    <s v="N/A"/>
    <s v="N/A"/>
    <s v="N/A"/>
    <s v="N/A"/>
    <s v="N/A"/>
    <s v="N/A"/>
    <s v="N/A"/>
    <d v="2017-06-19T00:00:00"/>
    <x v="2"/>
    <s v="ISWDU states first year of use at diversion site as pre-1914"/>
    <x v="0"/>
    <x v="0"/>
    <m/>
    <x v="0"/>
    <m/>
    <s v="R1"/>
    <s v="P1"/>
  </r>
  <r>
    <x v="106"/>
    <x v="58"/>
    <s v="CITY OF SACRAMENTO"/>
    <x v="0"/>
    <x v="1"/>
    <x v="0"/>
    <x v="0"/>
    <s v="N"/>
    <m/>
    <n v="18566.625"/>
    <n v="0"/>
    <x v="1"/>
    <s v="SACRAMENTO RIVER"/>
    <m/>
    <s v="Sacramento"/>
    <s v=""/>
    <m/>
    <m/>
    <s v="Partially"/>
    <m/>
    <s v="Single Separation"/>
    <m/>
    <m/>
    <m/>
    <s v="No"/>
    <d v="2017-09-21T00:00:00"/>
    <x v="2"/>
    <m/>
    <x v="0"/>
    <s v="N/A"/>
    <s v="N/A"/>
    <s v="N/A"/>
    <s v="N/A"/>
    <s v="N/A"/>
    <s v="N/A"/>
    <s v="N/A"/>
    <s v="N/A"/>
    <d v="2017-08-01T00:00:00"/>
    <x v="1"/>
    <s v="Appropriative Rights given, but dated in 1922. However, preceding letter provides information detailing use of water since 1854"/>
    <x v="0"/>
    <x v="0"/>
    <m/>
    <x v="0"/>
    <m/>
    <s v="N/A"/>
    <s v="P3"/>
  </r>
  <r>
    <x v="107"/>
    <x v="59"/>
    <s v="ARCH J CAMPBELL"/>
    <x v="0"/>
    <x v="1"/>
    <x v="0"/>
    <x v="0"/>
    <s v="N"/>
    <m/>
    <n v="4987.8750000000009"/>
    <n v="0"/>
    <x v="0"/>
    <s v="R D 2047"/>
    <m/>
    <s v="Colusa"/>
    <s v=" 015-050-009-000"/>
    <s v=" 015-050-009-000"/>
    <s v="CACAAA002791"/>
    <s v="Separated"/>
    <m/>
    <s v="Single Separation"/>
    <n v="1"/>
    <s v="no"/>
    <m/>
    <s v="No"/>
    <d v="2017-06-15T00:00:00"/>
    <x v="0"/>
    <s v="POU APN 015-050-009-000 appears separated from the POD. POU does not appear riparian."/>
    <x v="0"/>
    <s v="N/A"/>
    <s v="N/A"/>
    <s v="N/A"/>
    <s v="N/A"/>
    <s v="N/A"/>
    <s v="N/A"/>
    <s v="N/A"/>
    <s v="N/A"/>
    <d v="2017-06-19T00:00:00"/>
    <x v="2"/>
    <s v="More information needed"/>
    <x v="0"/>
    <x v="0"/>
    <m/>
    <x v="0"/>
    <m/>
    <s v="R2"/>
    <s v="P1"/>
  </r>
  <r>
    <x v="108"/>
    <x v="10"/>
    <s v="YOLO COUNTY F C &amp; W C DISTRICT"/>
    <x v="0"/>
    <x v="1"/>
    <x v="0"/>
    <x v="0"/>
    <s v="N"/>
    <m/>
    <n v="15818.999999999998"/>
    <n v="363759.7"/>
    <x v="0"/>
    <s v="CACHE CREEK"/>
    <m/>
    <s v="Lake"/>
    <s v=" 38.92307897,  -122.56630228"/>
    <s v="72300 Acres"/>
    <m/>
    <m/>
    <m/>
    <m/>
    <m/>
    <m/>
    <s v="This is a pre-14 right, not riparian"/>
    <m/>
    <d v="2017-06-30T00:00:00"/>
    <x v="3"/>
    <s v="No information supplied"/>
    <x v="0"/>
    <s v="N/A"/>
    <s v="N/A"/>
    <s v="N/A"/>
    <s v="N/A"/>
    <s v="N/A"/>
    <s v="N/A"/>
    <s v="N/A"/>
    <s v="N/A"/>
    <d v="2017-06-30T00:00:00"/>
    <x v="1"/>
    <s v="Notice of Appropriation is Pre-1914. Use and quantities are defined. "/>
    <x v="0"/>
    <x v="0"/>
    <m/>
    <x v="0"/>
    <m/>
    <s v="R1"/>
    <s v="P3"/>
  </r>
  <r>
    <x v="109"/>
    <x v="60"/>
    <s v="ODYSSEUS FARMS"/>
    <x v="0"/>
    <x v="1"/>
    <x v="0"/>
    <x v="0"/>
    <s v="N"/>
    <s v="Dana &amp; Dana Inc."/>
    <n v="4600"/>
    <n v="0"/>
    <x v="0"/>
    <s v="Feather River"/>
    <s v="Sacramento River"/>
    <s v="Sutter"/>
    <s v="NE 1/4, NE 1/4, Sec 16, T12N, R3E, MD B&amp;M"/>
    <s v="25-280-007_x000a_25-290-008_x000a_25-270-008 25-270-007"/>
    <s v="The previous owner was Dana &amp; Dana Inc."/>
    <s v="Partially"/>
    <m/>
    <s v="Not Separated"/>
    <m/>
    <m/>
    <m/>
    <s v="No"/>
    <d v="2017-06-30T00:00:00"/>
    <x v="1"/>
    <s v="This property was all on the Feather River before construction of the setback levee"/>
    <x v="1"/>
    <s v="N/A"/>
    <s v="N/A"/>
    <s v="N/A"/>
    <s v="N/A"/>
    <s v="N/A"/>
    <s v="N/A"/>
    <s v="N/A"/>
    <s v="N/A"/>
    <d v="2017-07-24T00:00:00"/>
    <x v="3"/>
    <s v="N/A"/>
    <x v="0"/>
    <x v="0"/>
    <m/>
    <x v="0"/>
    <m/>
    <s v="R3"/>
    <s v="N/A"/>
  </r>
  <r>
    <x v="110"/>
    <x v="61"/>
    <s v="JOHN H KAUTZ"/>
    <x v="0"/>
    <x v="1"/>
    <x v="0"/>
    <x v="0"/>
    <s v="N"/>
    <m/>
    <n v="6600"/>
    <n v="0"/>
    <x v="0"/>
    <s v="Cosumnes River"/>
    <m/>
    <s v="Sacramento"/>
    <s v=""/>
    <s v="126-0040-004-0000_x000a_126-0040-005-0000_x000a_126-0040-007-0000_x000a_126-0040-010-0000_x000a_126-0040-011-0000_x000a_126-0040-012-0000_x000a_126-0040-013-0000"/>
    <s v="All of these parcels are touching the stream source. The patent covers the place of use."/>
    <s v="Completely"/>
    <m/>
    <s v="Not Separated"/>
    <m/>
    <m/>
    <m/>
    <s v="No"/>
    <d v="2017-06-06T00:00:00"/>
    <x v="3"/>
    <s v="There are multiple parcels within the place of use, each abutting the watercourse. However, the entire place of use is located on an area that does not have a mapped patent, so we don’t know whether the POU is located entirely on riparian patents"/>
    <x v="1"/>
    <s v="N/A"/>
    <s v="N/A"/>
    <s v="N/A"/>
    <s v="N/A"/>
    <s v="N/A"/>
    <s v="N/A"/>
    <s v="N/A"/>
    <s v="N/A"/>
    <d v="2017-07-24T00:00:00"/>
    <x v="3"/>
    <s v="N/A"/>
    <x v="0"/>
    <x v="0"/>
    <m/>
    <x v="0"/>
    <m/>
    <s v="R1"/>
    <s v="N/A"/>
  </r>
  <r>
    <x v="111"/>
    <x v="62"/>
    <s v="SILVERADO PREMIUM PROPERTIES LLC"/>
    <x v="0"/>
    <x v="1"/>
    <x v="0"/>
    <x v="1"/>
    <s v="Y"/>
    <m/>
    <n v="292.56666666666666"/>
    <n v="347.2"/>
    <x v="0"/>
    <s v="ELK SLOUGH"/>
    <s v="Sacramento River"/>
    <s v="Yolo"/>
    <s v="Shown in provided map as Swartz Ranch Well between APN 043-060-15 and 043-100-09"/>
    <s v="043 100 13, 043 100 07, 043 110 10, 043 100 06, 043 100 15, 043 100 08, 043 060 14, 043 100 05_x000a_043 100 09, 043 100 03, 043 060 18, 043 060 17, 043 060 15, 043 060 16, 043 100 14_x000a_"/>
    <s v="CA Patent 2420 2407 2255 1618 1620"/>
    <s v="Partially"/>
    <m/>
    <s v="Multiple Separations"/>
    <n v="15"/>
    <s v="no"/>
    <s v="Map provided by claimant Shows the POU"/>
    <s v="No"/>
    <d v="2017-05-23T00:00:00"/>
    <x v="1"/>
    <s v="Although S016899 POU and Underlying Patents shows west portion of the POU are located on a non-riparian patent, those parcels within the POU are located on a patent that is owned by Tidal Land Reclamation District. The southeast portion of the Reclamation patent is partially touching the watercourse. Thus, it is a riparian patent to Elk Slough.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12"/>
    <x v="63"/>
    <s v="WOODBRIDGE IRRIGATION DISTRICT"/>
    <x v="2"/>
    <x v="1"/>
    <x v="0"/>
    <x v="0"/>
    <s v="N"/>
    <m/>
    <n v="28491.649999999998"/>
    <n v="15404"/>
    <x v="1"/>
    <s v="MOKELUMNE RIVER"/>
    <s v="San Joaquin River"/>
    <s v="San Joaquin"/>
    <s v=""/>
    <m/>
    <n v="2407"/>
    <m/>
    <m/>
    <m/>
    <m/>
    <m/>
    <m/>
    <m/>
    <d v="2017-09-21T00:00:00"/>
    <x v="2"/>
    <m/>
    <x v="0"/>
    <s v="N/A"/>
    <s v="N/A"/>
    <s v="N/A"/>
    <s v="N/A"/>
    <s v="N/A"/>
    <s v="N/A"/>
    <s v="N/A"/>
    <s v="N/A"/>
    <d v="2017-08-03T00:00:00"/>
    <x v="1"/>
    <s v="Many supporting documents are provided such as Appropriation and Declaration of Use."/>
    <x v="0"/>
    <x v="0"/>
    <m/>
    <x v="0"/>
    <m/>
    <s v="N/A"/>
    <s v="P3"/>
  </r>
  <r>
    <x v="113"/>
    <x v="42"/>
    <s v="EL DORADO IRRIGATION DISTRICT"/>
    <x v="0"/>
    <x v="1"/>
    <x v="0"/>
    <x v="0"/>
    <s v="N"/>
    <m/>
    <n v="3905.5"/>
    <n v="4363"/>
    <x v="1"/>
    <s v="CAPLES LAKE"/>
    <s v="CAPLES CREEK"/>
    <s v="Alpine"/>
    <s v="002-04-001"/>
    <m/>
    <n v="2255"/>
    <m/>
    <m/>
    <m/>
    <m/>
    <m/>
    <m/>
    <m/>
    <d v="2017-09-21T00:00:00"/>
    <x v="2"/>
    <m/>
    <x v="0"/>
    <s v="N/A"/>
    <s v="N/A"/>
    <s v="N/A"/>
    <s v="N/A"/>
    <s v="N/A"/>
    <s v="N/A"/>
    <s v="N/A"/>
    <s v="N/A"/>
    <d v="2017-08-01T00:00:00"/>
    <x v="1"/>
    <s v="Provided Water Rights Filing that is dated in 1872."/>
    <x v="0"/>
    <x v="0"/>
    <m/>
    <x v="0"/>
    <m/>
    <s v="N/A"/>
    <s v="P3"/>
  </r>
  <r>
    <x v="114"/>
    <x v="64"/>
    <s v="MIZUNO FARMS INC"/>
    <x v="0"/>
    <x v="8"/>
    <x v="0"/>
    <x v="0"/>
    <s v="Y"/>
    <m/>
    <n v="813.15"/>
    <n v="628.87"/>
    <x v="0"/>
    <s v="San Joaquin River"/>
    <s v="San Joaquin River"/>
    <s v="San Joaquin"/>
    <n v="24106002"/>
    <s v="241-060-02"/>
    <s v="CA PATENT 1480, 792, 76, 3222"/>
    <s v="Partially"/>
    <m/>
    <s v="Not Separated"/>
    <m/>
    <s v="no"/>
    <m/>
    <s v="Yes"/>
    <d v="2017-10-23T00:00:00"/>
    <x v="3"/>
    <s v="POU needs to be better defined. Part of the Mizuno Farms' POU lay on patents riparian to San Joaquin River and another portion lay on patents that are not riparian to San Joaquin River."/>
    <x v="1"/>
    <s v="N/A"/>
    <s v="N/A"/>
    <s v="N/A"/>
    <s v="N/A"/>
    <s v="N/A"/>
    <s v="N/A"/>
    <s v="N/A"/>
    <s v="N/A"/>
    <d v="2017-07-24T00:00:00"/>
    <x v="3"/>
    <s v="N/A"/>
    <x v="0"/>
    <x v="0"/>
    <m/>
    <x v="0"/>
    <m/>
    <s v="R1"/>
    <s v="N/A"/>
  </r>
  <r>
    <x v="115"/>
    <x v="64"/>
    <s v="MIZUNO FARMS INC"/>
    <x v="0"/>
    <x v="1"/>
    <x v="0"/>
    <x v="0"/>
    <s v="Y"/>
    <m/>
    <n v="280.5"/>
    <n v="0"/>
    <x v="0"/>
    <s v="San Joaquin River"/>
    <s v="San Joaquin River"/>
    <s v="San Joaquin"/>
    <s v=""/>
    <s v="241-040-09"/>
    <n v="1620"/>
    <s v="Partially"/>
    <m/>
    <s v="Not Separated"/>
    <m/>
    <s v="no"/>
    <m/>
    <s v="Yes"/>
    <d v="2017-10-23T00:00:00"/>
    <x v="3"/>
    <s v="POU needs to be better defined. Part of the Mizuno Farms' POU lay on patents riparian to San Joaquin River and another portion lay on patents that are not riparian to San Joaquin River."/>
    <x v="1"/>
    <s v="N/A"/>
    <s v="N/A"/>
    <s v="N/A"/>
    <s v="N/A"/>
    <s v="N/A"/>
    <s v="N/A"/>
    <s v="N/A"/>
    <s v="N/A"/>
    <d v="2017-07-24T00:00:00"/>
    <x v="3"/>
    <s v="N/A"/>
    <x v="0"/>
    <x v="0"/>
    <m/>
    <x v="0"/>
    <m/>
    <s v="R1"/>
    <s v="N/A"/>
  </r>
  <r>
    <x v="116"/>
    <x v="64"/>
    <s v="MIZUNO FARMS INC"/>
    <x v="0"/>
    <x v="1"/>
    <x v="0"/>
    <x v="0"/>
    <s v="Y"/>
    <m/>
    <n v="310.5"/>
    <n v="60.06"/>
    <x v="0"/>
    <s v="San Joaquin River"/>
    <s v="San Joaquin River"/>
    <s v="San Joaquin"/>
    <n v="24106001"/>
    <s v="241-060-01"/>
    <s v="CA PATENT 4944, 76, Rancho El Pescadero - Grimes"/>
    <s v="Partially"/>
    <m/>
    <s v="Not Separated"/>
    <m/>
    <s v="no"/>
    <m/>
    <s v="No"/>
    <d v="2017-10-23T00:00:00"/>
    <x v="3"/>
    <s v="POU needs to be better defined. Part of the Mizuno Farms' POU lay on patents riparian to San Joaquin River and another portion lay on patents that are not riparian to San Joaquin River."/>
    <x v="1"/>
    <s v="N/A"/>
    <s v="N/A"/>
    <s v="N/A"/>
    <s v="N/A"/>
    <s v="N/A"/>
    <s v="N/A"/>
    <s v="N/A"/>
    <s v="N/A"/>
    <d v="2017-07-24T00:00:00"/>
    <x v="3"/>
    <s v="N/A"/>
    <x v="0"/>
    <x v="0"/>
    <m/>
    <x v="0"/>
    <m/>
    <s v="R1"/>
    <s v="N/A"/>
  </r>
  <r>
    <x v="117"/>
    <x v="65"/>
    <s v="CITY OF MANTECA"/>
    <x v="0"/>
    <x v="8"/>
    <x v="0"/>
    <x v="0"/>
    <s v="Y"/>
    <m/>
    <n v="1173.5"/>
    <n v="820.23"/>
    <x v="0"/>
    <s v="San Joaquin River"/>
    <m/>
    <s v="San Joaquin"/>
    <s v="241-070-01"/>
    <s v="241-070-01"/>
    <s v="(1) Patent 76_x000a_(2) 3/25/1872, Book 5, Page 117, James A. Shepherd Patent, Survey 89 (T2S, R6E, Secs 14)   - Patent 792   _x000a_(3) Patent 5031_x000a_(4) Patent 1104_x000a_(5) Patent 2463_x000a_(6) Survey 91                                                                                                                                                                                                                                                                                                                                                                                                                                                                                                                                                                                                                                                                                                                                                                                                                                                                                                                                                                                                                                                                                                                                                                                                                                                                                                                                                                                                                                                                                                                                          "/>
    <s v="Completely"/>
    <m/>
    <s v="Not Separated"/>
    <n v="6"/>
    <s v="Yes"/>
    <m/>
    <s v="No"/>
    <d v="2017-06-22T00:00:00"/>
    <x v="0"/>
    <s v="Patent 3222 is not riparian to either Walthall Slough or San Joaquin River. Other patents are riparian to either Walthall Slough or San Joaquin River."/>
    <x v="1"/>
    <s v="N/A"/>
    <s v="N/A"/>
    <s v="N/A"/>
    <s v="N/A"/>
    <s v="N/A"/>
    <s v="N/A"/>
    <s v="N/A"/>
    <s v="N/A"/>
    <d v="2017-06-30T00:00:00"/>
    <x v="3"/>
    <s v="N/A"/>
    <x v="0"/>
    <x v="0"/>
    <m/>
    <x v="0"/>
    <m/>
    <s v="R2"/>
    <s v="N/A"/>
  </r>
  <r>
    <x v="118"/>
    <x v="66"/>
    <s v="GALLO VINEYARDS INC"/>
    <x v="0"/>
    <x v="9"/>
    <x v="0"/>
    <x v="0"/>
    <s v="Y"/>
    <m/>
    <n v="302.10000000000002"/>
    <n v="222.8"/>
    <x v="0"/>
    <s v="OLD RIVER"/>
    <s v="Sacramento-San Joaquin Delta"/>
    <s v="San Joaquin"/>
    <s v="191-060-05"/>
    <s v="191-050-05_x000a_191-060-02_x000a_191-060-03_x000a_191-060-05_x000a_191-060-06"/>
    <s v="CA PATENT 2182, 2235_x000a_RANCHO EL PESCADERO"/>
    <s v="Partially"/>
    <m/>
    <s v="Multiple Separations"/>
    <n v="5"/>
    <s v="Yes"/>
    <s v="Patents were submitted"/>
    <s v="No"/>
    <d v="2017-07-06T00:00:00"/>
    <x v="3"/>
    <s v="Riparian right has already been established by WRO 2010_0026Exec for APN's  191-060-02, 191-060-03, 191-060-05, 191-060-06, except for a 3.6 acre strip of 191-060-02 and 191-060-03 and 191-050-05 (&quot;excluded land&quot;). However, the documentation submitted in response to the information order does not acknowledge the &quot;excluded land&quot;--instead the &quot;excluded land&quot; is contained within the overall property  on which Gallo is claiming riparian right.  Additionally, prior to 2010_0026Exec, Gallo had been irrigating 377 acres; after the order, with the exclusion of the 3.6 acre strip and the 91.62 acre 191-050-05 parcel, Gallo should have only been irrigating 281.78 acres. Yet every supplemental statement from 2010 to 2015 indicates that Gallo has been irrigating 287 acres--meaning that it still irrigating the 3.6 acre strip!_x000a__x000a_Furthermore, Gallo claimed that it would start using groundwater on 191-050-05 on its 2009 supplemental statement instead of drawing water from Old River. However, as of its 2015 supplemental statement, Gallo is still NOT using groundwater!"/>
    <x v="0"/>
    <s v="N/A"/>
    <s v="N/A"/>
    <s v="N/A"/>
    <s v="N/A"/>
    <s v="N/A"/>
    <s v="N/A"/>
    <s v="N/A"/>
    <s v="N/A"/>
    <d v="2017-07-06T00:00:00"/>
    <x v="2"/>
    <s v="According to the submitted Pre-1914 supporting documents, owner claimed that the POU is within Naglee Burk Irrigation District, which apparently is not true according to the Irrigation District ArcGIS layer. See S016191 POU and Underlying Patents"/>
    <x v="0"/>
    <x v="0"/>
    <m/>
    <x v="0"/>
    <m/>
    <s v="R1"/>
    <s v="P1"/>
  </r>
  <r>
    <x v="119"/>
    <x v="67"/>
    <s v="Rudy M. Mussi Investment L.P."/>
    <x v="0"/>
    <x v="9"/>
    <x v="0"/>
    <x v="0"/>
    <s v="Y"/>
    <m/>
    <n v="320.25539999999995"/>
    <n v="409.47699999999998"/>
    <x v="0"/>
    <s v="Middle River"/>
    <s v="SJ Delta"/>
    <s v="San Joaquin"/>
    <s v="191-020-00"/>
    <s v="191-020-01"/>
    <s v="Robert's Island"/>
    <s v="Partially"/>
    <m/>
    <s v="Unknown"/>
    <m/>
    <m/>
    <m/>
    <s v="No"/>
    <d v="2017-05-26T00:00:00"/>
    <x v="1"/>
    <m/>
    <x v="0"/>
    <s v="N/A"/>
    <s v="N/A"/>
    <s v="N/A"/>
    <s v="N/A"/>
    <s v="N/A"/>
    <s v="N/A"/>
    <s v="N/A"/>
    <s v="N/A"/>
    <d v="2017-06-29T00:00:00"/>
    <x v="1"/>
    <s v="POD and POU are located within WIC boundary which is considered as *4 category"/>
    <x v="0"/>
    <x v="0"/>
    <m/>
    <x v="0"/>
    <m/>
    <s v="R3"/>
    <s v="P3"/>
  </r>
  <r>
    <x v="120"/>
    <x v="68"/>
    <s v="EDDIE VIERRA FARMS LLC"/>
    <x v="0"/>
    <x v="1"/>
    <x v="0"/>
    <x v="0"/>
    <s v="Y"/>
    <m/>
    <n v="345.75333333333339"/>
    <s v="-"/>
    <x v="0"/>
    <s v="TRAPPER SLOUGH"/>
    <s v="Sacramento-San Joaquin Delta"/>
    <s v="San Joaquin"/>
    <s v="131-40"/>
    <m/>
    <m/>
    <m/>
    <n v="1910"/>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2"/>
    <s v="P1"/>
  </r>
  <r>
    <x v="121"/>
    <x v="69"/>
    <s v="CERRI &amp; SON"/>
    <x v="0"/>
    <x v="1"/>
    <x v="0"/>
    <x v="0"/>
    <s v="Y"/>
    <m/>
    <n v="398.66666666666669"/>
    <n v="463.43"/>
    <x v="0"/>
    <s v="SAN JOAQUIN RIVER"/>
    <s v="Unspecified"/>
    <s v="San Joaquin"/>
    <s v="191-120-06"/>
    <s v="191-120-04_x000a_191-120-05_x000a_191-120-06_x000a_191-120-07"/>
    <s v="(1) George W. Kidd Patent, 5/5/1873, Patent Book 5, Page 423, Survey 854"/>
    <s v="Partially"/>
    <m/>
    <s v="Multiple Separations"/>
    <n v="4"/>
    <s v="Yes"/>
    <m/>
    <s v="No"/>
    <d v="2017-07-05T00:00:00"/>
    <x v="1"/>
    <s v="Based on the CA Patents layer in ArcGIS, it appears that POU overlies multiple patents which are not all riparian; small portion of POU locates within non-riparian patents. However, considering the uncertainty of the CA patent accuracy, POU is believed to be most likely covered by riparian patent 1094. SEE S016213 POU and Underlying Patents."/>
    <x v="0"/>
    <s v="N/A"/>
    <s v="N/A"/>
    <s v="N/A"/>
    <s v="N/A"/>
    <s v="N/A"/>
    <s v="N/A"/>
    <s v="N/A"/>
    <s v="N/A"/>
    <d v="2017-07-05T00:00:00"/>
    <x v="2"/>
    <s v="claimant stated that supporting document were unable to be compiled due to a short notice of Drought Information Order request. More info needed."/>
    <x v="0"/>
    <x v="0"/>
    <m/>
    <x v="0"/>
    <m/>
    <s v="R3"/>
    <s v="P1"/>
  </r>
  <r>
    <x v="122"/>
    <x v="70"/>
    <s v="SAO BENTO PROPERTIES LLC"/>
    <x v="0"/>
    <x v="9"/>
    <x v="0"/>
    <x v="0"/>
    <s v="Y"/>
    <m/>
    <n v="762.75"/>
    <n v="726.72"/>
    <x v="0"/>
    <s v="San Joaquin River"/>
    <s v="Sacramento River"/>
    <s v="San Joaquin"/>
    <s v="191-150-04, 191-150-05"/>
    <s v="191-150-04, 191-150-05"/>
    <s v="(1) CA patent 1324 (2) CA patent 536 (3) CA patent 406 (4) CA patent 423"/>
    <s v="Completely"/>
    <m/>
    <s v="Not Separated"/>
    <m/>
    <m/>
    <m/>
    <s v="No"/>
    <d v="2017-07-21T00:00:00"/>
    <x v="1"/>
    <s v="A very small portion of the POU is on Non-Riparian Lands/Patents."/>
    <x v="0"/>
    <s v="N/A"/>
    <s v="N/A"/>
    <s v="N/A"/>
    <s v="N/A"/>
    <s v="N/A"/>
    <s v="N/A"/>
    <s v="N/A"/>
    <s v="N/A"/>
    <d v="2017-07-24T00:00:00"/>
    <x v="2"/>
    <s v="Some documentation given, but none specifying use."/>
    <x v="0"/>
    <x v="0"/>
    <m/>
    <x v="0"/>
    <m/>
    <s v="R3"/>
    <s v="P1"/>
  </r>
  <r>
    <x v="123"/>
    <x v="71"/>
    <s v="Tony M Garcia"/>
    <x v="0"/>
    <x v="9"/>
    <x v="0"/>
    <x v="0"/>
    <s v="Y"/>
    <m/>
    <n v="770"/>
    <n v="371.34"/>
    <x v="0"/>
    <s v="Old River"/>
    <s v="San Joaquin River"/>
    <s v="San Joaquin"/>
    <s v="191-070-23"/>
    <s v="191-070-24, 191-070-25, 191-070-26"/>
    <s v="Rancho El Pescadero"/>
    <s v="Partially"/>
    <m/>
    <s v="Single Separation"/>
    <n v="3"/>
    <s v="Yes"/>
    <m/>
    <s v="No"/>
    <d v="2017-06-28T00:00:00"/>
    <x v="1"/>
    <s v="POUs are enclosed in Rancho El Pescadero patent which is riparian to Old River."/>
    <x v="0"/>
    <s v="N/A"/>
    <s v="N/A"/>
    <s v="N/A"/>
    <s v="N/A"/>
    <s v="N/A"/>
    <s v="N/A"/>
    <s v="N/A"/>
    <s v="N/A"/>
    <d v="2017-06-30T00:00:00"/>
    <x v="2"/>
    <s v="Changed &quot;No&quot; to &quot;Yes&quot; for Pre-1914 Claim type._x000a__x000a_Was unable to find appropriation notice or property deed."/>
    <x v="0"/>
    <x v="0"/>
    <m/>
    <x v="0"/>
    <m/>
    <s v="R3"/>
    <s v="P1"/>
  </r>
  <r>
    <x v="124"/>
    <x v="72"/>
    <s v="Tim T Grunsky"/>
    <x v="0"/>
    <x v="10"/>
    <x v="0"/>
    <x v="0"/>
    <s v="Y"/>
    <m/>
    <n v="704.95249999999999"/>
    <n v="480.35"/>
    <x v="0"/>
    <s v="WHISKEY SLOUGH"/>
    <s v="San Joaquin River"/>
    <s v="San Joaquin"/>
    <m/>
    <m/>
    <m/>
    <m/>
    <n v="1876"/>
    <m/>
    <m/>
    <m/>
    <m/>
    <m/>
    <d v="2017-07-10T00:00:00"/>
    <x v="1"/>
    <s v="POD and POU are on the same watercourse and there are no separations from the watercourse within the POU. POU is also located on a patent riparian to the watercourse "/>
    <x v="0"/>
    <s v="N/A"/>
    <s v="N/A"/>
    <s v="N/A"/>
    <s v="N/A"/>
    <s v="N/A"/>
    <s v="N/A"/>
    <s v="N/A"/>
    <s v="N/A"/>
    <d v="2017-07-07T00:00:00"/>
    <x v="1"/>
    <s v="Claimant failed to submit Pre-1914 supporting documents; however, riparian right is sufficient to constitute water use"/>
    <x v="0"/>
    <x v="0"/>
    <m/>
    <x v="0"/>
    <m/>
    <s v="R3"/>
    <s v="P3"/>
  </r>
  <r>
    <x v="125"/>
    <x v="73"/>
    <s v="Linda Beers Heisig"/>
    <x v="0"/>
    <x v="10"/>
    <x v="0"/>
    <x v="0"/>
    <s v="Y"/>
    <m/>
    <n v="291.41750000000002"/>
    <n v="191.9"/>
    <x v="0"/>
    <s v="Whiskey Slough"/>
    <s v="San Joaquin River"/>
    <s v="San Joaquin"/>
    <s v="131-030-110"/>
    <m/>
    <m/>
    <m/>
    <n v="1876"/>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2"/>
    <s v="P1"/>
  </r>
  <r>
    <x v="126"/>
    <x v="74"/>
    <s v="Terceira Properties LLC"/>
    <x v="0"/>
    <x v="11"/>
    <x v="0"/>
    <x v="0"/>
    <s v="Y"/>
    <m/>
    <n v="1747"/>
    <n v="772.37"/>
    <x v="0"/>
    <s v="GRANT LINE CANAL"/>
    <s v="SACRAMENTO RIVER AND SAN JOAQUIN RIVER (DELTA)"/>
    <s v="San Joaquin"/>
    <s v="189-190-02"/>
    <s v="189-190-02"/>
    <s v="CA Patent 2256"/>
    <m/>
    <s v="Late 1800s"/>
    <s v="Not Separated"/>
    <m/>
    <m/>
    <m/>
    <s v="No"/>
    <d v="2017-07-10T00:00:00"/>
    <x v="1"/>
    <s v="POD and POU are on the same watercourse and there are no separations from the watercourse within the POU. POU is also located on a patent riparian to the watercourse "/>
    <x v="0"/>
    <s v="N/A"/>
    <s v="N/A"/>
    <s v="N/A"/>
    <s v="N/A"/>
    <s v="N/A"/>
    <s v="N/A"/>
    <s v="N/A"/>
    <s v="N/A"/>
    <d v="2017-07-07T00:00:00"/>
    <x v="1"/>
    <s v="Claimant failed to submit Pre-1914 supporting documents; however, riparian right is sufficient to constitute water use"/>
    <x v="0"/>
    <x v="0"/>
    <m/>
    <x v="0"/>
    <m/>
    <s v="R3"/>
    <s v="P3"/>
  </r>
  <r>
    <x v="127"/>
    <x v="75"/>
    <s v="A Rossi Inc."/>
    <x v="0"/>
    <x v="0"/>
    <x v="0"/>
    <x v="0"/>
    <s v="Y"/>
    <m/>
    <n v="599.76749999999981"/>
    <n v="366.58800000000002"/>
    <x v="0"/>
    <s v="Burns Cutoff"/>
    <s v="San Joaquin River"/>
    <s v="San Joaquin"/>
    <s v="131-360-19"/>
    <s v="19113001 &amp; 19113002 (SJ 2010)_x000a_Verification of POU is needed. See comment for details"/>
    <s v="CA Patent 1558, 2182, 1567, 1094"/>
    <s v="Partially"/>
    <n v="1913"/>
    <s v="Unknown"/>
    <n v="8"/>
    <s v="Yes"/>
    <s v="patent, map, and CP are provided"/>
    <s v="No"/>
    <d v="2017-05-23T00:00:00"/>
    <x v="0"/>
    <s v="Pg.5 of S016233 Statement of Diversion shows POU located approx. 5 mile south east of the POD. Pg. 11 of S016233 Statement of Diversion shows parcels owned by claimant, which are adjacent to POD. Verification of POU location is needed. See S016233 POU and Underlying Patents 1, 2, &amp; 3."/>
    <x v="0"/>
    <s v="N/A"/>
    <s v="N/A"/>
    <s v="N/A"/>
    <s v="N/A"/>
    <s v="N/A"/>
    <s v="N/A"/>
    <s v="N/A"/>
    <s v="N/A"/>
    <d v="2017-07-10T00:00:00"/>
    <x v="1"/>
    <s v="POD and POU are located within WIC boundary which is considered as *4 category"/>
    <x v="0"/>
    <x v="0"/>
    <m/>
    <x v="0"/>
    <m/>
    <s v="R2"/>
    <s v="P3"/>
  </r>
  <r>
    <x v="128"/>
    <x v="76"/>
    <s v="Lynn A Miller"/>
    <x v="0"/>
    <x v="9"/>
    <x v="0"/>
    <x v="0"/>
    <s v="Y"/>
    <m/>
    <n v="350.64"/>
    <n v="606.29"/>
    <x v="0"/>
    <s v="San Joaquin River"/>
    <s v="Sacramento River"/>
    <s v="San Joaquin"/>
    <s v="191-016-003"/>
    <s v="191-016-03"/>
    <s v="Patentee: William Shields_x000a_Patent # 1557_x000a_Survey # SJ 1308"/>
    <s v="Completely"/>
    <m/>
    <s v="Not Separated"/>
    <m/>
    <m/>
    <m/>
    <s v="No"/>
    <d v="2017-06-27T00:00:00"/>
    <x v="1"/>
    <m/>
    <x v="0"/>
    <s v="N/A"/>
    <s v="N/A"/>
    <s v="N/A"/>
    <s v="N/A"/>
    <s v="N/A"/>
    <s v="N/A"/>
    <s v="N/A"/>
    <s v="N/A"/>
    <d v="2017-06-19T00:00:00"/>
    <x v="2"/>
    <s v="Provided documentation of ownership change, pre-14 claim not supported"/>
    <x v="0"/>
    <x v="0"/>
    <m/>
    <x v="0"/>
    <m/>
    <s v="R3"/>
    <s v="P1"/>
  </r>
  <r>
    <x v="129"/>
    <x v="77"/>
    <s v="Nancy Neugebauer-Haase"/>
    <x v="0"/>
    <x v="10"/>
    <x v="0"/>
    <x v="0"/>
    <s v="Y"/>
    <m/>
    <n v="282.8"/>
    <n v="308.83999999999997"/>
    <x v="0"/>
    <s v="Turner Cut"/>
    <s v="San Joaquin River"/>
    <s v="San Joaquin"/>
    <s v="131-020-05"/>
    <s v="131-020-05, 131-020-08"/>
    <s v="JP Whitney Patent"/>
    <s v="Partially"/>
    <m/>
    <s v="Single Separation"/>
    <m/>
    <m/>
    <m/>
    <s v="No"/>
    <d v="2017-08-14T00:00:00"/>
    <x v="1"/>
    <s v="POU/APN lie on a Riparian Patent"/>
    <x v="0"/>
    <s v="N/A"/>
    <s v="N/A"/>
    <s v="N/A"/>
    <s v="N/A"/>
    <s v="N/A"/>
    <s v="N/A"/>
    <s v="N/A"/>
    <s v="N/A"/>
    <d v="2017-07-26T00:00:00"/>
    <x v="2"/>
    <s v="No documentation given"/>
    <x v="0"/>
    <x v="0"/>
    <m/>
    <x v="0"/>
    <m/>
    <s v="R3"/>
    <s v="P1"/>
  </r>
  <r>
    <x v="130"/>
    <x v="78"/>
    <s v="Sharon R Votaw"/>
    <x v="0"/>
    <x v="1"/>
    <x v="0"/>
    <x v="0"/>
    <s v="Y"/>
    <m/>
    <n v="312"/>
    <n v="0"/>
    <x v="0"/>
    <s v="Old River"/>
    <s v="San Joaquin River"/>
    <s v="San Joaquin"/>
    <s v="189-240-17"/>
    <s v="189-240-17"/>
    <s v="(1) CA patent 1337 (2) El Rancho Pescadero"/>
    <s v="Completely"/>
    <m/>
    <s v="Not Separated"/>
    <m/>
    <m/>
    <m/>
    <s v="No"/>
    <d v="2017-07-21T00:00:00"/>
    <x v="1"/>
    <s v="POU/APN lie on the same Riparian Patent"/>
    <x v="1"/>
    <s v="N/A"/>
    <s v="N/A"/>
    <s v="N/A"/>
    <s v="N/A"/>
    <s v="N/A"/>
    <s v="N/A"/>
    <s v="N/A"/>
    <s v="N/A"/>
    <m/>
    <x v="3"/>
    <s v="N/A"/>
    <x v="0"/>
    <x v="0"/>
    <m/>
    <x v="0"/>
    <m/>
    <s v="R3"/>
    <s v="N/A"/>
  </r>
  <r>
    <x v="131"/>
    <x v="79"/>
    <s v="RIEN AND LIESKE DOORNENBAL TRUST"/>
    <x v="0"/>
    <x v="9"/>
    <x v="0"/>
    <x v="0"/>
    <s v="Y"/>
    <m/>
    <n v="465"/>
    <n v="347.35"/>
    <x v="0"/>
    <s v="SAN JOAQUIN RIVER"/>
    <s v="SACRAMENTO RIVER AND SAN JOAQUIN RIVER (DELTA)"/>
    <s v="San Joaquin"/>
    <s v="191-150-03"/>
    <s v="191-150-04"/>
    <s v="(1) CA patent 1324 (2) CA patent 536 (3) CA patent 406"/>
    <s v="Partially"/>
    <m/>
    <s v="Single Separation"/>
    <m/>
    <m/>
    <m/>
    <s v="No"/>
    <d v="2017-07-20T00:00:00"/>
    <x v="0"/>
    <s v="Most of the POU/APN is Riparian. Small Portion of the Western Part is not however."/>
    <x v="0"/>
    <s v="N/A"/>
    <s v="N/A"/>
    <s v="N/A"/>
    <s v="N/A"/>
    <s v="N/A"/>
    <s v="N/A"/>
    <s v="N/A"/>
    <s v="N/A"/>
    <d v="2017-07-24T00:00:00"/>
    <x v="2"/>
    <s v="Some documentation given, but none specifying use."/>
    <x v="0"/>
    <x v="0"/>
    <m/>
    <x v="0"/>
    <m/>
    <s v="R2"/>
    <s v="P1"/>
  </r>
  <r>
    <x v="132"/>
    <x v="80"/>
    <s v="JOSEPH P RATTO"/>
    <x v="0"/>
    <x v="9"/>
    <x v="0"/>
    <x v="0"/>
    <s v="Y"/>
    <m/>
    <n v="496.65000000000009"/>
    <n v="525.51599999999996"/>
    <x v="0"/>
    <s v="Middle River"/>
    <s v="Sacramento-San Joaquin Delta"/>
    <s v="San Joaquin"/>
    <s v="191-030-06"/>
    <s v="191-030-06"/>
    <s v="J.P. Whitney Patent # 2182"/>
    <s v="Partially"/>
    <m/>
    <s v="Multiple Separations"/>
    <m/>
    <m/>
    <m/>
    <s v="No"/>
    <d v="2017-10-23T00:00:00"/>
    <x v="0"/>
    <s v="Patent 2182 covers the entire POU; however, subdivision has occurred - requiring a chain of title to confirm preservation of riparian right."/>
    <x v="0"/>
    <s v="N/A"/>
    <s v="N/A"/>
    <s v="N/A"/>
    <s v="N/A"/>
    <s v="N/A"/>
    <s v="N/A"/>
    <s v="N/A"/>
    <s v="N/A"/>
    <d v="2017-10-23T00:00:00"/>
    <x v="2"/>
    <s v="Refers to Pleasant Valley Canal Co. v. Borror (1998) as a basis of Pre-1914 Right"/>
    <x v="0"/>
    <x v="0"/>
    <m/>
    <x v="0"/>
    <m/>
    <s v="R2"/>
    <s v="P1"/>
  </r>
  <r>
    <x v="133"/>
    <x v="81"/>
    <s v="Schmidt Family Properties LLC"/>
    <x v="0"/>
    <x v="1"/>
    <x v="0"/>
    <x v="0"/>
    <s v="Y"/>
    <m/>
    <n v="419.21999999999997"/>
    <n v="123.16"/>
    <x v="0"/>
    <s v="MIDDLE RIVER"/>
    <s v="Sacramento-San Joaquin Delta"/>
    <s v="San Joaquin"/>
    <s v="131-300-02"/>
    <s v="131-300-02"/>
    <s v="(1) CA patent 2182 (2) CA patent 552 (3) CA patent 1058"/>
    <s v="Partially"/>
    <m/>
    <s v="Not Separated"/>
    <m/>
    <m/>
    <m/>
    <s v="No"/>
    <d v="2017-07-21T00:00:00"/>
    <x v="1"/>
    <s v="POU/APN lie on the same Riparian Patent. The top Portion seems to be Non-Riparian, but is part of a very large Riparian Patent."/>
    <x v="0"/>
    <s v="N/A"/>
    <s v="N/A"/>
    <s v="N/A"/>
    <s v="N/A"/>
    <s v="N/A"/>
    <s v="N/A"/>
    <s v="N/A"/>
    <s v="N/A"/>
    <d v="2017-07-24T00:00:00"/>
    <x v="1"/>
    <s v="POD and POU are located within WIC boundary which is considered as *4 category"/>
    <x v="0"/>
    <x v="0"/>
    <m/>
    <x v="0"/>
    <m/>
    <s v="R3"/>
    <s v="P3"/>
  </r>
  <r>
    <x v="134"/>
    <x v="82"/>
    <s v="ANTHONY G &amp; ELIZETTE D MACHADO TRUST"/>
    <x v="0"/>
    <x v="1"/>
    <x v="0"/>
    <x v="0"/>
    <s v="Y"/>
    <m/>
    <n v="548"/>
    <n v="1365.69"/>
    <x v="0"/>
    <s v="SAN JOAQUIN RIVER"/>
    <s v="Sacramento River"/>
    <s v="San Joaquin"/>
    <s v="191-180-02"/>
    <s v="191-180-02"/>
    <s v="Rancho El Pescadero"/>
    <s v="Completely"/>
    <m/>
    <s v="Not Separated"/>
    <m/>
    <m/>
    <m/>
    <s v="No"/>
    <d v="2017-05-23T00:00:00"/>
    <x v="1"/>
    <s v="POU is on patents that touch the watercourse."/>
    <x v="0"/>
    <s v="N/A"/>
    <s v="N/A"/>
    <s v="N/A"/>
    <s v="N/A"/>
    <s v="N/A"/>
    <s v="N/A"/>
    <s v="N/A"/>
    <s v="N/A"/>
    <d v="2017-06-26T00:00:00"/>
    <x v="2"/>
    <s v="More information needed"/>
    <x v="0"/>
    <x v="0"/>
    <m/>
    <x v="0"/>
    <m/>
    <s v="R3"/>
    <s v="P1"/>
  </r>
  <r>
    <x v="135"/>
    <x v="83"/>
    <s v="Stockton Port District"/>
    <x v="0"/>
    <x v="10"/>
    <x v="0"/>
    <x v="0"/>
    <s v="Y"/>
    <m/>
    <n v="1309.090909090909"/>
    <n v="88.67"/>
    <x v="0"/>
    <s v="Black Slough"/>
    <s v="San Joaquin River"/>
    <s v="San Joaquin"/>
    <s v="131-220-07"/>
    <s v="131-220-07_x000a_131-220-25"/>
    <s v="CA Patent 2182"/>
    <s v="Completely"/>
    <m/>
    <s v="Not Separated"/>
    <m/>
    <m/>
    <m/>
    <s v="No"/>
    <d v="2017-08-14T00:00:00"/>
    <x v="1"/>
    <s v="POU/APN lie on a Riparian Patent"/>
    <x v="0"/>
    <s v="N/A"/>
    <s v="N/A"/>
    <s v="N/A"/>
    <s v="N/A"/>
    <s v="N/A"/>
    <s v="N/A"/>
    <s v="N/A"/>
    <s v="N/A"/>
    <d v="2017-08-01T00:00:00"/>
    <x v="2"/>
    <s v="No supporting document for Pre-1914 right was submitted. Need more info."/>
    <x v="0"/>
    <x v="0"/>
    <m/>
    <x v="0"/>
    <m/>
    <s v="R3"/>
    <s v="P1"/>
  </r>
  <r>
    <x v="136"/>
    <x v="83"/>
    <s v="Stockton Port District"/>
    <x v="0"/>
    <x v="10"/>
    <x v="0"/>
    <x v="0"/>
    <s v="Y"/>
    <m/>
    <n v="717.5"/>
    <n v="211.26"/>
    <x v="0"/>
    <s v="Burns Cutoff"/>
    <s v="San Joaquin River"/>
    <s v="San Joaquin"/>
    <s v="131-380-06"/>
    <s v="131-380-01_x000a_131-380-02_x000a_131-380-03_x000a_131-380-04_x000a_131-380-06"/>
    <s v="CA Patent 2182"/>
    <s v="Completely"/>
    <n v="1913"/>
    <s v="Not Separated"/>
    <m/>
    <m/>
    <m/>
    <s v="No"/>
    <d v="2017-08-14T00:00:00"/>
    <x v="1"/>
    <s v="POU/APN lie on a Riparian Patent"/>
    <x v="0"/>
    <s v="N/A"/>
    <s v="N/A"/>
    <s v="N/A"/>
    <s v="N/A"/>
    <s v="N/A"/>
    <s v="N/A"/>
    <s v="N/A"/>
    <s v="N/A"/>
    <d v="2017-08-01T00:00:00"/>
    <x v="2"/>
    <s v="No supporting document for Pre-1914 right was submitted. Need more info."/>
    <x v="0"/>
    <x v="0"/>
    <m/>
    <x v="0"/>
    <m/>
    <s v="R3"/>
    <s v="P1"/>
  </r>
  <r>
    <x v="137"/>
    <x v="83"/>
    <s v="Stockton Port District"/>
    <x v="0"/>
    <x v="10"/>
    <x v="0"/>
    <x v="0"/>
    <s v="Y"/>
    <m/>
    <n v="339.5"/>
    <n v="537.61"/>
    <x v="0"/>
    <s v="San Joaquin River"/>
    <m/>
    <s v="San Joaquin"/>
    <s v="131-230-02"/>
    <s v="131-230-01_x000a_131-230-02_x000a_131-230-03"/>
    <s v="CA Patent 2182"/>
    <s v="Completely"/>
    <m/>
    <s v="Not Separated"/>
    <m/>
    <m/>
    <m/>
    <s v="No"/>
    <d v="2017-08-14T00:00:00"/>
    <x v="1"/>
    <s v="POU/APN lie on a Riparian Patent"/>
    <x v="0"/>
    <s v="N/A"/>
    <s v="N/A"/>
    <s v="N/A"/>
    <s v="N/A"/>
    <s v="N/A"/>
    <s v="N/A"/>
    <s v="N/A"/>
    <s v="N/A"/>
    <d v="2017-08-01T00:00:00"/>
    <x v="2"/>
    <s v="No supporting document for Pre-1914 right was submitted. Need more info."/>
    <x v="0"/>
    <x v="0"/>
    <m/>
    <x v="0"/>
    <m/>
    <s v="R3"/>
    <s v="P1"/>
  </r>
  <r>
    <x v="138"/>
    <x v="84"/>
    <s v="COLEMAN FOLEY"/>
    <x v="0"/>
    <x v="1"/>
    <x v="0"/>
    <x v="0"/>
    <s v="Y"/>
    <m/>
    <n v="842.09666666666669"/>
    <n v="1501.19"/>
    <x v="0"/>
    <s v="TRAPPER/WHISKEY SLOUGH"/>
    <s v="SACRAMENTO RIVER AND SAN JOAQUIN RIVER (DELTA)"/>
    <s v="San Joaquin"/>
    <s v="131-100-07"/>
    <s v="131-100-05_x000a_131-100-07"/>
    <m/>
    <s v="Partially"/>
    <m/>
    <s v="Single Separation"/>
    <m/>
    <m/>
    <m/>
    <s v="No"/>
    <d v="2017-07-19T00:00:00"/>
    <x v="1"/>
    <s v="Chuck Arnold confirmed that both the contiguous parcel (131-100-07) and the severed parcel (131-100-05) have riparian rights in his 7/20/2010 memo to Coleman Foley. (See S016294 folder)"/>
    <x v="0"/>
    <s v="N/A"/>
    <s v="N/A"/>
    <s v="N/A"/>
    <s v="N/A"/>
    <s v="N/A"/>
    <s v="N/A"/>
    <s v="N/A"/>
    <s v="N/A"/>
    <d v="2017-07-25T00:00:00"/>
    <x v="2"/>
    <s v="No supporting document for Pre-1914 right was submitted. Need more info."/>
    <x v="0"/>
    <x v="0"/>
    <m/>
    <x v="0"/>
    <m/>
    <s v="R3"/>
    <s v="P1"/>
  </r>
  <r>
    <x v="139"/>
    <x v="85"/>
    <s v="AUGUSTA BIXLER FARMS"/>
    <x v="0"/>
    <x v="11"/>
    <x v="0"/>
    <x v="0"/>
    <s v="Y"/>
    <m/>
    <n v="2830.04"/>
    <s v="-"/>
    <x v="0"/>
    <s v="Grant Line Canal and Middle River"/>
    <s v="Sacramento-San Joaquin Delta"/>
    <s v="San Joaquin"/>
    <s v="189-210-06"/>
    <s v="189-200-04 _x000a_189-200-06 _x000a_189-210-20 "/>
    <s v="(1) Patent Bk 6, Page 406, 11/28/1874 - Patent 1676_x000a_(2) Patent Bk 6, Page 412, 11/24/1874 - 1682_x000a_(3) Patent Bk 7, Page 384, 5/16/1877 - Patent 2256_x000a_(4) Patent 1655_x000a_(5) Patent 1371_x000a_(6) Rancho Pescadero"/>
    <s v="Completely"/>
    <m/>
    <s v="Multiple Separations"/>
    <n v="3"/>
    <s v="Yes"/>
    <m/>
    <s v="No"/>
    <d v="2017-06-21T00:00:00"/>
    <x v="3"/>
    <s v="Chuck Arnold confirmed that both the contiguous parcel (131-100-07) and the severed parcel (131-100-05) have riparian rights in his 7/20/2010 memo to Coleman Foley. (See S016294 folder)"/>
    <x v="0"/>
    <s v="N/A"/>
    <s v="N/A"/>
    <s v="N/A"/>
    <s v="N/A"/>
    <s v="N/A"/>
    <s v="N/A"/>
    <s v="N/A"/>
    <s v="N/A"/>
    <d v="2017-06-19T00:00:00"/>
    <x v="2"/>
    <s v="More information needed"/>
    <x v="0"/>
    <x v="0"/>
    <m/>
    <x v="0"/>
    <m/>
    <s v="R1"/>
    <s v="P1"/>
  </r>
  <r>
    <x v="140"/>
    <x v="85"/>
    <s v="AUGUSTA BIXLER FARMS"/>
    <x v="0"/>
    <x v="11"/>
    <x v="0"/>
    <x v="0"/>
    <s v="Y"/>
    <m/>
    <n v="545.29999999999995"/>
    <n v="639.59"/>
    <x v="0"/>
    <s v="MIDDLE RIVER"/>
    <s v="SACRAMENTO RIVER AND SAN JOAQUIN RIVER (DELTA)"/>
    <s v="San Joaquin"/>
    <s v="189-230-02"/>
    <s v="189-230-02_x000a_189-230-28"/>
    <s v="(1) Rancho El Pescadero_x000a_(2) Patent 2256_x000a_(3) Patent 1682 "/>
    <s v="Completely"/>
    <m/>
    <s v="Not Separated"/>
    <n v="1"/>
    <s v="Yes"/>
    <m/>
    <s v="No"/>
    <d v="2017-06-21T00:00:00"/>
    <x v="3"/>
    <s v="APN covered by multiple patents. 1  APN not riparian 189-230-28."/>
    <x v="0"/>
    <s v="N/A"/>
    <s v="N/A"/>
    <s v="N/A"/>
    <s v="N/A"/>
    <s v="N/A"/>
    <s v="N/A"/>
    <s v="N/A"/>
    <s v="N/A"/>
    <d v="2017-06-19T00:00:00"/>
    <x v="2"/>
    <s v="More information needed"/>
    <x v="0"/>
    <x v="0"/>
    <m/>
    <x v="0"/>
    <m/>
    <s v="R1"/>
    <s v="P1"/>
  </r>
  <r>
    <x v="141"/>
    <x v="86"/>
    <s v="W. James Edwards"/>
    <x v="0"/>
    <x v="1"/>
    <x v="0"/>
    <x v="0"/>
    <s v="N"/>
    <m/>
    <n v="3725.12"/>
    <n v="2737"/>
    <x v="0"/>
    <s v="Antelope Creek"/>
    <s v="Sacramento River"/>
    <s v="Tehama"/>
    <s v="049-150-001"/>
    <s v="043-170-006-000_x000a_043-170-027-000_x000a_043-170-039-000_x000a_043-170-071-000_x000a_049-060-004-000_x000a_049-060-029-000_x000a_049-060-030-000_x000a_049-060-031-000_x000a_049-060-039-000_x000a_049-060-041-000_x000a_049-060-042-000_x000a_049-060-043-000_x000a_049-150-001-000"/>
    <s v="CA RANCHO -_x000a_El Primer Canon or Rio De Los Berendos"/>
    <s v="Partially"/>
    <m/>
    <s v="Multiple Separations"/>
    <n v="13"/>
    <s v="no"/>
    <m/>
    <s v="No"/>
    <d v="2017-08-22T00:00:00"/>
    <x v="1"/>
    <s v="POU is located within Rancho El Prime Canon or Rio De Los Berendos"/>
    <x v="0"/>
    <s v="N/A"/>
    <s v="N/A"/>
    <s v="N/A"/>
    <s v="N/A"/>
    <s v="N/A"/>
    <s v="N/A"/>
    <s v="N/A"/>
    <s v="N/A"/>
    <d v="2017-08-02T00:00:00"/>
    <x v="2"/>
    <s v="No documentation given"/>
    <x v="0"/>
    <x v="0"/>
    <m/>
    <x v="0"/>
    <m/>
    <s v="R3"/>
    <s v="P1"/>
  </r>
  <r>
    <x v="142"/>
    <x v="87"/>
    <s v="HALLWOOD IRRIGATION COMPANY"/>
    <x v="0"/>
    <x v="1"/>
    <x v="0"/>
    <x v="0"/>
    <s v="N"/>
    <m/>
    <n v="42102.715000000004"/>
    <n v="49277"/>
    <x v="1"/>
    <s v="YUBA RIVER"/>
    <s v="FEATHER RIVER"/>
    <s v="Yuba"/>
    <s v=""/>
    <m/>
    <m/>
    <m/>
    <m/>
    <m/>
    <m/>
    <m/>
    <m/>
    <m/>
    <d v="2017-09-21T00:00:00"/>
    <x v="2"/>
    <m/>
    <x v="0"/>
    <s v="N/A"/>
    <s v="N/A"/>
    <s v="N/A"/>
    <s v="N/A"/>
    <s v="N/A"/>
    <s v="N/A"/>
    <s v="N/A"/>
    <s v="N/A"/>
    <m/>
    <x v="2"/>
    <s v="HIGH_x000a_No appropriation notice and no evidence of continuous use at all."/>
    <x v="0"/>
    <x v="0"/>
    <m/>
    <x v="0"/>
    <m/>
    <s v="N/A"/>
    <s v="P1"/>
  </r>
  <r>
    <x v="143"/>
    <x v="88"/>
    <s v="Glide In Ranch"/>
    <x v="0"/>
    <x v="1"/>
    <x v="0"/>
    <x v="1"/>
    <s v="Y"/>
    <m/>
    <n v="675.66666666666663"/>
    <n v="1831"/>
    <x v="0"/>
    <s v="YOLO BYPASS - TOE DRAIN"/>
    <s v="Sacramento River"/>
    <s v="Yolo"/>
    <s v="033-180-008"/>
    <s v="033-180-08"/>
    <s v="Patent 269 and Patent 1092"/>
    <s v="Completely"/>
    <m/>
    <s v="Not Separated"/>
    <n v="1"/>
    <s v="no"/>
    <m/>
    <s v="No"/>
    <d v="2017-05-22T00:00:00"/>
    <x v="1"/>
    <s v="Patents include No. 269, 1092 _x000a_Water source is Sacramento River Deep Water Ship Channel which was not illustrated in the original Yolo Survey 1005 and 880."/>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44"/>
    <x v="88"/>
    <s v="Glide In Ranch"/>
    <x v="0"/>
    <x v="1"/>
    <x v="0"/>
    <x v="1"/>
    <s v="Y"/>
    <m/>
    <n v="496"/>
    <n v="1813"/>
    <x v="0"/>
    <s v="TOE DRAIN"/>
    <s v="Sacramento River"/>
    <s v="Yolo"/>
    <s v="033-180-026"/>
    <s v="033-180-08"/>
    <s v="Patent 269"/>
    <s v="Completely"/>
    <m/>
    <s v="Not Separated"/>
    <n v="1"/>
    <s v="no"/>
    <m/>
    <s v="No"/>
    <d v="2017-05-22T00:00:00"/>
    <x v="1"/>
    <s v="Patents include No. 269, 1092 _x000a_Water source is Sacramento River Deep Water Ship Channel which was not illustrated in the original Yolo Survey 1005 and 880."/>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45"/>
    <x v="89"/>
    <s v="GRAHAM D CONNOR"/>
    <x v="0"/>
    <x v="1"/>
    <x v="0"/>
    <x v="1"/>
    <s v="Y"/>
    <m/>
    <n v="416"/>
    <n v="468"/>
    <x v="0"/>
    <s v="ELK SLOUGH"/>
    <s v="Sacramento River"/>
    <s v="Yolo"/>
    <s v="043-090-001-000"/>
    <s v="043-090-001-000, topo section 9"/>
    <s v="Patent 56 "/>
    <s v="Unknown"/>
    <m/>
    <s v="Unknown"/>
    <s v="unknown"/>
    <s v="no"/>
    <s v="Assumptions made: The general area of the POU was mapped out based on the POU description within the statement "/>
    <s v="No"/>
    <d v="2017-05-22T00:00:00"/>
    <x v="1"/>
    <s v="The statement did not specifically indicate the POU, it is assumed that the POU is on the parcels owned under &quot;Connor Graham Tr Etal&quot;"/>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46"/>
    <x v="90"/>
    <s v="Renzo Menconi"/>
    <x v="0"/>
    <x v="0"/>
    <x v="0"/>
    <x v="2"/>
    <s v="Y"/>
    <m/>
    <n v="558.08249999999998"/>
    <s v="-"/>
    <x v="0"/>
    <s v="BURNS CUTOFF"/>
    <s v="San Joaquin River"/>
    <s v="San Joaquin"/>
    <m/>
    <m/>
    <m/>
    <m/>
    <n v="1913"/>
    <m/>
    <m/>
    <m/>
    <m/>
    <s v="No"/>
    <d v="2017-09-22T00:00:00"/>
    <x v="1"/>
    <s v="See Contract And Other Rights. See http://www.waterboards.ca.gov/waterrights/water_issues/programs/hearings/woods_irrigation/docs/wr2016_0006-exec_agreement020816.pdf_x000a_http://www.waterboards.ca.gov/board_info/agendas/2011/jan/011811_8_121410order.pdf_x000a_Some of WIC have retained riparian rights (Rancho Santa margarita and Murphy Slough). Other areas of service seem to have been severed upon transfer of &quot;Parcel 2.&quot;"/>
    <x v="0"/>
    <s v="N/A"/>
    <s v="N/A"/>
    <s v="N/A"/>
    <s v="N/A"/>
    <s v="N/A"/>
    <s v="N/A"/>
    <s v="N/A"/>
    <s v="N/A"/>
    <d v="2017-06-19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147"/>
    <x v="91"/>
    <s v="Cecil Rodgers"/>
    <x v="0"/>
    <x v="1"/>
    <x v="0"/>
    <x v="2"/>
    <s v="Y"/>
    <m/>
    <n v="533.39499999999998"/>
    <s v="-"/>
    <x v="0"/>
    <s v="MIDDLE RIVER"/>
    <s v="Sacramento River"/>
    <s v="San Joaquin"/>
    <s v="131-390-03"/>
    <s v="162-110-11"/>
    <s v="CA Patent 2182"/>
    <s v="Completely"/>
    <m/>
    <s v="Not Separated"/>
    <m/>
    <m/>
    <m/>
    <s v="No"/>
    <d v="2017-09-22T00:00:00"/>
    <x v="1"/>
    <s v="See Contract And Other Rights."/>
    <x v="0"/>
    <s v="N/A"/>
    <s v="N/A"/>
    <s v="N/A"/>
    <s v="N/A"/>
    <s v="N/A"/>
    <s v="N/A"/>
    <s v="N/A"/>
    <s v="N/A"/>
    <d v="2017-07-26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148"/>
    <x v="92"/>
    <s v="Frederick J. and Bernard F. Damele"/>
    <x v="0"/>
    <x v="1"/>
    <x v="0"/>
    <x v="0"/>
    <s v="Y"/>
    <m/>
    <n v="376.28500000000003"/>
    <n v="291.94"/>
    <x v="0"/>
    <s v="SAN JOAQUIN RIVER"/>
    <s v="SACRAMENTO RIVER AND SAN JOAQUIN RIVER"/>
    <s v="San Joaquin"/>
    <s v="191-170-03"/>
    <s v="191-170-03"/>
    <s v="Rancho El Pescadero"/>
    <s v="Completely"/>
    <m/>
    <s v="Not Separated"/>
    <m/>
    <m/>
    <m/>
    <s v="No"/>
    <d v="2017-05-23T00:00:00"/>
    <x v="1"/>
    <s v="POU is on patents that touch the watercourse."/>
    <x v="0"/>
    <s v="N/A"/>
    <s v="N/A"/>
    <s v="N/A"/>
    <s v="N/A"/>
    <s v="N/A"/>
    <s v="N/A"/>
    <s v="N/A"/>
    <s v="N/A"/>
    <d v="2017-06-28T00:00:00"/>
    <x v="1"/>
    <s v="Short form of Agreement on Page 9 of PDF says the  land has had an irrigation system"/>
    <x v="0"/>
    <x v="0"/>
    <m/>
    <x v="0"/>
    <m/>
    <s v="R3"/>
    <s v="P3"/>
  </r>
  <r>
    <x v="149"/>
    <x v="69"/>
    <s v="CERRI &amp; SON"/>
    <x v="0"/>
    <x v="9"/>
    <x v="0"/>
    <x v="0"/>
    <s v="Y"/>
    <m/>
    <n v="413.66666666666663"/>
    <n v="200"/>
    <x v="0"/>
    <s v="OLD RIVER"/>
    <s v="San Joaquin River"/>
    <s v="San Joaquin"/>
    <s v="191-170-01"/>
    <s v="191-170-01"/>
    <s v="Rancho El Pescadero"/>
    <s v="Partially"/>
    <m/>
    <s v="Single Separation"/>
    <m/>
    <m/>
    <m/>
    <s v="No"/>
    <d v="2017-06-02T00:00:00"/>
    <x v="1"/>
    <s v="The POU parcel is located on a riparian patent and abutting to the  water source with the POD instream. "/>
    <x v="0"/>
    <s v="N/A"/>
    <s v="N/A"/>
    <s v="N/A"/>
    <s v="N/A"/>
    <s v="N/A"/>
    <s v="N/A"/>
    <s v="N/A"/>
    <s v="N/A"/>
    <d v="2017-07-13T00:00:00"/>
    <x v="1"/>
    <s v="Claimant failed to submit Pre-1914 supporting documents; however, riparian right is sufficient to constitute water use"/>
    <x v="0"/>
    <x v="0"/>
    <m/>
    <x v="0"/>
    <m/>
    <s v="R3"/>
    <s v="P3"/>
  </r>
  <r>
    <x v="150"/>
    <x v="93"/>
    <s v="BETTENCOURT FINCK RD RANCH LP"/>
    <x v="0"/>
    <x v="12"/>
    <x v="0"/>
    <x v="0"/>
    <s v="Y"/>
    <m/>
    <n v="667.30749999999989"/>
    <n v="768.62"/>
    <x v="0"/>
    <s v="OLD RIVER"/>
    <s v="SACRAMENTO RIVER AND SAN JOAQUIN RIVER (DELTA)"/>
    <s v="San Joaquin"/>
    <s v="189-050-44"/>
    <s v="189-050-44"/>
    <s v="(1) Rancho El Pescadero "/>
    <s v="Completely"/>
    <m/>
    <s v="Not Separated"/>
    <n v="0"/>
    <s v="Yes"/>
    <m/>
    <s v="No"/>
    <d v="2017-06-21T00:00:00"/>
    <x v="1"/>
    <s v="Bettencourt Farming LLC provides a detailed history of how the current property, which is adjacent to Old River, originated as part of the riparian El Pescadero Land Grant. At no point was the property severed and recombined."/>
    <x v="0"/>
    <s v="N/A"/>
    <s v="N/A"/>
    <s v="N/A"/>
    <s v="N/A"/>
    <s v="N/A"/>
    <s v="N/A"/>
    <s v="N/A"/>
    <s v="N/A"/>
    <d v="2017-06-19T00:00:00"/>
    <x v="2"/>
    <s v="Did not completely understand the documentation provided, but just seems to talk about change in ownership of property and division of parcels. Did not see evidence of pre-1914 right."/>
    <x v="0"/>
    <x v="0"/>
    <m/>
    <x v="0"/>
    <m/>
    <s v="R3"/>
    <s v="P1"/>
  </r>
  <r>
    <x v="151"/>
    <x v="94"/>
    <s v="JOHN AND MARIE CRONIN TRUST B"/>
    <x v="0"/>
    <x v="1"/>
    <x v="0"/>
    <x v="1"/>
    <s v="Y"/>
    <s v="John Cronin_x000a_Palmer Mollie Cronin_x000a_Gregory House, House Agricultural Consultants_x000a_Rancho Rio Vista"/>
    <n v="7113.2"/>
    <n v="8727"/>
    <x v="0"/>
    <s v="Lindsey Slough"/>
    <s v="Sacramento River"/>
    <s v="Solano"/>
    <s v="42-180-380"/>
    <s v="From ParcelQuest:_x000a_0177-010-010_x000a_0042-180-090"/>
    <s v="Most likely a CA patent. BLM search results yielded a federal patent to the State of California; however, the township and ranges did not match up."/>
    <s v="Separated"/>
    <m/>
    <s v="Unknown"/>
    <m/>
    <m/>
    <m/>
    <s v="Yes"/>
    <d v="2017-05-23T00:00:00"/>
    <x v="0"/>
    <s v="More information is needed about the POU and POD before coming to a conclusion."/>
    <x v="0"/>
    <s v="N/A"/>
    <s v="N/A"/>
    <s v="N/A"/>
    <s v="N/A"/>
    <s v="N/A"/>
    <s v="N/A"/>
    <s v="N/A"/>
    <s v="N/A"/>
    <d v="2017-06-28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52"/>
    <x v="95"/>
    <s v="HANK VAN EXEL DAIRY"/>
    <x v="0"/>
    <x v="1"/>
    <x v="3"/>
    <x v="0"/>
    <s v="Y"/>
    <m/>
    <n v="436.39"/>
    <n v="1447.35"/>
    <x v="1"/>
    <s v="East End of Sycamore Slough"/>
    <s v="Mokelumne River"/>
    <s v="San Joaquin"/>
    <s v="025-110-01"/>
    <s v="UNDEFINED"/>
    <s v="UNDEFINED"/>
    <s v="Partially"/>
    <m/>
    <s v="Single Separation"/>
    <m/>
    <m/>
    <m/>
    <s v="No"/>
    <d v="2017-09-21T00:00:00"/>
    <x v="2"/>
    <m/>
    <x v="0"/>
    <s v="N/A"/>
    <s v="N/A"/>
    <s v="N/A"/>
    <s v="N/A"/>
    <s v="N/A"/>
    <s v="N/A"/>
    <s v="N/A"/>
    <s v="N/A"/>
    <d v="2017-08-02T00:00:00"/>
    <x v="2"/>
    <s v="No supporting document for Pre-1914 right was submitted. Need more info."/>
    <x v="0"/>
    <x v="0"/>
    <m/>
    <x v="0"/>
    <m/>
    <s v="N/A"/>
    <s v="P1"/>
  </r>
  <r>
    <x v="153"/>
    <x v="96"/>
    <s v="KAE FARMS LLC"/>
    <x v="0"/>
    <x v="13"/>
    <x v="0"/>
    <x v="0"/>
    <s v="Y"/>
    <m/>
    <n v="1767.9233333333334"/>
    <n v="2322.5909999999999"/>
    <x v="0"/>
    <s v="North Canal"/>
    <s v="Sacramento-San Joaquin Delta"/>
    <s v="San Joaquin"/>
    <s v="189-250-20"/>
    <s v="189-250-20"/>
    <s v="CA Patent 2256"/>
    <s v="Completely"/>
    <m/>
    <s v="Not Separated"/>
    <m/>
    <m/>
    <m/>
    <s v="No"/>
    <d v="2017-08-23T00:00:00"/>
    <x v="1"/>
    <s v="APN/POU lie on a Riparian Patent"/>
    <x v="0"/>
    <s v="N/A"/>
    <s v="N/A"/>
    <s v="N/A"/>
    <s v="N/A"/>
    <s v="N/A"/>
    <s v="N/A"/>
    <s v="N/A"/>
    <s v="N/A"/>
    <d v="2017-07-26T00:00:00"/>
    <x v="2"/>
    <s v="No documentation given"/>
    <x v="0"/>
    <x v="0"/>
    <m/>
    <x v="0"/>
    <m/>
    <s v="R3"/>
    <s v="P1"/>
  </r>
  <r>
    <x v="154"/>
    <x v="97"/>
    <s v="ROBERT CECCHINI, INC"/>
    <x v="0"/>
    <x v="1"/>
    <x v="0"/>
    <x v="0"/>
    <s v="Y"/>
    <m/>
    <n v="593.97333333333336"/>
    <n v="580.43799999999999"/>
    <x v="0"/>
    <s v="OLD RIVER"/>
    <s v="Sacramento-San Joaquin Delta"/>
    <s v="Contra Costa"/>
    <s v="004-500-04, 004-500-05"/>
    <s v="Unknown"/>
    <s v="Patent 940, Patent 997, Patent 5025, Patent 1102, Patent 1155, Patent 1181, CC B "/>
    <s v="Completely"/>
    <m/>
    <s v="Not Separated"/>
    <n v="0"/>
    <s v="no"/>
    <m/>
    <s v="No"/>
    <d v="2017-08-23T00:00:00"/>
    <x v="1"/>
    <s v="APN/POU lie on a Riparian Patent. However, would be beneficial to find the Deed of the property and determine legitimacy."/>
    <x v="0"/>
    <s v="N/A"/>
    <s v="N/A"/>
    <s v="N/A"/>
    <s v="N/A"/>
    <s v="N/A"/>
    <s v="N/A"/>
    <s v="N/A"/>
    <s v="N/A"/>
    <d v="2017-06-29T00:00:00"/>
    <x v="2"/>
    <s v="Documentation is needed."/>
    <x v="0"/>
    <x v="0"/>
    <m/>
    <x v="0"/>
    <m/>
    <s v="R3"/>
    <s v="P1"/>
  </r>
  <r>
    <x v="155"/>
    <x v="97"/>
    <s v="ROBERT CECCHINI, INC"/>
    <x v="0"/>
    <x v="1"/>
    <x v="0"/>
    <x v="0"/>
    <s v="Y"/>
    <m/>
    <n v="729.83000000000015"/>
    <n v="848.87"/>
    <x v="0"/>
    <s v="INDIAN SLOUGH"/>
    <s v="Sacramento-San Joaquin Delta"/>
    <s v="Contra Costa"/>
    <s v="004-500-04"/>
    <s v="Unknown"/>
    <s v="Patent 940, Patent 997, Patent 5025, Patent 1102"/>
    <s v="Completely"/>
    <m/>
    <s v="Not Separated"/>
    <n v="0"/>
    <s v="no"/>
    <m/>
    <s v="No"/>
    <d v="2017-06-30T00:00:00"/>
    <x v="1"/>
    <s v="unconfirmed POU, but POD on riparian patent"/>
    <x v="0"/>
    <s v="N/A"/>
    <s v="N/A"/>
    <s v="N/A"/>
    <s v="N/A"/>
    <s v="N/A"/>
    <s v="N/A"/>
    <s v="N/A"/>
    <s v="N/A"/>
    <d v="2017-06-29T00:00:00"/>
    <x v="2"/>
    <s v="Documentation is needed."/>
    <x v="0"/>
    <x v="0"/>
    <m/>
    <x v="0"/>
    <m/>
    <s v="R3"/>
    <s v="P1"/>
  </r>
  <r>
    <x v="156"/>
    <x v="98"/>
    <s v="SARALE FARMS INC"/>
    <x v="0"/>
    <x v="13"/>
    <x v="0"/>
    <x v="0"/>
    <s v="Y"/>
    <m/>
    <n v="274"/>
    <n v="164.24600000000001"/>
    <x v="0"/>
    <s v="OLD RIVER"/>
    <s v="Sacramento-San Joaquin Delta"/>
    <s v="San Joaquin"/>
    <s v="189-250-04"/>
    <s v="189-250-04"/>
    <s v="CA patent 2256"/>
    <s v="Completely"/>
    <m/>
    <s v="Not Separated"/>
    <m/>
    <m/>
    <m/>
    <s v="No"/>
    <d v="2017-07-05T00:00:00"/>
    <x v="1"/>
    <s v="POU is located on one parcel that is completely covered by a patent riparian to the watercourse "/>
    <x v="0"/>
    <s v="N/A"/>
    <s v="N/A"/>
    <s v="N/A"/>
    <s v="N/A"/>
    <s v="N/A"/>
    <s v="N/A"/>
    <s v="N/A"/>
    <s v="N/A"/>
    <d v="2017-07-07T00:00:00"/>
    <x v="1"/>
    <s v="Claimant failed to submit Pre-1914 supporting documents; however, riparian right is sufficient to constitute water use"/>
    <x v="0"/>
    <x v="0"/>
    <m/>
    <x v="0"/>
    <m/>
    <s v="R3"/>
    <s v="P3"/>
  </r>
  <r>
    <x v="157"/>
    <x v="98"/>
    <s v="SARALE FARMS INC"/>
    <x v="0"/>
    <x v="13"/>
    <x v="0"/>
    <x v="0"/>
    <s v="Y"/>
    <m/>
    <n v="346"/>
    <n v="240.41"/>
    <x v="0"/>
    <s v="OLD RIVER"/>
    <s v="Sacramento-San Joaquin Delta"/>
    <s v="San Joaquin"/>
    <s v="189-250-04"/>
    <s v="189-250-04"/>
    <s v="CA patent 2256"/>
    <s v="Completely"/>
    <m/>
    <s v="Not Separated"/>
    <m/>
    <m/>
    <m/>
    <s v="No"/>
    <d v="2017-07-05T00:00:00"/>
    <x v="1"/>
    <s v="POU is located on one parcel that is completely covered by a patent riparian to the watercourse "/>
    <x v="0"/>
    <s v="N/A"/>
    <s v="N/A"/>
    <s v="N/A"/>
    <s v="N/A"/>
    <s v="N/A"/>
    <s v="N/A"/>
    <s v="N/A"/>
    <s v="N/A"/>
    <d v="2017-07-07T00:00:00"/>
    <x v="1"/>
    <s v="Claimant failed to submit Pre-1914 supporting documents; however, riparian right is sufficient to constitute water use"/>
    <x v="0"/>
    <x v="0"/>
    <m/>
    <x v="0"/>
    <m/>
    <s v="R3"/>
    <s v="P3"/>
  </r>
  <r>
    <x v="158"/>
    <x v="98"/>
    <s v="SARALE FARMS INC"/>
    <x v="0"/>
    <x v="13"/>
    <x v="0"/>
    <x v="0"/>
    <s v="Y"/>
    <m/>
    <n v="322"/>
    <n v="367.89299999999997"/>
    <x v="0"/>
    <s v="VICTORIA CANAL"/>
    <s v="Sacramento-San Joaquin Delta"/>
    <s v="San Joaquin"/>
    <s v="189-250-04"/>
    <s v="189-250-04"/>
    <s v="CA patent 2256"/>
    <m/>
    <m/>
    <s v="Not Separated"/>
    <m/>
    <m/>
    <m/>
    <s v="No"/>
    <d v="2017-07-05T00:00:00"/>
    <x v="1"/>
    <s v="POU is located on one parcel that is completely covered by a patent riparian to the watercourse "/>
    <x v="0"/>
    <s v="N/A"/>
    <s v="N/A"/>
    <s v="N/A"/>
    <s v="N/A"/>
    <s v="N/A"/>
    <s v="N/A"/>
    <s v="N/A"/>
    <s v="N/A"/>
    <d v="2017-07-07T00:00:00"/>
    <x v="1"/>
    <s v="Claimant failed to submit Pre-1914 supporting documents; however, riparian right is sufficient to constitute water use"/>
    <x v="0"/>
    <x v="0"/>
    <m/>
    <x v="0"/>
    <m/>
    <s v="R3"/>
    <s v="P3"/>
  </r>
  <r>
    <x v="159"/>
    <x v="98"/>
    <s v="SARALE FARMS INC"/>
    <x v="0"/>
    <x v="13"/>
    <x v="0"/>
    <x v="0"/>
    <s v="Y"/>
    <m/>
    <n v="764"/>
    <n v="700.95500000000004"/>
    <x v="0"/>
    <s v="VICTORIA CANAL"/>
    <s v="Sacramento-San Joaquin Delta"/>
    <s v="San Joaquin"/>
    <s v="189-250-04"/>
    <s v="189-250-04"/>
    <s v="CA patent 2256"/>
    <m/>
    <m/>
    <s v="Not Separated"/>
    <m/>
    <m/>
    <m/>
    <s v="No"/>
    <d v="2017-07-05T00:00:00"/>
    <x v="1"/>
    <s v="POU is located on one parcel that is completely covered by a patent riparian to the watercourse "/>
    <x v="0"/>
    <s v="N/A"/>
    <s v="N/A"/>
    <s v="N/A"/>
    <s v="N/A"/>
    <s v="N/A"/>
    <s v="N/A"/>
    <s v="N/A"/>
    <s v="N/A"/>
    <d v="2017-07-07T00:00:00"/>
    <x v="1"/>
    <s v="Claimant failed to submit Pre-1914 supporting documents; however, riparian right is sufficient to constitute water use"/>
    <x v="0"/>
    <x v="0"/>
    <m/>
    <x v="0"/>
    <m/>
    <s v="R3"/>
    <s v="P3"/>
  </r>
  <r>
    <x v="160"/>
    <x v="99"/>
    <s v="H and C VAN EXEL 2002 TRUST"/>
    <x v="0"/>
    <x v="1"/>
    <x v="3"/>
    <x v="0"/>
    <s v="Y"/>
    <m/>
    <n v="661.23"/>
    <n v="1163.3399999999999"/>
    <x v="0"/>
    <s v="SYCMORE SLOUGH"/>
    <s v="SOUTH FORK MOKELUMNE RIVER"/>
    <s v="San Joaquin"/>
    <s v="011-090-10"/>
    <s v="011-090-10, 011-090-04, 011-090-05"/>
    <s v="(1) CA patent 1067 (2) CA patent 353 (3) CA patent 477"/>
    <m/>
    <m/>
    <s v="Multiple Separations"/>
    <m/>
    <m/>
    <m/>
    <s v="No"/>
    <d v="2017-08-09T00:00:00"/>
    <x v="3"/>
    <s v="Part of the POU is Non-Riparian."/>
    <x v="1"/>
    <s v="N/A"/>
    <s v="N/A"/>
    <s v="N/A"/>
    <s v="N/A"/>
    <s v="N/A"/>
    <s v="N/A"/>
    <s v="N/A"/>
    <s v="N/A"/>
    <m/>
    <x v="3"/>
    <s v="N/A"/>
    <x v="0"/>
    <x v="0"/>
    <m/>
    <x v="0"/>
    <m/>
    <s v="R1"/>
    <s v="N/A"/>
  </r>
  <r>
    <x v="161"/>
    <x v="100"/>
    <s v="SUTTER HOME WINERY INC"/>
    <x v="0"/>
    <x v="14"/>
    <x v="0"/>
    <x v="0"/>
    <s v="Y"/>
    <s v="011-090-04 has become 011-090-15 and 011-090-18. 011-090-05 has become 011-090-15"/>
    <n v="748.11999999999989"/>
    <n v="492.8"/>
    <x v="0"/>
    <s v="SYCMORE SLOUGH"/>
    <s v="SOUTH FORK MOKELUMNE RIVER"/>
    <s v="San Joaquin"/>
    <s v="011-09-04"/>
    <s v="011-090-04, 011-090-05"/>
    <s v="CA PATENT 4605, 3298, 2156"/>
    <s v="Partially"/>
    <m/>
    <s v="Single Separation"/>
    <m/>
    <m/>
    <m/>
    <s v="No"/>
    <d v="2017-08-09T00:00:00"/>
    <x v="0"/>
    <s v="Sycamore Slough not found in the original survey"/>
    <x v="1"/>
    <s v="N/A"/>
    <s v="N/A"/>
    <s v="N/A"/>
    <s v="N/A"/>
    <s v="N/A"/>
    <s v="N/A"/>
    <s v="N/A"/>
    <s v="N/A"/>
    <d v="2017-07-24T00:00:00"/>
    <x v="3"/>
    <s v="N/A"/>
    <x v="0"/>
    <x v="0"/>
    <m/>
    <x v="0"/>
    <m/>
    <s v="R2"/>
    <s v="N/A"/>
  </r>
  <r>
    <x v="162"/>
    <x v="101"/>
    <s v="Henry P Van Exel"/>
    <x v="0"/>
    <x v="14"/>
    <x v="0"/>
    <x v="0"/>
    <s v="Y"/>
    <m/>
    <n v="1061"/>
    <n v="1818.2"/>
    <x v="0"/>
    <s v="SYCMORE SLOUGH"/>
    <s v="SOUTH FORK MOKELUMNE RIVER"/>
    <s v="San Joaquin"/>
    <s v="011-20-08"/>
    <s v="01120008 &amp; 01120009"/>
    <s v="(1) CA patent 2156  (2) CA patent 3298"/>
    <m/>
    <m/>
    <s v="Single Separation"/>
    <m/>
    <m/>
    <m/>
    <s v="No"/>
    <d v="2017-06-06T00:00:00"/>
    <x v="3"/>
    <s v="APN: 011-200-09 within the POU is located on non-riparian patents to the water source. SEE S1664_pou superimposed over patent map (Revised).pdf"/>
    <x v="1"/>
    <s v="N/A"/>
    <s v="N/A"/>
    <s v="N/A"/>
    <s v="N/A"/>
    <s v="N/A"/>
    <s v="N/A"/>
    <s v="N/A"/>
    <s v="N/A"/>
    <d v="2017-07-24T00:00:00"/>
    <x v="3"/>
    <s v="N/A"/>
    <x v="0"/>
    <x v="0"/>
    <m/>
    <x v="0"/>
    <m/>
    <s v="R1"/>
    <s v="N/A"/>
  </r>
  <r>
    <x v="163"/>
    <x v="102"/>
    <s v="Kevin Mikaelian"/>
    <x v="0"/>
    <x v="15"/>
    <x v="0"/>
    <x v="0"/>
    <s v="Y"/>
    <m/>
    <n v="336"/>
    <n v="192.22"/>
    <x v="0"/>
    <s v="SYCMORE SLOUGH"/>
    <s v="Mokelumne River"/>
    <s v="San Joaquin"/>
    <s v="025-060-09 &amp; 025-060-06 &amp; 025-060-07"/>
    <s v="025-060-09 &amp; 025-060-06 &amp; 025-060-07"/>
    <s v="(1) CA patent 2156_x000a_(2) CA patent 1776_x000a_(3) CA patent 538"/>
    <m/>
    <m/>
    <s v="Not Separated"/>
    <m/>
    <m/>
    <m/>
    <s v="No"/>
    <d v="2017-09-25T00:00:00"/>
    <x v="3"/>
    <s v="POU is not riparian to Sycamore Slough. Sycamore Slough appears to have been dug in after patents were issued - appears in 1894 Lodi Map, but not the survey map."/>
    <x v="0"/>
    <s v="N/A"/>
    <s v="N/A"/>
    <s v="N/A"/>
    <s v="N/A"/>
    <s v="N/A"/>
    <s v="N/A"/>
    <s v="N/A"/>
    <s v="N/A"/>
    <d v="2017-06-29T00:00:00"/>
    <x v="2"/>
    <s v="Documentation is needed."/>
    <x v="0"/>
    <x v="0"/>
    <m/>
    <x v="0"/>
    <m/>
    <s v="R1"/>
    <s v="P1"/>
  </r>
  <r>
    <x v="164"/>
    <x v="103"/>
    <s v="Ronald Robinson"/>
    <x v="0"/>
    <x v="15"/>
    <x v="0"/>
    <x v="0"/>
    <s v="Y"/>
    <m/>
    <n v="335.8966666666667"/>
    <n v="192.22"/>
    <x v="0"/>
    <s v="SYCMORE SLOUGH"/>
    <s v="MOKELUME RIVER"/>
    <s v="San Joaquin"/>
    <s v="025-060-08, 025-060-10"/>
    <s v="025-060-05, 025-060-08, 025-060-10"/>
    <s v="(1) CA patent 976, (2) CA patent 1346 (3) CA patent 1191 (4) CA patent 920 (5) CA patent 951"/>
    <s v="Completely"/>
    <m/>
    <s v="Single Separation"/>
    <m/>
    <m/>
    <m/>
    <s v="No"/>
    <d v="2017-07-21T00:00:00"/>
    <x v="3"/>
    <s v="Portions of the POU lie on Non-Riparian Patents"/>
    <x v="0"/>
    <s v="N/A"/>
    <s v="N/A"/>
    <s v="N/A"/>
    <s v="N/A"/>
    <s v="N/A"/>
    <s v="N/A"/>
    <s v="N/A"/>
    <s v="N/A"/>
    <d v="2017-07-24T00:00:00"/>
    <x v="2"/>
    <s v="No documentation given"/>
    <x v="0"/>
    <x v="0"/>
    <m/>
    <x v="0"/>
    <m/>
    <s v="R1"/>
    <s v="P1"/>
  </r>
  <r>
    <x v="165"/>
    <x v="104"/>
    <s v="M&amp;T Chico Ranch, Inc."/>
    <x v="0"/>
    <x v="1"/>
    <x v="0"/>
    <x v="0"/>
    <s v="N"/>
    <m/>
    <n v="7910.65"/>
    <n v="2811.6"/>
    <x v="1"/>
    <s v="Butte Creek"/>
    <s v="Sacramento River"/>
    <s v="Butte"/>
    <s v=""/>
    <m/>
    <m/>
    <m/>
    <m/>
    <m/>
    <m/>
    <m/>
    <m/>
    <m/>
    <d v="2017-09-21T00:00:00"/>
    <x v="2"/>
    <m/>
    <x v="0"/>
    <s v="N/A"/>
    <s v="N/A"/>
    <s v="N/A"/>
    <s v="N/A"/>
    <s v="N/A"/>
    <s v="N/A"/>
    <s v="N/A"/>
    <s v="N/A"/>
    <d v="2017-08-02T00:00:00"/>
    <x v="2"/>
    <s v="No documentation provided"/>
    <x v="0"/>
    <x v="0"/>
    <m/>
    <x v="0"/>
    <m/>
    <s v="N/A"/>
    <s v="P1"/>
  </r>
  <r>
    <x v="166"/>
    <x v="105"/>
    <s v="J.H. Jonson &amp; Sons Inc."/>
    <x v="0"/>
    <x v="1"/>
    <x v="0"/>
    <x v="1"/>
    <s v="Y"/>
    <m/>
    <n v="453.23373771038439"/>
    <n v="328.58199999999999"/>
    <x v="0"/>
    <s v="SNODGRASS SLOUGH"/>
    <s v="Unknown"/>
    <s v="Sacramento"/>
    <s v="132-0200-005"/>
    <s v="132-0200-005, _x000a_132-0200-037"/>
    <s v="CA PATENT 624, 921, 3483, 3803"/>
    <s v="Partially"/>
    <m/>
    <s v="Single Separation"/>
    <m/>
    <m/>
    <m/>
    <s v="No"/>
    <d v="2017-06-06T00:00:00"/>
    <x v="1"/>
    <s v="Although a small portion of the POU lies on a non-riparian patent, it is possible that there is a mapping error with the patents. Property abuts water source. POUs and POD are in the same watershed. The property has single severance"/>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67"/>
    <x v="105"/>
    <s v="J.H. Jonson &amp; Sons Inc."/>
    <x v="0"/>
    <x v="1"/>
    <x v="0"/>
    <x v="1"/>
    <s v="Y"/>
    <m/>
    <n v="1037.3759785914422"/>
    <n v="352.11599999999999"/>
    <x v="0"/>
    <s v="SNODGRASS SLOUGH"/>
    <s v="Unknown"/>
    <s v="Sacramento"/>
    <s v="132-0200-005"/>
    <s v="132-0200-005, _x000a_132-0200-037"/>
    <s v="CA PATENT 624, 921, 3483, 3803"/>
    <s v="Partially"/>
    <m/>
    <s v="Single Separation"/>
    <m/>
    <m/>
    <m/>
    <s v="No"/>
    <d v="2017-07-07T00:00:00"/>
    <x v="1"/>
    <s v="POU on separate patents, but both patents appear to abut Borrow Canal."/>
    <x v="0"/>
    <s v="N/A"/>
    <s v="N/A"/>
    <s v="N/A"/>
    <s v="N/A"/>
    <s v="N/A"/>
    <s v="N/A"/>
    <s v="N/A"/>
    <s v="N/A"/>
    <d v="2017-07-07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68"/>
    <x v="105"/>
    <s v="J.H. Jonson &amp; Sons Inc."/>
    <x v="0"/>
    <x v="1"/>
    <x v="0"/>
    <x v="1"/>
    <s v="Y"/>
    <m/>
    <n v="451.16735358594366"/>
    <n v="102.923"/>
    <x v="0"/>
    <s v="SNODGRASS SLOUGH"/>
    <s v="Unknown"/>
    <s v="Sacramento"/>
    <s v="132-0200-037"/>
    <s v="132-0200-005,_x000a_132-0200-037,_x000a_132-0200-016"/>
    <s v="CA PATENT 624,921,3483, 3803"/>
    <s v="Partially"/>
    <m/>
    <s v="Single Separation"/>
    <m/>
    <m/>
    <m/>
    <s v="No"/>
    <d v="2017-06-06T00:00:00"/>
    <x v="0"/>
    <s v="Contains POU on a patent that appears to not touch Borrow Canal"/>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69"/>
    <x v="106"/>
    <s v="Fahn Brothers Properties LLC"/>
    <x v="0"/>
    <x v="1"/>
    <x v="0"/>
    <x v="1"/>
    <s v="Y"/>
    <m/>
    <n v="1617.5466666666669"/>
    <n v="2185.81"/>
    <x v="0"/>
    <s v="Minor Slough"/>
    <s v="Sacramento River"/>
    <s v="Solano"/>
    <s v="0042-250-110"/>
    <s v="0042-250-010"/>
    <s v="Not Available"/>
    <s v="Separated"/>
    <m/>
    <s v="Single Separation"/>
    <m/>
    <m/>
    <m/>
    <m/>
    <d v="2017-06-06T00:00:00"/>
    <x v="3"/>
    <s v="The POD is Minor Slough on APN 0042-220-020, from which the parcel is completely severed. The water right holder has not provided a copy of the title or any other evidence whatsoever to suggest his riparian right was preserved upon severance. based on the map provided but the claimant APN's 0042-250-110 and 0042250010 describes the POU, POD and POU are included within several CA patents as shown 016796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See S016796 POU and Underlying Paten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70"/>
    <x v="49"/>
    <s v="ANDERSON-COTTONWOOD IRRIGATION DISTRICT"/>
    <x v="0"/>
    <x v="1"/>
    <x v="0"/>
    <x v="0"/>
    <s v="N"/>
    <m/>
    <n v="5989.8484848484841"/>
    <n v="0"/>
    <x v="1"/>
    <s v="Sacramento River"/>
    <m/>
    <s v="Shasta"/>
    <s v="070-180-023"/>
    <m/>
    <m/>
    <s v="Completely"/>
    <m/>
    <s v="Unknown"/>
    <m/>
    <m/>
    <m/>
    <s v="No"/>
    <d v="2017-09-21T00:00:00"/>
    <x v="2"/>
    <s v="We are not evaluating Pre-1914 claims at this time. A map was not made."/>
    <x v="0"/>
    <s v="N/A"/>
    <s v="N/A"/>
    <s v="N/A"/>
    <s v="N/A"/>
    <s v="N/A"/>
    <s v="N/A"/>
    <s v="N/A"/>
    <s v="N/A"/>
    <d v="2017-06-19T00:00:00"/>
    <x v="0"/>
    <s v="currently no means of differentiating flows to which_x000a_riparian rights of lands and pre-1914 water rights within Water Right Claimant’s_x000a_boundaries"/>
    <x v="0"/>
    <x v="0"/>
    <m/>
    <x v="0"/>
    <m/>
    <s v="N/A"/>
    <s v="P2"/>
  </r>
  <r>
    <x v="171"/>
    <x v="107"/>
    <s v="Machado Revocable Trust"/>
    <x v="0"/>
    <x v="1"/>
    <x v="0"/>
    <x v="0"/>
    <s v="Y"/>
    <m/>
    <n v="1886.3566666666668"/>
    <n v="2189.04"/>
    <x v="1"/>
    <s v="Old River"/>
    <s v="Sacramento-San Joaquin Delta"/>
    <s v="San Joaquin"/>
    <s v="189-060-06"/>
    <s v="189-050-26_x000a_189-060-06"/>
    <s v="Rancho El Pescadero"/>
    <s v="Completely"/>
    <m/>
    <s v="Not Separated"/>
    <m/>
    <m/>
    <m/>
    <s v="No"/>
    <d v="2017-09-21T00:00:00"/>
    <x v="2"/>
    <m/>
    <x v="0"/>
    <s v="N/A"/>
    <s v="N/A"/>
    <s v="N/A"/>
    <s v="N/A"/>
    <s v="N/A"/>
    <s v="N/A"/>
    <s v="N/A"/>
    <s v="N/A"/>
    <d v="2017-08-02T00:00:00"/>
    <x v="2"/>
    <s v="No supporting document for Pre-1914 right was submitted. Need more info."/>
    <x v="0"/>
    <x v="0"/>
    <m/>
    <x v="0"/>
    <m/>
    <s v="N/A"/>
    <s v="P1"/>
  </r>
  <r>
    <x v="172"/>
    <x v="108"/>
    <s v="RUMSEY WATER USERS ASSOCIATION"/>
    <x v="0"/>
    <x v="1"/>
    <x v="0"/>
    <x v="0"/>
    <s v="N"/>
    <m/>
    <n v="5600"/>
    <n v="0"/>
    <x v="1"/>
    <s v="Cache Creek"/>
    <s v="Sacramento River"/>
    <s v="Yolo"/>
    <s v="Shown in provided map as Rumsey Water Users Association APN 060-270-07"/>
    <s v="APN 060 220 21, 060 210 09, 060 210 23, 060 220 47, 060 220 50, 060 247 01, 060 230 11, 060 252 12, 060 251 01, 060 230 10, 060 210 18, 060 220 53, 060 253 06, 060 210 16, 060 220 41, 060 220 39, 060 220 40, 060 270 15, 060 270 19, 060 220 20, 060 260 07, 060 246 01, 060 220 59, 060 220 42, 060 220 60, 060 270 21, 060 220 45, 060 270 08, 060 270 14, 060 270 18, 060 270 07, 060 241 01, 060 254 01, 060 220 58, 060 252 04, 060 243 02, 060 252 18, 060 220 27, 060 241 04, 060 230 14, 060 210 14, 060 220 13, 060 270 22, 060 260 06, 060 220 35, 060 230 09, 060 230 07, 060 270 04, 060 220 30, 060 230 17, 060 270 20, 060 220 38, 060 220 14, 060 220 51, 060 220 33, 060 210 17, 060 210 08, 060 210 15, 060 270 09, 060 230 12, 060 242 01, 060 220 24, 060 220 11, 060 220 36, 060 220 52, 060 220 37, 060 243 01, 060 252 17, 060 241 02, 060 210 13, 060 210 30, 060 270 01, 060 270 06, 060 210 01, 060 252 05, 060 241 03, 060 220 43, 060 220 44, 060 230 05, 060 220 17, 060 210 25, 060 220 18, 060 220 54, 060 210 28, 060 210 10, 060 244 01, 060 230 13, 060 220 28, 060 245 01, 060 220 29, 060 210 04, 060 270 02, 018 260 20, 060 210 29, 060 220 32, 060 270 03, 060 220 46, 060 220 48, 060 260 04, 060 210 11, 060 248 01, 060 241 05, 060 243 03, 060 210 12, 060 210 02, 060 220 49, 060 220 16, 060 230 06, 060 220 26, 060 220 31, 060 220 25."/>
    <s v="Protesting Information provided for Names of members of the Rumsey Water Users Association in doc S016899 Att 11A pg 1, 2, and 3 "/>
    <s v="Partially"/>
    <m/>
    <s v="Multiple Separations"/>
    <n v="111"/>
    <s v="Protesting Papers was provided"/>
    <s v="Nothing reported beyond the initial statement, 2012 is the last eWRIMS report   "/>
    <s v="No"/>
    <d v="2017-09-21T00:00:00"/>
    <x v="2"/>
    <s v="LK Comment: Previous statements have only claimed Pre-1914. _x000a__x000a_SH Comment: According to the Maps provided showing the Association POU there is parcels that doesn’t touch any water body. See S016899 POU and Underlying Patents."/>
    <x v="0"/>
    <s v="N/A"/>
    <s v="N/A"/>
    <s v="N/A"/>
    <s v="N/A"/>
    <s v="N/A"/>
    <s v="N/A"/>
    <s v="N/A"/>
    <s v="N/A"/>
    <d v="2017-07-31T00:00:00"/>
    <x v="0"/>
    <s v="Claimant failed to submit a Notice of Appropriation; instead, a Protest document was submitted which has mentioned that a Notice of Appropriation has existed."/>
    <x v="0"/>
    <x v="0"/>
    <m/>
    <x v="0"/>
    <m/>
    <s v="N/A"/>
    <s v="P2"/>
  </r>
  <r>
    <x v="173"/>
    <x v="109"/>
    <s v="Honker Lake Ranch"/>
    <x v="0"/>
    <x v="1"/>
    <x v="0"/>
    <x v="0"/>
    <s v="Y"/>
    <m/>
    <n v="929"/>
    <n v="801.06"/>
    <x v="0"/>
    <s v="MIDDLE RIVER"/>
    <s v="SACRAMENTO/SAN JOAQUIN DELTA"/>
    <s v="San Joaquin"/>
    <s v="131-300-03"/>
    <s v="13118008 &amp; 13118004"/>
    <s v="(1) CA patent 2182_x000a_(2) CA patent 1675"/>
    <s v="Separated"/>
    <m/>
    <m/>
    <n v="2"/>
    <s v="Patents provided but only for Patent 2182 (JP Whitney)"/>
    <s v="Patent at POD and POU are different but both come from the same source"/>
    <s v="No"/>
    <d v="2017-09-22T00:00:00"/>
    <x v="0"/>
    <s v="The POD is on Patent 1675 and the POU is on Patent 2182. However, the patents are both riparian to Middle River. Claimant needs to provide proof of preservation of riparian right after subdivision."/>
    <x v="0"/>
    <s v="N/A"/>
    <s v="N/A"/>
    <s v="N/A"/>
    <s v="N/A"/>
    <s v="N/A"/>
    <s v="N/A"/>
    <s v="N/A"/>
    <s v="N/A"/>
    <d v="2017-07-23T00:00:00"/>
    <x v="1"/>
    <s v="POD and POU are located within WIC boundary which is considered as *4 category"/>
    <x v="0"/>
    <x v="0"/>
    <m/>
    <x v="0"/>
    <m/>
    <s v="R2"/>
    <s v="P3"/>
  </r>
  <r>
    <x v="174"/>
    <x v="110"/>
    <s v="Deadhorse LP"/>
    <x v="0"/>
    <x v="1"/>
    <x v="0"/>
    <x v="1"/>
    <s v="Y"/>
    <s v="The provided APN in the statement was subdivided into two parcels, which are 043-070-27 and 043-070-28. The provided APN can be found in Yolo County parcel data from 2010. "/>
    <n v="303.71666666666698"/>
    <n v="421.48"/>
    <x v="0"/>
    <s v="SACRAMENTO RIVER"/>
    <s v="SACRAMENTO/SAN JOAQUIN DELTA"/>
    <s v="Yolo"/>
    <s v="043-070-120, Latitude &amp; Longitude:  38.346223, -121.551223"/>
    <s v="043-070-120 (or 043-070-27 and 043-070-28) &amp; 043-070-24"/>
    <s v="Job Wood owned Survey # 340 and Henry Welch Owned 342."/>
    <s v="Partially"/>
    <m/>
    <s v="Multiple Separations"/>
    <n v="2"/>
    <s v="no"/>
    <s v="See S016908 POU and Underlying patent.pdf"/>
    <s v="No"/>
    <d v="2017-05-22T00:00:00"/>
    <x v="3"/>
    <s v="This is a suspect case, as there are both multiple separations between parcels and the northernmost corner of the place of use is covered by a patent that is not riparian to the watershed.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75"/>
    <x v="111"/>
    <s v="Kurt and Sandra Kautz Family Trust"/>
    <x v="0"/>
    <x v="1"/>
    <x v="4"/>
    <x v="1"/>
    <s v="Y"/>
    <m/>
    <n v="2359.6566666666668"/>
    <n v="0"/>
    <x v="0"/>
    <s v="Dry Creek"/>
    <s v="Mokelumne River"/>
    <s v="San Joaquin"/>
    <s v="003-19-001"/>
    <s v="UNDEFINED"/>
    <s v="UNDEFINED"/>
    <s v="Partially"/>
    <m/>
    <s v="Single Separation"/>
    <m/>
    <m/>
    <m/>
    <s v="No"/>
    <d v="2017-08-14T00:00:00"/>
    <x v="0"/>
    <s v="POD is Riparian. However, quick investigation on ParcelQuest shows that the Owner owns a lot of land nearby, some of which is not Riparian."/>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76"/>
    <x v="112"/>
    <s v="Elliot Family Revocable Trust"/>
    <x v="0"/>
    <x v="1"/>
    <x v="0"/>
    <x v="1"/>
    <s v="Y"/>
    <m/>
    <n v="1161.0966666666666"/>
    <n v="1146.7750000000001"/>
    <x v="0"/>
    <s v="Sacramento River"/>
    <s v="Sacramento-San Joaquin Delta"/>
    <s v="Sacramento"/>
    <s v="132-0120-001-0000"/>
    <s v="132-0120-001-0000"/>
    <m/>
    <s v="Completely"/>
    <m/>
    <s v="Unknown"/>
    <m/>
    <m/>
    <m/>
    <s v="No"/>
    <d v="2017-07-19T00:00:00"/>
    <x v="1"/>
    <s v="POU/PODs are on 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77"/>
    <x v="113"/>
    <s v="Joy &amp; Robert Augusto Trust"/>
    <x v="0"/>
    <x v="1"/>
    <x v="0"/>
    <x v="1"/>
    <s v="Y"/>
    <m/>
    <n v="319.33333333333331"/>
    <n v="243.21"/>
    <x v="0"/>
    <s v="MINER SLOUGH"/>
    <s v="SUTTER SLOUGH"/>
    <s v="Solano"/>
    <s v="0042-220-020"/>
    <s v="0042-220-013"/>
    <s v="CA PATENT 2106, 2111"/>
    <s v="Separated"/>
    <m/>
    <s v="Single Separation"/>
    <n v="1"/>
    <s v="no"/>
    <m/>
    <s v="No"/>
    <d v="2017-08-22T00:00:00"/>
    <x v="3"/>
    <s v="POU is located within non-riparian patent. SEE S016918 POU and Underlying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78"/>
    <x v="95"/>
    <s v="EVERETT LUIZ &amp; SONS DAIRY"/>
    <x v="0"/>
    <x v="1"/>
    <x v="3"/>
    <x v="0"/>
    <s v="Y"/>
    <m/>
    <n v="418.61"/>
    <n v="753.71"/>
    <x v="0"/>
    <s v="SYCMORE SLOUGH"/>
    <s v="MOKULMNE RIVER"/>
    <s v="San Joaquin"/>
    <s v="025-110-01"/>
    <s v="025-110-07_x000a_025-110-06_x000a_025-110-01"/>
    <s v="Patent 4605, Patent 2156, Patent 1829, CA1630_.34, CA1340_.193"/>
    <s v="Partially"/>
    <m/>
    <s v="Multiple Separations"/>
    <n v="2"/>
    <s v="no"/>
    <m/>
    <s v="No"/>
    <d v="2017-07-19T00:00:00"/>
    <x v="3"/>
    <s v="Some APNs are not Riparian to water source"/>
    <x v="1"/>
    <s v="N/A"/>
    <s v="N/A"/>
    <s v="N/A"/>
    <s v="N/A"/>
    <s v="N/A"/>
    <s v="N/A"/>
    <s v="N/A"/>
    <s v="N/A"/>
    <d v="2017-07-25T00:00:00"/>
    <x v="3"/>
    <s v="N/A"/>
    <x v="0"/>
    <x v="0"/>
    <m/>
    <x v="0"/>
    <m/>
    <s v="R1"/>
    <s v="N/A"/>
  </r>
  <r>
    <x v="179"/>
    <x v="114"/>
    <s v="Frank Lamb"/>
    <x v="0"/>
    <x v="13"/>
    <x v="0"/>
    <x v="0"/>
    <s v="Y"/>
    <m/>
    <n v="3378"/>
    <n v="3169.41"/>
    <x v="0"/>
    <s v="Middle River"/>
    <s v="Sacramento-San Joaquin Delta"/>
    <s v="San Joaquin"/>
    <s v="189-250-23"/>
    <s v="189-250-23"/>
    <s v="Patent Book 7, Pg. 384, 5/26/1877"/>
    <s v="Separated"/>
    <m/>
    <s v="Single Separation"/>
    <m/>
    <m/>
    <m/>
    <s v="No"/>
    <d v="2017-08-23T00:00:00"/>
    <x v="1"/>
    <s v="APN/POU lie on a Riparian Patent"/>
    <x v="0"/>
    <s v="N/A"/>
    <s v="N/A"/>
    <s v="N/A"/>
    <s v="N/A"/>
    <s v="N/A"/>
    <s v="N/A"/>
    <s v="N/A"/>
    <s v="N/A"/>
    <d v="2017-07-26T00:00:00"/>
    <x v="2"/>
    <s v="No documentation given"/>
    <x v="0"/>
    <x v="0"/>
    <m/>
    <x v="0"/>
    <m/>
    <s v="R3"/>
    <s v="P1"/>
  </r>
  <r>
    <x v="180"/>
    <x v="115"/>
    <s v="JAMES S CODDINGTON"/>
    <x v="0"/>
    <x v="1"/>
    <x v="0"/>
    <x v="0"/>
    <s v="N"/>
    <s v="Bleartt Ranch"/>
    <n v="5244"/>
    <n v="0"/>
    <x v="0"/>
    <s v="San Joaquin River"/>
    <s v="Delta-Bay"/>
    <s v="Stanislaus"/>
    <s v="016-010-03"/>
    <s v="016-001-002-000_x000a_016-001-001-000_x000a_016-001-003-000"/>
    <s v="Rancho El Pescadero"/>
    <s v="Completely"/>
    <m/>
    <s v="Unknown"/>
    <m/>
    <m/>
    <m/>
    <s v="No"/>
    <d v="2017-08-23T00:00:00"/>
    <x v="1"/>
    <s v="APN/POU lie on a Riparian Patent. However, would be beneficial to find the Deed of the property and determine legitimacy."/>
    <x v="0"/>
    <s v="N/A"/>
    <s v="N/A"/>
    <s v="N/A"/>
    <s v="N/A"/>
    <s v="N/A"/>
    <s v="N/A"/>
    <s v="N/A"/>
    <s v="N/A"/>
    <d v="2017-07-07T00:00:00"/>
    <x v="2"/>
    <s v="Claimant failed to submit Pre-1914 supporting documents; and riparian right is insufficient to constitute water use"/>
    <x v="0"/>
    <x v="0"/>
    <m/>
    <x v="0"/>
    <m/>
    <s v="R3"/>
    <s v="P1"/>
  </r>
  <r>
    <x v="181"/>
    <x v="116"/>
    <s v="PINNACLE ORCHARDS"/>
    <x v="0"/>
    <x v="1"/>
    <x v="0"/>
    <x v="0"/>
    <s v="Y"/>
    <m/>
    <n v="380.88"/>
    <n v="0"/>
    <x v="0"/>
    <s v="Telephone Cut"/>
    <s v="SJ Delta"/>
    <s v="San Joaquin"/>
    <m/>
    <s v="055-110-16"/>
    <s v="Bishop Tract"/>
    <s v="Partially"/>
    <n v="1910"/>
    <s v="Multiple Separations"/>
    <m/>
    <m/>
    <m/>
    <s v="No"/>
    <d v="2017-05-23T00:00:00"/>
    <x v="1"/>
    <s v="POU looks to be on patents that line the watercourse."/>
    <x v="0"/>
    <s v="N/A"/>
    <s v="N/A"/>
    <s v="N/A"/>
    <s v="N/A"/>
    <s v="N/A"/>
    <s v="N/A"/>
    <s v="N/A"/>
    <s v="N/A"/>
    <d v="2017-06-29T00:00:00"/>
    <x v="2"/>
    <s v="Documentation is needed."/>
    <x v="0"/>
    <x v="0"/>
    <m/>
    <x v="0"/>
    <m/>
    <s v="R3"/>
    <s v="P1"/>
  </r>
  <r>
    <x v="182"/>
    <x v="117"/>
    <s v="Frankie Spinella"/>
    <x v="0"/>
    <x v="1"/>
    <x v="0"/>
    <x v="1"/>
    <s v="Y"/>
    <m/>
    <n v="424.92285737960106"/>
    <n v="5.9839000000000002"/>
    <x v="1"/>
    <s v="SACRAMENTO RIVER"/>
    <m/>
    <s v="Yolo"/>
    <s v="044-070-022"/>
    <s v="Unknown"/>
    <s v="Unknown"/>
    <s v="Unknown"/>
    <m/>
    <s v="Unknown"/>
    <s v="unknown"/>
    <s v="Yes"/>
    <m/>
    <m/>
    <d v="2017-09-21T00:00:00"/>
    <x v="2"/>
    <m/>
    <x v="0"/>
    <s v="N/A"/>
    <s v="N/A"/>
    <s v="N/A"/>
    <s v="N/A"/>
    <s v="N/A"/>
    <s v="N/A"/>
    <s v="N/A"/>
    <s v="N/A"/>
    <d v="2017-08-02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83"/>
    <x v="118"/>
    <s v="Fildin Development Company"/>
    <x v="0"/>
    <x v="16"/>
    <x v="0"/>
    <x v="0"/>
    <s v="Y"/>
    <m/>
    <n v="563.68000000000006"/>
    <n v="592.9"/>
    <x v="0"/>
    <s v="Little Connection Slough"/>
    <s v="San Joaquin River"/>
    <s v="San Joaquin"/>
    <s v="069-040-06"/>
    <s v="069-040-06"/>
    <m/>
    <m/>
    <n v="1886"/>
    <m/>
    <m/>
    <m/>
    <m/>
    <m/>
    <d v="2017-05-23T00:00:00"/>
    <x v="0"/>
    <s v="Slough did not exist at time of Patents. More information is needed."/>
    <x v="0"/>
    <s v="N/A"/>
    <s v="N/A"/>
    <s v="N/A"/>
    <s v="N/A"/>
    <s v="N/A"/>
    <s v="N/A"/>
    <s v="N/A"/>
    <s v="N/A"/>
    <d v="2017-06-28T00:00:00"/>
    <x v="2"/>
    <s v="More information is needed."/>
    <x v="0"/>
    <x v="0"/>
    <m/>
    <x v="0"/>
    <m/>
    <s v="R2"/>
    <s v="P1"/>
  </r>
  <r>
    <x v="184"/>
    <x v="118"/>
    <s v="Fildin Development Company"/>
    <x v="0"/>
    <x v="16"/>
    <x v="0"/>
    <x v="0"/>
    <s v="Y"/>
    <m/>
    <n v="314.76"/>
    <n v="288.70999999999998"/>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16 POD--these portions originated from one parcel that was taken out of the public domain on 5/10/1872. But the gray portion of the APN 069-040-06 does not appear riparian with respect to S017016 POD because it originated from a different parcel with no access to Potato Slough at the time of patent!"/>
    <x v="0"/>
    <s v="N/A"/>
    <s v="N/A"/>
    <s v="N/A"/>
    <s v="N/A"/>
    <s v="N/A"/>
    <s v="N/A"/>
    <s v="N/A"/>
    <s v="N/A"/>
    <d v="2017-06-28T00:00:00"/>
    <x v="2"/>
    <s v="More information is needed."/>
    <x v="0"/>
    <x v="0"/>
    <m/>
    <x v="0"/>
    <m/>
    <s v="R1"/>
    <s v="P1"/>
  </r>
  <r>
    <x v="185"/>
    <x v="118"/>
    <s v="Fildin Development Company"/>
    <x v="0"/>
    <x v="16"/>
    <x v="0"/>
    <x v="0"/>
    <s v="Y"/>
    <m/>
    <n v="543.92999999999995"/>
    <n v="592.99"/>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17 POD--these portions originated from one parcel that was taken out of the public domain on 5/10/1872. But the gray portion of the APN 069-040-06 does not appear riparian with respect to S017017 POD because it originated from a different parcel with no access to Potato Slough at the time of patent!"/>
    <x v="0"/>
    <s v="N/A"/>
    <s v="N/A"/>
    <s v="N/A"/>
    <s v="N/A"/>
    <s v="N/A"/>
    <s v="N/A"/>
    <s v="N/A"/>
    <s v="N/A"/>
    <d v="2017-06-28T00:00:00"/>
    <x v="2"/>
    <s v="More information is needed."/>
    <x v="0"/>
    <x v="0"/>
    <m/>
    <x v="0"/>
    <m/>
    <s v="R1"/>
    <s v="P1"/>
  </r>
  <r>
    <x v="186"/>
    <x v="118"/>
    <s v="Fildin Development Company"/>
    <x v="0"/>
    <x v="16"/>
    <x v="0"/>
    <x v="0"/>
    <s v="Y"/>
    <m/>
    <n v="612.4"/>
    <n v="645.76"/>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25 POD--these portions originated from one parcel that was taken out of the public domain on 5/10/1872. But the gray portion of the APN 069-040-06 does not appear riparian with respect to S017025 POD because it originated from a different parcel with no access to Potato Slough at the time of patent!"/>
    <x v="0"/>
    <s v="N/A"/>
    <s v="N/A"/>
    <s v="N/A"/>
    <s v="N/A"/>
    <s v="N/A"/>
    <s v="N/A"/>
    <s v="N/A"/>
    <s v="N/A"/>
    <d v="2017-06-28T00:00:00"/>
    <x v="2"/>
    <s v="More information is needed."/>
    <x v="0"/>
    <x v="0"/>
    <m/>
    <x v="0"/>
    <m/>
    <s v="R1"/>
    <s v="P1"/>
  </r>
  <r>
    <x v="187"/>
    <x v="118"/>
    <s v="Fildin Development Company"/>
    <x v="0"/>
    <x v="1"/>
    <x v="0"/>
    <x v="0"/>
    <s v="Y"/>
    <m/>
    <n v="313.37"/>
    <n v="329.62"/>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26 POD--these portions originated from one parcel that was taken out of the public domain on 5/10/1872. But the gray portion of the APN 069-040-06 does not appear riparian with respect to S017026 POD because it originated from a different parcel with no access to Potato Slough at the time of patent!"/>
    <x v="0"/>
    <s v="N/A"/>
    <s v="N/A"/>
    <s v="N/A"/>
    <s v="N/A"/>
    <s v="N/A"/>
    <s v="N/A"/>
    <s v="N/A"/>
    <s v="N/A"/>
    <d v="2017-06-28T00:00:00"/>
    <x v="2"/>
    <s v="More information is needed."/>
    <x v="0"/>
    <x v="0"/>
    <m/>
    <x v="0"/>
    <m/>
    <s v="R1"/>
    <s v="P1"/>
  </r>
  <r>
    <x v="188"/>
    <x v="118"/>
    <s v="Fildin Development Company"/>
    <x v="0"/>
    <x v="16"/>
    <x v="0"/>
    <x v="0"/>
    <s v="Y"/>
    <m/>
    <n v="288.52999999999997"/>
    <n v="303.48"/>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27 POD--these portions originated from one parcel that was taken out of the public domain on 5/10/1872. But the gray portion of the APN 069-040-06 does not appear riparian with respect to S017027 POD because it originated from a different parcel with no access to Potato Slough at the time of patent!"/>
    <x v="0"/>
    <s v="N/A"/>
    <s v="N/A"/>
    <s v="N/A"/>
    <s v="N/A"/>
    <s v="N/A"/>
    <s v="N/A"/>
    <s v="N/A"/>
    <s v="N/A"/>
    <d v="2017-06-28T00:00:00"/>
    <x v="2"/>
    <s v="More information is needed."/>
    <x v="0"/>
    <x v="0"/>
    <m/>
    <x v="0"/>
    <m/>
    <s v="R1"/>
    <s v="P1"/>
  </r>
  <r>
    <x v="189"/>
    <x v="118"/>
    <s v="Fildin Development Company"/>
    <x v="0"/>
    <x v="1"/>
    <x v="0"/>
    <x v="0"/>
    <s v="Y"/>
    <m/>
    <n v="473.87"/>
    <n v="498.38"/>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28 POD--these portions originated from one parcel that was taken out of the public domain on 5/10/1872. But the gray portion of the APN 069-040-06 does not appear riparian with respect to S017028 POD because it originated from a different parcel with no access to Potato Slough at the time of patent!"/>
    <x v="0"/>
    <s v="N/A"/>
    <s v="N/A"/>
    <s v="N/A"/>
    <s v="N/A"/>
    <s v="N/A"/>
    <s v="N/A"/>
    <s v="N/A"/>
    <s v="N/A"/>
    <d v="2017-06-28T00:00:00"/>
    <x v="2"/>
    <s v="More information is needed."/>
    <x v="0"/>
    <x v="0"/>
    <m/>
    <x v="0"/>
    <m/>
    <s v="R1"/>
    <s v="P1"/>
  </r>
  <r>
    <x v="190"/>
    <x v="118"/>
    <s v="Fildin Development Company"/>
    <x v="0"/>
    <x v="16"/>
    <x v="0"/>
    <x v="0"/>
    <s v="Y"/>
    <m/>
    <n v="360.49999999999994"/>
    <n v="359.12"/>
    <x v="0"/>
    <s v="Potato Slough"/>
    <s v="San Joaquin River"/>
    <s v="San Joaquin"/>
    <s v="069-040-06"/>
    <s v="069-040-06"/>
    <s v="(1) CA Patent 831_x000a_(2) CA Patent 832_x000a_(3) CA Patent 833_x000a_(4) CA Patent 835_x000a_(5) CA Patent 836"/>
    <s v="Completely"/>
    <m/>
    <s v="Not Separated"/>
    <m/>
    <m/>
    <m/>
    <s v="No"/>
    <d v="2017-07-17T00:00:00"/>
    <x v="3"/>
    <s v="All the non-gray portions of the APN 069-040-06 (see Fildin Development Company Statements Map)are riparian with respect to the S017028 POD--these portions originated from one parcel that was taken out of the public domain on 5/10/1872. But the gray portion of the APN 069-040-06 does not appear riparian with respect to S017028 POD because it originated from a different parcel with no access to Potato Slough at the time of patent!"/>
    <x v="0"/>
    <s v="N/A"/>
    <s v="N/A"/>
    <s v="N/A"/>
    <s v="N/A"/>
    <s v="N/A"/>
    <s v="N/A"/>
    <s v="N/A"/>
    <s v="N/A"/>
    <d v="2017-06-28T00:00:00"/>
    <x v="2"/>
    <s v="More information is needed."/>
    <x v="0"/>
    <x v="0"/>
    <m/>
    <x v="0"/>
    <m/>
    <s v="R1"/>
    <s v="P1"/>
  </r>
  <r>
    <x v="191"/>
    <x v="116"/>
    <s v="Trinity Capital Development LLC"/>
    <x v="0"/>
    <x v="1"/>
    <x v="0"/>
    <x v="0"/>
    <s v="Y"/>
    <m/>
    <n v="861.50999999999988"/>
    <n v="759.95"/>
    <x v="0"/>
    <s v="Telephone Cut"/>
    <s v="SJ Delta"/>
    <s v="San Joaquin"/>
    <m/>
    <s v="055-110-04"/>
    <s v="Bishop Tract"/>
    <s v="Partially"/>
    <n v="1910"/>
    <s v="Multiple Separations"/>
    <m/>
    <m/>
    <m/>
    <s v="No"/>
    <d v="2017-05-24T00:00:00"/>
    <x v="1"/>
    <s v="POU is overlain by Riparian patents."/>
    <x v="0"/>
    <s v="N/A"/>
    <s v="N/A"/>
    <s v="N/A"/>
    <s v="N/A"/>
    <s v="N/A"/>
    <s v="N/A"/>
    <s v="N/A"/>
    <s v="N/A"/>
    <d v="2017-06-29T00:00:00"/>
    <x v="2"/>
    <s v="Documentation is needed."/>
    <x v="0"/>
    <x v="0"/>
    <m/>
    <x v="0"/>
    <m/>
    <s v="R3"/>
    <s v="P1"/>
  </r>
  <r>
    <x v="192"/>
    <x v="119"/>
    <s v="Michael Dutra"/>
    <x v="0"/>
    <x v="1"/>
    <x v="0"/>
    <x v="1"/>
    <s v="Y"/>
    <m/>
    <n v="1179.7"/>
    <n v="477.27"/>
    <x v="0"/>
    <s v="ELK SLOUGH"/>
    <s v="Sacramento River"/>
    <s v="Yolo"/>
    <s v="043-100-024"/>
    <s v="043-100-020, 043-100-021, 043-100-021, 043-100-022, 043-100-023"/>
    <s v="Patent 1620, Patent 2255 and Patent 2420"/>
    <s v="Partially"/>
    <m/>
    <s v="Multiple Separations"/>
    <n v="6"/>
    <s v="no"/>
    <m/>
    <s v="No"/>
    <d v="2017-05-22T00:00:00"/>
    <x v="0"/>
    <s v="Partial of APN 043 100 20. 043 100 21, 043 100 22, 043 100 25 overlies Patent 2420 and area which may not be a riparian to the water source, Elk Slough, need documentation showing the riparian right reserve for the APN's that doesn’t touch the water body also need documents to prove ownership of the land."/>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93"/>
    <x v="120"/>
    <s v="Anthony Dutra"/>
    <x v="0"/>
    <x v="1"/>
    <x v="0"/>
    <x v="1"/>
    <s v="Y"/>
    <m/>
    <n v="328.58000000000004"/>
    <n v="318.18"/>
    <x v="0"/>
    <s v="ELK SLOUGH"/>
    <s v="SACRAMENTO RIVER &amp; SUTTER SLOUGH"/>
    <s v="Yolo"/>
    <s v="043-160-050. Latitude &amp; Longitude: 38.40405, 121.54179"/>
    <s v="043-160-047, 043-160-048, 043-160-049, 043-160-050, 043-160-051."/>
    <s v="James Waterbury owned Survey #: YOL 370, which is riparian to Elk Slough. Portion of the POU is within YOL 989."/>
    <s v="Separated"/>
    <m/>
    <s v="Multiple Separations"/>
    <n v="5"/>
    <s v="no"/>
    <s v="See S017043 POU and Underlying patent.pdf"/>
    <s v="No"/>
    <d v="2017-05-22T00:00:00"/>
    <x v="0"/>
    <s v="POU is within a riparian patent. Parcels are not abutting the watershed, which means the riparian right could have been severed after the original owner sold the lan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94"/>
    <x v="121"/>
    <s v="AG Spanos Trustee of the Alex &amp; Faye Spanos Family Trust UA"/>
    <x v="0"/>
    <x v="17"/>
    <x v="0"/>
    <x v="0"/>
    <s v="Y"/>
    <m/>
    <n v="501.58"/>
    <n v="529.87"/>
    <x v="0"/>
    <s v="Telephone Cut"/>
    <s v="Bishop Cut"/>
    <s v="San Joaquin"/>
    <s v="055-310-03"/>
    <s v="066-060-01_x000a_066-060-02_x000a_066-060-03"/>
    <s v="(1) CA Patent 1417_x000a__x000a_"/>
    <s v="Completely"/>
    <n v="1910"/>
    <s v="Single Separation"/>
    <n v="1"/>
    <s v="Yes"/>
    <m/>
    <s v="No"/>
    <d v="2017-06-30T00:00:00"/>
    <x v="3"/>
    <s v="Telephone Cut not found in the orginal survey"/>
    <x v="0"/>
    <s v="N/A"/>
    <s v="N/A"/>
    <s v="N/A"/>
    <s v="N/A"/>
    <s v="N/A"/>
    <s v="N/A"/>
    <s v="N/A"/>
    <s v="N/A"/>
    <d v="2017-07-13T00:00:00"/>
    <x v="2"/>
    <s v="Claimant failed to submit Pre-1914 supporting documents; and riparian right is insufficient to constitute water use"/>
    <x v="0"/>
    <x v="0"/>
    <m/>
    <x v="0"/>
    <m/>
    <s v="R1"/>
    <s v="P1"/>
  </r>
  <r>
    <x v="195"/>
    <x v="122"/>
    <s v="MING CENTRE, LLC C/O PREMIER MANAGEMENT CO."/>
    <x v="0"/>
    <x v="18"/>
    <x v="0"/>
    <x v="0"/>
    <s v="Y"/>
    <m/>
    <n v="278.99"/>
    <n v="942.32"/>
    <x v="0"/>
    <s v="BISHOP CUT"/>
    <m/>
    <s v="San Joaquin"/>
    <s v="055-090-01"/>
    <s v="055-090-01_x000a_055-090-02"/>
    <m/>
    <s v="Completely"/>
    <n v="1910"/>
    <s v="Not Separated"/>
    <m/>
    <m/>
    <m/>
    <s v="No"/>
    <d v="2017-08-14T00:00:00"/>
    <x v="1"/>
    <s v="APN/POU lies on Riparian Patents"/>
    <x v="0"/>
    <s v="N/A"/>
    <s v="N/A"/>
    <s v="N/A"/>
    <s v="N/A"/>
    <s v="N/A"/>
    <s v="N/A"/>
    <s v="N/A"/>
    <s v="N/A"/>
    <d v="2017-07-21T00:00:00"/>
    <x v="2"/>
    <s v="No supporting document for Pre-1914 right was submitted. Need more info."/>
    <x v="0"/>
    <x v="0"/>
    <m/>
    <x v="0"/>
    <m/>
    <s v="R3"/>
    <s v="P1"/>
  </r>
  <r>
    <x v="196"/>
    <x v="121"/>
    <s v="AG Spanos Trustee of the Alex &amp; Faye Spanos Family Trust UA"/>
    <x v="0"/>
    <x v="1"/>
    <x v="0"/>
    <x v="0"/>
    <s v="Y"/>
    <m/>
    <n v="530.37"/>
    <n v="398.3"/>
    <x v="0"/>
    <s v="Telephone Cut"/>
    <s v="Bishop Cut"/>
    <s v="San Joaquin"/>
    <s v="055-080-06"/>
    <s v="055-080-03_x000a_055-090-01_x000a_055-090-02"/>
    <s v="(1) CA Patent 1417_x000a_(2) CA Patent 2565_x000a_(3) CA Patent 579_x000a_(4) CA Patent 2567_x000a_(5) CA Patent 4658_x000a_(6) CA Patent 2568_x000a_(7) CA Patent 4816_x000a_(8) CA Patent 2567_x000a__x000a_"/>
    <s v="Separated"/>
    <n v="1910"/>
    <s v="Multiple Separations"/>
    <n v="8"/>
    <s v="Yes"/>
    <m/>
    <s v="No"/>
    <d v="2017-06-30T00:00:00"/>
    <x v="3"/>
    <s v="Dredger Cut not found in the original survey"/>
    <x v="0"/>
    <s v="N/A"/>
    <s v="N/A"/>
    <s v="N/A"/>
    <s v="N/A"/>
    <s v="N/A"/>
    <s v="N/A"/>
    <s v="N/A"/>
    <s v="N/A"/>
    <d v="2017-07-13T00:00:00"/>
    <x v="2"/>
    <s v="Claimant failed to submit Pre-1914 supporting documents; and riparian right is insufficient to constitute water use"/>
    <x v="0"/>
    <x v="0"/>
    <m/>
    <x v="0"/>
    <m/>
    <s v="R1"/>
    <s v="P1"/>
  </r>
  <r>
    <x v="197"/>
    <x v="121"/>
    <s v="AG Spanos Trustee of the Alex &amp; Faye Spanos Family Trust UA"/>
    <x v="0"/>
    <x v="1"/>
    <x v="0"/>
    <x v="0"/>
    <s v="Y"/>
    <m/>
    <n v="385.24000000000007"/>
    <n v="431.69"/>
    <x v="0"/>
    <s v="Highline Slough"/>
    <s v="White Slough"/>
    <s v="San Joaquin"/>
    <s v="055-080-06"/>
    <s v="055-080-03_x000a_055-090-01_x000a_055-090-02"/>
    <s v="(1) CA Patent 1417_x000a_(2) CA Patent 2565_x000a_(3) CA Patent 579_x000a_(4) CA Patent 2567_x000a_(5) CA Patent 4658_x000a_(6) CA Patent 2568_x000a_(7) CA Patent 4816_x000a_(8) CA Patent 2567_x000a__x000a_"/>
    <s v="Separated"/>
    <m/>
    <s v="Not Separated"/>
    <n v="8"/>
    <s v="Yes"/>
    <m/>
    <s v="No"/>
    <d v="2017-06-30T00:00:00"/>
    <x v="3"/>
    <s v="Neither Dredger Cut nor Highline Slough were noted in the original county survey"/>
    <x v="0"/>
    <s v="N/A"/>
    <s v="N/A"/>
    <s v="N/A"/>
    <s v="N/A"/>
    <s v="N/A"/>
    <s v="N/A"/>
    <s v="N/A"/>
    <s v="N/A"/>
    <d v="2017-07-13T00:00:00"/>
    <x v="2"/>
    <s v="Claimant failed to submit Pre-1914 supporting documents; and riparian right is insufficient to constitute water use"/>
    <x v="0"/>
    <x v="0"/>
    <m/>
    <x v="0"/>
    <m/>
    <s v="R1"/>
    <s v="P1"/>
  </r>
  <r>
    <x v="198"/>
    <x v="121"/>
    <s v="AG Spanos Trustee of the Alex &amp; Faye Spanos Family Trust UA"/>
    <x v="0"/>
    <x v="1"/>
    <x v="0"/>
    <x v="0"/>
    <s v="Y"/>
    <m/>
    <n v="387.99090909090899"/>
    <n v="479.08"/>
    <x v="0"/>
    <s v="Highline Slough"/>
    <s v="White Slough"/>
    <s v="San Joaquin"/>
    <s v="055-080-06"/>
    <s v="066-060-01_x000a_066-060-02_x000a_066-060-03_x000a_055-080-03_x000a_055-090-01_x000a_055-090-02"/>
    <s v="(1) CA Patent 1417_x000a_(2) CA Patent 2565_x000a_(3) CA Patent 579_x000a_(4) CA Patent 2567_x000a_(5) CA Patent 4658_x000a_(6) CA Patent 2568_x000a_(7) CA Patent 4816_x000a_(8) CA Patent 2567_x000a_(9) CA Patent 1417_x000a__x000a_"/>
    <s v="Separated"/>
    <m/>
    <s v="Not Separated"/>
    <n v="9"/>
    <s v="Yes"/>
    <m/>
    <s v="No"/>
    <d v="2017-06-30T00:00:00"/>
    <x v="3"/>
    <s v="Neither Dredger Cut nor Highline Slough were noted in the original county survey"/>
    <x v="0"/>
    <s v="N/A"/>
    <s v="N/A"/>
    <s v="N/A"/>
    <s v="N/A"/>
    <s v="N/A"/>
    <s v="N/A"/>
    <s v="N/A"/>
    <s v="N/A"/>
    <d v="2017-07-13T00:00:00"/>
    <x v="2"/>
    <s v="Claimant failed to submit Pre-1914 supporting documents; and riparian right is insufficient to constitute water use"/>
    <x v="0"/>
    <x v="0"/>
    <m/>
    <x v="0"/>
    <m/>
    <s v="R1"/>
    <s v="P1"/>
  </r>
  <r>
    <x v="199"/>
    <x v="123"/>
    <s v="Spanos Family Partnership"/>
    <x v="0"/>
    <x v="17"/>
    <x v="0"/>
    <x v="0"/>
    <s v="Y"/>
    <m/>
    <n v="310.85666666666668"/>
    <n v="382.83"/>
    <x v="0"/>
    <s v="Telephone cut"/>
    <s v="SJ Delta"/>
    <s v="San Joaquin"/>
    <s v="055-110-14"/>
    <s v="055-110-13, 055-110-14"/>
    <s v="Bishop Tract, CA patent 435"/>
    <s v="Partially"/>
    <n v="1910"/>
    <s v="Multiple Separations"/>
    <m/>
    <m/>
    <m/>
    <s v="No"/>
    <d v="2017-08-09T00:00:00"/>
    <x v="1"/>
    <s v="eWRIMS lists Spanos Family Partnership as owner, but ParcelQuest shows the owners as being Trinity Capital Development LLC. I suspect Trinity is a subsidiary of Spanos."/>
    <x v="0"/>
    <s v="N/A"/>
    <s v="N/A"/>
    <s v="N/A"/>
    <s v="N/A"/>
    <s v="N/A"/>
    <s v="N/A"/>
    <s v="N/A"/>
    <s v="N/A"/>
    <d v="2017-07-24T00:00:00"/>
    <x v="2"/>
    <s v="No supporting document for Pre-1914 right was submitted. Need more info."/>
    <x v="0"/>
    <x v="0"/>
    <m/>
    <x v="0"/>
    <m/>
    <s v="R3"/>
    <s v="P1"/>
  </r>
  <r>
    <x v="200"/>
    <x v="124"/>
    <s v="Venice Island, Inc."/>
    <x v="0"/>
    <x v="16"/>
    <x v="0"/>
    <x v="0"/>
    <s v="Y"/>
    <m/>
    <n v="722.59"/>
    <n v="760.05"/>
    <x v="0"/>
    <s v="Potato Slough"/>
    <s v="SJ Delta"/>
    <s v="San Joaquin"/>
    <s v="069-040-08"/>
    <s v="069-040-08"/>
    <s v="CA PATENT 831, 832, 833, 834, 836, 837"/>
    <s v="Completely"/>
    <m/>
    <s v="Not Separated"/>
    <n v="1"/>
    <s v="Yes"/>
    <m/>
    <s v="No"/>
    <d v="2017-08-22T00:00:00"/>
    <x v="3"/>
    <s v="Partial of POU overlies patents which are not riparian to the POD. SEE S017060 POU and Underlying Patents"/>
    <x v="0"/>
    <s v="N/A"/>
    <s v="N/A"/>
    <s v="N/A"/>
    <s v="N/A"/>
    <s v="N/A"/>
    <s v="N/A"/>
    <s v="N/A"/>
    <s v="N/A"/>
    <d v="2017-07-24T00:00:00"/>
    <x v="2"/>
    <s v="No supporting document for Pre-1914 right was submitted. Need more info."/>
    <x v="0"/>
    <x v="0"/>
    <m/>
    <x v="0"/>
    <m/>
    <s v="R1"/>
    <s v="P1"/>
  </r>
  <r>
    <x v="201"/>
    <x v="123"/>
    <s v="Spanos Family Partnership"/>
    <x v="0"/>
    <x v="17"/>
    <x v="0"/>
    <x v="0"/>
    <s v="Y"/>
    <m/>
    <n v="445.53000000000003"/>
    <n v="714.21"/>
    <x v="0"/>
    <s v="Telephone cut"/>
    <s v="SJ Delta"/>
    <s v="San Joaquin"/>
    <s v="055-110-13"/>
    <s v="055-110-13, 055-110-14"/>
    <s v="Bishop Tract, CA patent 435"/>
    <s v="Partially"/>
    <n v="1910"/>
    <s v="Multiple Separations"/>
    <m/>
    <m/>
    <m/>
    <s v="No"/>
    <d v="2017-08-09T00:00:00"/>
    <x v="1"/>
    <s v="eWRIMS lists Spanos Family Partnership as owner, but ParcelQuest shows the owners as being Trinity Capital Development LLC. I suspect Trinity is a subsidiary of Spanos."/>
    <x v="0"/>
    <s v="N/A"/>
    <s v="N/A"/>
    <s v="N/A"/>
    <s v="N/A"/>
    <s v="N/A"/>
    <s v="N/A"/>
    <s v="N/A"/>
    <s v="N/A"/>
    <d v="2017-07-24T00:00:00"/>
    <x v="2"/>
    <s v="No supporting document for Pre-1914 right was submitted. Need more info."/>
    <x v="0"/>
    <x v="0"/>
    <m/>
    <x v="0"/>
    <m/>
    <s v="R3"/>
    <s v="P1"/>
  </r>
  <r>
    <x v="202"/>
    <x v="125"/>
    <s v="N.R., B.P., D.C. Hamilton"/>
    <x v="0"/>
    <x v="1"/>
    <x v="0"/>
    <x v="1"/>
    <s v="Y"/>
    <m/>
    <n v="1414.4848484848483"/>
    <n v="606.78"/>
    <x v="0"/>
    <s v="Elkhorn Slough"/>
    <s v="Cache Slough"/>
    <s v="Solano"/>
    <s v="42-240-012"/>
    <s v="0177-040-030"/>
    <s v="N. end covered by patent 2113, unable to verify rest or parcel"/>
    <s v="Completely"/>
    <n v="1908"/>
    <m/>
    <m/>
    <m/>
    <s v="POD on Miner Slough, not Elkhorn Slough (adjacent stream)"/>
    <m/>
    <d v="2017-08-29T00:00:00"/>
    <x v="1"/>
    <s v="POU occupies riparian patents which were surveyed separately. See S017062 POU and Underlying Patents"/>
    <x v="0"/>
    <s v="N/A"/>
    <s v="N/A"/>
    <s v="N/A"/>
    <s v="N/A"/>
    <s v="N/A"/>
    <s v="N/A"/>
    <s v="N/A"/>
    <s v="N/A"/>
    <d v="2017-07-31T00:00:00"/>
    <x v="0"/>
    <s v="Claimant submitted a Land Grant that authorized appropriation of water from an existing irrigation ditch when water in Elk Slough is insufficient for irrigation purpose. The irrigation ditch received water from  Miner Slough."/>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03"/>
    <x v="124"/>
    <s v="Venice Island, Inc."/>
    <x v="0"/>
    <x v="16"/>
    <x v="0"/>
    <x v="0"/>
    <s v="Y"/>
    <m/>
    <n v="313.37"/>
    <n v="329.62"/>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04"/>
    <x v="123"/>
    <s v="Spanos Family Partnership"/>
    <x v="0"/>
    <x v="17"/>
    <x v="0"/>
    <x v="0"/>
    <s v="Y"/>
    <m/>
    <n v="325.78999999999996"/>
    <n v="402.06"/>
    <x v="0"/>
    <s v="Telephone cut"/>
    <s v="SJ Delta"/>
    <s v="San Joaquin"/>
    <s v="055-110-13"/>
    <s v="055-110-14"/>
    <s v="Bishop Tract, CA patent 435"/>
    <s v="Partially"/>
    <n v="1910"/>
    <s v="Multiple Separations"/>
    <m/>
    <m/>
    <m/>
    <s v="No"/>
    <d v="2017-08-09T00:00:00"/>
    <x v="1"/>
    <s v="eWRIMS lists Spanos Family Partnership as owner, but ParcelQuest shows the owners as being Trinity Capital Development LLC. I suspect Trinity is a subsidiary of Spanos."/>
    <x v="0"/>
    <s v="N/A"/>
    <s v="N/A"/>
    <s v="N/A"/>
    <s v="N/A"/>
    <s v="N/A"/>
    <s v="N/A"/>
    <s v="N/A"/>
    <s v="N/A"/>
    <d v="2017-07-24T00:00:00"/>
    <x v="2"/>
    <s v="No supporting document for Pre-1914 right was submitted. Need more info."/>
    <x v="0"/>
    <x v="0"/>
    <m/>
    <x v="0"/>
    <m/>
    <s v="R3"/>
    <s v="P1"/>
  </r>
  <r>
    <x v="205"/>
    <x v="123"/>
    <s v="PINNACLE ORCHARDS"/>
    <x v="0"/>
    <x v="17"/>
    <x v="0"/>
    <x v="0"/>
    <s v="Y"/>
    <m/>
    <n v="564.63"/>
    <n v="0"/>
    <x v="0"/>
    <s v="Telephone cut"/>
    <s v="SJ Delta"/>
    <s v="San Joaquin"/>
    <s v="055-120-12"/>
    <s v="055-120-12"/>
    <s v="Bishop Tract, CA patent 1262 &amp; CA patent 2568"/>
    <s v="Partially"/>
    <n v="1910"/>
    <s v="Multiple Separations"/>
    <m/>
    <m/>
    <m/>
    <s v="No"/>
    <d v="2017-08-09T00:00:00"/>
    <x v="1"/>
    <s v=" eWRIMS lists Spanos Family Partnership as owner, but ParcelQuest shows the owners as being Trinity Capital Development LLC. I suspect Trinity is a subsidiary of Spanos."/>
    <x v="0"/>
    <s v="N/A"/>
    <s v="N/A"/>
    <s v="N/A"/>
    <s v="N/A"/>
    <s v="N/A"/>
    <s v="N/A"/>
    <s v="N/A"/>
    <s v="N/A"/>
    <d v="2017-07-24T00:00:00"/>
    <x v="2"/>
    <s v="No supporting document for Pre-1914 right was submitted. Need more info."/>
    <x v="0"/>
    <x v="0"/>
    <m/>
    <x v="0"/>
    <m/>
    <s v="R3"/>
    <s v="P1"/>
  </r>
  <r>
    <x v="206"/>
    <x v="123"/>
    <s v="Spanos Family Partnership"/>
    <x v="0"/>
    <x v="17"/>
    <x v="0"/>
    <x v="0"/>
    <s v="Y"/>
    <m/>
    <n v="613.38"/>
    <n v="867.27"/>
    <x v="0"/>
    <s v="Telephone cut"/>
    <s v="SJ Delta"/>
    <s v="San Joaquin"/>
    <s v="055-280-01"/>
    <s v="055-280-01"/>
    <s v="Bishop Tract, CA patent 435 &amp; CA patent 4816"/>
    <s v="Partially"/>
    <n v="1910"/>
    <s v="Multiple Separations"/>
    <m/>
    <m/>
    <m/>
    <s v="No"/>
    <d v="2017-08-09T00:00:00"/>
    <x v="1"/>
    <s v="POU is on Riparian Patents."/>
    <x v="0"/>
    <s v="N/A"/>
    <s v="N/A"/>
    <s v="N/A"/>
    <s v="N/A"/>
    <s v="N/A"/>
    <s v="N/A"/>
    <s v="N/A"/>
    <s v="N/A"/>
    <d v="2017-07-24T00:00:00"/>
    <x v="2"/>
    <s v="No supporting document for Pre-1914 right was submitted. Need more info."/>
    <x v="0"/>
    <x v="0"/>
    <m/>
    <x v="0"/>
    <m/>
    <s v="R3"/>
    <s v="P1"/>
  </r>
  <r>
    <x v="207"/>
    <x v="124"/>
    <s v="Venice Island, Inc."/>
    <x v="0"/>
    <x v="16"/>
    <x v="0"/>
    <x v="0"/>
    <s v="Y"/>
    <m/>
    <n v="507.62999999999994"/>
    <n v="596.51"/>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08"/>
    <x v="123"/>
    <s v="Spanos Family Partnership"/>
    <x v="0"/>
    <x v="17"/>
    <x v="0"/>
    <x v="0"/>
    <s v="Y"/>
    <m/>
    <n v="613.38"/>
    <n v="867.27"/>
    <x v="0"/>
    <s v="Telephone cut"/>
    <s v="SJ Delta"/>
    <s v="San Joaquin"/>
    <s v="055-280-01"/>
    <s v="055-280-01"/>
    <s v="Bishop Tract, CA patent 435 &amp; CA patent 4816"/>
    <s v="Partially"/>
    <n v="1910"/>
    <s v="Multiple Separations"/>
    <m/>
    <m/>
    <m/>
    <s v="No"/>
    <d v="2017-08-09T00:00:00"/>
    <x v="1"/>
    <s v="POU is on Riparian Patents."/>
    <x v="0"/>
    <s v="N/A"/>
    <s v="N/A"/>
    <s v="N/A"/>
    <s v="N/A"/>
    <s v="N/A"/>
    <s v="N/A"/>
    <s v="N/A"/>
    <s v="N/A"/>
    <d v="2017-07-24T00:00:00"/>
    <x v="2"/>
    <s v="No supporting document for Pre-1914 right was submitted. Need more info."/>
    <x v="0"/>
    <x v="0"/>
    <m/>
    <x v="0"/>
    <m/>
    <s v="R3"/>
    <s v="P1"/>
  </r>
  <r>
    <x v="209"/>
    <x v="124"/>
    <s v="Venice Island, Inc."/>
    <x v="0"/>
    <x v="16"/>
    <x v="0"/>
    <x v="0"/>
    <s v="Y"/>
    <m/>
    <n v="285.5"/>
    <n v="102.28"/>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10"/>
    <x v="124"/>
    <s v="Venice Island, Inc."/>
    <x v="0"/>
    <x v="16"/>
    <x v="0"/>
    <x v="0"/>
    <s v="Y"/>
    <m/>
    <n v="332.21000000000004"/>
    <n v="330.88"/>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11"/>
    <x v="126"/>
    <s v="ROBERT R KIRTLAN"/>
    <x v="0"/>
    <x v="1"/>
    <x v="0"/>
    <x v="1"/>
    <s v="Y"/>
    <m/>
    <n v="1800"/>
    <n v="0"/>
    <x v="0"/>
    <s v="SACRAMENTO RIVER"/>
    <s v="BAY DELTA"/>
    <s v="Yolo"/>
    <s v="APN 044 120 13 ( Claimed ) "/>
    <s v="claimant provided Map Shows POU within APN 044-120-13, 044-120-02, 044-120-03, 044-090-03, 044-090-04, 044-050-13"/>
    <s v="CA Patents1847, 2266, 1846 and Federal Patents CACAAA 036687, 039383"/>
    <s v="Partially"/>
    <m/>
    <s v="Multiple Separations"/>
    <n v="6"/>
    <s v="no"/>
    <s v="Map provided by claimant Shows the POU, nothing was reported since 2012, Deed was submitted as a part o the Statement of diversion."/>
    <s v="No"/>
    <d v="2017-05-22T00:00:00"/>
    <x v="3"/>
    <s v="Same POU as S017089. Not all patent are shown in S017079 POU and Underlying patents.pdf. The POU parcels are located on non-riparian patents. The APNs are: 044-050-13, 044-090-03, &amp; 044-090-04.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12"/>
    <x v="124"/>
    <s v="Venice Island, Inc."/>
    <x v="0"/>
    <x v="1"/>
    <x v="0"/>
    <x v="0"/>
    <s v="Y"/>
    <m/>
    <n v="383.11"/>
    <n v="349.72"/>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13"/>
    <x v="127"/>
    <s v="HAMILTON HECHTMAN JOINT VENTURE"/>
    <x v="0"/>
    <x v="1"/>
    <x v="0"/>
    <x v="1"/>
    <s v="Y"/>
    <m/>
    <n v="304.66666666666669"/>
    <n v="0"/>
    <x v="0"/>
    <s v="STEAMBOAT SLOUGH"/>
    <s v="SACRAMENTO RIVER"/>
    <s v="Solano"/>
    <s v="38.2156 N, 121.6075 W"/>
    <s v="0048-170-04"/>
    <s v="Patents 179, 216, and 242 are in the Map provided in the Statement"/>
    <s v="Partially"/>
    <n v="1860"/>
    <s v="Single Separation"/>
    <m/>
    <s v="no"/>
    <m/>
    <s v="No"/>
    <d v="2017-05-30T00:00:00"/>
    <x v="0"/>
    <s v="Patent Nos. 2110, 2111, 2112.  POU APN 177-050-060, parts of 042-50-180 and 042-250-070"/>
    <x v="0"/>
    <s v="N/A"/>
    <s v="N/A"/>
    <s v="N/A"/>
    <s v="N/A"/>
    <s v="N/A"/>
    <s v="N/A"/>
    <s v="N/A"/>
    <s v="N/A"/>
    <d v="2017-06-19T00:00:00"/>
    <x v="2"/>
    <m/>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14"/>
    <x v="124"/>
    <s v="Venice Island, Inc."/>
    <x v="0"/>
    <x v="16"/>
    <x v="0"/>
    <x v="0"/>
    <s v="Y"/>
    <m/>
    <n v="531.20000000000005"/>
    <n v="558.75"/>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15"/>
    <x v="124"/>
    <s v="Venice Island, Inc."/>
    <x v="0"/>
    <x v="16"/>
    <x v="0"/>
    <x v="0"/>
    <s v="Y"/>
    <m/>
    <n v="534.72"/>
    <n v="562.45000000000005"/>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216"/>
    <x v="126"/>
    <s v="ROBERT R KIRTLAN"/>
    <x v="0"/>
    <x v="1"/>
    <x v="0"/>
    <x v="1"/>
    <s v="Y"/>
    <m/>
    <n v="1800"/>
    <n v="10.741104"/>
    <x v="0"/>
    <s v="SACRAMENTO RIVER"/>
    <s v="BAY DELTA"/>
    <s v="Yolo"/>
    <s v="APN 044 120 002 (Claimed ) "/>
    <s v="claimant provided Map Shows POU within APN 044-120-13, 044-120-02, 044-120-03, 044-090-03, 044-090-04, 044-050-13"/>
    <s v="CA Patents 1847, 2266, 1846 and Federal Patents CACAAA 036687, 039383"/>
    <s v="Partially"/>
    <m/>
    <s v="Multiple Separations"/>
    <n v="6"/>
    <s v="no"/>
    <s v="Map provided by claimant Shows the POU, nothing was reported since 2012, Deed was submitted as a part o the Statement of diversion."/>
    <s v="No"/>
    <d v="2017-05-23T00:00:00"/>
    <x v="3"/>
    <s v="The POU parcels are located on non-riparian patents. The APNs are: 044-050-13, 044-090-03, &amp; 044-090-04.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17"/>
    <x v="128"/>
    <s v="THE LLOYD L PHELPS JR &amp; PATSY R PHELPS TRUST"/>
    <x v="0"/>
    <x v="9"/>
    <x v="0"/>
    <x v="0"/>
    <s v="Y"/>
    <s v="*Doesn't own the land at the POD."/>
    <n v="792.38333333333344"/>
    <n v="1091.8599999999999"/>
    <x v="0"/>
    <s v="SAN JOAQUIN RIVER"/>
    <s v="SACRAMENTO-SAN JOAQUIN DELTA"/>
    <s v="San Joaquin"/>
    <s v="191-150-04"/>
    <s v="191-080-02_x000a_191-080-09_x000a_191-080-10_x000a_191-090-04_x000a_191-130-04_x000a_191-150-08_x000a_"/>
    <s v="(1) CA Patent 1567_x000a_(2) CA Patent 2182"/>
    <s v="Separated"/>
    <m/>
    <s v="Multiple Separations"/>
    <m/>
    <m/>
    <m/>
    <s v="No"/>
    <d v="2017-08-14T00:00:00"/>
    <x v="3"/>
    <s v="POD is separated from the POU. Also, the POU lies on Non-Riparian Patents."/>
    <x v="0"/>
    <s v="N/A"/>
    <s v="N/A"/>
    <s v="N/A"/>
    <s v="N/A"/>
    <s v="N/A"/>
    <s v="N/A"/>
    <s v="N/A"/>
    <s v="N/A"/>
    <d v="2017-07-26T00:00:00"/>
    <x v="2"/>
    <s v="No documentation given"/>
    <x v="0"/>
    <x v="0"/>
    <m/>
    <x v="0"/>
    <m/>
    <s v="R1"/>
    <s v="P1"/>
  </r>
  <r>
    <x v="218"/>
    <x v="129"/>
    <s v="Elliot Delta Orchards, LLC"/>
    <x v="0"/>
    <x v="1"/>
    <x v="0"/>
    <x v="1"/>
    <s v="Y"/>
    <m/>
    <n v="724.10333333333347"/>
    <n v="463.13299999999998"/>
    <x v="0"/>
    <s v="SACRAMENTO RIVER"/>
    <s v="Unknown"/>
    <s v="Sacramento"/>
    <s v="142-0010-039 (reported)_x000a_142-0010-044 (actual)"/>
    <s v="142-0010-044"/>
    <s v="CA PATENT 2127, 1496"/>
    <s v="Partially"/>
    <m/>
    <s v="Single Separation"/>
    <m/>
    <m/>
    <m/>
    <s v="No"/>
    <d v="2017-06-02T00:00:00"/>
    <x v="1"/>
    <s v="property abuts water source. POUs and POD are in the same watershed. The property has no severance. There was no water used for storage.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19"/>
    <x v="128"/>
    <s v="THE LLOYD L PHELPS JR &amp; PATSY R PHELPS TRUST"/>
    <x v="0"/>
    <x v="9"/>
    <x v="0"/>
    <x v="0"/>
    <s v="Y"/>
    <s v="*Doesn't own the land at the POD."/>
    <n v="1119.5233333333333"/>
    <n v="0"/>
    <x v="0"/>
    <s v="SAN JOAQUIN RIVER"/>
    <s v="SACRAMENTO-SAN JOAQUIN DELTA"/>
    <s v="San Joaquin"/>
    <s v="191-150-03"/>
    <s v="191-130-04_x000a_191-150-08"/>
    <s v="(1) CA Patent 1567_x000a_(2) CA Patent 2182"/>
    <s v="Separated"/>
    <m/>
    <s v="Multiple Separations"/>
    <m/>
    <m/>
    <m/>
    <s v="No"/>
    <d v="2017-08-14T00:00:00"/>
    <x v="3"/>
    <s v="POD is separated from the POU. Also, the POU lies on Non-Riparian Patents."/>
    <x v="0"/>
    <s v="N/A"/>
    <s v="N/A"/>
    <s v="N/A"/>
    <s v="N/A"/>
    <s v="N/A"/>
    <s v="N/A"/>
    <s v="N/A"/>
    <s v="N/A"/>
    <d v="2017-07-26T00:00:00"/>
    <x v="2"/>
    <s v="No documentation given"/>
    <x v="0"/>
    <x v="0"/>
    <m/>
    <x v="0"/>
    <m/>
    <s v="R1"/>
    <s v="P1"/>
  </r>
  <r>
    <x v="220"/>
    <x v="130"/>
    <s v="J H Patterson"/>
    <x v="0"/>
    <x v="1"/>
    <x v="0"/>
    <x v="1"/>
    <s v="Y"/>
    <m/>
    <n v="289.96333333333331"/>
    <n v="384.85"/>
    <x v="0"/>
    <s v="DUCK SLOUGH"/>
    <s v="SUTTER SLOUGH"/>
    <s v="Solano"/>
    <s v="0042-200-200"/>
    <s v="042-200-20"/>
    <s v="Patent No. 2412 (b. 7, p. 540)"/>
    <s v="Completely"/>
    <n v="1908"/>
    <s v="Not Separated"/>
    <n v="1"/>
    <s v="Yes, Patent Docs, APN map, POU &amp; POD map"/>
    <s v="Claim is strong"/>
    <m/>
    <d v="2017-08-30T00:00:00"/>
    <x v="1"/>
    <s v="Duck Slough did not appear in original survey; however Miner Slough does appear"/>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21"/>
    <x v="131"/>
    <s v="WILLIAM F GILMORE AND CHARLES T GILMORE DBA KELLY RANCH"/>
    <x v="0"/>
    <x v="1"/>
    <x v="0"/>
    <x v="1"/>
    <s v="Y"/>
    <m/>
    <n v="408.42"/>
    <n v="830"/>
    <x v="0"/>
    <s v="MINER SLOUGH"/>
    <s v="SUTTER SLOUGH"/>
    <s v="Solano"/>
    <s v="38 16.74 N, 121 36.06 W"/>
    <s v="0042-220-14"/>
    <s v="Patent 0, 2111"/>
    <s v="Completely"/>
    <m/>
    <s v="Not Separated"/>
    <m/>
    <s v="no"/>
    <m/>
    <s v="No"/>
    <d v="2017-07-10T00:00:00"/>
    <x v="3"/>
    <s v="Property abuts water shed, however, the western portion of the property is located on a patent that is not riparian to the watershed "/>
    <x v="0"/>
    <s v="N/A"/>
    <s v="N/A"/>
    <s v="N/A"/>
    <s v="N/A"/>
    <s v="N/A"/>
    <s v="N/A"/>
    <s v="N/A"/>
    <s v="N/A"/>
    <d v="2017-07-10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22"/>
    <x v="132"/>
    <s v="Olagaray Brothers"/>
    <x v="0"/>
    <x v="15"/>
    <x v="0"/>
    <x v="0"/>
    <s v="Y"/>
    <m/>
    <n v="555.25"/>
    <n v="624.94000000000005"/>
    <x v="0"/>
    <s v="WHITE SLOUGH"/>
    <s v="Sacramento-San Joaquin Delta"/>
    <s v="San Joaquin"/>
    <s v="055-070-11"/>
    <s v="055-070-01_x000a_055-070-11"/>
    <s v="(1) CA Patent 578_x000a_(2) CA Patent 579_x000a_(3) CA Patent 517_x000a_(4) CA Patent 576_x000a_(5) CA Patent 1361 [POD]"/>
    <m/>
    <n v="1894"/>
    <s v="Multiple Separations"/>
    <m/>
    <m/>
    <m/>
    <s v="No"/>
    <d v="2017-08-14T00:00:00"/>
    <x v="3"/>
    <s v="POD is separated from the POU. Also, the POU lies on Non-Riparian Patents."/>
    <x v="0"/>
    <s v="N/A"/>
    <s v="N/A"/>
    <s v="N/A"/>
    <s v="N/A"/>
    <s v="N/A"/>
    <s v="N/A"/>
    <s v="N/A"/>
    <s v="N/A"/>
    <d v="2017-07-26T00:00:00"/>
    <x v="2"/>
    <s v="No documentation given"/>
    <x v="0"/>
    <x v="0"/>
    <m/>
    <x v="0"/>
    <m/>
    <s v="R1"/>
    <s v="P1"/>
  </r>
  <r>
    <x v="223"/>
    <x v="64"/>
    <s v="MIZUNO FARMS INC"/>
    <x v="0"/>
    <x v="19"/>
    <x v="0"/>
    <x v="0"/>
    <s v="Y"/>
    <m/>
    <n v="476.70000000000005"/>
    <n v="546.03"/>
    <x v="0"/>
    <s v="San Joaquin River"/>
    <s v="San Joaquin River"/>
    <s v="San Joaquin"/>
    <s v="241-09-05"/>
    <s v="241-090-03_x000a_241-080-04_x000a_241-080-07"/>
    <s v="Patent nos. 53, 2463, 60, 2462, 57"/>
    <s v="Partially"/>
    <m/>
    <s v="Multiple Separations"/>
    <m/>
    <s v="no"/>
    <m/>
    <s v="No"/>
    <d v="2017-10-23T00:00:00"/>
    <x v="3"/>
    <s v="POU consists of multiple patents that are riparian to a different stream than the POD. The POU is also subdivided and needs chain of title to confirm preservation of riparian right."/>
    <x v="0"/>
    <s v="N/A"/>
    <s v="N/A"/>
    <s v="N/A"/>
    <s v="N/A"/>
    <s v="N/A"/>
    <s v="N/A"/>
    <s v="N/A"/>
    <s v="N/A"/>
    <d v="2017-07-10T00:00:00"/>
    <x v="2"/>
    <s v="Claimant failed to submit Pre-1914 supporting documents; and riparian right is insufficient to constitute water use"/>
    <x v="0"/>
    <x v="0"/>
    <m/>
    <x v="0"/>
    <m/>
    <s v="R1"/>
    <s v="P1"/>
  </r>
  <r>
    <x v="224"/>
    <x v="133"/>
    <s v="WHITE LAKE MUTUAL WATER COMPANY"/>
    <x v="0"/>
    <x v="1"/>
    <x v="0"/>
    <x v="0"/>
    <s v="N"/>
    <s v="Also reported as S019548"/>
    <n v="8485.4666666666672"/>
    <n v="0"/>
    <x v="0"/>
    <s v="San Joaquin River"/>
    <m/>
    <s v="Stanislaus"/>
    <s v=""/>
    <s v="Too many to list"/>
    <s v="Rancho El Pescadero"/>
    <m/>
    <m/>
    <m/>
    <m/>
    <m/>
    <m/>
    <m/>
    <d v="2017-06-07T00:00:00"/>
    <x v="1"/>
    <s v="Provided detailed history"/>
    <x v="1"/>
    <s v="N/A"/>
    <s v="N/A"/>
    <s v="N/A"/>
    <s v="N/A"/>
    <s v="N/A"/>
    <s v="N/A"/>
    <s v="N/A"/>
    <s v="N/A"/>
    <d v="2017-07-24T00:00:00"/>
    <x v="3"/>
    <s v="N/A"/>
    <x v="0"/>
    <x v="0"/>
    <m/>
    <x v="0"/>
    <m/>
    <s v="R3"/>
    <s v="N/A"/>
  </r>
  <r>
    <x v="225"/>
    <x v="132"/>
    <s v="Olagaray Brothers"/>
    <x v="0"/>
    <x v="1"/>
    <x v="0"/>
    <x v="0"/>
    <s v="Y"/>
    <m/>
    <n v="1422.5666666666668"/>
    <n v="1144.4100000000001"/>
    <x v="0"/>
    <s v="WHITE SLOUGH"/>
    <s v="Sacramento-San Joaquin Delta"/>
    <s v="San Joaquin"/>
    <s v="055-070-01"/>
    <s v="055-070-01_x000a_055-070-11"/>
    <s v="(1) CA Patent 578_x000a_(2) CA Patent 579_x000a_(3) CA Patent 517_x000a_(4) CA Patent 576_x000a_(5) CA Patent 1361 [POD]"/>
    <m/>
    <n v="1894"/>
    <s v="Multiple Separations"/>
    <m/>
    <m/>
    <m/>
    <s v="No"/>
    <d v="2017-08-14T00:00:00"/>
    <x v="3"/>
    <s v="POD is separated from the POU. Also, the POU lies on Non-Riparian Patents."/>
    <x v="0"/>
    <s v="N/A"/>
    <s v="N/A"/>
    <s v="N/A"/>
    <s v="N/A"/>
    <s v="N/A"/>
    <s v="N/A"/>
    <s v="N/A"/>
    <s v="N/A"/>
    <d v="2017-07-26T00:00:00"/>
    <x v="2"/>
    <s v="No documentation given"/>
    <x v="0"/>
    <x v="0"/>
    <m/>
    <x v="0"/>
    <m/>
    <s v="R1"/>
    <s v="P1"/>
  </r>
  <r>
    <x v="226"/>
    <x v="134"/>
    <s v="Aufdermaur LLC"/>
    <x v="0"/>
    <x v="11"/>
    <x v="0"/>
    <x v="0"/>
    <s v="Y"/>
    <m/>
    <n v="594.30666666666662"/>
    <n v="802.57100000000003"/>
    <x v="0"/>
    <s v="MIDDLE RIVER"/>
    <s v="SACRAMENTO-SAN JOAQUIN DELTA"/>
    <s v="San Joaquin"/>
    <s v="189-210-08"/>
    <s v="189-210-09_x000a_189-210-10"/>
    <s v="(1) CA Patent 1654_x000a_(2) CA Patent 1655_x000a_(3) CA Patent 1678_x000a_(4) CA Patent 1681"/>
    <s v="Partially"/>
    <m/>
    <s v="Single Separation"/>
    <n v="2"/>
    <s v="Yes"/>
    <s v="Patents were submitted"/>
    <s v="No"/>
    <d v="2017-06-29T00:00:00"/>
    <x v="3"/>
    <s v="The water right holder does not own the POD and the POU consists of 2 APNS with portions originating from non-riparian patents CA 1654 and CA 1655. See S017819 POU and underlying PatentsPDF."/>
    <x v="0"/>
    <s v="N/A"/>
    <s v="N/A"/>
    <s v="N/A"/>
    <s v="N/A"/>
    <s v="N/A"/>
    <s v="N/A"/>
    <s v="N/A"/>
    <s v="N/A"/>
    <d v="2017-06-29T00:00:00"/>
    <x v="2"/>
    <s v="Claimant failed to submit any supporting documents directly related to its property."/>
    <x v="0"/>
    <x v="0"/>
    <m/>
    <x v="0"/>
    <m/>
    <s v="R1"/>
    <s v="P1"/>
  </r>
  <r>
    <x v="227"/>
    <x v="135"/>
    <s v="Randall Ranch Greene &amp; Hemly Inc."/>
    <x v="0"/>
    <x v="1"/>
    <x v="0"/>
    <x v="1"/>
    <s v="Y"/>
    <m/>
    <n v="308.69000000000005"/>
    <n v="310.88"/>
    <x v="0"/>
    <s v="SACRAMENTO RIVER"/>
    <s v="SJ Delta"/>
    <s v="Sacramento"/>
    <s v="132-0210-044"/>
    <s v="132-0210-044, 042, 035"/>
    <s v="CA PATENT 1469"/>
    <s v="Completely"/>
    <m/>
    <s v="Not Separated"/>
    <n v="3"/>
    <m/>
    <m/>
    <s v="No"/>
    <d v="2017-07-05T00:00:00"/>
    <x v="1"/>
    <s v="All parcels touch Sacramento River"/>
    <x v="0"/>
    <s v="N/A"/>
    <s v="N/A"/>
    <s v="N/A"/>
    <s v="N/A"/>
    <s v="N/A"/>
    <s v="N/A"/>
    <s v="N/A"/>
    <s v="N/A"/>
    <d v="2017-06-19T00:00:00"/>
    <x v="2"/>
    <s v="ISWDU states first year of use at diversion site as 1850"/>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28"/>
    <x v="136"/>
    <s v="Wheeler Ranch Greene and Hemly, Inc."/>
    <x v="0"/>
    <x v="1"/>
    <x v="0"/>
    <x v="1"/>
    <s v="Y"/>
    <m/>
    <n v="657.2166666666667"/>
    <n v="661.84"/>
    <x v="0"/>
    <s v="SACRAMENTO RIVER"/>
    <s v="UNKNOWN"/>
    <s v="Sacramento"/>
    <s v="146-0020-045"/>
    <s v="146-0020-045"/>
    <s v="CA PATENT 2024"/>
    <s v="Partially"/>
    <m/>
    <s v="Single Separation"/>
    <m/>
    <m/>
    <m/>
    <s v="No"/>
    <d v="2017-06-06T00:00:00"/>
    <x v="1"/>
    <s v="Property abuts water shed, there are no separations, and the property is located on a single riparian patent"/>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29"/>
    <x v="137"/>
    <s v="J.L. Aldrich Ranch"/>
    <x v="0"/>
    <x v="1"/>
    <x v="0"/>
    <x v="1"/>
    <s v="Y"/>
    <m/>
    <n v="426.34545454545452"/>
    <n v="409.76"/>
    <x v="0"/>
    <s v="SACRAMENTO RIVER"/>
    <s v="Unknown"/>
    <s v="Sacramento"/>
    <s v="142-0110-074"/>
    <s v="142-0110-074"/>
    <s v="CA PATENT 301"/>
    <s v="Partially"/>
    <m/>
    <s v="Single Separation"/>
    <m/>
    <m/>
    <m/>
    <s v="No"/>
    <d v="2017-06-06T00:00:00"/>
    <x v="3"/>
    <s v="The north portion of the POU parcel is located on a non-riparian patent.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30"/>
    <x v="138"/>
    <s v="Henry E Muller &amp; Diana Muller Revocable Trust"/>
    <x v="0"/>
    <x v="1"/>
    <x v="0"/>
    <x v="0"/>
    <s v="Y"/>
    <m/>
    <n v="584"/>
    <n v="402.20400000000001"/>
    <x v="0"/>
    <s v="SAN JOAQUIN RIVER"/>
    <s v="SACRAMENTO-SAN JOAQUIN DELTA"/>
    <s v="San Joaquin"/>
    <s v="162-150-13"/>
    <s v="162-150-06 &amp;162-150-07 &amp; 162-150-08 &amp;162-150-09"/>
    <s v="CA PATENT 186"/>
    <s v="Partially"/>
    <m/>
    <s v="Multiple Separations"/>
    <n v="4"/>
    <s v="no"/>
    <m/>
    <s v="No"/>
    <d v="2017-07-07T00:00:00"/>
    <x v="1"/>
    <s v="POU overlies riparian patent. SEE S017201 POU and Underlying Patents"/>
    <x v="0"/>
    <s v="N/A"/>
    <s v="N/A"/>
    <s v="N/A"/>
    <s v="N/A"/>
    <s v="N/A"/>
    <s v="N/A"/>
    <s v="N/A"/>
    <s v="N/A"/>
    <d v="2017-07-07T00:00:00"/>
    <x v="2"/>
    <s v="No supporting document for Pre-1914 right was submitted. Need more info."/>
    <x v="0"/>
    <x v="0"/>
    <m/>
    <x v="0"/>
    <m/>
    <s v="R3"/>
    <s v="P1"/>
  </r>
  <r>
    <x v="231"/>
    <x v="139"/>
    <s v="WARREN BOGLE"/>
    <x v="0"/>
    <x v="1"/>
    <x v="0"/>
    <x v="1"/>
    <s v="Y"/>
    <m/>
    <n v="397.15999999999997"/>
    <n v="314.43"/>
    <x v="0"/>
    <s v="ELK SLOUGH"/>
    <s v="SACRAMENTO RIVER"/>
    <s v="Yolo"/>
    <s v="043-110-020 (Claimed) "/>
    <s v="043-110-020 (Claimed) "/>
    <s v="CA PATENT 539 "/>
    <s v="Completely"/>
    <m/>
    <s v="Not Separated"/>
    <n v="1"/>
    <s v="no"/>
    <s v="Map provided by claimant Shows the POU"/>
    <s v="No"/>
    <d v="2017-05-23T00:00:00"/>
    <x v="1"/>
    <s v=" The POU parcel abuts the water source with the POD instream from the POU parcel.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32"/>
    <x v="139"/>
    <s v="WARREN BOGLE"/>
    <x v="0"/>
    <x v="1"/>
    <x v="0"/>
    <x v="1"/>
    <s v="Y"/>
    <m/>
    <n v="303.47666666666669"/>
    <n v="249.18"/>
    <x v="0"/>
    <s v="BABEL SLOUGH"/>
    <s v="SACRAMENTO RIVER"/>
    <s v="Yolo"/>
    <s v="044-040-021 (Claimed) "/>
    <s v="044-040-021 &amp; 044-040-020, 044-040-018 (Claimed) "/>
    <s v="CA Patent 479"/>
    <s v="Partially"/>
    <m/>
    <s v="Multiple Separations"/>
    <n v="3"/>
    <s v="no"/>
    <s v="Map provided by claimant Shows the POU"/>
    <s v="No"/>
    <d v="2017-05-23T00:00:00"/>
    <x v="1"/>
    <s v=" The POU parcel abuts the water source with the POD instream from the POU parcel.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33"/>
    <x v="140"/>
    <s v="THE SURVIVING TRUSTORS TRUST UNDER GRUNAUER COMMUNITY PROPERTY TRUST ET AL"/>
    <x v="0"/>
    <x v="12"/>
    <x v="0"/>
    <x v="0"/>
    <s v="Y"/>
    <m/>
    <n v="728"/>
    <n v="269.83999999999997"/>
    <x v="0"/>
    <s v="OLD RIVER"/>
    <s v="SACRAMENTO-SAN JOAQUIN DELTA"/>
    <s v="San Joaquin"/>
    <s v="189-050-34"/>
    <s v="189-050-22"/>
    <s v="Rancho El Pescadero"/>
    <s v="Partially"/>
    <m/>
    <s v="Single Separation"/>
    <m/>
    <m/>
    <m/>
    <s v="No"/>
    <d v="2017-07-21T00:00:00"/>
    <x v="1"/>
    <s v="POU/APN lie on single Riparian Patent - Rancho El Pescadero"/>
    <x v="0"/>
    <s v="N/A"/>
    <s v="N/A"/>
    <s v="N/A"/>
    <s v="N/A"/>
    <s v="N/A"/>
    <s v="N/A"/>
    <s v="N/A"/>
    <s v="N/A"/>
    <d v="2017-07-25T00:00:00"/>
    <x v="0"/>
    <s v="General documentation is provided, but more specific ones detailing time of use is needed."/>
    <x v="0"/>
    <x v="0"/>
    <m/>
    <x v="0"/>
    <m/>
    <s v="R3"/>
    <s v="P2"/>
  </r>
  <r>
    <x v="234"/>
    <x v="141"/>
    <s v="JOE SANCHEZ FARMS INC"/>
    <x v="0"/>
    <x v="1"/>
    <x v="0"/>
    <x v="1"/>
    <s v="Y"/>
    <m/>
    <n v="900.12333333333333"/>
    <n v="718.5"/>
    <x v="0"/>
    <s v="BEAVER LAKE/SLOUGH"/>
    <s v="SACRAMENTO-SAN JOAQUIN DELTA"/>
    <s v="Sacramento"/>
    <s v="142-0050-016"/>
    <s v="142-0050-016"/>
    <s v="CA PATENT 2067 &amp; 1172"/>
    <s v="Partially"/>
    <m/>
    <s v="Single Separation"/>
    <m/>
    <m/>
    <m/>
    <s v="No"/>
    <d v="2017-05-30T00:00:00"/>
    <x v="1"/>
    <s v="Property abuts water source. POU and POD are in the same watershed. The property has no severances. There has had no water used for storage. SEE S017216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35"/>
    <x v="142"/>
    <s v="Bert Bacchetti Farms"/>
    <x v="0"/>
    <x v="12"/>
    <x v="0"/>
    <x v="0"/>
    <s v="Y"/>
    <m/>
    <n v="336.67333333333335"/>
    <n v="453.86"/>
    <x v="0"/>
    <s v="FABIAN CANAL"/>
    <s v="SACRAMENTO-SAN JOAQUIN DELTA"/>
    <s v="San Joaquin"/>
    <s v="189-050-41"/>
    <s v="189-050-41"/>
    <s v="Rancho El Pescadero"/>
    <s v="Partially"/>
    <m/>
    <s v="Single Separation"/>
    <m/>
    <m/>
    <m/>
    <s v="No"/>
    <d v="2017-06-02T00:00:00"/>
    <x v="1"/>
    <s v="The POD parcel is the same a the POU parcel. The POU parcel is abutting the water course with the POD instream and it is located on a riparian patent."/>
    <x v="0"/>
    <s v="N/A"/>
    <s v="N/A"/>
    <s v="N/A"/>
    <s v="N/A"/>
    <s v="N/A"/>
    <s v="N/A"/>
    <s v="N/A"/>
    <s v="N/A"/>
    <d v="2017-07-31T00:00:00"/>
    <x v="2"/>
    <s v="Claimant failed to submit legitimate supporting document for its Pre-1914 claim. Claimant has claimed his property and water use to be within and validated, respectively, by the Naglee Burk Irrigation District; in fact, the claimant's property is outside of the Naglee Burk Irrigation District boundary."/>
    <x v="0"/>
    <x v="0"/>
    <m/>
    <x v="0"/>
    <m/>
    <s v="R3"/>
    <s v="P1"/>
  </r>
  <r>
    <x v="236"/>
    <x v="143"/>
    <s v="TYLER II TIC"/>
    <x v="0"/>
    <x v="1"/>
    <x v="0"/>
    <x v="1"/>
    <s v="Y"/>
    <m/>
    <n v="759.9666666666667"/>
    <n v="262.69"/>
    <x v="0"/>
    <s v="NORTH FORK MOKELUME RIVER"/>
    <s v="SACRAMENTO-SAN JOAQUIN DELTA"/>
    <s v="Sacramento"/>
    <s v="156-0050-005"/>
    <s v="156-0050-005"/>
    <s v="CA PATENT 4210, 4212"/>
    <s v="Partially"/>
    <m/>
    <s v="Single Separation"/>
    <m/>
    <m/>
    <m/>
    <s v="No"/>
    <d v="2017-07-05T00:00:00"/>
    <x v="1"/>
    <s v="The POU is located on one parcel, covered by two patents that are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37"/>
    <x v="144"/>
    <s v="Naglee Burk Irrigation District"/>
    <x v="0"/>
    <x v="1"/>
    <x v="0"/>
    <x v="0"/>
    <s v="Y"/>
    <m/>
    <n v="2355.1433333333334"/>
    <n v="1955.62"/>
    <x v="0"/>
    <s v="Tom Paine Slough"/>
    <s v="San Joaquin River and Old River"/>
    <s v="San Joaquin"/>
    <s v="212-12-008"/>
    <s v="multiple, see APN spreadsheet"/>
    <s v="El Pescadero"/>
    <s v="Partially"/>
    <n v="1865"/>
    <s v="Multiple Separations"/>
    <n v="282"/>
    <s v="Yes"/>
    <m/>
    <s v="No"/>
    <d v="2017-08-30T00:00:00"/>
    <x v="1"/>
    <s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
    <x v="0"/>
    <s v="N/A"/>
    <s v="N/A"/>
    <s v="N/A"/>
    <s v="N/A"/>
    <s v="N/A"/>
    <s v="N/A"/>
    <s v="N/A"/>
    <s v="N/A"/>
    <d v="2017-07-31T00:00:00"/>
    <x v="1"/>
    <s v="Notice of Appropriation was submitted and clearly stated the amount of appropriation, its purpose, and date of appropriation. Evidence of Use was absent."/>
    <x v="0"/>
    <x v="0"/>
    <m/>
    <x v="0"/>
    <m/>
    <s v="R3"/>
    <s v="P3"/>
  </r>
  <r>
    <x v="238"/>
    <x v="144"/>
    <s v="Naglee Burk Irrigation District"/>
    <x v="0"/>
    <x v="1"/>
    <x v="0"/>
    <x v="0"/>
    <s v="Y"/>
    <m/>
    <n v="4079.9866666666667"/>
    <n v="4435.76"/>
    <x v="0"/>
    <s v="Tom Paine Slough"/>
    <s v="San Joaquin River and Old River"/>
    <s v="San Joaquin"/>
    <s v="212-120-09"/>
    <s v="multiple, see APN spreadsheet"/>
    <s v="El Pescadero"/>
    <s v="Partially"/>
    <n v="1865"/>
    <s v="Multiple Separations"/>
    <n v="282"/>
    <s v="Yes"/>
    <m/>
    <s v="No"/>
    <d v="2017-08-30T00:00:00"/>
    <x v="1"/>
    <s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
    <x v="0"/>
    <s v="N/A"/>
    <s v="N/A"/>
    <s v="N/A"/>
    <s v="N/A"/>
    <s v="N/A"/>
    <s v="N/A"/>
    <s v="N/A"/>
    <s v="N/A"/>
    <d v="2017-07-31T00:00:00"/>
    <x v="1"/>
    <s v="Notice of Appropriation was submitted and clearly stated the amount of appropriation, its purpose, and date of appropriation. Evidence of Use was absent."/>
    <x v="0"/>
    <x v="0"/>
    <m/>
    <x v="0"/>
    <m/>
    <s v="R3"/>
    <s v="P3"/>
  </r>
  <r>
    <x v="239"/>
    <x v="145"/>
    <s v="Point Ranch Partners LLC"/>
    <x v="0"/>
    <x v="1"/>
    <x v="0"/>
    <x v="1"/>
    <s v="Y"/>
    <m/>
    <n v="359.19333333333327"/>
    <n v="399.96"/>
    <x v="0"/>
    <s v="GEORGIANA SLOUGH"/>
    <s v="SACRAMENTO-SAN JOAQUIN DELTA"/>
    <s v="Sacramento"/>
    <s v="156-0010-053 "/>
    <s v="156-0010-014, 053"/>
    <s v="CA PATENT 329, 330, 331, 398"/>
    <s v="Partially"/>
    <m/>
    <s v="Single Separation"/>
    <m/>
    <m/>
    <m/>
    <s v="No"/>
    <d v="2017-05-31T00:00:00"/>
    <x v="3"/>
    <s v="Part of POU lies on patent (Patent 1773) which is not riparian to the water source (Georgiana Slough). SEE S017233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40"/>
    <x v="144"/>
    <s v="Naglee Burk Irrigation District"/>
    <x v="0"/>
    <x v="1"/>
    <x v="0"/>
    <x v="0"/>
    <s v="Y"/>
    <m/>
    <n v="1335.9466666666667"/>
    <n v="2728.66"/>
    <x v="0"/>
    <s v="Old River"/>
    <s v="San Joaquin River"/>
    <s v="San Joaquin"/>
    <s v="212-10-025"/>
    <s v="multiple, see APN spreadsheet"/>
    <s v="El Pescadero"/>
    <s v="Partially"/>
    <m/>
    <s v="Multiple Separations"/>
    <n v="282"/>
    <s v="Yes"/>
    <m/>
    <s v="No"/>
    <d v="2017-08-30T00:00:00"/>
    <x v="1"/>
    <s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
    <x v="0"/>
    <s v="N/A"/>
    <s v="N/A"/>
    <s v="N/A"/>
    <s v="N/A"/>
    <s v="N/A"/>
    <s v="N/A"/>
    <s v="N/A"/>
    <s v="N/A"/>
    <d v="2017-07-31T00:00:00"/>
    <x v="1"/>
    <s v="Notice of Appropriation was submitted and clearly stated the amount of appropriation, its purpose, and date of appropriation. Evidence of Use was absent."/>
    <x v="0"/>
    <x v="0"/>
    <m/>
    <x v="0"/>
    <m/>
    <s v="R3"/>
    <s v="P3"/>
  </r>
  <r>
    <x v="241"/>
    <x v="146"/>
    <s v="TYLER II TIC"/>
    <x v="0"/>
    <x v="1"/>
    <x v="0"/>
    <x v="1"/>
    <s v="Y"/>
    <m/>
    <n v="650.97666666666669"/>
    <n v="5.33"/>
    <x v="0"/>
    <s v="NORTH MOKELUMNE RIVER"/>
    <s v="SACRAMENTO-SAN JOAQUIN DELTA"/>
    <s v="Sacramento"/>
    <s v="156-0050-0027"/>
    <s v="156-0050-024-0000_x000a_156-0050-025-0000_x000a_156-0050-026-0000_x000a_156-0050-027-0000_x000a_156-0050-028-0000_x000a_156-0050-029-0000"/>
    <s v="CA PATENT 4208, 4209, 4211, 4212"/>
    <s v="Partially"/>
    <m/>
    <s v="Single Separation"/>
    <m/>
    <m/>
    <m/>
    <s v="No"/>
    <d v="2017-08-09T00:00:00"/>
    <x v="0"/>
    <s v="there are small portion of POU (APN 156-0050-026, 027, 028) lying on Patent 4208 &amp; 4209 which are not riparian to the water source. SEE S017239 POU and Underlying Patents"/>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42"/>
    <x v="144"/>
    <s v="Naglee Burk Irrigation District"/>
    <x v="0"/>
    <x v="1"/>
    <x v="0"/>
    <x v="0"/>
    <s v="Y"/>
    <m/>
    <n v="1775.8833333333334"/>
    <n v="2547.8000000000002"/>
    <x v="0"/>
    <s v="Old River"/>
    <s v="San Joaquin River"/>
    <s v="San Joaquin"/>
    <s v="209-290-12"/>
    <s v="multiple, see APN spreadsheet"/>
    <s v="El Pescadero"/>
    <s v="Partially"/>
    <m/>
    <s v="Multiple Separations"/>
    <n v="282"/>
    <s v="Yes"/>
    <m/>
    <s v="No"/>
    <d v="2017-08-30T00:00:00"/>
    <x v="1"/>
    <s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
    <x v="0"/>
    <s v="N/A"/>
    <s v="N/A"/>
    <s v="N/A"/>
    <s v="N/A"/>
    <s v="N/A"/>
    <s v="N/A"/>
    <s v="N/A"/>
    <s v="N/A"/>
    <d v="2017-07-31T00:00:00"/>
    <x v="1"/>
    <s v="Notice of Appropriation was submitted and clearly stated the amount of appropriation, its purpose, and date of appropriation. Evidence of Use was absent."/>
    <x v="0"/>
    <x v="0"/>
    <m/>
    <x v="0"/>
    <m/>
    <s v="R3"/>
    <s v="P3"/>
  </r>
  <r>
    <x v="243"/>
    <x v="144"/>
    <s v="Naglee Burk Irrigation District"/>
    <x v="0"/>
    <x v="1"/>
    <x v="0"/>
    <x v="0"/>
    <s v="Y"/>
    <m/>
    <n v="8938.0466666666671"/>
    <n v="8146.32"/>
    <x v="0"/>
    <s v="Old River"/>
    <s v="San Joaquin River"/>
    <s v="San Joaquin"/>
    <s v="212-020-10"/>
    <s v="multiple, see APN spreadsheet"/>
    <s v="El Pescadero"/>
    <s v="Partially"/>
    <m/>
    <s v="Multiple Separations"/>
    <n v="282"/>
    <s v="Yes"/>
    <m/>
    <s v="No"/>
    <d v="2017-08-30T00:00:00"/>
    <x v="1"/>
    <s v="Well documented"/>
    <x v="0"/>
    <s v="N/A"/>
    <s v="N/A"/>
    <s v="N/A"/>
    <s v="N/A"/>
    <s v="N/A"/>
    <s v="N/A"/>
    <s v="N/A"/>
    <s v="N/A"/>
    <d v="2017-07-31T00:00:00"/>
    <x v="1"/>
    <s v="Notice of Appropriation was submitted and clearly stated the amount of appropriation, its purpose, and date of appropriation. Evidence of Use was absent."/>
    <x v="0"/>
    <x v="0"/>
    <m/>
    <x v="0"/>
    <m/>
    <s v="R3"/>
    <s v="P3"/>
  </r>
  <r>
    <x v="244"/>
    <x v="147"/>
    <s v="Joseph T Sanchez"/>
    <x v="0"/>
    <x v="1"/>
    <x v="0"/>
    <x v="1"/>
    <s v="Y"/>
    <m/>
    <n v="369.97666666666669"/>
    <n v="546.66"/>
    <x v="0"/>
    <s v="SACRAMENTO RIVER"/>
    <s v="SACRAMENTO-SAN JOAQUIN DELTA"/>
    <s v="Sacramento"/>
    <s v="142-0070-001"/>
    <s v="142-0070-001"/>
    <s v="CA PATENT 1172"/>
    <s v="Partially"/>
    <m/>
    <s v="Single Separation"/>
    <m/>
    <m/>
    <m/>
    <s v="No"/>
    <d v="2017-06-07T00:00:00"/>
    <x v="1"/>
    <s v="Property abuts water source. POU and POD are in the same watershed. The property has single severance. There has had no water used for storage. SEE S017264 POU and Underlying Patents"/>
    <x v="0"/>
    <s v="N/A"/>
    <s v="N/A"/>
    <s v="N/A"/>
    <s v="N/A"/>
    <s v="N/A"/>
    <s v="N/A"/>
    <s v="N/A"/>
    <s v="N/A"/>
    <d v="2017-07-31T00:00:00"/>
    <x v="1"/>
    <s v="Claimant failed to submit supporting documents for its Pre-1914 claim; however, the POD and POU are within North Delta Water Agency boundary which is considered as *4 category."/>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45"/>
    <x v="148"/>
    <s v="Robert D Calcagno"/>
    <x v="0"/>
    <x v="1"/>
    <x v="0"/>
    <x v="0"/>
    <s v="Y"/>
    <m/>
    <n v="1167"/>
    <n v="604.64"/>
    <x v="0"/>
    <s v="SAN JOAQUIN RIVER"/>
    <s v="SACRAMENTO-SAN JOAQUIN DELTA"/>
    <s v="San Joaquin"/>
    <s v="166-020-04"/>
    <s v="166-020-03, _x000a_166-020-05, _x000a_191-310-08, _x000a_191-310-14, _x000a_191-310-15, _x000a_166-020-04"/>
    <s v="(1) CA patent 4176 _x000a_(2) CA patent 1554  _x000a_(3) CA patent 256 _x000a_(4) CA patent 4177 _x000a_(5) CA patent 4178 _x000a_(6) SJ 125 _x000a_(7) CA 4187"/>
    <s v="Separated"/>
    <m/>
    <s v="Multiple Separations"/>
    <m/>
    <m/>
    <m/>
    <s v="No"/>
    <d v="2017-07-20T00:00:00"/>
    <x v="3"/>
    <s v="Part of the POU/APN is on 2 Non-Riparian Patents."/>
    <x v="0"/>
    <s v="N/A"/>
    <s v="N/A"/>
    <s v="N/A"/>
    <s v="N/A"/>
    <s v="N/A"/>
    <s v="N/A"/>
    <s v="N/A"/>
    <s v="N/A"/>
    <d v="2017-07-24T00:00:00"/>
    <x v="2"/>
    <s v="No documentation given"/>
    <x v="0"/>
    <x v="0"/>
    <m/>
    <x v="0"/>
    <m/>
    <s v="R1"/>
    <s v="P1"/>
  </r>
  <r>
    <x v="246"/>
    <x v="148"/>
    <s v="Robert D Calcagno"/>
    <x v="0"/>
    <x v="1"/>
    <x v="0"/>
    <x v="0"/>
    <s v="Y"/>
    <m/>
    <n v="333"/>
    <n v="1011.586"/>
    <x v="0"/>
    <s v="SANO JOAQUIN RIVER"/>
    <s v="SACRAMENTO-SAN JOAQUIN DELTA"/>
    <s v="San Joaquin"/>
    <s v="166-020-04"/>
    <s v="166-020-05, _x000a_166-020-03, _x000a_166-020-04, _x000a_191-300-03, _x000a_191-310-14, _x000a_191-300-18, _x000a_191-300-19, _x000a_191-300-20, _x000a_191-300-21, _x000a_191-300-22, _x000a_191-310-15, _x000a_191-310-08_x000a_191-300-07, _x000a_191-300-05, _x000a_191-300-04"/>
    <s v="(1`) CA patent 4176 _x000a_(2) CA patent 1554 _x000a_(3) SJ 414 _x000a_(4) CA patent 256 _x000a_(5) CA patent 1576 _x000a_(6) CA patent 487 _x000a_(7) SJ 125 _x000a_(8) CA patent 4177 _x000a_(9) CA patent 4178 _x000a_(10) CA patent 4177 _x000a_(11) CA patent 1568 _x000a_(12) CA patent 4187"/>
    <s v="Partially"/>
    <m/>
    <s v="Multiple Separations"/>
    <m/>
    <m/>
    <m/>
    <s v="No"/>
    <d v="2017-07-20T00:00:00"/>
    <x v="3"/>
    <s v="POU is on several Non-Riparian Patents."/>
    <x v="0"/>
    <s v="N/A"/>
    <s v="N/A"/>
    <s v="N/A"/>
    <s v="N/A"/>
    <s v="N/A"/>
    <s v="N/A"/>
    <s v="N/A"/>
    <s v="N/A"/>
    <d v="2017-07-24T00:00:00"/>
    <x v="2"/>
    <s v="No documentation given"/>
    <x v="0"/>
    <x v="0"/>
    <m/>
    <x v="0"/>
    <m/>
    <s v="R1"/>
    <s v="P1"/>
  </r>
  <r>
    <x v="247"/>
    <x v="148"/>
    <s v="Robert D Calcagno"/>
    <x v="0"/>
    <x v="1"/>
    <x v="0"/>
    <x v="0"/>
    <s v="Y"/>
    <m/>
    <n v="311"/>
    <n v="275.57499999999999"/>
    <x v="0"/>
    <s v="SAN JOAQUIN RIVER"/>
    <s v="SACRAMENTO-SAN JOAQUIN DELTA"/>
    <s v="San Joaquin"/>
    <s v="191-300-18"/>
    <s v="166-020-05, _x000a_166-020-03, _x000a_166-020-04, _x000a_191-300-03, _x000a_191-310-14, _x000a_191-300-18, _x000a_191-300-19, _x000a_191-300-20, _x000a_191-300-21, _x000a_191-300-22, _x000a_191-310-15, _x000a_191-310-08_x000a_191-300-07, _x000a_191-300-05, _x000a_191-300-04"/>
    <s v="(1) CA patent 4176_x000a_(2) CA patent 1554_x000a_(3) CA patent 256_x000a_(4) CA patent 1576_x000a_(5) CA patent 1568_x000a_(6) CA patent 4187_x000a_(7) CA patent 4177_x000a_(8) CA patent 4178_x000a_(9) SJ 125_x000a_(10) SJ 414"/>
    <s v="Separated"/>
    <m/>
    <s v="Multiple Separations"/>
    <m/>
    <m/>
    <m/>
    <s v="No"/>
    <d v="2017-07-20T00:00:00"/>
    <x v="3"/>
    <s v="POU is on several Non-Riparian Patents."/>
    <x v="0"/>
    <s v="N/A"/>
    <s v="N/A"/>
    <s v="N/A"/>
    <s v="N/A"/>
    <s v="N/A"/>
    <s v="N/A"/>
    <s v="N/A"/>
    <s v="N/A"/>
    <d v="2017-07-24T00:00:00"/>
    <x v="2"/>
    <s v="No documentation given"/>
    <x v="0"/>
    <x v="0"/>
    <m/>
    <x v="0"/>
    <m/>
    <s v="R1"/>
    <s v="P1"/>
  </r>
  <r>
    <x v="248"/>
    <x v="149"/>
    <s v="Holdener Ranches"/>
    <x v="0"/>
    <x v="11"/>
    <x v="0"/>
    <x v="0"/>
    <s v="Y"/>
    <m/>
    <n v="839"/>
    <n v="1073.54"/>
    <x v="0"/>
    <s v="OLD RIVER"/>
    <s v="SACRAMENTO-SAN JOAQUIN DELTA"/>
    <s v="San Joaquin"/>
    <s v="189-230-23"/>
    <s v="189-230-23"/>
    <m/>
    <s v="Completely"/>
    <m/>
    <s v="Not Separated"/>
    <m/>
    <m/>
    <m/>
    <s v="No"/>
    <d v="2017-05-24T00:00:00"/>
    <x v="1"/>
    <s v="Patents that the POU is on touches the watercourse."/>
    <x v="0"/>
    <s v="N/A"/>
    <s v="N/A"/>
    <s v="N/A"/>
    <s v="N/A"/>
    <s v="N/A"/>
    <s v="N/A"/>
    <s v="N/A"/>
    <s v="N/A"/>
    <d v="2017-06-28T00:00:00"/>
    <x v="1"/>
    <s v="Short form of Agreement on Page 9 of PDF says the  land has had an irrigation system"/>
    <x v="0"/>
    <x v="0"/>
    <m/>
    <x v="0"/>
    <m/>
    <s v="R3"/>
    <s v="P3"/>
  </r>
  <r>
    <x v="249"/>
    <x v="148"/>
    <s v="Robert D Calcagno"/>
    <x v="0"/>
    <x v="7"/>
    <x v="0"/>
    <x v="0"/>
    <s v="Y"/>
    <m/>
    <n v="271"/>
    <n v="0"/>
    <x v="0"/>
    <s v="SAN JOAQUIN RIVER"/>
    <s v="SACRAMENTO-SAN JOAQUIN DELTA"/>
    <s v="San Joaquin"/>
    <s v="191-270-21"/>
    <s v="191-260-20, 191-270-19"/>
    <s v="CA Patent 2295"/>
    <s v="Separated"/>
    <m/>
    <s v="Single Separation"/>
    <m/>
    <m/>
    <m/>
    <s v="No"/>
    <d v="2017-07-20T00:00:00"/>
    <x v="1"/>
    <s v="POU is on Riparian Patent. POU is not along water source."/>
    <x v="0"/>
    <s v="N/A"/>
    <s v="N/A"/>
    <s v="N/A"/>
    <s v="N/A"/>
    <s v="N/A"/>
    <s v="N/A"/>
    <s v="N/A"/>
    <s v="N/A"/>
    <d v="2017-07-24T00:00:00"/>
    <x v="2"/>
    <s v="No documentation given"/>
    <x v="0"/>
    <x v="0"/>
    <m/>
    <x v="0"/>
    <m/>
    <s v="R3"/>
    <s v="P1"/>
  </r>
  <r>
    <x v="250"/>
    <x v="149"/>
    <s v="Holdener Ranches"/>
    <x v="0"/>
    <x v="1"/>
    <x v="0"/>
    <x v="0"/>
    <s v="Y"/>
    <m/>
    <n v="1016"/>
    <n v="876.43"/>
    <x v="0"/>
    <s v="MIDDLE RIVER"/>
    <s v="SACRAMENTO-SAN JOAQUIN DELTA"/>
    <s v="San Joaquin"/>
    <s v="189-210-30"/>
    <n v="18921030"/>
    <s v="CA patent 1677, CA patent 1680"/>
    <s v="Completely"/>
    <m/>
    <s v="Not Separated"/>
    <m/>
    <m/>
    <m/>
    <s v="No"/>
    <d v="2017-05-24T00:00:00"/>
    <x v="1"/>
    <s v="Patents that the POU is on touches the watercourse."/>
    <x v="0"/>
    <s v="N/A"/>
    <s v="N/A"/>
    <s v="N/A"/>
    <s v="N/A"/>
    <s v="N/A"/>
    <s v="N/A"/>
    <s v="N/A"/>
    <s v="N/A"/>
    <d v="2017-06-28T00:00:00"/>
    <x v="0"/>
    <s v="Same owner as the other Holdener Ranches one. Documents may be relevant."/>
    <x v="0"/>
    <x v="0"/>
    <m/>
    <x v="0"/>
    <m/>
    <s v="R3"/>
    <s v="P2"/>
  </r>
  <r>
    <x v="251"/>
    <x v="150"/>
    <s v="ARNAUDO BROS LP"/>
    <x v="0"/>
    <x v="1"/>
    <x v="0"/>
    <x v="0"/>
    <s v="Y"/>
    <m/>
    <n v="3020.26"/>
    <n v="1993.3230000000001"/>
    <x v="0"/>
    <s v="Grant Line Canal"/>
    <s v="Sacramento-San Joaquin Delta"/>
    <s v="San Joaquin"/>
    <s v="189-100-05"/>
    <s v="189-100-05"/>
    <s v="T1S R5E MDMB:_x000a_(1) Patent Bk 9 Page 273, 4/19/1887_x000a_(2) Patent Bk 7, Page 384, 5/25/1877"/>
    <s v="Completely"/>
    <s v="Late 1800s"/>
    <s v="Not Separated"/>
    <m/>
    <m/>
    <m/>
    <s v="No"/>
    <d v="2017-05-24T00:00:00"/>
    <x v="1"/>
    <s v="Well documented"/>
    <x v="0"/>
    <s v="N/A"/>
    <s v="N/A"/>
    <s v="N/A"/>
    <s v="N/A"/>
    <s v="N/A"/>
    <s v="N/A"/>
    <s v="N/A"/>
    <s v="N/A"/>
    <d v="2017-06-26T00:00:00"/>
    <x v="2"/>
    <s v="More information needed"/>
    <x v="0"/>
    <x v="0"/>
    <m/>
    <x v="0"/>
    <m/>
    <s v="R3"/>
    <s v="P1"/>
  </r>
  <r>
    <x v="252"/>
    <x v="150"/>
    <s v="ARNAUDO BROS LP"/>
    <x v="0"/>
    <x v="1"/>
    <x v="0"/>
    <x v="0"/>
    <s v="Y"/>
    <m/>
    <n v="6696.7900000000009"/>
    <n v="7647.68"/>
    <x v="0"/>
    <s v="Middle River"/>
    <s v="Sacramento-San Joaquin Delta"/>
    <s v="San Joaquin"/>
    <s v="189-250-34"/>
    <s v="189-250-34"/>
    <m/>
    <s v="Completely"/>
    <m/>
    <s v="Not Separated"/>
    <m/>
    <m/>
    <m/>
    <s v="No"/>
    <d v="2017-05-24T00:00:00"/>
    <x v="1"/>
    <s v="Well documented"/>
    <x v="0"/>
    <s v="N/A"/>
    <s v="N/A"/>
    <s v="N/A"/>
    <s v="N/A"/>
    <s v="N/A"/>
    <s v="N/A"/>
    <s v="N/A"/>
    <s v="N/A"/>
    <d v="2017-06-26T00:00:00"/>
    <x v="2"/>
    <s v="More information needed"/>
    <x v="0"/>
    <x v="0"/>
    <m/>
    <x v="0"/>
    <m/>
    <s v="R3"/>
    <s v="P1"/>
  </r>
  <r>
    <x v="253"/>
    <x v="151"/>
    <s v="SOUTH COW CREEK DITCH ASSOCIATION"/>
    <x v="0"/>
    <x v="1"/>
    <x v="0"/>
    <x v="0"/>
    <s v="N"/>
    <m/>
    <n v="4632"/>
    <n v="7360"/>
    <x v="1"/>
    <s v="South Cow Creek"/>
    <s v="Cow Creek"/>
    <s v="Shasta"/>
    <s v=""/>
    <m/>
    <m/>
    <m/>
    <m/>
    <m/>
    <m/>
    <m/>
    <m/>
    <m/>
    <d v="2017-09-21T00:00:00"/>
    <x v="2"/>
    <m/>
    <x v="0"/>
    <s v="N/A"/>
    <s v="N/A"/>
    <s v="N/A"/>
    <s v="N/A"/>
    <s v="N/A"/>
    <s v="N/A"/>
    <s v="N/A"/>
    <s v="N/A"/>
    <d v="2017-08-02T00:00:00"/>
    <x v="2"/>
    <s v="No supporting document for Pre-1914 right was submitted. Need more info."/>
    <x v="0"/>
    <x v="0"/>
    <m/>
    <x v="0"/>
    <m/>
    <s v="N/A"/>
    <s v="P1"/>
  </r>
  <r>
    <x v="254"/>
    <x v="67"/>
    <s v="Rudy M. Mussi Investment L.P."/>
    <x v="0"/>
    <x v="0"/>
    <x v="0"/>
    <x v="0"/>
    <s v="Y"/>
    <m/>
    <n v="363.55"/>
    <n v="439.36700000000002"/>
    <x v="0"/>
    <s v="MIDDLE RIVER"/>
    <s v="SACRAMENTO-SAN JOAQUIN DELTA"/>
    <s v="San Joaquin"/>
    <s v="162-090-02"/>
    <s v="162-090-02"/>
    <s v="CA patent 1321"/>
    <s v="Completely"/>
    <m/>
    <s v="Not Separated"/>
    <m/>
    <m/>
    <m/>
    <s v="No"/>
    <d v="2017-05-24T00:00:00"/>
    <x v="1"/>
    <s v="POU is on Riparian patent."/>
    <x v="0"/>
    <s v="N/A"/>
    <s v="N/A"/>
    <s v="N/A"/>
    <s v="N/A"/>
    <s v="N/A"/>
    <s v="N/A"/>
    <s v="N/A"/>
    <s v="N/A"/>
    <d v="2017-06-29T00:00:00"/>
    <x v="1"/>
    <s v="POD and POU are located within WIC boundary which is considered as *4 category"/>
    <x v="0"/>
    <x v="0"/>
    <m/>
    <x v="0"/>
    <m/>
    <s v="R3"/>
    <s v="P3"/>
  </r>
  <r>
    <x v="255"/>
    <x v="150"/>
    <s v="ARNAUDO BROS LP"/>
    <x v="0"/>
    <x v="1"/>
    <x v="0"/>
    <x v="0"/>
    <s v="Y"/>
    <m/>
    <n v="2080.1999999999998"/>
    <n v="2258.41"/>
    <x v="0"/>
    <s v="Old River"/>
    <s v="Sacramento-San Joaquin Delta"/>
    <s v="San Joaquin"/>
    <s v="189-240-18"/>
    <s v="189-240-18"/>
    <s v="Patent Book 5 ,Pg. 290, 12/30/1872"/>
    <s v="Completely"/>
    <m/>
    <s v="Not Separated"/>
    <m/>
    <m/>
    <m/>
    <s v="No"/>
    <d v="2017-05-24T00:00:00"/>
    <x v="1"/>
    <s v="POU is on the El Pescadero Patent."/>
    <x v="0"/>
    <s v="N/A"/>
    <s v="N/A"/>
    <s v="N/A"/>
    <s v="N/A"/>
    <s v="N/A"/>
    <s v="N/A"/>
    <s v="N/A"/>
    <s v="N/A"/>
    <d v="2017-06-26T00:00:00"/>
    <x v="2"/>
    <s v="More information needed"/>
    <x v="0"/>
    <x v="0"/>
    <m/>
    <x v="0"/>
    <m/>
    <s v="R3"/>
    <s v="P1"/>
  </r>
  <r>
    <x v="256"/>
    <x v="152"/>
    <s v="Kewel Munger"/>
    <x v="0"/>
    <x v="15"/>
    <x v="0"/>
    <x v="0"/>
    <s v="Y"/>
    <m/>
    <n v="1791"/>
    <n v="1559.78"/>
    <x v="0"/>
    <s v="SYCMORE SLOUGH"/>
    <s v="Sacramento-San Joaquin Delta"/>
    <s v="San Joaquin"/>
    <s v="025-040-08 &amp; 025-040-07 &amp; 025-050-05 &amp; 025-050-06"/>
    <s v="025-050-05, 025-050-06, 025-040-07 &amp; 025-050-06"/>
    <s v="CA patent 2156, CA patent 1776. CA patent 538, CA patent 578"/>
    <m/>
    <m/>
    <s v="Not Separated"/>
    <m/>
    <m/>
    <m/>
    <s v="No"/>
    <d v="2017-09-25T00:00:00"/>
    <x v="3"/>
    <s v="POU is not riparian to Sycamore Slough. Sycamore Slough appears to have been dug in after patents were issued - appears in 1894 Lodi Map, but not the survey map."/>
    <x v="0"/>
    <s v="N/A"/>
    <s v="N/A"/>
    <s v="N/A"/>
    <s v="N/A"/>
    <s v="N/A"/>
    <s v="N/A"/>
    <s v="N/A"/>
    <s v="N/A"/>
    <d v="2017-07-23T00:00:00"/>
    <x v="2"/>
    <s v="Not enough information given"/>
    <x v="0"/>
    <x v="0"/>
    <m/>
    <x v="0"/>
    <m/>
    <s v="R1"/>
    <s v="P1"/>
  </r>
  <r>
    <x v="257"/>
    <x v="153"/>
    <s v="Baldev K. Munger"/>
    <x v="0"/>
    <x v="15"/>
    <x v="0"/>
    <x v="0"/>
    <s v="Y"/>
    <m/>
    <n v="1165.21"/>
    <n v="1283.19"/>
    <x v="0"/>
    <s v="SYCMORE SLOUGH"/>
    <s v="SACRAMENTO-SAN JOAQUIN DELTA"/>
    <s v="San Joaquin"/>
    <s v="025-050-02"/>
    <s v="025-050-01_x000a_025-050-02_x000a_025-050-04_x000a_025-040-01_x000a_025-040-04"/>
    <s v="CA PATENT 578, 1776, 2156"/>
    <s v="Partially"/>
    <m/>
    <s v="Multiple Separations"/>
    <n v="5"/>
    <s v="no"/>
    <m/>
    <s v="No"/>
    <d v="2017-07-03T00:00:00"/>
    <x v="3"/>
    <s v="POU overlies multiple patents while portion of it overlies non-riparian patent. See S017316 POU and Underlying Patents."/>
    <x v="0"/>
    <s v="N/A"/>
    <s v="N/A"/>
    <s v="N/A"/>
    <s v="N/A"/>
    <s v="N/A"/>
    <s v="N/A"/>
    <s v="N/A"/>
    <s v="N/A"/>
    <d v="2017-07-03T00:00:00"/>
    <x v="2"/>
    <s v="No supporting document for Pre-1914 right was submitted. Need more info."/>
    <x v="0"/>
    <x v="0"/>
    <m/>
    <x v="0"/>
    <m/>
    <s v="R1"/>
    <s v="P1"/>
  </r>
  <r>
    <x v="258"/>
    <x v="150"/>
    <s v="ARNAUDO BROS LP"/>
    <x v="0"/>
    <x v="1"/>
    <x v="0"/>
    <x v="0"/>
    <s v="Y"/>
    <m/>
    <n v="1167.3700000000001"/>
    <n v="801.553"/>
    <x v="0"/>
    <s v="Old River"/>
    <s v="Sacramento-San Joaquin Delta"/>
    <s v="San Joaquin"/>
    <s v="189-060-15"/>
    <s v="189-060-15"/>
    <s v="(1) Rancho El Pescadero"/>
    <s v="Completely"/>
    <m/>
    <s v="Not Separated"/>
    <m/>
    <m/>
    <m/>
    <s v="No"/>
    <d v="2017-05-24T00:00:00"/>
    <x v="1"/>
    <s v="POU is on the El Pescadero Patent."/>
    <x v="0"/>
    <s v="N/A"/>
    <s v="N/A"/>
    <s v="N/A"/>
    <s v="N/A"/>
    <s v="N/A"/>
    <s v="N/A"/>
    <s v="N/A"/>
    <s v="N/A"/>
    <d v="2017-06-26T00:00:00"/>
    <x v="2"/>
    <s v="More information needed"/>
    <x v="0"/>
    <x v="0"/>
    <m/>
    <x v="0"/>
    <m/>
    <s v="R3"/>
    <s v="P1"/>
  </r>
  <r>
    <x v="259"/>
    <x v="154"/>
    <s v="City of Folsom"/>
    <x v="0"/>
    <x v="1"/>
    <x v="0"/>
    <x v="0"/>
    <s v="N"/>
    <m/>
    <n v="11519.333333333332"/>
    <n v="0"/>
    <x v="1"/>
    <s v="SOUTH FORK OF THE AMERICAN RIVER"/>
    <s v="LOWER AMERICAN RIVER"/>
    <s v="Sacramento"/>
    <s v="227-0250-002-000"/>
    <m/>
    <m/>
    <s v="Partially"/>
    <m/>
    <s v="Single Separation"/>
    <m/>
    <m/>
    <m/>
    <s v="No"/>
    <d v="2017-09-21T00:00:00"/>
    <x v="2"/>
    <m/>
    <x v="0"/>
    <s v="N/A"/>
    <s v="N/A"/>
    <s v="N/A"/>
    <s v="N/A"/>
    <s v="N/A"/>
    <s v="N/A"/>
    <s v="N/A"/>
    <s v="N/A"/>
    <d v="2017-08-01T00:00:00"/>
    <x v="2"/>
    <s v="No documentation given"/>
    <x v="0"/>
    <x v="0"/>
    <m/>
    <x v="0"/>
    <m/>
    <s v="N/A"/>
    <s v="P1"/>
  </r>
  <r>
    <x v="260"/>
    <x v="155"/>
    <s v="DBE - Elliot Family Co., LLC"/>
    <x v="0"/>
    <x v="1"/>
    <x v="0"/>
    <x v="1"/>
    <s v="Y"/>
    <m/>
    <n v="561.40666666666675"/>
    <n v="735.79700000000003"/>
    <x v="0"/>
    <s v="SACRAMENTO RIVER"/>
    <m/>
    <s v="Sacramento"/>
    <s v="142-0010-042-0000"/>
    <s v="142-0010-042"/>
    <s v="CA PATENT 2127"/>
    <s v="Partially"/>
    <m/>
    <s v="Single Separation"/>
    <n v="1"/>
    <s v="no"/>
    <m/>
    <s v="No"/>
    <d v="2017-06-05T00:00:00"/>
    <x v="1"/>
    <s v="Per the map provided by the Claimant the POU and the POD on the same parcel which abuts the water within, more documentation will be needed to support the ownership and reservation of water righ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61"/>
    <x v="156"/>
    <s v="Brookside Lake Community Association"/>
    <x v="3"/>
    <x v="20"/>
    <x v="5"/>
    <x v="0"/>
    <s v="Y"/>
    <s v="Statement of Diversion was reporting total of two pumps. S017403 is reporting for Pump Station No. 1, which supplies water for APN 118-450-40 and 118-460-01. Pump station No. 2 was found to be reported by S017418; Pump Station No. 2 supplies water for APN 116-030-01, 118-080-02, and 118-300-65."/>
    <n v="510.28666666666669"/>
    <n v="1018.576"/>
    <x v="0"/>
    <s v="CALAVERAS RIVER"/>
    <s v="SAN JOAQUIN RIVER"/>
    <s v="San Joaquin"/>
    <s v="118-210-01"/>
    <s v="116-030-01_x000a_118-080-02_x000a_118-300-65_x000a_118-450-40_x000a_118-460-01 …_x000a_Too many APNs to list. See 'APNs for S017403' in S017403 Statement folder"/>
    <s v="CA Patent 3910_x000a_CA Patent 580_x000a_CA Patent 2542"/>
    <s v="Partially"/>
    <m/>
    <s v="Single Separation"/>
    <n v="3"/>
    <s v="no"/>
    <m/>
    <s v="No"/>
    <d v="2017-06-29T00:00:00"/>
    <x v="3"/>
    <s v="The POU is separated from the watercourse from which the POD pulls. The water right claimant must provide proof that the riparian right has been preserved upon severance; &quot;I believe&quot; statements do not suffice. See S017403 POU and Underlying Patents."/>
    <x v="0"/>
    <s v="N/A"/>
    <s v="N/A"/>
    <s v="N/A"/>
    <s v="N/A"/>
    <s v="N/A"/>
    <s v="N/A"/>
    <s v="N/A"/>
    <s v="N/A"/>
    <d v="2017-06-30T00:00:00"/>
    <x v="2"/>
    <s v="eWRIMS classified as riparian and pre-1914 water right._x000a__x000a_More information needed - no documentation provided_x000a__x000a_"/>
    <x v="0"/>
    <x v="0"/>
    <m/>
    <x v="0"/>
    <m/>
    <s v="R1"/>
    <s v="P1"/>
  </r>
  <r>
    <x v="262"/>
    <x v="153"/>
    <s v="Baldev K. Munger"/>
    <x v="0"/>
    <x v="1"/>
    <x v="0"/>
    <x v="0"/>
    <s v="Y"/>
    <m/>
    <n v="1059.2833333333333"/>
    <n v="1167.1500000000001"/>
    <x v="0"/>
    <s v="Little Connection Slough"/>
    <s v="Sacramento-San Joaquin Delta"/>
    <s v="San Joaquin"/>
    <s v="069-090-36"/>
    <s v="069-030-36"/>
    <s v="CA PATENT 4368, 2329, 837"/>
    <s v="Completely"/>
    <n v="1886"/>
    <s v="Not Separated"/>
    <n v="1"/>
    <s v="no"/>
    <m/>
    <s v="No"/>
    <d v="2017-07-05T00:00:00"/>
    <x v="1"/>
    <s v="POU overlies multiple patents. All patents are riparian to Little Connection Slough. "/>
    <x v="0"/>
    <s v="N/A"/>
    <s v="N/A"/>
    <s v="N/A"/>
    <s v="N/A"/>
    <s v="N/A"/>
    <s v="N/A"/>
    <s v="N/A"/>
    <s v="N/A"/>
    <d v="2017-07-05T00:00:00"/>
    <x v="2"/>
    <s v="No supporting document for Pre-1914 right was submitted. Need more info."/>
    <x v="0"/>
    <x v="0"/>
    <m/>
    <x v="0"/>
    <m/>
    <s v="R3"/>
    <s v="P1"/>
  </r>
  <r>
    <x v="263"/>
    <x v="153"/>
    <s v="Baldev K. Munger"/>
    <x v="0"/>
    <x v="21"/>
    <x v="0"/>
    <x v="0"/>
    <s v="Y"/>
    <m/>
    <n v="1059.2833333333333"/>
    <n v="1167.1500000000001"/>
    <x v="0"/>
    <s v="LITTLE CONNECTION SLOUGH"/>
    <s v="SACRAMENTO-SAN JOAQUIN DELTA"/>
    <s v="San Joaquin"/>
    <s v="069-090-36"/>
    <s v="069-090-36"/>
    <s v="CA PATENT 4368, 2329, 837"/>
    <s v="Completely"/>
    <n v="1886"/>
    <s v="Not Separated"/>
    <n v="1"/>
    <s v="no"/>
    <m/>
    <s v="No"/>
    <d v="2017-07-05T00:00:00"/>
    <x v="1"/>
    <s v="POU overlies multiple patents. All patents are riparian to Little Connection Slough. "/>
    <x v="0"/>
    <s v="N/A"/>
    <s v="N/A"/>
    <s v="N/A"/>
    <s v="N/A"/>
    <s v="N/A"/>
    <s v="N/A"/>
    <s v="N/A"/>
    <s v="N/A"/>
    <d v="2017-07-05T00:00:00"/>
    <x v="2"/>
    <s v="No supporting document for Pre-1914 right was submitted. Need more info."/>
    <x v="0"/>
    <x v="0"/>
    <m/>
    <x v="0"/>
    <m/>
    <s v="R3"/>
    <s v="P1"/>
  </r>
  <r>
    <x v="264"/>
    <x v="157"/>
    <s v="Brookside Classics Owner's Association"/>
    <x v="3"/>
    <x v="1"/>
    <x v="5"/>
    <x v="0"/>
    <s v="Y"/>
    <s v="Statement of Diversion was reporting total of two pumps. S017418 is reporting for Pump Station No. 2, which supplies water for APN 116-030-01, 118-080-02, and 118-300-65. Pump station No. 1 was found to be reported by S017403; Pump Station No. 1 supplies water for APN 118-450-40 and 118-460-01."/>
    <n v="510.28666666666669"/>
    <n v="1018.576"/>
    <x v="0"/>
    <s v="CALAVERAS RIVER"/>
    <s v="SAN JOAQUIN RIVER"/>
    <s v="San Joaquin"/>
    <s v="118-210-01"/>
    <s v="116-030-01, 118-080-02, 118-300-65, "/>
    <s v="CA Patent 530 &amp; 3910"/>
    <s v="Partially"/>
    <m/>
    <s v="Single Separation"/>
    <m/>
    <m/>
    <m/>
    <s v="No"/>
    <d v="2017-07-13T00:00:00"/>
    <x v="0"/>
    <s v="POU is separated  entirely from the watercourse but is on a patent that is riparian to the watercourse. Riparian right may have been preserved upon severance "/>
    <x v="0"/>
    <s v="N/A"/>
    <s v="N/A"/>
    <s v="N/A"/>
    <s v="N/A"/>
    <s v="N/A"/>
    <s v="N/A"/>
    <s v="N/A"/>
    <s v="N/A"/>
    <d v="2017-07-13T00:00:00"/>
    <x v="2"/>
    <s v="Claimant failed to submit Pre-1914 supporting documents; and riparian right is insufficient to constitute water use"/>
    <x v="0"/>
    <x v="0"/>
    <m/>
    <x v="0"/>
    <m/>
    <s v="R2"/>
    <s v="P1"/>
  </r>
  <r>
    <x v="265"/>
    <x v="158"/>
    <s v="Califia, LLC"/>
    <x v="1"/>
    <x v="22"/>
    <x v="6"/>
    <x v="0"/>
    <s v="Y"/>
    <m/>
    <n v="1736.34"/>
    <n v="863.11"/>
    <x v="0"/>
    <s v="Old River"/>
    <s v="San Joaquin River"/>
    <s v="San Joaquin"/>
    <s v="213-120-02"/>
    <s v="213-120-02 _x000a_213-220-01 _x000a_213-220-02 _x000a_213-220-03 _x000a_213-220-04 _x000a_213-230-01"/>
    <s v="Rancho El Pescadero"/>
    <s v="Completely"/>
    <m/>
    <s v="Not Separated"/>
    <m/>
    <m/>
    <m/>
    <s v="No"/>
    <d v="2017-05-26T00:00:00"/>
    <x v="0"/>
    <s v="POD is on Old River, and the POU is located on a riparian patent. However there are multiple separations from the watercourse and the right could have been severed with those separations "/>
    <x v="0"/>
    <s v="N/A"/>
    <s v="N/A"/>
    <s v="N/A"/>
    <s v="N/A"/>
    <s v="N/A"/>
    <s v="N/A"/>
    <s v="N/A"/>
    <s v="N/A"/>
    <d v="2017-07-06T00:00:00"/>
    <x v="0"/>
    <s v="Claimant failed to submit property proof of continuous diversion"/>
    <x v="0"/>
    <x v="0"/>
    <m/>
    <x v="0"/>
    <m/>
    <s v="R2"/>
    <s v="P2"/>
  </r>
  <r>
    <x v="266"/>
    <x v="158"/>
    <s v="Califia, LLC"/>
    <x v="1"/>
    <x v="1"/>
    <x v="6"/>
    <x v="0"/>
    <s v="Y"/>
    <m/>
    <n v="1960.6899999999998"/>
    <n v="1242.57"/>
    <x v="0"/>
    <s v="Old River"/>
    <s v="SJ Delta"/>
    <s v="San Joaquin"/>
    <s v="213-110-01"/>
    <s v="213-110-01, _x000a_231-10-02, _x000a_213-110-03"/>
    <s v="Rancho El Pescadero"/>
    <s v="Partially"/>
    <m/>
    <s v="Not Separated"/>
    <m/>
    <m/>
    <m/>
    <s v="No"/>
    <d v="2017-07-17T00:00:00"/>
    <x v="1"/>
    <s v="POU/PODs are on Riparian Patents"/>
    <x v="1"/>
    <s v="N/A"/>
    <s v="N/A"/>
    <s v="N/A"/>
    <s v="N/A"/>
    <s v="N/A"/>
    <s v="N/A"/>
    <s v="N/A"/>
    <s v="N/A"/>
    <m/>
    <x v="3"/>
    <s v="N/A"/>
    <x v="0"/>
    <x v="0"/>
    <m/>
    <x v="0"/>
    <m/>
    <s v="R3"/>
    <s v="N/A"/>
  </r>
  <r>
    <x v="267"/>
    <x v="158"/>
    <s v="Califia, LLC"/>
    <x v="1"/>
    <x v="22"/>
    <x v="0"/>
    <x v="0"/>
    <s v="Y"/>
    <s v="Should Confirm if completely within Stewart Tract"/>
    <n v="587.14333333333332"/>
    <n v="213.39"/>
    <x v="0"/>
    <s v="Paradise Cut"/>
    <s v="San Joaquin River"/>
    <s v="San Joaquin"/>
    <s v="213-200-02"/>
    <s v="213-200-02"/>
    <s v="Rancho El Pescadero"/>
    <s v="Completely"/>
    <m/>
    <s v="Not Separated"/>
    <m/>
    <m/>
    <m/>
    <s v="No"/>
    <d v="2017-07-17T00:00:00"/>
    <x v="1"/>
    <s v="POU/PODs are on Riparian Patents"/>
    <x v="1"/>
    <s v="N/A"/>
    <s v="N/A"/>
    <s v="N/A"/>
    <s v="N/A"/>
    <s v="N/A"/>
    <s v="N/A"/>
    <s v="N/A"/>
    <s v="N/A"/>
    <m/>
    <x v="3"/>
    <s v="N/A"/>
    <x v="0"/>
    <x v="0"/>
    <m/>
    <x v="0"/>
    <m/>
    <s v="R3"/>
    <s v="N/A"/>
  </r>
  <r>
    <x v="268"/>
    <x v="158"/>
    <s v="Califia, LLC"/>
    <x v="0"/>
    <x v="22"/>
    <x v="0"/>
    <x v="0"/>
    <s v="Y"/>
    <s v="Should Confirm if completely within Stewart Tract"/>
    <n v="490.56666666666661"/>
    <n v="27.22"/>
    <x v="0"/>
    <s v="Old River"/>
    <s v="San Joaquin River"/>
    <s v="San Joaquin"/>
    <s v="213-130-05"/>
    <s v="213-130-05"/>
    <s v="Rancho El Pescadero"/>
    <s v="Completely"/>
    <m/>
    <s v="Not Separated"/>
    <m/>
    <m/>
    <m/>
    <s v="No"/>
    <d v="2017-07-17T00:00:00"/>
    <x v="1"/>
    <s v="POU/PODs are on Riparian Patents"/>
    <x v="1"/>
    <s v="N/A"/>
    <s v="N/A"/>
    <s v="N/A"/>
    <s v="N/A"/>
    <s v="N/A"/>
    <s v="N/A"/>
    <s v="N/A"/>
    <s v="N/A"/>
    <m/>
    <x v="3"/>
    <s v="N/A"/>
    <x v="0"/>
    <x v="0"/>
    <m/>
    <x v="0"/>
    <m/>
    <s v="R3"/>
    <s v="N/A"/>
  </r>
  <r>
    <x v="269"/>
    <x v="158"/>
    <s v="Califia, LLC"/>
    <x v="1"/>
    <x v="22"/>
    <x v="6"/>
    <x v="0"/>
    <s v="Y"/>
    <s v="Should Confirm if completely within Stewart Tract"/>
    <n v="434.5066666666666"/>
    <n v="127.13"/>
    <x v="0"/>
    <s v="Paradise Cut"/>
    <s v="San Joaquin River"/>
    <s v="San Joaquin"/>
    <s v="213-130-06"/>
    <s v="213-130-06  _x000a_213-130-07 "/>
    <s v="Rancho El Pescadero"/>
    <s v="Completely"/>
    <m/>
    <s v="Not Separated"/>
    <m/>
    <m/>
    <m/>
    <s v="No"/>
    <d v="2017-05-26T00:00:00"/>
    <x v="1"/>
    <s v="POD  is on Old River and POU is located on one parcel entirely covered by a riparian patent "/>
    <x v="0"/>
    <s v="N/A"/>
    <s v="N/A"/>
    <s v="N/A"/>
    <s v="N/A"/>
    <s v="N/A"/>
    <s v="N/A"/>
    <s v="N/A"/>
    <s v="N/A"/>
    <d v="2017-07-06T00:00:00"/>
    <x v="1"/>
    <s v="Claimant failed to submit proof of continuous use,  however, riparian right is sufficient to constitute water use"/>
    <x v="0"/>
    <x v="0"/>
    <m/>
    <x v="0"/>
    <m/>
    <s v="R3"/>
    <s v="P3"/>
  </r>
  <r>
    <x v="270"/>
    <x v="158"/>
    <s v="Califia, LLC"/>
    <x v="1"/>
    <x v="1"/>
    <x v="6"/>
    <x v="0"/>
    <s v="Y"/>
    <m/>
    <n v="490.56666666666661"/>
    <n v="127.13"/>
    <x v="0"/>
    <s v="Paradise Cut"/>
    <s v="San Joaquin River"/>
    <s v="San Joaquin"/>
    <s v="213-130-05"/>
    <s v="213-130-05 "/>
    <s v="Rancho El Pescadero"/>
    <s v="Completely"/>
    <m/>
    <s v="Not Separated"/>
    <m/>
    <m/>
    <m/>
    <s v="No"/>
    <d v="2017-05-30T00:00:00"/>
    <x v="1"/>
    <s v="POD is on paradise cut, there are no separations from the watercourse and the POU is covered by a patent riparian to the watercourse"/>
    <x v="0"/>
    <s v="N/A"/>
    <s v="N/A"/>
    <s v="N/A"/>
    <s v="N/A"/>
    <s v="N/A"/>
    <s v="N/A"/>
    <s v="N/A"/>
    <s v="N/A"/>
    <d v="2017-07-06T00:00:00"/>
    <x v="1"/>
    <s v="Claimant failed to submit proof of continuous use,  however, riparian right is sufficient to constitute water use"/>
    <x v="0"/>
    <x v="0"/>
    <m/>
    <x v="0"/>
    <m/>
    <s v="R3"/>
    <s v="P3"/>
  </r>
  <r>
    <x v="271"/>
    <x v="158"/>
    <s v="Califia, LLC"/>
    <x v="1"/>
    <x v="22"/>
    <x v="6"/>
    <x v="0"/>
    <s v="Y"/>
    <s v="Should Confirm if completely within Stewart Tract"/>
    <n v="592.89666666666676"/>
    <n v="225.05"/>
    <x v="0"/>
    <s v="Paradise Cut"/>
    <s v="San Joaquin River"/>
    <s v="San Joaquin"/>
    <s v="213-200-01"/>
    <s v="213-200-01 "/>
    <s v="Rancho El Pescadero"/>
    <s v="Completely"/>
    <m/>
    <s v="Not Separated"/>
    <m/>
    <m/>
    <m/>
    <s v="No"/>
    <d v="2017-06-01T00:00:00"/>
    <x v="1"/>
    <s v="POD is on paradise cut, there are no separations from the watercourse and the POU is covered by a patent riparian to the watercourse"/>
    <x v="0"/>
    <s v="N/A"/>
    <s v="N/A"/>
    <s v="N/A"/>
    <s v="N/A"/>
    <s v="N/A"/>
    <s v="N/A"/>
    <s v="N/A"/>
    <s v="N/A"/>
    <d v="2017-07-06T00:00:00"/>
    <x v="1"/>
    <s v="Claimant failed to submit proof of continuous use,  however, riparian right is sufficient to constitute water use"/>
    <x v="0"/>
    <x v="0"/>
    <m/>
    <x v="0"/>
    <m/>
    <s v="R3"/>
    <s v="P3"/>
  </r>
  <r>
    <x v="272"/>
    <x v="158"/>
    <s v="Califia, LLC"/>
    <x v="1"/>
    <x v="22"/>
    <x v="6"/>
    <x v="0"/>
    <s v="Y"/>
    <s v="The POU has changed from 213-300-(01 to 04) to 213-300-(07 to 10) due to the subdivision of the parcels. Should Confirm if completely within Stewart Tract."/>
    <n v="1605.3933333333332"/>
    <n v="383.33"/>
    <x v="0"/>
    <s v="Paradise Cut"/>
    <s v="San Joaquin River"/>
    <s v="San Joaquin"/>
    <s v="213-200-01"/>
    <s v="213-300-01_x000a_213-300-02_x000a_213-300-03_x000a_213-300-04"/>
    <s v="Rancho El Pescadero"/>
    <s v="Completely"/>
    <m/>
    <s v="Not Separated"/>
    <m/>
    <m/>
    <m/>
    <s v="No"/>
    <d v="2017-07-17T00:00:00"/>
    <x v="1"/>
    <s v="POU/PODs are on Riparian Patents"/>
    <x v="1"/>
    <s v="N/A"/>
    <s v="N/A"/>
    <s v="N/A"/>
    <s v="N/A"/>
    <s v="N/A"/>
    <s v="N/A"/>
    <s v="N/A"/>
    <s v="N/A"/>
    <m/>
    <x v="3"/>
    <s v="N/A"/>
    <x v="0"/>
    <x v="0"/>
    <m/>
    <x v="0"/>
    <m/>
    <s v="R3"/>
    <s v="N/A"/>
  </r>
  <r>
    <x v="273"/>
    <x v="158"/>
    <s v="Califia, LLC"/>
    <x v="1"/>
    <x v="22"/>
    <x v="6"/>
    <x v="0"/>
    <s v="Y"/>
    <m/>
    <n v="822.50333333333333"/>
    <n v="393.42"/>
    <x v="0"/>
    <s v="Old River"/>
    <s v="San Joaquin River"/>
    <s v="San Joaquin"/>
    <s v="213-120-01"/>
    <s v="213-120-01 "/>
    <s v="Rancho El Pescadero"/>
    <s v="Completely"/>
    <m/>
    <s v="Not Separated"/>
    <m/>
    <m/>
    <m/>
    <s v="No"/>
    <d v="2017-07-17T00:00:00"/>
    <x v="1"/>
    <s v="POU/PODs are on Riparian Patents"/>
    <x v="0"/>
    <s v="N/A"/>
    <s v="N/A"/>
    <s v="N/A"/>
    <s v="N/A"/>
    <s v="N/A"/>
    <s v="N/A"/>
    <s v="N/A"/>
    <s v="N/A"/>
    <d v="2017-07-06T00:00:00"/>
    <x v="1"/>
    <s v="Claimant failed to submit proof of continuous use,  however, riparian right is sufficient to constitute water use"/>
    <x v="0"/>
    <x v="0"/>
    <m/>
    <x v="0"/>
    <m/>
    <s v="R3"/>
    <s v="P3"/>
  </r>
  <r>
    <x v="274"/>
    <x v="159"/>
    <s v="KENT D. GIKAS"/>
    <x v="0"/>
    <x v="23"/>
    <x v="0"/>
    <x v="0"/>
    <s v="Y"/>
    <m/>
    <n v="329"/>
    <n v="697.97"/>
    <x v="0"/>
    <s v="OLD RIVER"/>
    <s v="SACRAMENTO SAN JOAQUIN DELTA"/>
    <s v="San Joaquin"/>
    <s v="189-230-110-000"/>
    <s v="189-230-11"/>
    <s v="(1) CA patent 1676 (2) Rancho El Pescadero"/>
    <s v="Completely"/>
    <m/>
    <s v="Not Separated"/>
    <m/>
    <m/>
    <m/>
    <s v="No"/>
    <d v="2017-05-24T00:00:00"/>
    <x v="3"/>
    <s v="Northern part of APN is under a separate, non Riparian patent."/>
    <x v="0"/>
    <s v="N/A"/>
    <s v="N/A"/>
    <s v="N/A"/>
    <s v="N/A"/>
    <s v="N/A"/>
    <s v="N/A"/>
    <s v="N/A"/>
    <s v="N/A"/>
    <d v="2017-06-28T00:00:00"/>
    <x v="1"/>
    <s v="Short form of Agreement on Page 9 of PDF says the  land has had an irrigation system"/>
    <x v="0"/>
    <x v="0"/>
    <m/>
    <x v="0"/>
    <m/>
    <s v="R1"/>
    <s v="P3"/>
  </r>
  <r>
    <x v="275"/>
    <x v="158"/>
    <s v="Califia, LLC"/>
    <x v="1"/>
    <x v="22"/>
    <x v="6"/>
    <x v="0"/>
    <s v="Y"/>
    <s v="Should Confirm if completely within Stewart Tract"/>
    <n v="1462.9399999999998"/>
    <n v="354.72"/>
    <x v="0"/>
    <s v="Old River"/>
    <s v="San Joaquin River"/>
    <s v="San Joaquin"/>
    <s v="213-200-02"/>
    <s v="213-210-03_x000a_213-210-04 _x000a_213-250-01 _x000a_213-250-02 _x000a_213-250-03 _x000a_213-250-04 "/>
    <s v="Rancho El Pescadero"/>
    <s v="Completely"/>
    <m/>
    <s v="Not Separated"/>
    <m/>
    <m/>
    <m/>
    <s v="No"/>
    <d v="2017-06-01T00:00:00"/>
    <x v="0"/>
    <s v="POD is on paradise cut and POU is covered by a patent riparian to the watercourse, however, there is a single separation between the parcels within the POU"/>
    <x v="0"/>
    <s v="N/A"/>
    <s v="N/A"/>
    <s v="N/A"/>
    <s v="N/A"/>
    <s v="N/A"/>
    <s v="N/A"/>
    <s v="N/A"/>
    <s v="N/A"/>
    <d v="2017-07-06T00:00:00"/>
    <x v="1"/>
    <s v="POD and POU are located within RD 2058 which is considered as *4 category"/>
    <x v="0"/>
    <x v="0"/>
    <m/>
    <x v="0"/>
    <m/>
    <s v="R2"/>
    <s v="P3"/>
  </r>
  <r>
    <x v="276"/>
    <x v="158"/>
    <s v="Califia, LLC"/>
    <x v="1"/>
    <x v="22"/>
    <x v="6"/>
    <x v="0"/>
    <s v="Y"/>
    <m/>
    <n v="1794.7466666666669"/>
    <n v="1145.07"/>
    <x v="0"/>
    <s v="Old River"/>
    <s v="San Joaquin River"/>
    <s v="San Joaquin"/>
    <s v="213-310-01"/>
    <s v="213-310-01"/>
    <s v="Rancho El Pescadero"/>
    <s v="Completely"/>
    <m/>
    <s v="Not Separated"/>
    <m/>
    <m/>
    <m/>
    <s v="No"/>
    <d v="2017-06-01T00:00:00"/>
    <x v="0"/>
    <s v="The statement of diversion states that 213-310-01 is the parcel number, however this parcel number does not exist in the GIS database and could not be mapped. Therefore, since we don't know where the parcel is located, this is a questionable case"/>
    <x v="0"/>
    <s v="N/A"/>
    <s v="N/A"/>
    <s v="N/A"/>
    <s v="N/A"/>
    <s v="N/A"/>
    <s v="N/A"/>
    <s v="N/A"/>
    <s v="N/A"/>
    <d v="2017-07-06T00:00:00"/>
    <x v="0"/>
    <s v="Claimant failed to submit property proof of continuous diversion"/>
    <x v="0"/>
    <x v="0"/>
    <m/>
    <x v="0"/>
    <m/>
    <s v="R2"/>
    <s v="P2"/>
  </r>
  <r>
    <x v="277"/>
    <x v="158"/>
    <s v="Califia, LLC"/>
    <x v="1"/>
    <x v="22"/>
    <x v="6"/>
    <x v="0"/>
    <s v="Y"/>
    <s v="Should Confirm if completely within Stewart Tract"/>
    <n v="1413.3233333333333"/>
    <n v="1076.28"/>
    <x v="0"/>
    <s v="Paradise Cut"/>
    <s v="San Joaquin River"/>
    <s v="San Joaquin"/>
    <s v="213-200-02"/>
    <s v="213-210-02 _x000a_213-210-05_x000a_213-210-06_x000a_213-210-07 "/>
    <s v="Rancho El Pescadero"/>
    <s v="Completely"/>
    <m/>
    <s v="Not Separated"/>
    <m/>
    <m/>
    <m/>
    <s v="No"/>
    <d v="2017-06-01T00:00:00"/>
    <x v="0"/>
    <s v="The POU is covered entirely by a patent riparian to the watercourse. However there is one separation from the watercourse (APN 21321002)"/>
    <x v="0"/>
    <s v="N/A"/>
    <s v="N/A"/>
    <s v="N/A"/>
    <s v="N/A"/>
    <s v="N/A"/>
    <s v="N/A"/>
    <s v="N/A"/>
    <s v="N/A"/>
    <d v="2017-07-06T00:00:00"/>
    <x v="1"/>
    <s v="POD and POU are located within RD 2058 which is considered as *4 category"/>
    <x v="0"/>
    <x v="0"/>
    <m/>
    <x v="0"/>
    <m/>
    <s v="R2"/>
    <s v="P3"/>
  </r>
  <r>
    <x v="278"/>
    <x v="158"/>
    <s v="Califia, LLC"/>
    <x v="1"/>
    <x v="22"/>
    <x v="6"/>
    <x v="0"/>
    <s v="Y"/>
    <m/>
    <n v="2414.8366666666666"/>
    <n v="149.55000000000001"/>
    <x v="0"/>
    <s v="Old River"/>
    <s v="San Joaquin River"/>
    <s v="San Joaquin"/>
    <s v="213-230-06"/>
    <s v="213-240-01 _x000a_213-240-02 _x000a_213-240-03 _x000a_213-240-04_x000a_213-230-05 _x000a_213-230-06 _x000a_"/>
    <s v="Rancho El Pescadero"/>
    <s v="Completely"/>
    <m/>
    <s v="Not Separated"/>
    <m/>
    <m/>
    <m/>
    <s v="No"/>
    <d v="2017-06-01T00:00:00"/>
    <x v="1"/>
    <s v="The POU is entirely covered by riparian patents and there are multiple parcels with zero separations from the watercourse "/>
    <x v="0"/>
    <s v="N/A"/>
    <s v="N/A"/>
    <s v="N/A"/>
    <s v="N/A"/>
    <s v="N/A"/>
    <s v="N/A"/>
    <s v="N/A"/>
    <s v="N/A"/>
    <d v="2017-07-06T00:00:00"/>
    <x v="1"/>
    <s v="Claimant failed to submit proof of continuous use,  however, riparian right is sufficient to constitute water use"/>
    <x v="0"/>
    <x v="0"/>
    <m/>
    <x v="0"/>
    <m/>
    <s v="R3"/>
    <s v="P3"/>
  </r>
  <r>
    <x v="279"/>
    <x v="160"/>
    <s v="James E. Hardesty"/>
    <x v="0"/>
    <x v="1"/>
    <x v="0"/>
    <x v="1"/>
    <s v="Y"/>
    <m/>
    <n v="295.25333333333333"/>
    <n v="164.1"/>
    <x v="0"/>
    <s v="Sacramento River"/>
    <m/>
    <s v="Sacramento"/>
    <s v="146-0420-001"/>
    <s v="146-0060-023, 050"/>
    <s v="CA PATENT 1925"/>
    <s v="Separated"/>
    <m/>
    <s v="Multiple Separations"/>
    <n v="2"/>
    <s v="Yes"/>
    <s v="patent, survey map, certificate of purchase were submitted"/>
    <s v="No"/>
    <d v="2017-07-10T00:00:00"/>
    <x v="0"/>
    <s v="POU overlies riparian patent and is separated from water source. Proof of riparian right preservation is needed. SEE S017511 POU and Underlying Patents."/>
    <x v="0"/>
    <s v="N/A"/>
    <s v="N/A"/>
    <s v="N/A"/>
    <s v="N/A"/>
    <s v="N/A"/>
    <s v="N/A"/>
    <s v="N/A"/>
    <s v="N/A"/>
    <d v="2017-07-10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80"/>
    <x v="161"/>
    <s v="MNM Vineyards LLC"/>
    <x v="0"/>
    <x v="1"/>
    <x v="0"/>
    <x v="1"/>
    <s v="Y"/>
    <m/>
    <n v="279.48333333333335"/>
    <n v="171.5"/>
    <x v="0"/>
    <s v="STEAMBOAT SLOUGH"/>
    <s v="SACRAMENTO RIVER"/>
    <s v="Solano"/>
    <n v="2230001"/>
    <s v="177-500-140, 042-250-20, 042-250-070, 042-250-190"/>
    <s v="Patent Nos. 5111 (b. 13, p. 142), 2111 (b.7, p. 239), 2129 (b7, p. 257)"/>
    <s v="Completely"/>
    <n v="1860"/>
    <s v="Not Separated"/>
    <m/>
    <s v="Apparently not submitted, but in area with patents mapped"/>
    <m/>
    <m/>
    <d v="2017-09-25T00:00:00"/>
    <x v="0"/>
    <s v="Did not create new POU Map: _x000a_It is possible for the POU to fall out of the riparian patented land."/>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81"/>
    <x v="161"/>
    <s v="MNM Vineyards LLC"/>
    <x v="0"/>
    <x v="1"/>
    <x v="0"/>
    <x v="1"/>
    <s v="Y"/>
    <m/>
    <n v="520.83333333333337"/>
    <n v="209"/>
    <x v="0"/>
    <s v="STEAMBOAT SLOUGH"/>
    <s v="SACRAMENTO RIVER"/>
    <s v="Solano"/>
    <s v="0177-050-130"/>
    <s v="177-050-120, 177-060-040, 0177-060-030"/>
    <s v="Patent Nos. 2112 (b. 7, p. 240), 354 (b. 4, p. 354), and 2107 (b. 7, p. 235)"/>
    <s v="Completely"/>
    <n v="1860"/>
    <s v="Not Separated"/>
    <m/>
    <s v="Apparently not submitted, but in area with patents mapped"/>
    <m/>
    <m/>
    <d v="2017-09-25T00:00:00"/>
    <x v="0"/>
    <s v="Did not create new POU Map: _x000a_It is possible for the POU to fall out of the riparian patented land."/>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82"/>
    <x v="55"/>
    <s v="VITAL FARMLAND LP"/>
    <x v="0"/>
    <x v="1"/>
    <x v="0"/>
    <x v="0"/>
    <s v="Y"/>
    <m/>
    <n v="619.72"/>
    <n v="529.87"/>
    <x v="0"/>
    <s v="Indian Slough"/>
    <s v="Sacramento/San Joaquin Delta"/>
    <s v="Contra Costa"/>
    <s v="015-180-011"/>
    <s v="Unknown - possibly  015-200-005?"/>
    <s v="Patent 853"/>
    <s v="Unknown"/>
    <m/>
    <s v="Unknown"/>
    <n v="1"/>
    <s v="no"/>
    <m/>
    <s v="No"/>
    <d v="2017-06-29T00:00:00"/>
    <x v="0"/>
    <s v="POD is not on the APN/POU owned by claimant"/>
    <x v="0"/>
    <s v="N/A"/>
    <s v="N/A"/>
    <s v="N/A"/>
    <s v="N/A"/>
    <s v="N/A"/>
    <s v="N/A"/>
    <s v="N/A"/>
    <s v="N/A"/>
    <d v="2017-06-29T00:00:00"/>
    <x v="2"/>
    <s v="Documentation is needed."/>
    <x v="0"/>
    <x v="0"/>
    <m/>
    <x v="0"/>
    <m/>
    <s v="R2"/>
    <s v="P1"/>
  </r>
  <r>
    <x v="283"/>
    <x v="162"/>
    <s v="DONALD R REYNOLDS FAMILY"/>
    <x v="0"/>
    <x v="24"/>
    <x v="0"/>
    <x v="0"/>
    <s v="Y"/>
    <m/>
    <n v="1337.0866666666668"/>
    <n v="1174.22"/>
    <x v="0"/>
    <s v="Whiskey Slough"/>
    <s v="Sacramento/San Joaquin Delta"/>
    <s v="San Joaquin"/>
    <s v="129-270-01"/>
    <s v="129-270-01_x000a_129-270-02"/>
    <s v="(1) J.P. Whitney 12/24/1876 patent, contains surveys 1266, 1267, 1273, 1275, 1321, 1322"/>
    <s v="Completely"/>
    <m/>
    <s v="Not Separated"/>
    <m/>
    <m/>
    <m/>
    <s v="No"/>
    <d v="2017-07-17T00:00:00"/>
    <x v="3"/>
    <s v="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6-27T00:00:00"/>
    <x v="2"/>
    <s v="More information is needed."/>
    <x v="0"/>
    <x v="0"/>
    <m/>
    <x v="0"/>
    <m/>
    <s v="R1"/>
    <s v="P1"/>
  </r>
  <r>
    <x v="284"/>
    <x v="163"/>
    <s v="Donald L. Bianchi and Colleen Bianchi, Bianchi Family Revocable Trust Dated January 25, 1998"/>
    <x v="0"/>
    <x v="12"/>
    <x v="0"/>
    <x v="0"/>
    <s v="Y"/>
    <m/>
    <n v="1193.0500000000002"/>
    <n v="1224.04"/>
    <x v="0"/>
    <s v="Doughty Cut"/>
    <s v="Sacramento-San Joaquin Delta"/>
    <s v="San Joaquin"/>
    <s v="189-240-20_x000a_"/>
    <s v="189-240-20_x000a_189-240-21_x000a_189-240-22"/>
    <s v="(1) Rancho El Pescadero_x000a__x000a_(2) Tideland Reclamation Company - Patent 2256"/>
    <s v="Completely"/>
    <n v="1912"/>
    <s v="Not Separated"/>
    <n v="3"/>
    <s v="Yes"/>
    <m/>
    <s v="No"/>
    <d v="2017-06-23T00:00:00"/>
    <x v="0"/>
    <s v="Both El Pescadero Patent and 2256 are riparian, but APN 189-240-22 does not touch a watercourse."/>
    <x v="0"/>
    <s v="N/A"/>
    <s v="N/A"/>
    <s v="N/A"/>
    <s v="N/A"/>
    <s v="N/A"/>
    <s v="N/A"/>
    <s v="N/A"/>
    <s v="N/A"/>
    <d v="2017-06-30T00:00:00"/>
    <x v="2"/>
    <s v="eWRIMS lists this as a riparian, Pre-1914, and other WR._x000a__x000a_Unable to locate property deed or appropriation notice._x000a__x000a_"/>
    <x v="0"/>
    <x v="0"/>
    <m/>
    <x v="0"/>
    <m/>
    <s v="R2"/>
    <s v="P1"/>
  </r>
  <r>
    <x v="285"/>
    <x v="164"/>
    <s v="JEAN ANN BRODIE"/>
    <x v="0"/>
    <x v="24"/>
    <x v="0"/>
    <x v="0"/>
    <s v="Y"/>
    <m/>
    <n v="815.44333333333327"/>
    <n v="599.99"/>
    <x v="0"/>
    <s v="WHISKEY SLOUGH"/>
    <s v="SACRAMENTO-SAN JOAQUIN DELTA"/>
    <s v="San Joaquin"/>
    <s v="129-140-010"/>
    <m/>
    <m/>
    <m/>
    <n v="1876"/>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2"/>
    <s v="P1"/>
  </r>
  <r>
    <x v="286"/>
    <x v="165"/>
    <s v="David Dal Porto"/>
    <x v="0"/>
    <x v="1"/>
    <x v="0"/>
    <x v="0"/>
    <s v="Y"/>
    <m/>
    <n v="522"/>
    <n v="624"/>
    <x v="0"/>
    <s v="ROCK SLOUGH"/>
    <s v="SAN JOAQUIN RIVER"/>
    <s v="Contra Costa"/>
    <n v="32050003"/>
    <s v="T2N, R3E, Section 28"/>
    <s v="Patent 1125"/>
    <s v="Completely"/>
    <m/>
    <s v="Not Separated"/>
    <n v="0"/>
    <s v="no"/>
    <s v="Claimant states he has an easement from POD to POU. -L.fisher"/>
    <s v="No"/>
    <d v="2017-07-03T00:00:00"/>
    <x v="0"/>
    <s v="missing half of patent for APN 032050003."/>
    <x v="1"/>
    <s v="N/A"/>
    <s v="N/A"/>
    <s v="N/A"/>
    <s v="N/A"/>
    <s v="N/A"/>
    <s v="N/A"/>
    <s v="N/A"/>
    <s v="N/A"/>
    <d v="2017-07-24T00:00:00"/>
    <x v="3"/>
    <s v="N/A"/>
    <x v="0"/>
    <x v="0"/>
    <m/>
    <x v="0"/>
    <m/>
    <s v="R2"/>
    <s v="N/A"/>
  </r>
  <r>
    <x v="287"/>
    <x v="166"/>
    <s v="CALIFORNIA DEPARTMENT OF FISH AND WILDLIFE"/>
    <x v="0"/>
    <x v="1"/>
    <x v="0"/>
    <x v="1"/>
    <s v="Y"/>
    <s v="POD is plotted within the APN: 033-140-45 in GIS eWRIMS. The statement  listed the POD to be located in APN: 033-140-59. Water are being stored and retained to support or protect the fish &amp; wildlife."/>
    <n v="1086.03"/>
    <n v="4562.95"/>
    <x v="0"/>
    <s v="TOE DRAIN"/>
    <s v="SACRAMENTO RIVER"/>
    <s v="Yolo"/>
    <s v="033-140-059; Latitude &amp; Longitude: 38.50132, -121.60468"/>
    <s v="033-140-043, 033 140 044, 033 140 045, 033 140 046, 033 140 047, 033 140 048, 033 140 066, 033 160 03, 033 160 05, 033 160 12. 033 160 025, 033 160 026"/>
    <s v="Joseph H. Glide owned most of the patents in the  southern portion of the POU. The northeastern portion of the POU lies on federal patents, which are riparian to the watercourse."/>
    <s v="Partially"/>
    <m/>
    <s v="Not Separated"/>
    <m/>
    <s v="no"/>
    <s v="See S017677 POU and Underlying Patent.pdf"/>
    <s v="Yes"/>
    <d v="2017-05-22T00:00:00"/>
    <x v="3"/>
    <s v="On the map, it appears that the POD is not at the Toe Drain, which is the listed water source, there are multiple separations, and the number of parcels should be indicated.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88"/>
    <x v="166"/>
    <s v="CALIFORNIA DEPARTMENT OF FISH AND WILDLIFE"/>
    <x v="0"/>
    <x v="1"/>
    <x v="0"/>
    <x v="1"/>
    <s v="Y"/>
    <s v="A portion of APN: 033-120-34 is within the POU. "/>
    <n v="3662.88"/>
    <n v="0"/>
    <x v="0"/>
    <s v="TOE DRAIN"/>
    <s v="SACRAMENTO RIVER"/>
    <s v="Yolo"/>
    <s v="033-120-36"/>
    <s v="033-640-21, 033-120-39, 033-120-38, 033-120-34, 033-300-35, 033-140-57, 033-140-63, 033-120-37, 033-300-33, 033-640-20, 033-120-26, 033-120-02, 033-120-03, 033-120-27, 033-012-14"/>
    <m/>
    <s v="Separated"/>
    <m/>
    <s v="Multiple Separations"/>
    <n v="15"/>
    <s v="no"/>
    <s v="See S017680 POU and Underlying Patent.pdf"/>
    <s v="Yes"/>
    <d v="2017-05-23T00:00:00"/>
    <x v="3"/>
    <s v="The POU is a large area that is covered by some patents that are not abutting the watercourse.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89"/>
    <x v="166"/>
    <s v="CALIFORNIA DEPARTMENT OF FISH AND WILDLIFE"/>
    <x v="0"/>
    <x v="1"/>
    <x v="0"/>
    <x v="1"/>
    <s v="Y"/>
    <m/>
    <n v="1797.4099999999999"/>
    <n v="2944.16"/>
    <x v="0"/>
    <s v="TOE DRAIN"/>
    <s v="SACRAMENTO RIVER"/>
    <s v="Yolo"/>
    <s v="033-180-024, Latitude &amp; Longitude: 38.44461, -121.60447"/>
    <s v="033-150-54, 033-180-24, 033-180-10, 033-170-09, 033-170-13, 033-180-22, 033-170-11, 033-190-05, 033-170-10, 033-170-01, 033-160-01, 033-160-14, 033-160-04"/>
    <s v="Survey_ID #: YOL 1131, YOL 1037, YOL 1005, &amp; YOL 525 are riparian patents within the POU. "/>
    <s v="Partially"/>
    <m/>
    <s v="Multiple Separations"/>
    <n v="10"/>
    <s v="no"/>
    <s v="See S017681 POU and Underlying Patent.pdf"/>
    <s v="Yes"/>
    <d v="2017-10-04T00:00:00"/>
    <x v="3"/>
    <s v="Place of use is not riparian to the sourc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0"/>
    <x v="166"/>
    <s v="CALIFORNIA DEPARTMENT OF FISH AND WILDLIFE"/>
    <x v="0"/>
    <x v="1"/>
    <x v="0"/>
    <x v="1"/>
    <s v="Y"/>
    <s v="Portion of APN: 033-120-34 is within the POU."/>
    <n v="631.33333333333326"/>
    <n v="2639.11"/>
    <x v="0"/>
    <s v="TOE DRAIN"/>
    <s v="SACRAMENTO RIVER"/>
    <s v="Yolo"/>
    <s v="033-120-36, Latitude &amp; Longitude: 38.51582, -121.58967"/>
    <s v="033-120-34, 033-120-36, 033-140-59"/>
    <s v="The riparian patents are the Survey ID#: YOL 942 and Accession #: CACAAA 004937."/>
    <s v="Partially"/>
    <m/>
    <s v="Multiple Separations"/>
    <n v="2"/>
    <s v="no"/>
    <s v="See S017683 POU and Underlying Patent.pdf"/>
    <s v="Yes"/>
    <d v="2017-10-04T00:00:00"/>
    <x v="3"/>
    <s v="Most of the property is located on patents that are not riparian to the source (Toe Drain) There are multiple separations, and it appears that there are 3, rather than 2 parcels in the place of use according to the map. Additionally, water was not illegally stored, as the amount beneficially used equaled the amount diverted or stored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1"/>
    <x v="166"/>
    <s v="CALIFORNIA DEPARTMENT OF FISH AND WILDLIFE"/>
    <x v="0"/>
    <x v="1"/>
    <x v="0"/>
    <x v="1"/>
    <s v="Y"/>
    <m/>
    <n v="4452.8066666666673"/>
    <n v="10596.77"/>
    <x v="0"/>
    <s v="TOE DRAIN"/>
    <s v="SACRAMENTO"/>
    <s v="Yolo"/>
    <s v="033-560-09, Latitude &amp; Longitude: 38.55228, -121.58335"/>
    <s v="033-120-07, 033-120-35, 033-560-06, 033-560-09, 033-560-05, 033-300-11, 038-560-03, 033-560-04"/>
    <m/>
    <s v="Partially"/>
    <m/>
    <s v="Multiple Separations"/>
    <n v="5"/>
    <s v="no"/>
    <s v="See S017686 POU and Underlying Patent.pdf"/>
    <s v="Yes"/>
    <d v="2017-05-23T00:00:00"/>
    <x v="3"/>
    <s v="From the map and location that is mapped as POU, there appear to be more parcels than just five. Most of the property is located on non riparian patents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2"/>
    <x v="167"/>
    <s v="Gasto Co."/>
    <x v="0"/>
    <x v="1"/>
    <x v="0"/>
    <x v="1"/>
    <s v="Y"/>
    <m/>
    <n v="297.26666666666665"/>
    <n v="311.22000000000003"/>
    <x v="0"/>
    <s v="DUCK SLOUGH"/>
    <s v="SACRAMENTO RIVER"/>
    <s v="Solano"/>
    <s v="38.3 N, 121.6303 W"/>
    <s v="042-200-014"/>
    <s v="Patent 0, 2412"/>
    <s v="Completely"/>
    <n v="1908"/>
    <s v="Not Separated"/>
    <m/>
    <s v="no"/>
    <m/>
    <s v="No"/>
    <d v="2017-05-30T00:00:00"/>
    <x v="1"/>
    <s v="One parcel in POU, Patent No. 3452"/>
    <x v="0"/>
    <s v="N/A"/>
    <s v="N/A"/>
    <s v="N/A"/>
    <s v="N/A"/>
    <s v="N/A"/>
    <s v="N/A"/>
    <s v="N/A"/>
    <s v="N/A"/>
    <d v="2017-06-19T00:00:00"/>
    <x v="2"/>
    <s v="ISWDU states first year of use at diversion site as 1999"/>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3"/>
    <x v="168"/>
    <s v="Violet Ehlers Trust et al"/>
    <x v="0"/>
    <x v="1"/>
    <x v="3"/>
    <x v="0"/>
    <s v="Y"/>
    <s v="*Sycamore Slough did not exist at the time of patent."/>
    <n v="567.45000000000005"/>
    <n v="182.7"/>
    <x v="0"/>
    <s v="SYCMORE SLOUGH"/>
    <s v="MOKELUMNE RIVER"/>
    <s v="San Joaquin"/>
    <s v="025-090-05"/>
    <s v="025-080-02_x000a_025-080-03_x000a_025-100-02"/>
    <s v="(1) CA Patent 575_x000a_(2) CA Patent 578_x000a_(3) CA Patent 579"/>
    <m/>
    <m/>
    <s v="Multiple Separations"/>
    <m/>
    <m/>
    <m/>
    <s v="No"/>
    <d v="2017-05-24T00:00:00"/>
    <x v="3"/>
    <s v="The POD is NOT owned by the water right holder. The POU is completely severed from the watercourse. The POD and the POU originated from different patents._x000a_See Violet Ethers Trust POU and Underlying PatentPDF."/>
    <x v="0"/>
    <s v="N/A"/>
    <s v="N/A"/>
    <s v="N/A"/>
    <s v="N/A"/>
    <s v="N/A"/>
    <s v="N/A"/>
    <s v="N/A"/>
    <s v="N/A"/>
    <d v="2017-06-29T00:00:00"/>
    <x v="2"/>
    <s v="Documentation is needed."/>
    <x v="0"/>
    <x v="0"/>
    <m/>
    <x v="0"/>
    <m/>
    <s v="R1"/>
    <s v="P1"/>
  </r>
  <r>
    <x v="294"/>
    <x v="169"/>
    <s v="Fay Island Farms, LLC"/>
    <x v="0"/>
    <x v="25"/>
    <x v="0"/>
    <x v="0"/>
    <s v="Y"/>
    <m/>
    <n v="301.52"/>
    <n v="338.14"/>
    <x v="0"/>
    <s v="Old River"/>
    <m/>
    <s v="San Joaquin"/>
    <s v="129-300-01"/>
    <s v=" APN = '002240001'"/>
    <s v="(1) CA Patent 1062"/>
    <s v="Completely"/>
    <m/>
    <s v="Not Separated"/>
    <m/>
    <m/>
    <m/>
    <s v="No"/>
    <d v="2017-08-30T00:00:00"/>
    <x v="1"/>
    <s v="2) The POU is completely severed from the watercourse."/>
    <x v="0"/>
    <s v="N/A"/>
    <s v="N/A"/>
    <s v="N/A"/>
    <s v="N/A"/>
    <s v="N/A"/>
    <s v="N/A"/>
    <s v="N/A"/>
    <s v="N/A"/>
    <d v="2017-07-26T00:00:00"/>
    <x v="2"/>
    <s v="No documentation given"/>
    <x v="0"/>
    <x v="0"/>
    <m/>
    <x v="0"/>
    <m/>
    <s v="R3"/>
    <s v="P1"/>
  </r>
  <r>
    <x v="295"/>
    <x v="169"/>
    <s v="Fay Island Farms, LLC"/>
    <x v="0"/>
    <x v="25"/>
    <x v="0"/>
    <x v="0"/>
    <s v="Y"/>
    <m/>
    <n v="301.52"/>
    <n v="338.14"/>
    <x v="0"/>
    <s v="Old River"/>
    <m/>
    <s v="San Joaquin"/>
    <s v="129-300-01"/>
    <s v="129-300-01"/>
    <s v="(1) CA Patent 1062"/>
    <s v="Completely"/>
    <m/>
    <s v="Not Separated"/>
    <m/>
    <m/>
    <m/>
    <s v="No"/>
    <d v="2017-08-30T00:00:00"/>
    <x v="1"/>
    <s v="3) The POD and the POU originated from different patents."/>
    <x v="0"/>
    <s v="N/A"/>
    <s v="N/A"/>
    <s v="N/A"/>
    <s v="N/A"/>
    <s v="N/A"/>
    <s v="N/A"/>
    <s v="N/A"/>
    <s v="N/A"/>
    <d v="2017-07-26T00:00:00"/>
    <x v="2"/>
    <s v="No documentation given"/>
    <x v="0"/>
    <x v="0"/>
    <m/>
    <x v="0"/>
    <m/>
    <s v="R3"/>
    <s v="P1"/>
  </r>
  <r>
    <x v="296"/>
    <x v="55"/>
    <s v="VITAL FARMLAND LP"/>
    <x v="0"/>
    <x v="1"/>
    <x v="0"/>
    <x v="0"/>
    <s v="Y"/>
    <m/>
    <n v="740.56333333333339"/>
    <n v="1312.28"/>
    <x v="0"/>
    <s v="Indian Slough"/>
    <s v="SJ Delta"/>
    <s v="Contra Costa"/>
    <s v="2230002 -- 015-210-017"/>
    <s v="015-200-004"/>
    <s v="Orwood Tract; Patent 1354"/>
    <s v="Completely"/>
    <m/>
    <s v="Not Separated"/>
    <n v="1"/>
    <s v="no"/>
    <m/>
    <s v="No"/>
    <d v="2017-06-29T00:00:00"/>
    <x v="1"/>
    <s v="See Violet Ethers Trust POU and Underlying PatentPDF."/>
    <x v="0"/>
    <s v="N/A"/>
    <s v="N/A"/>
    <s v="N/A"/>
    <s v="N/A"/>
    <s v="N/A"/>
    <s v="N/A"/>
    <s v="N/A"/>
    <s v="N/A"/>
    <d v="2017-06-29T00:00:00"/>
    <x v="2"/>
    <s v="Documentation is needed."/>
    <x v="0"/>
    <x v="0"/>
    <m/>
    <x v="0"/>
    <m/>
    <s v="R3"/>
    <s v="P1"/>
  </r>
  <r>
    <x v="297"/>
    <x v="139"/>
    <s v="Patty J. Bogle Rev. Trust &amp; Patty J. Bogle Trustee of the Christopher Bogle Trust."/>
    <x v="0"/>
    <x v="1"/>
    <x v="0"/>
    <x v="1"/>
    <s v="Y"/>
    <m/>
    <n v="514.7833333333333"/>
    <n v="519.1"/>
    <x v="0"/>
    <s v="SUTTER SLOUGH"/>
    <s v="SACRAMENTO RIVER"/>
    <s v="Solano"/>
    <s v="0042-200-420"/>
    <s v="0042-200-420, 0042-200-410"/>
    <s v="2412, 448, 239"/>
    <s v="Partially"/>
    <n v="1908"/>
    <s v="Not Separated"/>
    <n v="2"/>
    <s v="Yes"/>
    <m/>
    <m/>
    <d v="2017-09-01T00:00:00"/>
    <x v="3"/>
    <s v="Large portions of the APN/POU are on Separate Non-Riparian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8"/>
    <x v="139"/>
    <s v="Patty J. Bogle Rev. Trust &amp; Patty J. Bogle Trustee of the Christopher Bogle Trust."/>
    <x v="0"/>
    <x v="1"/>
    <x v="0"/>
    <x v="1"/>
    <s v="Y"/>
    <m/>
    <n v="308.13333333333333"/>
    <n v="305.57"/>
    <x v="0"/>
    <s v="ELK SLOUGH"/>
    <s v="SACRAMENTO RIVER"/>
    <s v="Yolo"/>
    <s v="043-090-021 (Claimed) "/>
    <s v="043-090-021 (Claimed) "/>
    <s v="CA Patents 1044, 656"/>
    <s v="Completely"/>
    <m/>
    <s v="Not Separated"/>
    <n v="1"/>
    <s v="no"/>
    <s v="Map provided by claimant Shows the POU"/>
    <s v="No"/>
    <d v="2017-05-23T00:00:00"/>
    <x v="3"/>
    <s v="The eastern portion of the POU is located on a non-riparian patent to Elk Slough. The Owner is Patty J. Bogle Rev. Trust &amp; Pattery J Bogle Trustee of the Christopher Bogle Trust.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299"/>
    <x v="170"/>
    <s v="Eight Mile Road North L.P."/>
    <x v="0"/>
    <x v="17"/>
    <x v="0"/>
    <x v="0"/>
    <s v="Y"/>
    <m/>
    <n v="886.6"/>
    <n v="1078.8900000000001"/>
    <x v="0"/>
    <s v="Telephone Cut"/>
    <s v="Bishop Cut"/>
    <s v="San Joaquin"/>
    <s v="055-310-03"/>
    <s v="055-310-03"/>
    <s v="CA PATENT 1417"/>
    <s v="Completely"/>
    <n v="1910"/>
    <s v="Not Separated"/>
    <n v="1"/>
    <s v="Yes"/>
    <s v="Patent was submitted"/>
    <s v="No"/>
    <d v="2017-07-05T00:00:00"/>
    <x v="1"/>
    <s v="POU overlies riparian patent 1417. See S017757 POU and Underlying Patents."/>
    <x v="0"/>
    <s v="N/A"/>
    <s v="N/A"/>
    <s v="N/A"/>
    <s v="N/A"/>
    <s v="N/A"/>
    <s v="N/A"/>
    <s v="N/A"/>
    <s v="N/A"/>
    <d v="2017-07-05T00:00:00"/>
    <x v="2"/>
    <s v="No supporting document for Pre-1914 right was submitted. Need more info."/>
    <x v="0"/>
    <x v="0"/>
    <m/>
    <x v="0"/>
    <m/>
    <s v="R3"/>
    <s v="P1"/>
  </r>
  <r>
    <x v="300"/>
    <x v="170"/>
    <s v="Eight Mile Road North L.P."/>
    <x v="0"/>
    <x v="17"/>
    <x v="0"/>
    <x v="0"/>
    <s v="Y"/>
    <m/>
    <n v="735.95999999999992"/>
    <n v="808.2"/>
    <x v="0"/>
    <s v="Telephone Cut"/>
    <s v="Bishop Cut"/>
    <s v="San Joaquin"/>
    <s v="055-310-03"/>
    <s v="055-310-03"/>
    <s v="CA PATENT 1417"/>
    <s v="Completely"/>
    <n v="1910"/>
    <s v="Not Separated"/>
    <n v="1"/>
    <s v="Yes"/>
    <s v="Patent was submitted"/>
    <s v="No"/>
    <d v="2017-07-05T00:00:00"/>
    <x v="1"/>
    <s v="POU overlies riparian patent 1417. See S017760 POU and Underlying Patents."/>
    <x v="0"/>
    <s v="N/A"/>
    <s v="N/A"/>
    <s v="N/A"/>
    <s v="N/A"/>
    <s v="N/A"/>
    <s v="N/A"/>
    <s v="N/A"/>
    <s v="N/A"/>
    <d v="2017-07-05T00:00:00"/>
    <x v="2"/>
    <s v="No supporting document for Pre-1914 right was submitted. Need more info."/>
    <x v="0"/>
    <x v="0"/>
    <m/>
    <x v="0"/>
    <m/>
    <s v="R3"/>
    <s v="P1"/>
  </r>
  <r>
    <x v="301"/>
    <x v="168"/>
    <s v="Violet Ehlers Trust et al"/>
    <x v="0"/>
    <x v="1"/>
    <x v="3"/>
    <x v="0"/>
    <s v="Y"/>
    <s v="* Highline Slough did not exist at the time of patent._x000a_*The POD and POU did originate from the same patent, CA Patent 579"/>
    <n v="439.66666666666663"/>
    <n v="182.7"/>
    <x v="0"/>
    <s v="HIGHLINE SLOUGH INTAKE"/>
    <s v="WHITE SLOUGH VIA DREDGER CUT"/>
    <s v="San Joaquin"/>
    <s v="055-080-03"/>
    <s v="025-080-02_x000a_025-080-03_x000a_025-100-02"/>
    <s v="(1) CA Patent 575_x000a_(2) CA Patent 578_x000a_(3) CA Patent 579"/>
    <m/>
    <m/>
    <s v="Multiple Separations"/>
    <m/>
    <m/>
    <m/>
    <s v="No"/>
    <d v="2017-05-24T00:00:00"/>
    <x v="3"/>
    <s v="The POD is NOT owned by the water right holder. The POU is completely severed from the watercourse."/>
    <x v="0"/>
    <s v="N/A"/>
    <s v="N/A"/>
    <s v="N/A"/>
    <s v="N/A"/>
    <s v="N/A"/>
    <s v="N/A"/>
    <s v="N/A"/>
    <s v="N/A"/>
    <d v="2017-06-29T00:00:00"/>
    <x v="2"/>
    <s v="Documentation is needed."/>
    <x v="0"/>
    <x v="0"/>
    <m/>
    <x v="0"/>
    <m/>
    <s v="R1"/>
    <s v="P1"/>
  </r>
  <r>
    <x v="302"/>
    <x v="168"/>
    <s v="Violet Ehlers Trust et al"/>
    <x v="0"/>
    <x v="1"/>
    <x v="3"/>
    <x v="0"/>
    <s v="Y"/>
    <s v="*Sycamore Slough did not exist at the time of patent."/>
    <n v="439.66666666666663"/>
    <n v="182.7"/>
    <x v="0"/>
    <s v="SYCMORE SLOUGH"/>
    <s v="MOKELUMNE RIVER"/>
    <s v="San Joaquin"/>
    <s v="025-090-05"/>
    <s v="025-080-02_x000a_025-080-03_x000a_025-100-02"/>
    <s v="(1) CA Patent 575_x000a_(2) CA Patent 578_x000a_(3) CA Patent 579"/>
    <m/>
    <m/>
    <s v="Multiple Separations"/>
    <m/>
    <m/>
    <m/>
    <s v="No"/>
    <d v="2017-05-24T00:00:00"/>
    <x v="3"/>
    <s v="The POD is NOT owned by the water right holder. The POU is completely severed from the watercourse. The POD and the POU originated from different patents."/>
    <x v="0"/>
    <s v="N/A"/>
    <s v="N/A"/>
    <s v="N/A"/>
    <s v="N/A"/>
    <s v="N/A"/>
    <s v="N/A"/>
    <s v="N/A"/>
    <s v="N/A"/>
    <d v="2017-06-29T00:00:00"/>
    <x v="2"/>
    <s v="Documentation is needed."/>
    <x v="0"/>
    <x v="0"/>
    <m/>
    <x v="0"/>
    <m/>
    <s v="R1"/>
    <s v="P1"/>
  </r>
  <r>
    <x v="303"/>
    <x v="171"/>
    <s v="D&amp;G MERWIN"/>
    <x v="0"/>
    <x v="1"/>
    <x v="0"/>
    <x v="1"/>
    <s v="Y"/>
    <m/>
    <n v="764.07999999999993"/>
    <s v="-"/>
    <x v="0"/>
    <s v="RECLAMATION DISTRICT 999 WEST LATERAL NO. 3"/>
    <s v="DUCK SLOUGH THENCE SACRAMENTO RIVER"/>
    <s v="Yolo"/>
    <s v="043-010-12"/>
    <s v="043-010-12"/>
    <s v="Patent 2420"/>
    <s v="Partially"/>
    <m/>
    <s v="Not Separated"/>
    <m/>
    <m/>
    <s v="See S017765 POU and Underlying Patent.pdf"/>
    <s v="No"/>
    <d v="2017-05-23T00:00:00"/>
    <x v="1"/>
    <s v="See Violet Ethers Trust POU and Underlying PatentPDF."/>
    <x v="0"/>
    <s v="N/A"/>
    <s v="N/A"/>
    <s v="N/A"/>
    <s v="N/A"/>
    <s v="N/A"/>
    <s v="N/A"/>
    <s v="N/A"/>
    <s v="N/A"/>
    <d v="2017-07-06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4"/>
    <x v="171"/>
    <s v="D&amp;G MERWIN"/>
    <x v="0"/>
    <x v="1"/>
    <x v="0"/>
    <x v="1"/>
    <s v="Y"/>
    <s v="Not a Riparian Claim. - JS _x000a_(They began to claim riparian water, see their water use reports 2010-2016) - LK"/>
    <n v="340.39666666666665"/>
    <n v="64.239999999999995"/>
    <x v="0"/>
    <s v="WINCHESTER LAKE"/>
    <s v="SACRAMENTO RIVER"/>
    <s v="Yolo"/>
    <s v="044-110-04"/>
    <s v="044-110-03 &amp; 044-110-04"/>
    <m/>
    <s v="Partially"/>
    <m/>
    <s v="Multiple Separations"/>
    <n v="2"/>
    <s v="Yes"/>
    <s v="See s017767 POU and Underlying patent. "/>
    <s v="No"/>
    <d v="2017-05-23T00:00:00"/>
    <x v="0"/>
    <s v="Place of use is separated from watercourse however the POU originated from a riparian patent, and this right may have been preserved upon severance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5"/>
    <x v="171"/>
    <s v="Jesus G Dominguez"/>
    <x v="0"/>
    <x v="1"/>
    <x v="0"/>
    <x v="1"/>
    <s v="Y"/>
    <s v="Same POU as S0017765"/>
    <n v="764.07999999999993"/>
    <n v="723.37"/>
    <x v="0"/>
    <s v="RECLAMATION DISTRICT 999 WEST LATERAL NO. 3"/>
    <s v="DUCK SLOUGH THENCE SACRAMENTO RIVER"/>
    <s v="Yolo"/>
    <s v="049-010-12, Latitude &amp; Longitude: 38.331, -121.624"/>
    <s v="043-010-12"/>
    <s v="PATENT 2420"/>
    <s v="Partially"/>
    <m/>
    <s v="Not Separated"/>
    <m/>
    <m/>
    <s v="See s017768 POU and Underlying patent. "/>
    <s v="No"/>
    <d v="2017-05-23T00:00:00"/>
    <x v="1"/>
    <s v="One parcel, POU abuts watercourse, patent is riparian with respect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6"/>
    <x v="171"/>
    <s v="D&amp;G MERWIN"/>
    <x v="0"/>
    <x v="1"/>
    <x v="0"/>
    <x v="1"/>
    <s v="Y"/>
    <m/>
    <n v="553.40333333333331"/>
    <n v="366.21"/>
    <x v="0"/>
    <s v="ELK SLOUGH"/>
    <s v="SACRAMENTO RIVER"/>
    <s v="Yolo"/>
    <s v="043-070-16"/>
    <s v="043-070-02"/>
    <s v="Patent 642, 1470, 3863, 1544, 219"/>
    <s v="Partially"/>
    <m/>
    <s v="Not Separated"/>
    <m/>
    <m/>
    <s v="See s017780 POU and Underlying patent. "/>
    <s v="No"/>
    <d v="2017-05-23T00:00:00"/>
    <x v="3"/>
    <s v="POU and Underlying Patent Map PDF is misplaced (in the 17768 folder). Move into the correct folder.  Fill in number of parcels located in the place of use Eastern portion of the patent is located on a non riparian right.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7"/>
    <x v="171"/>
    <s v="D&amp;G MERWIN"/>
    <x v="0"/>
    <x v="1"/>
    <x v="0"/>
    <x v="1"/>
    <s v="Y"/>
    <m/>
    <n v="351.88666666666666"/>
    <n v="323.19"/>
    <x v="0"/>
    <s v="RECLAMATION DISTRICT 999 MAIN DRAINAGE CANAL"/>
    <s v="WINCHESTER LAKE"/>
    <s v="Yolo"/>
    <s v="043-210-05"/>
    <s v="043-210-05"/>
    <s v="PATENT 2420"/>
    <s v="Partially"/>
    <m/>
    <s v="Single Separation"/>
    <n v="1"/>
    <m/>
    <s v="See s017789 POU and Underlying patent. "/>
    <s v="No"/>
    <d v="2017-05-23T00:00:00"/>
    <x v="0"/>
    <s v="Place of use is separated from the water course so the riparian right may only have been retained upon severance if we have proof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8"/>
    <x v="171"/>
    <s v="D&amp;G MERWIN"/>
    <x v="0"/>
    <x v="1"/>
    <x v="0"/>
    <x v="1"/>
    <s v="Y"/>
    <m/>
    <n v="1003.08"/>
    <n v="0"/>
    <x v="0"/>
    <s v="Duck Slough"/>
    <s v="Winchester Lake and Sacramento River"/>
    <s v="Yolo"/>
    <s v="043-160-21"/>
    <m/>
    <m/>
    <s v="Completely"/>
    <n v="1908"/>
    <s v="Unknown"/>
    <m/>
    <m/>
    <m/>
    <s v="No"/>
    <d v="2017-07-17T00:00:00"/>
    <x v="1"/>
    <s v="POU/PODs are on Riparian Patents"/>
    <x v="0"/>
    <s v="N/A"/>
    <s v="N/A"/>
    <s v="N/A"/>
    <s v="N/A"/>
    <s v="N/A"/>
    <s v="N/A"/>
    <s v="N/A"/>
    <s v="N/A"/>
    <d v="2017-07-17T00:00:00"/>
    <x v="2"/>
    <s v="More inform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09"/>
    <x v="172"/>
    <s v="FARMLAND RESERVE, INC"/>
    <x v="0"/>
    <x v="1"/>
    <x v="0"/>
    <x v="0"/>
    <s v="Y"/>
    <m/>
    <n v="926.78981481481492"/>
    <n v="4987.2"/>
    <x v="0"/>
    <s v="Italian Slough"/>
    <s v="Old River"/>
    <s v="Contra Costa"/>
    <n v="2230001"/>
    <s v="002230001_x000a_002240001"/>
    <s v="Patent 2066_x000a_Patent 4663"/>
    <s v="Completely"/>
    <n v="1914"/>
    <s v="Not Separated"/>
    <n v="0"/>
    <s v="no"/>
    <m/>
    <s v="No"/>
    <d v="2017-04-12T00:00:00"/>
    <x v="1"/>
    <s v="The POD is Minor Slough, from which the parcel is completely severed. The water right holder has not provided a copy of the title or any other evidence whatsoever to suggest his riparian right was preserved upon severance.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
    <x v="0"/>
    <s v="N/A"/>
    <s v="N/A"/>
    <s v="N/A"/>
    <s v="N/A"/>
    <s v="N/A"/>
    <s v="N/A"/>
    <s v="N/A"/>
    <s v="N/A"/>
    <d v="2017-06-19T00:00:00"/>
    <x v="2"/>
    <s v="More information needed"/>
    <x v="0"/>
    <x v="0"/>
    <m/>
    <x v="0"/>
    <m/>
    <s v="R3"/>
    <s v="P1"/>
  </r>
  <r>
    <x v="310"/>
    <x v="173"/>
    <s v="Charles Sylva"/>
    <x v="0"/>
    <x v="1"/>
    <x v="0"/>
    <x v="1"/>
    <s v="Y"/>
    <m/>
    <n v="349.52000000000004"/>
    <n v="0"/>
    <x v="0"/>
    <s v="Sacramento River"/>
    <s v="Pacific Ocean"/>
    <s v="Sacramento"/>
    <s v="119-0230-100"/>
    <s v="119-0230-100"/>
    <s v="CA PATENT 902"/>
    <s v="Partially"/>
    <m/>
    <s v="Single Separation"/>
    <m/>
    <m/>
    <m/>
    <s v="No"/>
    <d v="2017-07-19T00:00:00"/>
    <x v="1"/>
    <s v="The APN  is adjacent to Italian Slough. "/>
    <x v="0"/>
    <s v="N/A"/>
    <s v="N/A"/>
    <s v="N/A"/>
    <s v="N/A"/>
    <s v="N/A"/>
    <s v="N/A"/>
    <s v="N/A"/>
    <s v="N/A"/>
    <d v="2017-07-25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1"/>
    <x v="174"/>
    <s v="Farmland Reserve, Inc."/>
    <x v="0"/>
    <x v="1"/>
    <x v="0"/>
    <x v="0"/>
    <s v="Y"/>
    <m/>
    <n v="940.15483870967728"/>
    <n v="3719.84"/>
    <x v="0"/>
    <s v="Italian Slough"/>
    <s v="Old River"/>
    <s v="Contra Costa"/>
    <n v="2230001"/>
    <s v="002230001_x000a_002240001"/>
    <s v="Patent 2066_x000a_Patent 4663"/>
    <s v="Completely"/>
    <n v="1914"/>
    <s v="Not Separated"/>
    <n v="0"/>
    <s v="no"/>
    <m/>
    <s v="No"/>
    <d v="2017-04-12T00:00:00"/>
    <x v="1"/>
    <s v="POD is on riparian patent._x000a_Note: There is two S017814 folders in the Statement folder."/>
    <x v="0"/>
    <s v="N/A"/>
    <s v="N/A"/>
    <s v="N/A"/>
    <s v="N/A"/>
    <s v="N/A"/>
    <s v="N/A"/>
    <s v="N/A"/>
    <s v="N/A"/>
    <d v="2017-06-19T00:00:00"/>
    <x v="2"/>
    <s v="More information needed"/>
    <x v="0"/>
    <x v="0"/>
    <m/>
    <x v="0"/>
    <m/>
    <s v="R3"/>
    <s v="P1"/>
  </r>
  <r>
    <x v="312"/>
    <x v="175"/>
    <s v="Adhemar Arellano"/>
    <x v="0"/>
    <x v="1"/>
    <x v="0"/>
    <x v="1"/>
    <s v="Y"/>
    <s v="Claimant reported POD APN as 142-0110-026 which was found to be incorrect; the correct POD APN is 142-0110-082. See S017826 POU and Underlying Patents."/>
    <n v="570.92708333333337"/>
    <n v="0"/>
    <x v="0"/>
    <s v="STEAMBOAT SLOUGH"/>
    <s v="Sacramento River"/>
    <s v="Sacramento"/>
    <s v="142-0110-082"/>
    <s v="142-0110-082"/>
    <s v="CA PATENT 189 &amp; 1174"/>
    <s v="Partially"/>
    <n v="1860"/>
    <s v="Single Separation"/>
    <m/>
    <m/>
    <m/>
    <s v="No"/>
    <d v="2017-06-29T00:00:00"/>
    <x v="1"/>
    <s v="Legit claim"/>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3"/>
    <x v="176"/>
    <s v="L &amp; L FARMS, LLC"/>
    <x v="0"/>
    <x v="26"/>
    <x v="0"/>
    <x v="0"/>
    <s v="Y"/>
    <m/>
    <n v="327.55555555555554"/>
    <n v="65.09"/>
    <x v="0"/>
    <s v="Middle River"/>
    <s v="Sacramento-San Joaquin Delta"/>
    <s v="San Joaquin"/>
    <s v="129-030-17"/>
    <s v="129-030-17_x000a_129-030-22_x000a_129-030-23_x000a_129-030-30_x000a_129-030-33_x000a_129-030-29_x000a_129-030-32_x000a_129-030-21_x000a_129-030-15_x000a_129-030-13_x000a_129-030-16_x000a_129-030-19_x000a_129-030-20_x000a_129-030-27_x000a_129-030-25_x000a_129-030-26_x000a_129-030-31"/>
    <s v="Mrs. Lizzie M. Bradford Patent see SJ 554"/>
    <s v="Partially"/>
    <m/>
    <s v="Multiple Separations"/>
    <m/>
    <m/>
    <m/>
    <s v="No"/>
    <d v="2017-10-23T00:00:00"/>
    <x v="0"/>
    <s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
    <x v="0"/>
    <s v="N/A"/>
    <s v="N/A"/>
    <s v="N/A"/>
    <s v="N/A"/>
    <s v="N/A"/>
    <s v="N/A"/>
    <s v="N/A"/>
    <s v="N/A"/>
    <d v="2017-10-23T00:00:00"/>
    <x v="2"/>
    <m/>
    <x v="0"/>
    <x v="0"/>
    <m/>
    <x v="0"/>
    <m/>
    <s v="R2"/>
    <s v="P1"/>
  </r>
  <r>
    <x v="314"/>
    <x v="175"/>
    <s v="Adhemar Arellano"/>
    <x v="0"/>
    <x v="1"/>
    <x v="0"/>
    <x v="1"/>
    <s v="Y"/>
    <s v="Claimant reported POD APN as 142-0110-082 which was found to be incorrect; the correct POD APN is 142-0110-069. See S017829 POU and Underlying Patents."/>
    <n v="367.91666666666663"/>
    <n v="418.46"/>
    <x v="0"/>
    <s v="STEAMBOAT SLOUGH"/>
    <s v="Sacramento river"/>
    <s v="Sacramento"/>
    <s v="142-0110-069"/>
    <s v="142-0110-026"/>
    <s v="CA PATENT 189 &amp; 1449"/>
    <s v="Partially"/>
    <n v="1860"/>
    <s v="Not Separated"/>
    <m/>
    <m/>
    <m/>
    <s v="No"/>
    <d v="2017-07-17T00:00:00"/>
    <x v="1"/>
    <s v="POU/PODs are on Riparian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5"/>
    <x v="177"/>
    <s v="Islands, Inc."/>
    <x v="0"/>
    <x v="1"/>
    <x v="0"/>
    <x v="1"/>
    <s v="Y"/>
    <m/>
    <n v="389.66666666666669"/>
    <n v="0"/>
    <x v="0"/>
    <s v="Steamboat Slough"/>
    <s v="Sacramento River"/>
    <s v="Solano"/>
    <s v="0177-060-09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n v="1860"/>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6"/>
    <x v="177"/>
    <s v="Islands, Inc."/>
    <x v="0"/>
    <x v="1"/>
    <x v="0"/>
    <x v="1"/>
    <s v="Y"/>
    <m/>
    <n v="884.00000000000011"/>
    <n v="838.79"/>
    <x v="0"/>
    <s v="Cache Slough"/>
    <s v="Sacramento River"/>
    <s v="Solano"/>
    <s v="0177-050-01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n v="1876"/>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7"/>
    <x v="164"/>
    <s v="JEAN ANN BRODIE"/>
    <x v="0"/>
    <x v="24"/>
    <x v="0"/>
    <x v="0"/>
    <s v="Y"/>
    <m/>
    <n v="741.52333333333331"/>
    <n v="599.99"/>
    <x v="0"/>
    <s v="Whiskey Slough"/>
    <m/>
    <s v="San Joaquin"/>
    <s v=""/>
    <m/>
    <m/>
    <m/>
    <n v="1876"/>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2"/>
    <s v="P1"/>
  </r>
  <r>
    <x v="318"/>
    <x v="177"/>
    <s v="Islands, Inc."/>
    <x v="0"/>
    <x v="1"/>
    <x v="0"/>
    <x v="1"/>
    <s v="Y"/>
    <m/>
    <n v="465.66666666666663"/>
    <n v="83.61"/>
    <x v="0"/>
    <s v="Cache Slough"/>
    <s v="Sacramento River"/>
    <s v="Solano"/>
    <s v="0177-040-02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n v="1876"/>
    <s v="Multiple Separations"/>
    <n v="28"/>
    <s v="no"/>
    <s v="Multiple PODs and POUs. Not all POUs are riparian to specific PODs."/>
    <s v="No"/>
    <d v="2017-07-1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19"/>
    <x v="177"/>
    <s v="Islands, Inc."/>
    <x v="0"/>
    <x v="1"/>
    <x v="0"/>
    <x v="1"/>
    <s v="Y"/>
    <m/>
    <n v="1299.9999999999998"/>
    <n v="97.69"/>
    <x v="0"/>
    <s v="Cache Slough"/>
    <s v="Sacramento River"/>
    <s v="Solano"/>
    <s v="0177-040-02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n v="1876"/>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20"/>
    <x v="178"/>
    <s v="Bradford Hellwig"/>
    <x v="0"/>
    <x v="27"/>
    <x v="0"/>
    <x v="0"/>
    <s v="Y"/>
    <m/>
    <n v="296.11333333333334"/>
    <n v="310.27999999999997"/>
    <x v="0"/>
    <s v="Fourteen Mile Slough"/>
    <s v="Sacramento-San Joaquin Delta"/>
    <s v="San Joaquin"/>
    <s v="071-050-12"/>
    <s v="071-050-12"/>
    <s v="CA Patent 2245"/>
    <s v="Completely"/>
    <m/>
    <s v="Not Separated"/>
    <n v="0"/>
    <s v="Yes"/>
    <m/>
    <s v="No"/>
    <d v="2017-06-22T00:00:00"/>
    <x v="1"/>
    <s v="The POD is owned by the claimant. Place of use is adjacent to the same watercourse as the POD. Additionally, the place of use is enclosed entirely within CA Patent 2245, which was riparian with respect to 14 mile Slough."/>
    <x v="0"/>
    <s v="N/A"/>
    <s v="N/A"/>
    <s v="N/A"/>
    <s v="N/A"/>
    <s v="N/A"/>
    <s v="N/A"/>
    <s v="N/A"/>
    <s v="N/A"/>
    <d v="2017-06-19T00:00:00"/>
    <x v="2"/>
    <s v="More information needed"/>
    <x v="0"/>
    <x v="0"/>
    <m/>
    <x v="0"/>
    <m/>
    <s v="R3"/>
    <s v="P1"/>
  </r>
  <r>
    <x v="321"/>
    <x v="177"/>
    <s v="Islands, Inc."/>
    <x v="0"/>
    <x v="1"/>
    <x v="0"/>
    <x v="1"/>
    <s v="Y"/>
    <m/>
    <n v="1538.6666666666665"/>
    <n v="153.19999999999999"/>
    <x v="0"/>
    <s v="Miner Slough"/>
    <s v="Sacramento River"/>
    <s v="Solano"/>
    <s v="0042-230-19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m/>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22"/>
    <x v="177"/>
    <s v="Islands, Inc."/>
    <x v="0"/>
    <x v="1"/>
    <x v="0"/>
    <x v="1"/>
    <s v="Y"/>
    <m/>
    <n v="679.33333333333337"/>
    <n v="1085.6099999999999"/>
    <x v="0"/>
    <s v="Miner Slough"/>
    <s v="Sacramento River"/>
    <s v="Solano"/>
    <s v="0042-240-14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m/>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23"/>
    <x v="178"/>
    <s v="Bradford Hellwig"/>
    <x v="0"/>
    <x v="27"/>
    <x v="0"/>
    <x v="0"/>
    <s v="Y"/>
    <m/>
    <n v="296.11333333333334"/>
    <n v="310.27999999999997"/>
    <x v="0"/>
    <s v="Fourteen Mile Slough"/>
    <s v="Sacramento-San Joaquin Delta"/>
    <s v="San Joaquin"/>
    <s v="071-050-12"/>
    <s v="071-050-12"/>
    <s v="CA Patent 2245"/>
    <s v="Completely"/>
    <m/>
    <s v="Not Separated"/>
    <n v="0"/>
    <s v="Yes"/>
    <m/>
    <s v="No"/>
    <d v="2017-06-22T00:00:00"/>
    <x v="1"/>
    <s v="The POD is owned by the claimant. Place of use is adjacent to the same watercourse as the POD. Additionally, the place of use is enclosed entirely within CA Patent 2245, which was riparian with respect to 14 mile Slough."/>
    <x v="0"/>
    <s v="N/A"/>
    <s v="N/A"/>
    <s v="N/A"/>
    <s v="N/A"/>
    <s v="N/A"/>
    <s v="N/A"/>
    <s v="N/A"/>
    <s v="N/A"/>
    <d v="2017-06-19T00:00:00"/>
    <x v="2"/>
    <s v="More information needed"/>
    <x v="0"/>
    <x v="0"/>
    <m/>
    <x v="0"/>
    <m/>
    <s v="R3"/>
    <s v="P1"/>
  </r>
  <r>
    <x v="324"/>
    <x v="179"/>
    <s v="Judith Balcao"/>
    <x v="0"/>
    <x v="0"/>
    <x v="0"/>
    <x v="2"/>
    <s v="Y"/>
    <s v="INACTIVE"/>
    <n v="294.10000000000002"/>
    <s v="-"/>
    <x v="0"/>
    <s v="MIDDLE RIVER"/>
    <s v="SACRAMENTO SAN JOAQUIN DELTA"/>
    <s v="San Joaquin"/>
    <s v="131-390-02"/>
    <s v="162-080-02 _x000a_162-080-05"/>
    <m/>
    <m/>
    <m/>
    <m/>
    <m/>
    <m/>
    <m/>
    <m/>
    <d v="2017-09-22T00:00:00"/>
    <x v="1"/>
    <s v="See Contract And Other Rights. INACTIVE STATEMENT_x000a_Part of WIC"/>
    <x v="0"/>
    <s v="N/A"/>
    <s v="N/A"/>
    <s v="N/A"/>
    <s v="N/A"/>
    <s v="N/A"/>
    <s v="N/A"/>
    <s v="N/A"/>
    <s v="N/A"/>
    <d v="2017-07-03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325"/>
    <x v="180"/>
    <s v="ROBERT J GALLO"/>
    <x v="0"/>
    <x v="1"/>
    <x v="0"/>
    <x v="0"/>
    <s v="Y"/>
    <m/>
    <n v="834.81333333333328"/>
    <n v="235.77"/>
    <x v="0"/>
    <s v="Whiskey Slough"/>
    <s v="San Joaquin Delta Sacramento River"/>
    <s v="San Joaquin"/>
    <m/>
    <m/>
    <m/>
    <m/>
    <n v="1876"/>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1"/>
    <s v="N/A"/>
    <s v="N/A"/>
    <s v="N/A"/>
    <s v="N/A"/>
    <s v="N/A"/>
    <s v="N/A"/>
    <s v="N/A"/>
    <s v="N/A"/>
    <m/>
    <x v="3"/>
    <s v="N/A"/>
    <x v="0"/>
    <x v="0"/>
    <m/>
    <x v="0"/>
    <m/>
    <s v="R2"/>
    <s v="N/A"/>
  </r>
  <r>
    <x v="326"/>
    <x v="181"/>
    <s v="Lake Winchester Vineyards"/>
    <x v="0"/>
    <x v="1"/>
    <x v="0"/>
    <x v="1"/>
    <s v="Y"/>
    <m/>
    <n v="481.91"/>
    <n v="0"/>
    <x v="0"/>
    <s v="Winchester Lake"/>
    <s v="Sacramento River"/>
    <s v="Yolo"/>
    <s v="044-120-010"/>
    <s v="044-120-010, 044-120-008"/>
    <s v="Parcel 2266"/>
    <s v="Completely"/>
    <m/>
    <s v="Single Separation"/>
    <n v="2"/>
    <s v="Yes"/>
    <m/>
    <s v="No"/>
    <d v="2017-05-26T00:00:00"/>
    <x v="1"/>
    <s v="See S017872 POU and Underlying Patents (Revised).pdf. Sherif mapped two additional patents in T7N R4E. The POU parcels are located on a riparian patent to the listed watercourse in the statement. The POU parcels abuts the watercourse. The POD was moved to the north from the initial location.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27"/>
    <x v="55"/>
    <s v="VITAL FARMLAND LP"/>
    <x v="0"/>
    <x v="1"/>
    <x v="0"/>
    <x v="0"/>
    <s v="Y"/>
    <m/>
    <n v="289.28333333333336"/>
    <n v="504.05"/>
    <x v="0"/>
    <s v="Old River"/>
    <s v="Sacramento San Joaquin Delta"/>
    <s v="Contra Costa"/>
    <s v="151-210-014"/>
    <n v="15210016"/>
    <s v="Patent 997"/>
    <s v="Completely"/>
    <m/>
    <s v="Not Separated"/>
    <n v="1"/>
    <s v="no"/>
    <m/>
    <s v="No"/>
    <d v="2017-06-29T00:00:00"/>
    <x v="1"/>
    <s v="POU/Patent are on Riparian lands"/>
    <x v="0"/>
    <s v="N/A"/>
    <s v="N/A"/>
    <s v="N/A"/>
    <s v="N/A"/>
    <s v="N/A"/>
    <s v="N/A"/>
    <s v="N/A"/>
    <s v="N/A"/>
    <d v="2017-06-29T00:00:00"/>
    <x v="2"/>
    <s v="Documentation is needed."/>
    <x v="0"/>
    <x v="0"/>
    <m/>
    <x v="0"/>
    <m/>
    <s v="R3"/>
    <s v="P1"/>
  </r>
  <r>
    <x v="328"/>
    <x v="55"/>
    <s v="VITAL FARMLAND LP"/>
    <x v="0"/>
    <x v="1"/>
    <x v="0"/>
    <x v="0"/>
    <s v="Y"/>
    <m/>
    <n v="347.8033333333334"/>
    <n v="658.51"/>
    <x v="0"/>
    <s v="Old River"/>
    <s v="Sacramento San Joaquin"/>
    <s v="Contra Costa"/>
    <s v="015-210-016"/>
    <n v="15210016"/>
    <s v="Patent 997"/>
    <s v="Completely"/>
    <m/>
    <s v="Not Separated"/>
    <n v="1"/>
    <s v="no"/>
    <m/>
    <s v="No"/>
    <d v="2017-06-29T00:00:00"/>
    <x v="1"/>
    <s v="POU/Patent are on Riparian lands"/>
    <x v="0"/>
    <s v="N/A"/>
    <s v="N/A"/>
    <s v="N/A"/>
    <s v="N/A"/>
    <s v="N/A"/>
    <s v="N/A"/>
    <s v="N/A"/>
    <s v="N/A"/>
    <d v="2017-06-29T00:00:00"/>
    <x v="2"/>
    <s v="Documentation is needed."/>
    <x v="0"/>
    <x v="0"/>
    <m/>
    <x v="0"/>
    <m/>
    <s v="R3"/>
    <s v="P1"/>
  </r>
  <r>
    <x v="329"/>
    <x v="182"/>
    <s v="Heringer Holland Land &amp; Farming Co."/>
    <x v="0"/>
    <x v="1"/>
    <x v="0"/>
    <x v="1"/>
    <s v="Y"/>
    <m/>
    <n v="492.80666666666662"/>
    <n v="0"/>
    <x v="0"/>
    <s v="Elk Slough"/>
    <s v="Sacramento River"/>
    <s v="Yolo"/>
    <s v="043-150-002"/>
    <s v="043-150-014, 043-150-016"/>
    <s v="Patent 1286 Patent 3297 Patent 1539"/>
    <s v="Completely"/>
    <m/>
    <s v="Not Separated"/>
    <n v="2"/>
    <s v="no"/>
    <m/>
    <s v="No"/>
    <d v="2017-05-26T00:00:00"/>
    <x v="1"/>
    <s v="POU and POD are in the same watershed. POU is entirely covered by riparian patents and there are no property separation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30"/>
    <x v="183"/>
    <s v="Dohrmann Family LLC"/>
    <x v="0"/>
    <x v="24"/>
    <x v="0"/>
    <x v="0"/>
    <s v="Y"/>
    <m/>
    <n v="982.47666666666669"/>
    <n v="150.13"/>
    <x v="0"/>
    <s v="Whiskey Slough"/>
    <s v="Sacramento San Joaquin Delta"/>
    <s v="San Joaquin"/>
    <s v=""/>
    <m/>
    <m/>
    <m/>
    <n v="1876"/>
    <m/>
    <m/>
    <m/>
    <m/>
    <m/>
    <d v="2017-07-19T00:00:00"/>
    <x v="3"/>
    <s v="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1"/>
    <s v="P1"/>
  </r>
  <r>
    <x v="331"/>
    <x v="50"/>
    <s v="THE ARCHES LTD"/>
    <x v="0"/>
    <x v="1"/>
    <x v="0"/>
    <x v="1"/>
    <s v="Y"/>
    <m/>
    <n v="448.50625000000002"/>
    <n v="879.49"/>
    <x v="0"/>
    <s v="Steamboat Slough"/>
    <s v="Sacramento San Joaquin River"/>
    <s v="Sacramento"/>
    <s v="142-0130-012"/>
    <s v="142-0130-012"/>
    <s v="CA PATENT 284, 1450"/>
    <s v="Partially"/>
    <n v="1860"/>
    <s v="Single Separation"/>
    <m/>
    <m/>
    <m/>
    <s v="No"/>
    <d v="2017-08-14T00:00:00"/>
    <x v="1"/>
    <s v="POU/APN lies on 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32"/>
    <x v="50"/>
    <s v="THE ARCHES LTD"/>
    <x v="0"/>
    <x v="1"/>
    <x v="0"/>
    <x v="1"/>
    <s v="Y"/>
    <m/>
    <n v="717.61"/>
    <n v="879.49"/>
    <x v="0"/>
    <s v="Steamboat Slough"/>
    <s v="Sacramento San Joaquin Delta"/>
    <s v="Sacramento"/>
    <s v="142-0130-012"/>
    <s v="142-0130-012"/>
    <s v="CA PATENT 345, 284, 627, 1174, 1450"/>
    <s v="Partially"/>
    <n v="1860"/>
    <s v="Single Separation"/>
    <m/>
    <m/>
    <m/>
    <s v="No"/>
    <d v="2017-08-14T00:00:00"/>
    <x v="3"/>
    <s v="Part of the APNs/POU lie on Non-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33"/>
    <x v="184"/>
    <s v="Roy Mazzanti Revocable Trust"/>
    <x v="0"/>
    <x v="1"/>
    <x v="0"/>
    <x v="0"/>
    <s v="Y"/>
    <m/>
    <n v="282.44333333333333"/>
    <n v="470"/>
    <x v="0"/>
    <s v="Old River, Indian Slough"/>
    <s v="Sacramento San Joaquin Delta"/>
    <s v="Contra Costa"/>
    <s v="015-210-004"/>
    <s v="015-210-004"/>
    <s v="Patent 853, Patent 997, Patent 1354?"/>
    <s v="Completely"/>
    <m/>
    <s v="Not Separated"/>
    <n v="0"/>
    <s v="no"/>
    <m/>
    <s v="No"/>
    <d v="2017-06-30T00:00:00"/>
    <x v="1"/>
    <s v="POU is on Riparian Patents."/>
    <x v="0"/>
    <s v="N/A"/>
    <s v="N/A"/>
    <s v="N/A"/>
    <s v="N/A"/>
    <s v="N/A"/>
    <s v="N/A"/>
    <s v="N/A"/>
    <s v="N/A"/>
    <d v="2017-06-29T00:00:00"/>
    <x v="2"/>
    <s v="Documentation is needed."/>
    <x v="0"/>
    <x v="0"/>
    <m/>
    <x v="0"/>
    <m/>
    <s v="R3"/>
    <s v="P1"/>
  </r>
  <r>
    <x v="334"/>
    <x v="184"/>
    <s v="Roy Mazzanti Revocable Trust"/>
    <x v="0"/>
    <x v="1"/>
    <x v="0"/>
    <x v="0"/>
    <s v="Y"/>
    <m/>
    <n v="282.44"/>
    <n v="470"/>
    <x v="0"/>
    <s v="Old River Indian Slough"/>
    <s v="Sacramento San Joaquin Delta"/>
    <s v="Contra Costa"/>
    <s v="015-210-004"/>
    <s v="015-210-004"/>
    <s v="Patent 853, Patent 997, Patent 1354?"/>
    <s v="Completely"/>
    <m/>
    <s v="Not Separated"/>
    <n v="0"/>
    <s v="no"/>
    <m/>
    <s v="No"/>
    <d v="2017-06-30T00:00:00"/>
    <x v="1"/>
    <s v="POU is on Riparian Patents."/>
    <x v="0"/>
    <s v="N/A"/>
    <s v="N/A"/>
    <s v="N/A"/>
    <s v="N/A"/>
    <s v="N/A"/>
    <s v="N/A"/>
    <s v="N/A"/>
    <s v="N/A"/>
    <d v="2017-06-29T00:00:00"/>
    <x v="2"/>
    <s v="Documentation is needed."/>
    <x v="0"/>
    <x v="0"/>
    <m/>
    <x v="0"/>
    <m/>
    <s v="R3"/>
    <s v="P1"/>
  </r>
  <r>
    <x v="335"/>
    <x v="184"/>
    <s v="Roy Mazzanti Revocable Trust"/>
    <x v="0"/>
    <x v="1"/>
    <x v="0"/>
    <x v="0"/>
    <s v="Y"/>
    <m/>
    <n v="282.44333333333333"/>
    <n v="470"/>
    <x v="0"/>
    <s v="Old River Indian Slough"/>
    <s v="Sacramento San Joaquin Delta"/>
    <s v="Contra Costa"/>
    <s v="015-210-004"/>
    <s v="015-210-004"/>
    <s v="Patent 853, Patent 997, Patent 1354?"/>
    <s v="Completely"/>
    <m/>
    <s v="Not Separated"/>
    <n v="0"/>
    <s v="no"/>
    <m/>
    <s v="No"/>
    <d v="2017-06-30T00:00:00"/>
    <x v="1"/>
    <s v="POU is on Riparian Patents."/>
    <x v="0"/>
    <s v="N/A"/>
    <s v="N/A"/>
    <s v="N/A"/>
    <s v="N/A"/>
    <s v="N/A"/>
    <s v="N/A"/>
    <s v="N/A"/>
    <s v="N/A"/>
    <d v="2017-06-29T00:00:00"/>
    <x v="2"/>
    <s v="Documentation is needed."/>
    <x v="0"/>
    <x v="0"/>
    <m/>
    <x v="0"/>
    <m/>
    <s v="R3"/>
    <s v="P1"/>
  </r>
  <r>
    <x v="336"/>
    <x v="185"/>
    <s v="Andy Johas"/>
    <x v="0"/>
    <x v="1"/>
    <x v="0"/>
    <x v="1"/>
    <s v="Y"/>
    <m/>
    <n v="346.3"/>
    <n v="51.46"/>
    <x v="0"/>
    <s v="Babel Slough"/>
    <s v="Sacramento San Joaquin Delta"/>
    <s v="Yolo"/>
    <s v="044-100-02"/>
    <s v="044-100-02"/>
    <s v="The watercourse runs through patents. The Survey_IDs are YOL 351 &amp; 419."/>
    <s v="Partially"/>
    <m/>
    <s v="Not Separated"/>
    <m/>
    <m/>
    <s v="See S017903 POU and Underlying patents.pdf "/>
    <s v="No"/>
    <d v="2017-05-23T00:00:00"/>
    <x v="1"/>
    <s v="POU is on a riparian patent, and there are no separations from the watercourse"/>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37"/>
    <x v="184"/>
    <s v="Roy Mazzanti Revocable Trust"/>
    <x v="0"/>
    <x v="1"/>
    <x v="0"/>
    <x v="0"/>
    <s v="Y"/>
    <m/>
    <n v="282.44333333333333"/>
    <n v="470"/>
    <x v="0"/>
    <s v="Old River Indian Slough"/>
    <s v="Sacramento San Joaquin Delta"/>
    <s v="Contra Costa"/>
    <s v="015-210-004"/>
    <s v="015-210-004"/>
    <s v="Patent 853, Patent 997, Patent 1354?"/>
    <s v="Completely"/>
    <m/>
    <s v="Not Separated"/>
    <n v="0"/>
    <s v="no"/>
    <m/>
    <s v="No"/>
    <d v="2017-06-30T00:00:00"/>
    <x v="1"/>
    <s v="POU is on Riparian Patents."/>
    <x v="0"/>
    <s v="N/A"/>
    <s v="N/A"/>
    <s v="N/A"/>
    <s v="N/A"/>
    <s v="N/A"/>
    <s v="N/A"/>
    <s v="N/A"/>
    <s v="N/A"/>
    <d v="2017-06-29T00:00:00"/>
    <x v="2"/>
    <s v="Documentation is needed."/>
    <x v="0"/>
    <x v="0"/>
    <m/>
    <x v="0"/>
    <m/>
    <s v="R3"/>
    <s v="P1"/>
  </r>
  <r>
    <x v="338"/>
    <x v="186"/>
    <s v="Woods Irrigation Company"/>
    <x v="0"/>
    <x v="0"/>
    <x v="0"/>
    <x v="2"/>
    <s v="Y"/>
    <m/>
    <n v="15276.666666666664"/>
    <n v="20006"/>
    <x v="1"/>
    <s v="Middle River"/>
    <s v="Sacramento San Joaquin Delta"/>
    <s v="San Joaquin"/>
    <s v="131-390-03"/>
    <s v="Woods Irrigation Service Area"/>
    <s v="several patents in San Joaquin County"/>
    <m/>
    <m/>
    <m/>
    <m/>
    <m/>
    <m/>
    <m/>
    <d v="2017-09-22T00:00:00"/>
    <x v="1"/>
    <s v="See Contract And Other Rights."/>
    <x v="0"/>
    <s v="N/A"/>
    <s v="N/A"/>
    <s v="N/A"/>
    <s v="N/A"/>
    <s v="N/A"/>
    <s v="N/A"/>
    <s v="N/A"/>
    <s v="N/A"/>
    <m/>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339"/>
    <x v="185"/>
    <s v="Andy Johas"/>
    <x v="0"/>
    <x v="1"/>
    <x v="0"/>
    <x v="1"/>
    <s v="Y"/>
    <m/>
    <n v="447.10333333333335"/>
    <n v="60.564"/>
    <x v="0"/>
    <s v="Sacramento River"/>
    <s v="Sacramento San Joaquin Delta"/>
    <s v="Sacramento"/>
    <s v="142-0060-009-0000"/>
    <s v="142-0060-009"/>
    <s v="CA PATENT 455"/>
    <s v="Partially"/>
    <m/>
    <s v="Single Separation"/>
    <m/>
    <m/>
    <m/>
    <s v="No"/>
    <d v="2017-07-13T00:00:00"/>
    <x v="1"/>
    <s v="POU is on a riparian patent, and there are no separations from the watercour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40"/>
    <x v="187"/>
    <s v="Woods Robinson Vasquez"/>
    <x v="0"/>
    <x v="1"/>
    <x v="0"/>
    <x v="0"/>
    <s v="Y"/>
    <m/>
    <n v="3792.3866666666663"/>
    <n v="0"/>
    <x v="0"/>
    <s v="Middle River"/>
    <s v="Sacramento-San Joaquin Delta"/>
    <s v="San Joaquin"/>
    <s v="131-300-03"/>
    <s v="131-180-03 _x000a_131-180-07 _x000a_131-180-08 _x000a_131-290-01 _x000a_131-310-01 _x000a_131-310-02"/>
    <s v="*POD: CA Patent 1675_x000a_*POU: CA Patent 2182"/>
    <s v="Separated"/>
    <m/>
    <s v="Multiple Separations"/>
    <m/>
    <m/>
    <m/>
    <s v="Yes"/>
    <d v="2017-07-10T00:00:00"/>
    <x v="3"/>
    <s v="POU is completely separated from the watercourse, and the POU is located on patents that are not riparian to the watercourse "/>
    <x v="0"/>
    <s v="N/A"/>
    <s v="N/A"/>
    <s v="N/A"/>
    <s v="N/A"/>
    <s v="N/A"/>
    <s v="N/A"/>
    <s v="N/A"/>
    <s v="N/A"/>
    <d v="2017-07-10T00:00:00"/>
    <x v="1"/>
    <s v="Claimant failed to submit Pre-1914 supporting documents; and riparian right is insufficient to constitute water use"/>
    <x v="0"/>
    <x v="0"/>
    <m/>
    <x v="0"/>
    <m/>
    <s v="R1"/>
    <s v="P3"/>
  </r>
  <r>
    <x v="341"/>
    <x v="186"/>
    <s v="Woods Irrigation Company"/>
    <x v="0"/>
    <x v="1"/>
    <x v="0"/>
    <x v="2"/>
    <s v="Y"/>
    <m/>
    <n v="647.33333333333326"/>
    <n v="1391"/>
    <x v="1"/>
    <s v="Middle River"/>
    <s v="Sacramento-San Joaquin Delta"/>
    <s v="San Joaquin"/>
    <s v="131-390-06"/>
    <s v="131-330-02_x000a_131-390-06"/>
    <m/>
    <m/>
    <m/>
    <m/>
    <m/>
    <m/>
    <m/>
    <m/>
    <d v="2017-09-22T00:00:00"/>
    <x v="1"/>
    <s v="See Contract And Other Rights."/>
    <x v="0"/>
    <s v="N/A"/>
    <s v="N/A"/>
    <s v="N/A"/>
    <s v="N/A"/>
    <s v="N/A"/>
    <s v="N/A"/>
    <s v="N/A"/>
    <s v="N/A"/>
    <m/>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342"/>
    <x v="67"/>
    <s v="Rudy M. Mussi Investment L.P."/>
    <x v="0"/>
    <x v="1"/>
    <x v="0"/>
    <x v="0"/>
    <s v="Y"/>
    <m/>
    <n v="273.56333333333333"/>
    <n v="348.911"/>
    <x v="0"/>
    <s v="Middle River"/>
    <s v="SJ Delta"/>
    <s v="San Joaquin"/>
    <s v="131-170-02"/>
    <s v="131-170-03"/>
    <s v="Robert's Island"/>
    <s v="Separated"/>
    <m/>
    <s v="Unknown"/>
    <m/>
    <m/>
    <m/>
    <s v="No"/>
    <d v="2017-05-24T00:00:00"/>
    <x v="0"/>
    <s v="POU is located north of the POD. Not on the same APN. "/>
    <x v="0"/>
    <s v="N/A"/>
    <s v="N/A"/>
    <s v="N/A"/>
    <s v="N/A"/>
    <s v="N/A"/>
    <s v="N/A"/>
    <s v="N/A"/>
    <s v="N/A"/>
    <d v="2017-06-29T00:00:00"/>
    <x v="1"/>
    <s v="POD and POU are located within WIC boundary which is considered as *4 category"/>
    <x v="0"/>
    <x v="0"/>
    <m/>
    <x v="0"/>
    <m/>
    <s v="R2"/>
    <s v="P3"/>
  </r>
  <r>
    <x v="343"/>
    <x v="67"/>
    <s v="Rudy M. Mussi Investment L.P."/>
    <x v="0"/>
    <x v="1"/>
    <x v="0"/>
    <x v="2"/>
    <s v="Y"/>
    <m/>
    <n v="336.61666666666667"/>
    <s v="-"/>
    <x v="0"/>
    <s v="Middle River"/>
    <s v="SJ Delta"/>
    <s v="San Joaquin"/>
    <m/>
    <s v="162-120-07_x000a_162-120-08"/>
    <s v="Robert's Island"/>
    <s v="Partially"/>
    <m/>
    <s v="Unknown"/>
    <m/>
    <m/>
    <m/>
    <s v="No"/>
    <d v="2017-09-22T00:00:00"/>
    <x v="1"/>
    <s v="See Contract And Other Rights. POU in on a singular Patent encompassing a large area. POD is far away from the POU. APNs (POU) are somewhat non-Riparian as being so far and many split APNs between POU and POD. Also, this POD is listed as inactive on EWRIMS."/>
    <x v="0"/>
    <s v="N/A"/>
    <s v="N/A"/>
    <s v="N/A"/>
    <s v="N/A"/>
    <s v="N/A"/>
    <s v="N/A"/>
    <s v="N/A"/>
    <s v="N/A"/>
    <d v="2017-06-29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344"/>
    <x v="188"/>
    <s v="Robert J. and Nivia Silva Trust 8-31-08"/>
    <x v="0"/>
    <x v="10"/>
    <x v="0"/>
    <x v="0"/>
    <s v="Y"/>
    <m/>
    <n v="368.83"/>
    <n v="256.10000000000002"/>
    <x v="0"/>
    <s v="Burns Cut Off"/>
    <s v="Sacramento San Joaquin Delta"/>
    <s v="San Joaquin"/>
    <s v="131-370-03 "/>
    <s v="131-250-03 &amp; 131-370-05"/>
    <s v="CA patent 310"/>
    <s v="Separated"/>
    <m/>
    <s v="Not Separated"/>
    <m/>
    <m/>
    <m/>
    <s v="No"/>
    <d v="2017-05-25T00:00:00"/>
    <x v="0"/>
    <s v="POU is separated from POD. All APN are on a singular patent, but the APNs surround POD are owned by others. Need more information on history of POD/Patent."/>
    <x v="0"/>
    <s v="N/A"/>
    <s v="N/A"/>
    <s v="N/A"/>
    <s v="N/A"/>
    <s v="N/A"/>
    <s v="N/A"/>
    <s v="N/A"/>
    <s v="N/A"/>
    <d v="2017-06-29T00:00:00"/>
    <x v="2"/>
    <s v="Documentation is needed."/>
    <x v="0"/>
    <x v="0"/>
    <m/>
    <x v="0"/>
    <m/>
    <s v="R2"/>
    <s v="P1"/>
  </r>
  <r>
    <x v="345"/>
    <x v="67"/>
    <s v="Rudy M. Mussi Investment L.P."/>
    <x v="0"/>
    <x v="1"/>
    <x v="0"/>
    <x v="2"/>
    <s v="Y"/>
    <m/>
    <n v="313.84666666666664"/>
    <s v="-"/>
    <x v="0"/>
    <s v="Middle River"/>
    <s v="SJ Delta"/>
    <s v="San Joaquin"/>
    <m/>
    <s v="162-060-10_x000a_162-060-11"/>
    <s v="Robert's Island"/>
    <s v="Partially"/>
    <m/>
    <s v="Unknown"/>
    <m/>
    <m/>
    <m/>
    <s v="No"/>
    <d v="2017-09-22T00:00:00"/>
    <x v="1"/>
    <s v="See Contract And Other Rights."/>
    <x v="0"/>
    <s v="N/A"/>
    <s v="N/A"/>
    <s v="N/A"/>
    <s v="N/A"/>
    <s v="N/A"/>
    <s v="N/A"/>
    <s v="N/A"/>
    <s v="N/A"/>
    <d v="2017-06-29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346"/>
    <x v="189"/>
    <s v="Manuel Monroy"/>
    <x v="0"/>
    <x v="1"/>
    <x v="0"/>
    <x v="0"/>
    <s v="Y"/>
    <m/>
    <n v="316.65333333333336"/>
    <n v="852.53"/>
    <x v="0"/>
    <s v="Middle River"/>
    <s v="Sacramento San Joaquin Delta"/>
    <s v="San Joaquin"/>
    <s v="189-220-10"/>
    <s v="189-220-10"/>
    <s v="(1) Patent 1654_x000a_(2) Patent 1681_x000a_(3) Patent 1686"/>
    <s v="Completely"/>
    <m/>
    <s v="Not Separated"/>
    <n v="5"/>
    <s v="Yes"/>
    <m/>
    <s v="No"/>
    <d v="2017-06-26T00:00:00"/>
    <x v="0"/>
    <s v="The POU lies within multiple patents. The land was originally patented to one owner. Title transfer history required to evaluate whether the parcel was sold as a single piece or later combined from the separate patents."/>
    <x v="0"/>
    <s v="N/A"/>
    <s v="N/A"/>
    <s v="N/A"/>
    <s v="N/A"/>
    <s v="N/A"/>
    <s v="N/A"/>
    <s v="N/A"/>
    <s v="N/A"/>
    <d v="2017-06-19T00:00:00"/>
    <x v="2"/>
    <s v="More information needed"/>
    <x v="0"/>
    <x v="0"/>
    <m/>
    <x v="0"/>
    <m/>
    <s v="R2"/>
    <s v="P1"/>
  </r>
  <r>
    <x v="347"/>
    <x v="190"/>
    <s v="Anthony Podesta Fam LP, ETL"/>
    <x v="0"/>
    <x v="24"/>
    <x v="0"/>
    <x v="0"/>
    <s v="Y"/>
    <m/>
    <n v="432.11"/>
    <n v="442.34"/>
    <x v="0"/>
    <s v="Whiskey Slough"/>
    <s v="Sacramento-San Joaquin Delta"/>
    <s v="San Joaquin"/>
    <s v="129-150-07"/>
    <s v="129-150-07"/>
    <s v="CA Patent 2182"/>
    <s v="Completely"/>
    <n v="1876"/>
    <s v="Not Separated"/>
    <n v="1"/>
    <s v="no"/>
    <m/>
    <s v="No"/>
    <d v="2017-06-28T00:00:00"/>
    <x v="1"/>
    <s v="POU abuts the water source and overlies a riparian patent. SEE S017930 POU and Underlying Patents."/>
    <x v="0"/>
    <s v="N/A"/>
    <s v="N/A"/>
    <s v="N/A"/>
    <s v="N/A"/>
    <s v="N/A"/>
    <s v="N/A"/>
    <s v="N/A"/>
    <s v="N/A"/>
    <d v="2017-06-28T00:00:00"/>
    <x v="2"/>
    <s v="No supporting document for Pre-1914 right was submitted. Need more info."/>
    <x v="0"/>
    <x v="0"/>
    <m/>
    <x v="0"/>
    <m/>
    <s v="R3"/>
    <s v="P1"/>
  </r>
  <r>
    <x v="348"/>
    <x v="191"/>
    <s v="B&amp;R te Velde Ranch"/>
    <x v="0"/>
    <x v="1"/>
    <x v="0"/>
    <x v="0"/>
    <s v="Y"/>
    <m/>
    <n v="306.23333333333329"/>
    <n v="232.542"/>
    <x v="0"/>
    <s v="Middle River (claimed)_x000a_Empire Cut (Actual)"/>
    <s v="SJ Delta"/>
    <s v="San Joaquin"/>
    <s v="129-170-13"/>
    <s v="129-170-13"/>
    <s v="CA PATENT 2444, 2187"/>
    <s v="Completely"/>
    <m/>
    <s v="Not Separated"/>
    <n v="1"/>
    <s v="no"/>
    <m/>
    <s v="No"/>
    <d v="2017-06-29T00:00:00"/>
    <x v="1"/>
    <s v="POU abuts Middle River. POD is on Empire Cut which is a tributary or Middle River. Patents in POU touch Middle River."/>
    <x v="0"/>
    <s v="N/A"/>
    <s v="N/A"/>
    <s v="N/A"/>
    <s v="N/A"/>
    <s v="N/A"/>
    <s v="N/A"/>
    <s v="N/A"/>
    <s v="N/A"/>
    <d v="2017-06-29T00:00:00"/>
    <x v="2"/>
    <s v="No supporting document for Pre-1914 right was submitted. Need more info."/>
    <x v="0"/>
    <x v="0"/>
    <m/>
    <x v="0"/>
    <m/>
    <s v="R3"/>
    <s v="P1"/>
  </r>
  <r>
    <x v="349"/>
    <x v="192"/>
    <s v="TONY E JAQUES (TRUSTEE)"/>
    <x v="0"/>
    <x v="28"/>
    <x v="0"/>
    <x v="0"/>
    <s v="Y"/>
    <s v="*Doesn't own the land at the POD."/>
    <n v="792.98666666666679"/>
    <n v="1062.03"/>
    <x v="0"/>
    <s v="TOM PAINE SLOUGH"/>
    <s v="SACRAMENTO SAN JOAQUIN DELTA"/>
    <s v="San Joaquin"/>
    <s v="213-030-15"/>
    <s v="213-030-11_x000a_213-030-12_x000a_213-090-34_x000a_213-100-21"/>
    <s v="Rancho El Pescadero"/>
    <s v="Partially"/>
    <n v="1865"/>
    <s v="Multiple Separations"/>
    <m/>
    <m/>
    <m/>
    <s v="No"/>
    <d v="2017-09-25T00:00:00"/>
    <x v="1"/>
    <s v="Parcels are in RD 2058"/>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350"/>
    <x v="191"/>
    <s v="B&amp;R te Velde Ranch"/>
    <x v="0"/>
    <x v="24"/>
    <x v="0"/>
    <x v="0"/>
    <s v="Y"/>
    <m/>
    <n v="2436.1066666666666"/>
    <n v="2832.636"/>
    <x v="0"/>
    <s v="Middle River"/>
    <s v="SJ Delta"/>
    <s v="San Joaquin"/>
    <s v="129-170-13"/>
    <s v="129-170-13"/>
    <s v="CA PATENT 2187, 2182, 2447, 2444"/>
    <s v="Completely"/>
    <m/>
    <s v="Not Separated"/>
    <n v="1"/>
    <s v="no"/>
    <m/>
    <s v="No"/>
    <d v="2017-06-23T00:00:00"/>
    <x v="1"/>
    <s v="POU overlies multiple riparian patents abutting the water source, Middle River. The southeast portion of POU lies within Patent 2182 Survey 1275 which may appear as non-riparian; however survey 1275 was patented along with Survey 1267 to Patent 2182 which is a riparian patent. SEE S017941 POU and Underlying Patents"/>
    <x v="0"/>
    <s v="N/A"/>
    <s v="N/A"/>
    <s v="N/A"/>
    <s v="N/A"/>
    <s v="N/A"/>
    <s v="N/A"/>
    <s v="N/A"/>
    <s v="N/A"/>
    <d v="2017-06-23T00:00:00"/>
    <x v="2"/>
    <s v="No supporting document for Pre-1914 right was submitted. Need more info."/>
    <x v="0"/>
    <x v="0"/>
    <m/>
    <x v="0"/>
    <m/>
    <s v="R3"/>
    <s v="P1"/>
  </r>
  <r>
    <x v="351"/>
    <x v="193"/>
    <s v="ANTHONY JAQUES JR"/>
    <x v="0"/>
    <x v="28"/>
    <x v="0"/>
    <x v="0"/>
    <s v="Y"/>
    <m/>
    <n v="275.26333333333338"/>
    <n v="193.56"/>
    <x v="0"/>
    <s v="Tom Paine Slough"/>
    <s v="Old River"/>
    <s v="San Joaquin"/>
    <s v="213-030-15"/>
    <s v="213-140-01_x000a_213-140-07"/>
    <s v="Rancho El Pescadero"/>
    <s v="Separated"/>
    <n v="1865"/>
    <s v="Multiple Separations"/>
    <n v="1"/>
    <s v="Yes"/>
    <m/>
    <s v="No"/>
    <d v="2017-05-23T00:00:00"/>
    <x v="3"/>
    <s v="Unsure of how to determine if Pescadero Reclamation district maintained title after 1921_x000a__x000a_Additional information:_x000a_http://pescaderoreclamationdistrict2058.yolasite.com/deeds-and-documents.php"/>
    <x v="0"/>
    <s v="N/A"/>
    <s v="N/A"/>
    <s v="N/A"/>
    <s v="N/A"/>
    <s v="N/A"/>
    <s v="N/A"/>
    <s v="N/A"/>
    <s v="N/A"/>
    <d v="2017-06-19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352"/>
    <x v="191"/>
    <s v="B&amp;R te Velde Ranch"/>
    <x v="0"/>
    <x v="1"/>
    <x v="0"/>
    <x v="0"/>
    <s v="Y"/>
    <m/>
    <n v="760.51333333333332"/>
    <n v="634.09"/>
    <x v="0"/>
    <s v="Middle River"/>
    <s v="SJ Delta"/>
    <s v="San Joaquin"/>
    <s v="129-170-13"/>
    <s v="129-170-13"/>
    <s v="CA PATENT 2444, 2187"/>
    <s v="Completely"/>
    <m/>
    <s v="Not Separated"/>
    <n v="1"/>
    <s v="no"/>
    <m/>
    <s v="No"/>
    <d v="2017-06-29T00:00:00"/>
    <x v="1"/>
    <s v="POU overlies riparian patents. SEE S017944 POU and Underlying Patents"/>
    <x v="0"/>
    <s v="N/A"/>
    <s v="N/A"/>
    <s v="N/A"/>
    <s v="N/A"/>
    <s v="N/A"/>
    <s v="N/A"/>
    <s v="N/A"/>
    <s v="N/A"/>
    <d v="2017-06-29T00:00:00"/>
    <x v="2"/>
    <s v="No supporting document for Pre-1914 right was submitted. Need more info."/>
    <x v="0"/>
    <x v="0"/>
    <m/>
    <x v="0"/>
    <m/>
    <s v="R3"/>
    <s v="P1"/>
  </r>
  <r>
    <x v="353"/>
    <x v="191"/>
    <s v="B&amp;R te Velde Ranch"/>
    <x v="0"/>
    <x v="1"/>
    <x v="0"/>
    <x v="0"/>
    <s v="Y"/>
    <m/>
    <n v="2436.1066666666666"/>
    <n v="2832.636"/>
    <x v="0"/>
    <s v="Middle River"/>
    <s v="SJ Delta"/>
    <s v="San Joaquin"/>
    <s v="129-170-13"/>
    <s v="129-170-13"/>
    <s v="CA PATENT 2187, 2182, 2447, 2444"/>
    <s v="Completely"/>
    <m/>
    <s v="Not Separated"/>
    <n v="1"/>
    <s v="no"/>
    <m/>
    <s v="No"/>
    <d v="2017-06-23T00:00:00"/>
    <x v="1"/>
    <s v="POU overlies multiple riparian patents abutting the water source, Middle River. The southeast portion of POU lies within Patent 2182 Survey 1275 which may appear as non-riparian; however survey 1275 was patented along with Survey 1267 to Patent 2182 which is a riparian patent. SEE S017941 POU and Underlying Patents"/>
    <x v="0"/>
    <s v="N/A"/>
    <s v="N/A"/>
    <s v="N/A"/>
    <s v="N/A"/>
    <s v="N/A"/>
    <s v="N/A"/>
    <s v="N/A"/>
    <s v="N/A"/>
    <d v="2017-06-23T00:00:00"/>
    <x v="2"/>
    <s v="No supporting document for Pre-1914 right was submitted. Need more info."/>
    <x v="0"/>
    <x v="0"/>
    <m/>
    <x v="0"/>
    <m/>
    <s v="R3"/>
    <s v="P1"/>
  </r>
  <r>
    <x v="354"/>
    <x v="191"/>
    <s v="B&amp;R te Velde Ranch"/>
    <x v="0"/>
    <x v="24"/>
    <x v="0"/>
    <x v="0"/>
    <s v="Y"/>
    <m/>
    <n v="306.23333333333329"/>
    <n v="235.80500000000001"/>
    <x v="0"/>
    <s v="Middle River (claimed)_x000a_Empire Cut (Actual)"/>
    <s v="SJ Delta"/>
    <s v="San Joaquin"/>
    <s v="129-170-13"/>
    <s v="129-170-13"/>
    <s v="CA PATENT 2444, 2187"/>
    <s v="Completely"/>
    <m/>
    <s v="Not Separated"/>
    <n v="1"/>
    <s v="no"/>
    <m/>
    <s v="No"/>
    <d v="2017-06-30T00:00:00"/>
    <x v="1"/>
    <s v="POU abuts Middle River. POD is on Empire Cut which is a tributary or Middle River. Patents in POU touch Middle River."/>
    <x v="0"/>
    <s v="N/A"/>
    <s v="N/A"/>
    <s v="N/A"/>
    <s v="N/A"/>
    <s v="N/A"/>
    <s v="N/A"/>
    <s v="N/A"/>
    <s v="N/A"/>
    <d v="2017-06-30T00:00:00"/>
    <x v="2"/>
    <s v="No supporting document for Pre-1914 right was submitted. Need more info."/>
    <x v="0"/>
    <x v="0"/>
    <m/>
    <x v="0"/>
    <m/>
    <s v="R3"/>
    <s v="P1"/>
  </r>
  <r>
    <x v="355"/>
    <x v="194"/>
    <s v="SAN JOAQUIN DELTA FARMS INC."/>
    <x v="0"/>
    <x v="24"/>
    <x v="0"/>
    <x v="0"/>
    <s v="Y"/>
    <m/>
    <n v="653.03333333333342"/>
    <n v="889.97"/>
    <x v="0"/>
    <s v="Whiskey Slough"/>
    <s v="Sacramento-San Joaquin Delta"/>
    <s v="San Joaquin"/>
    <s v="129-160-02"/>
    <s v="129-160-02"/>
    <s v="CA Patent 2182"/>
    <s v="Completely"/>
    <n v="1876"/>
    <s v="Not Separated"/>
    <m/>
    <m/>
    <m/>
    <s v="No"/>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6T00:00:00"/>
    <x v="2"/>
    <s v="No documentation given"/>
    <x v="0"/>
    <x v="0"/>
    <m/>
    <x v="0"/>
    <m/>
    <s v="R2"/>
    <s v="P1"/>
  </r>
  <r>
    <x v="356"/>
    <x v="191"/>
    <s v="B&amp;R te Velde Ranch"/>
    <x v="0"/>
    <x v="1"/>
    <x v="0"/>
    <x v="0"/>
    <s v="Y"/>
    <m/>
    <n v="693.67"/>
    <n v="377.108"/>
    <x v="0"/>
    <s v="Middle River"/>
    <s v="SJ Delta"/>
    <s v="San Joaquin"/>
    <s v="129-170-13"/>
    <s v="129-170-13"/>
    <s v="CA PATENT 2182, 2447"/>
    <s v="Completely"/>
    <m/>
    <s v="Not Separated"/>
    <n v="1"/>
    <s v="no"/>
    <m/>
    <s v="No"/>
    <d v="2017-06-29T00:00:00"/>
    <x v="1"/>
    <s v="POU abuts water source and overlies riparian patents. SEE S017957 POU and Underlying Patents"/>
    <x v="0"/>
    <s v="N/A"/>
    <s v="N/A"/>
    <s v="N/A"/>
    <s v="N/A"/>
    <s v="N/A"/>
    <s v="N/A"/>
    <s v="N/A"/>
    <s v="N/A"/>
    <d v="2017-06-29T00:00:00"/>
    <x v="2"/>
    <s v="No supporting document for Pre-1914 right was submitted. Need more info."/>
    <x v="0"/>
    <x v="0"/>
    <m/>
    <x v="0"/>
    <m/>
    <s v="R3"/>
    <s v="P1"/>
  </r>
  <r>
    <x v="357"/>
    <x v="67"/>
    <s v="Rudy M. Mussi Investment L.P."/>
    <x v="0"/>
    <x v="1"/>
    <x v="0"/>
    <x v="0"/>
    <s v="Y"/>
    <m/>
    <n v="829.48"/>
    <n v="1379.4369999999999"/>
    <x v="0"/>
    <s v="Middle River"/>
    <s v="SJ Delta"/>
    <s v="San Joaquin"/>
    <s v="131-400-08"/>
    <s v="131-070-05, 131-070-06, 131-070-02, 131-070-03, 131-070-12, 131-070-13"/>
    <s v="Robert's Island"/>
    <s v="Partially"/>
    <m/>
    <s v="Unknown"/>
    <m/>
    <m/>
    <m/>
    <s v="No"/>
    <d v="2017-05-25T00:00:00"/>
    <x v="3"/>
    <s v="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6-29T00:00:00"/>
    <x v="2"/>
    <s v="Documentation is needed."/>
    <x v="0"/>
    <x v="0"/>
    <m/>
    <x v="0"/>
    <m/>
    <s v="R1"/>
    <s v="P1"/>
  </r>
  <r>
    <x v="358"/>
    <x v="188"/>
    <s v="Robert J. and Nivia Silva Trust 8-31-08"/>
    <x v="0"/>
    <x v="24"/>
    <x v="0"/>
    <x v="0"/>
    <s v="Y"/>
    <m/>
    <n v="447.8"/>
    <n v="232.39"/>
    <x v="0"/>
    <s v="WHISKEY SLOUGH"/>
    <s v="SACRAMENTO SAN JOAQUIN DELTA"/>
    <s v="San Joaquin"/>
    <m/>
    <m/>
    <m/>
    <m/>
    <n v="1876"/>
    <m/>
    <m/>
    <m/>
    <m/>
    <m/>
    <d v="2017-05-25T00:00:00"/>
    <x v="3"/>
    <s v="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6-29T00:00:00"/>
    <x v="2"/>
    <s v="Documentation is needed."/>
    <x v="0"/>
    <x v="0"/>
    <m/>
    <x v="0"/>
    <m/>
    <s v="R1"/>
    <s v="P1"/>
  </r>
  <r>
    <x v="359"/>
    <x v="195"/>
    <s v="JACKSON LAND &amp; CATTLE LP"/>
    <x v="0"/>
    <x v="1"/>
    <x v="0"/>
    <x v="0"/>
    <s v="Y"/>
    <m/>
    <n v="424.6133333333334"/>
    <n v="1389.87"/>
    <x v="0"/>
    <s v="ROCK SLOUGH WERNER CUT"/>
    <s v="SACRAMENTO SAN JOAQUIN DELTA"/>
    <s v="Contra Costa"/>
    <s v="015-230-012"/>
    <s v="Unknown"/>
    <s v="Patent 830, Patent 824, Patent 853, Patent 1096, Patent 1276"/>
    <s v="Completely"/>
    <m/>
    <s v="Not Separated"/>
    <n v="0"/>
    <s v="no"/>
    <m/>
    <s v="No"/>
    <d v="2017-06-30T00:00:00"/>
    <x v="1"/>
    <s v="unconfirmed POU, but POD covered under single patent. "/>
    <x v="0"/>
    <s v="N/A"/>
    <s v="N/A"/>
    <s v="N/A"/>
    <s v="N/A"/>
    <s v="N/A"/>
    <s v="N/A"/>
    <s v="N/A"/>
    <s v="N/A"/>
    <d v="2017-06-30T00:00:00"/>
    <x v="2"/>
    <s v="Documentation is needed."/>
    <x v="0"/>
    <x v="0"/>
    <m/>
    <x v="0"/>
    <m/>
    <s v="R3"/>
    <s v="P1"/>
  </r>
  <r>
    <x v="360"/>
    <x v="196"/>
    <s v="THE NATURE CONSERVANCY"/>
    <x v="0"/>
    <x v="4"/>
    <x v="0"/>
    <x v="1"/>
    <s v="Y"/>
    <m/>
    <n v="1119.4266666666667"/>
    <n v="0"/>
    <x v="0"/>
    <s v="Mokelumne River"/>
    <s v="SJ Delta"/>
    <s v="Sacramento"/>
    <m/>
    <s v="146-0110-020"/>
    <s v="Snodgrass Slough at Dead Horse Cut"/>
    <s v="Partially"/>
    <m/>
    <s v="Multiple Separations"/>
    <m/>
    <m/>
    <m/>
    <s v="No"/>
    <d v="2017-06-28T00:00:00"/>
    <x v="1"/>
    <s v="although there are areas with missing patents, they appear to be riparian to the river (adjacent)"/>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61"/>
    <x v="195"/>
    <s v="JACKSON LAND &amp; CATTLE LP"/>
    <x v="0"/>
    <x v="1"/>
    <x v="0"/>
    <x v="0"/>
    <s v="Y"/>
    <m/>
    <n v="280.78666666666669"/>
    <n v="973.96"/>
    <x v="0"/>
    <s v="ROCK SLOUGH WERNER CUT"/>
    <s v="SACRAMENTO SAN JOAQUIN DELTA"/>
    <s v="Contra Costa"/>
    <s v="015-230-012"/>
    <s v="Unknown"/>
    <s v="Patent 830, Patent 824, Patent 853, Patent 1096, Patent 1276"/>
    <s v="Completely"/>
    <m/>
    <s v="Not Separated"/>
    <n v="0"/>
    <s v="no"/>
    <m/>
    <s v="No"/>
    <d v="2017-06-30T00:00:00"/>
    <x v="1"/>
    <s v="unconfirmed POU, but POD covered under single patent. "/>
    <x v="0"/>
    <s v="N/A"/>
    <s v="N/A"/>
    <s v="N/A"/>
    <s v="N/A"/>
    <s v="N/A"/>
    <s v="N/A"/>
    <s v="N/A"/>
    <s v="N/A"/>
    <d v="2017-06-30T00:00:00"/>
    <x v="2"/>
    <s v="Documentation is needed."/>
    <x v="0"/>
    <x v="0"/>
    <m/>
    <x v="0"/>
    <m/>
    <s v="R3"/>
    <s v="P1"/>
  </r>
  <r>
    <x v="362"/>
    <x v="196"/>
    <s v="THE NATURE CONSERVANCY"/>
    <x v="0"/>
    <x v="1"/>
    <x v="0"/>
    <x v="1"/>
    <s v="Y"/>
    <m/>
    <n v="1307.4266666666665"/>
    <n v="0"/>
    <x v="0"/>
    <s v="Mokelumne River"/>
    <s v="SJ Delta"/>
    <s v="Sacramento"/>
    <s v="146-0120-016"/>
    <s v="146-0120-016, 146-0110-019, 146-0110-020"/>
    <s v="Snodgrass Slough at Mokelumne River"/>
    <s v="Completely"/>
    <m/>
    <s v="Multiple Separations"/>
    <m/>
    <m/>
    <m/>
    <s v="No"/>
    <d v="2017-07-06T00:00:00"/>
    <x v="1"/>
    <m/>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63"/>
    <x v="196"/>
    <s v="THE NATURE CONSERVANCY"/>
    <x v="0"/>
    <x v="1"/>
    <x v="0"/>
    <x v="1"/>
    <s v="Y"/>
    <m/>
    <n v="570.36333333333334"/>
    <n v="0"/>
    <x v="0"/>
    <s v="Snodgrass Slough"/>
    <s v="SJ Delta"/>
    <s v="Sacramento"/>
    <m/>
    <s v="146-0110-020-0000"/>
    <s v="Snodgrass Slough at Dead Horse Cut"/>
    <s v="Partially"/>
    <m/>
    <s v="Not Separated"/>
    <m/>
    <m/>
    <m/>
    <s v="No"/>
    <d v="2017-09-25T00:00:00"/>
    <x v="1"/>
    <s v="Did not create new POU Map: _x000a_POU is right next to Snodgrass Slough"/>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64"/>
    <x v="191"/>
    <s v="B&amp;R te Velde Ranch"/>
    <x v="0"/>
    <x v="29"/>
    <x v="0"/>
    <x v="0"/>
    <s v="Y"/>
    <m/>
    <n v="716.17000000000007"/>
    <n v="329.83600000000001"/>
    <x v="0"/>
    <s v="Middle River"/>
    <s v="SJ Delta"/>
    <s v="San Joaquin"/>
    <s v="129-200-09"/>
    <s v="129-200-09"/>
    <s v="CA PATENT 2182"/>
    <s v="Completely"/>
    <m/>
    <s v="Not Separated"/>
    <n v="1"/>
    <s v="no"/>
    <m/>
    <s v="No"/>
    <d v="2017-06-29T00:00:00"/>
    <x v="1"/>
    <s v="POU abuts water source and overlies riparian patents. SEE S017986 POU and Underlying Patents"/>
    <x v="0"/>
    <s v="N/A"/>
    <s v="N/A"/>
    <s v="N/A"/>
    <s v="N/A"/>
    <s v="N/A"/>
    <s v="N/A"/>
    <s v="N/A"/>
    <s v="N/A"/>
    <d v="2017-06-29T00:00:00"/>
    <x v="2"/>
    <s v="No supporting document for Pre-1914 right was submitted. Need more info."/>
    <x v="0"/>
    <x v="0"/>
    <m/>
    <x v="0"/>
    <m/>
    <s v="R3"/>
    <s v="P1"/>
  </r>
  <r>
    <x v="365"/>
    <x v="195"/>
    <s v="JACKSON LAND &amp; CATTLE LP"/>
    <x v="0"/>
    <x v="1"/>
    <x v="0"/>
    <x v="0"/>
    <s v="Y"/>
    <m/>
    <n v="309.60000000000002"/>
    <n v="489.59"/>
    <x v="0"/>
    <s v="ROCK SLOUGH WERNER CUT"/>
    <s v="SACRAMENTO SAN JOAQUIN DELTA"/>
    <s v="Contra Costa"/>
    <s v="015-230-012"/>
    <s v="Unknown"/>
    <s v="Patent 830, Patent 824, Patent 853, Patent 1096, Patent 1276"/>
    <s v="Completely"/>
    <m/>
    <s v="Not Separated"/>
    <n v="0"/>
    <s v="no"/>
    <m/>
    <s v="No"/>
    <d v="2017-06-30T00:00:00"/>
    <x v="1"/>
    <s v="unconfirmed POU, but POD covered under single patent. "/>
    <x v="0"/>
    <s v="N/A"/>
    <s v="N/A"/>
    <s v="N/A"/>
    <s v="N/A"/>
    <s v="N/A"/>
    <s v="N/A"/>
    <s v="N/A"/>
    <s v="N/A"/>
    <d v="2017-06-30T00:00:00"/>
    <x v="2"/>
    <s v="Documentation is needed."/>
    <x v="0"/>
    <x v="0"/>
    <m/>
    <x v="0"/>
    <m/>
    <s v="R3"/>
    <s v="P1"/>
  </r>
  <r>
    <x v="366"/>
    <x v="195"/>
    <s v="JACKSON LAND &amp; CATTLE LP"/>
    <x v="0"/>
    <x v="1"/>
    <x v="0"/>
    <x v="0"/>
    <s v="Y"/>
    <m/>
    <n v="1225.6066666666668"/>
    <n v="1915.44"/>
    <x v="0"/>
    <s v="Rock Slough/Werner Cut"/>
    <s v="Sacramento/San Joaquin Delta"/>
    <s v="Contra Costa"/>
    <s v="015-230-012"/>
    <s v="Unknown"/>
    <s v="Patent 830, Patent 824, Patent 853, Patent 1096, Patent 1276"/>
    <s v="Completely"/>
    <m/>
    <s v="Not Separated"/>
    <n v="0"/>
    <s v="no"/>
    <m/>
    <s v="No"/>
    <d v="2017-06-30T00:00:00"/>
    <x v="1"/>
    <s v="unconfirmed POU, but POD covered under single patent. "/>
    <x v="0"/>
    <s v="N/A"/>
    <s v="N/A"/>
    <s v="N/A"/>
    <s v="N/A"/>
    <s v="N/A"/>
    <s v="N/A"/>
    <s v="N/A"/>
    <s v="N/A"/>
    <d v="2017-06-30T00:00:00"/>
    <x v="2"/>
    <s v="Documentation is needed."/>
    <x v="0"/>
    <x v="0"/>
    <m/>
    <x v="0"/>
    <m/>
    <s v="R3"/>
    <s v="P1"/>
  </r>
  <r>
    <x v="367"/>
    <x v="197"/>
    <s v="Robert Kammerer"/>
    <x v="0"/>
    <x v="1"/>
    <x v="0"/>
    <x v="0"/>
    <s v="Y"/>
    <m/>
    <n v="376.5"/>
    <n v="615.04"/>
    <x v="0"/>
    <s v="SYCMORE SLOUGH"/>
    <m/>
    <s v="San Joaquin"/>
    <s v="025-060-04"/>
    <s v="025-060-04"/>
    <s v="(1) CA patent 951 (2) CA patent 669 (3) CA patent 828 (4) CA patent 920"/>
    <m/>
    <m/>
    <s v="Multiple Separations"/>
    <m/>
    <m/>
    <m/>
    <s v="No"/>
    <d v="2017-07-20T00:00:00"/>
    <x v="0"/>
    <s v="Most of the POU in on Non-Riparian Patents."/>
    <x v="0"/>
    <s v="N/A"/>
    <s v="N/A"/>
    <s v="N/A"/>
    <s v="N/A"/>
    <s v="N/A"/>
    <s v="N/A"/>
    <s v="N/A"/>
    <s v="N/A"/>
    <d v="2017-07-24T00:00:00"/>
    <x v="2"/>
    <s v="No documentation given"/>
    <x v="0"/>
    <x v="0"/>
    <m/>
    <x v="0"/>
    <m/>
    <s v="R2"/>
    <s v="P1"/>
  </r>
  <r>
    <x v="368"/>
    <x v="195"/>
    <s v="JACKSON LAND &amp; CATTLE LP"/>
    <x v="0"/>
    <x v="1"/>
    <x v="0"/>
    <x v="0"/>
    <s v="Y"/>
    <m/>
    <n v="515.89"/>
    <n v="333.39"/>
    <x v="0"/>
    <s v="Rock Slough/Werner Cut"/>
    <s v="Sacramento San Joaquin Delta"/>
    <s v="Contra Costa"/>
    <s v="015-230-012"/>
    <s v="Unknown"/>
    <s v="Patent 830, Patent 824, Patent 853, Patent 1096, Patent 1276"/>
    <s v="Completely"/>
    <m/>
    <s v="Not Separated"/>
    <n v="0"/>
    <s v="no"/>
    <m/>
    <s v="No"/>
    <d v="2017-06-30T00:00:00"/>
    <x v="1"/>
    <s v="unconfirmed POU, but POD covered under single patent. "/>
    <x v="0"/>
    <s v="N/A"/>
    <s v="N/A"/>
    <s v="N/A"/>
    <s v="N/A"/>
    <s v="N/A"/>
    <s v="N/A"/>
    <s v="N/A"/>
    <s v="N/A"/>
    <d v="2017-06-30T00:00:00"/>
    <x v="2"/>
    <s v="Documentation is needed."/>
    <x v="0"/>
    <x v="0"/>
    <m/>
    <x v="0"/>
    <m/>
    <s v="R3"/>
    <s v="P1"/>
  </r>
  <r>
    <x v="369"/>
    <x v="198"/>
    <s v="Thomas McCormack"/>
    <x v="0"/>
    <x v="4"/>
    <x v="0"/>
    <x v="1"/>
    <s v="Y"/>
    <s v="Own failed to specify POU location in Statement of Diversion. Actual POD APN does not agree with the reported POD APN. See S018006 POU and Underlying Patents"/>
    <n v="304.44"/>
    <n v="36"/>
    <x v="0"/>
    <s v="Mokelumne River"/>
    <s v="Sacramento San Joaquin Delta"/>
    <s v="San Joaquin"/>
    <s v="001-030-12"/>
    <s v="UNDEFINED"/>
    <s v="CA Patent 1296, 235"/>
    <s v="Partially"/>
    <m/>
    <s v="Single Separation"/>
    <m/>
    <m/>
    <m/>
    <s v="No"/>
    <d v="2017-08-09T00:00:00"/>
    <x v="0"/>
    <s v="A small portion of the Eastern APNs are on Non-Riparian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0"/>
    <x v="195"/>
    <s v="JACKSON LAND &amp; CATTLE LP"/>
    <x v="0"/>
    <x v="1"/>
    <x v="0"/>
    <x v="0"/>
    <s v="Y"/>
    <m/>
    <n v="281.7"/>
    <n v="756.37"/>
    <x v="0"/>
    <s v="Disappointment Slough"/>
    <s v="Sacramento-San Joaquin Delta"/>
    <s v="San Joaquin"/>
    <s v="017-080-53-54"/>
    <s v="071-080-53_x000a_071-080-54"/>
    <m/>
    <s v="Partially"/>
    <m/>
    <s v="Unknown"/>
    <m/>
    <m/>
    <m/>
    <s v="No"/>
    <d v="2017-06-27T00:00:00"/>
    <x v="0"/>
    <s v="POU is covered by a patent riparian to the watercourse, however, there is a single separation within the POU"/>
    <x v="0"/>
    <s v="N/A"/>
    <s v="N/A"/>
    <s v="N/A"/>
    <s v="N/A"/>
    <s v="N/A"/>
    <s v="N/A"/>
    <s v="N/A"/>
    <s v="N/A"/>
    <d v="2017-07-07T00:00:00"/>
    <x v="2"/>
    <s v="Claimant failed to submit Pre-1914 supporting documents; and riparian right is insufficient to constitute water use"/>
    <x v="0"/>
    <x v="0"/>
    <m/>
    <x v="0"/>
    <m/>
    <s v="R2"/>
    <s v="P1"/>
  </r>
  <r>
    <x v="371"/>
    <x v="199"/>
    <s v="ROBERT MORI II"/>
    <x v="0"/>
    <x v="4"/>
    <x v="0"/>
    <x v="1"/>
    <s v="Y"/>
    <m/>
    <n v="313.40999999999997"/>
    <n v="484.03"/>
    <x v="0"/>
    <s v="MOKELUMNE RIVER"/>
    <s v="SACRAMENTO SAN JOAQUIN DELTA"/>
    <s v="San Joaquin"/>
    <s v="001-021-028"/>
    <s v="001-130-23, 001-130-44, 001-130-41, 001-130-50, 001-130-45, 001-130-46, 001-130-47, 001-130-48, 001-130-49, 001-130-51"/>
    <s v="CA patent 56"/>
    <s v="Separated"/>
    <m/>
    <s v="Multiple Separations"/>
    <m/>
    <m/>
    <m/>
    <s v="No"/>
    <d v="2017-06-27T00:00:00"/>
    <x v="3"/>
    <s v="POU separated from POD is irrelevant, however the POU is not adjacent to river.  "/>
    <x v="0"/>
    <s v="N/A"/>
    <s v="N/A"/>
    <s v="N/A"/>
    <s v="N/A"/>
    <s v="N/A"/>
    <s v="N/A"/>
    <s v="N/A"/>
    <s v="N/A"/>
    <d v="2017-06-19T00:00:00"/>
    <x v="2"/>
    <s v="ISWDU states first year of use at diversion site as possibly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2"/>
    <x v="200"/>
    <s v="Pierson Lambert Vineyards LLC"/>
    <x v="0"/>
    <x v="1"/>
    <x v="0"/>
    <x v="1"/>
    <s v="Y"/>
    <m/>
    <n v="1189.4100000000001"/>
    <n v="1234"/>
    <x v="0"/>
    <s v="Snodgrass Slough"/>
    <s v="Sacramento San Joaquin River"/>
    <s v="Sacramento"/>
    <s v="146-0030-028"/>
    <s v="Unspecified"/>
    <s v="CA PATENT 3483"/>
    <s v="Partially"/>
    <m/>
    <s v="Single Separation"/>
    <m/>
    <m/>
    <m/>
    <s v="No"/>
    <d v="2017-06-07T00:00:00"/>
    <x v="0"/>
    <s v="Claimant failed to specify POU. The provided service area map does not adequately identify POU, and POU APN is not specified within the statement. SEE S018009 POU and Underlying Patents and S018009 Statement."/>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3"/>
    <x v="201"/>
    <s v="Royal Wine Corporation/Herzog Wine Cellars"/>
    <x v="0"/>
    <x v="1"/>
    <x v="0"/>
    <x v="1"/>
    <s v="Y"/>
    <m/>
    <n v="659.03333333333342"/>
    <n v="181.4"/>
    <x v="0"/>
    <s v="SNODGRASS SLOUGH"/>
    <s v="SACRAMENTO RIVER, SACRAMENTO SAN JOAQUIN DELTA"/>
    <s v="Sacramento"/>
    <s v="146-0380-001 (Claimed)_x000a_146-0380-015 (Actual)"/>
    <s v="14603800150000_x000a_14603800160000_x000a_14603800170000_x000a_14603800180000_x000a_14603800190000_x000a_14603800200000_x000a_14603800210000_x000a_14603800220000_x000a_14603800230000_x000a_14603800280000_x000a_14603800290000_x000a_14603800420000"/>
    <s v="CA PATENT 3861, 3724, 4963, 1692"/>
    <s v="Partially"/>
    <m/>
    <s v="Single Separation"/>
    <m/>
    <m/>
    <m/>
    <s v="No"/>
    <d v="2017-08-09T00:00:00"/>
    <x v="3"/>
    <s v="A large amount of the POU/APNs lie on Non-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4"/>
    <x v="202"/>
    <s v="Ferreira Family Trust"/>
    <x v="0"/>
    <x v="1"/>
    <x v="0"/>
    <x v="1"/>
    <s v="Y"/>
    <m/>
    <n v="363.49999999999994"/>
    <n v="843.18299999999999"/>
    <x v="0"/>
    <s v="SACRAMENTO RIVER"/>
    <s v="SACRAMENTO SAN JOAQUIN RIVER"/>
    <s v="Sacramento"/>
    <s v="146-0200-007-0000"/>
    <s v="14200500310000_x000a_14202000010000_x000a_14202000020000_x000a_14202000030000_x000a_14202000040000_x000a_14202000050000_x000a_14202000060000_x000a_14202000070000_x000a_14202000080000_x000a_14202000090000"/>
    <s v="CA PATENT 4253"/>
    <s v="Partially"/>
    <m/>
    <s v="Single Separation"/>
    <m/>
    <m/>
    <m/>
    <s v="No"/>
    <d v="2017-06-06T00:00:00"/>
    <x v="1"/>
    <s v=" POU covers multiple claimed parcels which lie on the same riparian patent. POU and POD are in the same watershed. The property has multiple severances. There is no water used for storage, documentation for patent and water right was sent by claimant . SEE S018024 POU and Underlying Patents. "/>
    <x v="0"/>
    <s v="N/A"/>
    <s v="N/A"/>
    <s v="N/A"/>
    <s v="N/A"/>
    <s v="N/A"/>
    <s v="N/A"/>
    <s v="N/A"/>
    <s v="N/A"/>
    <d v="2017-07-13T00:00:00"/>
    <x v="1"/>
    <s v="Claimant failed to submit Pre-1914 supporting documents; however riparian right are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5"/>
    <x v="195"/>
    <s v="JACKSON LAND &amp; CATTLE LP"/>
    <x v="0"/>
    <x v="1"/>
    <x v="0"/>
    <x v="0"/>
    <s v="Y"/>
    <m/>
    <n v="454.6633333333333"/>
    <n v="0"/>
    <x v="0"/>
    <s v="Disappointment Slough"/>
    <s v="Sacramento-San Joaquin Delta"/>
    <s v="San Joaquin"/>
    <s v="071-080-53 and 54"/>
    <s v="071-080-53_x000a_071-080-54"/>
    <m/>
    <s v="Partially"/>
    <m/>
    <s v="Unknown"/>
    <m/>
    <m/>
    <m/>
    <s v="No"/>
    <d v="2017-06-27T00:00:00"/>
    <x v="0"/>
    <s v="POU is covered by a patent riparian to the watercourse, however, there is a single separation within the POU"/>
    <x v="0"/>
    <s v="N/A"/>
    <s v="N/A"/>
    <s v="N/A"/>
    <s v="N/A"/>
    <s v="N/A"/>
    <s v="N/A"/>
    <s v="N/A"/>
    <s v="N/A"/>
    <d v="2017-07-07T00:00:00"/>
    <x v="2"/>
    <s v="Claimant failed to submit Pre-1914 supporting documents; and riparian right is insufficient to constitute water use"/>
    <x v="0"/>
    <x v="0"/>
    <m/>
    <x v="0"/>
    <m/>
    <s v="R2"/>
    <s v="P1"/>
  </r>
  <r>
    <x v="376"/>
    <x v="203"/>
    <s v="Brian Bailey"/>
    <x v="0"/>
    <x v="1"/>
    <x v="0"/>
    <x v="1"/>
    <s v="Y"/>
    <m/>
    <n v="317.95"/>
    <n v="571.97"/>
    <x v="0"/>
    <s v="Sutter Slough"/>
    <s v="Sacramento San Joaquin Delta"/>
    <s v="Sacramento"/>
    <s v="156-0010-023-0000"/>
    <s v="156-0010-023"/>
    <s v="CA PATENT 170"/>
    <s v="Partially"/>
    <n v="1908"/>
    <s v="Single Separation"/>
    <m/>
    <m/>
    <m/>
    <s v="No"/>
    <d v="2017-07-13T00:00:00"/>
    <x v="1"/>
    <s v="POU has one parcel that is located on a single patent riparian to he watercourse "/>
    <x v="0"/>
    <s v="N/A"/>
    <s v="N/A"/>
    <s v="N/A"/>
    <s v="N/A"/>
    <s v="N/A"/>
    <s v="N/A"/>
    <s v="N/A"/>
    <s v="N/A"/>
    <d v="2017-07-13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7"/>
    <x v="202"/>
    <s v="Ferreira Family Trust"/>
    <x v="0"/>
    <x v="1"/>
    <x v="0"/>
    <x v="1"/>
    <s v="Y"/>
    <m/>
    <n v="363.49999999999994"/>
    <n v="1232.2919999999999"/>
    <x v="0"/>
    <s v="Sacramento River"/>
    <s v="Sacramento San Joaquin Delta"/>
    <s v="Sacramento"/>
    <s v="146-0200-007-0000"/>
    <s v="14200500310000_x000a_14202000010000_x000a_14202000020000_x000a_14202000030000_x000a_14202000040000_x000a_14202000050000_x000a_14202000060000_x000a_14202000070000_x000a_14202000080000_x000a_14202000090000"/>
    <s v="CA PATENT 4253"/>
    <s v="Partially"/>
    <m/>
    <s v="Single Separation"/>
    <m/>
    <m/>
    <m/>
    <s v="No"/>
    <d v="2017-06-06T00:00:00"/>
    <x v="1"/>
    <s v=" POU covers multiple claimed parcels which lie on the same riparian patent. POU and POD are in the same watershed. The property has multiple severances. There is no water used for storage, documentation for patent and water right was sent by claimant . SEE S018015 POU and Underlying Patents. "/>
    <x v="0"/>
    <s v="N/A"/>
    <s v="N/A"/>
    <s v="N/A"/>
    <s v="N/A"/>
    <s v="N/A"/>
    <s v="N/A"/>
    <s v="N/A"/>
    <s v="N/A"/>
    <d v="2017-07-13T00:00:00"/>
    <x v="1"/>
    <s v="Claimant failed to submit Pre-1914 supporting documents; however,  riparian rights are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78"/>
    <x v="195"/>
    <s v="JACKSON LAND &amp; CATTLE LP"/>
    <x v="0"/>
    <x v="30"/>
    <x v="0"/>
    <x v="0"/>
    <s v="Y"/>
    <m/>
    <n v="396.13666666666666"/>
    <n v="0"/>
    <x v="0"/>
    <s v="Bishop Cut"/>
    <s v="Sacramento-San Joaquin Delta"/>
    <s v="San Joaquin"/>
    <s v="071-080-48"/>
    <s v="071-080-48"/>
    <m/>
    <s v="Completely"/>
    <n v="1910"/>
    <s v="Unknown"/>
    <m/>
    <m/>
    <m/>
    <s v="No"/>
    <d v="2017-06-27T00:00:00"/>
    <x v="0"/>
    <s v="POU is covered by a patent riparian to the watercourse, however, there is a single separation within the POU"/>
    <x v="0"/>
    <s v="N/A"/>
    <s v="N/A"/>
    <s v="N/A"/>
    <s v="N/A"/>
    <s v="N/A"/>
    <s v="N/A"/>
    <s v="N/A"/>
    <s v="N/A"/>
    <d v="2017-07-07T00:00:00"/>
    <x v="2"/>
    <s v="Claimant failed to submit Pre-1914 supporting documents; and riparian right is insufficient to constitute water use"/>
    <x v="0"/>
    <x v="0"/>
    <m/>
    <x v="0"/>
    <m/>
    <s v="R2"/>
    <s v="P1"/>
  </r>
  <r>
    <x v="379"/>
    <x v="204"/>
    <s v="NAKAHARA FAMILY TRUST C"/>
    <x v="0"/>
    <x v="1"/>
    <x v="0"/>
    <x v="1"/>
    <s v="Y"/>
    <m/>
    <n v="294.78999999999996"/>
    <n v="164.16"/>
    <x v="0"/>
    <s v="MINER SLOUGH"/>
    <s v="SUTTER SLOUGH"/>
    <s v="Solano"/>
    <s v="0042-220-020"/>
    <s v="042-220-080"/>
    <s v="Patent Nos. 2111 (b. 7, p. 293), 2106 (b. 7, p. 234)"/>
    <s v="Separated"/>
    <m/>
    <s v="Single Separation"/>
    <m/>
    <s v="Yes"/>
    <m/>
    <m/>
    <d v="2017-09-01T00:00:00"/>
    <x v="3"/>
    <s v="Large portions of the APN/POU are on Separate Non-Riparian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0"/>
    <x v="201"/>
    <s v="Royal Wine Corporation/Herzog Wine Cellars"/>
    <x v="0"/>
    <x v="1"/>
    <x v="0"/>
    <x v="1"/>
    <s v="Y"/>
    <m/>
    <n v="491.58000000000004"/>
    <n v="804.37"/>
    <x v="0"/>
    <s v="Snodgrass Slough"/>
    <s v="Sacramento River, Sacramento San Joaquin Delta"/>
    <s v="Sacramento"/>
    <s v="146-0380-001 (Claimed)_x000a_146-0380-015 (Actual)"/>
    <s v="14603800150000_x000a_14603800160000_x000a_14603800170000_x000a_14603800180000_x000a_14603800190000_x000a_14603800200000_x000a_14603800210000_x000a_14603800220000_x000a_14603800230000_x000a_14603800280000_x000a_14603800290000_x000a_14603800420000"/>
    <s v="CA PATENT 3861, 3724, 4963, 1692"/>
    <s v="Partially"/>
    <m/>
    <s v="Single Separation"/>
    <m/>
    <m/>
    <m/>
    <s v="No"/>
    <d v="2017-08-09T00:00:00"/>
    <x v="3"/>
    <s v="Part of the POU/APNs lie on Non-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1"/>
    <x v="195"/>
    <s v="JACKSON LAND &amp; CATTLE LP"/>
    <x v="0"/>
    <x v="1"/>
    <x v="0"/>
    <x v="0"/>
    <s v="Y"/>
    <m/>
    <n v="453.91"/>
    <n v="0"/>
    <x v="0"/>
    <s v="Bishop Cut"/>
    <s v="Sacramento-San Joaquin Delta"/>
    <s v="San Joaquin"/>
    <s v="071-080-48"/>
    <s v="071-080-48"/>
    <m/>
    <s v="Completely"/>
    <n v="1910"/>
    <s v="Unknown"/>
    <m/>
    <m/>
    <m/>
    <s v="No"/>
    <d v="2017-06-27T00:00:00"/>
    <x v="3"/>
    <s v="The POU is covered by multiple patents, however the western side of the POU is covered by a patent that is not riparian to the watershed "/>
    <x v="0"/>
    <s v="N/A"/>
    <s v="N/A"/>
    <s v="N/A"/>
    <s v="N/A"/>
    <s v="N/A"/>
    <s v="N/A"/>
    <s v="N/A"/>
    <s v="N/A"/>
    <d v="2017-07-07T00:00:00"/>
    <x v="2"/>
    <s v="Claimant failed to submit Pre-1914 supporting documents; and riparian right is insufficient to constitute water use"/>
    <x v="0"/>
    <x v="0"/>
    <m/>
    <x v="0"/>
    <m/>
    <s v="R1"/>
    <s v="P1"/>
  </r>
  <r>
    <x v="382"/>
    <x v="205"/>
    <s v="Frank Olagaray"/>
    <x v="0"/>
    <x v="4"/>
    <x v="0"/>
    <x v="1"/>
    <s v="Y"/>
    <s v="(1) The owner has changed to Frank Olagaray; when the 2015 order was issued, the owner was Bruce Towne._x000a__x000a_(2) The place of use APNs have been substantially subdivided. The APNs were: 001-030-03 and 001-003-04 and are now:_x000a_-001-030-06_x000a_-001-030-07_x000a_-001-030-08_x000a_-001-030-09_x000a_-001-030-10_x000a_-001-030-11_x000a_-001-030-12_x000a_-001-030-13"/>
    <n v="487.16969696969687"/>
    <n v="350.8"/>
    <x v="0"/>
    <s v="Mokelumne River"/>
    <s v="Sacramento-San Joaquin Delta"/>
    <s v="San Joaquin"/>
    <s v="001-030-04"/>
    <s v="001-030-06_x000a_001-030-07_x000a_001-030-08_x000a_001-030-09_x000a_001-030-10_x000a_001-030-11_x000a_001-030-12_x000a_001-030-13"/>
    <s v="Patent 1296"/>
    <s v="Completely"/>
    <m/>
    <s v="Not Separated"/>
    <n v="8"/>
    <s v="no"/>
    <s v="Change of ownership since 2015. Bruce Towne owned the property/water right in 2015 and now Frank Olagaray owns both."/>
    <s v="No"/>
    <d v="2017-08-14T00:00:00"/>
    <x v="3"/>
    <s v="Large portions of the APN/POU are on Separate Non-Riparian Patents."/>
    <x v="0"/>
    <s v="N/A"/>
    <s v="N/A"/>
    <s v="N/A"/>
    <s v="N/A"/>
    <s v="N/A"/>
    <s v="N/A"/>
    <s v="N/A"/>
    <s v="N/A"/>
    <d v="2017-07-13T00:00:00"/>
    <x v="2"/>
    <s v="Claimant failed to submit Pre-1914 supporting documents; and riparian right are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3"/>
    <x v="206"/>
    <s v="James L. Morris"/>
    <x v="0"/>
    <x v="1"/>
    <x v="0"/>
    <x v="1"/>
    <s v="Y"/>
    <m/>
    <n v="277.83999999999997"/>
    <n v="777.1"/>
    <x v="0"/>
    <s v="GEORGIANA SLOUGH"/>
    <s v="SACRAMENTO RIVER SACARMENTO SAN JOAQUIN DELTA"/>
    <s v="Sacramento"/>
    <s v="156-0020-042-0000"/>
    <s v="156-0020-042-0000"/>
    <s v="CA PATENT 1971 &amp; 384"/>
    <s v="Partially"/>
    <m/>
    <s v="Single Separation"/>
    <m/>
    <m/>
    <m/>
    <s v="No"/>
    <d v="2017-06-06T00:00:00"/>
    <x v="1"/>
    <s v="Property abuts water source. POU and POD are in the same watershed. The property has no severances. There has had no water used for storage.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4"/>
    <x v="195"/>
    <s v="JACKSON LAND &amp; CATTLE LP"/>
    <x v="0"/>
    <x v="30"/>
    <x v="0"/>
    <x v="0"/>
    <s v="Y"/>
    <m/>
    <n v="566.7022222222223"/>
    <n v="1515.98"/>
    <x v="0"/>
    <s v="Bishop Cut"/>
    <s v="Sacramento-San Joaquin Delta"/>
    <s v="San Joaquin"/>
    <s v="071-080-48"/>
    <s v="071-080-48"/>
    <m/>
    <s v="Completely"/>
    <n v="1910"/>
    <s v="Unknown"/>
    <m/>
    <m/>
    <m/>
    <s v="No"/>
    <d v="2017-06-27T00:00:00"/>
    <x v="3"/>
    <s v="On patent not riparian to bishop cut"/>
    <x v="0"/>
    <s v="N/A"/>
    <s v="N/A"/>
    <s v="N/A"/>
    <s v="N/A"/>
    <s v="N/A"/>
    <s v="N/A"/>
    <s v="N/A"/>
    <s v="N/A"/>
    <d v="2017-07-07T00:00:00"/>
    <x v="2"/>
    <s v="Claimant failed to submit Pre-1914 supporting documents; and riparian right is insufficient to constitute water use"/>
    <x v="0"/>
    <x v="0"/>
    <m/>
    <x v="0"/>
    <m/>
    <s v="R1"/>
    <s v="P1"/>
  </r>
  <r>
    <x v="385"/>
    <x v="207"/>
    <s v="DENNIS LEARY"/>
    <x v="0"/>
    <x v="1"/>
    <x v="0"/>
    <x v="1"/>
    <s v="Y"/>
    <s v="POU was determined based on the submitted documents for evaluation; however, there was no apparent indication of POU within the documentation."/>
    <n v="281.13333333333333"/>
    <n v="0"/>
    <x v="0"/>
    <s v="SACRAMENTO RIVER"/>
    <s v="SACRAMENTO SAN JOAQUIN DELTA"/>
    <s v="Sacramento"/>
    <s v="142-0060-008-0000"/>
    <s v="142-0070-022"/>
    <s v="CA PATENT 2067"/>
    <s v="Partially"/>
    <m/>
    <s v="Single Separation"/>
    <m/>
    <m/>
    <m/>
    <s v="No"/>
    <d v="2017-07-03T00:00:00"/>
    <x v="1"/>
    <s v="POD and POU originate from different riparian patents along the same watercourse. The property has no severances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6"/>
    <x v="208"/>
    <s v="Thomas J. Stokes and Sandra Marie Stokes, 1996 Trust"/>
    <x v="0"/>
    <x v="1"/>
    <x v="0"/>
    <x v="1"/>
    <s v="Y"/>
    <m/>
    <n v="336.25"/>
    <n v="663.52"/>
    <x v="0"/>
    <s v="Georgiana Slough"/>
    <s v="SJ Delta"/>
    <s v="Sacramento"/>
    <m/>
    <s v="156-0010-072-0000"/>
    <s v="Andrus Island"/>
    <s v="Partially"/>
    <m/>
    <s v="Multiple Separations"/>
    <m/>
    <m/>
    <m/>
    <s v="No"/>
    <d v="2017-08-30T00:00:00"/>
    <x v="1"/>
    <s v="POU/APN lies on 2 Riparian Patents."/>
    <x v="0"/>
    <s v="N/A"/>
    <s v="N/A"/>
    <s v="N/A"/>
    <s v="N/A"/>
    <s v="N/A"/>
    <s v="N/A"/>
    <s v="N/A"/>
    <s v="N/A"/>
    <d v="2017-08-02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7"/>
    <x v="205"/>
    <s v="Frank Olagaray"/>
    <x v="0"/>
    <x v="4"/>
    <x v="0"/>
    <x v="1"/>
    <s v="Y"/>
    <s v="(1) The owner has changed to Frank Olagaray; when the 2015 order was issued, the owner was Bruce Towne._x000a__x000a_(2) The place of use APNs have been substantially subdivided. The APNs were: 001-030-03 and 001-003-04 and are now:_x000a_-001-030-06_x000a_-001-030-07_x000a_-001-030-08_x000a_-001-030-09_x000a_-001-030-10_x000a_-001-030-11_x000a_-001-030-12_x000a_-001-030-13"/>
    <n v="452.94"/>
    <n v="0"/>
    <x v="0"/>
    <s v="Mokelumne River"/>
    <s v="Sacramento-San Joaquin Delta"/>
    <s v="San Joaquin"/>
    <s v="001-030-03"/>
    <s v="001-030-06_x000a_001-030-07_x000a_001-030-08_x000a_001-030-09_x000a_001-030-10_x000a_001-030-11_x000a_001-030-12_x000a_001-030-13"/>
    <s v="Patent 1296"/>
    <s v="Completely"/>
    <m/>
    <s v="Not Separated"/>
    <n v="8"/>
    <s v="no"/>
    <s v="Change of ownership since 2015. Bruce Towne owned the property/water right in 2015 and now Frank Olagaray owns both."/>
    <s v="No"/>
    <d v="2017-08-14T00:00:00"/>
    <x v="3"/>
    <s v="Large portions of the APN/POU are on Separate Non-Riparian Patents."/>
    <x v="0"/>
    <s v="N/A"/>
    <s v="N/A"/>
    <s v="N/A"/>
    <s v="N/A"/>
    <s v="N/A"/>
    <s v="N/A"/>
    <s v="N/A"/>
    <s v="N/A"/>
    <d v="2017-07-13T00:00:00"/>
    <x v="2"/>
    <s v="Claimant failed to submit Pre-1914 supporting documents; and riparian right are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8"/>
    <x v="209"/>
    <s v="HAL ROBERTSON"/>
    <x v="0"/>
    <x v="1"/>
    <x v="0"/>
    <x v="1"/>
    <s v="Y"/>
    <m/>
    <n v="356.66666666666663"/>
    <n v="1349.75"/>
    <x v="0"/>
    <s v="SUTTER SLOUGH"/>
    <s v="SACRAMENTO RIVER AND SAC SAN JOAQUIN DELTA"/>
    <s v="Sacramento"/>
    <s v="142-0010-033-0000 (FORMER)_x000a_142-0260-003-0000 (PRESENT)"/>
    <s v="142-0010-033-0000 (FORMER)_x000a_142-0260-001, 002, 003 (PRESENT)"/>
    <s v="CA PATENT 1011, 2340, 1496, 1141"/>
    <s v="Completely"/>
    <n v="1908"/>
    <s v="Not Separated"/>
    <n v="3"/>
    <m/>
    <m/>
    <s v="No"/>
    <d v="2017-06-30T00:00:00"/>
    <x v="1"/>
    <m/>
    <x v="0"/>
    <s v="N/A"/>
    <s v="N/A"/>
    <s v="N/A"/>
    <s v="N/A"/>
    <s v="N/A"/>
    <s v="N/A"/>
    <s v="N/A"/>
    <s v="N/A"/>
    <d v="2017-06-19T00:00:00"/>
    <x v="2"/>
    <s v="ISWDU states first year of use at diversion site as possibly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89"/>
    <x v="210"/>
    <s v="STOKES BROTHERS FARM"/>
    <x v="0"/>
    <x v="4"/>
    <x v="0"/>
    <x v="1"/>
    <s v="Y"/>
    <s v="POD location on &quot;1061_Info_Orders_Patent Maps.mxd&quot; is incorrect. Actual POD location has been mapped. SEE S018059 POU and Underlying Patents."/>
    <n v="495.84000000000003"/>
    <n v="868.41"/>
    <x v="0"/>
    <s v="BEAVER SLOUGH"/>
    <s v="MOKELUMNE RIVER AND SAC SAN JOAQUIN DELTA"/>
    <s v="San Joaquin"/>
    <s v="001-180-14"/>
    <s v="001-180-14"/>
    <s v="CA PATENT 287, 452, 573, 576, 1075"/>
    <s v="Partially"/>
    <n v="1894"/>
    <s v="Single Separation"/>
    <n v="5"/>
    <s v="no"/>
    <m/>
    <s v="No"/>
    <d v="2017-06-27T00:00:00"/>
    <x v="3"/>
    <s v="Beaver Slough was not drawn in SJ 60 survey. POU is on patents 452 &amp; 572 and surveys SJ 471, SJ 60, and SJ 58"/>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0"/>
    <x v="211"/>
    <s v="ALECK DAMBACHER"/>
    <x v="0"/>
    <x v="4"/>
    <x v="0"/>
    <x v="1"/>
    <s v="Y"/>
    <m/>
    <n v="328.09000000000003"/>
    <n v="234.32"/>
    <x v="0"/>
    <s v="Mokelumne River"/>
    <s v="Sacramento-San Joaquin Delta"/>
    <s v="San Joaquin"/>
    <s v="001-210-33"/>
    <s v="001-210-33"/>
    <s v="CA Patent 375"/>
    <s v="Completely"/>
    <m/>
    <s v="Not Separated"/>
    <n v="0"/>
    <m/>
    <m/>
    <s v="No"/>
    <d v="2017-06-20T00:00:00"/>
    <x v="1"/>
    <s v="The POD is owned by the water right holder. Additionally, the POD and the POU are adjacent to the watercourse. Finally, the POU is enclosed entirely within a riparian patent."/>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1"/>
    <x v="206"/>
    <s v="James L. Morris"/>
    <x v="0"/>
    <x v="1"/>
    <x v="0"/>
    <x v="1"/>
    <s v="Y"/>
    <m/>
    <n v="333.21999999999997"/>
    <n v="657.53"/>
    <x v="0"/>
    <s v="GEORGIANA SLOUGH"/>
    <s v="SAC RIVER AND SAC SAN JOAQUIN DELTA"/>
    <s v="Sacramento"/>
    <s v="156-0020-042-0000"/>
    <s v="156-0020-042-0000"/>
    <s v="CA PATENT 1971 &amp; 384"/>
    <s v="Partially"/>
    <m/>
    <s v="Single Separation"/>
    <m/>
    <m/>
    <m/>
    <s v="No"/>
    <d v="2017-06-06T00:00:00"/>
    <x v="1"/>
    <s v="Property abuts water source. POU and POD are in the same watershed. The property has no severances. There has had no water used for storage.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2"/>
    <x v="212"/>
    <s v="ANTONIO BRASIL"/>
    <x v="0"/>
    <x v="12"/>
    <x v="0"/>
    <x v="0"/>
    <s v="Y"/>
    <m/>
    <n v="1625.4199999999998"/>
    <n v="2042.6"/>
    <x v="0"/>
    <s v="Old River"/>
    <s v="Sacramento-San Joaquin Delta"/>
    <s v="San Joaquin"/>
    <s v="189-050-34"/>
    <s v="189-050-23_x000a_189-050-33_x000a_189-050-34"/>
    <s v="Rancho El Pescadero"/>
    <s v="Partially"/>
    <m/>
    <s v="Multiple Separations"/>
    <n v="3"/>
    <s v="Yes"/>
    <s v="copy of patent was submitted"/>
    <s v="No"/>
    <d v="2017-06-26T00:00:00"/>
    <x v="1"/>
    <s v="POU is located within Rancho El Pescadero. SEE S018081 POU and Underlying Patents"/>
    <x v="0"/>
    <s v="N/A"/>
    <s v="N/A"/>
    <s v="N/A"/>
    <s v="N/A"/>
    <s v="N/A"/>
    <s v="N/A"/>
    <s v="N/A"/>
    <s v="N/A"/>
    <d v="2017-06-26T00:00:00"/>
    <x v="2"/>
    <s v="claimant submitted documentation stating the water rights contained within the Naglee-Burk Irrigation District (NBID). As shown in S018081 POU and Underlying Patents, POU is located outside of the boundary of NBID. In addition, claimant failed to submit any Pre-1914 document directly related to its property."/>
    <x v="0"/>
    <x v="0"/>
    <m/>
    <x v="0"/>
    <m/>
    <s v="R3"/>
    <s v="P1"/>
  </r>
  <r>
    <x v="393"/>
    <x v="212"/>
    <s v="ANTONIO BRASIL"/>
    <x v="0"/>
    <x v="12"/>
    <x v="0"/>
    <x v="0"/>
    <s v="Y"/>
    <m/>
    <n v="627.37333333333333"/>
    <n v="681.846"/>
    <x v="0"/>
    <s v="Old River"/>
    <s v="Sacramento-San Joaquin Delta"/>
    <s v="San Joaquin"/>
    <s v="189-05-30"/>
    <s v="189-050-30"/>
    <s v="Rancho El Pescadero"/>
    <s v="Completely"/>
    <m/>
    <s v="Not Separated"/>
    <n v="1"/>
    <s v="Yes"/>
    <s v="Patent and map were submitted"/>
    <s v="No"/>
    <d v="2017-06-29T00:00:00"/>
    <x v="1"/>
    <s v="POU abuts the water source and is located within riparian patent, Rancho El Pescadero. SEE S018081 POU and Underlying Patents"/>
    <x v="0"/>
    <s v="N/A"/>
    <s v="N/A"/>
    <s v="N/A"/>
    <s v="N/A"/>
    <s v="N/A"/>
    <s v="N/A"/>
    <s v="N/A"/>
    <s v="N/A"/>
    <d v="2017-06-29T00:00:00"/>
    <x v="2"/>
    <s v="claimant submitted documentation stating the water rights contained within the Naglee-Burk Irrigation District (NBID). As shown in S018081 POU and Underlying Patents, POU is located outside of the boundary of NBID. In addition, claimant failed to submit any Pre-1914 document directly related to its property."/>
    <x v="0"/>
    <x v="0"/>
    <m/>
    <x v="0"/>
    <m/>
    <s v="R3"/>
    <s v="P1"/>
  </r>
  <r>
    <x v="394"/>
    <x v="158"/>
    <s v="Califia, LLC"/>
    <x v="1"/>
    <x v="31"/>
    <x v="6"/>
    <x v="0"/>
    <s v="Y"/>
    <m/>
    <n v="1193.6533333333332"/>
    <n v="874.63"/>
    <x v="0"/>
    <s v="San Joaquin River"/>
    <s v="SJ Delta"/>
    <s v="San Joaquin"/>
    <s v="213-190-19"/>
    <s v="213-290-01, _x000a_213-290-02, _x000a_213-290-07, _x000a_213-290-12_x000a_213-290-21_x000a_213-290-22_x000a_213-290-23"/>
    <s v="Rancho El Pescadero"/>
    <s v="Partially"/>
    <m/>
    <s v="Not Separated"/>
    <m/>
    <m/>
    <m/>
    <s v="No"/>
    <d v="2017-07-17T00:00:00"/>
    <x v="1"/>
    <s v="POU/PODs are on Riparian Patents"/>
    <x v="1"/>
    <s v="N/A"/>
    <s v="N/A"/>
    <s v="N/A"/>
    <s v="N/A"/>
    <s v="N/A"/>
    <s v="N/A"/>
    <s v="N/A"/>
    <s v="N/A"/>
    <m/>
    <x v="3"/>
    <s v="N/A"/>
    <x v="0"/>
    <x v="0"/>
    <m/>
    <x v="0"/>
    <m/>
    <s v="R3"/>
    <s v="N/A"/>
  </r>
  <r>
    <x v="395"/>
    <x v="213"/>
    <s v="BATTLE CREEK ISLAND RANCH, LLC"/>
    <x v="0"/>
    <x v="1"/>
    <x v="0"/>
    <x v="0"/>
    <s v="N"/>
    <m/>
    <n v="8449.6124031007748"/>
    <n v="43000"/>
    <x v="0"/>
    <s v="Battle Creek"/>
    <s v="Sacramento River"/>
    <s v="Shasta"/>
    <s v=""/>
    <m/>
    <m/>
    <m/>
    <m/>
    <m/>
    <m/>
    <s v="Yes"/>
    <m/>
    <m/>
    <d v="2017-09-25T00:00:00"/>
    <x v="0"/>
    <s v="Did not create new POU Map: _x000a_Many Federal Patents at the POU. Need to confirm the boundaries of the patents  before making a conclusion."/>
    <x v="0"/>
    <s v="N/A"/>
    <s v="N/A"/>
    <s v="N/A"/>
    <s v="N/A"/>
    <s v="N/A"/>
    <s v="N/A"/>
    <s v="N/A"/>
    <s v="N/A"/>
    <d v="2017-06-19T00:00:00"/>
    <x v="0"/>
    <s v="Missing property deed"/>
    <x v="0"/>
    <x v="0"/>
    <m/>
    <x v="0"/>
    <m/>
    <s v="R2"/>
    <s v="P2"/>
  </r>
  <r>
    <x v="396"/>
    <x v="198"/>
    <s v="MALKIT BOPARAI"/>
    <x v="0"/>
    <x v="1"/>
    <x v="0"/>
    <x v="1"/>
    <s v="Y"/>
    <m/>
    <n v="1231.98"/>
    <n v="1371.16"/>
    <x v="0"/>
    <s v="Snodgrass Slough"/>
    <s v="Sacramento San Joaquin Slough"/>
    <s v="Sacramento"/>
    <s v="146-0060-60"/>
    <s v="146-0060-060"/>
    <s v="CA PATENT 1692"/>
    <s v="Partially"/>
    <m/>
    <s v="Single Separation"/>
    <m/>
    <m/>
    <m/>
    <s v="No"/>
    <d v="2017-06-29T00:00:00"/>
    <x v="0"/>
    <s v="The property is entirely separated from the watercourse and lies on a patent riparian to the watercourse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7"/>
    <x v="198"/>
    <s v="THOMAS MCCORMACK"/>
    <x v="0"/>
    <x v="1"/>
    <x v="0"/>
    <x v="1"/>
    <s v="Y"/>
    <m/>
    <n v="829.26"/>
    <n v="168"/>
    <x v="0"/>
    <s v="Snodgrass Slough"/>
    <s v="Sacramento San Joaquin Delta"/>
    <s v="Sacramento"/>
    <s v="146-0100-084"/>
    <s v="Unspecified"/>
    <s v="Unknown"/>
    <s v="Partially"/>
    <m/>
    <s v="Single Separation"/>
    <m/>
    <m/>
    <m/>
    <s v="No"/>
    <d v="2017-07-05T00:00:00"/>
    <x v="0"/>
    <s v="POU is unspecified in the statement of diversion, therefore it is unclear whether the POU is covered by a patent riparian to the watercourse of the PO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8"/>
    <x v="198"/>
    <s v="THOMAS MCCORMACK"/>
    <x v="0"/>
    <x v="1"/>
    <x v="0"/>
    <x v="1"/>
    <s v="Y"/>
    <m/>
    <n v="540.48333333333335"/>
    <n v="149"/>
    <x v="0"/>
    <s v="SNODGRASS LSOUGH DREDGER CUT"/>
    <s v="SACRAMENTO SAN JOAQUIN DELTA"/>
    <s v="Sacramento"/>
    <s v="146-0120-003"/>
    <s v="Unspecified"/>
    <s v="Unknown"/>
    <s v="Partially"/>
    <m/>
    <s v="Single Separation"/>
    <m/>
    <m/>
    <m/>
    <s v="No"/>
    <d v="2017-07-05T00:00:00"/>
    <x v="0"/>
    <s v="POU is unspecified in the statement of diversion, therefore it is unclear whether the POU is covered by a patent riparian to the watercourse of the PO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399"/>
    <x v="198"/>
    <s v="THOMAS MCCORMACK"/>
    <x v="0"/>
    <x v="1"/>
    <x v="0"/>
    <x v="1"/>
    <s v="Y"/>
    <m/>
    <n v="675.20666666666671"/>
    <n v="190"/>
    <x v="0"/>
    <s v="SNODGRASS SLOUGH"/>
    <s v="SACRAMENTO SAN JOAQUIN DELTA"/>
    <s v="Sacramento"/>
    <s v="146-0070-005 (claimed)_x000a_146-0070-018 (Actual)"/>
    <s v="Unspecified"/>
    <s v="Unknown"/>
    <s v="Partially"/>
    <m/>
    <s v="Single Separation"/>
    <m/>
    <m/>
    <m/>
    <s v="No"/>
    <d v="2017-07-05T00:00:00"/>
    <x v="0"/>
    <s v="POU is unspecified in the statement of diversion, therefore it is unclear whether the POU is covered by a patent riparian to the watercourse of the PO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00"/>
    <x v="214"/>
    <s v="BAIRD LANDS INCORPORATED"/>
    <x v="0"/>
    <x v="32"/>
    <x v="0"/>
    <x v="0"/>
    <s v="Y"/>
    <m/>
    <n v="2209.59886573925"/>
    <n v="993"/>
    <x v="0"/>
    <s v="San Joaquin River (Claimed)_x000a_Walthall Slough (Actual)"/>
    <s v="Sacramento-San Joaquin Delta (Claimed)_x000a_San Joaquin River (Actual)"/>
    <s v="San Joaquin"/>
    <s v="241-260-05"/>
    <s v="241-240-02_x000a_241-240-03_x000a_241-260-05"/>
    <s v="(1) 9/26/1861: Patent Book 1, Page 59:  T2N, R6E, S 1/2 of Sec 11_x000a_(2) 9/26/1862: Patent Book 1, Page 60, T2N, R6E, N 1/2 of Sec 14_x000a_(3)  3/28/1872: Patent Book 5, Page 117"/>
    <s v="Partially"/>
    <m/>
    <s v="Multiple Separations"/>
    <n v="3"/>
    <s v="Yes"/>
    <m/>
    <s v="No"/>
    <d v="2017-06-23T00:00:00"/>
    <x v="3"/>
    <s v="POU overlies multiple patents while portion of it overlies non-riparian patent. Patent 0 Survey 88 is riparian to Walthall Slough while Patent 0 Survey 87 is not riparian neither to Walthall Slough nor San Joaquin River. Additionally, POD is located by Walthall Slough instead of San Joaquin River as claimed.  See S018109 POU and Underlying Patents."/>
    <x v="0"/>
    <s v="N/A"/>
    <s v="N/A"/>
    <s v="N/A"/>
    <s v="N/A"/>
    <s v="N/A"/>
    <s v="N/A"/>
    <s v="N/A"/>
    <s v="N/A"/>
    <d v="2017-06-26T00:00:00"/>
    <x v="2"/>
    <s v="No supporting document for Pre-1914 right was submitted. Need more info."/>
    <x v="0"/>
    <x v="0"/>
    <m/>
    <x v="0"/>
    <m/>
    <s v="R1"/>
    <s v="P1"/>
  </r>
  <r>
    <x v="401"/>
    <x v="214"/>
    <s v="BAIRD LANDS INCORPORATED"/>
    <x v="4"/>
    <x v="8"/>
    <x v="0"/>
    <x v="0"/>
    <s v="Y"/>
    <m/>
    <n v="2209.5988657392495"/>
    <n v="993"/>
    <x v="0"/>
    <s v="San Joaquin River"/>
    <s v="Sacramento-San Joaquin Delta"/>
    <s v="San Joaquin"/>
    <s v="241-240-03"/>
    <s v="241-240-02_x000a_241-240-03_x000a_241-260-05"/>
    <s v="(1) 2/16/1867: Patent Book 2, Page 255"/>
    <s v="Partially"/>
    <m/>
    <s v="Multiple Separations"/>
    <n v="3"/>
    <s v="Yes"/>
    <m/>
    <s v="No"/>
    <d v="2017-06-26T00:00:00"/>
    <x v="3"/>
    <s v="POU overlies multiple patents while portion of it overlies non-riparian patent. Patent 0 Survey 88 is riparian to Walthall Slough while Patent 0 Survey 87 is not riparian to Walthall Slough. See S018112 POU and Underlying Patents."/>
    <x v="0"/>
    <s v="N/A"/>
    <s v="N/A"/>
    <s v="N/A"/>
    <s v="N/A"/>
    <s v="N/A"/>
    <s v="N/A"/>
    <s v="N/A"/>
    <s v="N/A"/>
    <d v="2017-06-26T00:00:00"/>
    <x v="2"/>
    <s v="No supporting document for Pre-1914 right was submitted. Need more info."/>
    <x v="0"/>
    <x v="0"/>
    <m/>
    <x v="0"/>
    <m/>
    <s v="R1"/>
    <s v="P1"/>
  </r>
  <r>
    <x v="402"/>
    <x v="215"/>
    <s v="BRUCE GORNTO"/>
    <x v="0"/>
    <x v="1"/>
    <x v="0"/>
    <x v="1"/>
    <s v="Y"/>
    <m/>
    <n v="420"/>
    <n v="759.59"/>
    <x v="0"/>
    <s v="SACRAMENTO RIVER"/>
    <m/>
    <s v="Sacramento"/>
    <s v="157-0090-025, 157-0090-026, 157-0090-027, 157-0090-028 (Reported)_x000a_157-0090-018 (Actual)"/>
    <s v="157-0090-025, 157-0090-026, 157-0090-027, 157-0090-028"/>
    <s v="CA PATENT 1484"/>
    <s v="Partially"/>
    <m/>
    <s v="Single Separation"/>
    <m/>
    <m/>
    <m/>
    <s v="No"/>
    <d v="2017-06-02T00:00:00"/>
    <x v="3"/>
    <s v="The POU parcel is separated from water source and it is located on a non-riparian patent as well.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03"/>
    <x v="216"/>
    <s v="SNODGRASS PARTNERS, LLC"/>
    <x v="0"/>
    <x v="1"/>
    <x v="0"/>
    <x v="1"/>
    <s v="Y"/>
    <m/>
    <n v="487.41666666666669"/>
    <n v="99"/>
    <x v="0"/>
    <s v="SACRAMENTO RIVER"/>
    <s v="SAN FRANCISCO BAY"/>
    <s v="Sacramento"/>
    <s v="142-0070-068"/>
    <s v="142-0070-068"/>
    <s v="CA PATENT 4705"/>
    <s v="Partially"/>
    <m/>
    <s v="Single Separation"/>
    <m/>
    <m/>
    <m/>
    <s v="No"/>
    <d v="2017-07-05T00:00:00"/>
    <x v="1"/>
    <s v="POU is located on one parcel that is completely covered by a patent riparian to the watercourse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04"/>
    <x v="217"/>
    <s v="RUNYON HOUSE VINEYARDS, LLC"/>
    <x v="0"/>
    <x v="1"/>
    <x v="0"/>
    <x v="1"/>
    <s v="Y"/>
    <m/>
    <n v="276.19985821740602"/>
    <n v="90"/>
    <x v="1"/>
    <s v="SACRAMENTO RIVER"/>
    <m/>
    <s v="Sacramento"/>
    <s v="146-0020-058"/>
    <s v="146-0020-057_x000a_146-0020-058"/>
    <s v="CA PATENT 2004"/>
    <s v="Partially"/>
    <m/>
    <s v="Single Separation"/>
    <m/>
    <m/>
    <m/>
    <s v="No"/>
    <d v="2017-09-21T00:00:00"/>
    <x v="2"/>
    <s v="Claim Type changed from Riparian to Pre-1914"/>
    <x v="0"/>
    <s v="N/A"/>
    <s v="N/A"/>
    <s v="N/A"/>
    <s v="N/A"/>
    <s v="N/A"/>
    <s v="N/A"/>
    <s v="N/A"/>
    <s v="N/A"/>
    <d v="2017-09-26T00:00:00"/>
    <x v="2"/>
    <s v="Claim Type changed from Riparian to Pre-1914"/>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05"/>
    <x v="218"/>
    <s v="HILDER FAMILY PROPERTIES PTP"/>
    <x v="0"/>
    <x v="1"/>
    <x v="4"/>
    <x v="1"/>
    <s v="Y"/>
    <m/>
    <n v="1730.8833333333334"/>
    <n v="2844.24"/>
    <x v="0"/>
    <s v="Mokelumne River"/>
    <s v="Sacramento-San Joaquin Delta"/>
    <s v="San Joaquin"/>
    <s v="003-190-04"/>
    <s v="003-190-03_x000a_003-190-04_x000a_003-190-06"/>
    <s v="(1) Rancho  Sanjon de Los Moquelumnes_x000a_(2) CA 458_x000a_(3) CA 705_x000a_(4) CA 771"/>
    <s v="Completely"/>
    <m/>
    <s v="Not Separated"/>
    <m/>
    <m/>
    <m/>
    <s v="No"/>
    <d v="2017-08-16T00:00:00"/>
    <x v="1"/>
    <s v="POU/APNs lie on Riparian Patents"/>
    <x v="0"/>
    <s v="N/A"/>
    <s v="N/A"/>
    <s v="N/A"/>
    <s v="N/A"/>
    <s v="N/A"/>
    <s v="N/A"/>
    <s v="N/A"/>
    <s v="N/A"/>
    <d v="2017-07-26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06"/>
    <x v="219"/>
    <s v="CELESTINO &amp; ESMERALDA PERDIGAO TRUST"/>
    <x v="0"/>
    <x v="1"/>
    <x v="0"/>
    <x v="0"/>
    <s v="Y"/>
    <s v="POD APN was reported as 055-060-02. Actual POD APN was verified as 055-060-03 through 1061_info_Orders_Patent Maps.mxd and Parcel Quest"/>
    <n v="341.65333333333331"/>
    <n v="305.72000000000003"/>
    <x v="0"/>
    <s v="WHITE SLOUGH"/>
    <s v="SACRAMENTO SAN JOAQUIN DELTA"/>
    <s v="San Joaquin"/>
    <s v="055-060-03"/>
    <s v="055-060-02"/>
    <s v="CA Patent 1363, &amp; 1343"/>
    <s v="Partially"/>
    <n v="1894"/>
    <s v="Single Separation"/>
    <n v="1"/>
    <s v="no"/>
    <m/>
    <s v="No"/>
    <d v="2017-06-29T00:00:00"/>
    <x v="3"/>
    <s v="Agree with Original Review. _x000a_POU is severed from the POD. POU is on riparian patent 1363 and non-riparian patent 1343."/>
    <x v="0"/>
    <s v="N/A"/>
    <s v="N/A"/>
    <s v="N/A"/>
    <s v="N/A"/>
    <s v="N/A"/>
    <s v="N/A"/>
    <s v="N/A"/>
    <s v="N/A"/>
    <d v="2017-06-30T00:00:00"/>
    <x v="2"/>
    <s v="More information needed"/>
    <x v="0"/>
    <x v="0"/>
    <m/>
    <x v="0"/>
    <m/>
    <s v="R1"/>
    <s v="P1"/>
  </r>
  <r>
    <x v="407"/>
    <x v="220"/>
    <s v="NANCY J RIPKEN"/>
    <x v="0"/>
    <x v="15"/>
    <x v="0"/>
    <x v="0"/>
    <s v="Y"/>
    <m/>
    <n v="273.30333333333334"/>
    <n v="30"/>
    <x v="0"/>
    <s v="WHITE SLOUGH"/>
    <s v="SACRAMENTO SAN JOAQUIN DELTA"/>
    <s v="San Joaquin"/>
    <s v="055-060-06"/>
    <s v="055-060-06"/>
    <m/>
    <s v="Completely"/>
    <n v="1894"/>
    <s v="Not Separated"/>
    <m/>
    <m/>
    <m/>
    <s v="No"/>
    <d v="2017-05-25T00:00:00"/>
    <x v="1"/>
    <s v="POU is on a Riparian Patent. Refer to initial comments."/>
    <x v="0"/>
    <s v="N/A"/>
    <s v="N/A"/>
    <s v="N/A"/>
    <s v="N/A"/>
    <s v="N/A"/>
    <s v="N/A"/>
    <s v="N/A"/>
    <s v="N/A"/>
    <d v="2017-06-29T00:00:00"/>
    <x v="2"/>
    <s v="Documentation is needed."/>
    <x v="0"/>
    <x v="0"/>
    <m/>
    <x v="0"/>
    <m/>
    <s v="R3"/>
    <s v="P1"/>
  </r>
  <r>
    <x v="408"/>
    <x v="221"/>
    <s v="ANTONIO BISCAIA"/>
    <x v="0"/>
    <x v="15"/>
    <x v="0"/>
    <x v="0"/>
    <s v="Y"/>
    <m/>
    <n v="351.79333333333329"/>
    <n v="314.64"/>
    <x v="0"/>
    <s v="WHITE SLOUGH"/>
    <s v="Sacramento-San Joaquin Delta"/>
    <s v="San Joaquin"/>
    <s v="055-070-12"/>
    <s v="055-070-12"/>
    <s v="(1) CA Patent 578_x000a_(2) CA Patent 579"/>
    <s v="Separated"/>
    <n v="1894"/>
    <s v="Single Separation"/>
    <n v="1"/>
    <s v="no"/>
    <m/>
    <s v="Yes"/>
    <d v="2017-06-29T00:00:00"/>
    <x v="3"/>
    <s v="POU is separated from water source and overlies non-riparian patents. Storage of water was reported in 2013. SEE S018172 POU and Underlying Patents."/>
    <x v="0"/>
    <s v="N/A"/>
    <s v="N/A"/>
    <s v="N/A"/>
    <s v="N/A"/>
    <s v="N/A"/>
    <s v="N/A"/>
    <s v="N/A"/>
    <s v="N/A"/>
    <d v="2017-06-29T00:00:00"/>
    <x v="2"/>
    <s v="No supporting document for Pre-1914 right was submitted. Need more info."/>
    <x v="0"/>
    <x v="0"/>
    <m/>
    <x v="0"/>
    <m/>
    <s v="R1"/>
    <s v="P1"/>
  </r>
  <r>
    <x v="409"/>
    <x v="221"/>
    <s v="ANTONIO BISCAIA"/>
    <x v="0"/>
    <x v="15"/>
    <x v="0"/>
    <x v="0"/>
    <s v="Y"/>
    <m/>
    <n v="273.99333333333334"/>
    <n v="245.55"/>
    <x v="0"/>
    <s v="WHITE SLOUGH"/>
    <s v="Sacramento-San Joaquin Delta"/>
    <s v="San Joaquin"/>
    <s v="055-070-09"/>
    <s v="050-070-09"/>
    <s v="(1) CA Patent 578_x000a_"/>
    <s v="Separated"/>
    <n v="1894"/>
    <s v="Single Separation"/>
    <n v="1"/>
    <s v="no"/>
    <m/>
    <s v="Yes"/>
    <d v="2017-06-29T00:00:00"/>
    <x v="3"/>
    <s v="POU is separated from water source and overlies non-riparian patent. Storage of water was reported in 2013. SEE S018175+AG84:AH84 POU and Underlying Patents."/>
    <x v="0"/>
    <s v="N/A"/>
    <s v="N/A"/>
    <s v="N/A"/>
    <s v="N/A"/>
    <s v="N/A"/>
    <s v="N/A"/>
    <s v="N/A"/>
    <s v="N/A"/>
    <d v="2017-06-29T00:00:00"/>
    <x v="2"/>
    <s v="No supporting document for Pre-1914 right was submitted. Need more info."/>
    <x v="0"/>
    <x v="0"/>
    <m/>
    <x v="0"/>
    <m/>
    <s v="R1"/>
    <s v="P1"/>
  </r>
  <r>
    <x v="410"/>
    <x v="221"/>
    <s v="ANTONIO BISCAIA"/>
    <x v="0"/>
    <x v="1"/>
    <x v="0"/>
    <x v="0"/>
    <s v="Y"/>
    <m/>
    <n v="676.52857142857135"/>
    <n v="838.63"/>
    <x v="0"/>
    <s v="WHITE SLOUGH"/>
    <s v="Sacramento-San Joaquin Delta"/>
    <s v="San Joaquin"/>
    <s v="055-060-03"/>
    <s v="055-060-03"/>
    <s v="(1) CA Patent 579_x000a_(2) CA Patent 1343_x000a_(3) CA Patent 1363"/>
    <s v="Completely"/>
    <n v="1894"/>
    <s v="Not Separated"/>
    <n v="1"/>
    <s v="Yes"/>
    <s v="patent, map, and CP were submitted."/>
    <s v="No"/>
    <d v="2017-06-29T00:00:00"/>
    <x v="3"/>
    <s v="Only the southern half of 055-060-03 originated from CA Patent 1363, which was riparian to the watershed, White Slough, from which 055-060-03 diverts. The northern half of 055-060-03 originated from a non-riparian patent, CA Patent 1343 and a patent riparian with respect to ANOTHER watercourse, CA Patent 579. See the S018181 POU and Underlying Patents. "/>
    <x v="0"/>
    <s v="N/A"/>
    <s v="N/A"/>
    <s v="N/A"/>
    <s v="N/A"/>
    <s v="N/A"/>
    <s v="N/A"/>
    <s v="N/A"/>
    <s v="N/A"/>
    <d v="2017-06-29T00:00:00"/>
    <x v="2"/>
    <s v="No supporting document for Pre-1914 right was submitted. Need more info."/>
    <x v="0"/>
    <x v="0"/>
    <m/>
    <x v="0"/>
    <m/>
    <s v="R1"/>
    <s v="P1"/>
  </r>
  <r>
    <x v="411"/>
    <x v="220"/>
    <s v="NANCY J RIPKEN"/>
    <x v="0"/>
    <x v="15"/>
    <x v="0"/>
    <x v="0"/>
    <s v="Y"/>
    <m/>
    <n v="272.89666666666665"/>
    <n v="34"/>
    <x v="0"/>
    <s v="WHITE SLOUGH"/>
    <s v="SACRAMENTO SAN JOAQUIN DELTA"/>
    <s v="San Joaquin"/>
    <s v="055-060-06"/>
    <s v="055-060-06"/>
    <m/>
    <s v="Completely"/>
    <n v="1894"/>
    <s v="Not Separated"/>
    <m/>
    <m/>
    <m/>
    <s v="No"/>
    <d v="2017-05-25T00:00:00"/>
    <x v="1"/>
    <s v="POU is on a Riparian Patent. Refer to initial comments."/>
    <x v="0"/>
    <s v="N/A"/>
    <s v="N/A"/>
    <s v="N/A"/>
    <s v="N/A"/>
    <s v="N/A"/>
    <s v="N/A"/>
    <s v="N/A"/>
    <s v="N/A"/>
    <d v="2017-06-29T00:00:00"/>
    <x v="2"/>
    <s v="Documentation is needed."/>
    <x v="0"/>
    <x v="0"/>
    <m/>
    <x v="0"/>
    <m/>
    <s v="R3"/>
    <s v="P1"/>
  </r>
  <r>
    <x v="412"/>
    <x v="222"/>
    <s v="Betty S. Brazil"/>
    <x v="0"/>
    <x v="33"/>
    <x v="0"/>
    <x v="0"/>
    <s v="Y"/>
    <s v="incorrect POD location stored in &quot;1061_info_Orders_Patent Maps.mxd&quot;. Details are shown in &quot;S018185 POU and Underlying Patents.pdf&quot;"/>
    <n v="626.31333333333339"/>
    <n v="1000.88"/>
    <x v="0"/>
    <s v="San Joaquin"/>
    <s v="Sacramento San Joaquin Delta"/>
    <s v="San Joaquin"/>
    <s v="239-260-08"/>
    <s v="239-260-08, 239-150-02"/>
    <s v="Rancho El Pescadero"/>
    <s v="Partially"/>
    <m/>
    <s v="Single Separation"/>
    <n v="2"/>
    <s v="Yes"/>
    <m/>
    <s v="No"/>
    <d v="2017-06-29T00:00:00"/>
    <x v="1"/>
    <s v="Property abuts a natural stream source. POD and POU are in the same watershed. The property has no severance. There was no water used for storage. See S018185 POU and Underlying Patents."/>
    <x v="0"/>
    <s v="N/A"/>
    <s v="N/A"/>
    <s v="N/A"/>
    <s v="N/A"/>
    <s v="N/A"/>
    <s v="N/A"/>
    <s v="N/A"/>
    <s v="N/A"/>
    <d v="2017-06-30T00:00:00"/>
    <x v="2"/>
    <s v="eWRIMS lists this as only a riparian claim._x000a__x000a_Unable to locate property deed and appropriation notice."/>
    <x v="0"/>
    <x v="0"/>
    <m/>
    <x v="0"/>
    <m/>
    <s v="R3"/>
    <s v="P1"/>
  </r>
  <r>
    <x v="413"/>
    <x v="223"/>
    <s v="DONALD E MORETTI TRUST"/>
    <x v="0"/>
    <x v="5"/>
    <x v="0"/>
    <x v="0"/>
    <s v="Y"/>
    <m/>
    <n v="738.63000000000011"/>
    <n v="582.23"/>
    <x v="0"/>
    <s v="Red Bridge Slough"/>
    <s v="Sacramento-San Joaquin Delta"/>
    <s v="San Joaquin"/>
    <s v="257-060-01"/>
    <s v="257-060-01"/>
    <s v="Consists of multiple patents (see S018188 POU superimposed on patent maps)"/>
    <s v="Completely"/>
    <m/>
    <s v="Unknown"/>
    <m/>
    <m/>
    <m/>
    <s v="No"/>
    <d v="2017-07-19T00:00:00"/>
    <x v="0"/>
    <s v="The watercourse does not appear to have existed at the time of the patent. Additionally, the place of use was cobbled together from multiple patents (see S018188 POU relative to Patents map). For the riparian claim to be valid, the claimant must provide a title history as well as a history of Red Bridge Slough--the  current property must be  contained by the original property at the time Red Bridge Slough was established."/>
    <x v="0"/>
    <s v="N/A"/>
    <s v="N/A"/>
    <s v="N/A"/>
    <s v="N/A"/>
    <s v="N/A"/>
    <s v="N/A"/>
    <s v="N/A"/>
    <s v="N/A"/>
    <d v="2017-07-26T00:00:00"/>
    <x v="2"/>
    <s v="No documentation given"/>
    <x v="0"/>
    <x v="0"/>
    <m/>
    <x v="0"/>
    <m/>
    <s v="R2"/>
    <s v="P1"/>
  </r>
  <r>
    <x v="414"/>
    <x v="218"/>
    <s v="HILDER FAMILY PROPERTIES PTP"/>
    <x v="0"/>
    <x v="1"/>
    <x v="4"/>
    <x v="0"/>
    <s v="Y"/>
    <m/>
    <n v="2423.2366666666667"/>
    <n v="2844.24"/>
    <x v="0"/>
    <s v="Mokelumne River"/>
    <s v="Sacramento-San Joaquin Delta"/>
    <s v="San Joaquin"/>
    <s v="003-190-06"/>
    <s v="003-190-03_x000a_003-190-04_x000a_003-190-06"/>
    <s v="(1) Rancho  Sanjon de Los Moquelumnes_x000a_(2) CA 458_x000a_(3) CA 705_x000a_(4) CA 771"/>
    <s v="Completely"/>
    <m/>
    <s v="Not Separated"/>
    <m/>
    <m/>
    <m/>
    <s v="No"/>
    <d v="2017-08-16T00:00:00"/>
    <x v="1"/>
    <s v="POU/APNs lie on Riparian Patents"/>
    <x v="0"/>
    <s v="N/A"/>
    <s v="N/A"/>
    <s v="N/A"/>
    <s v="N/A"/>
    <s v="N/A"/>
    <s v="N/A"/>
    <s v="N/A"/>
    <s v="N/A"/>
    <d v="2017-07-26T00:00:00"/>
    <x v="2"/>
    <s v="No documentation given"/>
    <x v="0"/>
    <x v="0"/>
    <m/>
    <x v="0"/>
    <m/>
    <s v="R3"/>
    <s v="P1"/>
  </r>
  <r>
    <x v="415"/>
    <x v="224"/>
    <s v="Louis Mello Ranch L.P."/>
    <x v="0"/>
    <x v="1"/>
    <x v="0"/>
    <x v="0"/>
    <s v="Y"/>
    <s v="Louis &amp; Mildred"/>
    <n v="879.55"/>
    <n v="1309.624"/>
    <x v="0"/>
    <s v="Hog Slough"/>
    <s v="Sacramento-San Joaquin Delta"/>
    <s v="San Joaquin"/>
    <s v="011-030-05"/>
    <s v="011-03-005_x000a_011-07-001_x000a_011-07-006"/>
    <m/>
    <s v="Completely"/>
    <m/>
    <m/>
    <n v="1"/>
    <m/>
    <m/>
    <s v="No"/>
    <d v="2017-10-23T00:00:00"/>
    <x v="3"/>
    <s v="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 current POU also contains Patent 415 which is not riparian to South Mokelumne River."/>
    <x v="0"/>
    <s v="N/A"/>
    <s v="N/A"/>
    <s v="N/A"/>
    <s v="N/A"/>
    <s v="N/A"/>
    <s v="N/A"/>
    <s v="N/A"/>
    <s v="N/A"/>
    <d v="2017-07-27T00:00:00"/>
    <x v="2"/>
    <s v="No documentation given"/>
    <x v="0"/>
    <x v="0"/>
    <m/>
    <x v="0"/>
    <m/>
    <s v="R1"/>
    <s v="P1"/>
  </r>
  <r>
    <x v="416"/>
    <x v="224"/>
    <s v="Louis Mello Ranch L.P."/>
    <x v="0"/>
    <x v="1"/>
    <x v="0"/>
    <x v="0"/>
    <s v="Y"/>
    <s v="Louis &amp; Mildred"/>
    <n v="879.55"/>
    <n v="1109.624"/>
    <x v="0"/>
    <s v="Hog Slough"/>
    <s v="Sacramento-San Joaquin Delta"/>
    <s v="San Joaquin"/>
    <s v="011-030-05"/>
    <s v="011-03-005_x000a_011-07-001_x000a_011-07-006"/>
    <m/>
    <s v="Completely"/>
    <m/>
    <m/>
    <n v="1"/>
    <m/>
    <m/>
    <s v="No"/>
    <d v="2017-10-23T00:00:00"/>
    <x v="3"/>
    <s v="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 current POU also contains Patent 415 which is not riparian to South Mokelumne River."/>
    <x v="0"/>
    <s v="N/A"/>
    <s v="N/A"/>
    <s v="N/A"/>
    <s v="N/A"/>
    <s v="N/A"/>
    <s v="N/A"/>
    <s v="N/A"/>
    <s v="N/A"/>
    <d v="2017-07-27T00:00:00"/>
    <x v="2"/>
    <s v="No documentation given"/>
    <x v="0"/>
    <x v="0"/>
    <m/>
    <x v="0"/>
    <m/>
    <s v="R1"/>
    <s v="P1"/>
  </r>
  <r>
    <x v="417"/>
    <x v="224"/>
    <s v="Louis Mello Ranch L.P."/>
    <x v="0"/>
    <x v="1"/>
    <x v="0"/>
    <x v="1"/>
    <s v="Y"/>
    <s v="Louis &amp; Mildred"/>
    <n v="879.55"/>
    <n v="1309.624"/>
    <x v="0"/>
    <s v="Hog Slough"/>
    <s v="Sacramento-San Joaquin Delta"/>
    <s v="San Joaquin"/>
    <s v="011-070-01"/>
    <s v="011-03-005_x000a_011-07-001_x000a_011-07-006"/>
    <m/>
    <s v="Partially"/>
    <m/>
    <s v="Single Separation"/>
    <n v="2"/>
    <m/>
    <m/>
    <s v="No"/>
    <d v="2017-10-23T00:00:00"/>
    <x v="0"/>
    <s v="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re is a small parcel &quot;011-070-06&quot; that is separated from Hog Slough and is also currently owned by Louis Mello Ranch LP. "/>
    <x v="0"/>
    <s v="N/A"/>
    <s v="N/A"/>
    <s v="N/A"/>
    <s v="N/A"/>
    <s v="N/A"/>
    <s v="N/A"/>
    <s v="N/A"/>
    <s v="N/A"/>
    <d v="2017-07-27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18"/>
    <x v="225"/>
    <s v="JOHN ROCHA"/>
    <x v="0"/>
    <x v="21"/>
    <x v="0"/>
    <x v="0"/>
    <s v="Y"/>
    <m/>
    <n v="395.85666666666668"/>
    <n v="406.93"/>
    <x v="0"/>
    <s v="Disappointment Slough"/>
    <s v="Sacramento-San Joaquin Delta"/>
    <s v="San Joaquin"/>
    <s v="069-09-008"/>
    <s v="069-09-008"/>
    <m/>
    <s v="Completely"/>
    <m/>
    <s v="Not Separated"/>
    <m/>
    <m/>
    <m/>
    <s v="No"/>
    <d v="2017-08-16T00:00:00"/>
    <x v="1"/>
    <s v="POU/APN lie on a Riparian Patent"/>
    <x v="0"/>
    <s v="N/A"/>
    <s v="N/A"/>
    <s v="N/A"/>
    <s v="N/A"/>
    <s v="N/A"/>
    <s v="N/A"/>
    <s v="N/A"/>
    <s v="N/A"/>
    <d v="2017-07-27T00:00:00"/>
    <x v="2"/>
    <s v="Certificate of Purchase/Survey provided. Need more documentation"/>
    <x v="0"/>
    <x v="0"/>
    <m/>
    <x v="0"/>
    <m/>
    <s v="R3"/>
    <s v="P1"/>
  </r>
  <r>
    <x v="419"/>
    <x v="225"/>
    <s v="JOHN ROCHA"/>
    <x v="0"/>
    <x v="21"/>
    <x v="0"/>
    <x v="0"/>
    <s v="Y"/>
    <m/>
    <n v="1099.3700000000001"/>
    <n v="406.93"/>
    <x v="0"/>
    <s v="Disappointment Slough"/>
    <s v="Sacramento-San Joaquin Delta"/>
    <s v="San Joaquin"/>
    <s v="069-09-008"/>
    <s v="069-09-008"/>
    <m/>
    <s v="Completely"/>
    <m/>
    <s v="Not Separated"/>
    <m/>
    <m/>
    <m/>
    <s v="No"/>
    <d v="2017-08-16T00:00:00"/>
    <x v="1"/>
    <s v="POU/APN lie on a Riparian Patent"/>
    <x v="0"/>
    <s v="N/A"/>
    <s v="N/A"/>
    <s v="N/A"/>
    <s v="N/A"/>
    <s v="N/A"/>
    <s v="N/A"/>
    <s v="N/A"/>
    <s v="N/A"/>
    <d v="2017-07-27T00:00:00"/>
    <x v="2"/>
    <s v="Certificate of Purchase/Survey provided. Need more documentation"/>
    <x v="0"/>
    <x v="0"/>
    <m/>
    <x v="0"/>
    <m/>
    <s v="R3"/>
    <s v="P1"/>
  </r>
  <r>
    <x v="420"/>
    <x v="226"/>
    <s v="Michael Quartaroli/CWC LLC"/>
    <x v="0"/>
    <x v="1"/>
    <x v="0"/>
    <x v="0"/>
    <s v="Y"/>
    <s v="John and Katrina Glick"/>
    <n v="343.71"/>
    <n v="192.71"/>
    <x v="0"/>
    <s v="Little Potato Slough"/>
    <s v="Sacramento-San Joaquin Delta"/>
    <s v="San Joaquin"/>
    <s v="069-07-019"/>
    <s v="069-07-018"/>
    <m/>
    <s v="Completely"/>
    <m/>
    <s v="Not Separated"/>
    <m/>
    <m/>
    <m/>
    <s v="No"/>
    <d v="2017-08-16T00:00:00"/>
    <x v="1"/>
    <s v="POU/APNs lie on Riparian Patents"/>
    <x v="0"/>
    <s v="N/A"/>
    <s v="N/A"/>
    <s v="N/A"/>
    <s v="N/A"/>
    <s v="N/A"/>
    <s v="N/A"/>
    <s v="N/A"/>
    <s v="N/A"/>
    <d v="2017-07-27T00:00:00"/>
    <x v="2"/>
    <s v="No documentation given"/>
    <x v="0"/>
    <x v="0"/>
    <m/>
    <x v="0"/>
    <m/>
    <s v="R3"/>
    <s v="P1"/>
  </r>
  <r>
    <x v="421"/>
    <x v="227"/>
    <s v="D &amp; R LIVESTOCK"/>
    <x v="0"/>
    <x v="1"/>
    <x v="0"/>
    <x v="1"/>
    <s v="Y"/>
    <m/>
    <n v="1765.1499999999999"/>
    <n v="2315"/>
    <x v="0"/>
    <s v="Ulatis Creek"/>
    <s v="Sacramento-San Joaquin Delta"/>
    <s v="Solano"/>
    <s v=""/>
    <m/>
    <m/>
    <m/>
    <m/>
    <m/>
    <m/>
    <m/>
    <m/>
    <m/>
    <d v="2017-06-02T00:00:00"/>
    <x v="3"/>
    <s v="There are two parcels located within the place of use. There is one separation within the place of use and one of the parcels is not adjacent to the creek. Additionally, the land that the parcels are located on does not have a mapped patent, so the we don't have knowledge whether the POU is located on riparian patents"/>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22"/>
    <x v="226"/>
    <s v="Michael Quartaroli/CWC LLC"/>
    <x v="0"/>
    <x v="21"/>
    <x v="0"/>
    <x v="0"/>
    <s v="Y"/>
    <s v="John and Katrina Glick"/>
    <n v="653.25000000000011"/>
    <n v="335.23"/>
    <x v="0"/>
    <s v="WHITE SLOUGH"/>
    <s v="Sacramento-San Joaquin Delta"/>
    <s v="San Joaquin"/>
    <s v="069-07-018"/>
    <s v="069-07-019"/>
    <m/>
    <s v="Completely"/>
    <n v="1894"/>
    <s v="Not Separated"/>
    <m/>
    <m/>
    <m/>
    <s v="No"/>
    <d v="2017-08-16T00:00:00"/>
    <x v="1"/>
    <s v="POU/APNs lie on Riparian Patents"/>
    <x v="0"/>
    <s v="N/A"/>
    <s v="N/A"/>
    <s v="N/A"/>
    <s v="N/A"/>
    <s v="N/A"/>
    <s v="N/A"/>
    <s v="N/A"/>
    <s v="N/A"/>
    <d v="2017-07-27T00:00:00"/>
    <x v="2"/>
    <s v="No documentation given"/>
    <x v="0"/>
    <x v="0"/>
    <m/>
    <x v="0"/>
    <m/>
    <s v="R3"/>
    <s v="P1"/>
  </r>
  <r>
    <x v="423"/>
    <x v="125"/>
    <s v="N.R., B.P., D.C. Hamilton"/>
    <x v="0"/>
    <x v="1"/>
    <x v="0"/>
    <x v="1"/>
    <s v="Y"/>
    <m/>
    <n v="350"/>
    <n v="108.54"/>
    <x v="0"/>
    <s v="Sacramento River"/>
    <s v="Unspecified"/>
    <s v="Sacramento"/>
    <s v="157-0090-017"/>
    <s v="157-0090-017"/>
    <s v="CA PATENT 1324"/>
    <s v="Partially"/>
    <m/>
    <s v="Single Separation"/>
    <m/>
    <m/>
    <m/>
    <s v="No"/>
    <d v="2017-05-31T00:00:00"/>
    <x v="1"/>
    <s v="Property abuts water source. POU and POD are in the same watershed. The property has no severance. There has had no water used for storage. SEE S018257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24"/>
    <x v="226"/>
    <s v="Michael Quartaroli/CWC LLC"/>
    <x v="0"/>
    <x v="21"/>
    <x v="0"/>
    <x v="0"/>
    <s v="Y"/>
    <s v="John and Katrina Glick"/>
    <n v="653.25000000000011"/>
    <n v="335.2"/>
    <x v="0"/>
    <s v="WHITE SLOUGH"/>
    <s v="Sacramento-San Joaquin Delta"/>
    <s v="San Joaquin"/>
    <s v="069-07-018, 069-07-019"/>
    <s v="069-07-019"/>
    <m/>
    <s v="Completely"/>
    <n v="1894"/>
    <s v="Not Separated"/>
    <m/>
    <m/>
    <m/>
    <s v="No"/>
    <d v="2017-08-16T00:00:00"/>
    <x v="1"/>
    <s v="POU/APNs lie on Riparian Patents"/>
    <x v="0"/>
    <s v="N/A"/>
    <s v="N/A"/>
    <s v="N/A"/>
    <s v="N/A"/>
    <s v="N/A"/>
    <s v="N/A"/>
    <s v="N/A"/>
    <s v="N/A"/>
    <d v="2017-07-27T00:00:00"/>
    <x v="2"/>
    <s v="No documentation given"/>
    <x v="0"/>
    <x v="0"/>
    <m/>
    <x v="0"/>
    <m/>
    <s v="R3"/>
    <s v="P1"/>
  </r>
  <r>
    <x v="425"/>
    <x v="225"/>
    <s v="JOHN ROCHA"/>
    <x v="0"/>
    <x v="21"/>
    <x v="0"/>
    <x v="0"/>
    <s v="Y"/>
    <m/>
    <n v="395.85666666666668"/>
    <n v="406.93"/>
    <x v="0"/>
    <s v="Disappointment Slough"/>
    <s v="Sacramento-San Joaquin Delta"/>
    <s v="San Joaquin"/>
    <s v="069-09-008"/>
    <s v="069-09-008"/>
    <m/>
    <s v="Completely"/>
    <m/>
    <s v="Not Separated"/>
    <m/>
    <m/>
    <m/>
    <s v="No"/>
    <d v="2017-08-16T00:00:00"/>
    <x v="1"/>
    <s v="POU/APN lie on a Riparian Patent"/>
    <x v="0"/>
    <s v="N/A"/>
    <s v="N/A"/>
    <s v="N/A"/>
    <s v="N/A"/>
    <s v="N/A"/>
    <s v="N/A"/>
    <s v="N/A"/>
    <s v="N/A"/>
    <d v="2017-07-27T00:00:00"/>
    <x v="2"/>
    <s v="Certificate of Purchase/Survey provided. Need more documentation"/>
    <x v="0"/>
    <x v="0"/>
    <m/>
    <x v="0"/>
    <m/>
    <s v="R3"/>
    <s v="P1"/>
  </r>
  <r>
    <x v="426"/>
    <x v="228"/>
    <s v="Ronald A. and Janet Marchetti 2005 Trust"/>
    <x v="0"/>
    <x v="30"/>
    <x v="0"/>
    <x v="0"/>
    <s v="Y"/>
    <m/>
    <n v="648.65641025641025"/>
    <n v="974.79"/>
    <x v="0"/>
    <s v="Bishop Cut"/>
    <s v="Sacramento San Joaquin Delta"/>
    <s v="San Joaquin"/>
    <s v="071-080-04, 071-080-05"/>
    <s v="071-080-04, 071-080-05"/>
    <s v="(1) CA patent 1265 (2) CA patent 1169"/>
    <s v="Partially"/>
    <n v="1910"/>
    <s v="Single Separation"/>
    <m/>
    <m/>
    <m/>
    <s v="No"/>
    <d v="2017-07-21T00:00:00"/>
    <x v="1"/>
    <s v="POU/APN lie on the same Riparian Patent"/>
    <x v="0"/>
    <s v="N/A"/>
    <s v="N/A"/>
    <s v="N/A"/>
    <s v="N/A"/>
    <s v="N/A"/>
    <s v="N/A"/>
    <s v="N/A"/>
    <s v="N/A"/>
    <d v="2017-07-24T00:00:00"/>
    <x v="2"/>
    <s v="No documentation given"/>
    <x v="0"/>
    <x v="0"/>
    <m/>
    <x v="0"/>
    <m/>
    <s v="R3"/>
    <s v="P1"/>
  </r>
  <r>
    <x v="427"/>
    <x v="226"/>
    <s v="Michael Quartaroli/CWC LLC"/>
    <x v="0"/>
    <x v="1"/>
    <x v="0"/>
    <x v="0"/>
    <s v="Y"/>
    <s v="John and Katrina Glick"/>
    <n v="337.68"/>
    <n v="175.06"/>
    <x v="0"/>
    <s v="WHITE SLOUGH"/>
    <s v="Sacramento-San Joaquin Delta"/>
    <s v="San Joaquin"/>
    <s v="069-07-018"/>
    <s v="069-07-019"/>
    <m/>
    <s v="Completely"/>
    <n v="1894"/>
    <s v="Not Separated"/>
    <m/>
    <m/>
    <m/>
    <s v="No"/>
    <d v="2017-08-16T00:00:00"/>
    <x v="1"/>
    <s v="POU/APNs lie on Riparian Patents"/>
    <x v="0"/>
    <s v="N/A"/>
    <s v="N/A"/>
    <s v="N/A"/>
    <s v="N/A"/>
    <s v="N/A"/>
    <s v="N/A"/>
    <s v="N/A"/>
    <s v="N/A"/>
    <d v="2017-07-27T00:00:00"/>
    <x v="2"/>
    <s v="No documentation given"/>
    <x v="0"/>
    <x v="0"/>
    <m/>
    <x v="0"/>
    <m/>
    <s v="R3"/>
    <s v="P1"/>
  </r>
  <r>
    <x v="428"/>
    <x v="229"/>
    <s v="Camillo Leventini"/>
    <x v="0"/>
    <x v="21"/>
    <x v="0"/>
    <x v="0"/>
    <s v="Y"/>
    <m/>
    <n v="423.6633333333333"/>
    <n v="757.05100000000004"/>
    <x v="0"/>
    <s v="Disappointment Slough"/>
    <s v="Sacramento San Joaquin Delta"/>
    <s v="San Joaquin"/>
    <s v="069-090-33"/>
    <s v="069-090-33"/>
    <s v="(1) CA Patent 2329_x000a_"/>
    <s v="Completely"/>
    <m/>
    <s v="Not Separated"/>
    <n v="0"/>
    <s v="no"/>
    <m/>
    <s v="No"/>
    <d v="2017-06-29T00:00:00"/>
    <x v="1"/>
    <s v="The POD is situated on the POU. Additionally, the POU is underlain by two riparian patents, which are adjacent to the same watercourse."/>
    <x v="0"/>
    <s v="N/A"/>
    <s v="N/A"/>
    <s v="N/A"/>
    <s v="N/A"/>
    <s v="N/A"/>
    <s v="N/A"/>
    <s v="N/A"/>
    <s v="N/A"/>
    <d v="2017-06-30T00:00:00"/>
    <x v="2"/>
    <s v="eWRIMS classified as riparian and pre-1914 water right._x000a__x000a_More information needed - no documentation provided_x000a__x000a_"/>
    <x v="0"/>
    <x v="0"/>
    <m/>
    <x v="0"/>
    <m/>
    <s v="R3"/>
    <s v="P1"/>
  </r>
  <r>
    <x v="429"/>
    <x v="230"/>
    <s v="Henry Foppiano"/>
    <x v="0"/>
    <x v="30"/>
    <x v="0"/>
    <x v="0"/>
    <s v="Y"/>
    <m/>
    <n v="724.3033333333334"/>
    <n v="521.59"/>
    <x v="0"/>
    <s v="Honker Cut"/>
    <s v="Sacramento-San Joaquin Delta"/>
    <s v="San Joaquin"/>
    <s v="071-08-047"/>
    <s v="071-08-043_x000a_071-08-044_x000a_071-08-047"/>
    <s v="CA PATENT 4368, 4357, 2568, 2567, 1363, 1360"/>
    <s v="Completely"/>
    <m/>
    <s v="Not Separated"/>
    <n v="3"/>
    <s v="no"/>
    <m/>
    <s v="No"/>
    <d v="2017-07-07T00:00:00"/>
    <x v="1"/>
    <s v="POU overlies multiple riparian patents, receives water from PODs filed in several other statements. The multiple PODs divert water from three different sources tributary to Sacramento-San Joaquin Delta. See S018305 POU and Underlying Patents and Henry Foppiano's POU and Underlying Patents"/>
    <x v="0"/>
    <s v="N/A"/>
    <s v="N/A"/>
    <s v="N/A"/>
    <s v="N/A"/>
    <s v="N/A"/>
    <s v="N/A"/>
    <s v="N/A"/>
    <s v="N/A"/>
    <d v="2017-07-07T00:00:00"/>
    <x v="2"/>
    <s v="No supporting document for Pre-1914 right was submitted. Need more info."/>
    <x v="0"/>
    <x v="0"/>
    <m/>
    <x v="0"/>
    <m/>
    <s v="R3"/>
    <s v="P1"/>
  </r>
  <r>
    <x v="430"/>
    <x v="228"/>
    <s v="Ronald A. and Janet Marchetti 2005 Trust"/>
    <x v="0"/>
    <x v="30"/>
    <x v="0"/>
    <x v="0"/>
    <s v="Y"/>
    <m/>
    <n v="415.91666666666663"/>
    <n v="724.21"/>
    <x v="0"/>
    <s v="Bishop Cut"/>
    <s v="Sacramento-San Joaquin Delta"/>
    <s v="San Joaquin"/>
    <s v="071-080-04, 071-080-05"/>
    <s v="071-080-04, 071-080-05"/>
    <s v="(1) CA patent 1265 (2) CA patent 1169"/>
    <s v="Partially"/>
    <n v="1910"/>
    <s v="Single Separation"/>
    <m/>
    <m/>
    <m/>
    <s v="No"/>
    <d v="2017-07-21T00:00:00"/>
    <x v="1"/>
    <s v="POU/APN lie on the same Riparian Patent"/>
    <x v="0"/>
    <s v="N/A"/>
    <s v="N/A"/>
    <s v="N/A"/>
    <s v="N/A"/>
    <s v="N/A"/>
    <s v="N/A"/>
    <s v="N/A"/>
    <s v="N/A"/>
    <d v="2017-07-24T00:00:00"/>
    <x v="2"/>
    <s v="No documentation given"/>
    <x v="0"/>
    <x v="0"/>
    <m/>
    <x v="0"/>
    <m/>
    <s v="R3"/>
    <s v="P1"/>
  </r>
  <r>
    <x v="431"/>
    <x v="230"/>
    <s v="Henry Foppiano"/>
    <x v="0"/>
    <x v="30"/>
    <x v="0"/>
    <x v="0"/>
    <s v="Y"/>
    <m/>
    <n v="724.3033333333334"/>
    <n v="521.59"/>
    <x v="0"/>
    <s v="Honker Cut"/>
    <s v="Sacramento-San Joaquin Delta"/>
    <s v="San Joaquin"/>
    <s v="071-08-047"/>
    <s v="071-08-043_x000a_071-08-044_x000a_071-08-047"/>
    <s v="CA PATENT 4368, 4357, 2568, 2567, 1363, 1360"/>
    <s v="Completely"/>
    <m/>
    <s v="Not Separated"/>
    <n v="3"/>
    <s v="no"/>
    <m/>
    <s v="No"/>
    <d v="2017-07-07T00:00:00"/>
    <x v="1"/>
    <s v="POU overlies multiple riparian patents, receives water from PODs filed in several other statements. The multiple PODs divert water from three different sources tributary to Sacramento-San Joaquin Delta. See S018308 POU and Underlying Patents and Henry Foppiano's POU and Underlying Patents"/>
    <x v="0"/>
    <s v="N/A"/>
    <s v="N/A"/>
    <s v="N/A"/>
    <s v="N/A"/>
    <s v="N/A"/>
    <s v="N/A"/>
    <s v="N/A"/>
    <s v="N/A"/>
    <d v="2017-07-07T00:00:00"/>
    <x v="2"/>
    <s v="No supporting document for Pre-1914 right was submitted. Need more info."/>
    <x v="0"/>
    <x v="0"/>
    <m/>
    <x v="0"/>
    <m/>
    <s v="R3"/>
    <s v="P1"/>
  </r>
  <r>
    <x v="432"/>
    <x v="230"/>
    <s v="Henry Foppiano"/>
    <x v="0"/>
    <x v="30"/>
    <x v="0"/>
    <x v="0"/>
    <s v="Y"/>
    <m/>
    <n v="416.48333333333335"/>
    <n v="336.63"/>
    <x v="0"/>
    <s v="WHITE SLOUGH"/>
    <s v="Sacramento-San Joaquin Delta"/>
    <s v="San Joaquin"/>
    <s v="071-08-043"/>
    <s v="071-08-043_x000a_071-08-044_x000a_071-08-047"/>
    <s v="CA PATENT 4368, 4357, 2568, 2567, 1363, 1360"/>
    <s v="Completely"/>
    <n v="1894"/>
    <s v="Not Separated"/>
    <n v="3"/>
    <s v="no"/>
    <m/>
    <s v="No"/>
    <d v="2017-07-07T00:00:00"/>
    <x v="1"/>
    <s v="POU overlies multiple riparian patents, receives water from PODs filed in several other statements. The multiple PODs divert water from three different sources tributary to Sacramento-San Joaquin Delta. See S018320 POU and Underlying Patents and Henry Foppiano's POU and Underlying Patents"/>
    <x v="0"/>
    <s v="N/A"/>
    <s v="N/A"/>
    <s v="N/A"/>
    <s v="N/A"/>
    <s v="N/A"/>
    <s v="N/A"/>
    <s v="N/A"/>
    <s v="N/A"/>
    <d v="2017-07-07T00:00:00"/>
    <x v="2"/>
    <s v="No supporting document for Pre-1914 right was submitted. Need more info."/>
    <x v="0"/>
    <x v="0"/>
    <m/>
    <x v="0"/>
    <m/>
    <s v="R3"/>
    <s v="P1"/>
  </r>
  <r>
    <x v="433"/>
    <x v="230"/>
    <s v="Henry Foppiano"/>
    <x v="0"/>
    <x v="30"/>
    <x v="0"/>
    <x v="0"/>
    <s v="Y"/>
    <m/>
    <n v="588.53666666666675"/>
    <n v="315.85000000000002"/>
    <x v="0"/>
    <s v="Bishop Cut"/>
    <s v="Sacramento-San Joaquin Delta"/>
    <s v="San Joaquin"/>
    <s v="071-08-044"/>
    <s v="071-08-043_x000a_071-08-044_x000a_071-08-047"/>
    <s v="CA PATENT 4368, 4357, 2568, 2567, 1363, 1360"/>
    <s v="Completely"/>
    <n v="1910"/>
    <s v="Not Separated"/>
    <n v="3"/>
    <s v="no"/>
    <m/>
    <s v="No"/>
    <d v="2017-07-07T00:00:00"/>
    <x v="1"/>
    <s v="POU overlies multiple riparian patents, receives water from PODs filed in several other statements. The multiple PODs divert water from three different sources tributary to Sacramento-San Joaquin Delta. See S018322 POU and Underlying Patents and Henry Foppiano's POU and Underlying Patents"/>
    <x v="0"/>
    <s v="N/A"/>
    <s v="N/A"/>
    <s v="N/A"/>
    <s v="N/A"/>
    <s v="N/A"/>
    <s v="N/A"/>
    <s v="N/A"/>
    <s v="N/A"/>
    <d v="2017-07-07T00:00:00"/>
    <x v="2"/>
    <s v="No supporting document for Pre-1914 right was submitted. Need more info."/>
    <x v="0"/>
    <x v="0"/>
    <m/>
    <x v="0"/>
    <m/>
    <s v="R3"/>
    <s v="P1"/>
  </r>
  <r>
    <x v="434"/>
    <x v="230"/>
    <s v="Henry Foppiano"/>
    <x v="0"/>
    <x v="30"/>
    <x v="0"/>
    <x v="0"/>
    <s v="Y"/>
    <m/>
    <n v="416.48333333333335"/>
    <n v="336.63"/>
    <x v="0"/>
    <s v="WHITE SLOUGH"/>
    <s v="Sacramento-San Joaquin Delta"/>
    <s v="San Joaquin"/>
    <s v="071-08-043"/>
    <s v="071-08-043_x000a_071-08-044_x000a_071-08-047"/>
    <s v="CA PATENT 4368, 4357, 2568, 2567, 1363, 1360"/>
    <s v="Completely"/>
    <n v="1894"/>
    <s v="Not Separated"/>
    <n v="3"/>
    <s v="no"/>
    <m/>
    <s v="No"/>
    <d v="2017-07-07T00:00:00"/>
    <x v="1"/>
    <s v="POU overlies multiple riparian patents, receives water from PODs filed in several other statements. The multiple PODs divert water from three different sources tributary to Sacramento-San Joaquin Delta. See S018323 POU and Underlying Patents and Henry Foppiano's POU and Underlying Patents"/>
    <x v="0"/>
    <s v="N/A"/>
    <s v="N/A"/>
    <s v="N/A"/>
    <s v="N/A"/>
    <s v="N/A"/>
    <s v="N/A"/>
    <s v="N/A"/>
    <s v="N/A"/>
    <d v="2017-07-07T00:00:00"/>
    <x v="2"/>
    <s v="No supporting document for Pre-1914 right was submitted. Need more info."/>
    <x v="0"/>
    <x v="0"/>
    <m/>
    <x v="0"/>
    <m/>
    <s v="R3"/>
    <s v="P1"/>
  </r>
  <r>
    <x v="435"/>
    <x v="230"/>
    <s v="Henry Foppiano"/>
    <x v="0"/>
    <x v="30"/>
    <x v="0"/>
    <x v="0"/>
    <s v="Y"/>
    <m/>
    <n v="588.53666666666675"/>
    <n v="315.85000000000002"/>
    <x v="0"/>
    <s v="Bishop Cut"/>
    <s v="Sacramento-San Joaquin Delta"/>
    <s v="San Joaquin"/>
    <s v="071-08-044"/>
    <s v="071-08-043_x000a_071-08-044_x000a_071-08-047"/>
    <s v="CA PATENT 4368, 4357, 2568, 2567, 1363, 1360"/>
    <s v="Completely"/>
    <n v="1910"/>
    <s v="Not Separated"/>
    <n v="3"/>
    <s v="no"/>
    <m/>
    <s v="No"/>
    <d v="2017-07-07T00:00:00"/>
    <x v="1"/>
    <s v="POU overlies multiple riparian patents, receives water from PODs filed in several other statements. The multiple PODs divert water from three different sources tributary to Sacramento-San Joaquin Delta. See S018325 POU and Underlying Patents and Henry Foppiano's POU and Underlying Patents"/>
    <x v="0"/>
    <s v="N/A"/>
    <s v="N/A"/>
    <s v="N/A"/>
    <s v="N/A"/>
    <s v="N/A"/>
    <s v="N/A"/>
    <s v="N/A"/>
    <s v="N/A"/>
    <d v="2017-07-07T00:00:00"/>
    <x v="2"/>
    <s v="No supporting document for Pre-1914 right was submitted. Need more info."/>
    <x v="0"/>
    <x v="0"/>
    <m/>
    <x v="0"/>
    <m/>
    <s v="R3"/>
    <s v="P1"/>
  </r>
  <r>
    <x v="436"/>
    <x v="231"/>
    <s v="Pump House Ranches Inc."/>
    <x v="0"/>
    <x v="1"/>
    <x v="0"/>
    <x v="1"/>
    <s v="Y"/>
    <m/>
    <n v="493.60000000000008"/>
    <n v="47.682000000000002"/>
    <x v="0"/>
    <s v="Steamboat Slough"/>
    <s v="Sacramento River"/>
    <s v="Sacramento"/>
    <s v="142-0120-065-0000"/>
    <s v="156-0120-065-0000"/>
    <s v="CA PATENT 626"/>
    <s v="Partially"/>
    <n v="1860"/>
    <s v="Single Separation"/>
    <m/>
    <m/>
    <m/>
    <s v="No"/>
    <d v="2017-05-25T00:00:00"/>
    <x v="1"/>
    <s v="POU is on a Riparian Patent. Refer to initial comments."/>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37"/>
    <x v="231"/>
    <s v="Pump House Ranches Inc."/>
    <x v="0"/>
    <x v="1"/>
    <x v="0"/>
    <x v="1"/>
    <s v="Y"/>
    <m/>
    <n v="334.5333333333333"/>
    <n v="0.36599999999999999"/>
    <x v="0"/>
    <s v="Steamboat Slough"/>
    <s v="Sacramento River"/>
    <s v="Sacramento"/>
    <s v="142-0120-064-0000"/>
    <s v="142-0120-064-0000"/>
    <s v="CA PATENT 284, 626, 1487"/>
    <s v="Partially"/>
    <n v="1860"/>
    <s v="Single Separation"/>
    <m/>
    <m/>
    <m/>
    <s v="No"/>
    <d v="2017-05-25T00:00:00"/>
    <x v="1"/>
    <s v="POU is on a Riparian Patent. Refer to initial comments."/>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38"/>
    <x v="232"/>
    <s v="Diane I Kirkham"/>
    <x v="0"/>
    <x v="1"/>
    <x v="0"/>
    <x v="1"/>
    <s v="Y"/>
    <m/>
    <n v="532.66666666666663"/>
    <n v="160"/>
    <x v="0"/>
    <s v="Mokelumne River"/>
    <s v="San Joaquin River"/>
    <s v="Sacramento"/>
    <s v="146-0131-016"/>
    <s v="146-0120: -034, -035_x000a_146-0131: -005, -013, -014, -015, -016"/>
    <s v="CA PATENT 4960"/>
    <s v="Partially"/>
    <m/>
    <s v="Single Separation"/>
    <m/>
    <m/>
    <m/>
    <s v="No"/>
    <d v="2017-06-02T00:00:00"/>
    <x v="3"/>
    <s v="The northern parcels of the POU are located on a non-riparian patents to the water sourc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39"/>
    <x v="124"/>
    <s v="Venice Island, Inc."/>
    <x v="0"/>
    <x v="16"/>
    <x v="0"/>
    <x v="0"/>
    <s v="Y"/>
    <m/>
    <n v="383.11"/>
    <n v="402.96"/>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440"/>
    <x v="232"/>
    <s v="Diane I Kirkham"/>
    <x v="0"/>
    <x v="1"/>
    <x v="0"/>
    <x v="1"/>
    <s v="Y"/>
    <m/>
    <n v="483.33333333333331"/>
    <n v="581"/>
    <x v="0"/>
    <s v="Lost Slough"/>
    <s v="Snodgrass Slough"/>
    <s v="Sacramento"/>
    <s v="146-0210-001"/>
    <s v="146-0210-001"/>
    <s v="CA PATENT 3142"/>
    <s v="Partially"/>
    <m/>
    <s v="Single Separation"/>
    <m/>
    <m/>
    <m/>
    <s v="No"/>
    <d v="2017-06-02T00:00:00"/>
    <x v="3"/>
    <s v="Although the patent was not completely mapped for this area, the north portion of the POU parcel could be located on a non-riparian patent to the water source.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41"/>
    <x v="124"/>
    <s v="Venice Island, Inc."/>
    <x v="0"/>
    <x v="16"/>
    <x v="0"/>
    <x v="0"/>
    <s v="Y"/>
    <m/>
    <n v="353.50666666666666"/>
    <n v="554.14"/>
    <x v="0"/>
    <s v="San Joaquin River"/>
    <s v="SJ Delta"/>
    <s v="San Joaquin"/>
    <m/>
    <s v="069-040-08"/>
    <s v="Venice Island"/>
    <s v="Completely"/>
    <m/>
    <s v="Single Separation"/>
    <m/>
    <m/>
    <m/>
    <s v="No"/>
    <d v="2017-08-23T00:00:00"/>
    <x v="1"/>
    <s v="APN/POU lie on Riparian Patents."/>
    <x v="0"/>
    <s v="N/A"/>
    <s v="N/A"/>
    <s v="N/A"/>
    <s v="N/A"/>
    <s v="N/A"/>
    <s v="N/A"/>
    <s v="N/A"/>
    <s v="N/A"/>
    <d v="2017-07-24T00:00:00"/>
    <x v="2"/>
    <s v="No supporting document for Pre-1914 right was submitted. Need more info."/>
    <x v="0"/>
    <x v="0"/>
    <m/>
    <x v="0"/>
    <m/>
    <s v="R3"/>
    <s v="P1"/>
  </r>
  <r>
    <x v="442"/>
    <x v="196"/>
    <s v="THE NATURE CONSERVANCY"/>
    <x v="0"/>
    <x v="34"/>
    <x v="0"/>
    <x v="1"/>
    <s v="Y"/>
    <m/>
    <n v="895.93666666666661"/>
    <n v="4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43"/>
    <x v="233"/>
    <s v="De Matei Family Trust"/>
    <x v="0"/>
    <x v="1"/>
    <x v="0"/>
    <x v="1"/>
    <s v="Y"/>
    <m/>
    <n v="672"/>
    <n v="725"/>
    <x v="0"/>
    <s v="Steamboat Slough"/>
    <s v="Sacramento River"/>
    <s v="Sacramento"/>
    <s v="142-0120-0, 142-0120-0100, 142-0120-0110 (REPORTED)_x000a_142-0120-070 (ACTUAL)"/>
    <s v="142-0120-010, 142-0120-011, 142-0120-014, 142-0120-015, 142-0120-040"/>
    <s v="CA PATENT 1172"/>
    <s v="Partially"/>
    <n v="1860"/>
    <s v="Single Separation"/>
    <m/>
    <m/>
    <m/>
    <s v="No"/>
    <d v="2017-05-30T00:00:00"/>
    <x v="3"/>
    <s v="See S018384 POU and Underlying Patents map. POUs are not riparian."/>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44"/>
    <x v="234"/>
    <s v="RJM Vineyards LLC"/>
    <x v="0"/>
    <x v="5"/>
    <x v="0"/>
    <x v="0"/>
    <s v="Y"/>
    <m/>
    <n v="442.66666666666663"/>
    <n v="647"/>
    <x v="0"/>
    <s v="San Joaquin River"/>
    <s v="Sacramento San Joaquin Delta"/>
    <s v="San Joaquin"/>
    <s v="257-07-020"/>
    <s v="257-070-02_x000a_257-070-03_x000a_257-070-10_x000a_257-070-14_x000a_257-070-19_x000a_257-070-20_x000a_257-090-17_x000a_257-090-21_x000a_257-070-15_x000a_257-070-01_x000a__x000a_"/>
    <s v="(1) CA patent 7 (2) CA patent 493 (3) CA patent 1308 (4) CA patent 947 (5) CA patent 9 (6) CA patent 6"/>
    <s v="Partially"/>
    <m/>
    <s v="Multiple Separations"/>
    <m/>
    <m/>
    <m/>
    <s v="No"/>
    <d v="2017-06-27T00:00:00"/>
    <x v="3"/>
    <s v="10 APNS divided across 6 patents and only three are riparian. Township was incorrectly reported as 35N."/>
    <x v="0"/>
    <s v="N/A"/>
    <s v="N/A"/>
    <s v="N/A"/>
    <s v="N/A"/>
    <s v="N/A"/>
    <s v="N/A"/>
    <s v="N/A"/>
    <s v="N/A"/>
    <d v="2017-06-19T00:00:00"/>
    <x v="2"/>
    <s v="ISWDU states first year of use at diversion site as 1895"/>
    <x v="0"/>
    <x v="0"/>
    <m/>
    <x v="0"/>
    <m/>
    <s v="R1"/>
    <s v="P1"/>
  </r>
  <r>
    <x v="445"/>
    <x v="235"/>
    <s v="Carrol G Grunsky"/>
    <x v="0"/>
    <x v="1"/>
    <x v="0"/>
    <x v="2"/>
    <s v="Y"/>
    <s v="POD location on &quot;1061_Info_Orders_Patent Maps.mxd&quot; is incorrect. POD location has been updated."/>
    <n v="375.38333333333333"/>
    <s v="-"/>
    <x v="0"/>
    <s v="Middle River"/>
    <s v="San Joaquin  River"/>
    <s v="San Joaquin"/>
    <s v="131-390-03"/>
    <n v="13134003"/>
    <s v="CA PATENT 2182"/>
    <s v="Partially"/>
    <m/>
    <s v="Single Separation"/>
    <m/>
    <m/>
    <m/>
    <s v="No"/>
    <d v="2017-09-22T00:00:00"/>
    <x v="1"/>
    <s v="See Contract And Other Rights. POU is located on a riparian patent, however the location is separated from the POD. However, the riparian right may have been preserved upon severance "/>
    <x v="0"/>
    <s v="N/A"/>
    <s v="N/A"/>
    <s v="N/A"/>
    <s v="N/A"/>
    <s v="N/A"/>
    <s v="N/A"/>
    <s v="N/A"/>
    <s v="N/A"/>
    <d v="2017-07-13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446"/>
    <x v="236"/>
    <s v="BANK OF STOCKTON"/>
    <x v="0"/>
    <x v="27"/>
    <x v="0"/>
    <x v="0"/>
    <s v="Y"/>
    <m/>
    <n v="451.40833333333336"/>
    <n v="894.55"/>
    <x v="0"/>
    <s v="San Joaquin River"/>
    <s v="Sacramento-San Joaquin Delta"/>
    <s v="San Joaquin"/>
    <s v="071-050-21"/>
    <s v="071-050-20_x000a_071-050-21"/>
    <s v="(1) Patent 548_x000a_(2) Patent 555_x000a_(3) Patent 553_x000a_(4) Patent 549_x000a_(5) Patent 556_x000a_(6) Patent 550_x000a_(7) Patent 2245_x000a_(8) Patent 554_x000a_(9) Patent 552"/>
    <s v="Completely"/>
    <m/>
    <s v="Not Separated"/>
    <n v="9"/>
    <s v="Yes"/>
    <s v="(1) CA Patent 2245_x000a_(2) Walter Hawxhurst patent by CA on 11/1/1867, consisting of surveys 1144-1166"/>
    <s v="No"/>
    <d v="2017-06-28T00:00:00"/>
    <x v="0"/>
    <s v="Patent 553, 555, 552, 554, 550 are not riparian to the San Joaquin River."/>
    <x v="0"/>
    <s v="N/A"/>
    <s v="N/A"/>
    <s v="N/A"/>
    <s v="N/A"/>
    <s v="N/A"/>
    <s v="N/A"/>
    <s v="N/A"/>
    <s v="N/A"/>
    <d v="2017-07-25T00:00:00"/>
    <x v="2"/>
    <s v="No supporting document for Pre-1914 right was submitted. Need more info."/>
    <x v="0"/>
    <x v="0"/>
    <m/>
    <x v="0"/>
    <m/>
    <s v="R2"/>
    <s v="P1"/>
  </r>
  <r>
    <x v="447"/>
    <x v="236"/>
    <s v="BANK OF STOCKTON"/>
    <x v="0"/>
    <x v="27"/>
    <x v="0"/>
    <x v="0"/>
    <s v="Y"/>
    <m/>
    <n v="451.40833333333336"/>
    <n v="893.55"/>
    <x v="0"/>
    <s v="San Joaquin River"/>
    <s v="Sacramento-San Joaquin Delta"/>
    <s v="San Joaquin"/>
    <s v="071-050-21"/>
    <s v="071-050-20_x000a_071-050-21"/>
    <s v="(1) Patent 548_x000a_(2) Patent 555_x000a_(3) Patent 553_x000a_(4) Patent 549_x000a_(5) Patent 556_x000a_(6) Patent 550_x000a_(7) Patent 2245_x000a_(8) Patent 554_x000a_(9) Patent 552"/>
    <s v="Completely"/>
    <m/>
    <s v="Not Separated"/>
    <n v="9"/>
    <s v="Yes"/>
    <s v="(1) CA Patent 2245_x000a_(2) Walter Hawxhurst patent by CA on 11/1/1867, consisting of surveys 1144-1166"/>
    <s v="No"/>
    <d v="2017-06-28T00:00:00"/>
    <x v="0"/>
    <s v="Patent 553, 555, 552, 554, 550 are not riparian to the San Joaquin River."/>
    <x v="0"/>
    <s v="N/A"/>
    <s v="N/A"/>
    <s v="N/A"/>
    <s v="N/A"/>
    <s v="N/A"/>
    <s v="N/A"/>
    <s v="N/A"/>
    <s v="N/A"/>
    <d v="2017-07-25T00:00:00"/>
    <x v="2"/>
    <s v="No supporting document for Pre-1914 right was submitted. Need more info."/>
    <x v="0"/>
    <x v="0"/>
    <m/>
    <x v="0"/>
    <m/>
    <s v="R2"/>
    <s v="P1"/>
  </r>
  <r>
    <x v="448"/>
    <x v="237"/>
    <s v="DOUGLASS M. EBERHARDT II"/>
    <x v="0"/>
    <x v="21"/>
    <x v="0"/>
    <x v="0"/>
    <s v="Y"/>
    <m/>
    <n v="509.56666666666666"/>
    <n v="801.32"/>
    <x v="0"/>
    <s v="Little Potato Slough"/>
    <s v="Sacramento-San Joaquin Delta"/>
    <s v="San Joaquin"/>
    <s v="069-07-005"/>
    <s v="069-070-05_x000a_069-070-06"/>
    <m/>
    <s v="Completely"/>
    <m/>
    <s v="Not Separated"/>
    <m/>
    <m/>
    <m/>
    <s v="No"/>
    <d v="2017-08-16T00:00:00"/>
    <x v="1"/>
    <s v="POU/APNs lie on Riparian Patents"/>
    <x v="0"/>
    <s v="N/A"/>
    <s v="N/A"/>
    <s v="N/A"/>
    <s v="N/A"/>
    <s v="N/A"/>
    <s v="N/A"/>
    <s v="N/A"/>
    <s v="N/A"/>
    <d v="2017-07-27T00:00:00"/>
    <x v="2"/>
    <s v="No documentation given"/>
    <x v="0"/>
    <x v="0"/>
    <m/>
    <x v="0"/>
    <m/>
    <s v="R3"/>
    <s v="P1"/>
  </r>
  <r>
    <x v="449"/>
    <x v="237"/>
    <s v="DOUGLASS M. EBERHARDT II"/>
    <x v="0"/>
    <x v="21"/>
    <x v="0"/>
    <x v="0"/>
    <s v="Y"/>
    <m/>
    <n v="509.56666666666666"/>
    <n v="801.32"/>
    <x v="0"/>
    <s v="Little Potato Slough"/>
    <s v="Sacramento-San Joaquin Delta"/>
    <s v="San Joaquin"/>
    <s v="069-07-005"/>
    <s v="069-070-05_x000a_069-070-06"/>
    <m/>
    <s v="Completely"/>
    <m/>
    <s v="Not Separated"/>
    <m/>
    <m/>
    <m/>
    <s v="No"/>
    <d v="2017-08-16T00:00:00"/>
    <x v="1"/>
    <s v="POU/APNs lie on Riparian Patents"/>
    <x v="0"/>
    <s v="N/A"/>
    <s v="N/A"/>
    <s v="N/A"/>
    <s v="N/A"/>
    <s v="N/A"/>
    <s v="N/A"/>
    <s v="N/A"/>
    <s v="N/A"/>
    <d v="2017-07-27T00:00:00"/>
    <x v="2"/>
    <s v="No documentation given"/>
    <x v="0"/>
    <x v="0"/>
    <m/>
    <x v="0"/>
    <m/>
    <s v="R3"/>
    <s v="P1"/>
  </r>
  <r>
    <x v="450"/>
    <x v="236"/>
    <s v="BANK OF STOCKTON"/>
    <x v="0"/>
    <x v="1"/>
    <x v="0"/>
    <x v="0"/>
    <s v="Y"/>
    <m/>
    <n v="541.68999999999994"/>
    <n v="893.55"/>
    <x v="0"/>
    <s v="San Joaquin River"/>
    <s v="Sacramento-San Joaquin Delta"/>
    <s v="San Joaquin"/>
    <s v="071-050-20"/>
    <s v="071-050-20_x000a_071-050-21"/>
    <s v="(1) Patent 548_x000a_(2) Patent 555_x000a_(3) Patent 553_x000a_(4) Patent 549_x000a_(5) Patent 556_x000a_(6) Patent 550_x000a_(7) Patent 2245_x000a_(8) Patent 554_x000a_(9) Patent 552"/>
    <s v="Completely"/>
    <m/>
    <s v="Not Separated"/>
    <n v="9"/>
    <s v="Yes"/>
    <s v="(1) CA Patent 2245_x000a_(2) Walter Hawxhurst patent by CA on 11/1/1867, consisting of surveys 1144-1166"/>
    <s v="No"/>
    <d v="2017-06-28T00:00:00"/>
    <x v="0"/>
    <s v="Patent 553, 555, 552, 554, 550 are not riparian to the San Joaquin River."/>
    <x v="0"/>
    <s v="N/A"/>
    <s v="N/A"/>
    <s v="N/A"/>
    <s v="N/A"/>
    <s v="N/A"/>
    <s v="N/A"/>
    <s v="N/A"/>
    <s v="N/A"/>
    <d v="2017-07-24T00:00:00"/>
    <x v="2"/>
    <s v="No supporting document for Pre-1914 right was submitted. Need more info."/>
    <x v="0"/>
    <x v="0"/>
    <m/>
    <x v="0"/>
    <m/>
    <s v="R2"/>
    <s v="P1"/>
  </r>
  <r>
    <x v="451"/>
    <x v="237"/>
    <s v="DOUGLASS M. EBERHARDT II"/>
    <x v="0"/>
    <x v="21"/>
    <x v="0"/>
    <x v="0"/>
    <s v="Y"/>
    <m/>
    <n v="509.56666666666666"/>
    <n v="801.32"/>
    <x v="0"/>
    <s v="Little Potato Slough"/>
    <s v="Sacramento-San Joaquin Delta"/>
    <s v="San Joaquin"/>
    <s v="069-07-005"/>
    <s v="069-070-05_x000a_069-070-06"/>
    <m/>
    <s v="Completely"/>
    <m/>
    <s v="Not Separated"/>
    <m/>
    <m/>
    <m/>
    <s v="No"/>
    <d v="2017-08-16T00:00:00"/>
    <x v="1"/>
    <s v="POU/APNs lie on Riparian Patents"/>
    <x v="0"/>
    <s v="N/A"/>
    <s v="N/A"/>
    <s v="N/A"/>
    <s v="N/A"/>
    <s v="N/A"/>
    <s v="N/A"/>
    <s v="N/A"/>
    <s v="N/A"/>
    <d v="2017-07-27T00:00:00"/>
    <x v="2"/>
    <s v="No documentation given"/>
    <x v="0"/>
    <x v="0"/>
    <m/>
    <x v="0"/>
    <m/>
    <s v="R3"/>
    <s v="P1"/>
  </r>
  <r>
    <x v="452"/>
    <x v="238"/>
    <s v="Frank E Silva"/>
    <x v="0"/>
    <x v="1"/>
    <x v="0"/>
    <x v="1"/>
    <s v="Y"/>
    <m/>
    <n v="788.16000000000008"/>
    <n v="146.05000000000001"/>
    <x v="0"/>
    <s v="Sacramento River"/>
    <s v="Sacramento San Joaquin Delta"/>
    <s v="Sacramento"/>
    <s v="157-0100-055-0000"/>
    <s v="157-0100-055-0000_x000a_157-0100-092-0000"/>
    <s v="CA PATENT 1119 &amp; 1120"/>
    <s v="Partially"/>
    <m/>
    <s v="Single Separation"/>
    <m/>
    <m/>
    <m/>
    <s v="No"/>
    <d v="2017-07-13T00:00:00"/>
    <x v="1"/>
    <s v="From S018435 POU and Underlying patents, it appears that both parcels are adjacent to the watercourse and are located on a patent riparian to the watercourse "/>
    <x v="0"/>
    <s v="N/A"/>
    <s v="N/A"/>
    <s v="N/A"/>
    <s v="N/A"/>
    <s v="N/A"/>
    <s v="N/A"/>
    <s v="N/A"/>
    <s v="N/A"/>
    <d v="2017-07-13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53"/>
    <x v="239"/>
    <s v="Coleman Foley, Jr."/>
    <x v="0"/>
    <x v="1"/>
    <x v="0"/>
    <x v="0"/>
    <s v="Y"/>
    <m/>
    <n v="705.23666666666668"/>
    <n v="644.66"/>
    <x v="0"/>
    <s v="Middle River"/>
    <s v="Sacramento San Joaquin Delta"/>
    <s v="San Joaquin"/>
    <s v="129-200-35"/>
    <s v="129-200-35"/>
    <s v="CA Patent 2182"/>
    <s v="Completely"/>
    <m/>
    <s v="Not Separated"/>
    <n v="1"/>
    <s v="no"/>
    <m/>
    <s v="No"/>
    <d v="2017-07-05T00:00:00"/>
    <x v="1"/>
    <s v="POU overlies riparian patent 2182. SEE S018436 POU and Underlying Patents"/>
    <x v="0"/>
    <s v="N/A"/>
    <s v="N/A"/>
    <s v="N/A"/>
    <s v="N/A"/>
    <s v="N/A"/>
    <s v="N/A"/>
    <s v="N/A"/>
    <s v="N/A"/>
    <d v="2017-07-05T00:00:00"/>
    <x v="2"/>
    <s v="No supporting document for Pre-1914 right was submitted. Need more info."/>
    <x v="0"/>
    <x v="0"/>
    <m/>
    <x v="0"/>
    <m/>
    <s v="R3"/>
    <s v="P1"/>
  </r>
  <r>
    <x v="454"/>
    <x v="237"/>
    <s v="DOUGLASS M. EBERHARDT II"/>
    <x v="0"/>
    <x v="1"/>
    <x v="0"/>
    <x v="0"/>
    <s v="Y"/>
    <m/>
    <n v="509.56666666666666"/>
    <n v="801.32"/>
    <x v="0"/>
    <s v="Little Potato Slough"/>
    <s v="Sacramento-San Joaquin Delta"/>
    <s v="San Joaquin"/>
    <s v="069-07-005"/>
    <s v="069-070-05_x000a_069-070-06"/>
    <m/>
    <s v="Completely"/>
    <m/>
    <s v="Not Separated"/>
    <m/>
    <m/>
    <m/>
    <s v="No"/>
    <d v="2017-08-16T00:00:00"/>
    <x v="1"/>
    <s v="POU/APNs lie on Riparian Patents"/>
    <x v="0"/>
    <s v="N/A"/>
    <s v="N/A"/>
    <s v="N/A"/>
    <s v="N/A"/>
    <s v="N/A"/>
    <s v="N/A"/>
    <s v="N/A"/>
    <s v="N/A"/>
    <d v="2017-07-27T00:00:00"/>
    <x v="2"/>
    <s v="No documentation given"/>
    <x v="0"/>
    <x v="0"/>
    <m/>
    <x v="0"/>
    <m/>
    <s v="R3"/>
    <s v="P1"/>
  </r>
  <r>
    <x v="455"/>
    <x v="239"/>
    <s v="Coleman Foley, Jr."/>
    <x v="0"/>
    <x v="29"/>
    <x v="0"/>
    <x v="0"/>
    <s v="Y"/>
    <m/>
    <n v="705.23666666666668"/>
    <n v="644.66"/>
    <x v="0"/>
    <s v="Broadway Canal - Slough"/>
    <s v="Middle River"/>
    <s v="San Joaquin"/>
    <s v="129-200-35"/>
    <s v="129-200-35"/>
    <s v="CA Patent 2182"/>
    <s v="Completely"/>
    <m/>
    <s v="Not Separated"/>
    <n v="1"/>
    <s v="no"/>
    <m/>
    <s v="No"/>
    <d v="2017-07-05T00:00:00"/>
    <x v="1"/>
    <s v="POU overlies riparian patent 2182. SEE S018439 POU and Underlying Patents"/>
    <x v="0"/>
    <s v="N/A"/>
    <s v="N/A"/>
    <s v="N/A"/>
    <s v="N/A"/>
    <s v="N/A"/>
    <s v="N/A"/>
    <s v="N/A"/>
    <s v="N/A"/>
    <d v="2017-07-05T00:00:00"/>
    <x v="2"/>
    <s v="No supporting document for Pre-1914 right was submitted. Need more info."/>
    <x v="0"/>
    <x v="0"/>
    <m/>
    <x v="0"/>
    <m/>
    <s v="R3"/>
    <s v="P1"/>
  </r>
  <r>
    <x v="456"/>
    <x v="240"/>
    <s v="Frank E. &amp; Eleanor N. Silva Irrevocable Trust , A &amp; B"/>
    <x v="0"/>
    <x v="1"/>
    <x v="0"/>
    <x v="1"/>
    <s v="Y"/>
    <m/>
    <n v="439.73666666666662"/>
    <n v="0"/>
    <x v="0"/>
    <s v="Jackson Slough"/>
    <s v="Seven mile slough"/>
    <s v="Sacramento"/>
    <s v="157-0100-056-0000"/>
    <s v="157-0100-056-0000"/>
    <s v="CA PATENT 1120"/>
    <s v="Partially"/>
    <m/>
    <s v="Single Separation"/>
    <m/>
    <m/>
    <m/>
    <s v="No"/>
    <d v="2017-06-05T00:00:00"/>
    <x v="1"/>
    <s v="POU abuts a natural stream source. POU and POD are in the same watershed. The property has no severances. There is no water used for storag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57"/>
    <x v="239"/>
    <s v="Coleman Foley, Jr."/>
    <x v="0"/>
    <x v="29"/>
    <x v="0"/>
    <x v="0"/>
    <s v="Y"/>
    <m/>
    <n v="705.23666666666668"/>
    <n v="644.66"/>
    <x v="0"/>
    <s v="Broadway Canal - Slough"/>
    <s v="Middle River"/>
    <s v="San Joaquin"/>
    <s v="129-200-35"/>
    <s v="129-200-35"/>
    <s v="CA Patent 2182"/>
    <s v="Completely"/>
    <m/>
    <s v="Not Separated"/>
    <n v="1"/>
    <s v="no"/>
    <m/>
    <s v="No"/>
    <d v="2017-07-05T00:00:00"/>
    <x v="1"/>
    <s v="POU overlies riparian patent 2182. SEE S018442 POU and Underlying Patents"/>
    <x v="0"/>
    <s v="N/A"/>
    <s v="N/A"/>
    <s v="N/A"/>
    <s v="N/A"/>
    <s v="N/A"/>
    <s v="N/A"/>
    <s v="N/A"/>
    <s v="N/A"/>
    <d v="2017-07-05T00:00:00"/>
    <x v="2"/>
    <s v="No supporting document for Pre-1914 right was submitted. Need more info."/>
    <x v="0"/>
    <x v="0"/>
    <m/>
    <x v="0"/>
    <m/>
    <s v="R3"/>
    <s v="P1"/>
  </r>
  <r>
    <x v="458"/>
    <x v="241"/>
    <s v="Frank Silva Franel Company"/>
    <x v="0"/>
    <x v="1"/>
    <x v="0"/>
    <x v="1"/>
    <s v="Y"/>
    <m/>
    <n v="1440.5133333333333"/>
    <n v="438.15"/>
    <x v="0"/>
    <s v="Steamboat Slough"/>
    <s v="Sacramento River"/>
    <s v="Sacramento"/>
    <s v="142-0100-106-000"/>
    <s v="14201000670000_x000a_14201001030000_x000a_1420100160000_x000a_4201001100000_x000a_14201001120000_x000a_14201000910000 _x000a_14201001110000 _x000a_14201001070000 _x000a_14201001130000 _x000a_14201001140000 _x000a_14201001040000 _x000a_14201001050000 _x000a_14201001060000 _x000a_14201000040000_x000a_"/>
    <s v="(1) 11/9/1870 Mathew Clark Patent, Book 4, Page 464, Survey 498_x000a_(2) Patent 1172_x000a_(3) Patent 1448_x000a_(4) Patent 1174_x000a_(5) Patent 2067_x000a_(6) Patent 595"/>
    <s v="Completely"/>
    <n v="1860"/>
    <s v="Multiple Separations"/>
    <n v="9"/>
    <s v="Yes"/>
    <m/>
    <s v="No"/>
    <d v="2017-05-30T00:00:00"/>
    <x v="3"/>
    <s v="Certain areas in the POU are on patents that do not touch Steamboat Slough"/>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59"/>
    <x v="239"/>
    <s v="Coleman Foley, Jr."/>
    <x v="0"/>
    <x v="1"/>
    <x v="0"/>
    <x v="0"/>
    <s v="Y"/>
    <m/>
    <n v="705.23666666666668"/>
    <n v="644.66"/>
    <x v="0"/>
    <s v="Middle River"/>
    <s v="Sacramento San Joaquin Delta"/>
    <s v="San Joaquin"/>
    <s v="129-200-35"/>
    <s v="129-200-35"/>
    <s v="CA Patent 2182"/>
    <s v="Completely"/>
    <m/>
    <s v="Not Separated"/>
    <n v="1"/>
    <s v="no"/>
    <m/>
    <s v="No"/>
    <d v="2017-07-05T00:00:00"/>
    <x v="1"/>
    <s v="POU overlies riparian patent 2182. SEE S018451 POU and Underlying Patents"/>
    <x v="0"/>
    <s v="N/A"/>
    <s v="N/A"/>
    <s v="N/A"/>
    <s v="N/A"/>
    <s v="N/A"/>
    <s v="N/A"/>
    <s v="N/A"/>
    <s v="N/A"/>
    <d v="2017-07-05T00:00:00"/>
    <x v="2"/>
    <s v="No supporting document for Pre-1914 right was submitted. Need more info."/>
    <x v="0"/>
    <x v="0"/>
    <m/>
    <x v="0"/>
    <m/>
    <s v="R3"/>
    <s v="P1"/>
  </r>
  <r>
    <x v="460"/>
    <x v="180"/>
    <s v="Robert J Gallo"/>
    <x v="0"/>
    <x v="1"/>
    <x v="0"/>
    <x v="0"/>
    <s v="Y"/>
    <m/>
    <n v="826.37666666666667"/>
    <n v="418.93"/>
    <x v="0"/>
    <s v="Whiskey Slough"/>
    <s v="San Joaquin River"/>
    <s v="San Joaquin"/>
    <m/>
    <m/>
    <m/>
    <m/>
    <n v="1876"/>
    <m/>
    <m/>
    <m/>
    <m/>
    <m/>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1"/>
    <s v="N/A"/>
    <s v="N/A"/>
    <s v="N/A"/>
    <s v="N/A"/>
    <s v="N/A"/>
    <s v="N/A"/>
    <s v="N/A"/>
    <s v="N/A"/>
    <m/>
    <x v="3"/>
    <s v="N/A"/>
    <x v="0"/>
    <x v="0"/>
    <m/>
    <x v="0"/>
    <m/>
    <s v="R2"/>
    <s v="N/A"/>
  </r>
  <r>
    <x v="461"/>
    <x v="242"/>
    <s v="Daniel A. Serpa"/>
    <x v="0"/>
    <x v="1"/>
    <x v="0"/>
    <x v="1"/>
    <s v="Y"/>
    <m/>
    <n v="362.33"/>
    <n v="220.45"/>
    <x v="0"/>
    <s v="Winchester Slough"/>
    <s v="Sacramento River"/>
    <s v="Yolo"/>
    <s v="044-100-006"/>
    <s v="044-100-06"/>
    <m/>
    <s v="Partially"/>
    <m/>
    <s v="Not Separated"/>
    <m/>
    <m/>
    <s v="See S018466 POU and Underlying patents.pdf "/>
    <s v="No"/>
    <d v="2017-05-23T00:00:00"/>
    <x v="3"/>
    <s v="The northern most portion of this POU is covered by patent CACAAA 039383. This patent is not riparian with respect to the water sourc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62"/>
    <x v="110"/>
    <s v="Deadhorse LP"/>
    <x v="0"/>
    <x v="1"/>
    <x v="0"/>
    <x v="1"/>
    <s v="Y"/>
    <s v="Same POU as S0016908. The provided APN in the statement was subdivided into two parcels, which are 043-070-27 and 043-070-28. The provided APN can be found in Yolo County parcel data from 2010. "/>
    <n v="303.71666666666664"/>
    <n v="270.18"/>
    <x v="0"/>
    <s v="Sacramento River"/>
    <s v="Sacramento San Joaquin Delta"/>
    <s v="Yolo"/>
    <s v="043-070-240; Latitude &amp; Longitude: 38.344285, -121.558716."/>
    <s v="043-070-120 (or 043-070-27 and 043-070-28) &amp; 043-070-24"/>
    <s v="riparian patents are Survey ID: YOL 340 &amp; YOL 342. Non-riparian patents are YOL 754 &amp; 1180."/>
    <s v="Partially"/>
    <m/>
    <s v="Multiple Separations"/>
    <n v="2"/>
    <s v="no"/>
    <s v="See S018494 POU and Underlying patents.pdf "/>
    <s v="No"/>
    <d v="2017-05-23T00:00:00"/>
    <x v="3"/>
    <s v="This is a suspect case, as there are both multiple separations between parcels and the northernmost corner of the place of use is covered by a patent that is not riparian to the watershed.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63"/>
    <x v="243"/>
    <s v="Berniece L. Silva Trust"/>
    <x v="0"/>
    <x v="1"/>
    <x v="0"/>
    <x v="0"/>
    <s v="Y"/>
    <m/>
    <n v="404.74333333333334"/>
    <n v="693.73"/>
    <x v="0"/>
    <s v="Old River"/>
    <s v="Sacramento-San Joaquin Delta"/>
    <s v="San Joaquin"/>
    <s v="129-180-35"/>
    <s v="129-180-35"/>
    <s v="(1) William Dolan 3/26/1873 Patent, Surveys 1114 and 1115"/>
    <s v="Completely"/>
    <m/>
    <s v="Not Separated"/>
    <m/>
    <m/>
    <m/>
    <s v="No"/>
    <d v="2017-05-25T00:00:00"/>
    <x v="1"/>
    <s v="POU is on a Riparian Patent. Refer to initial comments."/>
    <x v="0"/>
    <s v="N/A"/>
    <s v="N/A"/>
    <s v="N/A"/>
    <s v="N/A"/>
    <s v="N/A"/>
    <s v="N/A"/>
    <s v="N/A"/>
    <s v="N/A"/>
    <d v="2017-06-27T00:00:00"/>
    <x v="2"/>
    <s v="More information is needed."/>
    <x v="0"/>
    <x v="0"/>
    <m/>
    <x v="0"/>
    <m/>
    <s v="R3"/>
    <s v="P1"/>
  </r>
  <r>
    <x v="464"/>
    <x v="244"/>
    <s v="Berniece L. Silva Trust"/>
    <x v="0"/>
    <x v="35"/>
    <x v="0"/>
    <x v="0"/>
    <s v="Y"/>
    <m/>
    <n v="286.29333333333335"/>
    <n v="490.72"/>
    <x v="0"/>
    <s v="Old River"/>
    <s v="Sacramento-San Joaquin Delta"/>
    <s v="San Joaquin"/>
    <s v="129-180-35"/>
    <s v="129-180-35"/>
    <s v="(1) William Dolan 3/26/1873 Patent, Surveys 1114 and 1115"/>
    <s v="Completely"/>
    <m/>
    <s v="Not Separated"/>
    <m/>
    <m/>
    <m/>
    <s v="No"/>
    <d v="2017-05-25T00:00:00"/>
    <x v="1"/>
    <s v="POU is on a Riparian Patent. Refer to initial comments."/>
    <x v="0"/>
    <s v="N/A"/>
    <s v="N/A"/>
    <s v="N/A"/>
    <s v="N/A"/>
    <s v="N/A"/>
    <s v="N/A"/>
    <s v="N/A"/>
    <s v="N/A"/>
    <d v="2017-06-27T00:00:00"/>
    <x v="2"/>
    <s v="More information is needed."/>
    <x v="0"/>
    <x v="0"/>
    <m/>
    <x v="0"/>
    <m/>
    <s v="R3"/>
    <s v="P1"/>
  </r>
  <r>
    <x v="465"/>
    <x v="244"/>
    <s v="Berniece L. Silva Trust"/>
    <x v="0"/>
    <x v="35"/>
    <x v="0"/>
    <x v="0"/>
    <s v="Y"/>
    <m/>
    <n v="386.97666666666663"/>
    <n v="663.16"/>
    <x v="0"/>
    <s v="Old River"/>
    <s v="Sacramento-San Joaquin Delta"/>
    <s v="San Joaquin"/>
    <s v="120-180-35"/>
    <s v="129-180-35"/>
    <s v="(1) William Dolan 3/26/1873 Patent, Surveys 1114 and 1115"/>
    <s v="Completely"/>
    <m/>
    <s v="Not Separated"/>
    <m/>
    <m/>
    <m/>
    <s v="No"/>
    <d v="2017-05-25T00:00:00"/>
    <x v="1"/>
    <s v="POU is on a Riparian Patent. Refer to initial comments."/>
    <x v="0"/>
    <s v="N/A"/>
    <s v="N/A"/>
    <s v="N/A"/>
    <s v="N/A"/>
    <s v="N/A"/>
    <s v="N/A"/>
    <s v="N/A"/>
    <s v="N/A"/>
    <d v="2017-06-27T00:00:00"/>
    <x v="2"/>
    <s v="More information is needed."/>
    <x v="0"/>
    <x v="0"/>
    <m/>
    <x v="0"/>
    <m/>
    <s v="R3"/>
    <s v="P1"/>
  </r>
  <r>
    <x v="466"/>
    <x v="245"/>
    <s v="Empire Fields, LLC"/>
    <x v="0"/>
    <x v="21"/>
    <x v="0"/>
    <x v="0"/>
    <s v="Y"/>
    <m/>
    <n v="545"/>
    <n v="915.07"/>
    <x v="0"/>
    <s v="Little Connection Slough"/>
    <s v="Sacramento/San Joaquin Delta"/>
    <s v="San Joaquin"/>
    <s v="069-080-01"/>
    <s v="069-080-01"/>
    <s v="(1). CA Patent 4368--portion of survey 1265, patentee= R.C. Sargent"/>
    <s v="Completely"/>
    <n v="1886"/>
    <s v="Unknown"/>
    <n v="0"/>
    <s v="no"/>
    <m/>
    <s v="No"/>
    <d v="2017-06-24T00:00:00"/>
    <x v="0"/>
    <s v="At the time of the patent,  Little Connection Slough did not exist--it is not indicated on the original survey map. In order to validate their riparian claim, the claimants need to provide a chain of title indicating that the property has existed as a contiguous tract of equal or larger size since the creation of Little Connection Slough. If at any point, part of the current property was severed from the watercourse, that part would no longer be riparian. "/>
    <x v="0"/>
    <s v="N/A"/>
    <s v="N/A"/>
    <s v="N/A"/>
    <s v="N/A"/>
    <s v="N/A"/>
    <s v="N/A"/>
    <s v="N/A"/>
    <s v="N/A"/>
    <d v="2017-06-19T00:00:00"/>
    <x v="2"/>
    <s v="More information needed"/>
    <x v="0"/>
    <x v="0"/>
    <m/>
    <x v="0"/>
    <m/>
    <s v="R2"/>
    <s v="P1"/>
  </r>
  <r>
    <x v="467"/>
    <x v="196"/>
    <s v="THE NATURE CONSERVANCY"/>
    <x v="0"/>
    <x v="1"/>
    <x v="0"/>
    <x v="1"/>
    <s v="Y"/>
    <m/>
    <n v="498.8633333333334"/>
    <n v="4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68"/>
    <x v="196"/>
    <s v="THE NATURE CONSERVANCY"/>
    <x v="0"/>
    <x v="34"/>
    <x v="0"/>
    <x v="1"/>
    <s v="Y"/>
    <m/>
    <n v="578.35"/>
    <n v="554.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69"/>
    <x v="196"/>
    <s v="THE NATURE CONSERVANCY"/>
    <x v="0"/>
    <x v="34"/>
    <x v="0"/>
    <x v="1"/>
    <s v="Y"/>
    <m/>
    <n v="491.33333333333337"/>
    <n v="613.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0"/>
    <x v="196"/>
    <s v="THE NATURE CONSERVANCY"/>
    <x v="0"/>
    <x v="34"/>
    <x v="0"/>
    <x v="1"/>
    <s v="Y"/>
    <m/>
    <n v="307.76666666666665"/>
    <n v="613.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6-20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1"/>
    <x v="196"/>
    <s v="THE NATURE CONSERVANCY"/>
    <x v="0"/>
    <x v="34"/>
    <x v="0"/>
    <x v="1"/>
    <s v="Y"/>
    <m/>
    <n v="547.57000000000005"/>
    <n v="851.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2"/>
    <x v="196"/>
    <s v="THE NATURE CONSERVANCY"/>
    <x v="0"/>
    <x v="1"/>
    <x v="0"/>
    <x v="1"/>
    <s v="Y"/>
    <m/>
    <n v="862.81000000000006"/>
    <n v="891"/>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3"/>
    <x v="196"/>
    <s v="THE NATURE CONSERVANCY"/>
    <x v="0"/>
    <x v="34"/>
    <x v="0"/>
    <x v="1"/>
    <s v="Y"/>
    <m/>
    <n v="466.47"/>
    <n v="376.2"/>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4"/>
    <x v="196"/>
    <s v="THE NATURE CONSERVANCY"/>
    <x v="0"/>
    <x v="34"/>
    <x v="0"/>
    <x v="1"/>
    <s v="Y"/>
    <m/>
    <n v="503.46666666666664"/>
    <n v="1069.2"/>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5"/>
    <x v="196"/>
    <s v="THE NATURE CONSERVANCY"/>
    <x v="0"/>
    <x v="34"/>
    <x v="0"/>
    <x v="1"/>
    <s v="Y"/>
    <m/>
    <n v="338.33333333333331"/>
    <n v="554.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6"/>
    <x v="196"/>
    <s v="THE NATURE CONSERVANCY"/>
    <x v="0"/>
    <x v="1"/>
    <x v="0"/>
    <x v="1"/>
    <s v="Y"/>
    <m/>
    <n v="274.08333333333331"/>
    <n v="554.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7"/>
    <x v="196"/>
    <s v="THE NATURE CONSERVANCY"/>
    <x v="0"/>
    <x v="34"/>
    <x v="0"/>
    <x v="1"/>
    <s v="Y"/>
    <m/>
    <n v="542.6733333333334"/>
    <n v="59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8"/>
    <x v="196"/>
    <s v="THE NATURE CONSERVANCY"/>
    <x v="0"/>
    <x v="34"/>
    <x v="0"/>
    <x v="1"/>
    <s v="Y"/>
    <m/>
    <n v="925.49333333333334"/>
    <n v="970.2"/>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79"/>
    <x v="196"/>
    <s v="THE NATURE CONSERVANCY"/>
    <x v="0"/>
    <x v="15"/>
    <x v="0"/>
    <x v="0"/>
    <s v="Y"/>
    <m/>
    <n v="856.60666666666668"/>
    <n v="1346.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0"/>
    <x v="0"/>
    <m/>
    <x v="0"/>
    <m/>
    <s v="R3"/>
    <s v="P1"/>
  </r>
  <r>
    <x v="480"/>
    <x v="196"/>
    <s v="THE NATURE CONSERVANCY"/>
    <x v="0"/>
    <x v="34"/>
    <x v="0"/>
    <x v="1"/>
    <s v="Y"/>
    <m/>
    <n v="562.66666666666674"/>
    <n v="356.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1"/>
    <x v="196"/>
    <s v="THE NATURE CONSERVANCY"/>
    <x v="0"/>
    <x v="34"/>
    <x v="0"/>
    <x v="1"/>
    <s v="Y"/>
    <m/>
    <n v="290.45999999999998"/>
    <n v="514.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2"/>
    <x v="196"/>
    <s v="THE NATURE CONSERVANCY"/>
    <x v="0"/>
    <x v="34"/>
    <x v="0"/>
    <x v="1"/>
    <s v="Y"/>
    <m/>
    <n v="627.48333333333335"/>
    <n v="1089"/>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3"/>
    <x v="196"/>
    <s v="THE NATURE CONSERVANCY"/>
    <x v="0"/>
    <x v="34"/>
    <x v="0"/>
    <x v="1"/>
    <s v="Y"/>
    <m/>
    <n v="317.68666666666667"/>
    <n v="4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4"/>
    <x v="196"/>
    <s v="THE NATURE CONSERVANCY"/>
    <x v="0"/>
    <x v="34"/>
    <x v="0"/>
    <x v="1"/>
    <s v="Y"/>
    <m/>
    <n v="501.74666666666667"/>
    <n v="633.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5"/>
    <x v="196"/>
    <s v="THE NATURE CONSERVANCY"/>
    <x v="0"/>
    <x v="1"/>
    <x v="0"/>
    <x v="1"/>
    <s v="Y"/>
    <m/>
    <n v="443.09"/>
    <n v="851.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6"/>
    <x v="196"/>
    <s v="THE NATURE CONSERVANCY"/>
    <x v="0"/>
    <x v="34"/>
    <x v="0"/>
    <x v="1"/>
    <s v="Y"/>
    <m/>
    <n v="1627.9866666666667"/>
    <n v="435.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7"/>
    <x v="196"/>
    <s v="THE NATURE CONSERVANCY"/>
    <x v="0"/>
    <x v="34"/>
    <x v="0"/>
    <x v="1"/>
    <s v="Y"/>
    <m/>
    <n v="540.54333333333329"/>
    <n v="633.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8"/>
    <x v="196"/>
    <s v="THE NATURE CONSERVANCY"/>
    <x v="0"/>
    <x v="34"/>
    <x v="0"/>
    <x v="1"/>
    <s v="Y"/>
    <m/>
    <n v="596.41"/>
    <n v="613.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89"/>
    <x v="196"/>
    <s v="THE NATURE CONSERVANCY"/>
    <x v="0"/>
    <x v="34"/>
    <x v="0"/>
    <x v="1"/>
    <s v="Y"/>
    <m/>
    <n v="324.35666666666668"/>
    <n v="811.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0"/>
    <x v="196"/>
    <s v="THE NATURE CONSERVANCY"/>
    <x v="0"/>
    <x v="34"/>
    <x v="0"/>
    <x v="1"/>
    <s v="Y"/>
    <m/>
    <n v="503.46666666666664"/>
    <n v="118.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1"/>
    <x v="196"/>
    <s v="THE NATURE CONSERVANCY"/>
    <x v="0"/>
    <x v="34"/>
    <x v="0"/>
    <x v="1"/>
    <s v="Y"/>
    <m/>
    <n v="723.67"/>
    <n v="910.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2"/>
    <x v="196"/>
    <s v="THE NATURE CONSERVANCY"/>
    <x v="0"/>
    <x v="34"/>
    <x v="0"/>
    <x v="1"/>
    <s v="Y"/>
    <m/>
    <n v="422.10999999999996"/>
    <n v="831.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3"/>
    <x v="196"/>
    <s v="THE NATURE CONSERVANCY"/>
    <x v="0"/>
    <x v="34"/>
    <x v="0"/>
    <x v="1"/>
    <s v="Y"/>
    <m/>
    <n v="681.93666666666672"/>
    <n v="138.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4"/>
    <x v="196"/>
    <s v="THE NATURE CONSERVANCY"/>
    <x v="0"/>
    <x v="1"/>
    <x v="0"/>
    <x v="1"/>
    <s v="Y"/>
    <m/>
    <n v="630.14333333333332"/>
    <n v="732.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5"/>
    <x v="196"/>
    <s v="THE NATURE CONSERVANCY"/>
    <x v="0"/>
    <x v="1"/>
    <x v="0"/>
    <x v="1"/>
    <s v="Y"/>
    <m/>
    <n v="439.52666666666664"/>
    <n v="970.2"/>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6"/>
    <x v="196"/>
    <s v="THE NATURE CONSERVANCY"/>
    <x v="0"/>
    <x v="1"/>
    <x v="0"/>
    <x v="1"/>
    <s v="Y"/>
    <m/>
    <n v="518.56666666666672"/>
    <n v="534.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7"/>
    <x v="196"/>
    <s v="THE NATURE CONSERVANCY"/>
    <x v="0"/>
    <x v="1"/>
    <x v="0"/>
    <x v="1"/>
    <s v="Y"/>
    <m/>
    <n v="435.38666666666666"/>
    <n v="39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8"/>
    <x v="196"/>
    <s v="THE NATURE CONSERVANCY"/>
    <x v="0"/>
    <x v="34"/>
    <x v="0"/>
    <x v="1"/>
    <s v="Y"/>
    <m/>
    <n v="428.82"/>
    <n v="970.2"/>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499"/>
    <x v="196"/>
    <s v="THE NATURE CONSERVANCY"/>
    <x v="0"/>
    <x v="34"/>
    <x v="0"/>
    <x v="1"/>
    <s v="Y"/>
    <m/>
    <n v="401.95"/>
    <n v="59.4"/>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0"/>
    <x v="196"/>
    <s v="THE NATURE CONSERVANCY"/>
    <x v="0"/>
    <x v="34"/>
    <x v="0"/>
    <x v="1"/>
    <s v="Y"/>
    <m/>
    <n v="611.20333333333338"/>
    <n v="693"/>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1"/>
    <x v="196"/>
    <s v="THE NATURE CONSERVANCY"/>
    <x v="0"/>
    <x v="34"/>
    <x v="0"/>
    <x v="1"/>
    <s v="Y"/>
    <m/>
    <n v="548.45666666666659"/>
    <n v="613.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2"/>
    <x v="196"/>
    <s v="THE NATURE CONSERVANCY"/>
    <x v="0"/>
    <x v="34"/>
    <x v="0"/>
    <x v="1"/>
    <s v="Y"/>
    <m/>
    <n v="567.10333333333335"/>
    <n v="574.2000000000000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3"/>
    <x v="246"/>
    <s v="DELTA ORCHARDS, LP"/>
    <x v="0"/>
    <x v="1"/>
    <x v="0"/>
    <x v="1"/>
    <s v="Y"/>
    <m/>
    <n v="1190.8533333333332"/>
    <n v="791.47900000000004"/>
    <x v="0"/>
    <s v="Sutter Slough"/>
    <s v="Sacramento"/>
    <s v="Sacramento"/>
    <s v="142-0020-043-0000"/>
    <s v="142-0020-043-0000"/>
    <m/>
    <s v="Completely"/>
    <n v="1908"/>
    <s v="Unknown"/>
    <m/>
    <m/>
    <m/>
    <s v="No"/>
    <d v="2017-07-19T00:00:00"/>
    <x v="3"/>
    <s v="Eastern part of the POU is on Non-Riparian Patents."/>
    <x v="0"/>
    <s v="N/A"/>
    <s v="N/A"/>
    <s v="N/A"/>
    <s v="N/A"/>
    <s v="N/A"/>
    <s v="N/A"/>
    <s v="N/A"/>
    <s v="N/A"/>
    <d v="2017-07-27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4"/>
    <x v="196"/>
    <s v="THE NATURE CONSERVANCY"/>
    <x v="0"/>
    <x v="1"/>
    <x v="0"/>
    <x v="1"/>
    <s v="Y"/>
    <m/>
    <n v="698.81666666666661"/>
    <n v="514.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5"/>
    <x v="196"/>
    <s v="THE NATURE CONSERVANCY"/>
    <x v="0"/>
    <x v="1"/>
    <x v="0"/>
    <x v="1"/>
    <s v="Y"/>
    <m/>
    <n v="561.18999999999994"/>
    <n v="1207.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6"/>
    <x v="196"/>
    <s v="THE NATURE CONSERVANCY"/>
    <x v="0"/>
    <x v="1"/>
    <x v="0"/>
    <x v="1"/>
    <s v="Y"/>
    <m/>
    <n v="1764.67"/>
    <n v="910.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7"/>
    <x v="247"/>
    <s v="MYERS LAND COMPANY LLP"/>
    <x v="0"/>
    <x v="1"/>
    <x v="0"/>
    <x v="1"/>
    <s v="Y"/>
    <m/>
    <n v="625.20000000000005"/>
    <n v="0"/>
    <x v="0"/>
    <s v="SACRAMENTO RIVER"/>
    <m/>
    <s v="Yolo"/>
    <s v="132-0190-006"/>
    <s v="Unknown"/>
    <s v="Unknown"/>
    <s v="Unknown"/>
    <m/>
    <s v="Unknown"/>
    <s v="unknown"/>
    <s v="no"/>
    <m/>
    <s v="No"/>
    <d v="2017-05-22T00:00:00"/>
    <x v="0"/>
    <s v="No POU map was provided. We need more information to understand the claim.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08"/>
    <x v="67"/>
    <s v="Rudy M. Mussi Investment L.P."/>
    <x v="0"/>
    <x v="11"/>
    <x v="0"/>
    <x v="0"/>
    <s v="Y"/>
    <m/>
    <n v="1690.5366666666666"/>
    <n v="1736.8820000000001"/>
    <x v="0"/>
    <s v="Middle River"/>
    <s v="SJ Delta"/>
    <s v="San Joaquin"/>
    <s v="189-220-13"/>
    <s v="189-220-13_x000a_189-220-14"/>
    <s v="Union Island"/>
    <s v="Partially"/>
    <m/>
    <s v="Unknown"/>
    <m/>
    <m/>
    <m/>
    <s v="No"/>
    <d v="2017-05-25T00:00:00"/>
    <x v="1"/>
    <s v="POU is on Riparian Patents. Refer to initial comments."/>
    <x v="0"/>
    <s v="N/A"/>
    <s v="N/A"/>
    <s v="N/A"/>
    <s v="N/A"/>
    <s v="N/A"/>
    <s v="N/A"/>
    <s v="N/A"/>
    <s v="N/A"/>
    <d v="2017-06-29T00:00:00"/>
    <x v="1"/>
    <s v="POD and POU are located within WIC boundary which is considered as *4 category"/>
    <x v="0"/>
    <x v="0"/>
    <m/>
    <x v="0"/>
    <m/>
    <s v="R3"/>
    <s v="P3"/>
  </r>
  <r>
    <x v="509"/>
    <x v="67"/>
    <s v="Rudy M. Mussi Investment L.P."/>
    <x v="0"/>
    <x v="1"/>
    <x v="0"/>
    <x v="0"/>
    <s v="Y"/>
    <m/>
    <n v="365.42333333333335"/>
    <n v="793.01400000000001"/>
    <x v="0"/>
    <s v="Middle River"/>
    <s v="SJ Delta"/>
    <s v="San Joaquin"/>
    <s v="189-220-02_x000a_"/>
    <s v="189-220-02_x000a_"/>
    <s v="Union Island"/>
    <s v="Partially"/>
    <m/>
    <s v="Unknown"/>
    <m/>
    <m/>
    <m/>
    <s v="No"/>
    <d v="2017-05-25T00:00:00"/>
    <x v="1"/>
    <s v="POU is on a Riparian Patents adjacent to watercourse."/>
    <x v="0"/>
    <s v="N/A"/>
    <s v="N/A"/>
    <s v="N/A"/>
    <s v="N/A"/>
    <s v="N/A"/>
    <s v="N/A"/>
    <s v="N/A"/>
    <s v="N/A"/>
    <d v="2017-06-29T00:00:00"/>
    <x v="2"/>
    <s v="Documentation is needed."/>
    <x v="0"/>
    <x v="0"/>
    <m/>
    <x v="0"/>
    <m/>
    <s v="R3"/>
    <s v="P1"/>
  </r>
  <r>
    <x v="510"/>
    <x v="67"/>
    <s v="Rudy M. Mussi Investment L.P."/>
    <x v="0"/>
    <x v="1"/>
    <x v="0"/>
    <x v="0"/>
    <s v="Y"/>
    <m/>
    <n v="418.10666666666674"/>
    <n v="857.84900000000005"/>
    <x v="0"/>
    <s v="Middle River"/>
    <s v="SJ Delta"/>
    <s v="San Joaquin"/>
    <m/>
    <s v="189-220-03"/>
    <s v="Union Island"/>
    <s v="Partially"/>
    <m/>
    <s v="Unknown"/>
    <m/>
    <m/>
    <m/>
    <s v="No"/>
    <d v="2017-05-25T00:00:00"/>
    <x v="1"/>
    <s v="POU is on a Riparian Patents adjacent to watercourse."/>
    <x v="0"/>
    <s v="N/A"/>
    <s v="N/A"/>
    <s v="N/A"/>
    <s v="N/A"/>
    <s v="N/A"/>
    <s v="N/A"/>
    <s v="N/A"/>
    <s v="N/A"/>
    <d v="2017-06-29T00:00:00"/>
    <x v="1"/>
    <s v="POD and POU are located within WIC boundary which is considered as *4 category"/>
    <x v="0"/>
    <x v="0"/>
    <m/>
    <x v="0"/>
    <m/>
    <s v="R3"/>
    <s v="P3"/>
  </r>
  <r>
    <x v="511"/>
    <x v="67"/>
    <s v="Rudy M. Mussi Investment L.P."/>
    <x v="0"/>
    <x v="1"/>
    <x v="0"/>
    <x v="0"/>
    <s v="Y"/>
    <m/>
    <n v="461.03333333333336"/>
    <n v="528.55200000000002"/>
    <x v="0"/>
    <s v="Middle River"/>
    <s v="SJ Delta"/>
    <s v="San Joaquin"/>
    <m/>
    <s v="189-220-03"/>
    <s v="Union Island"/>
    <s v="Partially"/>
    <m/>
    <s v="Unknown"/>
    <m/>
    <m/>
    <m/>
    <s v="No"/>
    <d v="2017-05-25T00:00:00"/>
    <x v="1"/>
    <s v="POU is on a Riparian Patents adjacent to watercourse."/>
    <x v="0"/>
    <s v="N/A"/>
    <s v="N/A"/>
    <s v="N/A"/>
    <s v="N/A"/>
    <s v="N/A"/>
    <s v="N/A"/>
    <s v="N/A"/>
    <s v="N/A"/>
    <d v="2017-06-29T00:00:00"/>
    <x v="1"/>
    <s v="POD and POU are located within WIC boundary which is considered as *4 category"/>
    <x v="0"/>
    <x v="0"/>
    <m/>
    <x v="0"/>
    <m/>
    <s v="R3"/>
    <s v="P3"/>
  </r>
  <r>
    <x v="512"/>
    <x v="248"/>
    <s v="LEEN DE SNAYER"/>
    <x v="0"/>
    <x v="4"/>
    <x v="0"/>
    <x v="1"/>
    <s v="Y"/>
    <m/>
    <n v="1195.6366666666665"/>
    <n v="941.14"/>
    <x v="0"/>
    <s v="MOKELUMNE RIVER"/>
    <s v="SACRAMENTO SAN JOAQUIN DELTA"/>
    <s v="San Joaquin"/>
    <s v="001-040-21"/>
    <s v="001-040-21"/>
    <s v="CA PATENT 1296, 235, 1859, 452"/>
    <s v="Partially"/>
    <m/>
    <s v="Single Separation"/>
    <m/>
    <m/>
    <m/>
    <s v="No"/>
    <d v="2017-06-27T00:00:00"/>
    <x v="1"/>
    <s v="two patents don't appear to be riparian although on a reclaimed delta island, it will be difficult to say that these weren't inherently riparian"/>
    <x v="0"/>
    <s v="N/A"/>
    <s v="N/A"/>
    <s v="N/A"/>
    <s v="N/A"/>
    <s v="N/A"/>
    <s v="N/A"/>
    <s v="N/A"/>
    <s v="N/A"/>
    <d v="2017-06-19T00:00:00"/>
    <x v="2"/>
    <s v="ISWDU states first year of use at diversion site as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13"/>
    <x v="249"/>
    <s v="EDWARD MACHADO"/>
    <x v="0"/>
    <x v="1"/>
    <x v="0"/>
    <x v="0"/>
    <s v="Y"/>
    <m/>
    <n v="3190"/>
    <n v="2019.72"/>
    <x v="0"/>
    <s v="San Joaquin River"/>
    <s v="Sacramento-San Joaquin Delta"/>
    <s v="San Joaquin"/>
    <s v="239-140-07"/>
    <m/>
    <s v="Rancho El Pescadero"/>
    <s v="Completely"/>
    <m/>
    <s v="Not Separated"/>
    <m/>
    <m/>
    <m/>
    <s v="No"/>
    <d v="2017-08-30T00:00:00"/>
    <x v="1"/>
    <s v="POU/APN lie on the El Pescadero-Grimes Patent."/>
    <x v="0"/>
    <s v="N/A"/>
    <s v="N/A"/>
    <s v="N/A"/>
    <s v="N/A"/>
    <s v="N/A"/>
    <s v="N/A"/>
    <s v="N/A"/>
    <s v="N/A"/>
    <d v="2017-07-27T00:00:00"/>
    <x v="2"/>
    <s v="No documentation given"/>
    <x v="0"/>
    <x v="0"/>
    <m/>
    <x v="0"/>
    <m/>
    <s v="R3"/>
    <s v="P1"/>
  </r>
  <r>
    <x v="514"/>
    <x v="250"/>
    <s v="LEEN DESNAYER"/>
    <x v="0"/>
    <x v="1"/>
    <x v="0"/>
    <x v="1"/>
    <s v="Y"/>
    <s v="POD location in GIS is incorrect. County in eWRIMS shows Sacramento."/>
    <n v="751.58666666666659"/>
    <n v="431.46"/>
    <x v="0"/>
    <s v="BEAVER SLOUGH"/>
    <s v="SACRAMENTO SAN JOAQUIN DELTA"/>
    <s v="San Joaquin"/>
    <s v="011-050-08"/>
    <s v="011-050-08"/>
    <s v="CA PATENT 452, 573, 2311"/>
    <s v="Partially"/>
    <n v="1894"/>
    <s v="Single Separation"/>
    <m/>
    <m/>
    <m/>
    <s v="No"/>
    <d v="2017-08-09T00:00:00"/>
    <x v="3"/>
    <s v="Part of the POU/APNs lie on Non-Riparian Patents"/>
    <x v="0"/>
    <s v="N/A"/>
    <s v="N/A"/>
    <s v="N/A"/>
    <s v="N/A"/>
    <s v="N/A"/>
    <s v="N/A"/>
    <s v="N/A"/>
    <s v="N/A"/>
    <d v="2017-07-27T00:00:00"/>
    <x v="2"/>
    <s v="Patents/Certificate of Purchase provided. Not enough informatio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15"/>
    <x v="251"/>
    <s v="GEORGE BIAGI"/>
    <x v="0"/>
    <x v="1"/>
    <x v="0"/>
    <x v="0"/>
    <s v="Y"/>
    <m/>
    <n v="622.33333333333337"/>
    <n v="318.43"/>
    <x v="0"/>
    <s v="WHITE SLOUGH"/>
    <s v="San Joaquin River"/>
    <s v="San Joaquin"/>
    <s v=""/>
    <s v="055-080-04"/>
    <m/>
    <s v="Completely"/>
    <n v="1894"/>
    <s v="Not Separated"/>
    <m/>
    <m/>
    <m/>
    <s v="No"/>
    <d v="2017-08-30T00:00:00"/>
    <x v="0"/>
    <s v="Part of the POU/APN lie on Non-Riparian Patents"/>
    <x v="0"/>
    <s v="N/A"/>
    <s v="N/A"/>
    <s v="N/A"/>
    <s v="N/A"/>
    <s v="N/A"/>
    <s v="N/A"/>
    <s v="N/A"/>
    <s v="N/A"/>
    <d v="2017-07-27T00:00:00"/>
    <x v="2"/>
    <s v="No documentation given"/>
    <x v="0"/>
    <x v="0"/>
    <m/>
    <x v="0"/>
    <m/>
    <s v="R2"/>
    <s v="P1"/>
  </r>
  <r>
    <x v="516"/>
    <x v="251"/>
    <s v="GEORGE BIAGI"/>
    <x v="0"/>
    <x v="1"/>
    <x v="0"/>
    <x v="0"/>
    <s v="Y"/>
    <m/>
    <n v="622.33333333333337"/>
    <n v="318.43"/>
    <x v="0"/>
    <s v="WHITE SLOUGH"/>
    <s v="San Joaquin River"/>
    <s v="San Joaquin"/>
    <s v=""/>
    <s v="055-080-04"/>
    <m/>
    <s v="Completely"/>
    <n v="1894"/>
    <s v="Not Separated"/>
    <m/>
    <m/>
    <m/>
    <s v="No"/>
    <d v="2017-08-30T00:00:00"/>
    <x v="0"/>
    <s v="Part of the POU/APN lie on Non-Riparian Patents"/>
    <x v="0"/>
    <s v="N/A"/>
    <s v="N/A"/>
    <s v="N/A"/>
    <s v="N/A"/>
    <s v="N/A"/>
    <s v="N/A"/>
    <s v="N/A"/>
    <s v="N/A"/>
    <d v="2017-07-27T00:00:00"/>
    <x v="2"/>
    <s v="No documentation given"/>
    <x v="0"/>
    <x v="0"/>
    <m/>
    <x v="0"/>
    <m/>
    <s v="R2"/>
    <s v="P1"/>
  </r>
  <r>
    <x v="517"/>
    <x v="251"/>
    <s v="GEORGE BIAGI"/>
    <x v="0"/>
    <x v="1"/>
    <x v="0"/>
    <x v="0"/>
    <s v="Y"/>
    <m/>
    <n v="622.33333333333337"/>
    <n v="318.43"/>
    <x v="0"/>
    <s v="WHITE SLOUGH"/>
    <s v="San Joaquin River"/>
    <s v="San Joaquin"/>
    <s v=""/>
    <s v="055-080-04"/>
    <m/>
    <s v="Completely"/>
    <n v="1894"/>
    <s v="Not Separated"/>
    <m/>
    <m/>
    <m/>
    <s v="No"/>
    <d v="2017-08-30T00:00:00"/>
    <x v="0"/>
    <s v="Part of the POU/APN lie on Non-Riparian Patents"/>
    <x v="0"/>
    <s v="N/A"/>
    <s v="N/A"/>
    <s v="N/A"/>
    <s v="N/A"/>
    <s v="N/A"/>
    <s v="N/A"/>
    <s v="N/A"/>
    <s v="N/A"/>
    <d v="2017-07-27T00:00:00"/>
    <x v="2"/>
    <s v="No documentation given"/>
    <x v="0"/>
    <x v="0"/>
    <m/>
    <x v="0"/>
    <m/>
    <s v="R2"/>
    <s v="P1"/>
  </r>
  <r>
    <x v="518"/>
    <x v="252"/>
    <s v="EAST BAY REGIONAL PARK DISTRICT"/>
    <x v="0"/>
    <x v="1"/>
    <x v="0"/>
    <x v="0"/>
    <s v="Y"/>
    <m/>
    <n v="651.92000000000007"/>
    <n v="0"/>
    <x v="0"/>
    <s v="WERNER CUT"/>
    <s v="SACRAMENTO SAN JOAQUIN DELTA"/>
    <s v="Contra Costa"/>
    <s v="015-180-011"/>
    <s v="015-180-008"/>
    <s v="Patent 853"/>
    <s v="Completely"/>
    <m/>
    <s v="Not Separated"/>
    <n v="0"/>
    <s v="no"/>
    <m/>
    <s v="No"/>
    <d v="2017-06-30T00:00:00"/>
    <x v="1"/>
    <s v="Patents/APN are located in a Riparian Patent"/>
    <x v="0"/>
    <s v="N/A"/>
    <s v="N/A"/>
    <s v="N/A"/>
    <s v="N/A"/>
    <s v="N/A"/>
    <s v="N/A"/>
    <s v="N/A"/>
    <s v="N/A"/>
    <d v="2017-06-30T00:00:00"/>
    <x v="2"/>
    <s v="Documentation is needed."/>
    <x v="0"/>
    <x v="0"/>
    <m/>
    <x v="0"/>
    <m/>
    <s v="R3"/>
    <s v="P1"/>
  </r>
  <r>
    <x v="519"/>
    <x v="253"/>
    <s v="RICHARD BRANN"/>
    <x v="0"/>
    <x v="1"/>
    <x v="0"/>
    <x v="1"/>
    <s v="Y"/>
    <m/>
    <n v="762.08999999999992"/>
    <n v="412.71"/>
    <x v="0"/>
    <s v="MINOR SLOUGH"/>
    <s v="SACRAMENTO RIVER"/>
    <s v="Solano"/>
    <s v="0042-220-020"/>
    <s v="0042-250-040"/>
    <m/>
    <s v="Completely"/>
    <m/>
    <s v="Not Separated"/>
    <n v="1"/>
    <s v="no"/>
    <m/>
    <m/>
    <d v="2017-08-30T00:00:00"/>
    <x v="1"/>
    <s v="POU/APN is disconnected from POD. However, it lies on a Riparian Patent."/>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20"/>
    <x v="254"/>
    <s v="Cortopassi Life Estate, et al"/>
    <x v="0"/>
    <x v="36"/>
    <x v="0"/>
    <x v="0"/>
    <s v="Y"/>
    <m/>
    <n v="354.25666666666666"/>
    <n v="204"/>
    <x v="0"/>
    <s v="Fourteen Mile Slough"/>
    <s v="Sacramento-San Joaquin Delta"/>
    <s v="San Joaquin"/>
    <s v="071-140-02"/>
    <s v="071-140-01_x000a_071-140-02"/>
    <s v="(1) CA Patent 3050"/>
    <s v="Completely"/>
    <m/>
    <s v="Not Separated"/>
    <n v="2"/>
    <s v="no"/>
    <m/>
    <s v="No"/>
    <d v="2017-06-23T00:00:00"/>
    <x v="1"/>
    <s v="Place of use is adjacent to Fourteen Mile Slough, POD is owned by the water right claimant, and the place of use is fully enclosed within the original riparian patent."/>
    <x v="0"/>
    <s v="N/A"/>
    <s v="N/A"/>
    <s v="N/A"/>
    <s v="N/A"/>
    <s v="N/A"/>
    <s v="N/A"/>
    <s v="N/A"/>
    <s v="N/A"/>
    <d v="2017-06-19T00:00:00"/>
    <x v="2"/>
    <s v="More information needed"/>
    <x v="0"/>
    <x v="0"/>
    <m/>
    <x v="0"/>
    <m/>
    <s v="R3"/>
    <s v="P1"/>
  </r>
  <r>
    <x v="521"/>
    <x v="254"/>
    <s v="Cortopassi Life Estate, et al"/>
    <x v="0"/>
    <x v="36"/>
    <x v="0"/>
    <x v="0"/>
    <s v="Y"/>
    <m/>
    <n v="272.50333333333333"/>
    <n v="160"/>
    <x v="0"/>
    <s v="Fourteen Mile Slough"/>
    <s v="Sacramento-San Joaquin Delta"/>
    <s v="San Joaquin"/>
    <s v="071-140-02"/>
    <s v="071-140-01_x000a_071-140-02"/>
    <s v="(1) CA Patent 3050"/>
    <s v="Completely"/>
    <m/>
    <s v="Not Separated"/>
    <n v="2"/>
    <s v="no"/>
    <m/>
    <s v="No"/>
    <d v="2017-06-23T00:00:00"/>
    <x v="1"/>
    <s v="Place of use is adjacent to Fourteen Mile Slough, POD is owned by the water right claimant, and the place of use is fully enclosed within the original riparian patent."/>
    <x v="0"/>
    <s v="N/A"/>
    <s v="N/A"/>
    <s v="N/A"/>
    <s v="N/A"/>
    <s v="N/A"/>
    <s v="N/A"/>
    <s v="N/A"/>
    <s v="N/A"/>
    <d v="2017-06-19T00:00:00"/>
    <x v="2"/>
    <s v="More information needed"/>
    <x v="0"/>
    <x v="0"/>
    <m/>
    <x v="0"/>
    <m/>
    <s v="R3"/>
    <s v="P1"/>
  </r>
  <r>
    <x v="522"/>
    <x v="254"/>
    <s v="Cortopassi Life Estate, et al"/>
    <x v="0"/>
    <x v="36"/>
    <x v="0"/>
    <x v="0"/>
    <s v="Y"/>
    <m/>
    <n v="340.62666666666667"/>
    <n v="210"/>
    <x v="0"/>
    <s v="Fourteen Mile Slough"/>
    <s v="Sacramento-San Joaquin Delta"/>
    <s v="San Joaquin"/>
    <s v="071-140-01"/>
    <s v="071-140-01_x000a_071-140-02"/>
    <s v="(1) CA Patent 3050"/>
    <s v="Completely"/>
    <m/>
    <s v="Not Separated"/>
    <n v="2"/>
    <s v="no"/>
    <m/>
    <s v="No"/>
    <d v="2017-06-23T00:00:00"/>
    <x v="1"/>
    <s v="Place of use is adjacent to Fourteen Mile Slough, POD is owned by the water right claimant, and the place of use is fully enclosed within the original riparian patent."/>
    <x v="0"/>
    <s v="N/A"/>
    <s v="N/A"/>
    <s v="N/A"/>
    <s v="N/A"/>
    <s v="N/A"/>
    <s v="N/A"/>
    <s v="N/A"/>
    <s v="N/A"/>
    <d v="2017-06-19T00:00:00"/>
    <x v="2"/>
    <s v="More information needed"/>
    <x v="0"/>
    <x v="0"/>
    <m/>
    <x v="0"/>
    <m/>
    <s v="R3"/>
    <s v="P1"/>
  </r>
  <r>
    <x v="523"/>
    <x v="254"/>
    <s v="Cortopassi Life Estate, et al"/>
    <x v="0"/>
    <x v="36"/>
    <x v="0"/>
    <x v="0"/>
    <s v="Y"/>
    <m/>
    <n v="806.07272727272721"/>
    <n v="538"/>
    <x v="0"/>
    <s v="Fourteen Mile Slough"/>
    <s v="Sacramento-San Joaquin Delta"/>
    <s v="San Joaquin"/>
    <s v="071-140-01"/>
    <s v="071-140-01_x000a_071-140-02"/>
    <s v="(1) CA Patent 3050"/>
    <s v="Completely"/>
    <m/>
    <s v="Not Separated"/>
    <n v="2"/>
    <s v="no"/>
    <m/>
    <s v="No"/>
    <d v="2017-06-23T00:00:00"/>
    <x v="1"/>
    <s v="Place of use is adjacent to Fourteen Mile Slough, POD is owned by the water right claimant, and the place of use is fully enclosed within the original riparian patent."/>
    <x v="0"/>
    <s v="N/A"/>
    <s v="N/A"/>
    <s v="N/A"/>
    <s v="N/A"/>
    <s v="N/A"/>
    <s v="N/A"/>
    <s v="N/A"/>
    <s v="N/A"/>
    <d v="2017-06-19T00:00:00"/>
    <x v="2"/>
    <s v="More information needed"/>
    <x v="0"/>
    <x v="0"/>
    <m/>
    <x v="0"/>
    <m/>
    <s v="R3"/>
    <s v="P1"/>
  </r>
  <r>
    <x v="524"/>
    <x v="255"/>
    <s v="Peter G. Dwyer, Jr."/>
    <x v="0"/>
    <x v="1"/>
    <x v="0"/>
    <x v="1"/>
    <s v="Y"/>
    <m/>
    <n v="1059"/>
    <n v="952"/>
    <x v="0"/>
    <s v="Babel Slough"/>
    <s v="Sacramento San Joaquin Delta"/>
    <s v="Yolo"/>
    <s v="044-040-025"/>
    <s v="044 050 18, 044 090 03, 044 090 18, 044 090 17, 044 040 21, 044 040 19, 044 040 17"/>
    <s v=" Patent 394, Patent 473"/>
    <s v="Separated"/>
    <m/>
    <s v="Multiple Separations"/>
    <n v="6"/>
    <s v="no"/>
    <s v="Drew (estimated) the place of use given a map "/>
    <s v="No"/>
    <d v="2017-05-30T00:00:00"/>
    <x v="3"/>
    <s v="See S018708 POU and Underlying Patents(Revised).pdf. All of POU parcels are located on non-riparian patents to the watercourse.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25"/>
    <x v="255"/>
    <s v="Peter G. Dwyer, Jr."/>
    <x v="0"/>
    <x v="1"/>
    <x v="0"/>
    <x v="1"/>
    <s v="Y"/>
    <m/>
    <n v="325"/>
    <n v="225"/>
    <x v="0"/>
    <s v="Winchester Lake"/>
    <s v="Sacramento/San Joaquin Delta"/>
    <s v="Yolo"/>
    <s v="044-120-011"/>
    <s v="Unknown"/>
    <s v="Unknown"/>
    <s v="Unknown"/>
    <m/>
    <s v="Unknown"/>
    <s v="unknown"/>
    <s v="no"/>
    <m/>
    <s v="No"/>
    <d v="2017-05-30T00:00:00"/>
    <x v="0"/>
    <s v="See S018709 POU and Underlying Patents(Revised).pdf. The POU map was found on the 14th floor of the CalEPA building. The south portion of the POU parcels are abutting the water source, however, the north portion of the POU parcel (APN: 044-090-18) is not abutting the water source. May require the claimant to provide more documentation regarding the transfer of the riparian rights. Only a portion of APN: 044-090-18 is shown in the map.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26"/>
    <x v="196"/>
    <s v="THE NATURE CONSERVANCY"/>
    <x v="0"/>
    <x v="34"/>
    <x v="0"/>
    <x v="1"/>
    <s v="Y"/>
    <m/>
    <n v="764.81666666666661"/>
    <n v="613.79999999999995"/>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27"/>
    <x v="249"/>
    <s v="EDWARD MACHADO"/>
    <x v="0"/>
    <x v="33"/>
    <x v="0"/>
    <x v="0"/>
    <s v="Y"/>
    <m/>
    <n v="3927.9466666666672"/>
    <n v="2019.72"/>
    <x v="0"/>
    <s v="San Joaquin River"/>
    <s v="Sacramento-San Joaquin Delta"/>
    <s v="San Joaquin"/>
    <s v="239-140-07"/>
    <s v="239--130-04_x000a_239-140-07_x000a_239-140-08"/>
    <s v="Rancho El Pescadero"/>
    <s v="Completely"/>
    <m/>
    <s v="Not Separated"/>
    <m/>
    <m/>
    <m/>
    <s v="No"/>
    <d v="2017-08-30T00:00:00"/>
    <x v="1"/>
    <s v="POU/APN lies on the El Pescadero Patent."/>
    <x v="1"/>
    <s v="N/A"/>
    <s v="N/A"/>
    <s v="N/A"/>
    <s v="N/A"/>
    <s v="N/A"/>
    <s v="N/A"/>
    <s v="N/A"/>
    <s v="N/A"/>
    <d v="2017-07-24T00:00:00"/>
    <x v="3"/>
    <s v="N/A"/>
    <x v="0"/>
    <x v="0"/>
    <m/>
    <x v="0"/>
    <m/>
    <s v="R3"/>
    <s v="N/A"/>
  </r>
  <r>
    <x v="528"/>
    <x v="244"/>
    <s v="Berniece L. Silva Trust"/>
    <x v="0"/>
    <x v="35"/>
    <x v="0"/>
    <x v="0"/>
    <s v="Y"/>
    <m/>
    <n v="292.13666666666666"/>
    <n v="500.73"/>
    <x v="0"/>
    <s v="Old River"/>
    <s v="Sacramento-San Joaquin Delta"/>
    <s v="San Joaquin"/>
    <s v="129-180-35"/>
    <s v="129-180-35"/>
    <s v="(1) Henry D. Bacon 3/26/1873 Patent, Survey 1141"/>
    <s v="Completely"/>
    <m/>
    <s v="Not Separated"/>
    <m/>
    <m/>
    <m/>
    <s v="No"/>
    <d v="2017-05-25T00:00:00"/>
    <x v="1"/>
    <s v="POU is on a Riparian Patents adjacent to watercourse."/>
    <x v="0"/>
    <s v="N/A"/>
    <s v="N/A"/>
    <s v="N/A"/>
    <s v="N/A"/>
    <s v="N/A"/>
    <s v="N/A"/>
    <s v="N/A"/>
    <s v="N/A"/>
    <d v="2017-06-27T00:00:00"/>
    <x v="2"/>
    <s v="More information is needed."/>
    <x v="0"/>
    <x v="0"/>
    <m/>
    <x v="0"/>
    <m/>
    <s v="R3"/>
    <s v="P1"/>
  </r>
  <r>
    <x v="529"/>
    <x v="256"/>
    <s v="M Ratto, Rodgers, Ohm, L Ratto and Nomellini"/>
    <x v="0"/>
    <x v="0"/>
    <x v="0"/>
    <x v="0"/>
    <s v="Y"/>
    <m/>
    <n v="578.09333333333336"/>
    <n v="235.56"/>
    <x v="0"/>
    <s v="San Joaquin River"/>
    <s v="Sacramento/San Joaquin Delta"/>
    <s v="San Joaquin"/>
    <s v="162-110-09"/>
    <s v="16211005_x000a_16211006_x000a_16211009_x000a_16211010_x000a_16211014_x000a_16211018_x000a_16211019_x000a_16211020_x000a_16212009_x000a_16212014"/>
    <s v="CA PATENT 2182"/>
    <s v="Partially"/>
    <m/>
    <s v="Multiple Separations"/>
    <n v="10"/>
    <s v="no"/>
    <m/>
    <s v="No"/>
    <d v="2017-08-16T00:00:00"/>
    <x v="3"/>
    <s v="Most of the parcels do not touch the POD. There is a &quot;Claypit&quot; in the POU that is unclear where the source of water is coming from."/>
    <x v="0"/>
    <s v="N/A"/>
    <s v="N/A"/>
    <s v="N/A"/>
    <s v="N/A"/>
    <s v="N/A"/>
    <s v="N/A"/>
    <s v="N/A"/>
    <s v="N/A"/>
    <d v="2017-07-21T00:00:00"/>
    <x v="2"/>
    <s v="No supporting document for Pre-1914 right was submitted. Need more info."/>
    <x v="0"/>
    <x v="0"/>
    <m/>
    <x v="0"/>
    <m/>
    <s v="R1"/>
    <s v="P1"/>
  </r>
  <r>
    <x v="530"/>
    <x v="244"/>
    <s v="Berniece L. Silva Trust"/>
    <x v="0"/>
    <x v="1"/>
    <x v="0"/>
    <x v="0"/>
    <s v="Y"/>
    <m/>
    <n v="406.93666666666667"/>
    <n v="697.48"/>
    <x v="0"/>
    <s v="Old River"/>
    <s v="Sacramento-San Joaquin Delta"/>
    <s v="San Joaquin"/>
    <s v="129-180-35"/>
    <s v="129-180-35"/>
    <s v="(1) William Dolan 3/26/1873 Patent, Surveys 1114 and 1115"/>
    <s v="Completely"/>
    <m/>
    <s v="Not Separated"/>
    <m/>
    <m/>
    <m/>
    <s v="No"/>
    <d v="2017-05-25T00:00:00"/>
    <x v="1"/>
    <s v="POU is on a Riparian Patents adjacent to watercourse."/>
    <x v="0"/>
    <s v="N/A"/>
    <s v="N/A"/>
    <s v="N/A"/>
    <s v="N/A"/>
    <s v="N/A"/>
    <s v="N/A"/>
    <s v="N/A"/>
    <s v="N/A"/>
    <d v="2017-06-27T00:00:00"/>
    <x v="2"/>
    <s v="More information is needed."/>
    <x v="0"/>
    <x v="0"/>
    <m/>
    <x v="0"/>
    <m/>
    <s v="R3"/>
    <s v="P1"/>
  </r>
  <r>
    <x v="531"/>
    <x v="257"/>
    <s v="Fagundes Dairy"/>
    <x v="0"/>
    <x v="1"/>
    <x v="0"/>
    <x v="0"/>
    <s v="N"/>
    <m/>
    <n v="22424"/>
    <n v="0"/>
    <x v="0"/>
    <s v="Merced River"/>
    <s v="San Joaquin River"/>
    <s v="Merced"/>
    <s v="NE 1/4, Sec 9, T5S, R14E MD B&amp;M"/>
    <s v="042-160-038, 042-200-048, 042-200-047, 042-170-010, 042-200-052, 042-160-044, 042-160-045, 042-200-050, 042-200-036, 042-170-012, 042-170-021"/>
    <m/>
    <s v="Separated"/>
    <m/>
    <s v="Multiple Separations"/>
    <n v="11"/>
    <s v="no"/>
    <m/>
    <s v="No"/>
    <d v="2017-08-24T00:00:00"/>
    <x v="3"/>
    <s v="POU is separated from POD and Merced River, and overlies patents which are not riparian to the water source. SEE S018779 POU and Underlying Patents."/>
    <x v="0"/>
    <s v="N/A"/>
    <s v="N/A"/>
    <s v="N/A"/>
    <s v="N/A"/>
    <s v="N/A"/>
    <s v="N/A"/>
    <s v="N/A"/>
    <s v="N/A"/>
    <d v="2017-06-26T00:00:00"/>
    <x v="2"/>
    <s v="Information needed"/>
    <x v="0"/>
    <x v="0"/>
    <m/>
    <x v="0"/>
    <m/>
    <s v="R1"/>
    <s v="P1"/>
  </r>
  <r>
    <x v="532"/>
    <x v="258"/>
    <s v="YAMADA BROTHERS"/>
    <x v="0"/>
    <x v="11"/>
    <x v="0"/>
    <x v="0"/>
    <s v="Y"/>
    <m/>
    <n v="1168.18"/>
    <s v="-"/>
    <x v="0"/>
    <s v="Grant Line Canal"/>
    <s v="SJ Delta"/>
    <s v="San Joaquin"/>
    <m/>
    <n v="18917007"/>
    <s v="Union Island"/>
    <s v="Partially"/>
    <s v="Late 1800s"/>
    <s v="Multiple Separations"/>
    <m/>
    <m/>
    <m/>
    <s v="No"/>
    <d v="2017-05-25T00:00:00"/>
    <x v="1"/>
    <s v="Supporting Documents prove Riparian Claim"/>
    <x v="0"/>
    <s v="N/A"/>
    <s v="N/A"/>
    <s v="N/A"/>
    <s v="N/A"/>
    <s v="N/A"/>
    <s v="N/A"/>
    <s v="N/A"/>
    <s v="N/A"/>
    <d v="2017-06-30T00:00:00"/>
    <x v="0"/>
    <s v="Bixler Decree mentions &quot;water use&quot; since 1889. However, not fully defined."/>
    <x v="0"/>
    <x v="0"/>
    <m/>
    <x v="0"/>
    <m/>
    <s v="R3"/>
    <s v="P2"/>
  </r>
  <r>
    <x v="533"/>
    <x v="259"/>
    <s v="Ensher, Alexander and Barsoom, INC."/>
    <x v="0"/>
    <x v="29"/>
    <x v="0"/>
    <x v="0"/>
    <s v="Y"/>
    <m/>
    <n v="495.39333333333343"/>
    <n v="351.26"/>
    <x v="0"/>
    <s v="Trapper Slough"/>
    <s v="Middle River"/>
    <s v="San Joaquin"/>
    <s v="129-200-11"/>
    <s v="129-200-11_x000a_"/>
    <s v="CA Patent 2182"/>
    <s v="Completely"/>
    <n v="1910"/>
    <s v="Not Separated"/>
    <m/>
    <m/>
    <m/>
    <s v="No"/>
    <m/>
    <x v="1"/>
    <s v="_x000a_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
    <x v="0"/>
    <s v="N/A"/>
    <s v="N/A"/>
    <s v="N/A"/>
    <s v="N/A"/>
    <s v="N/A"/>
    <s v="N/A"/>
    <s v="N/A"/>
    <s v="N/A"/>
    <d v="2017-07-27T00:00:00"/>
    <x v="2"/>
    <s v="No documentation given"/>
    <x v="0"/>
    <x v="0"/>
    <m/>
    <x v="0"/>
    <m/>
    <s v="R3"/>
    <s v="P1"/>
  </r>
  <r>
    <x v="534"/>
    <x v="258"/>
    <s v="YAMADA BROTHERS"/>
    <x v="0"/>
    <x v="11"/>
    <x v="0"/>
    <x v="0"/>
    <s v="Y"/>
    <m/>
    <n v="1168.2"/>
    <n v="1869.44"/>
    <x v="0"/>
    <s v="Grant Line Canal"/>
    <s v="SJ Delta"/>
    <s v="San Joaquin"/>
    <m/>
    <n v="18917007"/>
    <s v="Union Island"/>
    <s v="Partially"/>
    <s v="Late 1800s"/>
    <s v="Multiple Separations"/>
    <m/>
    <m/>
    <m/>
    <s v="No"/>
    <d v="2017-05-25T00:00:00"/>
    <x v="1"/>
    <s v="Supporting Documents prove Riparian Claim"/>
    <x v="0"/>
    <s v="N/A"/>
    <s v="N/A"/>
    <s v="N/A"/>
    <s v="N/A"/>
    <s v="N/A"/>
    <s v="N/A"/>
    <s v="N/A"/>
    <s v="N/A"/>
    <d v="2017-06-30T00:00:00"/>
    <x v="0"/>
    <s v="Bixler Decree mentions &quot;water use&quot; since 1889. However, not fully defined."/>
    <x v="0"/>
    <x v="0"/>
    <m/>
    <x v="0"/>
    <m/>
    <s v="R3"/>
    <s v="P2"/>
  </r>
  <r>
    <x v="535"/>
    <x v="259"/>
    <s v="Ensher, Alexander and Barsoom, INC."/>
    <x v="0"/>
    <x v="29"/>
    <x v="0"/>
    <x v="0"/>
    <s v="Y"/>
    <m/>
    <n v="509.41"/>
    <n v="337.4"/>
    <x v="0"/>
    <s v="Trapper Slough"/>
    <s v="Middle River"/>
    <s v="San Joaquin"/>
    <s v="129-200-11"/>
    <s v="129-200-11"/>
    <s v="CA Patent 2182"/>
    <s v="Completely"/>
    <n v="1910"/>
    <s v="Not Separated"/>
    <m/>
    <m/>
    <m/>
    <s v="No"/>
    <m/>
    <x v="1"/>
    <s v="_x000a_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
    <x v="0"/>
    <s v="N/A"/>
    <s v="N/A"/>
    <s v="N/A"/>
    <s v="N/A"/>
    <s v="N/A"/>
    <s v="N/A"/>
    <s v="N/A"/>
    <s v="N/A"/>
    <d v="2017-07-27T00:00:00"/>
    <x v="2"/>
    <s v="No documentation given"/>
    <x v="0"/>
    <x v="0"/>
    <m/>
    <x v="0"/>
    <m/>
    <s v="R3"/>
    <s v="P1"/>
  </r>
  <r>
    <x v="536"/>
    <x v="260"/>
    <s v="Abbate Farms"/>
    <x v="0"/>
    <x v="9"/>
    <x v="0"/>
    <x v="0"/>
    <s v="Y"/>
    <m/>
    <n v="498.44666666666666"/>
    <n v="1469.82"/>
    <x v="0"/>
    <s v="San Joaquin River"/>
    <s v="Sacramento-San Joaquin Delta"/>
    <s v="San Joaquin"/>
    <s v="191-080-07"/>
    <s v="191-080-07"/>
    <s v="(1) Rancho El Pescadero_x000a_(2) CA Patent 1556_x000a_(3) CA Patent 1567_x000a_(4) CA Patent 2182"/>
    <s v="Partially"/>
    <m/>
    <s v="Single Separation"/>
    <m/>
    <m/>
    <m/>
    <s v="No"/>
    <d v="2017-05-24T00:00:00"/>
    <x v="3"/>
    <s v="Partial POU occupies non-riparian patents. Supporting documents for Pre-1914 claim are submitted, which need further investigation during pre-1914 claim evaluation. See S018798 POU and Underlying Patents."/>
    <x v="0"/>
    <s v="N/A"/>
    <s v="N/A"/>
    <s v="N/A"/>
    <s v="N/A"/>
    <s v="N/A"/>
    <s v="N/A"/>
    <s v="N/A"/>
    <s v="N/A"/>
    <d v="2017-07-13T00:00:00"/>
    <x v="2"/>
    <s v="Claimant failed to submit Pre-1914 supporting documents; and riparian right is insufficient to constitute water use"/>
    <x v="0"/>
    <x v="0"/>
    <m/>
    <x v="0"/>
    <m/>
    <s v="R1"/>
    <s v="P1"/>
  </r>
  <r>
    <x v="537"/>
    <x v="261"/>
    <s v="Kolber Farms LLC"/>
    <x v="0"/>
    <x v="1"/>
    <x v="0"/>
    <x v="0"/>
    <s v="Y"/>
    <m/>
    <n v="834"/>
    <n v="588"/>
    <x v="0"/>
    <s v="WHITE SLOUGH"/>
    <s v="Sacramento San Joaquin Delta"/>
    <s v="San Joaquin"/>
    <s v="069-070-21"/>
    <s v="069-070-21"/>
    <s v="CA patent 1363, CA patent 1361"/>
    <m/>
    <n v="1894"/>
    <s v="Single Separation"/>
    <m/>
    <m/>
    <m/>
    <s v="No"/>
    <d v="2017-09-25T00:00:00"/>
    <x v="0"/>
    <s v="Did not create new POU Map: _x000a_POU is riparian to White Slough. White Slough was not drawn in the original survey. A determination must be made on the whether or not White Slough can be considered natural."/>
    <x v="0"/>
    <s v="N/A"/>
    <s v="N/A"/>
    <s v="N/A"/>
    <s v="N/A"/>
    <s v="N/A"/>
    <s v="N/A"/>
    <s v="N/A"/>
    <s v="N/A"/>
    <d v="2017-07-23T00:00:00"/>
    <x v="2"/>
    <s v="No information given"/>
    <x v="0"/>
    <x v="0"/>
    <m/>
    <x v="0"/>
    <m/>
    <s v="R2"/>
    <s v="P1"/>
  </r>
  <r>
    <x v="538"/>
    <x v="259"/>
    <s v="Ensher, Alexander and Barsoom, INC."/>
    <x v="0"/>
    <x v="29"/>
    <x v="0"/>
    <x v="0"/>
    <s v="Y"/>
    <m/>
    <n v="1011.6633333333333"/>
    <n v="354.39"/>
    <x v="0"/>
    <s v="Broadway Canal"/>
    <s v="Middle River"/>
    <s v="San Joaquin"/>
    <s v="129-200-07"/>
    <s v="129-200-07"/>
    <s v="CA Patent 2182"/>
    <m/>
    <m/>
    <s v="Not Separated"/>
    <m/>
    <m/>
    <m/>
    <s v="No"/>
    <d v="2017-09-25T00:00:00"/>
    <x v="0"/>
    <s v="Did not create new POU Map: _x000a_POU is within a large patent (J.P. Whitney, 2182). It is possible that riparian rights were preserved. Preservation needs to be verified through a chain of title."/>
    <x v="0"/>
    <s v="N/A"/>
    <s v="N/A"/>
    <s v="N/A"/>
    <s v="N/A"/>
    <s v="N/A"/>
    <s v="N/A"/>
    <s v="N/A"/>
    <s v="N/A"/>
    <d v="2017-07-27T00:00:00"/>
    <x v="2"/>
    <s v="No documentation given"/>
    <x v="0"/>
    <x v="0"/>
    <m/>
    <x v="0"/>
    <m/>
    <s v="R2"/>
    <s v="P1"/>
  </r>
  <r>
    <x v="539"/>
    <x v="259"/>
    <s v="Ensher, Alexander and Barsoom, INC."/>
    <x v="0"/>
    <x v="29"/>
    <x v="0"/>
    <x v="0"/>
    <s v="Y"/>
    <m/>
    <n v="278.66333333333336"/>
    <n v="272.31"/>
    <x v="0"/>
    <s v="Broadway Canal"/>
    <s v="Middle River"/>
    <s v="San Joaquin"/>
    <s v="129-200-15 and 129-200-07"/>
    <s v="129-200-07"/>
    <s v="CA Patent 2182"/>
    <s v="Completely"/>
    <m/>
    <s v="Not Separated"/>
    <m/>
    <m/>
    <m/>
    <s v="No"/>
    <m/>
    <x v="1"/>
    <s v="_x000a_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
    <x v="0"/>
    <s v="N/A"/>
    <s v="N/A"/>
    <s v="N/A"/>
    <s v="N/A"/>
    <s v="N/A"/>
    <s v="N/A"/>
    <s v="N/A"/>
    <s v="N/A"/>
    <d v="2017-07-27T00:00:00"/>
    <x v="2"/>
    <s v="No documentation given"/>
    <x v="0"/>
    <x v="0"/>
    <m/>
    <x v="0"/>
    <m/>
    <s v="R3"/>
    <s v="P1"/>
  </r>
  <r>
    <x v="540"/>
    <x v="259"/>
    <s v="Ensher, Alexander and Barsoom, INC."/>
    <x v="0"/>
    <x v="29"/>
    <x v="0"/>
    <x v="0"/>
    <s v="Y"/>
    <m/>
    <n v="645.57333333333327"/>
    <n v="429.97"/>
    <x v="0"/>
    <s v="Trapper Slough"/>
    <s v="Middle River"/>
    <s v="San Joaquin"/>
    <s v="129-20-07, 08, and 09"/>
    <s v="129-200-07"/>
    <m/>
    <s v="Separated"/>
    <n v="1910"/>
    <s v="Single Separation"/>
    <m/>
    <m/>
    <m/>
    <s v="No"/>
    <m/>
    <x v="3"/>
    <s v="_x000a_Place of use is severed from the watercourse (Trapper Slough and the POD is not owned by the water right claimant--see the S018813 superimposed on CA Patent 2182 Map. The claimant must provide proof of a riparian easement upon severance. "/>
    <x v="0"/>
    <s v="N/A"/>
    <s v="N/A"/>
    <s v="N/A"/>
    <s v="N/A"/>
    <s v="N/A"/>
    <s v="N/A"/>
    <s v="N/A"/>
    <s v="N/A"/>
    <d v="2017-07-27T00:00:00"/>
    <x v="2"/>
    <s v="No documentation given"/>
    <x v="0"/>
    <x v="0"/>
    <m/>
    <x v="0"/>
    <m/>
    <s v="R1"/>
    <s v="P1"/>
  </r>
  <r>
    <x v="541"/>
    <x v="259"/>
    <s v="Ensher, Alexander and Barsoom, INC."/>
    <x v="0"/>
    <x v="29"/>
    <x v="0"/>
    <x v="0"/>
    <s v="Y"/>
    <m/>
    <n v="290.49333333333334"/>
    <n v="255.65"/>
    <x v="0"/>
    <s v="Broadway Canal"/>
    <s v="Middle River"/>
    <s v="San Joaquin"/>
    <s v="129-20-15 and 129-20-07"/>
    <s v="129-200-07"/>
    <s v="CA Patent 2182"/>
    <m/>
    <m/>
    <m/>
    <m/>
    <m/>
    <m/>
    <m/>
    <m/>
    <x v="1"/>
    <s v="_x000a_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
    <x v="0"/>
    <s v="N/A"/>
    <s v="N/A"/>
    <s v="N/A"/>
    <s v="N/A"/>
    <s v="N/A"/>
    <s v="N/A"/>
    <s v="N/A"/>
    <s v="N/A"/>
    <d v="2017-07-27T00:00:00"/>
    <x v="2"/>
    <s v="No documentation given"/>
    <x v="0"/>
    <x v="0"/>
    <m/>
    <x v="0"/>
    <m/>
    <s v="R3"/>
    <s v="P1"/>
  </r>
  <r>
    <x v="542"/>
    <x v="259"/>
    <s v="Ensher, Alexander and Barsoom, INC."/>
    <x v="0"/>
    <x v="29"/>
    <x v="0"/>
    <x v="0"/>
    <s v="Y"/>
    <m/>
    <n v="481.82333333333338"/>
    <n v="365.13"/>
    <x v="0"/>
    <s v="Broadway Canal"/>
    <s v="Middle River"/>
    <s v="San Joaquin"/>
    <s v="129-20-15 and 129-20-07"/>
    <s v="129-200-07"/>
    <s v="CA Patent 2182"/>
    <m/>
    <m/>
    <s v="Not Separated"/>
    <m/>
    <m/>
    <m/>
    <s v="No"/>
    <m/>
    <x v="1"/>
    <s v="_x000a_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
    <x v="0"/>
    <s v="N/A"/>
    <s v="N/A"/>
    <s v="N/A"/>
    <s v="N/A"/>
    <s v="N/A"/>
    <s v="N/A"/>
    <s v="N/A"/>
    <s v="N/A"/>
    <d v="2017-07-27T00:00:00"/>
    <x v="2"/>
    <s v="No documentation given"/>
    <x v="0"/>
    <x v="0"/>
    <m/>
    <x v="0"/>
    <m/>
    <s v="R3"/>
    <s v="P1"/>
  </r>
  <r>
    <x v="543"/>
    <x v="262"/>
    <s v="Louis Biagioni"/>
    <x v="0"/>
    <x v="1"/>
    <x v="0"/>
    <x v="1"/>
    <s v="Y"/>
    <m/>
    <n v="519.9133333333333"/>
    <n v="645.79999999999995"/>
    <x v="0"/>
    <s v="Mokelumne River"/>
    <s v="San Joaquin River"/>
    <s v="Sacramento"/>
    <s v="156-0080-058-0000"/>
    <s v="156-0080-058-0000"/>
    <s v="CA PATENT 1082, 1083, 1121"/>
    <s v="Partially"/>
    <m/>
    <s v="Single Separation"/>
    <m/>
    <m/>
    <m/>
    <s v="No"/>
    <d v="2017-05-25T00:00:00"/>
    <x v="1"/>
    <s v="POU is on a Riparian Patent adjacent to watercourse."/>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44"/>
    <x v="263"/>
    <s v="Eddie P. and Aurelia I Lucchesi Tr"/>
    <x v="0"/>
    <x v="35"/>
    <x v="0"/>
    <x v="0"/>
    <s v="Y"/>
    <m/>
    <n v="448.42"/>
    <n v="206.25"/>
    <x v="0"/>
    <s v="Middle River"/>
    <s v="Sacramento San Joaquin Delta"/>
    <s v="San Joaquin"/>
    <s v="129-180-23"/>
    <s v="129-180-23"/>
    <s v="CA PATENT 1062"/>
    <s v="Partially"/>
    <m/>
    <s v="Single Separation"/>
    <n v="0"/>
    <s v="no"/>
    <m/>
    <s v="No"/>
    <d v="2017-06-23T00:00:00"/>
    <x v="1"/>
    <s v="Property abuts a natural stream source. POUs and POD are in the same watershed. The property has no severance. There was no water used for storage. See S018840 POU and Underlying Patents."/>
    <x v="0"/>
    <s v="N/A"/>
    <s v="N/A"/>
    <s v="N/A"/>
    <s v="N/A"/>
    <s v="N/A"/>
    <s v="N/A"/>
    <s v="N/A"/>
    <s v="N/A"/>
    <d v="2017-06-19T00:00:00"/>
    <x v="2"/>
    <s v="More information needed"/>
    <x v="0"/>
    <x v="0"/>
    <m/>
    <x v="0"/>
    <m/>
    <s v="R3"/>
    <s v="P1"/>
  </r>
  <r>
    <x v="545"/>
    <x v="112"/>
    <s v="Elliot Family Revocable Trust"/>
    <x v="0"/>
    <x v="1"/>
    <x v="0"/>
    <x v="1"/>
    <s v="Y"/>
    <m/>
    <n v="741.66666666666663"/>
    <n v="999.62199999999996"/>
    <x v="0"/>
    <s v="Sacramento River"/>
    <m/>
    <s v="Sacramento"/>
    <s v="132-0190-086-0000 (CLAIMED)_x000a_132-2200-016-0000 (ACTUAL)"/>
    <s v="132-0190-001, 132-0190-054, 132-2200-003, 132-2200-006, 132-2200-007, 132-2200-015, 132-2200-016"/>
    <s v="CA PATENT 292"/>
    <s v="Partially"/>
    <m/>
    <s v="Single Separation"/>
    <m/>
    <m/>
    <m/>
    <s v="No"/>
    <d v="2017-07-19T00:00:00"/>
    <x v="1"/>
    <s v="POU/PODs are on Riparian Patents"/>
    <x v="0"/>
    <s v="N/A"/>
    <s v="N/A"/>
    <s v="N/A"/>
    <s v="N/A"/>
    <s v="N/A"/>
    <s v="N/A"/>
    <s v="N/A"/>
    <s v="N/A"/>
    <d v="2017-07-28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46"/>
    <x v="264"/>
    <s v="Isone Inc."/>
    <x v="0"/>
    <x v="1"/>
    <x v="0"/>
    <x v="2"/>
    <s v="Y"/>
    <m/>
    <n v="380"/>
    <s v="-"/>
    <x v="0"/>
    <s v="Duck Slough, Middle River-Burns Cut Off"/>
    <s v="Sacramento San Joaquin Delta"/>
    <s v="San Joaquin"/>
    <s v="131-180-03_x000a_131-300-02"/>
    <s v="131-180-03"/>
    <s v="CA patent 2182, CA patent 1685, CA patent 1675"/>
    <s v="Completely"/>
    <m/>
    <s v="Not Separated"/>
    <m/>
    <m/>
    <m/>
    <s v="Yes"/>
    <d v="2017-09-22T00:00:00"/>
    <x v="1"/>
    <s v="See Contract And Other Rights. POU is within Wood Irrigation Company service area, which is considered as *4 category. See S018876 POU and Underlying Patents"/>
    <x v="0"/>
    <s v="N/A"/>
    <s v="N/A"/>
    <s v="N/A"/>
    <s v="N/A"/>
    <s v="N/A"/>
    <s v="N/A"/>
    <s v="N/A"/>
    <s v="N/A"/>
    <d v="2017-07-07T00:00:00"/>
    <x v="1"/>
    <s v="POU is within Wood Irrigation Company service area, which is considered as *4 category. See S018876 POU and Underlying Patents"/>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547"/>
    <x v="265"/>
    <s v="Anthony G. Dutra Trust"/>
    <x v="0"/>
    <x v="19"/>
    <x v="0"/>
    <x v="0"/>
    <s v="Y"/>
    <m/>
    <n v="402.26"/>
    <n v="238.44"/>
    <x v="0"/>
    <s v="San Joaquin River"/>
    <s v="San Joaquin River"/>
    <s v="San Joaquin"/>
    <s v="241-090-02"/>
    <s v="241-340-03"/>
    <s v="(1) 2/12/1879 Isaac Smalling Land Patent_x000a_"/>
    <s v="Separated"/>
    <m/>
    <s v="Single Separation"/>
    <m/>
    <m/>
    <m/>
    <s v="No"/>
    <d v="2017-07-12T00:00:00"/>
    <x v="3"/>
    <s v="There is one separation from the watercourse and the northern portion of the POU is on a patent not riparian to the watercourse. "/>
    <x v="0"/>
    <s v="N/A"/>
    <s v="N/A"/>
    <s v="N/A"/>
    <s v="N/A"/>
    <s v="N/A"/>
    <s v="N/A"/>
    <s v="N/A"/>
    <s v="N/A"/>
    <d v="2017-07-12T00:00:00"/>
    <x v="2"/>
    <s v="Claimant failed to submit Pre-1914 supporting documents; and riparian right is insufficient to constitute water use"/>
    <x v="0"/>
    <x v="0"/>
    <m/>
    <x v="0"/>
    <m/>
    <s v="R1"/>
    <s v="P1"/>
  </r>
  <r>
    <x v="548"/>
    <x v="266"/>
    <s v="Elmwood Partners L.P."/>
    <x v="3"/>
    <x v="36"/>
    <x v="5"/>
    <x v="0"/>
    <s v="Y"/>
    <m/>
    <n v="450"/>
    <n v="134.21"/>
    <x v="0"/>
    <s v="San Joaquin River"/>
    <s v="Sacramento-San Joaquin Delta"/>
    <s v="San Joaquin"/>
    <s v="071-150-06"/>
    <s v="071-150-04_x000a_071-150-06_x000a_071-150-11_x000a_071-150-12_x000a_071-150-13_x000a_071-150-15"/>
    <s v="(1) CA Patent 2244_x000a_(2) CA Patent 2542_x000a_(3) CA Patent 3050"/>
    <s v="Completely"/>
    <m/>
    <s v="Not Separated"/>
    <m/>
    <m/>
    <m/>
    <s v="No"/>
    <d v="2017-08-16T00:00:00"/>
    <x v="1"/>
    <s v="POU/APN lie on Riparian Patents."/>
    <x v="0"/>
    <s v="N/A"/>
    <s v="N/A"/>
    <s v="N/A"/>
    <s v="N/A"/>
    <s v="N/A"/>
    <s v="N/A"/>
    <s v="N/A"/>
    <s v="N/A"/>
    <d v="2017-07-28T00:00:00"/>
    <x v="2"/>
    <s v="No documentation provided"/>
    <x v="0"/>
    <x v="0"/>
    <m/>
    <x v="0"/>
    <m/>
    <s v="R3"/>
    <s v="P1"/>
  </r>
  <r>
    <x v="549"/>
    <x v="265"/>
    <s v="Anthony G. Dutra Trust"/>
    <x v="0"/>
    <x v="19"/>
    <x v="0"/>
    <x v="0"/>
    <s v="Y"/>
    <m/>
    <n v="291.39999999999998"/>
    <n v="357.67"/>
    <x v="0"/>
    <s v="Walthall Slough"/>
    <s v="San Joaquin River"/>
    <s v="San Joaquin"/>
    <s v="241-340-03"/>
    <s v="241-340-03"/>
    <s v="(1) 2/12/1879 Isaac Smalling Land Patent_x000a_"/>
    <s v="Completely"/>
    <n v="1858"/>
    <s v="Not Separated"/>
    <m/>
    <m/>
    <m/>
    <s v="No"/>
    <d v="2017-07-12T00:00:00"/>
    <x v="1"/>
    <s v="POU is located on one parcel that is completely covered by two patents riparian to the watercourse "/>
    <x v="0"/>
    <s v="N/A"/>
    <s v="N/A"/>
    <s v="N/A"/>
    <s v="N/A"/>
    <s v="N/A"/>
    <s v="N/A"/>
    <s v="N/A"/>
    <s v="N/A"/>
    <d v="2017-07-12T00:00:00"/>
    <x v="2"/>
    <s v="Claimant failed to submit Pre-1914 supporting documents; and riparian right is insufficient to constitute water use"/>
    <x v="0"/>
    <x v="0"/>
    <m/>
    <x v="0"/>
    <m/>
    <s v="R3"/>
    <s v="P1"/>
  </r>
  <r>
    <x v="550"/>
    <x v="264"/>
    <s v="Isone Inc."/>
    <x v="0"/>
    <x v="0"/>
    <x v="0"/>
    <x v="2"/>
    <s v="Y"/>
    <m/>
    <n v="954"/>
    <s v="-"/>
    <x v="0"/>
    <s v="Duck Slough, Middle River-Burns Cut Off"/>
    <s v="Sacramento San Joaquin Delta"/>
    <s v="San Joaquin"/>
    <s v="031-27-004"/>
    <s v="131-270-04 _x000a_"/>
    <s v="CA patent 2182 "/>
    <s v="Separated"/>
    <m/>
    <s v="Single Separation"/>
    <n v="1"/>
    <s v="Yes"/>
    <s v="Patent was submitted"/>
    <s v="No"/>
    <d v="2017-09-22T00:00:00"/>
    <x v="1"/>
    <s v="See Contract And Other Rights. POU is within Wood Irrigation Company service area, which is considered as *4 category. See S018876 POU and Underlying Patents"/>
    <x v="0"/>
    <s v="N/A"/>
    <s v="N/A"/>
    <s v="N/A"/>
    <s v="N/A"/>
    <s v="N/A"/>
    <s v="N/A"/>
    <s v="N/A"/>
    <s v="N/A"/>
    <d v="2017-07-07T00:00:00"/>
    <x v="1"/>
    <s v="POU is within Wood Irrigation Company service area, which is considered as *4 category. See S018876 POU and Underlying Patents"/>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551"/>
    <x v="266"/>
    <s v="Elmwood Partners L.P."/>
    <x v="0"/>
    <x v="36"/>
    <x v="0"/>
    <x v="0"/>
    <s v="Y"/>
    <m/>
    <n v="290"/>
    <n v="174.31"/>
    <x v="0"/>
    <s v="Fourteen Mile Slough"/>
    <s v="Sacramento-San Joaquin Delta"/>
    <s v="San Joaquin"/>
    <s v="071-150-06"/>
    <s v="071-150-04_x000a_071-150-06_x000a_071-150-11_x000a_071-150-12_x000a_071-150-13_x000a_071-150-15"/>
    <s v="(1) CA Patent 2244_x000a_(2) CA Patent 2542_x000a_(3) CA Patent 3050"/>
    <m/>
    <m/>
    <s v="Not Separated"/>
    <m/>
    <m/>
    <m/>
    <s v="No"/>
    <d v="2017-08-16T00:00:00"/>
    <x v="3"/>
    <s v="While Riparian to 14 Mile Slough, per Decision, no Riparian rights."/>
    <x v="0"/>
    <s v="N/A"/>
    <s v="N/A"/>
    <s v="N/A"/>
    <s v="N/A"/>
    <s v="N/A"/>
    <s v="N/A"/>
    <s v="N/A"/>
    <s v="N/A"/>
    <d v="2017-07-28T00:00:00"/>
    <x v="2"/>
    <s v="No documentation provided"/>
    <x v="0"/>
    <x v="0"/>
    <m/>
    <x v="0"/>
    <m/>
    <s v="R1"/>
    <s v="P1"/>
  </r>
  <r>
    <x v="552"/>
    <x v="129"/>
    <s v="Elliot Delta Orchards, LLC"/>
    <x v="0"/>
    <x v="1"/>
    <x v="0"/>
    <x v="1"/>
    <s v="Y"/>
    <m/>
    <n v="427.88484848484848"/>
    <n v="452.52699999999999"/>
    <x v="0"/>
    <s v="Sutter Slough"/>
    <s v="Sacramento River"/>
    <s v="Sacramento"/>
    <s v="142-0010-39-0000"/>
    <s v="142-0010-039"/>
    <s v="CA PATENT 2127"/>
    <s v="Partially"/>
    <n v="1908"/>
    <s v="Single Separation"/>
    <m/>
    <m/>
    <m/>
    <s v="No"/>
    <d v="2017-06-02T00:00:00"/>
    <x v="1"/>
    <s v="Property abuts water source. Part of POU lies on non-private patent(s). POU and POD are in the same watershed. The property has no severances. There is no water used for storage."/>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53"/>
    <x v="129"/>
    <s v="Elliot Delta Orchards, LLC"/>
    <x v="0"/>
    <x v="1"/>
    <x v="0"/>
    <x v="1"/>
    <s v="Y"/>
    <m/>
    <n v="470.67333333333329"/>
    <n v="524.78"/>
    <x v="0"/>
    <s v="Sacramento River"/>
    <m/>
    <s v="Sacramento"/>
    <s v="142-0010-39-0000"/>
    <s v="142-0010-039"/>
    <s v="CA PATENT 2127"/>
    <s v="Partially"/>
    <m/>
    <s v="Single Separation"/>
    <m/>
    <m/>
    <m/>
    <s v="No"/>
    <d v="2017-06-06T00:00:00"/>
    <x v="3"/>
    <s v="Southwest of the POU is located on a non-riparian patent. SEE S018886 POU and Underlying Patents (Revised).pdf."/>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54"/>
    <x v="244"/>
    <s v="Berniece L. Silva Trust"/>
    <x v="0"/>
    <x v="29"/>
    <x v="0"/>
    <x v="0"/>
    <s v="Y"/>
    <m/>
    <n v="1158.51"/>
    <n v="2345.8000000000002"/>
    <x v="0"/>
    <s v="Broadway Slough/Canal"/>
    <s v="Middle River"/>
    <s v="San Joaquin"/>
    <s v="129-200-13 and 15"/>
    <s v="129-200-13_x000a_129-200-14"/>
    <s v="(1) J. P. Whitney 12/24/1876 Patent, Book 5, Page 310, Surveys 1266, 1267, 1273, 1275, 1316, 1321, 1322, 1355"/>
    <s v="Unknown"/>
    <n v="1911"/>
    <s v="Unknown"/>
    <m/>
    <m/>
    <m/>
    <s v="No"/>
    <d v="2017-05-25T00:00:00"/>
    <x v="0"/>
    <s v="More information is needed to determine if Broadway Slough existed at time of Patent."/>
    <x v="0"/>
    <s v="N/A"/>
    <s v="N/A"/>
    <s v="N/A"/>
    <s v="N/A"/>
    <s v="N/A"/>
    <s v="N/A"/>
    <s v="N/A"/>
    <s v="N/A"/>
    <d v="2017-06-27T00:00:00"/>
    <x v="2"/>
    <s v="More information is needed."/>
    <x v="0"/>
    <x v="0"/>
    <m/>
    <x v="0"/>
    <m/>
    <s v="R2"/>
    <s v="P1"/>
  </r>
  <r>
    <x v="555"/>
    <x v="267"/>
    <s v="GARY M GRAHAM"/>
    <x v="0"/>
    <x v="0"/>
    <x v="0"/>
    <x v="0"/>
    <s v="Y"/>
    <m/>
    <n v="352"/>
    <n v="282.61"/>
    <x v="0"/>
    <s v="BURNS CUTOFF"/>
    <s v="SACRAMENTO SAN JOAQUIN DELTA"/>
    <s v="San Joaquin"/>
    <s v="131-370-03"/>
    <s v="131-260-06"/>
    <s v="CA patent 2182"/>
    <s v="Completely"/>
    <n v="1913"/>
    <s v="Not Separated"/>
    <m/>
    <m/>
    <m/>
    <s v="No"/>
    <d v="2017-07-20T00:00:00"/>
    <x v="1"/>
    <s v="APNs are on Riparian Patents"/>
    <x v="0"/>
    <s v="N/A"/>
    <s v="N/A"/>
    <s v="N/A"/>
    <s v="N/A"/>
    <s v="N/A"/>
    <s v="N/A"/>
    <s v="N/A"/>
    <s v="N/A"/>
    <d v="2017-07-23T00:00:00"/>
    <x v="1"/>
    <s v="POD and POU are located within WIC boundary which is considered as *4 category"/>
    <x v="0"/>
    <x v="0"/>
    <m/>
    <x v="0"/>
    <m/>
    <s v="R3"/>
    <s v="P3"/>
  </r>
  <r>
    <x v="556"/>
    <x v="237"/>
    <s v="DOUGLASS M. EBERHARDT II"/>
    <x v="0"/>
    <x v="1"/>
    <x v="0"/>
    <x v="0"/>
    <s v="Y"/>
    <m/>
    <n v="410.82000000000005"/>
    <n v="511.47"/>
    <x v="0"/>
    <s v="FOURTEEN MILE SLOUGH"/>
    <s v="SACRAMENTO SAN JOAQUIN DELTA"/>
    <s v="San Joaquin"/>
    <s v="071-050-32"/>
    <s v="071-050-32"/>
    <s v="CA Patent 2245"/>
    <s v="Separated"/>
    <m/>
    <s v="Not Separated"/>
    <m/>
    <m/>
    <m/>
    <s v="No"/>
    <d v="2017-08-22T00:00:00"/>
    <x v="1"/>
    <s v="APNs/POU lie on Riparian Patents."/>
    <x v="0"/>
    <s v="N/A"/>
    <s v="N/A"/>
    <s v="N/A"/>
    <s v="N/A"/>
    <s v="N/A"/>
    <s v="N/A"/>
    <s v="N/A"/>
    <s v="N/A"/>
    <d v="2017-07-28T00:00:00"/>
    <x v="2"/>
    <s v="Certificate of Purchase/Survey provided. Need more documentation"/>
    <x v="0"/>
    <x v="0"/>
    <m/>
    <x v="0"/>
    <m/>
    <s v="R3"/>
    <s v="P1"/>
  </r>
  <r>
    <x v="557"/>
    <x v="268"/>
    <s v="Douglass M. Eberhardt, III et al."/>
    <x v="0"/>
    <x v="27"/>
    <x v="0"/>
    <x v="0"/>
    <s v="Y"/>
    <m/>
    <n v="410.82000000000005"/>
    <n v="508.87"/>
    <x v="0"/>
    <s v="Fourteen Mile Slough"/>
    <s v="Sacramento-San Joaquin Delta"/>
    <s v="San Joaquin"/>
    <s v="071-050-32"/>
    <s v="071-050-32"/>
    <s v="CA PATENT 2245"/>
    <s v="Completely"/>
    <m/>
    <s v="Not Separated"/>
    <m/>
    <m/>
    <m/>
    <s v="No"/>
    <d v="2017-06-02T00:00:00"/>
    <x v="1"/>
    <s v="Property abuts a natural stream source. POUs and POD are in the same watershed. The property has no severance. There was no water used for storage. See S018924 POU and Underlying Patents. "/>
    <x v="0"/>
    <s v="N/A"/>
    <s v="N/A"/>
    <s v="N/A"/>
    <s v="N/A"/>
    <s v="N/A"/>
    <s v="N/A"/>
    <s v="N/A"/>
    <s v="N/A"/>
    <d v="2017-07-24T00:00:00"/>
    <x v="2"/>
    <s v="No supporting document for Pre-1914 right was submitted. Need more info."/>
    <x v="0"/>
    <x v="0"/>
    <m/>
    <x v="0"/>
    <m/>
    <s v="R3"/>
    <s v="P1"/>
  </r>
  <r>
    <x v="558"/>
    <x v="237"/>
    <s v="DOUGLASS M. EBERHARDT II"/>
    <x v="0"/>
    <x v="27"/>
    <x v="0"/>
    <x v="0"/>
    <s v="Y"/>
    <m/>
    <n v="410.82000000000005"/>
    <n v="350.57"/>
    <x v="0"/>
    <s v="FOURTEEN MILE SLOUGH"/>
    <s v="SACRAMENTO 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59"/>
    <x v="237"/>
    <s v="DOUGLASS M. EBERHARDT II"/>
    <x v="0"/>
    <x v="27"/>
    <x v="0"/>
    <x v="0"/>
    <s v="Y"/>
    <m/>
    <n v="410.82000000000005"/>
    <n v="551.9"/>
    <x v="0"/>
    <s v="FOURTEEN MILE SLOUGH"/>
    <s v="SACRAMENTO 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60"/>
    <x v="237"/>
    <s v="DOUGLASS M. EBERHARDT II"/>
    <x v="0"/>
    <x v="27"/>
    <x v="0"/>
    <x v="0"/>
    <s v="Y"/>
    <m/>
    <n v="316.01538461538462"/>
    <n v="572.57000000000005"/>
    <x v="0"/>
    <s v="FOURTEEN MILE SLOUGH"/>
    <s v="SACRAMENTO 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61"/>
    <x v="239"/>
    <s v="Coleman Foley, Jr."/>
    <x v="0"/>
    <x v="1"/>
    <x v="0"/>
    <x v="0"/>
    <s v="Y"/>
    <m/>
    <n v="880.67999999999984"/>
    <n v="376.32"/>
    <x v="0"/>
    <s v="ROCK SLOUGH"/>
    <s v="SACRAMENTO SAN JOAQUIN DELTA"/>
    <s v="Contra Costa"/>
    <s v="020-160-15, 020-160-16"/>
    <s v="020-160-15, 020-160-16, 020-160-11"/>
    <s v="Patent 1125, 830, 912"/>
    <s v="Partially"/>
    <m/>
    <s v="Single Separation"/>
    <n v="3"/>
    <s v="no"/>
    <m/>
    <s v="No"/>
    <d v="2017-07-03T00:00:00"/>
    <x v="0"/>
    <s v="APN 020160016 is separated from the Water source."/>
    <x v="0"/>
    <s v="N/A"/>
    <s v="N/A"/>
    <s v="N/A"/>
    <s v="N/A"/>
    <s v="N/A"/>
    <s v="N/A"/>
    <s v="N/A"/>
    <s v="N/A"/>
    <d v="2017-07-23T00:00:00"/>
    <x v="2"/>
    <s v="No information given"/>
    <x v="0"/>
    <x v="0"/>
    <m/>
    <x v="0"/>
    <m/>
    <s v="R2"/>
    <s v="P1"/>
  </r>
  <r>
    <x v="562"/>
    <x v="237"/>
    <s v="DOUGLASS M. EBERHARDT II"/>
    <x v="0"/>
    <x v="1"/>
    <x v="0"/>
    <x v="0"/>
    <s v="Y"/>
    <m/>
    <n v="410.82000000000005"/>
    <n v="1134.1500000000001"/>
    <x v="0"/>
    <s v="FOURTEEN MILE SLOUGH"/>
    <s v="SACRAMENTO 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63"/>
    <x v="84"/>
    <s v="COLEMAN FOLEY"/>
    <x v="0"/>
    <x v="1"/>
    <x v="0"/>
    <x v="0"/>
    <s v="Y"/>
    <m/>
    <n v="393.98"/>
    <n v="215.42"/>
    <x v="0"/>
    <s v="Middle River"/>
    <s v="Sacramento-San Joaquin Delta"/>
    <s v="San Joaquin"/>
    <s v="129-180-34"/>
    <s v="129-180-34"/>
    <s v="(1) William Dolan 3/26/1873 Patent, Surveys 1134 and 1135"/>
    <s v="Completely"/>
    <m/>
    <s v="Not Separated"/>
    <m/>
    <m/>
    <m/>
    <s v="No"/>
    <d v="2017-07-19T00:00:00"/>
    <x v="1"/>
    <s v="POU/PODs are on Riparian Patents"/>
    <x v="0"/>
    <s v="N/A"/>
    <s v="N/A"/>
    <s v="N/A"/>
    <s v="N/A"/>
    <s v="N/A"/>
    <s v="N/A"/>
    <s v="N/A"/>
    <s v="N/A"/>
    <d v="2017-07-25T00:00:00"/>
    <x v="2"/>
    <s v="No supporting document for Pre-1914 right was submitted. Need more info."/>
    <x v="0"/>
    <x v="0"/>
    <m/>
    <x v="0"/>
    <m/>
    <s v="R3"/>
    <s v="P1"/>
  </r>
  <r>
    <x v="564"/>
    <x v="269"/>
    <s v="Merritt Island Ranch- Greene &amp; Hemly, Inc."/>
    <x v="0"/>
    <x v="1"/>
    <x v="0"/>
    <x v="1"/>
    <s v="Y"/>
    <m/>
    <n v="517.80000000000007"/>
    <n v="521.45000000000005"/>
    <x v="0"/>
    <s v="SACRAMENTO RIVER"/>
    <m/>
    <s v="Yolo"/>
    <s v="043-070-08"/>
    <s v="043 070 08"/>
    <s v="Patent 1471"/>
    <s v="Completely"/>
    <m/>
    <s v="Not Separated"/>
    <n v="0"/>
    <s v="no"/>
    <s v="I estimated the place of use given their drawing "/>
    <s v="No"/>
    <d v="2017-05-26T00:00:00"/>
    <x v="1"/>
    <s v="POU and POD are in the same watershed. POU is entirely covered by riparian patents. A small portion is not covered by a riparian right but that is assumed to be due to mapping errors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65"/>
    <x v="237"/>
    <s v="DOUGLASS M. EBERHARDT II"/>
    <x v="0"/>
    <x v="1"/>
    <x v="0"/>
    <x v="0"/>
    <s v="Y"/>
    <m/>
    <n v="410.82000000000005"/>
    <n v="417.11099999999999"/>
    <x v="0"/>
    <s v="FOURTEEN MILE SLOUGH"/>
    <s v="SACRAMENTO 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66"/>
    <x v="237"/>
    <s v="DOUGLASS M. EBERHARDT II"/>
    <x v="0"/>
    <x v="1"/>
    <x v="0"/>
    <x v="0"/>
    <s v="Y"/>
    <m/>
    <n v="410.82000000000005"/>
    <n v="169.74199999999999"/>
    <x v="0"/>
    <s v="FOURTEEN MILE SLOUGH"/>
    <s v="SACRAMENTO-SAN JOAQUIN DELTA"/>
    <s v="San Joaquin"/>
    <s v="071-050-32"/>
    <s v="071-050-32"/>
    <s v="CA Patent 2245"/>
    <s v="Completely"/>
    <m/>
    <s v="Not Separated"/>
    <m/>
    <m/>
    <m/>
    <s v="No"/>
    <d v="2017-08-22T00:00:00"/>
    <x v="1"/>
    <s v="APNs/POU lie on Riparian Patents."/>
    <x v="0"/>
    <s v="N/A"/>
    <s v="N/A"/>
    <s v="N/A"/>
    <s v="N/A"/>
    <s v="N/A"/>
    <s v="N/A"/>
    <s v="N/A"/>
    <s v="N/A"/>
    <d v="2017-07-28T00:00:00"/>
    <x v="2"/>
    <s v="Certificate of Purchase/Survey provided. Need more documentation"/>
    <x v="0"/>
    <x v="0"/>
    <m/>
    <x v="0"/>
    <m/>
    <s v="R3"/>
    <s v="P1"/>
  </r>
  <r>
    <x v="567"/>
    <x v="270"/>
    <s v="GLENGARRY PROPERTY SERVICES"/>
    <x v="0"/>
    <x v="1"/>
    <x v="0"/>
    <x v="0"/>
    <s v="Y"/>
    <m/>
    <n v="1966.6666666666667"/>
    <n v="7680"/>
    <x v="0"/>
    <s v="SANDMOUND SLOUGH"/>
    <s v="SACRAMENTO/SAN JUAQUIN DELTA"/>
    <s v="Contra Costa"/>
    <s v="023-070-020"/>
    <s v="Unknown"/>
    <s v="Patent 830"/>
    <s v="Completely"/>
    <m/>
    <s v="Not Separated"/>
    <n v="0"/>
    <s v="no"/>
    <m/>
    <m/>
    <d v="2017-06-30T00:00:00"/>
    <x v="1"/>
    <s v="unconfirmed POU, but POD covered under single patent. Could not determine if water was used for storage. "/>
    <x v="0"/>
    <s v="N/A"/>
    <s v="N/A"/>
    <s v="N/A"/>
    <s v="N/A"/>
    <s v="N/A"/>
    <s v="N/A"/>
    <s v="N/A"/>
    <s v="N/A"/>
    <d v="2017-06-30T00:00:00"/>
    <x v="2"/>
    <s v="Documentation is needed."/>
    <x v="0"/>
    <x v="0"/>
    <m/>
    <x v="0"/>
    <m/>
    <s v="R3"/>
    <s v="P1"/>
  </r>
  <r>
    <x v="568"/>
    <x v="271"/>
    <s v="FIDDYMENT FAMILY PARTNERS C/O DUANE FIDDYMENT"/>
    <x v="0"/>
    <x v="4"/>
    <x v="3"/>
    <x v="1"/>
    <s v="Y"/>
    <s v="Claimant reported POD APN as 011-180-11 which was found to be incorrect; the correct POD APN was 001-180-11. See S018968 POU and Underlying Patents."/>
    <n v="394.33"/>
    <n v="341.21"/>
    <x v="0"/>
    <s v="BEAVER SLOUGH"/>
    <s v="SACRAMENTO-SAN JOAQUIN DELTA"/>
    <s v="San Joaquin"/>
    <s v="001-180-11"/>
    <s v="001-180-11"/>
    <s v="CA PATENT 452, 489, 576"/>
    <m/>
    <n v="1894"/>
    <s v="Not Separated"/>
    <m/>
    <m/>
    <m/>
    <s v="No"/>
    <d v="2017-08-09T00:00:00"/>
    <x v="0"/>
    <s v="Part of the APN/POU is on Non-Riparian Patent"/>
    <x v="0"/>
    <s v="N/A"/>
    <s v="N/A"/>
    <s v="N/A"/>
    <s v="N/A"/>
    <s v="N/A"/>
    <s v="N/A"/>
    <s v="N/A"/>
    <s v="N/A"/>
    <d v="2017-07-28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69"/>
    <x v="244"/>
    <s v="Berniece L. Silva Trust"/>
    <x v="0"/>
    <x v="35"/>
    <x v="0"/>
    <x v="0"/>
    <s v="Y"/>
    <m/>
    <n v="406.93666666666667"/>
    <n v="592.88"/>
    <x v="0"/>
    <s v="Old River"/>
    <s v="Sacramento-San Joaquin Delta"/>
    <s v="San Joaquin"/>
    <s v="129-180-35"/>
    <s v="129-180-35"/>
    <s v="(1) Henry D. Bacon 3/26/1873 Patent, Survey 1141"/>
    <s v="Completely"/>
    <m/>
    <s v="Not Separated"/>
    <m/>
    <m/>
    <m/>
    <s v="No"/>
    <d v="2017-05-25T00:00:00"/>
    <x v="1"/>
    <s v="APN is on a Riparian Patent. Refer to initial comments."/>
    <x v="0"/>
    <s v="N/A"/>
    <s v="N/A"/>
    <s v="N/A"/>
    <s v="N/A"/>
    <s v="N/A"/>
    <s v="N/A"/>
    <s v="N/A"/>
    <s v="N/A"/>
    <d v="2017-06-27T00:00:00"/>
    <x v="2"/>
    <s v="More information is needed."/>
    <x v="0"/>
    <x v="0"/>
    <m/>
    <x v="0"/>
    <m/>
    <s v="R3"/>
    <s v="P1"/>
  </r>
  <r>
    <x v="570"/>
    <x v="72"/>
    <s v="Tim T Grunsky"/>
    <x v="0"/>
    <x v="10"/>
    <x v="0"/>
    <x v="0"/>
    <s v="Y"/>
    <m/>
    <n v="304.69"/>
    <n v="0"/>
    <x v="0"/>
    <s v="WHISKEY SLOUGH"/>
    <s v="SACRAMENTO-SAN JOAQUIN DELTA"/>
    <s v="San Joaquin"/>
    <m/>
    <m/>
    <m/>
    <m/>
    <n v="1876"/>
    <m/>
    <m/>
    <m/>
    <m/>
    <m/>
    <d v="2017-07-10T00:00:00"/>
    <x v="1"/>
    <s v="POD and POU are on the same watercourse and there are no separations from the watercourse within the POU. POU is also located on a patent riparian to the watercourse "/>
    <x v="0"/>
    <s v="N/A"/>
    <s v="N/A"/>
    <s v="N/A"/>
    <s v="N/A"/>
    <s v="N/A"/>
    <s v="N/A"/>
    <s v="N/A"/>
    <s v="N/A"/>
    <d v="2017-07-07T00:00:00"/>
    <x v="1"/>
    <s v="Claimant failed to submit Pre-1914 supporting documents; however, riparian right is sufficient to constitute water use"/>
    <x v="0"/>
    <x v="0"/>
    <m/>
    <x v="0"/>
    <m/>
    <s v="R3"/>
    <s v="P3"/>
  </r>
  <r>
    <x v="571"/>
    <x v="244"/>
    <s v="Berniece L. Silva Trust"/>
    <x v="0"/>
    <x v="1"/>
    <x v="0"/>
    <x v="0"/>
    <s v="Y"/>
    <m/>
    <n v="386.97666666666663"/>
    <n v="663.16"/>
    <x v="0"/>
    <s v="OLD RIVER"/>
    <s v="SACRAMENTO-SAN JOAQUIN DELTA"/>
    <s v="San Joaquin"/>
    <s v="129-180-35"/>
    <s v="129-180-35"/>
    <s v="(1) Henry D. Bacon 3/26/1873 Patent, Survey 1141"/>
    <s v="Completely"/>
    <m/>
    <s v="Not Separated"/>
    <m/>
    <m/>
    <m/>
    <s v="No"/>
    <d v="2017-05-25T00:00:00"/>
    <x v="1"/>
    <s v="APN is on a Riparian Patent. Refer to initial comments."/>
    <x v="0"/>
    <s v="N/A"/>
    <s v="N/A"/>
    <s v="N/A"/>
    <s v="N/A"/>
    <s v="N/A"/>
    <s v="N/A"/>
    <s v="N/A"/>
    <s v="N/A"/>
    <d v="2017-06-27T00:00:00"/>
    <x v="2"/>
    <s v="More information is needed."/>
    <x v="0"/>
    <x v="0"/>
    <m/>
    <x v="0"/>
    <m/>
    <s v="R3"/>
    <s v="P1"/>
  </r>
  <r>
    <x v="572"/>
    <x v="272"/>
    <s v="DANIEL F ROZA JR"/>
    <x v="0"/>
    <x v="9"/>
    <x v="0"/>
    <x v="0"/>
    <s v="Y"/>
    <m/>
    <n v="525.23666666666668"/>
    <n v="898.35"/>
    <x v="0"/>
    <s v="Middle River"/>
    <s v="Sacramento-San Joaquin Delta"/>
    <s v="San Joaquin"/>
    <s v="162-090-02"/>
    <s v="162-090-03"/>
    <s v="CA Patent 2182"/>
    <s v="Separated"/>
    <m/>
    <s v="Single Separation"/>
    <m/>
    <m/>
    <m/>
    <s v="No"/>
    <d v="2017-07-19T00:00:00"/>
    <x v="3"/>
    <s v="Owner does not own POU. Not Riparian either."/>
    <x v="0"/>
    <s v="N/A"/>
    <s v="N/A"/>
    <s v="N/A"/>
    <s v="N/A"/>
    <s v="N/A"/>
    <s v="N/A"/>
    <s v="N/A"/>
    <s v="N/A"/>
    <d v="2017-07-28T00:00:00"/>
    <x v="1"/>
    <s v="POD and POU are located within WIC boundary which is considered as *4 category"/>
    <x v="0"/>
    <x v="0"/>
    <m/>
    <x v="0"/>
    <m/>
    <s v="R1"/>
    <s v="P3"/>
  </r>
  <r>
    <x v="573"/>
    <x v="272"/>
    <s v="Olivera Family LTD PTP"/>
    <x v="0"/>
    <x v="9"/>
    <x v="0"/>
    <x v="0"/>
    <s v="Y"/>
    <m/>
    <n v="645.26333333333332"/>
    <n v="800.09"/>
    <x v="0"/>
    <s v="Old River"/>
    <s v="Sacramento-San Joaquin Delta"/>
    <s v="San Joaquin"/>
    <s v="191-070-17"/>
    <s v="191-070-16_x000a_191-070-17"/>
    <s v="(1) Rancho El Pescadero_x000a_(2) CA Patent 2182"/>
    <s v="Completely"/>
    <m/>
    <s v="Not Separated"/>
    <m/>
    <m/>
    <m/>
    <s v="No"/>
    <d v="2017-08-30T00:00:00"/>
    <x v="1"/>
    <s v="APNs/POU lie on the Rancho El Pescadero Patent."/>
    <x v="0"/>
    <s v="N/A"/>
    <s v="N/A"/>
    <s v="N/A"/>
    <s v="N/A"/>
    <s v="N/A"/>
    <s v="N/A"/>
    <s v="N/A"/>
    <s v="N/A"/>
    <d v="2017-08-04T00:00:00"/>
    <x v="1"/>
    <s v="Pg. 11 of the PDF states irrigation use in an Agreement dated 1912"/>
    <x v="0"/>
    <x v="0"/>
    <m/>
    <x v="0"/>
    <m/>
    <s v="R3"/>
    <s v="P3"/>
  </r>
  <r>
    <x v="574"/>
    <x v="272"/>
    <s v="DANIEL F ROZA JR"/>
    <x v="0"/>
    <x v="9"/>
    <x v="0"/>
    <x v="0"/>
    <s v="Y"/>
    <m/>
    <n v="379.31"/>
    <n v="516.54999999999995"/>
    <x v="0"/>
    <s v="Middle River"/>
    <s v="Sacramento-San Joaquin Delta"/>
    <s v="San Joaquin"/>
    <s v="191-050-06"/>
    <s v="129-200-15"/>
    <s v="CA Patent 2182"/>
    <s v="Completely"/>
    <m/>
    <s v="Single Separation"/>
    <m/>
    <m/>
    <m/>
    <s v="No"/>
    <d v="2017-07-19T00:00:00"/>
    <x v="0"/>
    <s v="Part of the northern most portion of the APN is separate from the main Riparian Patent. However, northern part is still on a patent Riparian to same water source."/>
    <x v="0"/>
    <s v="N/A"/>
    <s v="N/A"/>
    <s v="N/A"/>
    <s v="N/A"/>
    <s v="N/A"/>
    <s v="N/A"/>
    <s v="N/A"/>
    <s v="N/A"/>
    <d v="2017-07-28T00:00:00"/>
    <x v="2"/>
    <s v="No documentation provided"/>
    <x v="0"/>
    <x v="0"/>
    <m/>
    <x v="0"/>
    <m/>
    <s v="R2"/>
    <s v="P1"/>
  </r>
  <r>
    <x v="575"/>
    <x v="272"/>
    <s v="DANIEL F ROZA JR"/>
    <x v="0"/>
    <x v="9"/>
    <x v="0"/>
    <x v="0"/>
    <s v="Y"/>
    <m/>
    <n v="288.09666666666669"/>
    <n v="254.13"/>
    <x v="0"/>
    <s v="Middle River"/>
    <s v="Sacramento-San Joaquin Delta"/>
    <s v="San Joaquin"/>
    <s v="191-040-06"/>
    <s v="191-040-07"/>
    <m/>
    <s v="Completely"/>
    <m/>
    <s v="Single Separation"/>
    <m/>
    <m/>
    <m/>
    <s v="No"/>
    <d v="2017-08-30T00:00:00"/>
    <x v="1"/>
    <s v="APNs and POU lie on Riparian Patents."/>
    <x v="0"/>
    <s v="N/A"/>
    <s v="N/A"/>
    <s v="N/A"/>
    <s v="N/A"/>
    <s v="N/A"/>
    <s v="N/A"/>
    <s v="N/A"/>
    <s v="N/A"/>
    <d v="2017-07-28T00:00:00"/>
    <x v="2"/>
    <s v="No documentation provided"/>
    <x v="0"/>
    <x v="0"/>
    <m/>
    <x v="0"/>
    <m/>
    <s v="R3"/>
    <s v="P1"/>
  </r>
  <r>
    <x v="576"/>
    <x v="272"/>
    <s v="DANIEL F ROZA JR"/>
    <x v="0"/>
    <x v="1"/>
    <x v="0"/>
    <x v="0"/>
    <s v="Y"/>
    <m/>
    <n v="373.97333333333336"/>
    <n v="443.56"/>
    <x v="0"/>
    <s v="Grant Line Canal"/>
    <s v="Sacramento-San Joaquin Delta"/>
    <s v="San Joaquin"/>
    <s v="189-190-06"/>
    <s v="189-160-03"/>
    <m/>
    <s v="Completely"/>
    <s v="Late 1800s"/>
    <s v="Single Separation"/>
    <m/>
    <m/>
    <m/>
    <s v="No"/>
    <d v="2017-08-30T00:00:00"/>
    <x v="1"/>
    <s v="APNs/POU lie on a large, single Riparian Patent."/>
    <x v="0"/>
    <s v="N/A"/>
    <s v="N/A"/>
    <s v="N/A"/>
    <s v="N/A"/>
    <s v="N/A"/>
    <s v="N/A"/>
    <s v="N/A"/>
    <s v="N/A"/>
    <d v="2017-07-28T00:00:00"/>
    <x v="2"/>
    <s v="No documentation provided"/>
    <x v="0"/>
    <x v="0"/>
    <m/>
    <x v="0"/>
    <m/>
    <s v="R3"/>
    <s v="P1"/>
  </r>
  <r>
    <x v="577"/>
    <x v="272"/>
    <s v="DANIEL F ROZA JR"/>
    <x v="0"/>
    <x v="1"/>
    <x v="0"/>
    <x v="0"/>
    <s v="Y"/>
    <s v="Within RD 2058, but not on list"/>
    <n v="342.01"/>
    <n v="461.64"/>
    <x v="0"/>
    <s v="Middle River"/>
    <s v="Sacramento-San Joaquin Delta"/>
    <s v="San Joaquin"/>
    <s v="191-050-06"/>
    <s v="191-050-06"/>
    <s v="(1) CA Patent 2205_x000a_(2) Rancho El Pescadero"/>
    <s v="Completely"/>
    <m/>
    <s v="Single Separation"/>
    <m/>
    <m/>
    <m/>
    <s v="No"/>
    <d v="2017-08-30T00:00:00"/>
    <x v="1"/>
    <s v="APNs/POU lie on the Rancho El Pescadero Patent."/>
    <x v="0"/>
    <s v="N/A"/>
    <s v="N/A"/>
    <s v="N/A"/>
    <s v="N/A"/>
    <s v="N/A"/>
    <s v="N/A"/>
    <s v="N/A"/>
    <s v="N/A"/>
    <d v="2017-08-01T00:00:00"/>
    <x v="1"/>
    <s v="POD and POU are located within RD 2058 which is considered as *4 category"/>
    <x v="0"/>
    <x v="0"/>
    <m/>
    <x v="0"/>
    <m/>
    <s v="R3"/>
    <s v="P3"/>
  </r>
  <r>
    <x v="578"/>
    <x v="272"/>
    <s v="DANIEL F ROZA JR"/>
    <x v="0"/>
    <x v="1"/>
    <x v="0"/>
    <x v="0"/>
    <s v="Y"/>
    <m/>
    <n v="331.47666666666669"/>
    <n v="182.01"/>
    <x v="0"/>
    <s v="Middle River"/>
    <s v="Sacramento-San Joaquin Delta"/>
    <s v="San Joaquin"/>
    <s v="189-220-07"/>
    <s v="189-220-07"/>
    <s v="(1) CA Patent 1681_x000a_(2) CA Patent 1686"/>
    <s v="Completely"/>
    <m/>
    <s v="Not Separated"/>
    <m/>
    <m/>
    <m/>
    <s v="No"/>
    <d v="2017-08-30T00:00:00"/>
    <x v="1"/>
    <s v="APNs and POU lie on Riparian Patents."/>
    <x v="0"/>
    <s v="N/A"/>
    <s v="N/A"/>
    <s v="N/A"/>
    <s v="N/A"/>
    <s v="N/A"/>
    <s v="N/A"/>
    <s v="N/A"/>
    <s v="N/A"/>
    <d v="2017-07-28T00:00:00"/>
    <x v="1"/>
    <s v="POD and POU are located within WIC boundary which is considered as *4 category"/>
    <x v="0"/>
    <x v="0"/>
    <m/>
    <x v="0"/>
    <m/>
    <s v="R3"/>
    <s v="P3"/>
  </r>
  <r>
    <x v="579"/>
    <x v="273"/>
    <s v="EDDY JO CARDOZA"/>
    <x v="0"/>
    <x v="1"/>
    <x v="0"/>
    <x v="0"/>
    <s v="Y"/>
    <m/>
    <n v="330.93666666666661"/>
    <n v="488.62700000000001"/>
    <x v="0"/>
    <s v="San Joaquin River"/>
    <s v="Sacramento-San Joaquin Delta"/>
    <s v="San Joaquin"/>
    <s v="241-080-05"/>
    <s v="241-080-05"/>
    <s v="(1) CA Patent 55_x000a_(2) CA Patent 56_x000a_(3) CA Patent 2463"/>
    <s v="Completely"/>
    <m/>
    <s v="Not Separated"/>
    <m/>
    <m/>
    <m/>
    <s v="No"/>
    <d v="2017-05-25T00:00:00"/>
    <x v="1"/>
    <s v="POU is on a Riparian Patent."/>
    <x v="0"/>
    <s v="N/A"/>
    <s v="N/A"/>
    <s v="N/A"/>
    <s v="N/A"/>
    <s v="N/A"/>
    <s v="N/A"/>
    <s v="N/A"/>
    <s v="N/A"/>
    <d v="2017-06-27T00:00:00"/>
    <x v="2"/>
    <s v="More information is needed."/>
    <x v="0"/>
    <x v="0"/>
    <m/>
    <x v="0"/>
    <m/>
    <s v="R3"/>
    <s v="P1"/>
  </r>
  <r>
    <x v="580"/>
    <x v="273"/>
    <s v="EDDY JO CARDOZA"/>
    <x v="0"/>
    <x v="1"/>
    <x v="0"/>
    <x v="1"/>
    <s v="Y"/>
    <m/>
    <n v="315.15666666666664"/>
    <n v="454.41699999999997"/>
    <x v="0"/>
    <s v="San Joaquin River"/>
    <s v="Sacramento-San Joaquin Delta"/>
    <s v="San Joaquin"/>
    <s v="241-10-02"/>
    <s v="241-080-05"/>
    <s v="(1) CA Patent 55_x000a_(2) CA Patent 56_x000a_(3) CA Patent 2463"/>
    <s v="Separated"/>
    <m/>
    <s v="Single Separation"/>
    <m/>
    <m/>
    <m/>
    <s v="No"/>
    <d v="2017-05-25T00:00:00"/>
    <x v="3"/>
    <s v="POU is separated from the POD and POD is on a different land owner's property. May need information to see if there is an agreement. Otherwise, suspect"/>
    <x v="0"/>
    <s v="N/A"/>
    <s v="N/A"/>
    <s v="N/A"/>
    <s v="N/A"/>
    <s v="N/A"/>
    <s v="N/A"/>
    <s v="N/A"/>
    <s v="N/A"/>
    <d v="2017-06-20T00:00:00"/>
    <x v="2"/>
    <s v="ISWDU states first year possibly in 1800's"/>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81"/>
    <x v="274"/>
    <s v="JOHN C KELLEY PROPERTIES LLC"/>
    <x v="3"/>
    <x v="37"/>
    <x v="5"/>
    <x v="0"/>
    <s v="Y"/>
    <m/>
    <n v="406.17666666666668"/>
    <n v="14.59"/>
    <x v="0"/>
    <s v="Fourteen Mile Slough (Actual)_x000a_Mosher Slough (Claimed)"/>
    <s v="Sacramento-San Joaquin Delta"/>
    <s v="San Joaquin"/>
    <s v="071-130-07"/>
    <s v="071-130-07_x000a_071-130-11"/>
    <s v="CA PATENT 286, 2239, 532, 2245, 2234, 1431, 459"/>
    <s v="Completely"/>
    <m/>
    <s v="Not Separated"/>
    <n v="2"/>
    <s v="Yes"/>
    <s v="certificate of purchase and survey were submitted"/>
    <s v="No"/>
    <d v="2017-07-10T00:00:00"/>
    <x v="3"/>
    <s v="POU overlies non-riparian patents. SEE S019057 POU and Underlying Patents"/>
    <x v="0"/>
    <s v="N/A"/>
    <s v="N/A"/>
    <s v="N/A"/>
    <s v="N/A"/>
    <s v="N/A"/>
    <s v="N/A"/>
    <s v="N/A"/>
    <s v="N/A"/>
    <d v="2017-07-10T00:00:00"/>
    <x v="2"/>
    <s v="No supporting document for Pre-1914 right was submitted. Need more info."/>
    <x v="0"/>
    <x v="0"/>
    <m/>
    <x v="0"/>
    <m/>
    <s v="R1"/>
    <s v="P1"/>
  </r>
  <r>
    <x v="582"/>
    <x v="275"/>
    <s v="KIRTLAN FAMILY TRUST"/>
    <x v="0"/>
    <x v="1"/>
    <x v="0"/>
    <x v="1"/>
    <s v="Y"/>
    <m/>
    <n v="300.67832639253322"/>
    <n v="71.400000000000006"/>
    <x v="0"/>
    <s v="SACRAMENTO RIVER"/>
    <s v="BAY DELTA"/>
    <s v="Yolo"/>
    <s v="044-130-034"/>
    <s v="044 130 34"/>
    <s v="Patent 2584"/>
    <s v="Completely"/>
    <m/>
    <s v="Not Separated"/>
    <n v="0"/>
    <s v="no"/>
    <s v="POU is the same as the APN parcel number"/>
    <s v="No"/>
    <d v="2017-05-26T00:00:00"/>
    <x v="1"/>
    <s v="POU and POD are in the same watershed and POU is entirely covered by a riparian patent"/>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83"/>
    <x v="276"/>
    <s v="CARDOZA HOME RANCH"/>
    <x v="0"/>
    <x v="1"/>
    <x v="0"/>
    <x v="0"/>
    <s v="Y"/>
    <m/>
    <n v="279.56"/>
    <n v="376.24"/>
    <x v="0"/>
    <s v="San Joaquin River"/>
    <s v="Sacramento-San Joaquin Delta"/>
    <s v="San Joaquin"/>
    <s v="241-360-03"/>
    <s v="241-360-03"/>
    <s v="(1) SJ 148_x000a_(2) CA Patent 52_x000a_(3) CA Patent 60_x000a_(4) CA Patent 558"/>
    <s v="Completely"/>
    <m/>
    <s v="Not Separated"/>
    <n v="4"/>
    <s v="Yes"/>
    <m/>
    <s v="No"/>
    <d v="2017-06-22T00:00:00"/>
    <x v="1"/>
    <s v="Walthall Slough existed at the time of patent. Hence, the place of use is adjacent to the same &quot;natural&quot; watercourse as the POD. The place of use is also entirely enclosed within patents that were riparian to Walthall Slough."/>
    <x v="0"/>
    <s v="N/A"/>
    <s v="N/A"/>
    <s v="N/A"/>
    <s v="N/A"/>
    <s v="N/A"/>
    <s v="N/A"/>
    <s v="N/A"/>
    <s v="N/A"/>
    <d v="2017-06-19T00:00:00"/>
    <x v="2"/>
    <s v="More information needed"/>
    <x v="0"/>
    <x v="0"/>
    <m/>
    <x v="0"/>
    <m/>
    <s v="R3"/>
    <s v="P1"/>
  </r>
  <r>
    <x v="584"/>
    <x v="275"/>
    <s v="KIRTLAN FAMILY TRUST"/>
    <x v="0"/>
    <x v="1"/>
    <x v="0"/>
    <x v="1"/>
    <s v="Y"/>
    <m/>
    <n v="375.13567039331872"/>
    <n v="49.6"/>
    <x v="0"/>
    <s v="SACRAMENTO RIVER"/>
    <s v="BAY DELTA"/>
    <s v="Yolo"/>
    <s v="044-070-010"/>
    <s v="044 070 10, 044 070 17, 044 070 12, 044 070 13"/>
    <s v="Patent 100, Survey 785"/>
    <s v="Partially"/>
    <m/>
    <s v="Multiple Separations"/>
    <n v="4"/>
    <s v="no"/>
    <s v="I estimated and drew the place of use using the provided map"/>
    <s v="No"/>
    <d v="2017-05-26T00:00:00"/>
    <x v="0"/>
    <s v="See S019066 POU and Underlying Patents (Revised).pdf. I'd adjusted the patents for T7N R4E to the parcels' geometry. The POU parcels are located on riparian patents, however, the western-most parcel of the POU (APN: 044-070-17)is not abutting the water source. We need to request for more information if the riparian rights was transferred to the parcel as well.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585"/>
    <x v="277"/>
    <s v="JOHNNIE L COSTA"/>
    <x v="0"/>
    <x v="1"/>
    <x v="0"/>
    <x v="0"/>
    <s v="Y"/>
    <m/>
    <n v="320"/>
    <n v="0"/>
    <x v="0"/>
    <s v="OLD RIVER"/>
    <s v="SAN JOAQUIN RIVER"/>
    <s v="San Joaquin"/>
    <s v="209-310-03"/>
    <s v="209-310-03"/>
    <s v="Federal Rancho El Pescadero"/>
    <s v="Completely"/>
    <m/>
    <s v="Not Separated"/>
    <n v="1"/>
    <m/>
    <m/>
    <s v="Yes"/>
    <d v="2017-06-27T00:00:00"/>
    <x v="1"/>
    <s v="POU APN 209-310-08 according to POU map, riparian to Old River"/>
    <x v="1"/>
    <s v="N/A"/>
    <s v="N/A"/>
    <s v="N/A"/>
    <s v="N/A"/>
    <s v="N/A"/>
    <s v="N/A"/>
    <s v="N/A"/>
    <s v="N/A"/>
    <m/>
    <x v="3"/>
    <s v="N/A"/>
    <x v="0"/>
    <x v="0"/>
    <m/>
    <x v="0"/>
    <m/>
    <s v="R3"/>
    <s v="N/A"/>
  </r>
  <r>
    <x v="586"/>
    <x v="278"/>
    <s v="FRED A. DOUMA FAMILY TRUST"/>
    <x v="0"/>
    <x v="2"/>
    <x v="0"/>
    <x v="0"/>
    <s v="Y"/>
    <m/>
    <n v="464.73183551173219"/>
    <n v="1749.701"/>
    <x v="0"/>
    <s v="SAN JOAQUIN RIVER"/>
    <m/>
    <s v="San Joaquin"/>
    <s v="241-380-02"/>
    <s v="241-380-02"/>
    <s v="El Pescadero - Grimes"/>
    <s v="Completely"/>
    <m/>
    <s v="Not Separated"/>
    <m/>
    <m/>
    <m/>
    <s v="No"/>
    <d v="2017-08-09T00:00:00"/>
    <x v="1"/>
    <s v="POU/APN lie on the same Riparian Patent"/>
    <x v="0"/>
    <s v="N/A"/>
    <s v="N/A"/>
    <s v="N/A"/>
    <s v="N/A"/>
    <s v="N/A"/>
    <s v="N/A"/>
    <s v="N/A"/>
    <s v="N/A"/>
    <d v="2017-07-31T00:00:00"/>
    <x v="2"/>
    <s v="No documentation given"/>
    <x v="0"/>
    <x v="0"/>
    <m/>
    <x v="0"/>
    <m/>
    <s v="R3"/>
    <s v="P1"/>
  </r>
  <r>
    <x v="587"/>
    <x v="279"/>
    <s v="WOODY'S ON THE RIVER LLC, ET AL"/>
    <x v="0"/>
    <x v="21"/>
    <x v="0"/>
    <x v="0"/>
    <s v="Y"/>
    <m/>
    <n v="2465.8395833333329"/>
    <n v="579.11"/>
    <x v="0"/>
    <s v="WHITE SLOUGH"/>
    <s v="SJ Delta"/>
    <s v="San Joaquin"/>
    <m/>
    <s v="069-080-19"/>
    <s v="600 acres on Empire Tract"/>
    <s v="Partially"/>
    <n v="1894"/>
    <s v="Not Separated"/>
    <m/>
    <m/>
    <m/>
    <s v="No"/>
    <d v="2017-08-30T00:00:00"/>
    <x v="1"/>
    <s v="APNs and POU lie on Riparian Patents."/>
    <x v="0"/>
    <s v="N/A"/>
    <s v="N/A"/>
    <s v="N/A"/>
    <s v="N/A"/>
    <s v="N/A"/>
    <s v="N/A"/>
    <s v="N/A"/>
    <s v="N/A"/>
    <d v="2017-07-28T00:00:00"/>
    <x v="2"/>
    <s v="No documentation provided"/>
    <x v="0"/>
    <x v="0"/>
    <m/>
    <x v="0"/>
    <m/>
    <s v="R3"/>
    <s v="P1"/>
  </r>
  <r>
    <x v="588"/>
    <x v="280"/>
    <s v="GLORIA A BACCHETTI"/>
    <x v="0"/>
    <x v="12"/>
    <x v="0"/>
    <x v="0"/>
    <s v="Y"/>
    <m/>
    <n v="769"/>
    <n v="883.32"/>
    <x v="0"/>
    <s v="OLD RIVER"/>
    <s v="SACRAMENTO-SAN JOAQUIN DELTA"/>
    <s v="San Joaquin"/>
    <n v="18906007"/>
    <s v="18906007, 18912010 "/>
    <s v="Federal Rancho El Pescadero"/>
    <s v="Partially"/>
    <m/>
    <s v="Single Separation"/>
    <n v="2"/>
    <s v="Yes"/>
    <s v="Patent was submitted"/>
    <s v="No"/>
    <d v="2017-07-07T00:00:00"/>
    <x v="1"/>
    <s v="POU is located within Rancho El Pescadero. SEE S019076 POU and Underlying Patents"/>
    <x v="0"/>
    <s v="N/A"/>
    <s v="N/A"/>
    <s v="N/A"/>
    <s v="N/A"/>
    <s v="N/A"/>
    <s v="N/A"/>
    <s v="N/A"/>
    <s v="N/A"/>
    <d v="2017-07-07T00:00:00"/>
    <x v="2"/>
    <s v="No supporting document for Pre-1914 right was submitted. Need more info."/>
    <x v="0"/>
    <x v="0"/>
    <m/>
    <x v="0"/>
    <m/>
    <s v="R3"/>
    <s v="P1"/>
  </r>
  <r>
    <x v="589"/>
    <x v="276"/>
    <s v="CARDOZA HOME RANCH"/>
    <x v="0"/>
    <x v="19"/>
    <x v="0"/>
    <x v="0"/>
    <s v="Y"/>
    <m/>
    <n v="390.47333333333336"/>
    <n v="425.9"/>
    <x v="0"/>
    <s v="Walthall Slough"/>
    <s v="Sacramento-San Joaquin Delta"/>
    <s v="San Joaquin"/>
    <s v="241-360-03"/>
    <s v="241-360-03"/>
    <s v="(1) SJ 148_x000a_(2) CA Patent 52_x000a_(3) CA Patent 60_x000a_(4) CA Patent 558"/>
    <s v="Completely"/>
    <n v="1858"/>
    <s v="Not Separated"/>
    <n v="4"/>
    <s v="no"/>
    <m/>
    <s v="No"/>
    <d v="2017-06-22T00:00:00"/>
    <x v="1"/>
    <s v="Place of use is adjacent to the same natural watercourse as the POD. Place of use entirely enclosed within patents that were riparian to the San Joaquin River."/>
    <x v="0"/>
    <s v="N/A"/>
    <s v="N/A"/>
    <s v="N/A"/>
    <s v="N/A"/>
    <s v="N/A"/>
    <s v="N/A"/>
    <s v="N/A"/>
    <s v="N/A"/>
    <d v="2017-06-19T00:00:00"/>
    <x v="2"/>
    <s v="More information needed"/>
    <x v="0"/>
    <x v="0"/>
    <m/>
    <x v="0"/>
    <m/>
    <s v="R3"/>
    <s v="P1"/>
  </r>
  <r>
    <x v="590"/>
    <x v="276"/>
    <s v="CARDOZA HOME RANCH"/>
    <x v="0"/>
    <x v="19"/>
    <x v="0"/>
    <x v="0"/>
    <s v="Y"/>
    <m/>
    <n v="305.74666666666667"/>
    <n v="351.8"/>
    <x v="0"/>
    <s v="Walthall Slough"/>
    <s v="Sacramento-San Joaquin Delta"/>
    <s v="San Joaquin"/>
    <s v="241-360-03"/>
    <s v="241-360-03"/>
    <s v="(1) SJ 148_x000a_(2) CA Patent 52_x000a_(3) CA Patent 60_x000a_(4) CA Patent 558"/>
    <s v="Completely"/>
    <n v="1858"/>
    <s v="Not Separated"/>
    <n v="4"/>
    <s v="Yes"/>
    <m/>
    <s v="No"/>
    <d v="2017-06-22T00:00:00"/>
    <x v="1"/>
    <s v="Walthall Slough existed at the time of patent. Hence, the place of use is adjacent to the same &quot;natural&quot; watercourse as the POD. The place of use is also entirely enclosed within patents that were riparian to Walthall Slough."/>
    <x v="0"/>
    <s v="N/A"/>
    <s v="N/A"/>
    <s v="N/A"/>
    <s v="N/A"/>
    <s v="N/A"/>
    <s v="N/A"/>
    <s v="N/A"/>
    <s v="N/A"/>
    <d v="2017-06-19T00:00:00"/>
    <x v="2"/>
    <s v="More information needed"/>
    <x v="0"/>
    <x v="0"/>
    <m/>
    <x v="0"/>
    <m/>
    <s v="R3"/>
    <s v="P1"/>
  </r>
  <r>
    <x v="591"/>
    <x v="281"/>
    <s v="CITY OF TRACY"/>
    <x v="0"/>
    <x v="6"/>
    <x v="0"/>
    <x v="0"/>
    <s v="Y"/>
    <m/>
    <n v="3918.6666666666665"/>
    <n v="2420.56"/>
    <x v="0"/>
    <s v="Sugar Cut"/>
    <s v="Sacramento-San Joaquin Delta"/>
    <s v="San Joaquin"/>
    <s v="212-130-13"/>
    <s v="Numerous"/>
    <s v="Rancho El Pescadero, later the Robins Tract"/>
    <s v="Completely"/>
    <m/>
    <s v="Not Separated"/>
    <m/>
    <m/>
    <m/>
    <s v="No"/>
    <d v="2017-06-01T00:00:00"/>
    <x v="0"/>
    <s v="Though the POU and POD are covered by a patent riparian to the watercourse, there are multiple separations from the watercourse within the POU"/>
    <x v="0"/>
    <s v="N/A"/>
    <s v="N/A"/>
    <s v="N/A"/>
    <s v="N/A"/>
    <s v="N/A"/>
    <s v="N/A"/>
    <s v="N/A"/>
    <s v="N/A"/>
    <d v="2017-07-06T00:00:00"/>
    <x v="2"/>
    <s v="Claimant failed to submit Pre-1914 supporting documents; and riparian right is insufficient to constitute water use"/>
    <x v="0"/>
    <x v="0"/>
    <m/>
    <x v="0"/>
    <m/>
    <s v="R2"/>
    <s v="P1"/>
  </r>
  <r>
    <x v="592"/>
    <x v="274"/>
    <s v="JOHN C KELLEY PROPERTIES LLC"/>
    <x v="3"/>
    <x v="37"/>
    <x v="5"/>
    <x v="0"/>
    <s v="Y"/>
    <m/>
    <n v="998.86"/>
    <n v="666.04"/>
    <x v="0"/>
    <s v="Mosher Slough"/>
    <s v="Sacramento-San Joaquin Delta"/>
    <s v="San Joaquin"/>
    <s v="071-13-011"/>
    <s v="071-130-07_x000a_071-130-11"/>
    <s v="CA PATENT 2245 &amp; 2234"/>
    <s v="Completely"/>
    <m/>
    <s v="Not Separated"/>
    <n v="2"/>
    <s v="Yes"/>
    <s v="certificate of purchase and survey were submitted"/>
    <s v="No"/>
    <d v="2017-08-14T00:00:00"/>
    <x v="3"/>
    <s v="POU overlies patents which are not riparian to water source. SEE S019120 POU and Underlying Patents"/>
    <x v="0"/>
    <s v="N/A"/>
    <s v="N/A"/>
    <s v="N/A"/>
    <s v="N/A"/>
    <s v="N/A"/>
    <s v="N/A"/>
    <s v="N/A"/>
    <s v="N/A"/>
    <d v="2017-07-21T00:00:00"/>
    <x v="2"/>
    <s v="No supporting document for Pre-1914 right was submitted. Need more info."/>
    <x v="0"/>
    <x v="0"/>
    <m/>
    <x v="0"/>
    <m/>
    <s v="R1"/>
    <s v="P1"/>
  </r>
  <r>
    <x v="593"/>
    <x v="274"/>
    <s v="JOHN C KELLEY PROPERTIES LLC"/>
    <x v="3"/>
    <x v="37"/>
    <x v="5"/>
    <x v="0"/>
    <s v="Y"/>
    <m/>
    <n v="650.84333333333348"/>
    <n v="366.79"/>
    <x v="0"/>
    <s v="Mosher Slough"/>
    <s v="Sacramento-San Joaquin Delta"/>
    <s v="San Joaquin"/>
    <s v="071-130-07"/>
    <s v="071-130-07_x000a_071-130-11"/>
    <s v="CA PATENT 286, 2239, 532, 2245, 2234, 1431, 459"/>
    <s v="Completely"/>
    <m/>
    <s v="Not Separated"/>
    <n v="2"/>
    <s v="Yes"/>
    <s v="certificate of purchase and survey were submitted"/>
    <s v="No"/>
    <d v="2017-08-14T00:00:00"/>
    <x v="3"/>
    <s v="POU overlies non-riparian patents. SEE S019123 POU and Underlying Patents"/>
    <x v="0"/>
    <s v="N/A"/>
    <s v="N/A"/>
    <s v="N/A"/>
    <s v="N/A"/>
    <s v="N/A"/>
    <s v="N/A"/>
    <s v="N/A"/>
    <s v="N/A"/>
    <d v="2017-07-21T00:00:00"/>
    <x v="2"/>
    <s v="No supporting document for Pre-1914 right was submitted. Need more info."/>
    <x v="0"/>
    <x v="0"/>
    <m/>
    <x v="0"/>
    <m/>
    <s v="R1"/>
    <s v="P1"/>
  </r>
  <r>
    <x v="594"/>
    <x v="282"/>
    <s v="FAY LOUIE"/>
    <x v="0"/>
    <x v="1"/>
    <x v="0"/>
    <x v="0"/>
    <s v="Y"/>
    <m/>
    <n v="532.48666666666668"/>
    <n v="609.71"/>
    <x v="0"/>
    <s v="INDIAN SLOUGH"/>
    <s v="SACRAMENTO SAN JOAQUIN DELTA"/>
    <s v="Contra Costa"/>
    <s v="008-340-31"/>
    <s v="Unknown"/>
    <s v="Patent 1180, Patent 1181, Patent 1182"/>
    <s v="Unknown"/>
    <m/>
    <s v="Unknown"/>
    <n v="3"/>
    <s v="no"/>
    <m/>
    <s v="No"/>
    <d v="2017-06-30T00:00:00"/>
    <x v="0"/>
    <s v="POU not located near POD. POU is mostly on same Patent/Survey to water."/>
    <x v="0"/>
    <s v="N/A"/>
    <s v="N/A"/>
    <s v="N/A"/>
    <s v="N/A"/>
    <s v="N/A"/>
    <s v="N/A"/>
    <s v="N/A"/>
    <s v="N/A"/>
    <d v="2017-06-30T00:00:00"/>
    <x v="2"/>
    <s v="Documentation is needed."/>
    <x v="0"/>
    <x v="0"/>
    <m/>
    <x v="0"/>
    <m/>
    <s v="R2"/>
    <s v="P1"/>
  </r>
  <r>
    <x v="595"/>
    <x v="274"/>
    <s v="JOHN C KELLEY PROPERTIES LLC"/>
    <x v="3"/>
    <x v="37"/>
    <x v="5"/>
    <x v="0"/>
    <s v="Y"/>
    <m/>
    <n v="1475.3733333333334"/>
    <n v="678.24"/>
    <x v="0"/>
    <s v="Mosher Slough"/>
    <s v="Sacramento-San Joaquin Delta"/>
    <s v="San Joaquin"/>
    <s v="071-130-07"/>
    <s v="071-130-07_x000a_071-130-11"/>
    <s v="CA PATENT 1431, 2245"/>
    <s v="Completely"/>
    <m/>
    <s v="Not Separated"/>
    <n v="1"/>
    <s v="Yes"/>
    <s v="certificate of purchase and survey were submitted"/>
    <s v="No"/>
    <d v="2017-08-14T00:00:00"/>
    <x v="3"/>
    <s v="POU overlies patents which are not riparian to water source. SEE S019129 POU and Underlying Patents"/>
    <x v="0"/>
    <s v="N/A"/>
    <s v="N/A"/>
    <s v="N/A"/>
    <s v="N/A"/>
    <s v="N/A"/>
    <s v="N/A"/>
    <s v="N/A"/>
    <s v="N/A"/>
    <d v="2017-07-21T00:00:00"/>
    <x v="2"/>
    <s v="No supporting document for Pre-1914 right was submitted. Need more info."/>
    <x v="0"/>
    <x v="0"/>
    <m/>
    <x v="0"/>
    <m/>
    <s v="R1"/>
    <s v="P1"/>
  </r>
  <r>
    <x v="596"/>
    <x v="259"/>
    <s v="Ensher, Alexander and Barsoom, INC."/>
    <x v="0"/>
    <x v="29"/>
    <x v="0"/>
    <x v="0"/>
    <s v="Y"/>
    <m/>
    <n v="385.58333333333337"/>
    <n v="511.42"/>
    <x v="0"/>
    <s v="Trapper Slough"/>
    <s v="Sacramento/San Joaquin Delta"/>
    <s v="San Joaquin"/>
    <s v="129-200-12"/>
    <s v="129-200-15"/>
    <s v="CA Patent 2182"/>
    <s v="Completely"/>
    <n v="1910"/>
    <s v="Not Separated"/>
    <m/>
    <m/>
    <m/>
    <s v="No"/>
    <m/>
    <x v="1"/>
    <s v="_x000a_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
    <x v="0"/>
    <s v="N/A"/>
    <s v="N/A"/>
    <s v="N/A"/>
    <s v="N/A"/>
    <s v="N/A"/>
    <s v="N/A"/>
    <s v="N/A"/>
    <s v="N/A"/>
    <d v="2017-07-28T00:00:00"/>
    <x v="2"/>
    <s v="No documentation provided"/>
    <x v="0"/>
    <x v="0"/>
    <m/>
    <x v="0"/>
    <m/>
    <s v="R3"/>
    <s v="P1"/>
  </r>
  <r>
    <x v="597"/>
    <x v="274"/>
    <s v="JOHN C KELLEY PROPERTIES LLC"/>
    <x v="3"/>
    <x v="37"/>
    <x v="5"/>
    <x v="0"/>
    <s v="Y"/>
    <m/>
    <n v="676.09666666666669"/>
    <n v="387.29"/>
    <x v="0"/>
    <s v="Mosher Slough"/>
    <s v="Sacramento-San Joaquin Delta"/>
    <s v="San Joaquin"/>
    <s v="071-130-11"/>
    <s v="071-130-07_x000a_071-130-11"/>
    <s v="CA PATENT 286, 459, 2245, 2234, 2239, 1431"/>
    <s v="Completely"/>
    <m/>
    <s v="Not Separated"/>
    <n v="2"/>
    <s v="Yes"/>
    <s v="certificate of purchase and survey were submitted"/>
    <s v="No"/>
    <d v="2017-08-15T00:00:00"/>
    <x v="3"/>
    <s v="POU overlies patents which are not riparian to water source. SEE S019132 POU and Underlying Patents"/>
    <x v="0"/>
    <s v="N/A"/>
    <s v="N/A"/>
    <s v="N/A"/>
    <s v="N/A"/>
    <s v="N/A"/>
    <s v="N/A"/>
    <s v="N/A"/>
    <s v="N/A"/>
    <d v="2017-07-21T00:00:00"/>
    <x v="2"/>
    <s v="No supporting document for Pre-1914 right was submitted. Need more info."/>
    <x v="0"/>
    <x v="0"/>
    <m/>
    <x v="0"/>
    <m/>
    <s v="R1"/>
    <s v="P1"/>
  </r>
  <r>
    <x v="598"/>
    <x v="283"/>
    <s v="John Armanino"/>
    <x v="0"/>
    <x v="10"/>
    <x v="0"/>
    <x v="0"/>
    <s v="Y"/>
    <m/>
    <n v="723"/>
    <n v="1330.72"/>
    <x v="0"/>
    <s v="WHISKEY SLOUGH TURNER CUT SAN JOAQUIN RIVER"/>
    <s v="SACRAMENTO SAN JOAQUIN DELTA"/>
    <s v="San Joaquin"/>
    <s v="131-020-11"/>
    <s v="13102010, 13102011, 13102020"/>
    <s v="CA patent 2182"/>
    <m/>
    <m/>
    <s v="Not Separated"/>
    <m/>
    <m/>
    <m/>
    <s v="No"/>
    <d v="2017-07-20T00:00:00"/>
    <x v="1"/>
    <s v="POU/Patents are Riparian either to the River or the Cut."/>
    <x v="0"/>
    <s v="N/A"/>
    <s v="N/A"/>
    <s v="N/A"/>
    <s v="N/A"/>
    <s v="N/A"/>
    <s v="N/A"/>
    <s v="N/A"/>
    <s v="N/A"/>
    <d v="2017-07-23T00:00:00"/>
    <x v="2"/>
    <s v="No information given"/>
    <x v="0"/>
    <x v="0"/>
    <m/>
    <x v="0"/>
    <m/>
    <s v="R3"/>
    <s v="P1"/>
  </r>
  <r>
    <x v="599"/>
    <x v="284"/>
    <s v="Guillermo Perez"/>
    <x v="0"/>
    <x v="1"/>
    <x v="0"/>
    <x v="0"/>
    <s v="Y"/>
    <m/>
    <n v="523"/>
    <n v="122.86"/>
    <x v="0"/>
    <s v="Upland Canal"/>
    <s v="Sacramento/San Joaquin Delta"/>
    <s v="San Joaquin"/>
    <s v="025-080-05"/>
    <s v="025-080-05"/>
    <s v="CA patent 517, CA patent 578, CA patent 579"/>
    <m/>
    <n v="1907"/>
    <s v="Multiple Separations"/>
    <m/>
    <m/>
    <m/>
    <s v="No"/>
    <d v="2017-07-20T00:00:00"/>
    <x v="3"/>
    <s v="APN/POU is on Non-Riparian Patents."/>
    <x v="0"/>
    <s v="N/A"/>
    <s v="N/A"/>
    <s v="N/A"/>
    <s v="N/A"/>
    <s v="N/A"/>
    <s v="N/A"/>
    <s v="N/A"/>
    <s v="N/A"/>
    <d v="2017-07-23T00:00:00"/>
    <x v="2"/>
    <s v="No information given"/>
    <x v="0"/>
    <x v="0"/>
    <m/>
    <x v="0"/>
    <m/>
    <s v="R1"/>
    <s v="P1"/>
  </r>
  <r>
    <x v="600"/>
    <x v="274"/>
    <s v="JOHN C KELLEY PROPERTIES LLC"/>
    <x v="3"/>
    <x v="37"/>
    <x v="5"/>
    <x v="0"/>
    <s v="Y"/>
    <m/>
    <n v="504.64666666666676"/>
    <n v="156.13"/>
    <x v="0"/>
    <s v="Mosher Slough"/>
    <s v="Sacramento-San Joaquin Delta"/>
    <s v="San Joaquin"/>
    <s v="071-130-07"/>
    <s v="071-130-07_x000a_071-130-11"/>
    <s v="CA PATENT 286, 2239, 532, 2245, 2234, 1431, 459"/>
    <s v="Completely"/>
    <m/>
    <s v="Not Separated"/>
    <n v="2"/>
    <s v="Yes"/>
    <s v="certificate of purchase and survey were submitted"/>
    <s v="No"/>
    <d v="2017-08-15T00:00:00"/>
    <x v="3"/>
    <s v="POU overlies patents which are not riparian to water source. SEE S019144 POU and Underlying Patents"/>
    <x v="0"/>
    <s v="N/A"/>
    <s v="N/A"/>
    <s v="N/A"/>
    <s v="N/A"/>
    <s v="N/A"/>
    <s v="N/A"/>
    <s v="N/A"/>
    <s v="N/A"/>
    <d v="2017-07-21T00:00:00"/>
    <x v="2"/>
    <s v="No supporting document for Pre-1914 right was submitted. Need more info."/>
    <x v="0"/>
    <x v="0"/>
    <m/>
    <x v="0"/>
    <m/>
    <s v="R1"/>
    <s v="P1"/>
  </r>
  <r>
    <x v="601"/>
    <x v="274"/>
    <s v="JOHN C KELLEY PROPERTIES LLC"/>
    <x v="3"/>
    <x v="37"/>
    <x v="5"/>
    <x v="0"/>
    <s v="Y"/>
    <m/>
    <n v="516.17666666666673"/>
    <n v="348.59"/>
    <x v="0"/>
    <s v="Mosher Slough"/>
    <s v="Sacramento-San Joaquin Delta"/>
    <s v="San Joaquin"/>
    <s v="071-130-11"/>
    <s v="071-180-09_x000a_071-130-11"/>
    <s v="CA PATENT 286, 532, 2239"/>
    <s v="Completely"/>
    <m/>
    <s v="Not Separated"/>
    <n v="2"/>
    <s v="Yes"/>
    <s v="certificate of purchase and survey were submitted"/>
    <s v="No"/>
    <d v="2017-08-15T00:00:00"/>
    <x v="3"/>
    <s v="POU overlies patents which are not riparian to water source. SEE S019145 POU and Underlying Patents"/>
    <x v="0"/>
    <s v="N/A"/>
    <s v="N/A"/>
    <s v="N/A"/>
    <s v="N/A"/>
    <s v="N/A"/>
    <s v="N/A"/>
    <s v="N/A"/>
    <s v="N/A"/>
    <d v="2017-07-21T00:00:00"/>
    <x v="2"/>
    <s v="No supporting document for Pre-1914 right was submitted. Need more info."/>
    <x v="0"/>
    <x v="0"/>
    <m/>
    <x v="0"/>
    <m/>
    <s v="R1"/>
    <s v="P1"/>
  </r>
  <r>
    <x v="602"/>
    <x v="285"/>
    <s v="RICHARD AND MIKKI RIELLA 2006 FAMILY TRUST"/>
    <x v="0"/>
    <x v="7"/>
    <x v="0"/>
    <x v="0"/>
    <s v="Y"/>
    <m/>
    <n v="860.59"/>
    <n v="383.9"/>
    <x v="0"/>
    <s v="SAN JOAQUIN RIVER"/>
    <s v="SACRAMENTO SAN JOAQUIN DELTA"/>
    <s v="San Joaquin"/>
    <s v="191-290-01"/>
    <s v="191-290-01"/>
    <s v="(1) CA patent 854 (2) CA patent 517 (3) CA patent 811 (4) CA patent 440 (5) CA patent 124 (6) CA patent 474"/>
    <s v="Completely"/>
    <m/>
    <s v="Multiple Separations"/>
    <m/>
    <m/>
    <m/>
    <s v="No"/>
    <d v="2017-05-25T00:00:00"/>
    <x v="3"/>
    <s v="Part of the POU is on separate non-Riparian Patents."/>
    <x v="0"/>
    <s v="N/A"/>
    <s v="N/A"/>
    <s v="N/A"/>
    <s v="N/A"/>
    <s v="N/A"/>
    <s v="N/A"/>
    <s v="N/A"/>
    <s v="N/A"/>
    <d v="2017-06-29T00:00:00"/>
    <x v="0"/>
    <s v="General documentation is provided, but more specific ones detailing time of use is needed."/>
    <x v="0"/>
    <x v="0"/>
    <m/>
    <x v="0"/>
    <m/>
    <s v="R1"/>
    <s v="P2"/>
  </r>
  <r>
    <x v="603"/>
    <x v="274"/>
    <s v="JOHN C KELLEY PROPERTIES LLC"/>
    <x v="3"/>
    <x v="37"/>
    <x v="5"/>
    <x v="0"/>
    <s v="Y"/>
    <m/>
    <n v="422.99333333333328"/>
    <n v="127.57"/>
    <x v="0"/>
    <s v="Disappointment Slough"/>
    <s v="Sacramento-San Joaquin Delta"/>
    <s v="San Joaquin"/>
    <s v="071-130-07"/>
    <s v="071-130-07_x000a_071-130-11"/>
    <s v="CA PATENT 286, 2239, 532, 2245, 2234, 1431, 459"/>
    <s v="Completely"/>
    <m/>
    <s v="Not Separated"/>
    <n v="2"/>
    <s v="Yes"/>
    <s v="certificate of purchase and survey were submitted"/>
    <s v="No"/>
    <d v="2017-08-15T00:00:00"/>
    <x v="3"/>
    <s v="POU overlies patents which are not riparian to water source. SEE S019147 POU and Underlying Patents"/>
    <x v="0"/>
    <s v="N/A"/>
    <s v="N/A"/>
    <s v="N/A"/>
    <s v="N/A"/>
    <s v="N/A"/>
    <s v="N/A"/>
    <s v="N/A"/>
    <s v="N/A"/>
    <d v="2017-07-21T00:00:00"/>
    <x v="2"/>
    <s v="No supporting document for Pre-1914 right was submitted. Need more info."/>
    <x v="0"/>
    <x v="0"/>
    <m/>
    <x v="0"/>
    <m/>
    <s v="R1"/>
    <s v="P1"/>
  </r>
  <r>
    <x v="604"/>
    <x v="286"/>
    <s v="Antonio I Martin"/>
    <x v="0"/>
    <x v="1"/>
    <x v="0"/>
    <x v="0"/>
    <s v="Y"/>
    <m/>
    <n v="325.83333333333331"/>
    <s v="-"/>
    <x v="0"/>
    <s v="MIDDLE RIVER"/>
    <s v="OLD RIVER"/>
    <s v="San Joaquin"/>
    <s v="189-21-06"/>
    <n v="18921006"/>
    <s v="Patent 1681, Patent 1686"/>
    <s v="Completely"/>
    <m/>
    <s v="Not Separated"/>
    <n v="0"/>
    <s v="Yes"/>
    <s v="Unable to determine if water user stores water"/>
    <m/>
    <d v="2017-07-20T00:00:00"/>
    <x v="3"/>
    <s v="Part of the APN/POU is on Non-Riparian Patent"/>
    <x v="0"/>
    <s v="N/A"/>
    <s v="N/A"/>
    <s v="N/A"/>
    <s v="N/A"/>
    <s v="N/A"/>
    <s v="N/A"/>
    <s v="N/A"/>
    <s v="N/A"/>
    <d v="2017-07-24T00:00:00"/>
    <x v="2"/>
    <s v="No documentation provided."/>
    <x v="0"/>
    <x v="0"/>
    <m/>
    <x v="0"/>
    <m/>
    <s v="R1"/>
    <s v="P1"/>
  </r>
  <r>
    <x v="605"/>
    <x v="287"/>
    <s v="STEVE MELLO"/>
    <x v="0"/>
    <x v="1"/>
    <x v="0"/>
    <x v="1"/>
    <s v="Y"/>
    <m/>
    <n v="866.73333333333335"/>
    <n v="0"/>
    <x v="0"/>
    <s v="MOKELUMNE RIVER"/>
    <s v="SACRAMENTO SAN JOAQUIN DELTA"/>
    <s v="Sacramento"/>
    <s v="156-0030-006"/>
    <s v="156-0030-006_x000a_156-0050-022"/>
    <s v="CA PATENT 4209, 4212, 3628, 4210"/>
    <s v="Partially"/>
    <m/>
    <s v="Single Separation"/>
    <m/>
    <m/>
    <m/>
    <s v="No"/>
    <d v="2017-06-30T00:00:00"/>
    <x v="0"/>
    <s v="a small portion of POU lies on Patent 4209 which is not riparian to the water source, North Mokelumne River, but is riparian to Georgiana Slough. SEE S019165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06"/>
    <x v="288"/>
    <s v="Gary Caffese"/>
    <x v="0"/>
    <x v="21"/>
    <x v="0"/>
    <x v="0"/>
    <s v="Y"/>
    <m/>
    <n v="312.89999999999998"/>
    <n v="595.04999999999995"/>
    <x v="0"/>
    <s v="Ward Cut"/>
    <s v="Disappointment Slough"/>
    <s v="San Joaquin"/>
    <s v="069-090-032"/>
    <s v="069-090-032"/>
    <s v="CA Patent 2329"/>
    <s v="Completely"/>
    <m/>
    <s v="Not Separated"/>
    <m/>
    <m/>
    <m/>
    <s v="No"/>
    <d v="2017-09-01T00:00:00"/>
    <x v="1"/>
    <s v="APN/POU lie on Riparian Patents."/>
    <x v="0"/>
    <s v="N/A"/>
    <s v="N/A"/>
    <s v="N/A"/>
    <s v="N/A"/>
    <s v="N/A"/>
    <s v="N/A"/>
    <s v="N/A"/>
    <s v="N/A"/>
    <d v="2017-07-28T00:00:00"/>
    <x v="2"/>
    <s v="No documentation provided"/>
    <x v="0"/>
    <x v="0"/>
    <m/>
    <x v="0"/>
    <m/>
    <s v="R3"/>
    <s v="P1"/>
  </r>
  <r>
    <x v="607"/>
    <x v="288"/>
    <s v="Gary Caffese"/>
    <x v="0"/>
    <x v="1"/>
    <x v="0"/>
    <x v="0"/>
    <s v="Y"/>
    <m/>
    <n v="312.89999999999998"/>
    <s v="-"/>
    <x v="0"/>
    <s v="Little Connection Slough"/>
    <s v="Disappointment Slough"/>
    <s v="San Joaquin"/>
    <s v="069-090-032"/>
    <s v="069-090-032"/>
    <s v="CA Patent 2329"/>
    <s v="Completely"/>
    <n v="1886"/>
    <s v="Not Separated"/>
    <m/>
    <m/>
    <m/>
    <s v="No"/>
    <d v="2017-09-01T00:00:00"/>
    <x v="1"/>
    <s v="APN/POU lie on Riparian Patents."/>
    <x v="0"/>
    <s v="N/A"/>
    <s v="N/A"/>
    <s v="N/A"/>
    <s v="N/A"/>
    <s v="N/A"/>
    <s v="N/A"/>
    <s v="N/A"/>
    <s v="N/A"/>
    <d v="2017-07-28T00:00:00"/>
    <x v="2"/>
    <s v="No documentation provided"/>
    <x v="0"/>
    <x v="0"/>
    <m/>
    <x v="0"/>
    <m/>
    <s v="R3"/>
    <s v="P1"/>
  </r>
  <r>
    <x v="608"/>
    <x v="289"/>
    <s v="ULYSSES MENDOZA"/>
    <x v="0"/>
    <x v="9"/>
    <x v="0"/>
    <x v="0"/>
    <s v="Y"/>
    <m/>
    <n v="326.8"/>
    <n v="214.32"/>
    <x v="0"/>
    <s v="SAN JOAQUIN RIVER"/>
    <s v="SACRAMENTO SAN JOAQUIN DELTA"/>
    <s v="San Joaquin"/>
    <s v="191-180-03"/>
    <s v="191-180-03"/>
    <s v="Rancho El Pescadero"/>
    <s v="Completely"/>
    <m/>
    <s v="Not Separated"/>
    <m/>
    <m/>
    <m/>
    <s v="No"/>
    <d v="2017-06-28T00:00:00"/>
    <x v="1"/>
    <m/>
    <x v="0"/>
    <s v="N/A"/>
    <s v="N/A"/>
    <s v="N/A"/>
    <s v="N/A"/>
    <s v="N/A"/>
    <s v="N/A"/>
    <s v="N/A"/>
    <s v="N/A"/>
    <d v="2017-08-01T00:00:00"/>
    <x v="1"/>
    <s v="Pg. 9 of the PDF describes irrigation prior to 1914. "/>
    <x v="0"/>
    <x v="0"/>
    <m/>
    <x v="0"/>
    <m/>
    <s v="R3"/>
    <s v="P3"/>
  </r>
  <r>
    <x v="609"/>
    <x v="196"/>
    <s v="THE NATURE CONSERVANCY"/>
    <x v="0"/>
    <x v="34"/>
    <x v="0"/>
    <x v="1"/>
    <s v="Y"/>
    <m/>
    <n v="663.2399999999999"/>
    <n v="336.6"/>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0"/>
    <x v="196"/>
    <s v="THE NATURE CONSERVANCY"/>
    <x v="0"/>
    <x v="34"/>
    <x v="0"/>
    <x v="1"/>
    <s v="Y"/>
    <m/>
    <n v="603.28666666666663"/>
    <n v="712.8"/>
    <x v="0"/>
    <s v="Mokelumne River"/>
    <s v="SJ Delta"/>
    <s v="San Joaquin"/>
    <s v="069-020-19"/>
    <s v="069-020-19"/>
    <s v="305, 391, 1138, 1170, 3628, 1139,1136"/>
    <s v="Completely"/>
    <m/>
    <s v="Not Separated"/>
    <m/>
    <m/>
    <m/>
    <s v="No"/>
    <d v="2017-06-28T00:00:00"/>
    <x v="1"/>
    <s v="although there are areas with missing patents, they appear to be riparian to the river (adjacent)"/>
    <x v="0"/>
    <s v="N/A"/>
    <s v="N/A"/>
    <s v="N/A"/>
    <s v="N/A"/>
    <s v="N/A"/>
    <s v="N/A"/>
    <s v="N/A"/>
    <s v="N/A"/>
    <d v="2017-08-02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1"/>
    <x v="290"/>
    <s v="JIM R CHANCE"/>
    <x v="0"/>
    <x v="1"/>
    <x v="0"/>
    <x v="1"/>
    <s v="Y"/>
    <m/>
    <n v="2250"/>
    <n v="3489.74"/>
    <x v="0"/>
    <s v="Cache Slough"/>
    <s v="Sacramento River"/>
    <s v="Solano"/>
    <s v="0042-120-150"/>
    <s v="700 Acres, pasture"/>
    <m/>
    <m/>
    <n v="1876"/>
    <m/>
    <m/>
    <s v="no"/>
    <s v="Need POU map"/>
    <m/>
    <m/>
    <x v="0"/>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2"/>
    <x v="291"/>
    <s v="PETERSEN ESTATE COMPANY"/>
    <x v="0"/>
    <x v="1"/>
    <x v="0"/>
    <x v="1"/>
    <s v="Y"/>
    <m/>
    <n v="3000"/>
    <n v="1740"/>
    <x v="0"/>
    <s v="Lindsey Slough"/>
    <s v="Cache Slough"/>
    <s v="Solano"/>
    <s v="42-170-05"/>
    <s v="42-170-05"/>
    <s v="Patent No. 2278"/>
    <s v="Completely"/>
    <m/>
    <s v="Not Separated"/>
    <m/>
    <s v="Yes"/>
    <m/>
    <m/>
    <m/>
    <x v="1"/>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3"/>
    <x v="292"/>
    <s v="Petersen Ranch"/>
    <x v="0"/>
    <x v="1"/>
    <x v="0"/>
    <x v="1"/>
    <s v="Y"/>
    <m/>
    <n v="400.00000000000006"/>
    <n v="1200"/>
    <x v="0"/>
    <s v="Lindsey Slough"/>
    <s v="Cache Slough"/>
    <s v="Solano"/>
    <s v="42-150-11"/>
    <s v="42-150-11"/>
    <s v="Number missing from patent doc"/>
    <s v="Completely"/>
    <m/>
    <s v="Not Separated"/>
    <m/>
    <s v="Yes"/>
    <m/>
    <m/>
    <m/>
    <x v="1"/>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4"/>
    <x v="291"/>
    <s v="PETERSEN ESTATE COMPANY"/>
    <x v="0"/>
    <x v="1"/>
    <x v="0"/>
    <x v="1"/>
    <s v="Y"/>
    <m/>
    <n v="600"/>
    <n v="1096"/>
    <x v="0"/>
    <s v="Lindsey Slough"/>
    <s v="Cache Slough"/>
    <s v="Solano"/>
    <s v="42-170-05"/>
    <s v="42-170-05"/>
    <s v="Patent No. 2279"/>
    <s v="Completely"/>
    <m/>
    <s v="Not Separated"/>
    <m/>
    <s v="Yes"/>
    <m/>
    <m/>
    <m/>
    <x v="1"/>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15"/>
    <x v="293"/>
    <s v="Rindge Tract Partners LLC"/>
    <x v="0"/>
    <x v="27"/>
    <x v="0"/>
    <x v="0"/>
    <s v="Y"/>
    <m/>
    <n v="504.24"/>
    <n v="866.26"/>
    <x v="0"/>
    <s v="San Joaquin River"/>
    <s v="SJ Delta"/>
    <s v="San Joaquin"/>
    <s v="071-050-14"/>
    <s v="071-050-14"/>
    <s v="Rindge Tract, CA patent 548"/>
    <s v="Partially"/>
    <m/>
    <s v="Unknown"/>
    <m/>
    <m/>
    <m/>
    <s v="No"/>
    <m/>
    <x v="1"/>
    <s v=" - drawn from SJ 2008 Parcel"/>
    <x v="0"/>
    <s v="N/A"/>
    <s v="N/A"/>
    <s v="N/A"/>
    <s v="N/A"/>
    <s v="N/A"/>
    <s v="N/A"/>
    <s v="N/A"/>
    <s v="N/A"/>
    <d v="2017-07-25T00:00:00"/>
    <x v="2"/>
    <s v="No documentation provided"/>
    <x v="0"/>
    <x v="0"/>
    <m/>
    <x v="0"/>
    <m/>
    <s v="R3"/>
    <s v="P1"/>
  </r>
  <r>
    <x v="616"/>
    <x v="293"/>
    <s v="Rindge Tract Partners LLC"/>
    <x v="0"/>
    <x v="27"/>
    <x v="0"/>
    <x v="0"/>
    <s v="Y"/>
    <m/>
    <n v="504.24"/>
    <n v="866.26"/>
    <x v="0"/>
    <s v="San Joaquin River"/>
    <s v="SJ Delta"/>
    <s v="San Joaquin"/>
    <s v="071-050-14, 071-050-15"/>
    <s v="071-050-14, 071-050-15"/>
    <s v="Rindge Tract, CA patent 2245"/>
    <s v="Completely"/>
    <m/>
    <s v="Unknown"/>
    <m/>
    <m/>
    <m/>
    <s v="No"/>
    <m/>
    <x v="1"/>
    <s v=" - drawn from SJ 2008 Parcel"/>
    <x v="0"/>
    <s v="N/A"/>
    <s v="N/A"/>
    <s v="N/A"/>
    <s v="N/A"/>
    <s v="N/A"/>
    <s v="N/A"/>
    <s v="N/A"/>
    <s v="N/A"/>
    <d v="2017-07-25T00:00:00"/>
    <x v="2"/>
    <s v="No documentation provided"/>
    <x v="0"/>
    <x v="0"/>
    <m/>
    <x v="0"/>
    <m/>
    <s v="R3"/>
    <s v="P1"/>
  </r>
  <r>
    <x v="617"/>
    <x v="293"/>
    <s v="Rindge Tract Partners LLC"/>
    <x v="0"/>
    <x v="27"/>
    <x v="0"/>
    <x v="0"/>
    <s v="Y"/>
    <m/>
    <n v="504.24"/>
    <n v="866.26"/>
    <x v="0"/>
    <s v="San Joaquin River"/>
    <s v="SJ Delta"/>
    <s v="San Joaquin"/>
    <s v="071-050-14"/>
    <s v="071-050-14"/>
    <s v="Rindge Tract, CA patent 548"/>
    <s v="Completely"/>
    <m/>
    <s v="Unknown"/>
    <m/>
    <m/>
    <m/>
    <s v="No"/>
    <m/>
    <x v="1"/>
    <s v=" - drawn from SJ 2008 Parcel"/>
    <x v="0"/>
    <s v="N/A"/>
    <s v="N/A"/>
    <s v="N/A"/>
    <s v="N/A"/>
    <s v="N/A"/>
    <s v="N/A"/>
    <s v="N/A"/>
    <s v="N/A"/>
    <d v="2017-07-25T00:00:00"/>
    <x v="2"/>
    <s v="No documentation provided"/>
    <x v="0"/>
    <x v="0"/>
    <m/>
    <x v="0"/>
    <m/>
    <s v="R3"/>
    <s v="P1"/>
  </r>
  <r>
    <x v="618"/>
    <x v="294"/>
    <s v="Victoria Island LP"/>
    <x v="0"/>
    <x v="38"/>
    <x v="0"/>
    <x v="0"/>
    <s v="Y"/>
    <m/>
    <n v="462.27"/>
    <n v="450.91"/>
    <x v="0"/>
    <s v="Old River"/>
    <s v="SJ Delta"/>
    <s v="San Joaquin"/>
    <s v="129-190-31"/>
    <s v="129-190-31"/>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619"/>
    <x v="295"/>
    <s v="Willow Tree Farms &amp; Preserve, LLC"/>
    <x v="0"/>
    <x v="24"/>
    <x v="0"/>
    <x v="0"/>
    <s v="Y"/>
    <m/>
    <n v="422.87666666666667"/>
    <n v="416.85300000000001"/>
    <x v="0"/>
    <s v="Empire Cut"/>
    <s v="Sacramento San Joaquin Delta"/>
    <s v="San Joaquin"/>
    <s v="129-160-01"/>
    <s v="129-160-01"/>
    <s v="CA PATENT 2182, 2444, 4778"/>
    <s v="Completely"/>
    <m/>
    <s v="Not Separated"/>
    <m/>
    <m/>
    <m/>
    <s v="No"/>
    <d v="2017-08-09T00:00:00"/>
    <x v="1"/>
    <s v="POU/APN lie on the Riparian Patents."/>
    <x v="0"/>
    <s v="N/A"/>
    <s v="N/A"/>
    <s v="N/A"/>
    <s v="N/A"/>
    <s v="N/A"/>
    <s v="N/A"/>
    <s v="N/A"/>
    <s v="N/A"/>
    <d v="2017-07-28T00:00:00"/>
    <x v="2"/>
    <s v="No documentation provided"/>
    <x v="0"/>
    <x v="0"/>
    <m/>
    <x v="0"/>
    <m/>
    <s v="R3"/>
    <s v="P1"/>
  </r>
  <r>
    <x v="620"/>
    <x v="293"/>
    <s v="Rindge Tract Partners LLC"/>
    <x v="0"/>
    <x v="27"/>
    <x v="0"/>
    <x v="0"/>
    <s v="Y"/>
    <m/>
    <n v="504.24"/>
    <n v="866.26"/>
    <x v="0"/>
    <s v="San Joaquin River"/>
    <s v="SJ Delta"/>
    <s v="San Joaquin"/>
    <s v="071-050-14, 071-050-15"/>
    <s v="071-050-14, 071-050-15"/>
    <s v="Rindge Tract, CA patent 2245"/>
    <s v="Completely"/>
    <m/>
    <s v="Unknown"/>
    <m/>
    <m/>
    <m/>
    <s v="No"/>
    <m/>
    <x v="1"/>
    <s v=" - drawn from SJ 2008 Parcel"/>
    <x v="0"/>
    <s v="N/A"/>
    <s v="N/A"/>
    <s v="N/A"/>
    <s v="N/A"/>
    <s v="N/A"/>
    <s v="N/A"/>
    <s v="N/A"/>
    <s v="N/A"/>
    <d v="2017-07-25T00:00:00"/>
    <x v="2"/>
    <s v="No documentation provided"/>
    <x v="0"/>
    <x v="0"/>
    <m/>
    <x v="0"/>
    <m/>
    <s v="R3"/>
    <s v="P1"/>
  </r>
  <r>
    <x v="621"/>
    <x v="295"/>
    <s v="Willow Tree Farms &amp; Preserve, LLC"/>
    <x v="0"/>
    <x v="24"/>
    <x v="0"/>
    <x v="0"/>
    <s v="Y"/>
    <m/>
    <n v="422.87666666666667"/>
    <n v="416.85300000000001"/>
    <x v="0"/>
    <s v="Whiskey Slough"/>
    <s v="Sacramento San Joaquin Delta"/>
    <s v="San Joaquin"/>
    <m/>
    <m/>
    <m/>
    <m/>
    <n v="1876"/>
    <m/>
    <m/>
    <m/>
    <m/>
    <m/>
    <m/>
    <x v="3"/>
    <s v="_x000a_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28T00:00:00"/>
    <x v="2"/>
    <s v="No documentation provided"/>
    <x v="0"/>
    <x v="0"/>
    <m/>
    <x v="0"/>
    <m/>
    <s v="R1"/>
    <s v="P1"/>
  </r>
  <r>
    <x v="622"/>
    <x v="294"/>
    <s v="Victoria Island LP"/>
    <x v="0"/>
    <x v="38"/>
    <x v="0"/>
    <x v="0"/>
    <s v="Y"/>
    <m/>
    <n v="1279.8366666666666"/>
    <n v="1326.38"/>
    <x v="0"/>
    <s v="Old River"/>
    <s v="SJ Delta"/>
    <s v="San Joaquin"/>
    <s v="129-190-31"/>
    <s v="129-190-31"/>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623"/>
    <x v="296"/>
    <s v="Ed Virgin"/>
    <x v="0"/>
    <x v="1"/>
    <x v="0"/>
    <x v="1"/>
    <s v="Y"/>
    <m/>
    <n v="416.2"/>
    <n v="493"/>
    <x v="0"/>
    <s v="Putah Creek"/>
    <s v="Sacramento River"/>
    <s v="Yolo"/>
    <s v="033-110-65, Latitude, Longitude: 38.51655833, -121.6452944"/>
    <s v="033-110-65 &amp; 033-110-66"/>
    <s v="Patent 571 &amp; 434"/>
    <s v="Partially"/>
    <m/>
    <s v="Single Separation"/>
    <n v="1"/>
    <s v="Yes"/>
    <s v="See S019275 POU and Underlying patents.pdf "/>
    <s v="No"/>
    <d v="2017-05-23T00:00:00"/>
    <x v="3"/>
    <s v="The northernmost portion of the POU is covered by a patent that is not riparian with respect to the watercours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24"/>
    <x v="297"/>
    <s v="Diane Young"/>
    <x v="0"/>
    <x v="0"/>
    <x v="0"/>
    <x v="2"/>
    <s v="Y"/>
    <m/>
    <n v="557.03"/>
    <s v="-"/>
    <x v="0"/>
    <s v="Duck Slough - Middle River - Burns Cut Off"/>
    <s v="Sacramento San Joaquin Delta"/>
    <s v="San Joaquin"/>
    <s v="131-340-01 _x000a_ 131-390-03"/>
    <s v="131-340-01"/>
    <m/>
    <m/>
    <m/>
    <m/>
    <m/>
    <m/>
    <m/>
    <m/>
    <d v="2017-09-22T00:00:00"/>
    <x v="1"/>
    <s v="See Contract And Other Rights."/>
    <x v="0"/>
    <s v="N/A"/>
    <s v="N/A"/>
    <s v="N/A"/>
    <s v="N/A"/>
    <s v="N/A"/>
    <s v="N/A"/>
    <s v="N/A"/>
    <s v="N/A"/>
    <d v="2017-07-28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625"/>
    <x v="295"/>
    <s v="Willow Tree Farms &amp; Preserve, LLC"/>
    <x v="0"/>
    <x v="24"/>
    <x v="0"/>
    <x v="0"/>
    <s v="Y"/>
    <m/>
    <n v="422.87666666666667"/>
    <n v="416.85300000000001"/>
    <x v="0"/>
    <s v="Empire Cut"/>
    <s v="Sacramento San Joaquin Delta"/>
    <s v="San Joaquin"/>
    <s v="129-160-01"/>
    <s v="129-160-01"/>
    <s v="CA PATENT 2182, 2444, 4778"/>
    <s v="Completely"/>
    <m/>
    <s v="Not Separated"/>
    <m/>
    <m/>
    <m/>
    <s v="No"/>
    <d v="2017-08-09T00:00:00"/>
    <x v="1"/>
    <s v="POU/APN lie on the Riparian Patents."/>
    <x v="0"/>
    <s v="N/A"/>
    <s v="N/A"/>
    <s v="N/A"/>
    <s v="N/A"/>
    <s v="N/A"/>
    <s v="N/A"/>
    <s v="N/A"/>
    <s v="N/A"/>
    <d v="2017-07-28T00:00:00"/>
    <x v="2"/>
    <s v="No documentation provided"/>
    <x v="0"/>
    <x v="0"/>
    <m/>
    <x v="0"/>
    <m/>
    <s v="R3"/>
    <s v="P1"/>
  </r>
  <r>
    <x v="626"/>
    <x v="292"/>
    <s v="Petersen Ranch"/>
    <x v="0"/>
    <x v="1"/>
    <x v="0"/>
    <x v="1"/>
    <s v="Y"/>
    <m/>
    <n v="480"/>
    <n v="1440"/>
    <x v="0"/>
    <s v="LINDSAY SLOUGH"/>
    <s v="CACHE SLOUGH"/>
    <s v="Solano"/>
    <s v="42-150-11"/>
    <s v="42-150-11"/>
    <s v="Number missing from patent doc"/>
    <s v="Completely"/>
    <m/>
    <s v="Not Separated"/>
    <m/>
    <s v="Yes"/>
    <m/>
    <m/>
    <m/>
    <x v="1"/>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27"/>
    <x v="80"/>
    <s v="JOSEPH P RATTO"/>
    <x v="0"/>
    <x v="9"/>
    <x v="0"/>
    <x v="0"/>
    <s v="Y"/>
    <m/>
    <n v="385.07"/>
    <n v="825.12300000000005"/>
    <x v="0"/>
    <s v="Middle River"/>
    <s v="Sacramento-San Joaquin Delta"/>
    <s v="San Joaquin"/>
    <s v="191-100-03"/>
    <s v="191-100-03_x000a_191-100-09_x000a_191-100-11_x000a_191-100-12"/>
    <s v="J.P. Whitney Patent # 2182"/>
    <s v="Partially"/>
    <m/>
    <s v="Multiple Separations"/>
    <m/>
    <m/>
    <m/>
    <s v="No"/>
    <d v="2017-10-23T00:00:00"/>
    <x v="0"/>
    <s v="Patent 2182 covers the entire POU; however, subdivision has occurred - requiring a chain of title to confirm preservation of riparian right."/>
    <x v="0"/>
    <s v="N/A"/>
    <s v="N/A"/>
    <s v="N/A"/>
    <s v="N/A"/>
    <s v="N/A"/>
    <s v="N/A"/>
    <s v="N/A"/>
    <s v="N/A"/>
    <d v="2017-10-23T00:00:00"/>
    <x v="2"/>
    <s v="Refers to Pleasant Valley Canal Co. v. Borror (1998) as a basis of Pre-1914 Right"/>
    <x v="0"/>
    <x v="0"/>
    <m/>
    <x v="0"/>
    <m/>
    <s v="R2"/>
    <s v="P1"/>
  </r>
  <r>
    <x v="628"/>
    <x v="80"/>
    <s v="JOSEPH P RATTO"/>
    <x v="0"/>
    <x v="9"/>
    <x v="0"/>
    <x v="0"/>
    <s v="Y"/>
    <m/>
    <n v="418.76333333333332"/>
    <s v="-"/>
    <x v="0"/>
    <s v="MIDDLE RIVER"/>
    <s v="SACRAMENTO SAN JOAQUIN DELTA"/>
    <s v="San Joaquin"/>
    <s v="191-030-06"/>
    <s v="191-030-06"/>
    <s v="J.P. Whitney Patent # 2182"/>
    <s v="Partially"/>
    <m/>
    <s v="Multiple Separations"/>
    <m/>
    <m/>
    <m/>
    <s v="No"/>
    <d v="2017-10-23T00:00:00"/>
    <x v="0"/>
    <s v="Patent 2182 covers the entire POU; however, subdivision has occurred - requiring a chain of title to confirm preservation of riparian right."/>
    <x v="0"/>
    <s v="N/A"/>
    <s v="N/A"/>
    <s v="N/A"/>
    <s v="N/A"/>
    <s v="N/A"/>
    <s v="N/A"/>
    <s v="N/A"/>
    <s v="N/A"/>
    <d v="2017-10-23T00:00:00"/>
    <x v="2"/>
    <s v="Refers to Pleasant Valley Canal Co. v. Borror (1998) as a basis of Pre-1914 Right"/>
    <x v="0"/>
    <x v="0"/>
    <m/>
    <x v="0"/>
    <m/>
    <s v="R2"/>
    <s v="P1"/>
  </r>
  <r>
    <x v="629"/>
    <x v="80"/>
    <s v="JOSEPH P RATTO"/>
    <x v="0"/>
    <x v="9"/>
    <x v="0"/>
    <x v="0"/>
    <s v="Y"/>
    <m/>
    <n v="277.19666666666666"/>
    <n v="176.994"/>
    <x v="0"/>
    <s v="Middle River"/>
    <s v="Sacramento-San Joaquin Delta"/>
    <s v="San Joaquin"/>
    <s v="191-050-03"/>
    <s v="191-100-03_x000a_191-100-09_x000a_191-100-11_x000a_191-100-12"/>
    <s v="Patent 2235"/>
    <s v="Separated"/>
    <m/>
    <s v="Single Separation"/>
    <m/>
    <m/>
    <m/>
    <s v="No"/>
    <d v="2017-10-23T00:00:00"/>
    <x v="3"/>
    <s v="POU is separated from the POD and the patent is not riparian."/>
    <x v="0"/>
    <s v="N/A"/>
    <s v="N/A"/>
    <s v="N/A"/>
    <s v="N/A"/>
    <s v="N/A"/>
    <s v="N/A"/>
    <s v="N/A"/>
    <s v="N/A"/>
    <d v="2017-10-23T00:00:00"/>
    <x v="2"/>
    <s v="Refers to Pleasant Valley Canal Co. v. Borror (1998) as a basis of Pre-1914 Right"/>
    <x v="0"/>
    <x v="0"/>
    <m/>
    <x v="0"/>
    <m/>
    <s v="R1"/>
    <s v="P1"/>
  </r>
  <r>
    <x v="630"/>
    <x v="298"/>
    <s v="BROADWAY CANAL RANCH"/>
    <x v="0"/>
    <x v="29"/>
    <x v="0"/>
    <x v="0"/>
    <s v="Y"/>
    <m/>
    <n v="280.86666666666662"/>
    <n v="319.85000000000002"/>
    <x v="0"/>
    <s v="Broadway Canal"/>
    <s v="Sacramento-San Joaquin Delta"/>
    <s v="San Joaquin"/>
    <s v="129-200-15"/>
    <s v="129-200-15"/>
    <s v="CA Patent 2182"/>
    <m/>
    <m/>
    <s v="Not Separated"/>
    <m/>
    <m/>
    <m/>
    <s v="No"/>
    <d v="2017-05-25T00:00:00"/>
    <x v="1"/>
    <s v="POU is on a Riparian Patent adjacent to watercourse."/>
    <x v="0"/>
    <s v="N/A"/>
    <s v="N/A"/>
    <s v="N/A"/>
    <s v="N/A"/>
    <s v="N/A"/>
    <s v="N/A"/>
    <s v="N/A"/>
    <s v="N/A"/>
    <d v="2017-06-27T00:00:00"/>
    <x v="2"/>
    <s v="More information is needed."/>
    <x v="0"/>
    <x v="0"/>
    <m/>
    <x v="0"/>
    <m/>
    <s v="R3"/>
    <s v="P1"/>
  </r>
  <r>
    <x v="631"/>
    <x v="298"/>
    <s v="BROADWAY CANAL RANCH"/>
    <x v="0"/>
    <x v="29"/>
    <x v="0"/>
    <x v="0"/>
    <s v="Y"/>
    <m/>
    <n v="430.77666666666664"/>
    <n v="403.92"/>
    <x v="0"/>
    <s v="Broadway Canal"/>
    <s v="Sacramento-San Joaquin Delta"/>
    <s v="San Joaquin"/>
    <s v="129-200-15"/>
    <s v="129-200-15"/>
    <s v="CA Patent 2182"/>
    <m/>
    <m/>
    <s v="Not Separated"/>
    <m/>
    <m/>
    <m/>
    <s v="No"/>
    <d v="2017-05-30T00:00:00"/>
    <x v="1"/>
    <s v="POUs/Patents lie on Riparian lands adjacent to watercourse."/>
    <x v="0"/>
    <s v="N/A"/>
    <s v="N/A"/>
    <s v="N/A"/>
    <s v="N/A"/>
    <s v="N/A"/>
    <s v="N/A"/>
    <s v="N/A"/>
    <s v="N/A"/>
    <d v="2017-06-27T00:00:00"/>
    <x v="2"/>
    <s v="More information is needed."/>
    <x v="0"/>
    <x v="0"/>
    <m/>
    <x v="0"/>
    <m/>
    <s v="R3"/>
    <s v="P1"/>
  </r>
  <r>
    <x v="632"/>
    <x v="298"/>
    <s v="BROADWAY CANAL RANCH"/>
    <x v="0"/>
    <x v="29"/>
    <x v="0"/>
    <x v="0"/>
    <s v="Y"/>
    <m/>
    <n v="436.36666666666662"/>
    <n v="439.57"/>
    <x v="0"/>
    <s v="Middle River"/>
    <s v="Sacramento-San Joaquin Delta"/>
    <s v="San Joaquin"/>
    <s v="129-200-15"/>
    <s v="129-200-15"/>
    <s v="CA Patent 2182"/>
    <s v="Completely"/>
    <m/>
    <s v="Not Separated"/>
    <m/>
    <m/>
    <m/>
    <s v="No"/>
    <d v="2017-05-25T00:00:00"/>
    <x v="1"/>
    <s v="POU is on a Riparian Patent adjacent to watercourse."/>
    <x v="0"/>
    <s v="N/A"/>
    <s v="N/A"/>
    <s v="N/A"/>
    <s v="N/A"/>
    <s v="N/A"/>
    <s v="N/A"/>
    <s v="N/A"/>
    <s v="N/A"/>
    <d v="2017-06-27T00:00:00"/>
    <x v="2"/>
    <s v="More information is needed."/>
    <x v="0"/>
    <x v="0"/>
    <m/>
    <x v="0"/>
    <m/>
    <s v="R3"/>
    <s v="P1"/>
  </r>
  <r>
    <x v="633"/>
    <x v="194"/>
    <s v="SAN JOAQUIN DELTA FARMS INC."/>
    <x v="0"/>
    <x v="24"/>
    <x v="0"/>
    <x v="0"/>
    <s v="Y"/>
    <m/>
    <n v="653.03333333333342"/>
    <n v="889.97"/>
    <x v="0"/>
    <s v="Whiskey Slough"/>
    <s v="Sacramento-San Joaquin Delta"/>
    <s v="San Joaquin"/>
    <s v="129-150-01"/>
    <s v="129-150-01_x000a_129-160-02"/>
    <s v="CA Patent 2182"/>
    <s v="Completely"/>
    <n v="1876"/>
    <s v="Not Separated"/>
    <m/>
    <m/>
    <m/>
    <s v="No"/>
    <m/>
    <x v="3"/>
    <s v="_x000a_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8-01T00:00:00"/>
    <x v="2"/>
    <s v="No supporting document for Pre-1914 right was submitted. Need more info."/>
    <x v="0"/>
    <x v="0"/>
    <m/>
    <x v="0"/>
    <m/>
    <s v="R1"/>
    <s v="P1"/>
  </r>
  <r>
    <x v="634"/>
    <x v="298"/>
    <s v="BROADWAY CANAL RANCH"/>
    <x v="0"/>
    <x v="29"/>
    <x v="0"/>
    <x v="0"/>
    <s v="Y"/>
    <m/>
    <n v="354.83333333333331"/>
    <n v="588.4"/>
    <x v="0"/>
    <s v="Middle River"/>
    <s v="Sacramento-San Joaquin Delta"/>
    <s v="San Joaquin"/>
    <s v="129-200-15"/>
    <s v="129-200-15"/>
    <s v="CA Patent 2182"/>
    <s v="Completely"/>
    <m/>
    <s v="Not Separated"/>
    <m/>
    <m/>
    <m/>
    <s v="No"/>
    <d v="2017-05-30T00:00:00"/>
    <x v="1"/>
    <s v="POUs/Patents lie on Riparian lands adjacent to watercourse."/>
    <x v="0"/>
    <s v="N/A"/>
    <s v="N/A"/>
    <s v="N/A"/>
    <s v="N/A"/>
    <s v="N/A"/>
    <s v="N/A"/>
    <s v="N/A"/>
    <s v="N/A"/>
    <d v="2017-06-27T00:00:00"/>
    <x v="2"/>
    <s v="More information is needed."/>
    <x v="0"/>
    <x v="0"/>
    <m/>
    <x v="0"/>
    <m/>
    <s v="R3"/>
    <s v="P1"/>
  </r>
  <r>
    <x v="635"/>
    <x v="299"/>
    <s v="ANDREW P. SOLARI"/>
    <x v="0"/>
    <x v="30"/>
    <x v="0"/>
    <x v="0"/>
    <s v="Y"/>
    <m/>
    <n v="405.79000000000008"/>
    <n v="383.65"/>
    <x v="0"/>
    <s v="Bishop Cut"/>
    <s v="Sacramento-San Joaquin Delta"/>
    <s v="San Joaquin"/>
    <s v="071-080-45"/>
    <s v="071-080-45"/>
    <s v="(1) CA Patent 2567_x000a_(2) CA Patent 2568_x000a_(3) CA Patent 4357_x000a_(4) CA Patent 4368"/>
    <s v="Separated"/>
    <n v="1910"/>
    <s v="Single Separation"/>
    <n v="0"/>
    <s v="no"/>
    <m/>
    <s v="No"/>
    <d v="2017-05-23T00:00:00"/>
    <x v="3"/>
    <s v="Using topo view, I downloaded maps to determine when Bishop Cut was constructed. CA_Lodi_299417_1894_125000_geo.tif does not display Bishop Cut. But Bishop Cut appears in CA_Headreach_296158_1910_31680_geo.tif._x000a_See AndrewPSolari_PODsuperimposedoverbasemap.mxd"/>
    <x v="0"/>
    <s v="N/A"/>
    <s v="N/A"/>
    <s v="N/A"/>
    <s v="N/A"/>
    <s v="N/A"/>
    <s v="N/A"/>
    <s v="N/A"/>
    <s v="N/A"/>
    <d v="2017-06-19T00:00:00"/>
    <x v="2"/>
    <s v="More information needed"/>
    <x v="0"/>
    <x v="0"/>
    <m/>
    <x v="0"/>
    <m/>
    <s v="R1"/>
    <s v="P1"/>
  </r>
  <r>
    <x v="636"/>
    <x v="41"/>
    <s v="ROBINSON DIVERSIFIED FARMS #1"/>
    <x v="0"/>
    <x v="9"/>
    <x v="0"/>
    <x v="0"/>
    <s v="Y"/>
    <m/>
    <n v="849"/>
    <s v="-"/>
    <x v="0"/>
    <s v="SAN JOAQUIN RIVER"/>
    <s v="SACRAMENTO SAN JOAQUIN DELTA"/>
    <s v="San Joaquin"/>
    <s v="191-140-04"/>
    <s v="191-140-04"/>
    <s v="CA patent 1567, CA patent 297, CA patent 419"/>
    <s v="Completely"/>
    <m/>
    <s v="Not Separated"/>
    <m/>
    <m/>
    <m/>
    <s v="Yes"/>
    <d v="2017-08-09T00:00:00"/>
    <x v="0"/>
    <s v="Part of the APN/POU is on Non-Riparian Patent"/>
    <x v="0"/>
    <s v="N/A"/>
    <s v="N/A"/>
    <s v="N/A"/>
    <s v="N/A"/>
    <s v="N/A"/>
    <s v="N/A"/>
    <s v="N/A"/>
    <s v="N/A"/>
    <d v="2017-07-24T00:00:00"/>
    <x v="2"/>
    <s v="No supporting document for Pre-1914 right was submitted. Need more info."/>
    <x v="0"/>
    <x v="0"/>
    <m/>
    <x v="0"/>
    <m/>
    <s v="R2"/>
    <s v="P1"/>
  </r>
  <r>
    <x v="637"/>
    <x v="300"/>
    <s v="LAFAYETTE RANCH"/>
    <x v="0"/>
    <x v="11"/>
    <x v="0"/>
    <x v="0"/>
    <s v="Y"/>
    <m/>
    <n v="569.02666666666653"/>
    <n v="931.77"/>
    <x v="0"/>
    <s v="MIDDLE RIVER"/>
    <s v="SACRAMENTO SAN JOAQUIN DELTA"/>
    <s v="San Joaquin"/>
    <s v="189-211-12"/>
    <s v="18921012_x000a_18921011"/>
    <m/>
    <s v="Partially"/>
    <m/>
    <s v="Multiple Separations"/>
    <m/>
    <m/>
    <m/>
    <s v="No"/>
    <d v="2017-08-16T00:00:00"/>
    <x v="0"/>
    <s v="2 of the 3 Patents are Riparian. The last one is not Riparian."/>
    <x v="0"/>
    <s v="N/A"/>
    <s v="N/A"/>
    <s v="N/A"/>
    <s v="N/A"/>
    <s v="N/A"/>
    <s v="N/A"/>
    <s v="N/A"/>
    <s v="N/A"/>
    <d v="2017-07-31T00:00:00"/>
    <x v="2"/>
    <s v="No documentation given"/>
    <x v="0"/>
    <x v="0"/>
    <m/>
    <x v="0"/>
    <m/>
    <s v="R2"/>
    <s v="P1"/>
  </r>
  <r>
    <x v="638"/>
    <x v="301"/>
    <s v="RIO BLANCO RANCH"/>
    <x v="0"/>
    <x v="1"/>
    <x v="0"/>
    <x v="0"/>
    <s v="Y"/>
    <m/>
    <n v="322.89333333333337"/>
    <n v="88.93"/>
    <x v="0"/>
    <s v="SAN JOAQUIN RIVER"/>
    <s v="SACRAMENTO SAN JOAQUIN DELTA"/>
    <s v="San Joaquin"/>
    <s v="191-280-10"/>
    <s v="191-280-10, 191-280-09"/>
    <s v="(1) CA patent 440 (2) CA patent 124 (3) CA patent 1006"/>
    <s v="Partially"/>
    <m/>
    <s v="Single Separation"/>
    <m/>
    <m/>
    <m/>
    <s v="No"/>
    <d v="2017-07-20T00:00:00"/>
    <x v="0"/>
    <s v="Part of the POU/APN is on a Non-Riparian Patent."/>
    <x v="0"/>
    <s v="N/A"/>
    <s v="N/A"/>
    <s v="N/A"/>
    <s v="N/A"/>
    <s v="N/A"/>
    <s v="N/A"/>
    <s v="N/A"/>
    <s v="N/A"/>
    <d v="2017-07-24T00:00:00"/>
    <x v="2"/>
    <s v="No documentation given"/>
    <x v="0"/>
    <x v="0"/>
    <m/>
    <x v="0"/>
    <m/>
    <s v="R2"/>
    <s v="P1"/>
  </r>
  <r>
    <x v="639"/>
    <x v="302"/>
    <s v="Heather Robinson Tanaka"/>
    <x v="0"/>
    <x v="1"/>
    <x v="0"/>
    <x v="0"/>
    <s v="Y"/>
    <m/>
    <n v="273"/>
    <n v="0"/>
    <x v="0"/>
    <s v="MIDDLE RIVER"/>
    <s v="SACRAMENTO SAN JOAQUIN DELTA"/>
    <s v="San Joaquin"/>
    <s v="131-300-03"/>
    <s v="13131002, 13130003"/>
    <s v="CA patent 2182"/>
    <s v="Separated"/>
    <m/>
    <s v="Not Separated"/>
    <m/>
    <m/>
    <m/>
    <s v="No"/>
    <d v="2017-07-20T00:00:00"/>
    <x v="3"/>
    <s v="APN/POU is on a different Riparian Patent than the POD."/>
    <x v="0"/>
    <s v="N/A"/>
    <s v="N/A"/>
    <s v="N/A"/>
    <s v="N/A"/>
    <s v="N/A"/>
    <s v="N/A"/>
    <s v="N/A"/>
    <s v="N/A"/>
    <d v="2017-07-23T00:00:00"/>
    <x v="1"/>
    <s v="POD and POU are located within WIC boundary which is considered as *4 category"/>
    <x v="0"/>
    <x v="0"/>
    <m/>
    <x v="0"/>
    <m/>
    <s v="R1"/>
    <s v="P3"/>
  </r>
  <r>
    <x v="640"/>
    <x v="146"/>
    <s v="TYLER II TIC"/>
    <x v="0"/>
    <x v="1"/>
    <x v="0"/>
    <x v="1"/>
    <s v="Y"/>
    <m/>
    <n v="1276.0533333333333"/>
    <n v="1548.56"/>
    <x v="0"/>
    <s v="MOKELUMNE RIVER"/>
    <s v="SACRAMENTO SAN JOAQUIN DELTA"/>
    <s v="Sacramento"/>
    <s v="156-0050-027"/>
    <s v="156-0050-024_x000a_156-0050-025_x000a_156-0050-026_x000a_156-0050-027_x000a_156-0050-028_x000a_156-0050-029"/>
    <s v="CA PATENT 4209, 4208, 4212, 4211"/>
    <s v="Completely"/>
    <m/>
    <s v="Multiple Separations"/>
    <m/>
    <m/>
    <m/>
    <s v="No"/>
    <d v="2017-08-09T00:00:00"/>
    <x v="0"/>
    <s v="Part of the APN/POU is on Non-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41"/>
    <x v="303"/>
    <s v="MICHAEL J. ROBINSON"/>
    <x v="0"/>
    <x v="1"/>
    <x v="0"/>
    <x v="0"/>
    <s v="Y"/>
    <m/>
    <n v="1177"/>
    <n v="638.89"/>
    <x v="0"/>
    <s v="MIDDLE RIVER"/>
    <s v="SACRAMENTO SAN JOAQUIN DELTA"/>
    <s v="San Joaquin"/>
    <s v="191-040-08"/>
    <s v="19104008, 19109005, 19109006, 19110005_x000a_"/>
    <s v="CA patent 2182, CA patent 1567"/>
    <s v="Partially"/>
    <m/>
    <s v="Multiple Separations"/>
    <m/>
    <m/>
    <m/>
    <s v="No"/>
    <d v="2017-05-25T00:00:00"/>
    <x v="3"/>
    <s v="There are several POUs. Of which, 2 of them are completely separated from the POD through different Riparian patents."/>
    <x v="0"/>
    <s v="N/A"/>
    <s v="N/A"/>
    <s v="N/A"/>
    <s v="N/A"/>
    <s v="N/A"/>
    <s v="N/A"/>
    <s v="N/A"/>
    <s v="N/A"/>
    <d v="2017-06-29T00:00:00"/>
    <x v="2"/>
    <s v="Documentation is needed."/>
    <x v="0"/>
    <x v="0"/>
    <m/>
    <x v="0"/>
    <m/>
    <s v="R1"/>
    <s v="P1"/>
  </r>
  <r>
    <x v="642"/>
    <x v="40"/>
    <s v="ROBINSON FAMILY RANCH #4"/>
    <x v="0"/>
    <x v="9"/>
    <x v="0"/>
    <x v="0"/>
    <s v="Y"/>
    <m/>
    <n v="893"/>
    <n v="1110.43"/>
    <x v="0"/>
    <s v="SAN JOAQUIN RIVER"/>
    <s v="SACRAMENTO SAN JOAQUIN DELTA"/>
    <s v="San Joaquin"/>
    <s v="191-140-01"/>
    <s v="191-140-01, 191-130-03"/>
    <s v="(1) CA patent 1570, (2) CA patent 1094 (3) CA patent 1567, (4) CA patent 2182"/>
    <s v="Partially"/>
    <m/>
    <s v="Multiple Separations"/>
    <m/>
    <m/>
    <m/>
    <s v="No"/>
    <d v="2017-07-21T00:00:00"/>
    <x v="3"/>
    <s v="Portions of the POU lie on Non-Riparian Patents"/>
    <x v="0"/>
    <s v="N/A"/>
    <s v="N/A"/>
    <s v="N/A"/>
    <s v="N/A"/>
    <s v="N/A"/>
    <s v="N/A"/>
    <s v="N/A"/>
    <s v="N/A"/>
    <d v="2017-07-24T00:00:00"/>
    <x v="2"/>
    <s v="No documentation given"/>
    <x v="0"/>
    <x v="0"/>
    <m/>
    <x v="0"/>
    <m/>
    <s v="R1"/>
    <s v="P1"/>
  </r>
  <r>
    <x v="643"/>
    <x v="41"/>
    <s v="ROBINSON DIVERSIFIED FARMS #1"/>
    <x v="0"/>
    <x v="1"/>
    <x v="0"/>
    <x v="0"/>
    <s v="Y"/>
    <m/>
    <n v="577"/>
    <s v="-"/>
    <x v="0"/>
    <s v="MIDDLE RIVER"/>
    <s v="SACRAMENTO SAN JOAQUIN DELTA"/>
    <s v="San Joaquin"/>
    <s v="131-300-03"/>
    <s v="131-300-03"/>
    <s v="(1) CA patent 2182 (2) CA patent 1675"/>
    <s v="Completely"/>
    <m/>
    <s v="Not Separated"/>
    <m/>
    <m/>
    <m/>
    <s v="Yes"/>
    <d v="2017-08-09T00:00:00"/>
    <x v="0"/>
    <s v="Part of the APN/POU is on Non-Riparian Patent"/>
    <x v="0"/>
    <s v="N/A"/>
    <s v="N/A"/>
    <s v="N/A"/>
    <s v="N/A"/>
    <s v="N/A"/>
    <s v="N/A"/>
    <s v="N/A"/>
    <s v="N/A"/>
    <d v="2017-07-24T00:00:00"/>
    <x v="1"/>
    <s v="POD and POU are located within WIC boundary which is considered as *4 category"/>
    <x v="0"/>
    <x v="0"/>
    <m/>
    <x v="0"/>
    <m/>
    <s v="R2"/>
    <s v="P3"/>
  </r>
  <r>
    <x v="644"/>
    <x v="28"/>
    <s v="GALLO VINEYARDS INC"/>
    <x v="0"/>
    <x v="1"/>
    <x v="0"/>
    <x v="1"/>
    <s v="Y"/>
    <m/>
    <n v="355.64000000000004"/>
    <n v="247.7"/>
    <x v="0"/>
    <s v="SACRAMENTO RIVER"/>
    <s v="SACRAMENTO SAN JOAQUIN DELTA"/>
    <s v="Sacramento"/>
    <s v="142-0040-030,31,32,33,34,142-004-020 (Claimed)_x000a_142-0040-035 (Actual)"/>
    <s v="142-0040-020, 030, 031, 032, 036, 037"/>
    <s v="CA PATENT 1511"/>
    <s v="Separated"/>
    <m/>
    <s v="Multiple Separations"/>
    <m/>
    <m/>
    <m/>
    <s v="No"/>
    <d v="2017-06-07T00:00:00"/>
    <x v="0"/>
    <s v="POD does not lie within the claimed POD APN. Property abuts water source. POU and POD are in the same watershed. POU has multiple separations, more documentation will be needed to support the ownership and the reservation of water rights. There has been no water used for storage. SEE S019372 POU and Underlying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45"/>
    <x v="304"/>
    <s v="DONNA L REED"/>
    <x v="0"/>
    <x v="1"/>
    <x v="0"/>
    <x v="1"/>
    <s v="Y"/>
    <m/>
    <n v="360"/>
    <n v="192"/>
    <x v="0"/>
    <s v="SACRAMENTO RIVER"/>
    <s v="SACRAMENTO SAN JOAQUIN DELTA"/>
    <s v="Sacramento"/>
    <s v="132-0120-066"/>
    <s v="132-0120-081, 132-0120-066"/>
    <s v="CA PATENT 945 &amp; 279"/>
    <s v="Completely"/>
    <m/>
    <s v="Single Separation"/>
    <m/>
    <m/>
    <m/>
    <s v="No"/>
    <d v="2017-07-03T00:00:00"/>
    <x v="1"/>
    <s v="The POU is located on one parcel, covered by one patent that are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46"/>
    <x v="305"/>
    <s v="JOHN SOTO"/>
    <x v="0"/>
    <x v="1"/>
    <x v="0"/>
    <x v="1"/>
    <s v="Y"/>
    <m/>
    <n v="712.22736772328631"/>
    <n v="471.92"/>
    <x v="0"/>
    <s v="ELK SLOUGH"/>
    <s v="SACRAMENTO RIVER"/>
    <s v="Yolo"/>
    <s v="043-040-023"/>
    <s v="043 040 021. 043 040 022, 043 040 023"/>
    <s v="Patent 346, Patent 480"/>
    <s v="Partially"/>
    <m/>
    <s v="Single Separation"/>
    <n v="3"/>
    <s v="Yes"/>
    <s v="I estimated and drew the place f use using the provided map"/>
    <s v="No"/>
    <d v="2017-05-26T00:00:00"/>
    <x v="3"/>
    <s v="Most of the POU Parcels are within the riparian patent, however, the west portion of the POU is located on a non-riparian patent. The southwest property of the POU (APN: 043-040-22) is not abutting the watercourse. The POU was subdivided into three parcels and we do not have documents about the riparian right was distributed among the three properties.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47"/>
    <x v="294"/>
    <s v="Victoria Island LP"/>
    <x v="0"/>
    <x v="38"/>
    <x v="0"/>
    <x v="0"/>
    <s v="Y"/>
    <m/>
    <n v="429"/>
    <n v="1249.49"/>
    <x v="0"/>
    <s v="Old River"/>
    <s v="SJ Delta"/>
    <s v="San Joaquin"/>
    <s v="129-190-31"/>
    <s v="129-190-31"/>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648"/>
    <x v="294"/>
    <s v="Victoria Island LP"/>
    <x v="0"/>
    <x v="38"/>
    <x v="0"/>
    <x v="0"/>
    <s v="Y"/>
    <m/>
    <n v="790.16333333333341"/>
    <n v="1107.6099999999999"/>
    <x v="0"/>
    <s v="Old River"/>
    <s v="SJ Delta"/>
    <s v="San Joaquin"/>
    <s v="129-190-31"/>
    <s v="129-190-31"/>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649"/>
    <x v="306"/>
    <s v="HERITAGE LAND COMPANY, INC."/>
    <x v="0"/>
    <x v="15"/>
    <x v="0"/>
    <x v="0"/>
    <s v="Y"/>
    <s v="Zuckerman Family Farms, Inc."/>
    <n v="520.29333333333329"/>
    <n v="555.91"/>
    <x v="0"/>
    <s v="SYCMORE SLOUGH"/>
    <s v="San Joaquin River"/>
    <s v="San Joaquin"/>
    <s v="025-050-06"/>
    <s v="055-040-05"/>
    <s v="(1) Patent 2156_x000a_(2) Patent 1776_x000a_(3) Patent 538_x000a_(4) Patent 578"/>
    <s v="Separated"/>
    <m/>
    <s v="Unknown"/>
    <n v="4"/>
    <s v="Yes"/>
    <m/>
    <s v="No"/>
    <d v="2017-06-24T00:00:00"/>
    <x v="0"/>
    <s v="POD doesn't appear to be severed from POD, but POU is severed across 4 patents (2 of which are non-riparian)."/>
    <x v="0"/>
    <s v="N/A"/>
    <s v="N/A"/>
    <s v="N/A"/>
    <s v="N/A"/>
    <s v="N/A"/>
    <s v="N/A"/>
    <s v="N/A"/>
    <s v="N/A"/>
    <d v="2017-06-19T00:00:00"/>
    <x v="2"/>
    <s v="More information needed"/>
    <x v="0"/>
    <x v="0"/>
    <m/>
    <x v="0"/>
    <m/>
    <s v="R2"/>
    <s v="P1"/>
  </r>
  <r>
    <x v="650"/>
    <x v="299"/>
    <s v="ANDREW P. SOLARI"/>
    <x v="0"/>
    <x v="30"/>
    <x v="0"/>
    <x v="0"/>
    <s v="Y"/>
    <m/>
    <n v="405.79000000000008"/>
    <n v="383.65"/>
    <x v="0"/>
    <s v="Bishop Cut"/>
    <s v="Sacramento-San Joaquin Delta"/>
    <s v="San Joaquin"/>
    <s v="071-080-45"/>
    <s v="071-080-45"/>
    <s v="(1) CA Patent 2567_x000a_(2) CA Patent 2568_x000a_(3) CA Patent 4357_x000a_(4) CA Patent 4368"/>
    <s v="Separated"/>
    <n v="1910"/>
    <s v="Single Separation"/>
    <n v="0"/>
    <s v="no"/>
    <m/>
    <s v="No"/>
    <d v="2017-05-23T00:00:00"/>
    <x v="3"/>
    <s v="Using topo view, I downloaded maps to determine when Bishop Cut was constructed. CA_Lodi_299417_1894_125000_geo.tif does not display Bishop Cut. But Bishop Cut appears in CA_Headreach_296158_1910_31680_geo.tif._x000a_See AndrewPSolari_PODsuperimposedoverbasemap.mxd"/>
    <x v="0"/>
    <s v="N/A"/>
    <s v="N/A"/>
    <s v="N/A"/>
    <s v="N/A"/>
    <s v="N/A"/>
    <s v="N/A"/>
    <s v="N/A"/>
    <s v="N/A"/>
    <d v="2017-06-19T00:00:00"/>
    <x v="2"/>
    <s v="More information needed"/>
    <x v="0"/>
    <x v="0"/>
    <m/>
    <x v="0"/>
    <m/>
    <s v="R1"/>
    <s v="P1"/>
  </r>
  <r>
    <x v="651"/>
    <x v="299"/>
    <s v="ANDREW P. SOLARI"/>
    <x v="0"/>
    <x v="1"/>
    <x v="0"/>
    <x v="0"/>
    <s v="Y"/>
    <m/>
    <n v="405.79000000000008"/>
    <n v="383.65"/>
    <x v="0"/>
    <s v="Bishop Cut"/>
    <s v="Sacramento-San Joaquin Delta"/>
    <s v="San Joaquin"/>
    <s v="071-080-45"/>
    <s v="071-080-45"/>
    <s v="(1) CA Patent 2567_x000a_(2) CA Patent 2568_x000a_(3) CA Patent 4357_x000a_(4) CA Patent 4368"/>
    <s v="Separated"/>
    <n v="1910"/>
    <s v="Single Separation"/>
    <n v="0"/>
    <s v="no"/>
    <m/>
    <s v="No"/>
    <d v="2017-05-23T00:00:00"/>
    <x v="3"/>
    <s v="Using topo view, I downloaded maps to determine when Bishop Cut was constructed. CA_Lodi_299417_1894_125000_geo.tif does not display Bishop Cut. But Bishop Cut appears in CA_Headreach_296158_1910_31680_geo.tif._x000a_See AndrewPSolari_PODsuperimposedoverbasemap.mxd"/>
    <x v="0"/>
    <s v="N/A"/>
    <s v="N/A"/>
    <s v="N/A"/>
    <s v="N/A"/>
    <s v="N/A"/>
    <s v="N/A"/>
    <s v="N/A"/>
    <s v="N/A"/>
    <d v="2017-06-19T00:00:00"/>
    <x v="2"/>
    <s v="More information needed"/>
    <x v="0"/>
    <x v="0"/>
    <m/>
    <x v="0"/>
    <m/>
    <s v="R1"/>
    <s v="P1"/>
  </r>
  <r>
    <x v="652"/>
    <x v="299"/>
    <s v="ANDREW P. SOLARI"/>
    <x v="0"/>
    <x v="30"/>
    <x v="0"/>
    <x v="0"/>
    <s v="Y"/>
    <m/>
    <n v="405.79000000000008"/>
    <n v="383.65"/>
    <x v="0"/>
    <s v="Bishop Cut"/>
    <s v="Sacramento-San Joaquin Delta"/>
    <s v="San Joaquin"/>
    <s v="071-080-45"/>
    <s v="071-080-45"/>
    <s v="(1) CA Patent 2567_x000a_(2) CA Patent 2568_x000a_(3) CA Patent 4357_x000a_(4) CA Patent 4368"/>
    <s v="Separated"/>
    <n v="1910"/>
    <s v="Single Separation"/>
    <n v="0"/>
    <s v="no"/>
    <m/>
    <s v="No"/>
    <d v="2017-05-23T00:00:00"/>
    <x v="3"/>
    <s v="Using topo view, I downloaded maps to determine when Bishop Cut was constructed. CA_Lodi_299417_1894_125000_geo.tif does not display Bishop Cut. But Bishop Cut appears in CA_Headreach_296158_1910_31680_geo.tif._x000a_See AndrewPSolari_PODsuperimposedoverbasemap.mxd"/>
    <x v="0"/>
    <s v="N/A"/>
    <s v="N/A"/>
    <s v="N/A"/>
    <s v="N/A"/>
    <s v="N/A"/>
    <s v="N/A"/>
    <s v="N/A"/>
    <s v="N/A"/>
    <d v="2017-06-19T00:00:00"/>
    <x v="2"/>
    <s v="More information needed"/>
    <x v="0"/>
    <x v="0"/>
    <m/>
    <x v="0"/>
    <m/>
    <s v="R1"/>
    <s v="P1"/>
  </r>
  <r>
    <x v="653"/>
    <x v="191"/>
    <s v="B&amp;R te Velde Ranch"/>
    <x v="0"/>
    <x v="29"/>
    <x v="0"/>
    <x v="0"/>
    <s v="Y"/>
    <m/>
    <n v="365.09666666666669"/>
    <n v="228.922"/>
    <x v="0"/>
    <s v="Broadway Slough"/>
    <s v="Sacramento San Joaquin Delta"/>
    <s v="San Joaquin"/>
    <s v="129-200-10"/>
    <s v="129-200-10"/>
    <s v="CA PATENT 2182"/>
    <m/>
    <m/>
    <s v="Not Separated"/>
    <m/>
    <m/>
    <m/>
    <s v="No"/>
    <d v="2017-06-02T00:00:00"/>
    <x v="1"/>
    <s v="The POU parcel is abutting to the listed water course listed in the statement with the POU instream. Also, the underlying patent of the POU is a riparian patent. "/>
    <x v="0"/>
    <s v="N/A"/>
    <s v="N/A"/>
    <s v="N/A"/>
    <s v="N/A"/>
    <s v="N/A"/>
    <s v="N/A"/>
    <s v="N/A"/>
    <s v="N/A"/>
    <d v="2017-07-24T00:00:00"/>
    <x v="2"/>
    <s v="No supporting document for Pre-1914 right was submitted. Need more info."/>
    <x v="0"/>
    <x v="0"/>
    <m/>
    <x v="0"/>
    <m/>
    <s v="R3"/>
    <s v="P1"/>
  </r>
  <r>
    <x v="654"/>
    <x v="191"/>
    <s v="B&amp;R te Velde Ranch"/>
    <x v="0"/>
    <x v="29"/>
    <x v="0"/>
    <x v="0"/>
    <s v="Y"/>
    <m/>
    <n v="357.62666666666667"/>
    <n v="208.863"/>
    <x v="0"/>
    <s v="Broadway Slough/Canal"/>
    <s v="SJ Delta"/>
    <s v="San Joaquin"/>
    <s v="129-200-10"/>
    <s v="129-200-10"/>
    <s v="CA PATENT 2182"/>
    <s v="Completely"/>
    <n v="1911"/>
    <s v="Not Separated"/>
    <n v="1"/>
    <s v="no"/>
    <m/>
    <s v="No"/>
    <d v="2017-06-29T00:00:00"/>
    <x v="0"/>
    <s v="POU within large JP Whitney patent 2182 Survey SJ 1275 &amp; SJ 1273. Chain of title and an anlaysis of Patent 2182 are needed"/>
    <x v="0"/>
    <s v="N/A"/>
    <s v="N/A"/>
    <s v="N/A"/>
    <s v="N/A"/>
    <s v="N/A"/>
    <s v="N/A"/>
    <s v="N/A"/>
    <s v="N/A"/>
    <d v="2017-06-29T00:00:00"/>
    <x v="2"/>
    <s v="No supporting document for Pre-1914 right was submitted. Need more info."/>
    <x v="0"/>
    <x v="0"/>
    <m/>
    <x v="0"/>
    <m/>
    <s v="R2"/>
    <s v="P1"/>
  </r>
  <r>
    <x v="655"/>
    <x v="188"/>
    <s v="Robert J. and Nivia Silva Trust 8-31-08"/>
    <x v="0"/>
    <x v="24"/>
    <x v="0"/>
    <x v="0"/>
    <s v="Y"/>
    <m/>
    <n v="287.53666666666663"/>
    <n v="466.57"/>
    <x v="0"/>
    <s v="Whiskey Slough"/>
    <s v="Sacramento San Joaquin"/>
    <s v="San Joaquin"/>
    <s v="129-130-01"/>
    <s v="129-130-01"/>
    <s v="CA patent 2182"/>
    <m/>
    <n v="1876"/>
    <s v="Unknown"/>
    <m/>
    <m/>
    <m/>
    <s v="No"/>
    <d v="2017-05-25T00:00:00"/>
    <x v="3"/>
    <s v="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6-29T00:00:00"/>
    <x v="2"/>
    <s v="Documentation is needed."/>
    <x v="0"/>
    <x v="0"/>
    <m/>
    <x v="0"/>
    <m/>
    <s v="R1"/>
    <s v="P1"/>
  </r>
  <r>
    <x v="656"/>
    <x v="191"/>
    <s v="B&amp;R te Velde Ranch"/>
    <x v="0"/>
    <x v="29"/>
    <x v="0"/>
    <x v="0"/>
    <s v="Y"/>
    <m/>
    <n v="330.07000000000005"/>
    <n v="207.44"/>
    <x v="0"/>
    <s v="Broadway Slough"/>
    <s v="SJ Delta"/>
    <s v="San Joaquin"/>
    <s v="129-200-10"/>
    <s v="129-200-10"/>
    <s v="CA PATENT 2182"/>
    <s v="Completely"/>
    <m/>
    <s v="Not Separated"/>
    <n v="1"/>
    <s v="no"/>
    <m/>
    <s v="No"/>
    <d v="2017-06-29T00:00:00"/>
    <x v="0"/>
    <s v="POU within large JP Whitney patent 2182 Survey SJ 1275 &amp; SJ 1273. Chain of title and an anlaysis of Patent 2182 are needed"/>
    <x v="0"/>
    <s v="N/A"/>
    <s v="N/A"/>
    <s v="N/A"/>
    <s v="N/A"/>
    <s v="N/A"/>
    <s v="N/A"/>
    <s v="N/A"/>
    <s v="N/A"/>
    <d v="2017-06-29T00:00:00"/>
    <x v="2"/>
    <s v="No supporting document for Pre-1914 right was submitted. Need more info."/>
    <x v="0"/>
    <x v="0"/>
    <m/>
    <x v="0"/>
    <m/>
    <s v="R2"/>
    <s v="P1"/>
  </r>
  <r>
    <x v="657"/>
    <x v="307"/>
    <s v="Klein Family Ranches"/>
    <x v="0"/>
    <x v="27"/>
    <x v="0"/>
    <x v="0"/>
    <s v="Y"/>
    <m/>
    <n v="369.98666666666668"/>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58"/>
    <x v="307"/>
    <s v="Klein Family Ranches"/>
    <x v="0"/>
    <x v="27"/>
    <x v="0"/>
    <x v="0"/>
    <s v="Y"/>
    <m/>
    <n v="369.98666666666668"/>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59"/>
    <x v="307"/>
    <s v="Klein Family Ranches"/>
    <x v="0"/>
    <x v="27"/>
    <x v="0"/>
    <x v="0"/>
    <s v="Y"/>
    <m/>
    <n v="369.98666666666668"/>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0"/>
    <x v="307"/>
    <s v="Klein Family Ranches"/>
    <x v="0"/>
    <x v="27"/>
    <x v="0"/>
    <x v="0"/>
    <s v="Y"/>
    <m/>
    <n v="336.35151515151512"/>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1"/>
    <x v="307"/>
    <s v="Klein Family Ranches"/>
    <x v="0"/>
    <x v="1"/>
    <x v="0"/>
    <x v="0"/>
    <s v="Y"/>
    <m/>
    <n v="308.32222222222219"/>
    <n v="665.53"/>
    <x v="0"/>
    <s v="San Joaquin River"/>
    <s v="Sacramento-San Joaquin Delta"/>
    <s v="San Joaquin"/>
    <s v="071-050-09"/>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2"/>
    <x v="307"/>
    <s v="Klein Family Ranches"/>
    <x v="0"/>
    <x v="1"/>
    <x v="0"/>
    <x v="0"/>
    <s v="Y"/>
    <m/>
    <n v="336.35151515151512"/>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3"/>
    <x v="307"/>
    <s v="Klein Family Ranches"/>
    <x v="0"/>
    <x v="27"/>
    <x v="0"/>
    <x v="0"/>
    <s v="Y"/>
    <m/>
    <n v="369.98666666666668"/>
    <n v="665.53"/>
    <x v="0"/>
    <s v="San Joaquin River"/>
    <s v="Sacramento-San Joaquin Delta"/>
    <s v="San Joaquin"/>
    <s v="071-050-09"/>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4"/>
    <x v="307"/>
    <s v="Klein Family Ranches"/>
    <x v="0"/>
    <x v="1"/>
    <x v="0"/>
    <x v="0"/>
    <s v="Y"/>
    <m/>
    <n v="336.35151515151512"/>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5"/>
    <x v="307"/>
    <s v="Klein Family Ranches"/>
    <x v="0"/>
    <x v="27"/>
    <x v="0"/>
    <x v="0"/>
    <s v="Y"/>
    <m/>
    <n v="369.98666666666668"/>
    <n v="665.53"/>
    <x v="0"/>
    <s v="San Joaquin River"/>
    <s v="Sacramento-San Joaquin Delta"/>
    <s v="San Joaquin"/>
    <s v="071-050-19"/>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6"/>
    <x v="307"/>
    <s v="Klein Family Ranches"/>
    <x v="0"/>
    <x v="27"/>
    <x v="0"/>
    <x v="0"/>
    <s v="Y"/>
    <m/>
    <n v="369.98666666666668"/>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7"/>
    <x v="307"/>
    <s v="Klein Family Ranches"/>
    <x v="0"/>
    <x v="27"/>
    <x v="0"/>
    <x v="0"/>
    <s v="Y"/>
    <m/>
    <n v="369.98666666666668"/>
    <n v="665.53"/>
    <x v="0"/>
    <s v="San Joaquin River"/>
    <s v="Sacramento-San Joaquin Delta"/>
    <s v="San Joaquin"/>
    <s v="071-050-19"/>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8"/>
    <x v="307"/>
    <s v="Klein Family Ranches"/>
    <x v="0"/>
    <x v="27"/>
    <x v="0"/>
    <x v="0"/>
    <s v="Y"/>
    <m/>
    <n v="369.98666666666668"/>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69"/>
    <x v="308"/>
    <s v="RIZZI PELLEGRI AND GARIBALDI CO"/>
    <x v="0"/>
    <x v="1"/>
    <x v="0"/>
    <x v="0"/>
    <s v="Y"/>
    <m/>
    <n v="437.24666666666661"/>
    <n v="433.54"/>
    <x v="0"/>
    <s v="Burns Cutoff"/>
    <s v="Sacramento San Joaquin Delta"/>
    <s v="San Joaquin"/>
    <s v="131-370-03"/>
    <s v="131-370-03_x000a_131-260-01"/>
    <s v="JP Whitney Patent 2182"/>
    <s v="Partially"/>
    <n v="1913"/>
    <s v="Multiple Separations"/>
    <m/>
    <m/>
    <m/>
    <s v="No"/>
    <d v="2017-06-27T00:00:00"/>
    <x v="0"/>
    <m/>
    <x v="0"/>
    <s v="N/A"/>
    <s v="N/A"/>
    <s v="N/A"/>
    <s v="N/A"/>
    <s v="N/A"/>
    <s v="N/A"/>
    <s v="N/A"/>
    <s v="N/A"/>
    <d v="2017-06-19T00:00:00"/>
    <x v="1"/>
    <s v="POD and POU are located within WIC boundary which is considered as *4 category"/>
    <x v="0"/>
    <x v="0"/>
    <m/>
    <x v="0"/>
    <m/>
    <s v="R2"/>
    <s v="P3"/>
  </r>
  <r>
    <x v="670"/>
    <x v="307"/>
    <s v="Klein Family Ranches"/>
    <x v="0"/>
    <x v="27"/>
    <x v="0"/>
    <x v="0"/>
    <s v="Y"/>
    <m/>
    <n v="336.35151515151512"/>
    <n v="665.53"/>
    <x v="0"/>
    <s v="Disappointment Slough"/>
    <s v="Sacramento-San Joaquin Delta"/>
    <s v="San Joaquin"/>
    <s v="071-050-25"/>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71"/>
    <x v="307"/>
    <s v="Klein Family Ranches"/>
    <x v="0"/>
    <x v="27"/>
    <x v="0"/>
    <x v="0"/>
    <s v="Y"/>
    <m/>
    <n v="369.98666666666668"/>
    <n v="665.53"/>
    <x v="0"/>
    <s v="San Joaquin River"/>
    <s v="Sacramento-San Joaquin Delta"/>
    <s v="San Joaquin"/>
    <s v="071-050-23"/>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72"/>
    <x v="307"/>
    <s v="Klein Family Ranches"/>
    <x v="0"/>
    <x v="27"/>
    <x v="0"/>
    <x v="0"/>
    <s v="Y"/>
    <m/>
    <n v="336.35151515151512"/>
    <n v="665.53"/>
    <x v="0"/>
    <s v="San Joaquin River"/>
    <s v="Sacramento-San Joaquin Delta"/>
    <s v="San Joaquin"/>
    <s v="071-050-19"/>
    <s v="071-050-25, 071-050-19, 071-050-22, 071-050-23, 071-050-020, 071-050-21, 071-050-15, 071-050-14, 071-050-12, 071-050-13, 071-050-31, 071-050-30, 071-050-32, 071-050-29, 071-050-28, 071-050-10, 071-050-24, 071-050-09"/>
    <s v="2245, 547, 546, 548, 549, 551, 550, 552, 555, 548, 553, 554, 556, 561, 552, 558, 556, 561, 557, 560"/>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ISWDU states first year of use at diversion site as possibly 1800s."/>
    <x v="0"/>
    <x v="0"/>
    <m/>
    <x v="0"/>
    <m/>
    <s v="R2"/>
    <s v="P1"/>
  </r>
  <r>
    <x v="673"/>
    <x v="191"/>
    <s v="B&amp;R te Velde Ranch"/>
    <x v="0"/>
    <x v="29"/>
    <x v="0"/>
    <x v="0"/>
    <s v="Y"/>
    <m/>
    <n v="314.2"/>
    <n v="197.714"/>
    <x v="0"/>
    <s v="Broadway Slough"/>
    <s v="SJ Delta"/>
    <s v="San Joaquin"/>
    <s v="129-200-10"/>
    <s v="129-200-10"/>
    <s v="CA PATENT 2182"/>
    <s v="Completely"/>
    <m/>
    <s v="Not Separated"/>
    <n v="1"/>
    <s v="no"/>
    <m/>
    <s v="No"/>
    <d v="2017-08-31T00:00:00"/>
    <x v="0"/>
    <s v="POU/APNs are on a Riparian Patent. However, 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6-29T00:00:00"/>
    <x v="2"/>
    <s v="No supporting document for Pre-1914 right was submitted. Need more info."/>
    <x v="0"/>
    <x v="0"/>
    <m/>
    <x v="0"/>
    <m/>
    <s v="R2"/>
    <s v="P1"/>
  </r>
  <r>
    <x v="674"/>
    <x v="309"/>
    <s v="KRULL, BURNICE A LP #1"/>
    <x v="0"/>
    <x v="1"/>
    <x v="0"/>
    <x v="1"/>
    <s v="Y"/>
    <m/>
    <n v="525"/>
    <n v="574.54"/>
    <x v="1"/>
    <s v="Elk Slough"/>
    <s v="Sacramento River"/>
    <s v="Yolo"/>
    <s v="043-220-014"/>
    <m/>
    <m/>
    <m/>
    <m/>
    <m/>
    <m/>
    <m/>
    <m/>
    <m/>
    <d v="2017-09-21T00:00:00"/>
    <x v="2"/>
    <m/>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75"/>
    <x v="310"/>
    <s v="JACK KLEIN TRUST PARTNERSHIP"/>
    <x v="0"/>
    <x v="27"/>
    <x v="0"/>
    <x v="0"/>
    <s v="Y"/>
    <s v="JACK KLEIN TRUST PARTNERSHIP_x000a_JACK KLEIN TRUST PARTERNSHIP"/>
    <n v="291.74666666666667"/>
    <n v="613.32000000000005"/>
    <x v="0"/>
    <s v="Disappointment Slough"/>
    <s v="Sacramento-San Joaquin Delta"/>
    <s v="San Joaquin"/>
    <s v="071-050-24"/>
    <s v="071-050-24"/>
    <s v="(1) Patent 551_x000a_(2) Patent 548_x000a_(3) Patent 546_x000a_(4) Patent 547_x000a_(5) Patent 549_x000a_(6) Patent 550"/>
    <s v="Completely"/>
    <m/>
    <s v="Not Separated"/>
    <m/>
    <m/>
    <s v="Siphon #1"/>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676"/>
    <x v="310"/>
    <s v="JACK KLEIN TRUST PARTNERSHIP"/>
    <x v="0"/>
    <x v="27"/>
    <x v="0"/>
    <x v="0"/>
    <s v="Y"/>
    <s v="JACK KLEIN TRUST PARTNERSHIP_x000a_JACK KLEIN TRUST PARTERNSHIP"/>
    <n v="909.81"/>
    <n v="750.74"/>
    <x v="0"/>
    <s v="Fourteen Mile Slough"/>
    <s v="Sacramento-San Joaquin Delta"/>
    <s v="San Joaquin"/>
    <s v="071-050-10"/>
    <s v="071-050-10"/>
    <s v="(1) Patent 552_x000a_(2) Patent 550_x000a_(3) Patent 555_x000a_(4) Patent 549_x000a_(5) Patent 2245"/>
    <s v="Completely"/>
    <m/>
    <s v="Not Separated"/>
    <m/>
    <m/>
    <s v="Siphon #46"/>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677"/>
    <x v="311"/>
    <s v="Riella Ranches Tracy Ranch, LLC"/>
    <x v="0"/>
    <x v="1"/>
    <x v="0"/>
    <x v="0"/>
    <s v="Y"/>
    <s v="Within RD 2058, but not on list"/>
    <n v="413.39000000000004"/>
    <n v="0"/>
    <x v="0"/>
    <s v="Tom Paine Slough"/>
    <s v="Sacramento San Joaquin Delta"/>
    <s v="San Joaquin"/>
    <m/>
    <s v="Sec 10, T2N, R5E, MD B &amp; M"/>
    <s v="Rancho El Pescadero"/>
    <s v="Separated"/>
    <n v="1865"/>
    <s v="Unknown"/>
    <m/>
    <m/>
    <m/>
    <s v="No"/>
    <d v="2017-07-05T00:00:00"/>
    <x v="0"/>
    <s v="The property does not abut the watercourse, however it is located on a patent that is riparian to the watercourse "/>
    <x v="0"/>
    <s v="N/A"/>
    <s v="N/A"/>
    <s v="N/A"/>
    <s v="N/A"/>
    <s v="N/A"/>
    <s v="N/A"/>
    <s v="N/A"/>
    <s v="N/A"/>
    <d v="2017-07-07T00:00:00"/>
    <x v="1"/>
    <s v="POD and POU are located within RD 2058 which is considered as *4 category"/>
    <x v="0"/>
    <x v="0"/>
    <m/>
    <x v="0"/>
    <m/>
    <s v="R2"/>
    <s v="P3"/>
  </r>
  <r>
    <x v="678"/>
    <x v="310"/>
    <s v="JACK KLEIN TRUST PARTNERSHIP"/>
    <x v="0"/>
    <x v="27"/>
    <x v="0"/>
    <x v="0"/>
    <s v="Y"/>
    <s v="JACK KLEIN TRUST PARTNERSHIP_x000a_JACK KLEIN TRUST PARTERNSHIP"/>
    <n v="1492.3266666666668"/>
    <n v="2471.0700000000002"/>
    <x v="0"/>
    <s v="San Joaquin River"/>
    <s v="Sacramento-San Joaquin Delta"/>
    <s v="San Joaquin"/>
    <s v="071-050-23"/>
    <s v="071-050-23"/>
    <s v="(1) Patent 561_x000a_(2) Patent 556_x000a_(3) Patent 549"/>
    <s v="Partially"/>
    <m/>
    <s v="Single Separation"/>
    <m/>
    <m/>
    <s v="Siphon #18"/>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679"/>
    <x v="312"/>
    <s v="MARCHINI LAND COMPANY PTP"/>
    <x v="0"/>
    <x v="1"/>
    <x v="0"/>
    <x v="0"/>
    <s v="Y"/>
    <m/>
    <n v="316"/>
    <n v="1276.17"/>
    <x v="0"/>
    <s v="San Joaquin River"/>
    <s v="Sacramento San Joaquin Delta"/>
    <s v="San Joaquin"/>
    <s v="162-150-05"/>
    <s v="162-150-05, 162-130-08 "/>
    <s v="(1) CA patent 359 (2) CA patent 1275 (3) patent 1282"/>
    <s v="Completely"/>
    <m/>
    <s v="Single Separation"/>
    <m/>
    <m/>
    <m/>
    <s v="No"/>
    <d v="2017-05-25T00:00:00"/>
    <x v="3"/>
    <s v="POU is on non-Riparian land/patents."/>
    <x v="0"/>
    <s v="N/A"/>
    <s v="N/A"/>
    <s v="N/A"/>
    <s v="N/A"/>
    <s v="N/A"/>
    <s v="N/A"/>
    <s v="N/A"/>
    <s v="N/A"/>
    <d v="2017-06-29T00:00:00"/>
    <x v="2"/>
    <s v="Documentation is needed."/>
    <x v="0"/>
    <x v="0"/>
    <m/>
    <x v="0"/>
    <m/>
    <s v="R1"/>
    <s v="P1"/>
  </r>
  <r>
    <x v="680"/>
    <x v="310"/>
    <s v="JACK KLEIN TRUST PARTNERSHIP"/>
    <x v="0"/>
    <x v="27"/>
    <x v="0"/>
    <x v="0"/>
    <s v="Y"/>
    <s v="JACK KLEIN TRUST PARTNERSHIP_x000a_JACK KLEIN TRUST PARTERNSHIP"/>
    <n v="316.79999999999995"/>
    <n v="430.4"/>
    <x v="0"/>
    <s v="Fourteen Mile Slough"/>
    <s v="Sacramento-San Joaquin Delta"/>
    <s v="San Joaquin"/>
    <s v="071-50-10"/>
    <s v="071-050-10"/>
    <s v="(1) Patent 552_x000a_(2) Patent 550_x000a_(3) Patent 555_x000a_(4) Patent 549_x000a_(5) Patent 2245"/>
    <s v="Completely"/>
    <m/>
    <s v="Not Separated"/>
    <m/>
    <m/>
    <s v="Siphon #47"/>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681"/>
    <x v="313"/>
    <s v="Jack Klein Trust Parternship"/>
    <x v="0"/>
    <x v="1"/>
    <x v="0"/>
    <x v="0"/>
    <s v="Y"/>
    <s v="Partnership is misspelled."/>
    <n v="316.79999999999995"/>
    <n v="430.4"/>
    <x v="0"/>
    <s v="Fourteen Mile Slough"/>
    <s v="Sacramento-San Joaquin Delta"/>
    <s v="San Joaquin"/>
    <s v="071-050-10"/>
    <m/>
    <s v="Siphon #48"/>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7-31T00:00:00"/>
    <x v="2"/>
    <s v="Certificate of Purchase/Survey provided. Need more documentation"/>
    <x v="0"/>
    <x v="0"/>
    <m/>
    <x v="0"/>
    <m/>
    <s v="R2"/>
    <s v="P1"/>
  </r>
  <r>
    <x v="682"/>
    <x v="314"/>
    <s v="Marchini Land Company"/>
    <x v="0"/>
    <x v="11"/>
    <x v="0"/>
    <x v="0"/>
    <s v="Y"/>
    <m/>
    <n v="786"/>
    <n v="1426.31"/>
    <x v="0"/>
    <s v="Grant Line Canal"/>
    <s v="Sac-SJ Delta"/>
    <s v="San Joaquin"/>
    <s v="189-190-06"/>
    <s v="189-160-19, 189-160-11, 189-190-08"/>
    <s v="(1) CA patent 1279 (2) CA patent 1337"/>
    <m/>
    <s v="Late 1800s"/>
    <s v="Not Separated"/>
    <m/>
    <m/>
    <m/>
    <s v="No"/>
    <d v="2017-07-20T00:00:00"/>
    <x v="3"/>
    <s v="Part of the APN/POU is on Non-Riparian Patent"/>
    <x v="0"/>
    <s v="N/A"/>
    <s v="N/A"/>
    <s v="N/A"/>
    <s v="N/A"/>
    <s v="N/A"/>
    <s v="N/A"/>
    <s v="N/A"/>
    <s v="N/A"/>
    <d v="2017-07-24T00:00:00"/>
    <x v="2"/>
    <s v="No documentation given"/>
    <x v="0"/>
    <x v="0"/>
    <m/>
    <x v="0"/>
    <m/>
    <s v="R1"/>
    <s v="P1"/>
  </r>
  <r>
    <x v="683"/>
    <x v="314"/>
    <s v="Marchini Land Company"/>
    <x v="0"/>
    <x v="1"/>
    <x v="0"/>
    <x v="2"/>
    <s v="Y"/>
    <m/>
    <n v="427"/>
    <n v="0"/>
    <x v="0"/>
    <s v="Middle River"/>
    <s v="Sac-SJ Delta"/>
    <s v="San Joaquin"/>
    <s v="131-390-03"/>
    <s v="162-050-15 _x000a_162-130-08"/>
    <s v="(1) CA patent 2196 (2) CA patent 2182"/>
    <s v="Separated"/>
    <m/>
    <s v="Single Separation"/>
    <m/>
    <m/>
    <m/>
    <s v="No"/>
    <d v="2017-09-22T00:00:00"/>
    <x v="1"/>
    <s v="See Contract And Other Rights."/>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684"/>
    <x v="315"/>
    <s v="EMPIRE ISLAND FARMING COMPANY LLC"/>
    <x v="0"/>
    <x v="21"/>
    <x v="0"/>
    <x v="0"/>
    <s v="Y"/>
    <m/>
    <n v="519.12444444444441"/>
    <n v="579.55999999999995"/>
    <x v="0"/>
    <s v="Sacramento/San Joaquin Delta"/>
    <s v="SACRAMENTO-SAN JOAQUIN DELTA"/>
    <s v="San Joaquin"/>
    <s v="069-08-003"/>
    <s v="069-08-003"/>
    <s v="(1) Patent 1363_x000a_(2) Patent 4357_x000a_(3) Patent 4368"/>
    <s v="Completely"/>
    <m/>
    <s v="Not Separated"/>
    <n v="0"/>
    <s v="no"/>
    <s v="Honker Cut was not drawn in the original survey"/>
    <s v="No"/>
    <d v="2017-06-24T00:00:00"/>
    <x v="0"/>
    <s v="Statement cannot be fully evaluated until the question of whether Honker Cut is considered &quot;natural&quot; can be answered."/>
    <x v="0"/>
    <s v="N/A"/>
    <s v="N/A"/>
    <s v="N/A"/>
    <s v="N/A"/>
    <s v="N/A"/>
    <s v="N/A"/>
    <s v="N/A"/>
    <s v="N/A"/>
    <d v="2017-06-19T00:00:00"/>
    <x v="2"/>
    <s v="More information needed"/>
    <x v="0"/>
    <x v="0"/>
    <m/>
    <x v="0"/>
    <m/>
    <s v="R2"/>
    <s v="P1"/>
  </r>
  <r>
    <x v="685"/>
    <x v="133"/>
    <s v="WHITE LAKE MUTUAL WATER COMPANY"/>
    <x v="0"/>
    <x v="1"/>
    <x v="0"/>
    <x v="0"/>
    <s v="N"/>
    <m/>
    <n v="8316.2000000000007"/>
    <s v="-"/>
    <x v="0"/>
    <s v="San Joaquin River"/>
    <m/>
    <s v="Stanislaus"/>
    <s v="016-025-013-000"/>
    <s v="016-010-010_x000a_016-010-011_x000a_016-011-028_x000a_016-010-002_x000a_016-011-004_x000a_016-011-021_x000a_016-011-012_x000a_016-011-015_x000a_016-011-026_x000a_016-010-006_x000a_016-010-007_x000a_016-011-025_x000a_016-011-027_x000a_016-011-006_x000a_016-010-008_x000a_016-010-013_x000a_016-011-014_x000a_016-011-020_x000a_016-010-001_x000a_016-010-003_x000a_016-011-019_x000a_016-011-003_x000a_016-011-008_x000a_"/>
    <s v="CACAAA 08997, El Pescadero"/>
    <s v="Separated"/>
    <m/>
    <s v="Multiple Separations"/>
    <n v="23"/>
    <m/>
    <s v="Could not determine if water was used for storage."/>
    <m/>
    <d v="2017-08-09T00:00:00"/>
    <x v="0"/>
    <s v="Most of the APNs/POU are on the El Pescadero Patent. However, one APN is on a Separate, Non-Riparian Patent."/>
    <x v="1"/>
    <s v="N/A"/>
    <s v="N/A"/>
    <s v="N/A"/>
    <s v="N/A"/>
    <s v="N/A"/>
    <s v="N/A"/>
    <s v="N/A"/>
    <s v="N/A"/>
    <d v="2017-07-24T00:00:00"/>
    <x v="3"/>
    <s v="N/A"/>
    <x v="0"/>
    <x v="0"/>
    <m/>
    <x v="0"/>
    <m/>
    <s v="R2"/>
    <s v="N/A"/>
  </r>
  <r>
    <x v="686"/>
    <x v="316"/>
    <s v="Viera/Mather"/>
    <x v="0"/>
    <x v="0"/>
    <x v="0"/>
    <x v="2"/>
    <s v="Y"/>
    <m/>
    <n v="530.88333333333344"/>
    <n v="0"/>
    <x v="0"/>
    <s v="Duck Slough. Middle River, Burns Cut Off"/>
    <s v="Sac-SJ Delta"/>
    <s v="San Joaquin"/>
    <s v="131-280-01"/>
    <s v="131-280-01"/>
    <s v="CA PATENT 2182"/>
    <m/>
    <m/>
    <s v="Not Separated"/>
    <m/>
    <m/>
    <m/>
    <s v="No"/>
    <d v="2017-09-22T00:00:00"/>
    <x v="1"/>
    <s v="See Contract And Other Rights. POU/APN lie on Riparian Patent."/>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687"/>
    <x v="317"/>
    <s v="University of the Pacific"/>
    <x v="5"/>
    <x v="1"/>
    <x v="5"/>
    <x v="0"/>
    <s v="Y"/>
    <m/>
    <n v="279.61553593513594"/>
    <n v="249.06"/>
    <x v="0"/>
    <s v="Calaveras River"/>
    <s v="San Joaquin River"/>
    <s v="San Joaquin"/>
    <s v="113-140-13"/>
    <s v="113-140-02, 113-140-08, 113-140-09, 110-260-01, 110-260-02, 110-260-03, 110-260-04, 110-260-05, 110-250-01, 110-250-19, 110-250-20"/>
    <s v="Campo DE Los Frances"/>
    <s v="Partially"/>
    <m/>
    <s v="Multiple Separations"/>
    <m/>
    <m/>
    <m/>
    <s v="Yes"/>
    <d v="2017-08-09T00:00:00"/>
    <x v="1"/>
    <s v="POU/APN lie on the Riparian Patent Campo de Los Francese."/>
    <x v="0"/>
    <s v="N/A"/>
    <s v="N/A"/>
    <s v="N/A"/>
    <s v="N/A"/>
    <s v="N/A"/>
    <s v="N/A"/>
    <s v="N/A"/>
    <s v="N/A"/>
    <d v="2017-07-31T00:00:00"/>
    <x v="2"/>
    <s v="No documentation given"/>
    <x v="0"/>
    <x v="0"/>
    <m/>
    <x v="0"/>
    <m/>
    <s v="R3"/>
    <s v="P1"/>
  </r>
  <r>
    <x v="688"/>
    <x v="318"/>
    <s v="Wilcox Holland Family Trust"/>
    <x v="0"/>
    <x v="1"/>
    <x v="0"/>
    <x v="1"/>
    <s v="Y"/>
    <m/>
    <n v="553.71515151515155"/>
    <n v="731.37800000000004"/>
    <x v="0"/>
    <s v="Sacramento River"/>
    <s v="Sac-SJ Delta"/>
    <s v="Yolo"/>
    <s v="043-070-025 (Claimed) "/>
    <s v="043-070-025 (Claimed) "/>
    <s v="CA Patents 1544, 3863"/>
    <s v="Completely"/>
    <m/>
    <s v="Not Separated"/>
    <n v="1"/>
    <s v="no"/>
    <s v="Map provided by claimant Shows the POU"/>
    <s v="No"/>
    <d v="2017-05-23T00:00:00"/>
    <x v="1"/>
    <s v="Although the southeast portion of the POU shows no underlying patent in S019755 POU and Underlying patents.pdf file, &quot;thelandpatents.com&quot; website shows that Josiah R. Greene (the owner of the visible patents) sold the land to the State of California. The Accession number is CACAAA 039383. See S019554_The Land Patents.pdf.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89"/>
    <x v="319"/>
    <s v="George N. Vierra"/>
    <x v="0"/>
    <x v="10"/>
    <x v="0"/>
    <x v="0"/>
    <s v="Y"/>
    <m/>
    <n v="876.79666666666662"/>
    <n v="482.69"/>
    <x v="0"/>
    <s v="Whiskey/Trapper Sloughs"/>
    <s v="Sac-SJ Rivers"/>
    <s v="San Joaquin"/>
    <s v="131-400-08"/>
    <m/>
    <m/>
    <m/>
    <m/>
    <m/>
    <m/>
    <m/>
    <m/>
    <m/>
    <m/>
    <x v="3"/>
    <s v="_x000a_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13T00:00:00"/>
    <x v="2"/>
    <s v="Claimant failed to submit Pre-1914 supporting documents; and riparian rights are insufficient to constitute water use"/>
    <x v="0"/>
    <x v="0"/>
    <m/>
    <x v="0"/>
    <m/>
    <s v="R1"/>
    <s v="P1"/>
  </r>
  <r>
    <x v="690"/>
    <x v="320"/>
    <s v="Don Widmer"/>
    <x v="1"/>
    <x v="1"/>
    <x v="0"/>
    <x v="0"/>
    <s v="Y"/>
    <m/>
    <n v="1137.2933333333335"/>
    <n v="982.51499999999999"/>
    <x v="0"/>
    <s v="San Joaquin River"/>
    <s v="Sac-SJ Delta"/>
    <s v="San Joaquin"/>
    <s v="191-220-04 "/>
    <m/>
    <s v="(1) Unknown patent, Survey 529 which contains current APNs 191-220-04 and 191-220-05"/>
    <s v="Completely"/>
    <m/>
    <s v="Unknown"/>
    <m/>
    <m/>
    <m/>
    <s v="No"/>
    <d v="2017-07-19T00:00:00"/>
    <x v="0"/>
    <s v="Part of the Eastern APN is directly Non-Riparian. However, it is part of an unknown Patent, which is Riparian to the water source."/>
    <x v="0"/>
    <s v="N/A"/>
    <s v="N/A"/>
    <s v="N/A"/>
    <s v="N/A"/>
    <s v="N/A"/>
    <s v="N/A"/>
    <s v="N/A"/>
    <s v="N/A"/>
    <d v="2017-07-31T00:00:00"/>
    <x v="2"/>
    <s v="No documentation given"/>
    <x v="0"/>
    <x v="0"/>
    <m/>
    <x v="0"/>
    <m/>
    <s v="R2"/>
    <s v="P1"/>
  </r>
  <r>
    <x v="691"/>
    <x v="313"/>
    <s v="Jack Klein Trust Parternship"/>
    <x v="0"/>
    <x v="1"/>
    <x v="0"/>
    <x v="0"/>
    <s v="Y"/>
    <s v="Partnership is misspelled."/>
    <n v="291.74666666666667"/>
    <n v="613.32000000000005"/>
    <x v="0"/>
    <s v="Disappointment Slough"/>
    <s v="Sacramento-San Joaquin Delta"/>
    <s v="San Joaquin"/>
    <s v="071-050-24"/>
    <m/>
    <s v="Siphon #53"/>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7-31T00:00:00"/>
    <x v="2"/>
    <s v="Certificate of Purchase/Survey provided. Need more documentation"/>
    <x v="0"/>
    <x v="0"/>
    <m/>
    <x v="0"/>
    <m/>
    <s v="R2"/>
    <s v="P1"/>
  </r>
  <r>
    <x v="692"/>
    <x v="313"/>
    <s v="Jack Klein Trust Parternship"/>
    <x v="0"/>
    <x v="27"/>
    <x v="0"/>
    <x v="0"/>
    <s v="Y"/>
    <s v="Partnership is misspelled."/>
    <n v="909.81"/>
    <n v="750.74"/>
    <x v="0"/>
    <s v="Fourteen Mile Slough"/>
    <s v="Sacramento-San Joaquin Delta"/>
    <s v="San Joaquin"/>
    <s v="071-050-24"/>
    <m/>
    <s v="Siphon #49"/>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7-31T00:00:00"/>
    <x v="2"/>
    <s v="Certificate of Purchase/Survey provided. Need more documentation"/>
    <x v="0"/>
    <x v="0"/>
    <m/>
    <x v="0"/>
    <m/>
    <s v="R2"/>
    <s v="P1"/>
  </r>
  <r>
    <x v="693"/>
    <x v="313"/>
    <s v="Jack Klein Trust Parternship"/>
    <x v="0"/>
    <x v="27"/>
    <x v="0"/>
    <x v="0"/>
    <s v="Y"/>
    <s v="Partnership is misspelled."/>
    <n v="291.74666666666667"/>
    <n v="613.32000000000005"/>
    <x v="0"/>
    <s v="Disappointment Slough"/>
    <s v="Sacramento-San Joaquin Delta"/>
    <s v="San Joaquin"/>
    <s v="071-050-24"/>
    <m/>
    <s v="Siphon #54"/>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7-31T00:00:00"/>
    <x v="2"/>
    <s v="Certificate of Purchase/Survey provided. Need more documentation"/>
    <x v="0"/>
    <x v="0"/>
    <m/>
    <x v="0"/>
    <m/>
    <s v="R2"/>
    <s v="P1"/>
  </r>
  <r>
    <x v="694"/>
    <x v="313"/>
    <s v="Jack Klein Trust Parternship"/>
    <x v="0"/>
    <x v="4"/>
    <x v="0"/>
    <x v="1"/>
    <s v="Y"/>
    <s v="Partnership is misspelled."/>
    <n v="664.31000000000006"/>
    <n v="665.5"/>
    <x v="0"/>
    <s v="Beaver Slough"/>
    <s v="Sacramento-San Joaquin Delta"/>
    <s v="San Joaquin"/>
    <s v="001-050-04"/>
    <m/>
    <s v="See &quot;Siphon Map&quot; in &quot;Klein Family Ranches&quot; Folder"/>
    <s v="Partially"/>
    <n v="1894"/>
    <s v="Unknown"/>
    <m/>
    <m/>
    <m/>
    <s v="No"/>
    <m/>
    <x v="0"/>
    <s v="_x000a_The land at the POD is not owned by this owner. The POU does not abut the natural stream source. The patented land does not appear riparian."/>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95"/>
    <x v="313"/>
    <s v="Jack Klein Trust Parternship"/>
    <x v="0"/>
    <x v="4"/>
    <x v="3"/>
    <x v="1"/>
    <s v="Y"/>
    <s v="Partnership is misspelled."/>
    <n v="1195.2199999999998"/>
    <n v="1511.85"/>
    <x v="0"/>
    <s v="Woodbridge irrigation District irrigation canal"/>
    <s v="Sacramento-San Joaquin Delta"/>
    <s v="San Joaquin"/>
    <s v="001-170-14"/>
    <m/>
    <s v="See &quot;Siphon Map&quot; in &quot;Klein Family Ranches&quot; Folder"/>
    <s v="Partially"/>
    <m/>
    <s v="Unknown"/>
    <m/>
    <m/>
    <m/>
    <s v="No"/>
    <m/>
    <x v="0"/>
    <s v="_x000a_The land at the POD is not owned by this owner. The POU does not abut the natural stream source. The patented land does not appear riparian."/>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696"/>
    <x v="321"/>
    <s v="Richard G. Klein Family Limited Partnership"/>
    <x v="0"/>
    <x v="4"/>
    <x v="0"/>
    <x v="0"/>
    <s v="Y"/>
    <m/>
    <n v="1222.1666666666667"/>
    <n v="1227.33"/>
    <x v="0"/>
    <s v="Beaver Slough"/>
    <s v="Sac-SJ Delta"/>
    <s v="San Joaquin"/>
    <s v="011-050-09"/>
    <s v="011-050-09, 011-050-10, 011-050-11, 011-050-12, 011-050-13, 011-050-14, 011-050-15"/>
    <s v="(1) CA patent 1065 (2) CA patent 961 (3) CA patent 60 (4) CA patent 471 (5) Federal patent 327"/>
    <m/>
    <n v="1894"/>
    <s v="Multiple Separations"/>
    <m/>
    <m/>
    <m/>
    <s v="No"/>
    <d v="2017-07-20T00:00:00"/>
    <x v="3"/>
    <s v="Part of the APN/POU is on Non-Riparian Patent"/>
    <x v="0"/>
    <s v="N/A"/>
    <s v="N/A"/>
    <s v="N/A"/>
    <s v="N/A"/>
    <s v="N/A"/>
    <s v="N/A"/>
    <s v="N/A"/>
    <s v="N/A"/>
    <d v="2017-07-24T00:00:00"/>
    <x v="2"/>
    <s v="No documentation given"/>
    <x v="0"/>
    <x v="0"/>
    <m/>
    <x v="0"/>
    <m/>
    <s v="R1"/>
    <s v="P1"/>
  </r>
  <r>
    <x v="697"/>
    <x v="313"/>
    <s v="Jack Klein Trust Parternship"/>
    <x v="0"/>
    <x v="27"/>
    <x v="0"/>
    <x v="0"/>
    <s v="Y"/>
    <s v="Partnership is misspelled."/>
    <n v="291.74666666666667"/>
    <n v="613.32000000000005"/>
    <x v="0"/>
    <s v="Fourteen Mile Slough"/>
    <s v="Sacramento-San Joaquin Delta"/>
    <s v="San Joaquin"/>
    <s v="071-050-24"/>
    <m/>
    <s v="Siphon #52"/>
    <s v="Completely"/>
    <m/>
    <s v="Not Separated"/>
    <m/>
    <m/>
    <m/>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7-31T00:00:00"/>
    <x v="2"/>
    <s v="Certificate of Purchase/Survey provided. Need more documentation"/>
    <x v="0"/>
    <x v="0"/>
    <m/>
    <x v="0"/>
    <m/>
    <s v="R2"/>
    <s v="P1"/>
  </r>
  <r>
    <x v="698"/>
    <x v="310"/>
    <s v="JACK KLEIN TRUST PARTNERSHIP"/>
    <x v="0"/>
    <x v="27"/>
    <x v="0"/>
    <x v="0"/>
    <s v="Y"/>
    <s v="JACK KLEIN TRUST PARTNERSHIP_x000a_JACK KLEIN TRUST PARTERNSHIP"/>
    <n v="699.85384615384612"/>
    <n v="750.74"/>
    <x v="0"/>
    <s v="Fourteen Mile Slough"/>
    <s v="Sacramento-San Joaquin Delta"/>
    <s v="San Joaquin"/>
    <s v="071-050-24"/>
    <s v="071-050-10"/>
    <s v="(1) Patent 552_x000a_(2) Patent 550_x000a_(3) Patent 555_x000a_(4) Patent 549_x000a_(5) Patent 2245"/>
    <s v="Completely"/>
    <m/>
    <s v="Not Separated"/>
    <m/>
    <m/>
    <s v="Siphon #50"/>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699"/>
    <x v="322"/>
    <s v="MAIN STONE CORPORATION"/>
    <x v="0"/>
    <x v="12"/>
    <x v="0"/>
    <x v="0"/>
    <s v="Y"/>
    <m/>
    <n v="2041.2333333333336"/>
    <n v="1518.29"/>
    <x v="0"/>
    <s v="Old River"/>
    <s v="Sacramento-San Joaquin Delta"/>
    <s v="San Joaquin"/>
    <s v="189-050-43"/>
    <m/>
    <m/>
    <m/>
    <m/>
    <m/>
    <m/>
    <m/>
    <m/>
    <m/>
    <d v="2017-06-28T00:00:00"/>
    <x v="0"/>
    <s v="The POU is located on a patent riparian to the watercourse, however there is a single separation within the POU"/>
    <x v="0"/>
    <s v="N/A"/>
    <s v="N/A"/>
    <s v="N/A"/>
    <s v="N/A"/>
    <s v="N/A"/>
    <s v="N/A"/>
    <s v="N/A"/>
    <s v="N/A"/>
    <d v="2017-07-07T00:00:00"/>
    <x v="2"/>
    <s v="Claimant failed to submit Pre-1914 supporting documents; and riparian right is insufficient to constitute water use"/>
    <x v="0"/>
    <x v="0"/>
    <m/>
    <x v="0"/>
    <m/>
    <s v="R2"/>
    <s v="P1"/>
  </r>
  <r>
    <x v="700"/>
    <x v="310"/>
    <s v="JACK KLEIN TRUST PARTNERSHIP"/>
    <x v="0"/>
    <x v="27"/>
    <x v="0"/>
    <x v="0"/>
    <s v="Y"/>
    <s v="JACK KLEIN TRUST PARTNERSHIP_x000a_JACK KLEIN TRUST PARTERNSHIP"/>
    <n v="291.74666666666667"/>
    <n v="613.32000000000005"/>
    <x v="0"/>
    <s v="Fourteen Mile Slough"/>
    <s v="Sacramento-San Joaquin Delta"/>
    <s v="San Joaquin"/>
    <s v="071-050-24"/>
    <s v="071-050-24"/>
    <s v="(1) Patent 551_x000a_(2) Patent 548_x000a_(3) Patent 546_x000a_(4) Patent 547_x000a_(5) Patent 549_x000a_(6) Patent 550"/>
    <s v="Completely"/>
    <m/>
    <s v="Not Separated"/>
    <m/>
    <m/>
    <s v="Siphon #51"/>
    <s v="No"/>
    <d v="2017-10-24T00:00:00"/>
    <x v="0"/>
    <s v="The patents in the POU are fragmented. The land was patented with surveys that were separated from one another and on separate patents. Originally the patents were abutted a water course; however one of the streams no longer exists. Surveys 1165, 1166, 1148, 1147, 1145, and 1276 show &quot;21 Mile Slough&quot;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
    <x v="0"/>
    <s v="N/A"/>
    <s v="N/A"/>
    <s v="N/A"/>
    <s v="N/A"/>
    <s v="N/A"/>
    <s v="N/A"/>
    <s v="N/A"/>
    <s v="N/A"/>
    <d v="2017-06-19T00:00:00"/>
    <x v="2"/>
    <s v="More information needed"/>
    <x v="0"/>
    <x v="0"/>
    <m/>
    <x v="0"/>
    <m/>
    <s v="R2"/>
    <s v="P1"/>
  </r>
  <r>
    <x v="701"/>
    <x v="323"/>
    <s v="Robert Arceo"/>
    <x v="0"/>
    <x v="1"/>
    <x v="0"/>
    <x v="1"/>
    <s v="Y"/>
    <m/>
    <n v="290.35333333333335"/>
    <n v="288.75"/>
    <x v="0"/>
    <s v="Sacramento River"/>
    <s v="Sacramento San Joaquin Delta"/>
    <s v="Sacramento"/>
    <s v="146-0410-002 (Claimed)_x000a_146-0410-001 (Actual)"/>
    <s v="146-0410-001, 002"/>
    <s v="CA PATENT 454"/>
    <s v="Completely"/>
    <m/>
    <s v="Not Separated"/>
    <m/>
    <m/>
    <m/>
    <s v="No"/>
    <d v="2017-07-05T00:00:00"/>
    <x v="1"/>
    <s v="The POU is located on two parcels but there are no separations from the watercourse,  POU is completely covered by two patents that are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02"/>
    <x v="322"/>
    <s v="MAIN STONE CORPORATION"/>
    <x v="0"/>
    <x v="13"/>
    <x v="0"/>
    <x v="0"/>
    <s v="Y"/>
    <m/>
    <n v="420.18333333333334"/>
    <n v="320.31"/>
    <x v="0"/>
    <s v="Grant Line Canal"/>
    <s v="Sacramento-San Joaquin Delta"/>
    <s v="San Joaquin"/>
    <s v="189-040-10"/>
    <m/>
    <m/>
    <m/>
    <s v="Late 1800s"/>
    <m/>
    <m/>
    <m/>
    <m/>
    <m/>
    <d v="2017-06-28T00:00:00"/>
    <x v="1"/>
    <s v="The POU is located on one patent riparian to the watercourse, there are no separations "/>
    <x v="0"/>
    <s v="N/A"/>
    <s v="N/A"/>
    <s v="N/A"/>
    <s v="N/A"/>
    <s v="N/A"/>
    <s v="N/A"/>
    <s v="N/A"/>
    <s v="N/A"/>
    <d v="2017-07-07T00:00:00"/>
    <x v="1"/>
    <s v="Claimant failed to submit Pre-1914 supporting documents; however, riparian right is sufficient to constitute water use"/>
    <x v="0"/>
    <x v="0"/>
    <m/>
    <x v="0"/>
    <m/>
    <s v="R3"/>
    <s v="P3"/>
  </r>
  <r>
    <x v="703"/>
    <x v="322"/>
    <s v="MAIN STONE CORPORATION"/>
    <x v="0"/>
    <x v="13"/>
    <x v="0"/>
    <x v="0"/>
    <s v="Y"/>
    <m/>
    <n v="1232.2266666666667"/>
    <n v="1649.34"/>
    <x v="0"/>
    <s v="Victorial Canal / North Canal"/>
    <s v="Sacramento-San Joaquin Delta"/>
    <s v="San Joaquin"/>
    <s v="189-250-28"/>
    <m/>
    <m/>
    <m/>
    <m/>
    <m/>
    <m/>
    <m/>
    <m/>
    <m/>
    <d v="2017-06-29T00:00:00"/>
    <x v="1"/>
    <s v="The POU is located on one patent riparian to the watercourse, there are no separations "/>
    <x v="0"/>
    <s v="N/A"/>
    <s v="N/A"/>
    <s v="N/A"/>
    <s v="N/A"/>
    <s v="N/A"/>
    <s v="N/A"/>
    <s v="N/A"/>
    <s v="N/A"/>
    <d v="2017-07-07T00:00:00"/>
    <x v="1"/>
    <s v="Claimant failed to submit Pre-1914 supporting documents; however, riparian right is sufficient to constitute water use"/>
    <x v="0"/>
    <x v="0"/>
    <m/>
    <x v="0"/>
    <m/>
    <s v="R3"/>
    <s v="P3"/>
  </r>
  <r>
    <x v="704"/>
    <x v="324"/>
    <s v="Frances Fisher &amp;_x000a_Leona Beaver"/>
    <x v="0"/>
    <x v="1"/>
    <x v="0"/>
    <x v="1"/>
    <s v="Y"/>
    <m/>
    <n v="717.12333333333345"/>
    <n v="548"/>
    <x v="0"/>
    <s v="Sacramento River"/>
    <m/>
    <s v="Sacramento"/>
    <s v="157-0090-018"/>
    <s v="157-0090-018"/>
    <s v="CA PATENT 1484 &amp; 1485"/>
    <s v="Partially"/>
    <m/>
    <s v="Not Separated"/>
    <m/>
    <m/>
    <m/>
    <s v="No"/>
    <d v="2017-06-06T00:00:00"/>
    <x v="1"/>
    <s v="Per the map provided by the Claimant the POU and the POD on the same parcel which abuts the water within, more documentation will be needed to support the ownership and reservation of water righ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05"/>
    <x v="322"/>
    <s v="MAIN STONE CORPORATION"/>
    <x v="0"/>
    <x v="1"/>
    <x v="0"/>
    <x v="0"/>
    <s v="Y"/>
    <m/>
    <n v="5832.07"/>
    <n v="6023.91"/>
    <x v="0"/>
    <s v="Grant Line Canal"/>
    <s v="Sacramento-San Joaquin Delta"/>
    <s v="San Joaquin"/>
    <s v="189-040-11"/>
    <m/>
    <m/>
    <m/>
    <s v="Late 1800s"/>
    <m/>
    <m/>
    <m/>
    <m/>
    <m/>
    <d v="2017-06-29T00:00:00"/>
    <x v="0"/>
    <s v="There are multiple separations within the POU"/>
    <x v="0"/>
    <s v="N/A"/>
    <s v="N/A"/>
    <s v="N/A"/>
    <s v="N/A"/>
    <s v="N/A"/>
    <s v="N/A"/>
    <s v="N/A"/>
    <s v="N/A"/>
    <d v="2017-07-07T00:00:00"/>
    <x v="2"/>
    <s v="Claimant failed to submit Pre-1914 supporting documents; and riparian right is insufficient to constitute water use"/>
    <x v="0"/>
    <x v="0"/>
    <m/>
    <x v="0"/>
    <m/>
    <s v="R2"/>
    <s v="P1"/>
  </r>
  <r>
    <x v="706"/>
    <x v="322"/>
    <s v="MAIN STONE CORPORATION"/>
    <x v="0"/>
    <x v="1"/>
    <x v="0"/>
    <x v="0"/>
    <s v="Y"/>
    <m/>
    <n v="453.26333333333332"/>
    <n v="185.78"/>
    <x v="0"/>
    <s v="Grant Line Canal"/>
    <s v="Sacramento-San Joaquin Delta"/>
    <s v="San Joaquin"/>
    <s v="189-040-11"/>
    <m/>
    <m/>
    <m/>
    <s v="Late 1800s"/>
    <m/>
    <m/>
    <m/>
    <m/>
    <m/>
    <d v="2017-06-26T00:00:00"/>
    <x v="1"/>
    <s v="POU is riparian to Grant Line Canal. "/>
    <x v="0"/>
    <s v="N/A"/>
    <s v="N/A"/>
    <s v="N/A"/>
    <s v="N/A"/>
    <s v="N/A"/>
    <s v="N/A"/>
    <s v="N/A"/>
    <s v="N/A"/>
    <d v="2017-07-24T00:00:00"/>
    <x v="2"/>
    <s v="No supporting document for Pre-1914 right was submitted. Need more info."/>
    <x v="0"/>
    <x v="0"/>
    <m/>
    <x v="0"/>
    <m/>
    <s v="R3"/>
    <s v="P1"/>
  </r>
  <r>
    <x v="707"/>
    <x v="322"/>
    <s v="MAIN STONE CORPORATION"/>
    <x v="0"/>
    <x v="13"/>
    <x v="0"/>
    <x v="0"/>
    <s v="Y"/>
    <m/>
    <n v="1053.5100000000002"/>
    <n v="769.86"/>
    <x v="0"/>
    <s v="North Canal"/>
    <s v="Sacramento-San Joaquin Delta"/>
    <s v="San Joaquin"/>
    <s v="189-250-28"/>
    <m/>
    <m/>
    <m/>
    <m/>
    <m/>
    <m/>
    <m/>
    <m/>
    <m/>
    <d v="2017-06-29T00:00:00"/>
    <x v="1"/>
    <s v="The POU is located within one parcel on a patent riparian to the watercourse with no separations "/>
    <x v="0"/>
    <s v="N/A"/>
    <s v="N/A"/>
    <s v="N/A"/>
    <s v="N/A"/>
    <s v="N/A"/>
    <s v="N/A"/>
    <s v="N/A"/>
    <s v="N/A"/>
    <d v="2017-07-07T00:00:00"/>
    <x v="1"/>
    <s v="Claimant failed to submit Pre-1914 supporting documents; however, riparian right is sufficient to constitute water use"/>
    <x v="0"/>
    <x v="0"/>
    <m/>
    <x v="0"/>
    <m/>
    <s v="R3"/>
    <s v="P3"/>
  </r>
  <r>
    <x v="708"/>
    <x v="325"/>
    <s v="H. Denis Van De Maele"/>
    <x v="0"/>
    <x v="1"/>
    <x v="0"/>
    <x v="1"/>
    <s v="Y"/>
    <m/>
    <n v="287.51999999999992"/>
    <n v="184.52"/>
    <x v="0"/>
    <s v="Sacramento River"/>
    <m/>
    <s v="Sacramento"/>
    <s v="156-0040-014"/>
    <s v="156-0040-014-0000"/>
    <s v="CA PATENT 597"/>
    <s v="Completely"/>
    <m/>
    <s v="Not Separated"/>
    <m/>
    <m/>
    <m/>
    <s v="No"/>
    <d v="2017-08-09T00:00:00"/>
    <x v="1"/>
    <s v="POU/APN lie on Riparian Patent."/>
    <x v="0"/>
    <s v="Not Provided"/>
    <s v="Not Provided"/>
    <s v="Not Provided"/>
    <s v="Not Provided"/>
    <s v="Not Provided"/>
    <s v="Not Provided"/>
    <s v="Not Provided"/>
    <s v="Not Provided"/>
    <d v="2017-09-29T00:00:00"/>
    <x v="2"/>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09"/>
    <x v="325"/>
    <s v="H. Denis Van De Maele"/>
    <x v="0"/>
    <x v="1"/>
    <x v="0"/>
    <x v="1"/>
    <s v="Y"/>
    <m/>
    <n v="270.62"/>
    <n v="173.66"/>
    <x v="0"/>
    <s v="Georgiana Slough"/>
    <s v="Mokelumne River"/>
    <s v="Sacramento"/>
    <s v="156-0040-013"/>
    <s v="156-0040-013"/>
    <s v="CA PATENT 597"/>
    <s v="Completely"/>
    <m/>
    <s v="Not Separated"/>
    <m/>
    <m/>
    <m/>
    <s v="No"/>
    <d v="2017-08-09T00:00:00"/>
    <x v="1"/>
    <s v="POU/APN lie on Riparian Paten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10"/>
    <x v="322"/>
    <s v="MAIN STONE CORPORATION"/>
    <x v="0"/>
    <x v="12"/>
    <x v="0"/>
    <x v="0"/>
    <s v="Y"/>
    <m/>
    <n v="1488.3999999999999"/>
    <n v="1501.16"/>
    <x v="0"/>
    <s v="Old River"/>
    <s v="Sacramento-San Joaquin Delta"/>
    <s v="San Joaquin"/>
    <s v="189-050-43"/>
    <m/>
    <s v="Rancho El Pescadero"/>
    <m/>
    <m/>
    <m/>
    <m/>
    <m/>
    <m/>
    <m/>
    <d v="2017-06-29T00:00:00"/>
    <x v="1"/>
    <s v="The POU is located within one parcel on a patent riparian to the watercourse with no separations "/>
    <x v="0"/>
    <s v="N/A"/>
    <s v="N/A"/>
    <s v="N/A"/>
    <s v="N/A"/>
    <s v="N/A"/>
    <s v="N/A"/>
    <s v="N/A"/>
    <s v="N/A"/>
    <d v="2017-07-07T00:00:00"/>
    <x v="1"/>
    <s v="Claimant failed to submit property proof of continuous diversion but the riparian right is sufficient to constitute use "/>
    <x v="0"/>
    <x v="0"/>
    <m/>
    <x v="0"/>
    <m/>
    <s v="R3"/>
    <s v="P3"/>
  </r>
  <r>
    <x v="711"/>
    <x v="326"/>
    <s v="PESCADERO RECLAMATION DIST NO 2058"/>
    <x v="0"/>
    <x v="28"/>
    <x v="0"/>
    <x v="0"/>
    <s v="Y"/>
    <m/>
    <n v="1388.1899999999998"/>
    <n v="678.06399999999996"/>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12"/>
    <x v="327"/>
    <s v="DUARTE A SOARES"/>
    <x v="0"/>
    <x v="1"/>
    <x v="0"/>
    <x v="0"/>
    <s v="Y"/>
    <m/>
    <n v="450.16000000000008"/>
    <n v="1375.62"/>
    <x v="0"/>
    <s v="Old River"/>
    <s v="Sacramento San Joaquin Delta"/>
    <s v="San Joaquin"/>
    <s v="189-050-29"/>
    <s v="189-050-29"/>
    <s v="Rancho El Pescadero"/>
    <s v="Completely"/>
    <m/>
    <s v="Not Separated"/>
    <m/>
    <m/>
    <m/>
    <s v="No"/>
    <d v="2017-06-02T00:00:00"/>
    <x v="1"/>
    <s v="Property abuts a natural stream source. POU and POD are in the same watershed. The Property has not been severed. There was no water used for storage. See S019682 POU and Underlying Patents."/>
    <x v="0"/>
    <s v="N/A"/>
    <s v="N/A"/>
    <s v="N/A"/>
    <s v="N/A"/>
    <s v="N/A"/>
    <s v="N/A"/>
    <s v="N/A"/>
    <s v="N/A"/>
    <d v="2017-07-24T00:00:00"/>
    <x v="2"/>
    <s v="No supporting document for Pre-1914 right was submitted. Need more info."/>
    <x v="0"/>
    <x v="0"/>
    <m/>
    <x v="0"/>
    <m/>
    <s v="R3"/>
    <s v="P1"/>
  </r>
  <r>
    <x v="713"/>
    <x v="328"/>
    <s v="Reynolds, Jean Carole ETAL"/>
    <x v="0"/>
    <x v="15"/>
    <x v="0"/>
    <x v="0"/>
    <s v="Y"/>
    <m/>
    <n v="1076"/>
    <n v="615.87"/>
    <x v="0"/>
    <s v="WHITE SLOUGH"/>
    <s v="S Fork Mokelumne River"/>
    <s v="San Joaquin"/>
    <s v="055-060-06"/>
    <s v="055-050-02"/>
    <s v="CA patent 1362, CA patent 579, CA patent 578. CA patent 1343, CA patent 1361, CA patent 1360"/>
    <m/>
    <n v="1894"/>
    <s v="Multiple Separations"/>
    <m/>
    <m/>
    <m/>
    <s v="No"/>
    <d v="2017-09-26T00:00:00"/>
    <x v="3"/>
    <s v="White Slough was not drawing in the survey. This suggests it was created after the land was patented. Part of the POU lies on non-riparian patent (579). "/>
    <x v="0"/>
    <s v="N/A"/>
    <s v="N/A"/>
    <s v="N/A"/>
    <s v="N/A"/>
    <s v="N/A"/>
    <s v="N/A"/>
    <s v="N/A"/>
    <s v="N/A"/>
    <d v="2017-07-24T00:00:00"/>
    <x v="2"/>
    <s v="No documentation given"/>
    <x v="0"/>
    <x v="0"/>
    <m/>
    <x v="0"/>
    <m/>
    <s v="R1"/>
    <s v="P1"/>
  </r>
  <r>
    <x v="714"/>
    <x v="326"/>
    <s v="PESCADERO RECLAMATION DIST NO 2058"/>
    <x v="0"/>
    <x v="28"/>
    <x v="0"/>
    <x v="0"/>
    <s v="Y"/>
    <m/>
    <n v="1851.33"/>
    <n v="953.28800000000001"/>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15"/>
    <x v="322"/>
    <s v="MAIN STONE CORPORATION"/>
    <x v="0"/>
    <x v="12"/>
    <x v="0"/>
    <x v="0"/>
    <s v="Y"/>
    <m/>
    <n v="543.8033333333334"/>
    <n v="1082.43"/>
    <x v="0"/>
    <s v="Grant Line Canal"/>
    <s v="Sacramento-San Joaquin Delta"/>
    <s v="San Joaquin"/>
    <s v="189-050-41"/>
    <m/>
    <m/>
    <m/>
    <s v="Late 1800s"/>
    <m/>
    <m/>
    <m/>
    <m/>
    <m/>
    <d v="2017-09-25T00:00:00"/>
    <x v="0"/>
    <s v="POU within Rancho El Pescadero; however was not identified in list of RD 2058."/>
    <x v="0"/>
    <s v="N/A"/>
    <s v="N/A"/>
    <s v="N/A"/>
    <s v="N/A"/>
    <s v="N/A"/>
    <s v="N/A"/>
    <s v="N/A"/>
    <s v="N/A"/>
    <d v="2017-07-24T00:00:00"/>
    <x v="0"/>
    <s v="Owner did not provide the required documents to support its Pre-1914 claim. Nevertheless, the POD &amp; POU are located within Rancho El Pescadero. "/>
    <x v="0"/>
    <x v="0"/>
    <m/>
    <x v="0"/>
    <m/>
    <s v="R2"/>
    <s v="P2"/>
  </r>
  <r>
    <x v="716"/>
    <x v="329"/>
    <s v="LARKIN BROTHERS"/>
    <x v="0"/>
    <x v="9"/>
    <x v="0"/>
    <x v="0"/>
    <s v="Y"/>
    <m/>
    <n v="711.96333333333337"/>
    <n v="807.35"/>
    <x v="0"/>
    <s v="Old River"/>
    <s v="Sacramento San Joaquin River Delta"/>
    <s v="San Joaquin"/>
    <s v="191-070-10"/>
    <s v="19107001_x000a_19107002_x000a_19107003_x000a_19107005_x000a_19107010_x000a_19107011_x000a_19107014_x000a_19107015"/>
    <s v="Rancho El Pescadero"/>
    <s v="Partially"/>
    <m/>
    <s v="Multiple Separations"/>
    <m/>
    <m/>
    <m/>
    <s v="No"/>
    <d v="2017-06-28T00:00:00"/>
    <x v="0"/>
    <s v="The POU is located on multiple parcels, and there are multiple separations from the watercourse. "/>
    <x v="0"/>
    <s v="N/A"/>
    <s v="N/A"/>
    <s v="N/A"/>
    <s v="N/A"/>
    <s v="N/A"/>
    <s v="N/A"/>
    <s v="N/A"/>
    <s v="N/A"/>
    <d v="2017-07-07T00:00:00"/>
    <x v="0"/>
    <s v="Claimant failed to submit property proof of continuous diversion"/>
    <x v="0"/>
    <x v="0"/>
    <m/>
    <x v="0"/>
    <m/>
    <s v="R2"/>
    <s v="P2"/>
  </r>
  <r>
    <x v="717"/>
    <x v="326"/>
    <s v="PESCADERO RECLAMATION DIST NO 2058"/>
    <x v="0"/>
    <x v="28"/>
    <x v="0"/>
    <x v="0"/>
    <s v="Y"/>
    <m/>
    <n v="709.50666666666677"/>
    <n v="301.173"/>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18"/>
    <x v="322"/>
    <s v="MAIN STONE CORPORATION"/>
    <x v="0"/>
    <x v="1"/>
    <x v="0"/>
    <x v="0"/>
    <s v="Y"/>
    <m/>
    <n v="345.73333333333335"/>
    <n v="671.23"/>
    <x v="0"/>
    <s v="Old River"/>
    <s v="Sacramento-San Joaquin Delta"/>
    <s v="San Joaquin"/>
    <s v="189-050-43"/>
    <m/>
    <m/>
    <m/>
    <m/>
    <m/>
    <m/>
    <m/>
    <m/>
    <m/>
    <d v="2017-06-29T00:00:00"/>
    <x v="1"/>
    <s v="The POU is located within one parcel on a patent riparian to the watercourse with no separations "/>
    <x v="0"/>
    <s v="N/A"/>
    <s v="N/A"/>
    <s v="N/A"/>
    <s v="N/A"/>
    <s v="N/A"/>
    <s v="N/A"/>
    <s v="N/A"/>
    <s v="N/A"/>
    <d v="2017-07-07T00:00:00"/>
    <x v="1"/>
    <s v="Claimant failed to submit Pre-1914 supporting documents; however, riparian right is sufficient to constitute water use"/>
    <x v="0"/>
    <x v="0"/>
    <m/>
    <x v="0"/>
    <m/>
    <s v="R3"/>
    <s v="P3"/>
  </r>
  <r>
    <x v="719"/>
    <x v="330"/>
    <s v="RICHARD MARCUCCI"/>
    <x v="0"/>
    <x v="1"/>
    <x v="0"/>
    <x v="0"/>
    <s v="Y"/>
    <m/>
    <n v="916.18666666666672"/>
    <n v="1414.4680000000001"/>
    <x v="0"/>
    <s v="Middle River"/>
    <s v="Sacramento San Joaquin Delta"/>
    <s v="San Joaquin"/>
    <s v="131-300-01"/>
    <s v="131-300-01, 131-170-02"/>
    <s v="(1) CA patent 1275 (2) CA patent 1058"/>
    <s v="Partially"/>
    <m/>
    <s v="Not Separated"/>
    <m/>
    <m/>
    <m/>
    <s v="No"/>
    <d v="2017-08-09T00:00:00"/>
    <x v="1"/>
    <s v="POU/APN lie on the Riparian Patents."/>
    <x v="0"/>
    <s v="N/A"/>
    <s v="N/A"/>
    <s v="N/A"/>
    <s v="N/A"/>
    <s v="N/A"/>
    <s v="N/A"/>
    <s v="N/A"/>
    <s v="N/A"/>
    <d v="2017-07-24T00:00:00"/>
    <x v="2"/>
    <s v="No supporting document for Pre-1914 right was submitted. Need more info."/>
    <x v="0"/>
    <x v="0"/>
    <m/>
    <x v="0"/>
    <m/>
    <s v="R3"/>
    <s v="P1"/>
  </r>
  <r>
    <x v="720"/>
    <x v="326"/>
    <s v="PESCADERO RECLAMATION DIST NO 2058"/>
    <x v="0"/>
    <x v="28"/>
    <x v="0"/>
    <x v="0"/>
    <s v="Y"/>
    <m/>
    <n v="283.54333333333329"/>
    <n v="217.797"/>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21"/>
    <x v="322"/>
    <s v="MAIN STONE CORPORATION"/>
    <x v="0"/>
    <x v="1"/>
    <x v="0"/>
    <x v="0"/>
    <s v="Y"/>
    <m/>
    <n v="540.4133333333333"/>
    <n v="644.48"/>
    <x v="0"/>
    <s v="Old River"/>
    <s v="Sacramento-San Joaquin Delta"/>
    <s v="San Joaquin"/>
    <s v="189-050-43"/>
    <m/>
    <m/>
    <m/>
    <m/>
    <m/>
    <m/>
    <m/>
    <m/>
    <m/>
    <d v="2017-06-29T00:00:00"/>
    <x v="1"/>
    <s v="The POU is located within one parcel on a patent riparian to the watercourse with no separations "/>
    <x v="0"/>
    <s v="N/A"/>
    <s v="N/A"/>
    <s v="N/A"/>
    <s v="N/A"/>
    <s v="N/A"/>
    <s v="N/A"/>
    <s v="N/A"/>
    <s v="N/A"/>
    <d v="2017-07-07T00:00:00"/>
    <x v="1"/>
    <s v="Claimant failed to submit Pre-1914 supporting documents; however, riparian right is sufficient to constitute water use"/>
    <x v="0"/>
    <x v="0"/>
    <m/>
    <x v="0"/>
    <m/>
    <s v="R3"/>
    <s v="P3"/>
  </r>
  <r>
    <x v="722"/>
    <x v="326"/>
    <s v="PESCADERO RECLAMATION DIST NO 2058"/>
    <x v="0"/>
    <x v="28"/>
    <x v="0"/>
    <x v="0"/>
    <s v="Y"/>
    <m/>
    <n v="1647.53"/>
    <n v="660.62300000000005"/>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23"/>
    <x v="326"/>
    <s v="PESCADERO RECLAMATION DIST NO 2058"/>
    <x v="0"/>
    <x v="28"/>
    <x v="0"/>
    <x v="0"/>
    <s v="Y"/>
    <m/>
    <n v="521.81999999999994"/>
    <n v="415.601"/>
    <x v="0"/>
    <s v="Paradise Cut"/>
    <s v="Sacramento San Joaquin Delta"/>
    <s v="San Joaquin"/>
    <s v="213-020-22"/>
    <s v="Various"/>
    <s v="Rancho El Pescadero"/>
    <s v="Partially"/>
    <m/>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24"/>
    <x v="326"/>
    <s v="PESCADERO RECLAMATION DIST NO 2058"/>
    <x v="0"/>
    <x v="28"/>
    <x v="0"/>
    <x v="0"/>
    <s v="Y"/>
    <m/>
    <n v="1462.3200000000002"/>
    <n v="741.87099999999998"/>
    <x v="0"/>
    <s v="Tom Paine Slough"/>
    <s v="Sacramento San Joaquin Delta"/>
    <s v="San Joaquin"/>
    <s v="213-030-15"/>
    <s v="Various"/>
    <s v="Rancho El Pescadero"/>
    <s v="Partially"/>
    <n v="1865"/>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25"/>
    <x v="326"/>
    <s v="PESCADERO RECLAMATION DIST NO 2058"/>
    <x v="0"/>
    <x v="28"/>
    <x v="0"/>
    <x v="0"/>
    <s v="Y"/>
    <m/>
    <n v="297.72333333333336"/>
    <n v="136.54900000000001"/>
    <x v="0"/>
    <s v="TOM PAINE"/>
    <s v="SACRAMENTO SAN JOAQUIN DELTA"/>
    <s v="San Joaquin"/>
    <s v="213-030-15"/>
    <s v="Various"/>
    <s v="Rancho El Pescadero"/>
    <s v="Partially"/>
    <m/>
    <s v="Multiple Separations"/>
    <m/>
    <m/>
    <m/>
    <s v="No"/>
    <d v="2017-09-26T00:00:00"/>
    <x v="1"/>
    <s v="Delta Watermaster Office has determined RD 2058 to be a *4 category for its riparian right. See &quot;Contract and Other Rights.&quot;"/>
    <x v="0"/>
    <s v="N/A"/>
    <s v="N/A"/>
    <s v="N/A"/>
    <s v="N/A"/>
    <s v="N/A"/>
    <s v="N/A"/>
    <s v="N/A"/>
    <s v="N/A"/>
    <d v="2017-08-01T00:00:00"/>
    <x v="1"/>
    <s v="POD and POU are located within RD 2058 which is considered as *4 category"/>
    <x v="4"/>
    <x v="1"/>
    <s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
    <x v="2"/>
    <s v="When natural flow is available, the riparian right preserved for each parcel within RD 2058 covers all beneficial use on such parcels. Support for a pre-1914 claim would require adequate evidence which was not included in the Information Order responses."/>
    <s v="R4"/>
    <s v="P1"/>
  </r>
  <r>
    <x v="726"/>
    <x v="331"/>
    <s v="ANITA J MERLO"/>
    <x v="0"/>
    <x v="14"/>
    <x v="0"/>
    <x v="0"/>
    <s v="Y"/>
    <m/>
    <n v="503.86"/>
    <n v="864.13"/>
    <x v="0"/>
    <s v="SYCMORE SLOUGH"/>
    <s v="Sacramento-San Joaquin Delta"/>
    <s v="San Joaquin"/>
    <s v="011-020-01"/>
    <s v="011-020-01"/>
    <s v="(1) CA Patent 2156"/>
    <s v="Completely"/>
    <m/>
    <s v="Not Separated"/>
    <n v="0"/>
    <s v="no"/>
    <m/>
    <s v="No"/>
    <d v="2017-06-30T00:00:00"/>
    <x v="1"/>
    <s v="This APN is completely enclosed within the riparian CA Patent 2156. The watercourse, Sycamore Slough, has existed since at least 1894 (see 1894 Lodi Map), old enough to be considered &quot;natural.&quot;"/>
    <x v="0"/>
    <s v="N/A"/>
    <s v="N/A"/>
    <s v="N/A"/>
    <s v="N/A"/>
    <s v="N/A"/>
    <s v="N/A"/>
    <s v="N/A"/>
    <s v="N/A"/>
    <d v="2017-07-24T00:00:00"/>
    <x v="2"/>
    <s v="No supporting document for Pre-1914 right was submitted. Need more info."/>
    <x v="0"/>
    <x v="0"/>
    <m/>
    <x v="0"/>
    <m/>
    <s v="R3"/>
    <s v="P1"/>
  </r>
  <r>
    <x v="727"/>
    <x v="332"/>
    <s v="ANITA MERLO"/>
    <x v="0"/>
    <x v="14"/>
    <x v="0"/>
    <x v="0"/>
    <s v="Y"/>
    <m/>
    <n v="889.98"/>
    <n v="579.54999999999995"/>
    <x v="0"/>
    <s v="SYCMORE SLOUGH"/>
    <s v="Sacramento-San Joaquin Delta"/>
    <s v="San Joaquin"/>
    <s v="011-020-01"/>
    <s v="011-020-01"/>
    <s v="(1) CA Patent 2156"/>
    <s v="Completely"/>
    <m/>
    <s v="Not Separated"/>
    <n v="0"/>
    <s v="no"/>
    <m/>
    <s v="No"/>
    <d v="2017-06-30T00:00:00"/>
    <x v="1"/>
    <s v="The place of use is adjacent to the watercourse and is completely enclosed within the original riparian patent, CA Patent 2156--see the S019716 POU on Patent map in the statement folder. Sycamore Slough has existed since at least 1894 according to the Lodi 1894 Map."/>
    <x v="0"/>
    <s v="N/A"/>
    <s v="N/A"/>
    <s v="N/A"/>
    <s v="N/A"/>
    <s v="N/A"/>
    <s v="N/A"/>
    <s v="N/A"/>
    <s v="N/A"/>
    <d v="2017-07-24T00:00:00"/>
    <x v="2"/>
    <s v="No supporting document for Pre-1914 right was submitted. Need more info."/>
    <x v="0"/>
    <x v="0"/>
    <m/>
    <x v="0"/>
    <m/>
    <s v="R3"/>
    <s v="P1"/>
  </r>
  <r>
    <x v="728"/>
    <x v="332"/>
    <s v="ANITA MERLO"/>
    <x v="0"/>
    <x v="14"/>
    <x v="0"/>
    <x v="0"/>
    <s v="Y"/>
    <m/>
    <n v="930.09666666666669"/>
    <n v="744.19"/>
    <x v="0"/>
    <s v="SYCMORE SLOUGH"/>
    <s v="Sacramento-San Joaquin Delta"/>
    <s v="San Joaquin"/>
    <s v="011-030-14"/>
    <s v="011-030-14"/>
    <s v="(1) CA Patent 2156"/>
    <s v="Completely"/>
    <m/>
    <s v="Not Separated"/>
    <n v="0"/>
    <s v="no"/>
    <m/>
    <s v="No"/>
    <d v="2017-06-30T00:00:00"/>
    <x v="1"/>
    <s v="The place of use is adjacent to the watercourse and is completely enclosed within the original riparian patent, as depicted in the S019719 POU on patent map in the statement folder. Additionally, the watercourse, Sycamore Slough, has existed since 1894 (see 1894 Lodi Map), old enough to be &quot;natural.&quot;"/>
    <x v="0"/>
    <s v="N/A"/>
    <s v="N/A"/>
    <s v="N/A"/>
    <s v="N/A"/>
    <s v="N/A"/>
    <s v="N/A"/>
    <s v="N/A"/>
    <s v="N/A"/>
    <d v="2017-07-24T00:00:00"/>
    <x v="2"/>
    <s v="No supporting document for Pre-1914 right was submitted. Need more info."/>
    <x v="0"/>
    <x v="0"/>
    <m/>
    <x v="0"/>
    <m/>
    <s v="R3"/>
    <s v="P1"/>
  </r>
  <r>
    <x v="729"/>
    <x v="332"/>
    <s v="ANITA MERLO"/>
    <x v="0"/>
    <x v="14"/>
    <x v="0"/>
    <x v="0"/>
    <s v="Y"/>
    <m/>
    <n v="707.02333333333331"/>
    <n v="943.41"/>
    <x v="0"/>
    <s v="SYCMORE SLOUGH"/>
    <s v="Sacramento-San Joaquin Delta"/>
    <s v="San Joaquin"/>
    <s v="011-030-14"/>
    <s v="011-030-14"/>
    <s v="(1) CA Patent 2156"/>
    <s v="Completely"/>
    <m/>
    <s v="Not Separated"/>
    <n v="0"/>
    <s v="no"/>
    <m/>
    <s v="No"/>
    <d v="2017-06-30T00:00:00"/>
    <x v="1"/>
    <s v="This APN is completely enclosed within the riparian CA Patent 2156. The watercourse, Sycamore Slough, has existed since at least 1894 (see 1894 Lodi Map), old enough to be considered &quot;natural.&quot;"/>
    <x v="0"/>
    <s v="N/A"/>
    <s v="N/A"/>
    <s v="N/A"/>
    <s v="N/A"/>
    <s v="N/A"/>
    <s v="N/A"/>
    <s v="N/A"/>
    <s v="N/A"/>
    <d v="2017-07-24T00:00:00"/>
    <x v="2"/>
    <s v="No supporting document for Pre-1914 right was submitted. Need more info."/>
    <x v="0"/>
    <x v="0"/>
    <m/>
    <x v="0"/>
    <m/>
    <s v="R3"/>
    <s v="P1"/>
  </r>
  <r>
    <x v="730"/>
    <x v="333"/>
    <s v="ARNAUDO BROTHERS"/>
    <x v="0"/>
    <x v="1"/>
    <x v="0"/>
    <x v="0"/>
    <s v="Y"/>
    <m/>
    <n v="3385.12"/>
    <n v="1280.23"/>
    <x v="0"/>
    <s v="Grant Line Canal"/>
    <s v="Sacramento-San Joaquin Delta"/>
    <s v="San Joaquin"/>
    <s v="189-100-04"/>
    <s v="189-100-04"/>
    <s v="(1) 5/26/1877 patent to Tideland Reclamation Company, Survey 1336_x000a__x000a_(2) 4/19/1877 patent to David Bixler and George S. Williams, Survey 1333"/>
    <m/>
    <s v="Late 1800s"/>
    <m/>
    <m/>
    <m/>
    <m/>
    <m/>
    <d v="2017-05-26T00:00:00"/>
    <x v="1"/>
    <s v="POU is Riparian, though not at time of Patent."/>
    <x v="0"/>
    <s v="N/A"/>
    <s v="N/A"/>
    <s v="N/A"/>
    <s v="N/A"/>
    <s v="N/A"/>
    <s v="N/A"/>
    <s v="N/A"/>
    <s v="N/A"/>
    <d v="2017-06-26T00:00:00"/>
    <x v="2"/>
    <s v="More information needed"/>
    <x v="0"/>
    <x v="0"/>
    <m/>
    <x v="0"/>
    <m/>
    <s v="R3"/>
    <s v="P1"/>
  </r>
  <r>
    <x v="731"/>
    <x v="334"/>
    <s v="THE ESTATE OF ANGELINA MERLO"/>
    <x v="0"/>
    <x v="14"/>
    <x v="0"/>
    <x v="0"/>
    <s v="Y"/>
    <s v="Owner reported water storage in 2013 and 2014"/>
    <n v="954.87666666666678"/>
    <n v="925.5"/>
    <x v="0"/>
    <s v="SYCMORE SLOUGH"/>
    <s v="SACRAMENTO SAN JOAQUIN DELTA"/>
    <s v="San Joaquin"/>
    <s v="011-020-01"/>
    <s v="011-020-01"/>
    <s v="CA PATENT 2156"/>
    <s v="Completely"/>
    <m/>
    <s v="Not Separated"/>
    <m/>
    <m/>
    <m/>
    <s v="Yes"/>
    <d v="2017-05-26T00:00:00"/>
    <x v="1"/>
    <s v="POU/Patent are on Riparian lands"/>
    <x v="0"/>
    <s v="N/A"/>
    <s v="N/A"/>
    <s v="N/A"/>
    <s v="N/A"/>
    <s v="N/A"/>
    <s v="N/A"/>
    <s v="N/A"/>
    <s v="N/A"/>
    <d v="2017-06-29T00:00:00"/>
    <x v="2"/>
    <s v="Documentation is needed."/>
    <x v="0"/>
    <x v="0"/>
    <m/>
    <x v="0"/>
    <m/>
    <s v="R3"/>
    <s v="P1"/>
  </r>
  <r>
    <x v="732"/>
    <x v="332"/>
    <s v="ANITA MERLO"/>
    <x v="0"/>
    <x v="14"/>
    <x v="0"/>
    <x v="0"/>
    <s v="Y"/>
    <m/>
    <n v="484.29"/>
    <n v="568.58000000000004"/>
    <x v="0"/>
    <s v="SYCMORE SLOUGH"/>
    <s v="Sacramento-San Joaquin Delta"/>
    <s v="San Joaquin"/>
    <s v="011-020-01"/>
    <s v="011-020-01"/>
    <s v="(1) CA Patent 2156"/>
    <s v="Completely"/>
    <m/>
    <s v="Not Separated"/>
    <n v="0"/>
    <s v="no"/>
    <m/>
    <s v="No"/>
    <d v="2017-06-30T00:00:00"/>
    <x v="1"/>
    <s v="This APN is completely enclosed within the riparian CA Patent 2156. The watercourse, Sycamore Slough, has existed since at least 1894 (see 1894 Lodi Map), old enough to be considered &quot;natural.&quot;"/>
    <x v="0"/>
    <s v="N/A"/>
    <s v="N/A"/>
    <s v="N/A"/>
    <s v="N/A"/>
    <s v="N/A"/>
    <s v="N/A"/>
    <s v="N/A"/>
    <s v="N/A"/>
    <d v="2017-07-24T00:00:00"/>
    <x v="2"/>
    <s v="No supporting document for Pre-1914 right was submitted. Need more info."/>
    <x v="0"/>
    <x v="0"/>
    <m/>
    <x v="0"/>
    <m/>
    <s v="R3"/>
    <s v="P1"/>
  </r>
  <r>
    <x v="733"/>
    <x v="67"/>
    <s v="Rudy M. Mussi Investment L.P."/>
    <x v="0"/>
    <x v="1"/>
    <x v="0"/>
    <x v="0"/>
    <s v="Y"/>
    <m/>
    <n v="678.07666666666671"/>
    <s v="-"/>
    <x v="0"/>
    <s v="Middle River"/>
    <s v="SJ Delta"/>
    <s v="San Joaquin"/>
    <m/>
    <s v="162-160-01"/>
    <s v="Robert's Island"/>
    <s v="Partially"/>
    <m/>
    <s v="Unknown"/>
    <m/>
    <m/>
    <m/>
    <s v="No"/>
    <d v="2017-05-25T00:00:00"/>
    <x v="1"/>
    <s v="POU/Patent are on Riparian lands"/>
    <x v="0"/>
    <s v="N/A"/>
    <s v="N/A"/>
    <s v="N/A"/>
    <s v="N/A"/>
    <s v="N/A"/>
    <s v="N/A"/>
    <s v="N/A"/>
    <s v="N/A"/>
    <d v="2017-06-29T00:00:00"/>
    <x v="2"/>
    <s v="Documentation is needed."/>
    <x v="0"/>
    <x v="0"/>
    <m/>
    <x v="0"/>
    <m/>
    <s v="R3"/>
    <s v="P1"/>
  </r>
  <r>
    <x v="734"/>
    <x v="67"/>
    <s v="Rudy M. Mussi Investment L.P."/>
    <x v="0"/>
    <x v="9"/>
    <x v="0"/>
    <x v="0"/>
    <s v="Y"/>
    <m/>
    <n v="372.01"/>
    <n v="0"/>
    <x v="0"/>
    <s v="Middle River"/>
    <s v="SJ Delta"/>
    <s v="San Joaquin"/>
    <s v="191-020-01"/>
    <s v="191-020-01"/>
    <s v="Robert's Island"/>
    <s v="Partially"/>
    <m/>
    <s v="Unknown"/>
    <m/>
    <m/>
    <m/>
    <s v="No"/>
    <d v="2017-05-25T00:00:00"/>
    <x v="1"/>
    <s v="POU/Patent are on Riparian lands"/>
    <x v="0"/>
    <s v="N/A"/>
    <s v="N/A"/>
    <s v="N/A"/>
    <s v="N/A"/>
    <s v="N/A"/>
    <s v="N/A"/>
    <s v="N/A"/>
    <s v="N/A"/>
    <d v="2017-06-29T00:00:00"/>
    <x v="1"/>
    <s v="POD and POU are located within WIC boundary which is considered as *4 category"/>
    <x v="0"/>
    <x v="0"/>
    <m/>
    <x v="0"/>
    <m/>
    <s v="R3"/>
    <s v="P3"/>
  </r>
  <r>
    <x v="735"/>
    <x v="11"/>
    <s v="Wilson Vineyard Properties"/>
    <x v="0"/>
    <x v="1"/>
    <x v="0"/>
    <x v="1"/>
    <s v="Y"/>
    <m/>
    <n v="563.63666666666666"/>
    <n v="96.8"/>
    <x v="0"/>
    <s v="SACRAMENTO RIVER"/>
    <s v="SAN FRANCISCO BAY"/>
    <s v="Yolo"/>
    <s v="043-170-090 (Claimed) "/>
    <s v="043-170-091 (Claimed) "/>
    <s v="CA Patent 4429"/>
    <s v="Completely"/>
    <m/>
    <s v="Not Separated"/>
    <n v="1"/>
    <s v="no"/>
    <s v="Map provided by claimant Shows the POU"/>
    <s v="No"/>
    <d v="2017-05-22T00:00:00"/>
    <x v="1"/>
    <s v=" The POU parcel abuts the water source with the POD instream from the POU parcel.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36"/>
    <x v="335"/>
    <s v="WILSON FARMS"/>
    <x v="0"/>
    <x v="1"/>
    <x v="0"/>
    <x v="1"/>
    <s v="Y"/>
    <m/>
    <n v="340.16666666666669"/>
    <n v="62.51"/>
    <x v="0"/>
    <s v="SACRAMENTO RIVER"/>
    <s v="SAN FRANCISCO BAY"/>
    <s v="Yolo"/>
    <s v="043-080-030 (Claimed) "/>
    <s v="043-080-031 (Claimed) "/>
    <s v="CA Patents 2407, Survey #s 379, 365"/>
    <s v="Completely"/>
    <m/>
    <s v="Not Separated"/>
    <n v="1"/>
    <s v="no"/>
    <s v="Map provided by claimant Shows the POU"/>
    <s v="No"/>
    <d v="2017-05-22T00:00:00"/>
    <x v="1"/>
    <s v="The POU in the S019755 POU and Underlying patents.pdf file is missing APN: 043-080-02. The POU parcel abuts the water source with the POD instream from the POU parcel.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37"/>
    <x v="335"/>
    <s v="WILSON FARMS"/>
    <x v="0"/>
    <x v="1"/>
    <x v="0"/>
    <x v="1"/>
    <s v="Y"/>
    <m/>
    <n v="467.7166666666667"/>
    <n v="203.03"/>
    <x v="0"/>
    <s v="BABEL SLOUGH"/>
    <s v="SACRAMENTO RIVER"/>
    <s v="Yolo"/>
    <s v="044-040-033 (Claimed)"/>
    <s v="044-040-033 (Claimed)"/>
    <s v="CA Patents 49, 412, 417"/>
    <s v="Completely"/>
    <m/>
    <s v="Not Separated"/>
    <n v="1"/>
    <s v="no"/>
    <s v="Map provided by claimant Shows the POU"/>
    <s v="No"/>
    <d v="2017-05-22T00:00:00"/>
    <x v="1"/>
    <s v=" The POU parcel abuts the water source with the POD instream from the POU parcel.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38"/>
    <x v="335"/>
    <s v="WILSON FARMS"/>
    <x v="0"/>
    <x v="1"/>
    <x v="0"/>
    <x v="1"/>
    <s v="Y"/>
    <m/>
    <n v="357.71999999999997"/>
    <n v="77.430000000000007"/>
    <x v="0"/>
    <s v="BABEL SLOUGH"/>
    <s v="SACRAMENTO RIVER"/>
    <s v="Yolo"/>
    <s v="044-040-028 (Claimed)"/>
    <s v="044-040-028 (Claimed)"/>
    <s v="CA Patent 479"/>
    <s v="Completely"/>
    <m/>
    <s v="Not Separated"/>
    <n v="1"/>
    <s v="no"/>
    <s v="Map provided by claimant Shows the POU"/>
    <s v="No"/>
    <d v="2017-05-22T00:00:00"/>
    <x v="1"/>
    <s v=" The POU parcel abuts the water source with the POD upstream from the POU parcel.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39"/>
    <x v="336"/>
    <s v="WURSTER RANCHES, LP"/>
    <x v="0"/>
    <x v="1"/>
    <x v="0"/>
    <x v="1"/>
    <s v="Y"/>
    <m/>
    <n v="342.17333333333335"/>
    <n v="165.5"/>
    <x v="0"/>
    <s v="SNODGRASS SLOUGH"/>
    <s v="SACRAMENTO SAN JOAQUIN RIVER DELTA"/>
    <s v="Sacramento"/>
    <s v="132-0210-032"/>
    <s v="132-0210-032_x000a_132-0210-054"/>
    <s v="CA PATENT 356, 357, 624"/>
    <s v="Completely"/>
    <m/>
    <s v="Single Separation"/>
    <m/>
    <m/>
    <m/>
    <s v="No"/>
    <d v="2017-08-10T00:00:00"/>
    <x v="0"/>
    <s v="Part of the APN/POU is on a Non-Riparian Paten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40"/>
    <x v="336"/>
    <s v="WURSTER RANCHES, LP"/>
    <x v="0"/>
    <x v="1"/>
    <x v="0"/>
    <x v="1"/>
    <s v="Y"/>
    <s v="claimed POD coordinates do not reflect the POD location shown in the submitted map"/>
    <n v="478.75333333333327"/>
    <n v="541.83000000000004"/>
    <x v="0"/>
    <s v="SACRAMENTO RIVER"/>
    <s v="SACRAMENTO SAN JOAQUIN DELTA"/>
    <s v="Sacramento"/>
    <s v="132-0210-054"/>
    <s v="132-0210-054"/>
    <s v="CA PATENT 356, 357, 624"/>
    <s v="Completely"/>
    <m/>
    <s v="Not Separated"/>
    <m/>
    <m/>
    <m/>
    <s v="No"/>
    <d v="2017-08-10T00:00:00"/>
    <x v="0"/>
    <s v="Part of the APN/POU is on a Non-Riparian Paten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41"/>
    <x v="337"/>
    <s v="CHARLOTTE BETH ROBBINS"/>
    <x v="0"/>
    <x v="1"/>
    <x v="0"/>
    <x v="1"/>
    <s v="Y"/>
    <m/>
    <n v="345.97"/>
    <n v="428.04"/>
    <x v="0"/>
    <s v="SACRAMENTO RIVER"/>
    <s v="NOT SPECIFIED"/>
    <s v="Sacramento"/>
    <s v="146-0100-039-0000 (REPORTED)_x000a_146-0060-015-0000 (ACTUAL)"/>
    <s v="146-0100-039"/>
    <s v="CA PATENT 764"/>
    <s v="Completely"/>
    <m/>
    <s v="Not Separated"/>
    <n v="1"/>
    <s v="no"/>
    <m/>
    <s v="No"/>
    <d v="2017-06-05T00:00:00"/>
    <x v="1"/>
    <s v="POD and POU reported on different parcels. Unable to confirm the actual situation with the given information."/>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42"/>
    <x v="338"/>
    <s v="James de Fremery IV"/>
    <x v="0"/>
    <x v="29"/>
    <x v="0"/>
    <x v="0"/>
    <s v="Y"/>
    <m/>
    <n v="412.67666666666668"/>
    <n v="163.38999999999999"/>
    <x v="0"/>
    <s v="Broadway Canal / Middle River"/>
    <s v="Sacramento-San Joaquin Delta"/>
    <s v="San Joaquin"/>
    <s v="129-200-41, 129-200-15"/>
    <s v="129-200-41"/>
    <s v="J.P. Whitney Patent # 2182"/>
    <s v="Separated"/>
    <m/>
    <s v="Single Separation"/>
    <n v="1"/>
    <s v="no"/>
    <m/>
    <s v="No"/>
    <d v="2017-07-10T00:00:00"/>
    <x v="0"/>
    <s v="Broadway Canal was not drawn in original survey SJ 1267 (JP Whitney Patent 2182). POU is a subdivision of this patent, chain of title needed to confirm reservation of riparian right."/>
    <x v="0"/>
    <s v="N/A"/>
    <s v="N/A"/>
    <s v="N/A"/>
    <s v="N/A"/>
    <s v="N/A"/>
    <s v="N/A"/>
    <s v="N/A"/>
    <s v="N/A"/>
    <d v="2017-07-10T00:00:00"/>
    <x v="2"/>
    <s v="No supporting document for Pre-1914 right was submitted. Need more info."/>
    <x v="0"/>
    <x v="0"/>
    <m/>
    <x v="0"/>
    <m/>
    <s v="R2"/>
    <s v="P1"/>
  </r>
  <r>
    <x v="743"/>
    <x v="339"/>
    <s v="Margery H. Strass"/>
    <x v="0"/>
    <x v="29"/>
    <x v="0"/>
    <x v="0"/>
    <s v="Y"/>
    <m/>
    <n v="649.69000000000005"/>
    <n v="480.77"/>
    <x v="0"/>
    <s v="MIDDLE RIVER"/>
    <s v="SACRAMENTO-SAN JOAQUIN DELTA"/>
    <s v="San Joaquin"/>
    <s v="129-200-42, 129-200-15"/>
    <s v="129-200-42, 129-200-15"/>
    <s v="JP Whitney Patent"/>
    <s v="Completely"/>
    <m/>
    <s v="Not Separated"/>
    <m/>
    <m/>
    <m/>
    <s v="No"/>
    <d v="2017-08-17T00:00:00"/>
    <x v="1"/>
    <s v="POU/APN lie on a Riparian Patent"/>
    <x v="0"/>
    <s v="N/A"/>
    <s v="N/A"/>
    <s v="N/A"/>
    <s v="N/A"/>
    <s v="N/A"/>
    <s v="N/A"/>
    <s v="N/A"/>
    <s v="N/A"/>
    <d v="2017-07-31T00:00:00"/>
    <x v="2"/>
    <s v="No documentation provided"/>
    <x v="0"/>
    <x v="0"/>
    <m/>
    <x v="0"/>
    <m/>
    <s v="R3"/>
    <s v="P1"/>
  </r>
  <r>
    <x v="744"/>
    <x v="340"/>
    <s v="George L. Barber"/>
    <x v="0"/>
    <x v="4"/>
    <x v="0"/>
    <x v="1"/>
    <s v="Y"/>
    <m/>
    <n v="328"/>
    <n v="390.76"/>
    <x v="0"/>
    <s v="MOKELUMNE RIVER"/>
    <s v="SACRAMENTO-SAN JOAQUIN DELTA"/>
    <s v="San Joaquin"/>
    <s v="001-110-02"/>
    <s v="001-110-02, 001-110-22, 001-110-24"/>
    <s v="None"/>
    <s v="Completely"/>
    <m/>
    <s v="Not Separated"/>
    <m/>
    <m/>
    <m/>
    <s v="Yes"/>
    <d v="2017-07-20T00:00:00"/>
    <x v="1"/>
    <s v="APNs are on Riparian Patents"/>
    <x v="0"/>
    <s v="N/A"/>
    <s v="N/A"/>
    <s v="N/A"/>
    <s v="N/A"/>
    <s v="N/A"/>
    <s v="N/A"/>
    <s v="N/A"/>
    <s v="N/A"/>
    <d v="2017-07-23T00:00:00"/>
    <x v="2"/>
    <s v="Not enough inform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45"/>
    <x v="339"/>
    <s v="Margery H. Strass"/>
    <x v="0"/>
    <x v="29"/>
    <x v="0"/>
    <x v="0"/>
    <s v="Y"/>
    <m/>
    <n v="294.81666666666666"/>
    <n v="527.75"/>
    <x v="0"/>
    <s v="MIDDLE RIVER"/>
    <s v="SACRAMENTO-SAN JOAQUIN DELTA"/>
    <s v="San Joaquin"/>
    <s v="129-200-42, 129-200-15"/>
    <s v="129-200-42, 129-200-15"/>
    <s v="JP Whitney Patent"/>
    <s v="Completely"/>
    <m/>
    <s v="Not Separated"/>
    <m/>
    <m/>
    <m/>
    <s v="No"/>
    <d v="2017-08-17T00:00:00"/>
    <x v="1"/>
    <s v="POU/APN lie on a Riparian Patent"/>
    <x v="0"/>
    <s v="N/A"/>
    <s v="N/A"/>
    <s v="N/A"/>
    <s v="N/A"/>
    <s v="N/A"/>
    <s v="N/A"/>
    <s v="N/A"/>
    <s v="N/A"/>
    <d v="2017-07-31T00:00:00"/>
    <x v="2"/>
    <s v="No documentation provided"/>
    <x v="0"/>
    <x v="0"/>
    <m/>
    <x v="0"/>
    <m/>
    <s v="R3"/>
    <s v="P1"/>
  </r>
  <r>
    <x v="746"/>
    <x v="339"/>
    <s v="Margery H. Strass"/>
    <x v="0"/>
    <x v="29"/>
    <x v="0"/>
    <x v="0"/>
    <s v="Y"/>
    <m/>
    <n v="629.65999999999985"/>
    <n v="527.75"/>
    <x v="0"/>
    <s v="MIDDLE RIVER"/>
    <s v="SACRAMENTO-SAN JOAQUIN DELTA"/>
    <s v="San Joaquin"/>
    <s v="129-200-42, 129-200-15"/>
    <s v="129-200-42, 129-200-15"/>
    <s v="JP Whitney Patent"/>
    <s v="Completely"/>
    <m/>
    <s v="Not Separated"/>
    <m/>
    <m/>
    <m/>
    <s v="No"/>
    <d v="2017-08-17T00:00:00"/>
    <x v="1"/>
    <s v="POU/APN lie on a Riparian Patent"/>
    <x v="0"/>
    <s v="N/A"/>
    <s v="N/A"/>
    <s v="N/A"/>
    <s v="N/A"/>
    <s v="N/A"/>
    <s v="N/A"/>
    <s v="N/A"/>
    <s v="N/A"/>
    <d v="2017-07-31T00:00:00"/>
    <x v="2"/>
    <s v="No documentation provided"/>
    <x v="0"/>
    <x v="0"/>
    <m/>
    <x v="0"/>
    <m/>
    <s v="R3"/>
    <s v="P1"/>
  </r>
  <r>
    <x v="747"/>
    <x v="341"/>
    <s v="Karan L. Toland"/>
    <x v="0"/>
    <x v="1"/>
    <x v="0"/>
    <x v="0"/>
    <s v="Y"/>
    <m/>
    <n v="583.49666666666667"/>
    <n v="483.23"/>
    <x v="0"/>
    <s v="INDIAN SLOUGH"/>
    <s v="SACRAMENTO-SAN JOAQUIN DELTA"/>
    <s v="Contra Costa"/>
    <s v="008-340-32"/>
    <s v="Unknown"/>
    <s v="Patent 1180, Patent 1181, Patent 1182"/>
    <s v="Separated"/>
    <m/>
    <s v="Not Separated"/>
    <n v="0"/>
    <s v="Yes"/>
    <m/>
    <s v="No"/>
    <d v="2017-06-30T00:00:00"/>
    <x v="0"/>
    <s v="unconfirmed POU and not near water source"/>
    <x v="0"/>
    <s v="N/A"/>
    <s v="N/A"/>
    <s v="N/A"/>
    <s v="N/A"/>
    <s v="N/A"/>
    <s v="N/A"/>
    <s v="N/A"/>
    <s v="N/A"/>
    <d v="2017-06-30T00:00:00"/>
    <x v="2"/>
    <s v="Documentation is needed."/>
    <x v="0"/>
    <x v="0"/>
    <m/>
    <x v="0"/>
    <m/>
    <s v="R2"/>
    <s v="P1"/>
  </r>
  <r>
    <x v="748"/>
    <x v="338"/>
    <s v="James de Fremery IV"/>
    <x v="0"/>
    <x v="29"/>
    <x v="0"/>
    <x v="0"/>
    <s v="Y"/>
    <m/>
    <n v="294.81666666666666"/>
    <n v="163.38999999999999"/>
    <x v="0"/>
    <s v="Broadway Canal / Middle River"/>
    <s v="Sacramento-San Joaquin Delta"/>
    <s v="San Joaquin"/>
    <s v="129-200-41, 129-200-15"/>
    <s v="129-200-41"/>
    <s v="J.P. Whitney Patent # 2182"/>
    <s v="Separated"/>
    <m/>
    <s v="Single Separation"/>
    <n v="1"/>
    <s v="no"/>
    <m/>
    <s v="No"/>
    <d v="2017-07-10T00:00:00"/>
    <x v="0"/>
    <s v="Broadway Canal was not drawn in original survey SJ 1267 (JP Whitney Patent 2182). POU is a subdivision of this patent, chain of title needed to confirm reservation of riparian right."/>
    <x v="0"/>
    <s v="N/A"/>
    <s v="N/A"/>
    <s v="N/A"/>
    <s v="N/A"/>
    <s v="N/A"/>
    <s v="N/A"/>
    <s v="N/A"/>
    <s v="N/A"/>
    <d v="2017-07-10T00:00:00"/>
    <x v="2"/>
    <s v="No supporting document for Pre-1914 right was submitted. Need more info."/>
    <x v="0"/>
    <x v="0"/>
    <m/>
    <x v="0"/>
    <m/>
    <s v="R2"/>
    <s v="P1"/>
  </r>
  <r>
    <x v="749"/>
    <x v="147"/>
    <s v="Joseph T Sanchez"/>
    <x v="0"/>
    <x v="1"/>
    <x v="0"/>
    <x v="1"/>
    <s v="Y"/>
    <m/>
    <n v="332.97999999999996"/>
    <n v="315"/>
    <x v="0"/>
    <s v="SACRAMENTO RIVER"/>
    <s v="SACRAMENTO-SAN JOAQUIN DELTA"/>
    <s v="Sacramento"/>
    <s v="142-0080-114"/>
    <s v="142-0080-114"/>
    <s v="CA PATENT 742"/>
    <s v="Completely"/>
    <m/>
    <s v="Not Separated"/>
    <m/>
    <m/>
    <m/>
    <s v="No"/>
    <d v="2017-06-07T00:00:00"/>
    <x v="1"/>
    <s v="Broadway Canal was not drawn in original survey SJ 1267 (JP Whitney Patent 2182). POU is a subdivision of this patent, chain of title needed to confirm reservation of riparian right."/>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0"/>
    <x v="338"/>
    <s v="James de Fremery IV"/>
    <x v="0"/>
    <x v="29"/>
    <x v="0"/>
    <x v="0"/>
    <s v="Y"/>
    <m/>
    <n v="515.72"/>
    <n v="163.38999999999999"/>
    <x v="0"/>
    <s v="Broadway Canal / Middle River"/>
    <s v="Sacramento-San Joaquin Delta"/>
    <s v="San Joaquin"/>
    <s v="129-200-41, 129-200-15"/>
    <s v="129-200-41"/>
    <s v="J.P. Whitney Patent # 2182"/>
    <s v="Separated"/>
    <m/>
    <s v="Single Separation"/>
    <n v="1"/>
    <s v="no"/>
    <m/>
    <s v="No"/>
    <d v="2017-07-07T00:00:00"/>
    <x v="0"/>
    <s v="Broadway Canal was not drawn in original survey SJ 1267 (JP Whitney Patent 2182). POU is a subdivision of this patent, chain of title needed to confirm reservation of riparian right."/>
    <x v="0"/>
    <s v="N/A"/>
    <s v="N/A"/>
    <s v="N/A"/>
    <s v="N/A"/>
    <s v="N/A"/>
    <s v="N/A"/>
    <s v="N/A"/>
    <s v="N/A"/>
    <d v="2017-07-07T00:00:00"/>
    <x v="2"/>
    <s v="No supporting document for Pre-1914 right was submitted. Need more info."/>
    <x v="0"/>
    <x v="0"/>
    <m/>
    <x v="0"/>
    <m/>
    <s v="R2"/>
    <s v="P1"/>
  </r>
  <r>
    <x v="751"/>
    <x v="342"/>
    <s v="WALNUT GROVE LAND COMPANY"/>
    <x v="0"/>
    <x v="1"/>
    <x v="0"/>
    <x v="1"/>
    <s v="Y"/>
    <m/>
    <n v="395.29999999999995"/>
    <n v="450.12"/>
    <x v="0"/>
    <s v="DELTA CROSS CHANNEL"/>
    <s v="SACRAMENTO-SAN JOAQUIN DELTA"/>
    <s v="Sacramento"/>
    <s v="146-0190-009"/>
    <s v="14601900090000_x000a_14601900260000_x000a_14601900270000_x000a_14601900280000_x000a_14601900320000"/>
    <s v="CA PATENT 2460, 565"/>
    <s v="Partially"/>
    <m/>
    <s v="Multiple Separations"/>
    <m/>
    <m/>
    <m/>
    <s v="No"/>
    <d v="2017-07-05T00:00:00"/>
    <x v="3"/>
    <s v="Broadway Canal was not drawn in original survey SJ 1267 (JP Whitney Patent 2182). POU is a subdivision of this patent, chain of title needed to confirm reservation of riparian right."/>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2"/>
    <x v="343"/>
    <s v="Michael Gleary Trust"/>
    <x v="0"/>
    <x v="1"/>
    <x v="0"/>
    <x v="1"/>
    <s v="Y"/>
    <m/>
    <n v="340.90000000000003"/>
    <n v="438.9"/>
    <x v="0"/>
    <s v="Sacramento River"/>
    <s v="Sacramento/San Joaquin Delta"/>
    <s v="Sacramento"/>
    <s v="142-0070-022"/>
    <s v="142-0070-022"/>
    <s v="CA PATENT 2067"/>
    <s v="Completely"/>
    <m/>
    <s v="Not Separated"/>
    <m/>
    <m/>
    <m/>
    <s v="No"/>
    <d v="2017-08-10T00:00:00"/>
    <x v="1"/>
    <s v="Broadway Canal was not drawn in original survey SJ 1267 (JP Whitney Patent 2182). POU is a subdivision of this patent, chain of title needed to confirm reservation of riparian righ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3"/>
    <x v="338"/>
    <s v="James de Fremery IV"/>
    <x v="0"/>
    <x v="24"/>
    <x v="0"/>
    <x v="0"/>
    <s v="Y"/>
    <m/>
    <n v="363.2566666666666"/>
    <n v="133.37"/>
    <x v="0"/>
    <s v="Whiskey Slough"/>
    <s v="Sacramento-San Joaquin Delta"/>
    <s v="San Joaquin"/>
    <s v="129-210-01"/>
    <s v="129-210-01"/>
    <s v="J.P. Whitney Patent # 2182"/>
    <s v="Separated"/>
    <n v="1876"/>
    <s v="Single Separation"/>
    <n v="1"/>
    <s v="no"/>
    <m/>
    <s v="No"/>
    <d v="2017-07-10T00:00:00"/>
    <x v="0"/>
    <s v="Broadway Canal was not drawn in original survey SJ 1267 (JP Whitney Patent 2182). POU is a subdivision of this patent, chain of title needed to confirm reservation of riparian right."/>
    <x v="0"/>
    <s v="N/A"/>
    <s v="N/A"/>
    <s v="N/A"/>
    <s v="N/A"/>
    <s v="N/A"/>
    <s v="N/A"/>
    <s v="N/A"/>
    <s v="N/A"/>
    <d v="2017-07-10T00:00:00"/>
    <x v="2"/>
    <s v="No supporting document for Pre-1914 right was submitted. Need more info."/>
    <x v="0"/>
    <x v="0"/>
    <m/>
    <x v="0"/>
    <m/>
    <s v="R2"/>
    <s v="P1"/>
  </r>
  <r>
    <x v="754"/>
    <x v="344"/>
    <s v="Dennis A. Bruggman"/>
    <x v="0"/>
    <x v="1"/>
    <x v="0"/>
    <x v="1"/>
    <s v="Y"/>
    <m/>
    <n v="404.38596491228066"/>
    <n v="0"/>
    <x v="0"/>
    <s v="SACRAMENTO RIVER"/>
    <s v="SACRAMENTO RIVER"/>
    <s v="Yolo"/>
    <s v="043-080-004"/>
    <s v="043-080-04, 043-080-03, 043-080-02, 043-080-01"/>
    <s v="Patent 522, 1285, &amp; 2407, "/>
    <s v="Partially"/>
    <m/>
    <s v="Not Separated"/>
    <m/>
    <m/>
    <s v="See S019859 POU and Underlying patents.pdf "/>
    <s v="No"/>
    <d v="2017-05-23T00:00:00"/>
    <x v="3"/>
    <s v="Portion o the POU is located on a patent that is not riparian to the Sacramento River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5"/>
    <x v="141"/>
    <s v="JOE SANCHEZ FARMS INC"/>
    <x v="0"/>
    <x v="1"/>
    <x v="0"/>
    <x v="1"/>
    <s v="Y"/>
    <m/>
    <n v="1615.1533333333332"/>
    <n v="1341"/>
    <x v="0"/>
    <s v="STEAMBOAT SLOUGH"/>
    <s v="SACRAMENTO-SAN JOAQUIN DELTA"/>
    <s v="Sacramento"/>
    <s v="142-0040-032 (Claimed)_x000a_142-0050-032 (Actual)"/>
    <s v="142-0040-005, 019_x000a_142-0050-018,020"/>
    <s v="CA PATENT 1172"/>
    <s v="Separated"/>
    <n v="1860"/>
    <s v="Multiple Separations"/>
    <m/>
    <m/>
    <m/>
    <s v="No"/>
    <d v="2017-05-31T00:00:00"/>
    <x v="3"/>
    <s v="Properties are separated from water source and lie within non-riparian patent. POU and POD are in the same watershed. The property has multiple severances. There has had no water used for storage. SEE S019865 POU and Underlying Patents. "/>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6"/>
    <x v="259"/>
    <s v="Ensher, Alexander and Barsoom, INC."/>
    <x v="0"/>
    <x v="1"/>
    <x v="0"/>
    <x v="1"/>
    <s v="Y"/>
    <m/>
    <n v="1451.8266666666666"/>
    <n v="0"/>
    <x v="0"/>
    <s v="Duck Slough"/>
    <s v="Sacramento-San Joaquin Delta"/>
    <s v="Yolo"/>
    <s v="043-030-001-000_x000a_043-030-011"/>
    <m/>
    <m/>
    <s v="Completely"/>
    <n v="1908"/>
    <s v="Unknown"/>
    <m/>
    <m/>
    <m/>
    <s v="No"/>
    <m/>
    <x v="0"/>
    <s v="_x000a_Although the property borders a natural watercourse, in the absence of a title or patent, it is impossible to tell whether the property originated from the merger of riparian and non-riparian lands or is the smallest riparian parcel of the original trac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7"/>
    <x v="259"/>
    <s v="Ensher, Alexander and Barsoom, INC."/>
    <x v="0"/>
    <x v="1"/>
    <x v="0"/>
    <x v="1"/>
    <s v="Y"/>
    <m/>
    <n v="312.28999999999996"/>
    <n v="240.9"/>
    <x v="0"/>
    <s v="SUTTER SLOUGH"/>
    <s v="SACRAMENTO-SAN JOAQUIN DELTA"/>
    <s v="Yolo"/>
    <s v="043-030-006"/>
    <s v="043 040 26, 043 040 27, 043 030 06, "/>
    <s v="Unknown"/>
    <s v="Completely"/>
    <n v="1908"/>
    <s v="Not Separated"/>
    <s v="unknown"/>
    <s v="no"/>
    <m/>
    <s v="No"/>
    <d v="2017-05-26T00:00:00"/>
    <x v="1"/>
    <s v="POU and POD are in the same watershed. POU is entirely covered by a riparian patent and there is no separation of parcels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8"/>
    <x v="345"/>
    <s v="STEPHEN BARSOOM"/>
    <x v="0"/>
    <x v="1"/>
    <x v="0"/>
    <x v="1"/>
    <s v="Y"/>
    <m/>
    <n v="1193.6066666666668"/>
    <n v="0"/>
    <x v="0"/>
    <s v="DUCK SLOUGH"/>
    <s v="SACRAMENTO-SAN JOAQUIN DELTA"/>
    <s v="Solano"/>
    <s v="0042-200-100, 0042-200-280"/>
    <s v="0042-200-220, 0042-200-150, 0042-200-270, 0042-200-280, 0042-200-390"/>
    <s v="Patent Nos. 2412, 1324, 3452"/>
    <s v="Completely"/>
    <n v="1908"/>
    <s v="Not Separated"/>
    <n v="5"/>
    <s v="no"/>
    <m/>
    <m/>
    <d v="2017-08-30T00:00:00"/>
    <x v="3"/>
    <s v="Portions of the POU lie on Non-Riparian Patents"/>
    <x v="0"/>
    <s v="N/A"/>
    <s v="N/A"/>
    <s v="N/A"/>
    <s v="N/A"/>
    <s v="N/A"/>
    <s v="N/A"/>
    <s v="N/A"/>
    <s v="N/A"/>
    <d v="2017-07-24T00:00:00"/>
    <x v="1"/>
    <s v="Owner did not provide required documents to support its pre-1914 claim. Nevertheless, POD &amp; POU are located within North Delta Water Agency Boundary."/>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59"/>
    <x v="304"/>
    <s v="DONNA L REED"/>
    <x v="0"/>
    <x v="1"/>
    <x v="0"/>
    <x v="1"/>
    <s v="Y"/>
    <m/>
    <n v="344.06333333333333"/>
    <n v="184.04"/>
    <x v="0"/>
    <s v="SACRAMENTO RIVER"/>
    <m/>
    <s v="Sacramento"/>
    <s v="142-0020-059"/>
    <s v="142-0020-059"/>
    <s v="CA PATENT 1496"/>
    <s v="Completely"/>
    <m/>
    <s v="Not Separated"/>
    <m/>
    <m/>
    <m/>
    <s v="No"/>
    <d v="2017-07-03T00:00:00"/>
    <x v="0"/>
    <s v="THE POU is located on one parcel. The western half of the POU is covered by a patent riparian to the watercourse. However, the POD and the eastern and southern portions of the POU are located on an unknown patent that may or may not be riparian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60"/>
    <x v="346"/>
    <s v="JOHN MCCORMACK COMPANY INC"/>
    <x v="0"/>
    <x v="1"/>
    <x v="0"/>
    <x v="1"/>
    <s v="Y"/>
    <m/>
    <n v="400.5866666666667"/>
    <n v="390.235478"/>
    <x v="0"/>
    <s v="SUTTER SLOUGH"/>
    <s v="SACRAMENTO RIVER"/>
    <s v="Sacramento"/>
    <s v="142-0220-001"/>
    <s v="142-0220-001, 002"/>
    <s v="CA PATENT 449 &amp; 2227"/>
    <s v="Completely"/>
    <n v="1908"/>
    <s v="Not Separated"/>
    <m/>
    <m/>
    <m/>
    <s v="No"/>
    <d v="2017-05-31T00:00:00"/>
    <x v="1"/>
    <s v="Property abuts water source. POU and POD are in the same watershed. The property has single severance. There has had no water used for storage. SEE S019921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61"/>
    <x v="347"/>
    <s v="WHITE MALLARD, INC."/>
    <x v="0"/>
    <x v="1"/>
    <x v="0"/>
    <x v="0"/>
    <s v="N"/>
    <m/>
    <n v="5190.666666666667"/>
    <n v="40092"/>
    <x v="0"/>
    <s v="Butte Creek"/>
    <m/>
    <s v="Colusa"/>
    <s v="12-024-003"/>
    <s v="012-230-011-000_x000a_012-240-002-000_x000a_012-280-008-000"/>
    <s v="Patent 1323_x000a_Patent 1068_x000a_MW-0431-442_x000a_MW-350-115/CACAAAA032643 01_x000a_CA0680_.090"/>
    <s v="Partially"/>
    <m/>
    <s v="Single Separation"/>
    <n v="3"/>
    <s v="Yes"/>
    <s v="Property is adjacent to a creek on a Street map know as Butte Slough"/>
    <s v="No"/>
    <d v="2017-06-02T00:00:00"/>
    <x v="1"/>
    <s v="West half of APNs are owned by single patentee J.F. Houghton, and touches Butte Creek at least once. East half of APNs are riparian to Butte Creek."/>
    <x v="0"/>
    <s v="N/A"/>
    <s v="N/A"/>
    <s v="N/A"/>
    <s v="N/A"/>
    <s v="N/A"/>
    <s v="N/A"/>
    <s v="N/A"/>
    <s v="N/A"/>
    <d v="2017-06-19T00:00:00"/>
    <x v="2"/>
    <s v="More information needed. Attached a letter, but did not provide documentation"/>
    <x v="0"/>
    <x v="0"/>
    <m/>
    <x v="0"/>
    <m/>
    <s v="R3"/>
    <s v="P1"/>
  </r>
  <r>
    <x v="762"/>
    <x v="348"/>
    <s v="WMD FARMS"/>
    <x v="0"/>
    <x v="5"/>
    <x v="0"/>
    <x v="0"/>
    <s v="Y"/>
    <m/>
    <n v="399.44666666666666"/>
    <n v="141.26"/>
    <x v="0"/>
    <s v="SAN JOAQUIN RIVER"/>
    <s v="SACRAMENTO SAN JOAQUIN DELTA"/>
    <s v="San Joaquin"/>
    <m/>
    <s v="241-190-05"/>
    <m/>
    <s v="Separated"/>
    <m/>
    <s v="Multiple Separations"/>
    <m/>
    <m/>
    <m/>
    <s v="No"/>
    <d v="2017-06-28T00:00:00"/>
    <x v="3"/>
    <s v="POU is separated from water source while majority of the POU overlies non-riparian patents. SEE S020009 POU and Underlying Patents"/>
    <x v="0"/>
    <s v="N/A"/>
    <s v="N/A"/>
    <s v="N/A"/>
    <s v="N/A"/>
    <s v="N/A"/>
    <s v="N/A"/>
    <s v="N/A"/>
    <s v="N/A"/>
    <d v="2017-06-28T00:00:00"/>
    <x v="2"/>
    <s v="claimant claimed that Pre-1914 water right is supported by patent and certificate of purchase, and also claimed that appropriative right was constituted by diversion of water before patent was issued for riparian land; however, POU overlies multiple patents, which include non-riparian patents. More evident of Pre-1914 right is needed."/>
    <x v="0"/>
    <x v="0"/>
    <m/>
    <x v="0"/>
    <m/>
    <s v="R1"/>
    <s v="P1"/>
  </r>
  <r>
    <x v="763"/>
    <x v="349"/>
    <s v="David W Nuss"/>
    <x v="0"/>
    <x v="15"/>
    <x v="0"/>
    <x v="0"/>
    <s v="Y"/>
    <m/>
    <n v="2210.8866666666668"/>
    <n v="0"/>
    <x v="0"/>
    <s v="SYCMORE SLOUGH"/>
    <s v="Sacramento-San Joaquin Delta"/>
    <s v="San Joaquin"/>
    <s v="025-090-07"/>
    <m/>
    <m/>
    <s v="Completely"/>
    <m/>
    <s v="Not Separated"/>
    <m/>
    <m/>
    <m/>
    <m/>
    <d v="2017-09-25T00:00:00"/>
    <x v="1"/>
    <s v="Did not create new POU Map: _x000a_Need to determine if Sycamore Slough and Upland Canal are considered natural. Both were not drawn in the original survey/patent."/>
    <x v="0"/>
    <s v="N/A"/>
    <s v="N/A"/>
    <s v="N/A"/>
    <s v="N/A"/>
    <s v="N/A"/>
    <s v="N/A"/>
    <s v="N/A"/>
    <s v="N/A"/>
    <d v="2017-07-31T00:00:00"/>
    <x v="2"/>
    <s v="No documentation provided"/>
    <x v="0"/>
    <x v="0"/>
    <m/>
    <x v="0"/>
    <m/>
    <s v="R3"/>
    <s v="P1"/>
  </r>
  <r>
    <x v="764"/>
    <x v="349"/>
    <s v="David W Nuss"/>
    <x v="0"/>
    <x v="1"/>
    <x v="0"/>
    <x v="0"/>
    <s v="Y"/>
    <m/>
    <n v="1427.6499999999999"/>
    <n v="1372.61"/>
    <x v="0"/>
    <s v="Upland Canal"/>
    <s v="Sacramento San Joaquin Delta"/>
    <s v="San Joaquin"/>
    <s v="025-090-09"/>
    <m/>
    <m/>
    <s v="Completely"/>
    <n v="1907"/>
    <s v="Not Separated"/>
    <m/>
    <m/>
    <m/>
    <m/>
    <d v="2017-09-25T00:00:00"/>
    <x v="0"/>
    <s v="Did not create new POU Map: _x000a_Need to determine if Sycamore Slough and Upland Canal are considered natural. Both were not drawn in the original survey/patent."/>
    <x v="0"/>
    <s v="N/A"/>
    <s v="N/A"/>
    <s v="N/A"/>
    <s v="N/A"/>
    <s v="N/A"/>
    <s v="N/A"/>
    <s v="N/A"/>
    <s v="N/A"/>
    <d v="2017-07-31T00:00:00"/>
    <x v="2"/>
    <s v="No documentation provided"/>
    <x v="0"/>
    <x v="0"/>
    <m/>
    <x v="0"/>
    <m/>
    <s v="R2"/>
    <s v="P1"/>
  </r>
  <r>
    <x v="765"/>
    <x v="349"/>
    <s v="David W Nuss"/>
    <x v="0"/>
    <x v="1"/>
    <x v="0"/>
    <x v="0"/>
    <s v="Y"/>
    <m/>
    <n v="2284.2399999999998"/>
    <n v="890.39"/>
    <x v="0"/>
    <s v="Upland Canal"/>
    <s v="Sacramento-San Joaquin Delta"/>
    <s v="San Joaquin"/>
    <s v="025-090-08"/>
    <m/>
    <m/>
    <s v="Completely"/>
    <n v="1907"/>
    <s v="Not Separated"/>
    <m/>
    <m/>
    <m/>
    <m/>
    <d v="2017-09-25T00:00:00"/>
    <x v="0"/>
    <s v="Did not create new POU Map: _x000a_Need to determine if Sycamore Slough and Upland Canal are considered natural. Both were not drawn in the original survey/patent."/>
    <x v="0"/>
    <s v="N/A"/>
    <s v="N/A"/>
    <s v="N/A"/>
    <s v="N/A"/>
    <s v="N/A"/>
    <s v="N/A"/>
    <s v="N/A"/>
    <s v="N/A"/>
    <d v="2017-07-31T00:00:00"/>
    <x v="2"/>
    <s v="No documentation provided"/>
    <x v="0"/>
    <x v="0"/>
    <m/>
    <x v="0"/>
    <m/>
    <s v="R2"/>
    <s v="P1"/>
  </r>
  <r>
    <x v="766"/>
    <x v="350"/>
    <s v="GREENFIELDS TURF, INC"/>
    <x v="0"/>
    <x v="1"/>
    <x v="0"/>
    <x v="1"/>
    <s v="Y"/>
    <m/>
    <n v="490.03000000000003"/>
    <n v="598.87"/>
    <x v="0"/>
    <s v="Georgiana Slough"/>
    <s v="Sacramento River"/>
    <s v="Sacramento"/>
    <s v="156-0030-002-000"/>
    <s v="156-0030-002-0000"/>
    <s v="CA PATENT 731, 732 &amp; 576"/>
    <s v="Completely"/>
    <m/>
    <s v="Multiple Separations"/>
    <m/>
    <m/>
    <m/>
    <s v="No"/>
    <d v="2017-08-10T00:00:00"/>
    <x v="1"/>
    <s v="APN/POU lie on a Riparian Patent"/>
    <x v="0"/>
    <s v="N/A"/>
    <s v="N/A"/>
    <s v="N/A"/>
    <s v="N/A"/>
    <s v="N/A"/>
    <s v="N/A"/>
    <s v="N/A"/>
    <s v="N/A"/>
    <d v="2017-07-31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67"/>
    <x v="176"/>
    <s v="L &amp; L FARMS, LLC"/>
    <x v="0"/>
    <x v="26"/>
    <x v="0"/>
    <x v="0"/>
    <s v="Y"/>
    <m/>
    <n v="393.06666666666661"/>
    <n v="65.09"/>
    <x v="0"/>
    <s v="Whiskey Slough"/>
    <s v="Sacramento-San Joaquin Delta"/>
    <s v="San Joaquin"/>
    <s v="129-030-33"/>
    <s v="129-030-17_x000a_129-030-22_x000a_129-030-23_x000a_129-030-30_x000a_129-030-33_x000a_129-030-29_x000a_129-030-32_x000a_129-030-21_x000a_129-030-15_x000a_129-030-13_x000a_129-030-16_x000a_129-030-19_x000a_129-030-20_x000a_129-030-27_x000a_129-030-25_x000a_129-030-26_x000a_129-030-31"/>
    <s v="Mrs. Lizzie M. Bradford Patent see SJ 554"/>
    <s v="Partially"/>
    <n v="1876"/>
    <s v="Multiple Separations"/>
    <m/>
    <m/>
    <m/>
    <s v="No"/>
    <d v="2017-10-23T00:00:00"/>
    <x v="0"/>
    <s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
    <x v="0"/>
    <s v="N/A"/>
    <s v="N/A"/>
    <s v="N/A"/>
    <s v="N/A"/>
    <s v="N/A"/>
    <s v="N/A"/>
    <s v="N/A"/>
    <s v="N/A"/>
    <d v="2017-10-23T00:00:00"/>
    <x v="2"/>
    <m/>
    <x v="0"/>
    <x v="0"/>
    <m/>
    <x v="0"/>
    <m/>
    <s v="R2"/>
    <s v="P1"/>
  </r>
  <r>
    <x v="768"/>
    <x v="176"/>
    <s v="L &amp; L FARMS, LLC"/>
    <x v="0"/>
    <x v="26"/>
    <x v="0"/>
    <x v="0"/>
    <s v="Y"/>
    <m/>
    <n v="393.06666666666661"/>
    <n v="65.09"/>
    <x v="0"/>
    <s v="Deep Water Channel"/>
    <s v="Sacramento-San Joaquin Delta"/>
    <s v="San Joaquin"/>
    <s v="129-030-33"/>
    <s v="129-030-17_x000a_129-030-22_x000a_129-030-23_x000a_129-030-30_x000a_129-030-33_x000a_129-030-29_x000a_129-030-32_x000a_129-030-21_x000a_129-030-15_x000a_129-030-13_x000a_129-030-16_x000a_129-030-19_x000a_129-030-20_x000a_129-030-27_x000a_129-030-25_x000a_129-030-26_x000a_129-030-31"/>
    <s v="Mrs. Lizzie M. Bradford Patent see SJ 554"/>
    <s v="Partially"/>
    <m/>
    <s v="Multiple Separations"/>
    <m/>
    <m/>
    <m/>
    <s v="No"/>
    <d v="2017-10-23T00:00:00"/>
    <x v="0"/>
    <s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
    <x v="0"/>
    <s v="N/A"/>
    <s v="N/A"/>
    <s v="N/A"/>
    <s v="N/A"/>
    <s v="N/A"/>
    <s v="N/A"/>
    <s v="N/A"/>
    <s v="N/A"/>
    <d v="2017-10-23T00:00:00"/>
    <x v="2"/>
    <m/>
    <x v="0"/>
    <x v="0"/>
    <m/>
    <x v="0"/>
    <m/>
    <s v="R2"/>
    <s v="P1"/>
  </r>
  <r>
    <x v="769"/>
    <x v="351"/>
    <s v="Edward McDowell"/>
    <x v="0"/>
    <x v="1"/>
    <x v="0"/>
    <x v="1"/>
    <s v="Y"/>
    <m/>
    <n v="784.23666666666657"/>
    <n v="29.37"/>
    <x v="0"/>
    <s v="Steamboat Slough"/>
    <s v="Sacramento River"/>
    <s v="Sacramento"/>
    <s v="142-0040-039 (2017)_x000a_142-0040-023 (2010)"/>
    <s v="142-0040-004, 142-0040-038, 142-0040-039 (2017)_x000a_142-0040-004, 142-0040-029 (2010)"/>
    <s v="CA PATENT 251 &amp; 962"/>
    <s v="Partially"/>
    <n v="1860"/>
    <s v="Single Separation"/>
    <m/>
    <m/>
    <m/>
    <s v="No"/>
    <d v="2017-06-06T00:00:00"/>
    <x v="0"/>
    <s v="POU lies on part of the POD parcel claimed 142-04-29 According to Parcel Quest, that parcel is 142-04-39 which includes the POD and some of the POU within but the right of the POU is separated from the eater body so more information and documentation needed to confirm the reservation of water rights and ownership please see POU and Underlying Patents, and Parcel Quest documents on file."/>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70"/>
    <x v="352"/>
    <s v="Shadowbird Inc."/>
    <x v="0"/>
    <x v="36"/>
    <x v="0"/>
    <x v="0"/>
    <s v="Y"/>
    <m/>
    <n v="318.78181818181815"/>
    <n v="401.17"/>
    <x v="0"/>
    <s v="San Joaquin River"/>
    <s v="Sacramento San Joaquin Delta"/>
    <s v="San Joaquin"/>
    <s v="071-150-09"/>
    <s v="071-150-09"/>
    <s v="CA patent 1275"/>
    <s v="Completely"/>
    <m/>
    <s v="Not Separated"/>
    <m/>
    <m/>
    <m/>
    <s v="No"/>
    <d v="2017-07-21T00:00:00"/>
    <x v="1"/>
    <s v="POU/APN lie on the same Riparian Patent"/>
    <x v="0"/>
    <s v="N/A"/>
    <s v="N/A"/>
    <s v="N/A"/>
    <s v="N/A"/>
    <s v="N/A"/>
    <s v="N/A"/>
    <s v="N/A"/>
    <s v="N/A"/>
    <d v="2017-07-24T00:00:00"/>
    <x v="2"/>
    <s v="No documentation given"/>
    <x v="0"/>
    <x v="0"/>
    <m/>
    <x v="0"/>
    <m/>
    <s v="R3"/>
    <s v="P1"/>
  </r>
  <r>
    <x v="771"/>
    <x v="353"/>
    <s v="Muzio Farms, Inc."/>
    <x v="0"/>
    <x v="36"/>
    <x v="0"/>
    <x v="0"/>
    <s v="Y"/>
    <m/>
    <n v="291.15333333333336"/>
    <n v="182"/>
    <x v="0"/>
    <s v="Fourteen Mile Slough"/>
    <s v="Sacramento San Joaquin Delta"/>
    <s v="San Joaquin"/>
    <s v="071-140-03"/>
    <s v="071-140-03"/>
    <s v="Patent 3050"/>
    <s v="Completely"/>
    <m/>
    <s v="Not Separated"/>
    <m/>
    <m/>
    <m/>
    <s v="No"/>
    <d v="2017-08-17T00:00:00"/>
    <x v="1"/>
    <s v="POU/APN lie on Riparian Patents."/>
    <x v="0"/>
    <s v="N/A"/>
    <s v="N/A"/>
    <s v="N/A"/>
    <s v="N/A"/>
    <s v="N/A"/>
    <s v="N/A"/>
    <s v="N/A"/>
    <s v="N/A"/>
    <d v="2017-07-31T00:00:00"/>
    <x v="2"/>
    <s v="No documentation provided"/>
    <x v="0"/>
    <x v="0"/>
    <m/>
    <x v="0"/>
    <m/>
    <s v="R3"/>
    <s v="P1"/>
  </r>
  <r>
    <x v="772"/>
    <x v="353"/>
    <s v="Muzio Farms, Inc."/>
    <x v="0"/>
    <x v="36"/>
    <x v="0"/>
    <x v="0"/>
    <s v="Y"/>
    <m/>
    <n v="336.25333333333333"/>
    <n v="187"/>
    <x v="0"/>
    <s v="Fourteen Mile Slough"/>
    <s v="Sacramento San Joaquin Delta"/>
    <s v="San Joaquin"/>
    <s v="071-140-03"/>
    <s v="071-140-03"/>
    <s v="Patent 3050"/>
    <s v="Completely"/>
    <m/>
    <s v="Not Separated"/>
    <m/>
    <m/>
    <m/>
    <s v="No"/>
    <d v="2017-08-17T00:00:00"/>
    <x v="1"/>
    <s v="POU/APN lie on Riparian Patents."/>
    <x v="0"/>
    <s v="N/A"/>
    <s v="N/A"/>
    <s v="N/A"/>
    <s v="N/A"/>
    <s v="N/A"/>
    <s v="N/A"/>
    <s v="N/A"/>
    <s v="N/A"/>
    <d v="2017-07-31T00:00:00"/>
    <x v="2"/>
    <s v="No documentation provided"/>
    <x v="0"/>
    <x v="0"/>
    <m/>
    <x v="0"/>
    <m/>
    <s v="R3"/>
    <s v="P1"/>
  </r>
  <r>
    <x v="773"/>
    <x v="67"/>
    <s v="Rudy M. Mussi Investment L.P."/>
    <x v="0"/>
    <x v="1"/>
    <x v="0"/>
    <x v="2"/>
    <s v="Y"/>
    <m/>
    <n v="632.15"/>
    <s v="-"/>
    <x v="0"/>
    <s v="Middle River"/>
    <s v="SJ Delta"/>
    <s v="San Joaquin"/>
    <s v="131-390-03"/>
    <s v="162-060-09_x000a_162-050-16"/>
    <s v="Robert's Island"/>
    <s v="Partially"/>
    <m/>
    <s v="Unknown"/>
    <m/>
    <m/>
    <m/>
    <s v="No"/>
    <d v="2017-09-22T00:00:00"/>
    <x v="1"/>
    <s v="See Contract And Other Rights. POU/Patent are on Riparian lands"/>
    <x v="0"/>
    <s v="N/A"/>
    <s v="N/A"/>
    <s v="N/A"/>
    <s v="N/A"/>
    <s v="N/A"/>
    <s v="N/A"/>
    <s v="N/A"/>
    <s v="N/A"/>
    <d v="2017-06-29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774"/>
    <x v="67"/>
    <s v="Rudy M. Mussi Investment L.P."/>
    <x v="0"/>
    <x v="1"/>
    <x v="0"/>
    <x v="2"/>
    <s v="Y"/>
    <m/>
    <n v="863.01333333333332"/>
    <s v="-"/>
    <x v="0"/>
    <s v="Middle River"/>
    <s v="SJ Delta"/>
    <s v="San Joaquin"/>
    <s v="131-390-03"/>
    <s v="162-060-15_x000a_162-060-02"/>
    <s v="Robert's Island"/>
    <s v="Partially"/>
    <m/>
    <s v="Unknown"/>
    <m/>
    <m/>
    <m/>
    <s v="No"/>
    <d v="2017-09-22T00:00:00"/>
    <x v="1"/>
    <s v="See Contract And Other Rights. POU/Patent are on Riparian lands"/>
    <x v="0"/>
    <s v="N/A"/>
    <s v="N/A"/>
    <s v="N/A"/>
    <s v="N/A"/>
    <s v="N/A"/>
    <s v="N/A"/>
    <s v="N/A"/>
    <s v="N/A"/>
    <d v="2017-06-29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775"/>
    <x v="354"/>
    <s v="R &amp; M RANCH PTP"/>
    <x v="0"/>
    <x v="1"/>
    <x v="0"/>
    <x v="0"/>
    <s v="Y"/>
    <m/>
    <n v="1600.4633333333331"/>
    <n v="1016.32"/>
    <x v="0"/>
    <s v="Grant Line Canal"/>
    <s v="Sacramento-San Joaquin Delta"/>
    <s v="San Joaquin"/>
    <s v="189-100-02 189-250-24"/>
    <s v="189-250-24"/>
    <s v="CA Patent 2256"/>
    <m/>
    <s v="Late 1800s"/>
    <s v="Not Separated"/>
    <m/>
    <m/>
    <m/>
    <m/>
    <d v="2017-09-25T00:00:00"/>
    <x v="0"/>
    <s v="The patent that the POU is on is riparian to both Old River and Grant Line Canal (not confirmed if it is natural). Parcel 189-250-24 could possibly had severed a riparian right."/>
    <x v="0"/>
    <s v="N/A"/>
    <s v="N/A"/>
    <s v="N/A"/>
    <s v="N/A"/>
    <s v="N/A"/>
    <s v="N/A"/>
    <s v="N/A"/>
    <s v="N/A"/>
    <d v="2017-07-31T00:00:00"/>
    <x v="2"/>
    <s v="No documentation provided"/>
    <x v="0"/>
    <x v="0"/>
    <m/>
    <x v="0"/>
    <m/>
    <s v="R2"/>
    <s v="P1"/>
  </r>
  <r>
    <x v="776"/>
    <x v="354"/>
    <s v="R &amp; M RANCH PTP"/>
    <x v="0"/>
    <x v="1"/>
    <x v="0"/>
    <x v="0"/>
    <s v="Y"/>
    <m/>
    <n v="1600.4633333333331"/>
    <n v="1016.32"/>
    <x v="0"/>
    <s v="Grant Line Canal"/>
    <s v="Sacramento-San Joaquin Delta"/>
    <s v="San Joaquin"/>
    <s v="189-100-02 189-250-24"/>
    <s v="189-250-24"/>
    <s v="CA Patent 2256"/>
    <m/>
    <s v="Late 1800s"/>
    <s v="Not Separated"/>
    <m/>
    <m/>
    <m/>
    <m/>
    <d v="2017-09-25T00:00:00"/>
    <x v="0"/>
    <s v="The patent that the POU is on is riparian to both Old River and Grant Line Canal (not confirmed if it is natural). Parcel 189-250-24 could possibly had severed a riparian right."/>
    <x v="0"/>
    <s v="N/A"/>
    <s v="N/A"/>
    <s v="N/A"/>
    <s v="N/A"/>
    <s v="N/A"/>
    <s v="N/A"/>
    <s v="N/A"/>
    <s v="N/A"/>
    <d v="2017-07-31T00:00:00"/>
    <x v="2"/>
    <s v="No documentation provided"/>
    <x v="0"/>
    <x v="0"/>
    <m/>
    <x v="0"/>
    <m/>
    <s v="R2"/>
    <s v="P1"/>
  </r>
  <r>
    <x v="777"/>
    <x v="354"/>
    <s v="R &amp; M RANCH PTP"/>
    <x v="0"/>
    <x v="1"/>
    <x v="0"/>
    <x v="0"/>
    <s v="Y"/>
    <m/>
    <n v="950.43999999999994"/>
    <n v="1678.84"/>
    <x v="0"/>
    <s v="Grant Line Canal"/>
    <s v="Sacramento-San Joaquin Delta"/>
    <s v="San Joaquin"/>
    <s v="189-100-03"/>
    <s v="189-100-03"/>
    <s v="CA Patent 2256"/>
    <m/>
    <s v="Late 1800s"/>
    <s v="Not Separated"/>
    <m/>
    <m/>
    <m/>
    <m/>
    <d v="2017-09-25T00:00:00"/>
    <x v="0"/>
    <s v="The patent that the POU is on is riparian to both Old River and Grant Line Canal (not confirmed if it is natural). Parcel 189-250-24 could possibly had severed a riparian right."/>
    <x v="0"/>
    <s v="N/A"/>
    <s v="N/A"/>
    <s v="N/A"/>
    <s v="N/A"/>
    <s v="N/A"/>
    <s v="N/A"/>
    <s v="N/A"/>
    <s v="N/A"/>
    <d v="2017-07-31T00:00:00"/>
    <x v="2"/>
    <s v="No documentation provided"/>
    <x v="0"/>
    <x v="0"/>
    <m/>
    <x v="0"/>
    <m/>
    <s v="R2"/>
    <s v="P1"/>
  </r>
  <r>
    <x v="778"/>
    <x v="355"/>
    <s v="STATE OF CA, DEPT. OF WATER RESOURCES"/>
    <x v="0"/>
    <x v="1"/>
    <x v="0"/>
    <x v="0"/>
    <s v="Y"/>
    <m/>
    <n v="600"/>
    <n v="0"/>
    <x v="1"/>
    <s v="Emerson Slough"/>
    <s v="Dutch Slough"/>
    <s v="Contra Costa"/>
    <s v="037-191-036"/>
    <s v="037-191-036"/>
    <s v="Patent 243, Patent 881,  Patent 3623,  Survey 5"/>
    <s v="Partially"/>
    <m/>
    <s v="Not Separated"/>
    <n v="0"/>
    <s v="no"/>
    <m/>
    <s v="No"/>
    <d v="2017-09-21T00:00:00"/>
    <x v="2"/>
    <m/>
    <x v="0"/>
    <s v="N/A"/>
    <s v="N/A"/>
    <s v="N/A"/>
    <s v="N/A"/>
    <s v="N/A"/>
    <s v="N/A"/>
    <s v="N/A"/>
    <s v="N/A"/>
    <d v="2017-07-24T00:00:00"/>
    <x v="2"/>
    <s v="No documentation given. NOTE: on Statement, not checked for either Pre or Riparian Rights"/>
    <x v="0"/>
    <x v="0"/>
    <m/>
    <x v="0"/>
    <m/>
    <s v="N/A"/>
    <s v="P1"/>
  </r>
  <r>
    <x v="779"/>
    <x v="355"/>
    <s v="STATE OF CA, DEPT. OF WATER RESOURCES"/>
    <x v="0"/>
    <x v="1"/>
    <x v="0"/>
    <x v="0"/>
    <s v="Y"/>
    <m/>
    <n v="525"/>
    <n v="525"/>
    <x v="1"/>
    <s v="Little Dutch Slough"/>
    <s v="Dutch Slough"/>
    <s v="Contra Costa"/>
    <s v="032-081-018"/>
    <s v="037-191-036, 032-081-15, 032-081-18"/>
    <s v="Patent 243, Patent 881,  Patent 3623,  Survey 5"/>
    <s v="Completely"/>
    <m/>
    <s v="Not Separated"/>
    <n v="3"/>
    <s v="no"/>
    <m/>
    <s v="No"/>
    <d v="2017-09-21T00:00:00"/>
    <x v="2"/>
    <m/>
    <x v="0"/>
    <s v="N/A"/>
    <s v="N/A"/>
    <s v="N/A"/>
    <s v="N/A"/>
    <s v="N/A"/>
    <s v="N/A"/>
    <s v="N/A"/>
    <s v="N/A"/>
    <d v="2017-07-24T00:00:00"/>
    <x v="2"/>
    <s v="No documentation given. NOTE: on Statement, not checked for either Pre or Riparian Rights"/>
    <x v="0"/>
    <x v="0"/>
    <m/>
    <x v="0"/>
    <m/>
    <s v="N/A"/>
    <s v="P1"/>
  </r>
  <r>
    <x v="780"/>
    <x v="355"/>
    <s v="STATE OF CA, DEPT. OF WATER RESOURCES"/>
    <x v="0"/>
    <x v="1"/>
    <x v="0"/>
    <x v="0"/>
    <s v="Y"/>
    <m/>
    <n v="300"/>
    <n v="350"/>
    <x v="0"/>
    <s v="Little Dutch Slough"/>
    <s v="Dutch Slough"/>
    <s v="Contra Costa"/>
    <s v="032-081-018"/>
    <s v="037-191-036, 032-081-15, 032-081-18"/>
    <s v="Patent 243, Patent 881,  Patent 3623,  Survey 5"/>
    <s v="Completely"/>
    <m/>
    <s v="Not Separated"/>
    <n v="3"/>
    <s v="no"/>
    <m/>
    <s v="No"/>
    <d v="2017-06-30T00:00:00"/>
    <x v="0"/>
    <s v="More information is needed."/>
    <x v="0"/>
    <s v="N/A"/>
    <s v="N/A"/>
    <s v="N/A"/>
    <s v="N/A"/>
    <s v="N/A"/>
    <s v="N/A"/>
    <s v="N/A"/>
    <s v="N/A"/>
    <d v="2017-06-29T00:00:00"/>
    <x v="2"/>
    <s v="Documentation is needed."/>
    <x v="0"/>
    <x v="0"/>
    <m/>
    <x v="0"/>
    <m/>
    <s v="R2"/>
    <s v="P1"/>
  </r>
  <r>
    <x v="781"/>
    <x v="356"/>
    <s v="Hastings Island Land Company"/>
    <x v="0"/>
    <x v="1"/>
    <x v="0"/>
    <x v="1"/>
    <s v="Y"/>
    <m/>
    <n v="880.64583333333348"/>
    <n v="2320"/>
    <x v="0"/>
    <s v="Cache Slough"/>
    <m/>
    <s v="Solano"/>
    <s v="38.2688 N, 121.7044 W"/>
    <s v="0042-160-16"/>
    <s v="Patents 10, 317, 344, 49 ,353, 217, 671, 408, 48, 338, 81, 359, 360, 615, 531, 406, 407, and 405 are in the POU"/>
    <s v="Completely"/>
    <n v="1876"/>
    <s v="Multiple Separations"/>
    <m/>
    <s v="no"/>
    <m/>
    <s v="No"/>
    <d v="2017-07-03T00:00:00"/>
    <x v="3"/>
    <s v="The POU is located on multiple parcels and  there are multiple separations from the watercourse. Additionally, portions of the POU are located on patents that are not riparian to the watercourse "/>
    <x v="0"/>
    <s v="N/A"/>
    <s v="N/A"/>
    <s v="N/A"/>
    <s v="N/A"/>
    <s v="N/A"/>
    <s v="N/A"/>
    <s v="N/A"/>
    <s v="N/A"/>
    <d v="2017-06-26T00:00:00"/>
    <x v="2"/>
    <s v="No documentation provided for Pre-1914"/>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82"/>
    <x v="355"/>
    <s v="STATE OF CA, DEPT. OF WATER RESOURCES"/>
    <x v="0"/>
    <x v="1"/>
    <x v="0"/>
    <x v="0"/>
    <s v="Y"/>
    <m/>
    <n v="300"/>
    <n v="525"/>
    <x v="1"/>
    <s v="Little Dutch Slough"/>
    <s v="Dutch Slough, Sac-SJ Delta"/>
    <s v="Contra Costa"/>
    <s v="032-081-018"/>
    <s v="037-191-036, 032-081-15, 032-081-18"/>
    <s v="Patent 243, Patent 881,  Patent 3623,  Survey 5"/>
    <s v="Completely"/>
    <m/>
    <s v="Not Separated"/>
    <n v="3"/>
    <s v="no"/>
    <m/>
    <s v="No"/>
    <d v="2017-09-21T00:00:00"/>
    <x v="2"/>
    <m/>
    <x v="0"/>
    <s v="N/A"/>
    <s v="N/A"/>
    <s v="N/A"/>
    <s v="N/A"/>
    <s v="N/A"/>
    <s v="N/A"/>
    <s v="N/A"/>
    <s v="N/A"/>
    <d v="2017-07-24T00:00:00"/>
    <x v="2"/>
    <s v="No documentation given. NOTE: on Statement, not checked for either Pre or Riparian Rights"/>
    <x v="0"/>
    <x v="0"/>
    <m/>
    <x v="0"/>
    <m/>
    <s v="N/A"/>
    <s v="P1"/>
  </r>
  <r>
    <x v="783"/>
    <x v="356"/>
    <s v="Hastings Island Land Company"/>
    <x v="0"/>
    <x v="1"/>
    <x v="0"/>
    <x v="1"/>
    <s v="Y"/>
    <m/>
    <n v="880.64583333333348"/>
    <n v="2320"/>
    <x v="0"/>
    <s v="Cache Slough"/>
    <m/>
    <s v="Solano"/>
    <s v="38.2689 N, 121.7045 W"/>
    <s v="0042-160-16"/>
    <s v="Patents 10, 317, 344, 49 ,353, 217, 671, 408, 48, 338, 81, 359, 360, 615, 531, 406, 407, and 405 are in the POU"/>
    <s v="Completely"/>
    <n v="1876"/>
    <s v="Multiple Separations"/>
    <m/>
    <s v="no"/>
    <m/>
    <s v="No"/>
    <d v="2017-07-03T00:00:00"/>
    <x v="3"/>
    <s v="The POU is located on multiple parcels and  there are multiple separations from the watercourse. Additionally, portions of the POU are located on patents that are not riparian to the watercourse "/>
    <x v="0"/>
    <s v="N/A"/>
    <s v="N/A"/>
    <s v="N/A"/>
    <s v="N/A"/>
    <s v="N/A"/>
    <s v="N/A"/>
    <s v="N/A"/>
    <s v="N/A"/>
    <d v="2017-06-26T00:00:00"/>
    <x v="2"/>
    <s v="No documentation provided for Pre-1914"/>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84"/>
    <x v="357"/>
    <s v="PAUL STEFANI"/>
    <x v="0"/>
    <x v="1"/>
    <x v="0"/>
    <x v="1"/>
    <s v="Y"/>
    <m/>
    <n v="560"/>
    <n v="848.07"/>
    <x v="0"/>
    <s v="Steamboat Slough"/>
    <s v="Sacramento River"/>
    <s v="Sacramento"/>
    <s v="142-0100-067"/>
    <s v="142-0100-067, 091, 103, 104, 105, 106, 107"/>
    <s v="CA PATENT 464, 1172, 1174, 1448"/>
    <s v="Partially"/>
    <n v="1860"/>
    <s v="Multiple Separations"/>
    <n v="7"/>
    <m/>
    <s v="Jimeno  Rancho Land Grant"/>
    <s v="No"/>
    <d v="2017-07-05T00:00:00"/>
    <x v="3"/>
    <s v="Some patents within the POU are not Riparian."/>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85"/>
    <x v="355"/>
    <s v="STATE OF CA, DEPT. OF WATER RESOURCES"/>
    <x v="0"/>
    <x v="1"/>
    <x v="0"/>
    <x v="0"/>
    <s v="Y"/>
    <m/>
    <n v="699.99999999999989"/>
    <n v="0"/>
    <x v="1"/>
    <s v="Emerson Slough"/>
    <s v="Dutch Slough"/>
    <s v="Contra Costa"/>
    <s v="032-081-015"/>
    <s v="037-191-036, 032-081-15, 032-081-18"/>
    <s v="Patent 243, Patent 881,  Patent 3623,  Survey 5"/>
    <s v="Partially"/>
    <m/>
    <s v="Single Separation"/>
    <n v="3"/>
    <s v="no"/>
    <m/>
    <s v="No"/>
    <d v="2017-09-21T00:00:00"/>
    <x v="2"/>
    <m/>
    <x v="0"/>
    <s v="N/A"/>
    <s v="N/A"/>
    <s v="N/A"/>
    <s v="N/A"/>
    <s v="N/A"/>
    <s v="N/A"/>
    <s v="N/A"/>
    <s v="N/A"/>
    <d v="2017-07-24T00:00:00"/>
    <x v="2"/>
    <s v="No documentation given. NOTE: on Statement, not checked for either Pre or Riparian Rights"/>
    <x v="0"/>
    <x v="0"/>
    <m/>
    <x v="0"/>
    <m/>
    <s v="N/A"/>
    <s v="P1"/>
  </r>
  <r>
    <x v="786"/>
    <x v="355"/>
    <s v="STATE OF CA, DEPT. OF WATER RESOURCES"/>
    <x v="0"/>
    <x v="1"/>
    <x v="0"/>
    <x v="0"/>
    <s v="Y"/>
    <m/>
    <n v="1000"/>
    <n v="0"/>
    <x v="1"/>
    <s v="Emerson Slough"/>
    <s v="Dutch Slough"/>
    <s v="Contra Costa"/>
    <s v="032-081-015"/>
    <s v="037-191-036, 032-081-15, 032-081-18"/>
    <s v="Patent 243, Patent 881,  Patent 3623,  Survey 5"/>
    <s v="Partially"/>
    <m/>
    <s v="Single Separation"/>
    <n v="3"/>
    <s v="no"/>
    <m/>
    <s v="No"/>
    <d v="2017-09-21T00:00:00"/>
    <x v="2"/>
    <m/>
    <x v="0"/>
    <s v="N/A"/>
    <s v="N/A"/>
    <s v="N/A"/>
    <s v="N/A"/>
    <s v="N/A"/>
    <s v="N/A"/>
    <s v="N/A"/>
    <s v="N/A"/>
    <d v="2017-07-24T00:00:00"/>
    <x v="2"/>
    <s v="No documentation given. NOTE: on Statement, not checked for either Pre or Riparian Rights"/>
    <x v="0"/>
    <x v="0"/>
    <m/>
    <x v="0"/>
    <m/>
    <s v="N/A"/>
    <s v="P1"/>
  </r>
  <r>
    <x v="787"/>
    <x v="91"/>
    <s v="Cecil Rodgers"/>
    <x v="0"/>
    <x v="7"/>
    <x v="0"/>
    <x v="0"/>
    <s v="Y"/>
    <m/>
    <n v="276.48666666666674"/>
    <n v="199.25"/>
    <x v="0"/>
    <s v="San Joaquin"/>
    <m/>
    <s v="San Joaquin"/>
    <s v="191-280-23"/>
    <s v="191-280-23"/>
    <s v="Single land parcel sold as 2 patents to the same individual:_x000a_(1) CA Patent 1521_x000a_(2) CA Patent 1525"/>
    <s v="Completely"/>
    <m/>
    <s v="Not Separated"/>
    <m/>
    <m/>
    <m/>
    <s v="No"/>
    <d v="2017-07-12T00:00:00"/>
    <x v="1"/>
    <s v="The POU is entirely covered by riparian patents and there are multiple parcels with zero separations from the watercourse "/>
    <x v="0"/>
    <s v="N/A"/>
    <s v="N/A"/>
    <s v="N/A"/>
    <s v="N/A"/>
    <s v="N/A"/>
    <s v="N/A"/>
    <s v="N/A"/>
    <s v="N/A"/>
    <d v="2017-07-12T00:00:00"/>
    <x v="1"/>
    <s v="Claimant failed to submit proof of continuous use,  however, riparian right is sufficient to constitute water use"/>
    <x v="0"/>
    <x v="0"/>
    <m/>
    <x v="0"/>
    <m/>
    <s v="R3"/>
    <s v="P3"/>
  </r>
  <r>
    <x v="788"/>
    <x v="231"/>
    <s v="Pump House Ranches Inc."/>
    <x v="0"/>
    <x v="1"/>
    <x v="0"/>
    <x v="1"/>
    <s v="Y"/>
    <m/>
    <n v="529.19999999999993"/>
    <n v="221.07400000000001"/>
    <x v="0"/>
    <s v="Steamboat Slough"/>
    <s v="Sacramento River"/>
    <s v="Sacramento"/>
    <s v="142-0120-012 (Claimed)_x000a_142-0120-064 (Actual)"/>
    <s v="Unspecified"/>
    <s v="unknown"/>
    <s v="Unknown"/>
    <n v="1860"/>
    <s v="Unknown"/>
    <m/>
    <m/>
    <m/>
    <s v="No"/>
    <d v="2017-05-26T00:00:00"/>
    <x v="0"/>
    <s v="POU information is needed"/>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89"/>
    <x v="358"/>
    <s v="Marilyn McKapes"/>
    <x v="0"/>
    <x v="1"/>
    <x v="0"/>
    <x v="1"/>
    <s v="Y"/>
    <m/>
    <n v="527.99999999999989"/>
    <n v="36.587000000000003"/>
    <x v="0"/>
    <s v="Elk Slough"/>
    <s v="Sacramento River"/>
    <s v="Yolo"/>
    <s v="043 160 37"/>
    <s v="Unknown"/>
    <s v="Unknown"/>
    <s v="Unknown"/>
    <m/>
    <s v="Unknown"/>
    <s v="unknown"/>
    <s v="Yes"/>
    <m/>
    <s v="No"/>
    <d v="2017-05-26T00:00:00"/>
    <x v="0"/>
    <s v="No POU map was provided. We need more information to understand the claim.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0"/>
    <x v="359"/>
    <s v="Natali Road Joint Pump"/>
    <x v="0"/>
    <x v="1"/>
    <x v="0"/>
    <x v="0"/>
    <s v="Y"/>
    <m/>
    <n v="1762.1333333333332"/>
    <n v="0"/>
    <x v="0"/>
    <s v="Burns Cutoff"/>
    <s v="Sacramento-San Joaquin Delta"/>
    <s v="San Joaquin"/>
    <s v="131-370-03"/>
    <s v="131-260-01_x000a_131-260-02_x000a_131-260-03_x000a_131-260-08_x000a_131-260-11_x000a_131-260-12_x000a_131-360-06_x000a_131-360-10_x000a_131-370-03"/>
    <s v="CA Patent 2182"/>
    <m/>
    <n v="1913"/>
    <s v="Not Separated"/>
    <m/>
    <m/>
    <m/>
    <s v="No"/>
    <d v="2017-06-27T00:00:00"/>
    <x v="3"/>
    <s v="category based on original review comments"/>
    <x v="0"/>
    <s v="N/A"/>
    <s v="N/A"/>
    <s v="N/A"/>
    <s v="N/A"/>
    <s v="N/A"/>
    <s v="N/A"/>
    <s v="N/A"/>
    <s v="N/A"/>
    <d v="2017-06-19T00:00:00"/>
    <x v="1"/>
    <s v="POD and POU are located within WIC boundary which is considered as *4 category"/>
    <x v="0"/>
    <x v="0"/>
    <m/>
    <x v="0"/>
    <m/>
    <s v="R1"/>
    <s v="P3"/>
  </r>
  <r>
    <x v="791"/>
    <x v="360"/>
    <s v="PYLMAN VINEYARDS INC"/>
    <x v="0"/>
    <x v="1"/>
    <x v="0"/>
    <x v="1"/>
    <s v="Y"/>
    <m/>
    <n v="563.22"/>
    <n v="753.35"/>
    <x v="0"/>
    <s v="Sacramento River"/>
    <s v="Suisun-Sac-SJ-Delta"/>
    <s v="Yolo"/>
    <s v="043-090-241"/>
    <s v="043-090-24 &amp; 043-090-13 (JS)"/>
    <s v="Patent 656"/>
    <s v="Completely"/>
    <m/>
    <s v="Not Separated"/>
    <n v="0"/>
    <s v="Yes"/>
    <m/>
    <s v="No"/>
    <d v="2017-05-30T00:00:00"/>
    <x v="3"/>
    <s v="See S020149 POU and Underlying Patents(Revised).pdf. The west portion of the POU parcels is located on a non-riparian patent to the watercourse. However, The underlying patents has the same patent number as the riparian paten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2"/>
    <x v="361"/>
    <s v="SALLY LEE BOWLSBEY"/>
    <x v="0"/>
    <x v="1"/>
    <x v="0"/>
    <x v="1"/>
    <s v="Y"/>
    <m/>
    <n v="4892.8571428571431"/>
    <n v="6850"/>
    <x v="0"/>
    <s v="Haas Slough"/>
    <s v="Cache Slough"/>
    <s v="Solano"/>
    <s v="0042-140-200_x000a_38.3044, -121.7272"/>
    <s v="0042-140-200"/>
    <s v="CA Patent 954, 953, 955"/>
    <s v="Completely"/>
    <m/>
    <s v="Not Separated"/>
    <n v="1"/>
    <s v="no"/>
    <m/>
    <s v="No"/>
    <d v="2017-05-17T00:00:00"/>
    <x v="3"/>
    <s v="POU covers the entire Parcel with APN 0042-140-200. Partial of POU is located on patents which are not riparian to the water source, Hass Slough. SEE S020154 POU and Underlying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3"/>
    <x v="362"/>
    <s v="Antonio Passaglia"/>
    <x v="0"/>
    <x v="1"/>
    <x v="0"/>
    <x v="1"/>
    <s v="Y"/>
    <m/>
    <n v="1350.2766666666666"/>
    <n v="415.01"/>
    <x v="0"/>
    <s v="Cache Slough"/>
    <s v="Sacramento River"/>
    <s v="Solano"/>
    <s v="0042-240-110"/>
    <s v="48-180-010"/>
    <s v="0177-040-010"/>
    <s v="Completely"/>
    <n v="1876"/>
    <s v="Not Separated"/>
    <n v="0"/>
    <s v="Yes"/>
    <m/>
    <s v="No"/>
    <d v="2017-05-26T00:00:00"/>
    <x v="3"/>
    <s v="Cache Slough existed at time of patent in 1876. Patent 2358 and 2112 are riparian but Survey 236 is not."/>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4"/>
    <x v="360"/>
    <s v="PYLMAN VINEYARDS INC"/>
    <x v="0"/>
    <x v="1"/>
    <x v="0"/>
    <x v="1"/>
    <s v="Y"/>
    <m/>
    <n v="689.65"/>
    <n v="593.76"/>
    <x v="0"/>
    <s v="Sacramento River"/>
    <s v="Sac-SJ Delta"/>
    <s v="Yolo"/>
    <s v="043-140-131"/>
    <s v="Unknown"/>
    <s v="Unknown"/>
    <s v="Unknown"/>
    <m/>
    <s v="Unknown"/>
    <s v="unknown"/>
    <s v="Yes"/>
    <m/>
    <s v="No"/>
    <d v="2017-05-30T00:00:00"/>
    <x v="1"/>
    <s v="The claimant did provided a POU map, the file was found on the 14th floor of the CALEPA building. The POU parcel was abutting the watercourse with the POD instream. "/>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5"/>
    <x v="363"/>
    <s v="ROGER ZANNETTI"/>
    <x v="0"/>
    <x v="1"/>
    <x v="0"/>
    <x v="1"/>
    <s v="Y"/>
    <m/>
    <n v="1600"/>
    <n v="1905.53"/>
    <x v="0"/>
    <s v="Duck Slough"/>
    <s v="Haas Slough"/>
    <s v="Solano"/>
    <s v="143-200-040"/>
    <s v="143-240-040"/>
    <s v="1256, 493, warrant 70768, cert. 3110"/>
    <s v="Completely"/>
    <n v="1908"/>
    <s v="Not Separated"/>
    <n v="1"/>
    <s v="no"/>
    <m/>
    <m/>
    <m/>
    <x v="1"/>
    <m/>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796"/>
    <x v="364"/>
    <s v="Reclamation District No. 1004"/>
    <x v="0"/>
    <x v="1"/>
    <x v="0"/>
    <x v="0"/>
    <s v="N"/>
    <m/>
    <n v="5381.5"/>
    <n v="1498"/>
    <x v="0"/>
    <s v="Butte Creek"/>
    <s v="Sacramento River"/>
    <s v="Glenn"/>
    <s v="012-028-008"/>
    <s v="Vast"/>
    <m/>
    <s v="Separated"/>
    <m/>
    <s v="Unknown"/>
    <m/>
    <s v="no"/>
    <s v="Huge district, needs a lot more documentation to support full riparian claim"/>
    <m/>
    <d v="2017-08-31T00:00:00"/>
    <x v="0"/>
    <m/>
    <x v="0"/>
    <s v="N/A"/>
    <s v="N/A"/>
    <s v="N/A"/>
    <s v="N/A"/>
    <s v="N/A"/>
    <s v="N/A"/>
    <s v="N/A"/>
    <s v="N/A"/>
    <d v="2017-06-29T00:00:00"/>
    <x v="2"/>
    <s v="Documentation is needed."/>
    <x v="0"/>
    <x v="0"/>
    <m/>
    <x v="0"/>
    <m/>
    <s v="R2"/>
    <s v="P1"/>
  </r>
  <r>
    <x v="797"/>
    <x v="364"/>
    <s v="Reclamation District No. 1004"/>
    <x v="0"/>
    <x v="1"/>
    <x v="0"/>
    <x v="0"/>
    <s v="N"/>
    <m/>
    <n v="7700.25"/>
    <n v="16105"/>
    <x v="0"/>
    <s v="Angel Slough"/>
    <s v="Butte Creek"/>
    <s v="Colusa"/>
    <s v="012-018-037"/>
    <s v="see RD_1004_POU shapefile"/>
    <s v="see map"/>
    <s v="Partially"/>
    <m/>
    <s v="Multiple Separations"/>
    <s v="Huge District Service area "/>
    <s v="no"/>
    <s v="Since area is a reclamation district we had to create a shapefile to cover the POU. All of underlying patents are federal."/>
    <s v="No"/>
    <d v="2017-10-20T00:00:00"/>
    <x v="0"/>
    <s v="Service area is within a large federal Patent identified as CA Serial Patent CACAAA 000311. Some federal patents within the POU appear to be disconnected from water source."/>
    <x v="0"/>
    <s v="N/A"/>
    <s v="N/A"/>
    <s v="N/A"/>
    <s v="N/A"/>
    <s v="N/A"/>
    <s v="N/A"/>
    <s v="N/A"/>
    <s v="N/A"/>
    <d v="2017-06-29T00:00:00"/>
    <x v="2"/>
    <s v="Documentation is needed."/>
    <x v="0"/>
    <x v="0"/>
    <m/>
    <x v="0"/>
    <m/>
    <s v="R2"/>
    <s v="P1"/>
  </r>
  <r>
    <x v="798"/>
    <x v="365"/>
    <s v="RC Farms Inc."/>
    <x v="0"/>
    <x v="35"/>
    <x v="0"/>
    <x v="0"/>
    <s v="Y"/>
    <m/>
    <n v="271.43333333333334"/>
    <n v="465.24"/>
    <x v="0"/>
    <s v="MIDDLE RIVER"/>
    <s v="SACRAMENTO SAN JOAQUIN DELTA"/>
    <s v="San Joaquin"/>
    <s v="129-180-36"/>
    <s v="129-180-36"/>
    <s v="Patent 1062"/>
    <s v="Completely"/>
    <m/>
    <s v="Not Separated"/>
    <m/>
    <m/>
    <m/>
    <s v="No"/>
    <d v="2017-08-17T00:00:00"/>
    <x v="1"/>
    <s v="APN/POU lie on a Riparian Patent."/>
    <x v="0"/>
    <s v="N/A"/>
    <s v="N/A"/>
    <s v="N/A"/>
    <s v="N/A"/>
    <s v="N/A"/>
    <s v="N/A"/>
    <s v="N/A"/>
    <s v="N/A"/>
    <d v="2017-07-21T00:00:00"/>
    <x v="2"/>
    <s v="No supporting document for Pre-1914 right was submitted. Need more info."/>
    <x v="0"/>
    <x v="0"/>
    <m/>
    <x v="0"/>
    <m/>
    <s v="R3"/>
    <s v="P1"/>
  </r>
  <r>
    <x v="799"/>
    <x v="365"/>
    <s v="RC Farms Inc."/>
    <x v="0"/>
    <x v="35"/>
    <x v="0"/>
    <x v="0"/>
    <s v="Y"/>
    <m/>
    <n v="339.88333333333333"/>
    <n v="582.53"/>
    <x v="0"/>
    <s v="Middle River"/>
    <s v="Sacramento San Joaquin Delta"/>
    <s v="San Joaquin"/>
    <s v="129-180-36"/>
    <s v="129-180-36"/>
    <s v="Patent 1062"/>
    <s v="Completely"/>
    <m/>
    <s v="Not Separated"/>
    <m/>
    <m/>
    <m/>
    <s v="No"/>
    <d v="2017-08-17T00:00:00"/>
    <x v="1"/>
    <s v="APN/POU lie on a Riparian Patent."/>
    <x v="0"/>
    <s v="N/A"/>
    <s v="N/A"/>
    <s v="N/A"/>
    <s v="N/A"/>
    <s v="N/A"/>
    <s v="N/A"/>
    <s v="N/A"/>
    <s v="N/A"/>
    <d v="2017-07-21T00:00:00"/>
    <x v="2"/>
    <s v="No supporting document for Pre-1914 right was submitted. Need more info."/>
    <x v="0"/>
    <x v="0"/>
    <m/>
    <x v="0"/>
    <m/>
    <s v="R3"/>
    <s v="P1"/>
  </r>
  <r>
    <x v="800"/>
    <x v="366"/>
    <s v="Adrianna Antoniolli"/>
    <x v="0"/>
    <x v="0"/>
    <x v="0"/>
    <x v="2"/>
    <s v="Y"/>
    <m/>
    <n v="316.33333333333331"/>
    <s v="-"/>
    <x v="0"/>
    <s v="Middle River"/>
    <s v="Sacramento-San Joaquin Delta"/>
    <s v="San Joaquin"/>
    <s v=""/>
    <s v="131-390-06_x000a_131-390-07"/>
    <s v="CA Patent 2182"/>
    <s v="Completely"/>
    <m/>
    <s v="Not Separated"/>
    <m/>
    <s v="Yes"/>
    <m/>
    <s v="No"/>
    <d v="2017-09-22T00:00:00"/>
    <x v="1"/>
    <s v="See Contract And Other Rights."/>
    <x v="0"/>
    <s v="N/A"/>
    <s v="N/A"/>
    <s v="N/A"/>
    <s v="N/A"/>
    <s v="N/A"/>
    <s v="N/A"/>
    <s v="N/A"/>
    <s v="N/A"/>
    <d v="2017-07-25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801"/>
    <x v="367"/>
    <s v="Ron Del Carlo"/>
    <x v="0"/>
    <x v="1"/>
    <x v="0"/>
    <x v="0"/>
    <s v="Y"/>
    <m/>
    <n v="441.33333333333337"/>
    <n v="148.07"/>
    <x v="0"/>
    <s v="MIDDLE RIVER"/>
    <s v="SACRAMENTO SAN JOAQUIN DELTA"/>
    <s v="San Joaquin"/>
    <s v="131-300-03"/>
    <s v="131-29-004"/>
    <s v="CA patent 1275"/>
    <s v="Separated"/>
    <m/>
    <s v="Single Separation"/>
    <m/>
    <m/>
    <m/>
    <s v="No"/>
    <d v="2017-07-21T00:00:00"/>
    <x v="3"/>
    <s v="POD is completely separated from the POU and on separate Patents."/>
    <x v="0"/>
    <s v="N/A"/>
    <s v="N/A"/>
    <s v="N/A"/>
    <s v="N/A"/>
    <s v="N/A"/>
    <s v="N/A"/>
    <s v="N/A"/>
    <s v="N/A"/>
    <d v="2017-07-24T00:00:00"/>
    <x v="1"/>
    <s v="POD and POU are located within WIC boundary which is considered as *4 category"/>
    <x v="0"/>
    <x v="0"/>
    <m/>
    <x v="0"/>
    <m/>
    <s v="R1"/>
    <s v="P3"/>
  </r>
  <r>
    <x v="802"/>
    <x v="368"/>
    <s v="Scully Packing Company"/>
    <x v="0"/>
    <x v="1"/>
    <x v="0"/>
    <x v="1"/>
    <s v="Y"/>
    <m/>
    <n v="310.12"/>
    <n v="0"/>
    <x v="0"/>
    <s v="SUTTER SLOUGH"/>
    <s v="SACRAMENTO SAN JOAQUIN DELTA"/>
    <s v="Sacramento"/>
    <s v="142-020-43"/>
    <s v="142-020-035, 142-020-034"/>
    <s v="1604, 1496"/>
    <s v="Completely"/>
    <n v="1908"/>
    <s v="Not Separated"/>
    <n v="2"/>
    <s v="no"/>
    <m/>
    <m/>
    <m/>
    <x v="1"/>
    <m/>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03"/>
    <x v="306"/>
    <s v="HERITAGE LAND COMPANY, INC."/>
    <x v="0"/>
    <x v="15"/>
    <x v="0"/>
    <x v="0"/>
    <s v="Y"/>
    <s v="Zuckerman-Mandeville, Inc._x000a_Zuckerman Family Farms, Inc."/>
    <n v="293.11666666666667"/>
    <n v="735.95"/>
    <x v="0"/>
    <s v="SYCMORE SLOUGH"/>
    <s v="San Joaquin River"/>
    <s v="San Joaquin"/>
    <s v="025-020-02"/>
    <s v="025-040-03"/>
    <s v="(1) Patent 2156_x000a_(2) Patent 578_x000a_(3) Patent 516"/>
    <s v="Partially"/>
    <m/>
    <s v="Unknown"/>
    <n v="3"/>
    <s v="Yes"/>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04"/>
    <x v="306"/>
    <s v="HERITAGE LAND COMPANY, INC."/>
    <x v="0"/>
    <x v="15"/>
    <x v="0"/>
    <x v="0"/>
    <s v="Y"/>
    <s v="Zuckerman Family Farms, Inc."/>
    <n v="293.11666666666667"/>
    <n v="736.25"/>
    <x v="0"/>
    <s v="SYCMORE SLOUGH"/>
    <s v="San Joaquin River"/>
    <s v="San Joaquin"/>
    <s v="025 020 2"/>
    <s v="025-040-03"/>
    <s v="(1) Patent 2156_x000a_(2) Patent 578_x000a_(3) Patent 516"/>
    <s v="Partially"/>
    <m/>
    <s v="Unknown"/>
    <n v="3"/>
    <s v="Yes"/>
    <s v="Same POU as S020302"/>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05"/>
    <x v="369"/>
    <s v="ZUCKERMAN-MANDEVILLE, INC."/>
    <x v="0"/>
    <x v="15"/>
    <x v="0"/>
    <x v="0"/>
    <s v="Y"/>
    <m/>
    <n v="649.59999999999991"/>
    <n v="555.91"/>
    <x v="0"/>
    <s v="SYCMORE SLOUGH"/>
    <s v="SJ Delta"/>
    <s v="San Joaquin"/>
    <s v="025-050-06"/>
    <s v="055-040-06, 055-040-04"/>
    <s v="578, 579"/>
    <s v="Partially"/>
    <m/>
    <s v="Multiple Separations"/>
    <m/>
    <m/>
    <m/>
    <s v="No"/>
    <d v="2017-06-29T00:00:00"/>
    <x v="1"/>
    <s v="POD does not need to be owned by claimant"/>
    <x v="0"/>
    <s v="N/A"/>
    <s v="N/A"/>
    <s v="N/A"/>
    <s v="N/A"/>
    <s v="N/A"/>
    <s v="N/A"/>
    <s v="N/A"/>
    <s v="N/A"/>
    <m/>
    <x v="2"/>
    <m/>
    <x v="0"/>
    <x v="0"/>
    <m/>
    <x v="0"/>
    <m/>
    <s v="R3"/>
    <s v="P1"/>
  </r>
  <r>
    <x v="806"/>
    <x v="369"/>
    <s v="ZUCKERMAN-MANDEVILLE, INC."/>
    <x v="0"/>
    <x v="15"/>
    <x v="0"/>
    <x v="0"/>
    <s v="Y"/>
    <m/>
    <n v="649.59999999999991"/>
    <n v="555.91"/>
    <x v="0"/>
    <s v="SYCMORE SLOUGH"/>
    <s v="SJ Delta"/>
    <s v="San Joaquin"/>
    <s v="025-050-06"/>
    <s v="055-040-06, 055-040-04"/>
    <s v="578, 579"/>
    <s v="Partially"/>
    <m/>
    <s v="Multiple Separations"/>
    <m/>
    <m/>
    <m/>
    <s v="No"/>
    <d v="2017-06-29T00:00:00"/>
    <x v="1"/>
    <s v="POD does not need to be owned by claimant"/>
    <x v="0"/>
    <s v="N/A"/>
    <s v="N/A"/>
    <s v="N/A"/>
    <s v="N/A"/>
    <s v="N/A"/>
    <s v="N/A"/>
    <s v="N/A"/>
    <s v="N/A"/>
    <m/>
    <x v="2"/>
    <m/>
    <x v="0"/>
    <x v="0"/>
    <m/>
    <x v="0"/>
    <m/>
    <s v="R3"/>
    <s v="P1"/>
  </r>
  <r>
    <x v="807"/>
    <x v="75"/>
    <s v="A Rossi Inc."/>
    <x v="0"/>
    <x v="10"/>
    <x v="0"/>
    <x v="0"/>
    <s v="Y"/>
    <m/>
    <n v="322.89666666666665"/>
    <n v="356.59399999999999"/>
    <x v="0"/>
    <s v="Burns Cutoff"/>
    <s v="San Joaquin River"/>
    <s v="San Joaquin"/>
    <s v="131-370-03"/>
    <s v="13126008, 13126011, 13136010"/>
    <s v="(1) J.P. Whitney 12/24/1876 patent 2182"/>
    <s v="Separated"/>
    <n v="1913"/>
    <s v="Multiple Separations"/>
    <n v="3"/>
    <s v="Yes"/>
    <s v="patent, map, and CP are provided"/>
    <s v="No"/>
    <d v="2017-05-23T00:00:00"/>
    <x v="0"/>
    <s v="POU is separated from the water source, but is located within riparian patent. Proof for riparian right preservation is needed. See S020322 POU and Underlying Patents"/>
    <x v="0"/>
    <s v="N/A"/>
    <s v="N/A"/>
    <s v="N/A"/>
    <s v="N/A"/>
    <s v="N/A"/>
    <s v="N/A"/>
    <s v="N/A"/>
    <s v="N/A"/>
    <d v="2017-07-13T00:00:00"/>
    <x v="1"/>
    <s v="POD and POU are located within WIC boundary which is considered as *4 category"/>
    <x v="0"/>
    <x v="0"/>
    <m/>
    <x v="0"/>
    <m/>
    <s v="R2"/>
    <s v="P3"/>
  </r>
  <r>
    <x v="808"/>
    <x v="370"/>
    <s v="MINNIE RATTO"/>
    <x v="0"/>
    <x v="9"/>
    <x v="0"/>
    <x v="0"/>
    <s v="Y"/>
    <m/>
    <n v="374.38666666666671"/>
    <n v="156.40700000000001"/>
    <x v="0"/>
    <s v="MIDDLE RIVER"/>
    <s v="SACRAMENTO SAN JOAQUIN RIVER"/>
    <s v="San Joaquin"/>
    <s v="191-090-02"/>
    <s v="191-090-02"/>
    <s v="JP Whitney Patent"/>
    <s v="Separated"/>
    <m/>
    <s v="Single Separation"/>
    <m/>
    <m/>
    <m/>
    <s v="No"/>
    <d v="2017-08-30T00:00:00"/>
    <x v="1"/>
    <s v="APN/POU lie on the Riparian Patent 2182."/>
    <x v="0"/>
    <s v="N/A"/>
    <s v="N/A"/>
    <s v="N/A"/>
    <s v="N/A"/>
    <s v="N/A"/>
    <s v="N/A"/>
    <s v="N/A"/>
    <s v="N/A"/>
    <d v="2017-07-31T00:00:00"/>
    <x v="2"/>
    <s v="No documentation provided"/>
    <x v="0"/>
    <x v="0"/>
    <m/>
    <x v="0"/>
    <m/>
    <s v="R3"/>
    <s v="P1"/>
  </r>
  <r>
    <x v="809"/>
    <x v="371"/>
    <s v="THACH NGOC"/>
    <x v="0"/>
    <x v="9"/>
    <x v="0"/>
    <x v="0"/>
    <s v="Y"/>
    <m/>
    <n v="467.14666666666665"/>
    <n v="6.63"/>
    <x v="0"/>
    <s v="MIDDLE RIVER"/>
    <s v="SAC RIVER AND SAN JOAQUIN RIVER DELTA"/>
    <s v="San Joaquin"/>
    <s v="191-030-06"/>
    <s v="191-100-02"/>
    <s v="CA PATENT 2182"/>
    <s v="Separated"/>
    <m/>
    <s v="Not Separated"/>
    <n v="1"/>
    <s v="no"/>
    <m/>
    <s v="No"/>
    <d v="2017-06-28T00:00:00"/>
    <x v="1"/>
    <s v="POU is separated from water source, however, POU is located within riparian patent; POU is considered to possess riparian right. POU and POD are within the same watershed. The property has no severance. There was no water used for storage. See S020330 POU and Underlying Patents"/>
    <x v="0"/>
    <s v="N/A"/>
    <s v="N/A"/>
    <s v="N/A"/>
    <s v="N/A"/>
    <s v="N/A"/>
    <s v="N/A"/>
    <s v="N/A"/>
    <s v="N/A"/>
    <d v="2017-06-19T00:00:00"/>
    <x v="2"/>
    <s v="More information needed"/>
    <x v="0"/>
    <x v="0"/>
    <m/>
    <x v="0"/>
    <m/>
    <s v="R3"/>
    <s v="P1"/>
  </r>
  <r>
    <x v="810"/>
    <x v="372"/>
    <s v="Joseph Bacchetti"/>
    <x v="0"/>
    <x v="12"/>
    <x v="0"/>
    <x v="0"/>
    <s v="Y"/>
    <m/>
    <n v="567"/>
    <n v="1149.83"/>
    <x v="0"/>
    <s v="OLD RIVER"/>
    <s v="NOT SPECIFIED"/>
    <s v="San Joaquin"/>
    <s v="189-05-28"/>
    <s v="189-05-28"/>
    <s v="Federal Rancho El Pescadero"/>
    <s v="Completely"/>
    <m/>
    <s v="Not Separated"/>
    <m/>
    <m/>
    <m/>
    <s v="No"/>
    <d v="2017-06-07T00:00:00"/>
    <x v="1"/>
    <s v="APN and POD alongside Old River."/>
    <x v="0"/>
    <s v="N/A"/>
    <s v="N/A"/>
    <s v="N/A"/>
    <s v="N/A"/>
    <s v="N/A"/>
    <s v="N/A"/>
    <s v="N/A"/>
    <s v="N/A"/>
    <d v="2017-07-23T00:00:00"/>
    <x v="1"/>
    <s v="Documentation is given that supports Pre-1914 rights. On Pg. 9 of the PDF, describes irrigation before 1914."/>
    <x v="0"/>
    <x v="0"/>
    <m/>
    <x v="0"/>
    <m/>
    <s v="R3"/>
    <s v="P3"/>
  </r>
  <r>
    <x v="811"/>
    <x v="373"/>
    <s v="ABF Farm Services Inc."/>
    <x v="0"/>
    <x v="1"/>
    <x v="0"/>
    <x v="0"/>
    <s v="Y"/>
    <m/>
    <n v="458.77333333333337"/>
    <s v="-"/>
    <x v="0"/>
    <s v="MIDDLE RIVER"/>
    <s v="SACRAMENTO-SAN JOAQUIN DELTA"/>
    <s v="San Joaquin"/>
    <s v="189-230-02"/>
    <s v="189-200-04_x000a_189-230-02"/>
    <s v="(1) Patent 1680_x000a_(2) Patent 1655_x000a_(3) Patent 1682_x000a_(4) CACAAA 092084"/>
    <s v="Completely"/>
    <m/>
    <s v="Not Separated"/>
    <n v="0"/>
    <s v="no"/>
    <m/>
    <s v="Yes"/>
    <d v="2017-06-20T00:00:00"/>
    <x v="1"/>
    <s v="Both APNs 18920004 and 18923002 are riparian to Middle River. "/>
    <x v="0"/>
    <s v="N/A"/>
    <s v="N/A"/>
    <s v="N/A"/>
    <s v="N/A"/>
    <s v="N/A"/>
    <s v="N/A"/>
    <s v="N/A"/>
    <s v="N/A"/>
    <d v="2017-06-19T00:00:00"/>
    <x v="2"/>
    <s v="More information needed"/>
    <x v="0"/>
    <x v="0"/>
    <m/>
    <x v="0"/>
    <m/>
    <s v="R3"/>
    <s v="P1"/>
  </r>
  <r>
    <x v="812"/>
    <x v="322"/>
    <s v="MAIN STONE CORPORATION"/>
    <x v="0"/>
    <x v="1"/>
    <x v="0"/>
    <x v="0"/>
    <s v="Y"/>
    <m/>
    <n v="600.84333333333336"/>
    <n v="0"/>
    <x v="0"/>
    <s v="Old River"/>
    <s v="Sacramento-San Joaquin Delta"/>
    <s v="San Joaquin"/>
    <s v="189-050-43"/>
    <m/>
    <s v="Rancho El Pescadero"/>
    <m/>
    <m/>
    <m/>
    <m/>
    <m/>
    <m/>
    <m/>
    <d v="2017-06-29T00:00:00"/>
    <x v="1"/>
    <s v="The POU is located within one parcel on a patent riparian to the watercourse with no separations "/>
    <x v="0"/>
    <s v="N/A"/>
    <s v="N/A"/>
    <s v="N/A"/>
    <s v="N/A"/>
    <s v="N/A"/>
    <s v="N/A"/>
    <s v="N/A"/>
    <s v="N/A"/>
    <d v="2017-07-07T00:00:00"/>
    <x v="1"/>
    <s v="Claimant failed to submit property proof of continuous diversion but the riparian right is sufficient to constitute use "/>
    <x v="0"/>
    <x v="0"/>
    <m/>
    <x v="0"/>
    <m/>
    <s v="R3"/>
    <s v="P3"/>
  </r>
  <r>
    <x v="813"/>
    <x v="373"/>
    <s v="ABF Farm Services Inc."/>
    <x v="0"/>
    <x v="11"/>
    <x v="0"/>
    <x v="0"/>
    <s v="Y"/>
    <m/>
    <n v="2880.42"/>
    <n v="2102.35"/>
    <x v="0"/>
    <s v="Grant Line Canal"/>
    <s v="Sacramento-San Joaquin Delta"/>
    <s v="San Joaquin"/>
    <s v="189-200-06"/>
    <s v="189-200-06_x000a_189-230-28_x000a_189-210-20"/>
    <s v="(1) Patent 2256_x000a_(2) Patent 1655_x000a_(3) Patent 1680_x000a_(4) Patent 1682"/>
    <s v="Completely"/>
    <s v="Late 1800s"/>
    <s v="Not Separated"/>
    <m/>
    <m/>
    <m/>
    <s v="No"/>
    <d v="2017-06-20T00:00:00"/>
    <x v="3"/>
    <s v="3 of 4 APNs are not riparian: 18921020, 18920006, and 18923028. APN 18920006 is riparian to Grant River Canal."/>
    <x v="0"/>
    <s v="N/A"/>
    <s v="N/A"/>
    <s v="N/A"/>
    <s v="N/A"/>
    <s v="N/A"/>
    <s v="N/A"/>
    <s v="N/A"/>
    <s v="N/A"/>
    <d v="2017-06-19T00:00:00"/>
    <x v="2"/>
    <s v="More information needed"/>
    <x v="0"/>
    <x v="0"/>
    <m/>
    <x v="0"/>
    <m/>
    <s v="R1"/>
    <s v="P1"/>
  </r>
  <r>
    <x v="814"/>
    <x v="360"/>
    <s v="PYLMAN VINEYARDS INC"/>
    <x v="0"/>
    <x v="1"/>
    <x v="0"/>
    <x v="1"/>
    <s v="Y"/>
    <m/>
    <n v="308.86999999999995"/>
    <n v="319.31"/>
    <x v="0"/>
    <s v="ELK SLOUGH"/>
    <s v="SACRAMENTO-SAN JOAQUIN RIVER DELTA"/>
    <s v="Yolo"/>
    <s v="043-090-25"/>
    <s v="043-090-25, 043-070-05"/>
    <s v="Patent 1470, Patent 1044"/>
    <s v="Completely"/>
    <m/>
    <s v="Not Separated"/>
    <n v="2"/>
    <s v="no"/>
    <m/>
    <s v="No"/>
    <d v="2017-06-29T00:00:00"/>
    <x v="0"/>
    <s v="Partial of APN 043 070 05 are covered by patent 2420 which may not be a riparian to the water source, Elk Slough"/>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15"/>
    <x v="374"/>
    <s v="John C. Rocha"/>
    <x v="0"/>
    <x v="1"/>
    <x v="0"/>
    <x v="0"/>
    <s v="Y"/>
    <m/>
    <n v="2941.2500000000005"/>
    <n v="1243.49"/>
    <x v="0"/>
    <s v="Middle River"/>
    <s v="San Joaquin River"/>
    <s v="San Joaquin"/>
    <s v="131-120-05 (Claimed)_x000a_131-120-02 (Actual)"/>
    <s v="131-110-05"/>
    <s v="J.P. Whitney Patent # 2182"/>
    <s v="Completely"/>
    <m/>
    <s v="Not Separated"/>
    <m/>
    <m/>
    <m/>
    <s v="No"/>
    <d v="2017-06-07T00:00:00"/>
    <x v="1"/>
    <s v="SEE S020456 POU and Underlying patents.pdf. _x000a_The property abuts a natural water source (Middle River or Trapper Slough [1913]). Patent information was not provided but through previous work with patents in GIS it was confirmed that the POU land lies completely within CA land patent #2182 "/>
    <x v="0"/>
    <s v="N/A"/>
    <s v="N/A"/>
    <s v="N/A"/>
    <s v="N/A"/>
    <s v="N/A"/>
    <s v="N/A"/>
    <s v="N/A"/>
    <s v="N/A"/>
    <d v="2017-07-24T00:00:00"/>
    <x v="2"/>
    <s v="No supporting document for Pre-1914 right was submitted. Need more info."/>
    <x v="0"/>
    <x v="0"/>
    <m/>
    <x v="0"/>
    <m/>
    <s v="R3"/>
    <s v="P1"/>
  </r>
  <r>
    <x v="816"/>
    <x v="375"/>
    <s v="RECLAMATION DISTRICT #150"/>
    <x v="0"/>
    <x v="1"/>
    <x v="0"/>
    <x v="1"/>
    <s v="Y"/>
    <m/>
    <n v="8695.8533333333344"/>
    <n v="7998"/>
    <x v="0"/>
    <s v="ELK SLOUGH"/>
    <s v="SUTTER SLOUGH"/>
    <s v="Yolo"/>
    <s v=""/>
    <m/>
    <m/>
    <m/>
    <m/>
    <m/>
    <m/>
    <m/>
    <m/>
    <m/>
    <m/>
    <x v="0"/>
    <s v="_x000a_Need to consult record room to look for title and patent"/>
    <x v="0"/>
    <s v="N/A"/>
    <s v="N/A"/>
    <s v="N/A"/>
    <s v="N/A"/>
    <s v="N/A"/>
    <s v="N/A"/>
    <s v="N/A"/>
    <s v="N/A"/>
    <d v="2017-07-25T00:00:00"/>
    <x v="0"/>
    <s v="Some documentation is present. However, need more concrete documentation stating use before 1914."/>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17"/>
    <x v="376"/>
    <s v="Warren Schmidt"/>
    <x v="0"/>
    <x v="1"/>
    <x v="0"/>
    <x v="2"/>
    <s v="Y"/>
    <m/>
    <n v="582.66666666666663"/>
    <s v="-"/>
    <x v="0"/>
    <s v="MIDDLE RIVER"/>
    <s v="SACRAMENTO-SAN JOAQUIN DELTA"/>
    <s v="San Joaquin"/>
    <s v="131-390-03"/>
    <s v="162-050-09"/>
    <s v="CA PATENT 2182"/>
    <s v="Separated"/>
    <m/>
    <s v="Not Separated"/>
    <m/>
    <m/>
    <m/>
    <s v="No"/>
    <d v="2017-09-22T00:00:00"/>
    <x v="1"/>
    <s v="See Contract And Other Rights. APN/POU lie on a Riparian Patent"/>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818"/>
    <x v="377"/>
    <s v="Trapper Slough Ranch Corporation"/>
    <x v="0"/>
    <x v="29"/>
    <x v="0"/>
    <x v="0"/>
    <s v="Y"/>
    <m/>
    <n v="600.33333333333337"/>
    <n v="493.11"/>
    <x v="0"/>
    <s v="TRAPPER SLOUGH"/>
    <s v="SACRAMENTO-SAN JOAQUIN DELTA"/>
    <s v="San Joaquin"/>
    <s v="129-200-08"/>
    <s v="129-200-08"/>
    <s v="CA PATENT 2182"/>
    <m/>
    <n v="1910"/>
    <s v="Not Separated"/>
    <m/>
    <m/>
    <m/>
    <s v="No"/>
    <d v="2017-08-10T00:00:00"/>
    <x v="1"/>
    <s v="APN/POU lie on a Riparian Patent"/>
    <x v="0"/>
    <s v="N/A"/>
    <s v="N/A"/>
    <s v="N/A"/>
    <s v="N/A"/>
    <s v="N/A"/>
    <s v="N/A"/>
    <s v="N/A"/>
    <s v="N/A"/>
    <d v="2017-07-31T00:00:00"/>
    <x v="2"/>
    <s v="No documentation provided"/>
    <x v="0"/>
    <x v="0"/>
    <m/>
    <x v="0"/>
    <m/>
    <s v="R3"/>
    <s v="P1"/>
  </r>
  <r>
    <x v="819"/>
    <x v="374"/>
    <s v="John C. Rocha"/>
    <x v="0"/>
    <x v="1"/>
    <x v="0"/>
    <x v="0"/>
    <s v="Y"/>
    <m/>
    <n v="702.67"/>
    <n v="242.92"/>
    <x v="0"/>
    <s v="Trapper Slough"/>
    <s v="San Joaquin River"/>
    <s v="San Joaquin"/>
    <s v="131-120-01"/>
    <m/>
    <s v="J.P. Whitney Patent # 2182"/>
    <s v="Completely"/>
    <n v="1910"/>
    <s v="Not Separated"/>
    <m/>
    <m/>
    <m/>
    <s v="No"/>
    <d v="2017-06-07T00:00:00"/>
    <x v="0"/>
    <s v="SEE S020471 POU and Underlying patents.pdf_x000a_The property is located on riparian patents, however, it is not abutting the listed water source. The claimant did provided a map that shows the irrigation easement within the APN: 131-120-01. We may need more information to understand if the riparian right was distributed among the severed parcels."/>
    <x v="0"/>
    <s v="N/A"/>
    <s v="N/A"/>
    <s v="N/A"/>
    <s v="N/A"/>
    <s v="N/A"/>
    <s v="N/A"/>
    <s v="N/A"/>
    <s v="N/A"/>
    <d v="2017-07-24T00:00:00"/>
    <x v="2"/>
    <s v="No supporting document for Pre-1914 right was submitted. Need more info."/>
    <x v="0"/>
    <x v="0"/>
    <m/>
    <x v="0"/>
    <m/>
    <s v="R2"/>
    <s v="P1"/>
  </r>
  <r>
    <x v="820"/>
    <x v="377"/>
    <s v="Trapper Slough Ranch Corporation"/>
    <x v="0"/>
    <x v="1"/>
    <x v="0"/>
    <x v="0"/>
    <s v="Y"/>
    <m/>
    <n v="610.33333333333337"/>
    <n v="145.72"/>
    <x v="0"/>
    <s v="TRAPPER SLOUGH"/>
    <s v="SACRAMENTO-SAN JOAQUIN DELTA"/>
    <s v="San Joaquin"/>
    <m/>
    <m/>
    <m/>
    <m/>
    <n v="1910"/>
    <m/>
    <m/>
    <m/>
    <m/>
    <m/>
    <m/>
    <x v="3"/>
    <s v="_x000a_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7-31T00:00:00"/>
    <x v="2"/>
    <s v="No documentation provided"/>
    <x v="0"/>
    <x v="0"/>
    <m/>
    <x v="0"/>
    <m/>
    <s v="R1"/>
    <s v="P1"/>
  </r>
  <r>
    <x v="821"/>
    <x v="374"/>
    <s v="John C. Rocha"/>
    <x v="0"/>
    <x v="1"/>
    <x v="0"/>
    <x v="0"/>
    <s v="Y"/>
    <m/>
    <n v="2162.7733333333335"/>
    <n v="1123.3800000000001"/>
    <x v="0"/>
    <s v="Middle River"/>
    <s v="San Joaquin River"/>
    <s v="San Joaquin"/>
    <s v="131-120-02"/>
    <m/>
    <s v="J.P. Whitney Patent # 2182"/>
    <s v="Completely"/>
    <m/>
    <s v="Not Separated"/>
    <m/>
    <m/>
    <m/>
    <s v="No"/>
    <d v="2017-06-07T00:00:00"/>
    <x v="1"/>
    <s v="SEE S020471 POU and Underlying patents.pdf_x000a_The property abuts a natural water source (Middle River or Trapper Slough [1913]). Patent information was not provided but through previous work with patents in GIS it was confirmed that the POU land lies completely within CA land patent #2182 (J.P. Whitney). "/>
    <x v="0"/>
    <s v="N/A"/>
    <s v="N/A"/>
    <s v="N/A"/>
    <s v="N/A"/>
    <s v="N/A"/>
    <s v="N/A"/>
    <s v="N/A"/>
    <s v="N/A"/>
    <d v="2017-07-24T00:00:00"/>
    <x v="2"/>
    <s v="No supporting document for Pre-1914 right was submitted. Need more info."/>
    <x v="0"/>
    <x v="0"/>
    <m/>
    <x v="0"/>
    <m/>
    <s v="R3"/>
    <s v="P1"/>
  </r>
  <r>
    <x v="822"/>
    <x v="374"/>
    <s v="John C. Rocha"/>
    <x v="0"/>
    <x v="1"/>
    <x v="0"/>
    <x v="0"/>
    <s v="Y"/>
    <m/>
    <n v="458.56999999999994"/>
    <n v="341.27"/>
    <x v="0"/>
    <s v="Trapper Slough"/>
    <s v="San Joaquin River"/>
    <s v="San Joaquin"/>
    <s v="131-120-05 (Claimed)_x000a_129-200-08 (Actual)"/>
    <s v="131-110-05"/>
    <s v="J.P. Whitney Patent # 2182"/>
    <s v="Completely"/>
    <n v="1910"/>
    <s v="Not Separated"/>
    <m/>
    <m/>
    <m/>
    <s v="No"/>
    <d v="2017-06-07T00:00:00"/>
    <x v="1"/>
    <s v="SEE S020479 POU and Underlying patents.pdf_x000a_The property abuts a natural water source (Middle River or Trapper Slough [1913]). Patent information was not provided but through previous work with patents in GIS it was confirmed that the POU land lies completely within CA land patent #2182 (J.P. Whitney). "/>
    <x v="0"/>
    <s v="N/A"/>
    <s v="N/A"/>
    <s v="N/A"/>
    <s v="N/A"/>
    <s v="N/A"/>
    <s v="N/A"/>
    <s v="N/A"/>
    <s v="N/A"/>
    <d v="2017-07-24T00:00:00"/>
    <x v="2"/>
    <s v="No supporting document for Pre-1914 right was submitted. Need more info."/>
    <x v="0"/>
    <x v="0"/>
    <m/>
    <x v="0"/>
    <m/>
    <s v="R3"/>
    <s v="P1"/>
  </r>
  <r>
    <x v="823"/>
    <x v="369"/>
    <s v="ZUCKERMAN-MANDEVILLE, INC."/>
    <x v="0"/>
    <x v="39"/>
    <x v="0"/>
    <x v="0"/>
    <s v="Y"/>
    <m/>
    <n v="649.00333333333344"/>
    <n v="1212.3399999999999"/>
    <x v="0"/>
    <s v="Empire Cut"/>
    <s v="SJ Delta"/>
    <s v="San Joaquin"/>
    <s v="129-080-71"/>
    <s v="129-310-06, 129-310-07, 129-310-11"/>
    <s v="4778, 2182, 2181"/>
    <s v="Partially"/>
    <m/>
    <s v="Multiple Separations"/>
    <m/>
    <m/>
    <m/>
    <s v="No"/>
    <d v="2017-06-29T00:00:00"/>
    <x v="0"/>
    <s v="POD from Empire Cut, portions of POU touch Whiskey Slough"/>
    <x v="0"/>
    <s v="N/A"/>
    <s v="N/A"/>
    <s v="N/A"/>
    <s v="N/A"/>
    <s v="N/A"/>
    <s v="N/A"/>
    <s v="N/A"/>
    <s v="N/A"/>
    <m/>
    <x v="2"/>
    <m/>
    <x v="0"/>
    <x v="0"/>
    <m/>
    <x v="0"/>
    <m/>
    <s v="R2"/>
    <s v="P1"/>
  </r>
  <r>
    <x v="824"/>
    <x v="378"/>
    <s v="ZUCKERMAN-HERITAGE INC"/>
    <x v="0"/>
    <x v="10"/>
    <x v="0"/>
    <x v="0"/>
    <s v="Y"/>
    <m/>
    <n v="293"/>
    <n v="248.22"/>
    <x v="0"/>
    <s v="San Joaquin River"/>
    <m/>
    <s v="San Joaquin"/>
    <m/>
    <m/>
    <m/>
    <m/>
    <m/>
    <m/>
    <m/>
    <m/>
    <m/>
    <m/>
    <d v="2017-07-21T00:00:00"/>
    <x v="1"/>
    <s v="POD/POU lie on Riparian Patents"/>
    <x v="0"/>
    <s v="N/A"/>
    <s v="N/A"/>
    <s v="N/A"/>
    <s v="N/A"/>
    <s v="N/A"/>
    <s v="N/A"/>
    <s v="N/A"/>
    <s v="N/A"/>
    <d v="2017-07-25T00:00:00"/>
    <x v="2"/>
    <s v="Some documentation given, but none specifying use."/>
    <x v="0"/>
    <x v="0"/>
    <m/>
    <x v="0"/>
    <m/>
    <s v="R3"/>
    <s v="P1"/>
  </r>
  <r>
    <x v="825"/>
    <x v="369"/>
    <s v="ZUCKERMAN-MANDEVILLE, INC."/>
    <x v="0"/>
    <x v="39"/>
    <x v="0"/>
    <x v="0"/>
    <s v="Y"/>
    <m/>
    <n v="649.00333333333344"/>
    <n v="11.08"/>
    <x v="0"/>
    <s v="Lathom Slough"/>
    <s v="SJ Delta"/>
    <s v="San Joaquin"/>
    <s v="129-080-71"/>
    <s v="129-080-09, 129-310-12, 129-310-13"/>
    <s v="4778, 2182, 2181"/>
    <s v="Separated"/>
    <m/>
    <s v="Multiple Separations"/>
    <m/>
    <m/>
    <m/>
    <s v="No"/>
    <d v="2017-06-29T00:00:00"/>
    <x v="0"/>
    <s v="POU separated from river"/>
    <x v="0"/>
    <s v="N/A"/>
    <s v="N/A"/>
    <s v="N/A"/>
    <s v="N/A"/>
    <s v="N/A"/>
    <s v="N/A"/>
    <s v="N/A"/>
    <s v="N/A"/>
    <m/>
    <x v="2"/>
    <m/>
    <x v="0"/>
    <x v="0"/>
    <m/>
    <x v="0"/>
    <m/>
    <s v="R2"/>
    <s v="P1"/>
  </r>
  <r>
    <x v="826"/>
    <x v="369"/>
    <s v="ZUCKERMAN-MANDEVILLE, INC."/>
    <x v="0"/>
    <x v="39"/>
    <x v="0"/>
    <x v="0"/>
    <s v="Y"/>
    <m/>
    <n v="506.39666666666665"/>
    <n v="505.42"/>
    <x v="0"/>
    <s v="Lathom Slough"/>
    <s v="SJ Delta"/>
    <s v="San Joaquin"/>
    <s v="129-080-71"/>
    <s v="129-310-14"/>
    <n v="4778"/>
    <s v="Completely"/>
    <m/>
    <s v="Not Separated"/>
    <m/>
    <m/>
    <m/>
    <s v="No"/>
    <d v="2017-06-29T00:00:00"/>
    <x v="1"/>
    <s v="Parcel adjacent to river"/>
    <x v="0"/>
    <s v="N/A"/>
    <s v="N/A"/>
    <s v="N/A"/>
    <s v="N/A"/>
    <s v="N/A"/>
    <s v="N/A"/>
    <s v="N/A"/>
    <s v="N/A"/>
    <m/>
    <x v="2"/>
    <m/>
    <x v="0"/>
    <x v="0"/>
    <m/>
    <x v="0"/>
    <m/>
    <s v="R3"/>
    <s v="P1"/>
  </r>
  <r>
    <x v="827"/>
    <x v="379"/>
    <s v="Clavius Club Company LLC"/>
    <x v="0"/>
    <x v="39"/>
    <x v="0"/>
    <x v="0"/>
    <s v="Y"/>
    <m/>
    <n v="1349.1433333333334"/>
    <n v="1578.44"/>
    <x v="0"/>
    <s v="MIDDLE RIVER"/>
    <s v="SAN JOAQUIN RIVER"/>
    <s v="San Joaquin"/>
    <s v="129-080-68"/>
    <m/>
    <s v="(1) 12/21/1876 patent to John W. Coleman, #2181, Book 7, Page 309, surveys 579, 580, 581, 582, 583, 584"/>
    <s v="Completely"/>
    <m/>
    <s v="Not Separated"/>
    <m/>
    <m/>
    <m/>
    <s v="No"/>
    <d v="2017-05-26T00:00:00"/>
    <x v="1"/>
    <s v="POU is located on Riparian Patents that are not severed."/>
    <x v="0"/>
    <s v="N/A"/>
    <s v="N/A"/>
    <s v="N/A"/>
    <s v="N/A"/>
    <s v="N/A"/>
    <s v="N/A"/>
    <s v="N/A"/>
    <s v="N/A"/>
    <d v="2017-06-27T00:00:00"/>
    <x v="2"/>
    <s v="More information is needed."/>
    <x v="0"/>
    <x v="0"/>
    <m/>
    <x v="0"/>
    <m/>
    <s v="R3"/>
    <s v="P1"/>
  </r>
  <r>
    <x v="828"/>
    <x v="369"/>
    <s v="ZUCKERMAN-MANDEVILLE, INC."/>
    <x v="0"/>
    <x v="39"/>
    <x v="0"/>
    <x v="0"/>
    <s v="Y"/>
    <m/>
    <n v="319.20666666666659"/>
    <n v="128.9"/>
    <x v="0"/>
    <s v="Lathom Slough"/>
    <s v="SJ Delta"/>
    <s v="San Joaquin"/>
    <s v="129-080-71"/>
    <s v="129-310-10"/>
    <n v="4778"/>
    <s v="Completely"/>
    <m/>
    <s v="Not Separated"/>
    <m/>
    <m/>
    <m/>
    <s v="No"/>
    <d v="2017-06-29T00:00:00"/>
    <x v="1"/>
    <s v="Parcel adjacent to river"/>
    <x v="0"/>
    <s v="N/A"/>
    <s v="N/A"/>
    <s v="N/A"/>
    <s v="N/A"/>
    <s v="N/A"/>
    <s v="N/A"/>
    <s v="N/A"/>
    <s v="N/A"/>
    <m/>
    <x v="2"/>
    <m/>
    <x v="0"/>
    <x v="0"/>
    <m/>
    <x v="0"/>
    <m/>
    <s v="R3"/>
    <s v="P1"/>
  </r>
  <r>
    <x v="829"/>
    <x v="369"/>
    <s v="ZUCKERMAN-MANDEVILLE, INC."/>
    <x v="0"/>
    <x v="39"/>
    <x v="0"/>
    <x v="0"/>
    <s v="Y"/>
    <m/>
    <n v="394.53"/>
    <n v="382.42"/>
    <x v="0"/>
    <s v="Lathom Slough"/>
    <s v="SJ Delta"/>
    <s v="San Joaquin"/>
    <s v="129-080-71"/>
    <s v="129-310-15"/>
    <n v="4778"/>
    <s v="Partially"/>
    <m/>
    <s v="Multiple Separations"/>
    <m/>
    <m/>
    <m/>
    <s v="No"/>
    <d v="2017-06-29T00:00:00"/>
    <x v="1"/>
    <s v="Parcel adjacent to river"/>
    <x v="0"/>
    <s v="N/A"/>
    <s v="N/A"/>
    <s v="N/A"/>
    <s v="N/A"/>
    <s v="N/A"/>
    <s v="N/A"/>
    <s v="N/A"/>
    <s v="N/A"/>
    <m/>
    <x v="2"/>
    <m/>
    <x v="0"/>
    <x v="0"/>
    <m/>
    <x v="0"/>
    <m/>
    <s v="R3"/>
    <s v="P1"/>
  </r>
  <r>
    <x v="830"/>
    <x v="379"/>
    <s v="Clavius Club Company LLC"/>
    <x v="0"/>
    <x v="39"/>
    <x v="0"/>
    <x v="0"/>
    <s v="Y"/>
    <m/>
    <n v="792.96999999999991"/>
    <n v="1387.44"/>
    <x v="0"/>
    <s v="Middle River"/>
    <s v="San Joaquin River"/>
    <s v="San Joaquin"/>
    <s v="129-080-33"/>
    <s v="129-080-03_x000a_129-080-33"/>
    <s v="(1) CA Patent 437_x000a_(2) CA Patent 2181_x000a_(3) CA Patent 3309_x000a_(4) CA Patent 4778_x000a_(5) CA Patent 4793"/>
    <s v="Completely"/>
    <m/>
    <s v="Not Separated"/>
    <m/>
    <m/>
    <m/>
    <s v="No"/>
    <d v="2017-05-26T00:00:00"/>
    <x v="3"/>
    <s v="Part of the POU is on separate non-Riparian Patents."/>
    <x v="0"/>
    <s v="N/A"/>
    <s v="N/A"/>
    <s v="N/A"/>
    <s v="N/A"/>
    <s v="N/A"/>
    <s v="N/A"/>
    <s v="N/A"/>
    <s v="N/A"/>
    <d v="2017-06-27T00:00:00"/>
    <x v="2"/>
    <s v="More information is needed."/>
    <x v="0"/>
    <x v="0"/>
    <m/>
    <x v="0"/>
    <m/>
    <s v="R1"/>
    <s v="P1"/>
  </r>
  <r>
    <x v="831"/>
    <x v="379"/>
    <s v="Clavius Club Company LLC"/>
    <x v="0"/>
    <x v="39"/>
    <x v="0"/>
    <x v="0"/>
    <s v="Y"/>
    <m/>
    <n v="318.45"/>
    <n v="336.46"/>
    <x v="0"/>
    <s v="Middle River"/>
    <s v="San Joaquin River"/>
    <s v="San Joaquin"/>
    <s v="129-080-33"/>
    <s v="129-080-33"/>
    <s v="(1) CA Patent 4778"/>
    <s v="Completely"/>
    <m/>
    <s v="Not Separated"/>
    <m/>
    <m/>
    <m/>
    <s v="No"/>
    <d v="2017-05-26T00:00:00"/>
    <x v="1"/>
    <s v="Place of use is adjacent to Middle River; POD is owned by statement holder, and place of use is fully enclosed by original riparian CA patent 4778."/>
    <x v="0"/>
    <s v="N/A"/>
    <s v="N/A"/>
    <s v="N/A"/>
    <s v="N/A"/>
    <s v="N/A"/>
    <s v="N/A"/>
    <s v="N/A"/>
    <s v="N/A"/>
    <d v="2017-06-27T00:00:00"/>
    <x v="2"/>
    <s v="More information is needed."/>
    <x v="0"/>
    <x v="0"/>
    <m/>
    <x v="0"/>
    <m/>
    <s v="R3"/>
    <s v="P1"/>
  </r>
  <r>
    <x v="832"/>
    <x v="16"/>
    <s v="PACIFIC GAS AND ELECTRIC COMPANY"/>
    <x v="0"/>
    <x v="39"/>
    <x v="0"/>
    <x v="0"/>
    <s v="Y"/>
    <m/>
    <n v="733.40750000000003"/>
    <n v="98.74"/>
    <x v="0"/>
    <s v="MIDDLE RIVER"/>
    <s v="SAN JOAQUIN RIVER"/>
    <s v="San Joaquin"/>
    <s v="129-080-68"/>
    <s v="129-310-02_x000a_129-080-05_x000a_129-080-67_x000a_129-310-05_x000a_129-310-07_x000a_129-080-09_x000a_129-310-13_x000a_"/>
    <s v="(1) Patent 2181_x000a_(2) Patent 4778_x000a_(3) Patent 4793_x000a_(4) Patent 4798"/>
    <s v="Partially"/>
    <m/>
    <s v="Multiple Separations"/>
    <n v="6"/>
    <s v="no"/>
    <m/>
    <s v="No"/>
    <d v="2017-06-27T00:00:00"/>
    <x v="1"/>
    <s v="3 patented area are riparian._x000a_ _x000a_Did not delete prior map."/>
    <x v="0"/>
    <s v="N/A"/>
    <s v="N/A"/>
    <s v="N/A"/>
    <s v="N/A"/>
    <s v="N/A"/>
    <s v="N/A"/>
    <s v="N/A"/>
    <s v="N/A"/>
    <d v="2017-06-19T00:00:00"/>
    <x v="2"/>
    <s v="More information needed"/>
    <x v="0"/>
    <x v="0"/>
    <m/>
    <x v="0"/>
    <m/>
    <s v="R3"/>
    <s v="P1"/>
  </r>
  <r>
    <x v="833"/>
    <x v="16"/>
    <s v="PACIFIC GAS AND ELECTRIC COMPANY"/>
    <x v="0"/>
    <x v="39"/>
    <x v="0"/>
    <x v="0"/>
    <s v="Y"/>
    <m/>
    <n v="604.81000000000006"/>
    <n v="529.28"/>
    <x v="0"/>
    <s v="TURNER CUT"/>
    <s v="SAN JOAQUIN RIVER"/>
    <s v="San Joaquin"/>
    <s v="129-080-55"/>
    <s v="129-310-02_x000a_129-080-05_x000a_129-080-67_x000a_129-310-05_x000a_129-310-07_x000a_129-080-09_x000a_129-310-13_x000a_"/>
    <s v="(1) Patent 2181_x000a_(2) Patent 4778_x000a_(3) Patent 4793_x000a_(4) Patent 4798"/>
    <s v="Partially"/>
    <m/>
    <s v="Multiple Separations"/>
    <n v="6"/>
    <s v="no"/>
    <m/>
    <s v="No"/>
    <d v="2017-06-27T00:00:00"/>
    <x v="1"/>
    <s v="3 patented area are riparian._x000a_ _x000a_Did not delete prior map."/>
    <x v="0"/>
    <s v="N/A"/>
    <s v="N/A"/>
    <s v="N/A"/>
    <s v="N/A"/>
    <s v="N/A"/>
    <s v="N/A"/>
    <s v="N/A"/>
    <s v="N/A"/>
    <d v="2017-06-19T00:00:00"/>
    <x v="2"/>
    <s v="More information needed"/>
    <x v="0"/>
    <x v="0"/>
    <m/>
    <x v="0"/>
    <m/>
    <s v="R3"/>
    <s v="P1"/>
  </r>
  <r>
    <x v="834"/>
    <x v="380"/>
    <s v="JAL FARMS INC"/>
    <x v="0"/>
    <x v="1"/>
    <x v="0"/>
    <x v="0"/>
    <s v="Y"/>
    <m/>
    <n v="3176.7549999999997"/>
    <n v="826.35"/>
    <x v="0"/>
    <s v="Old River"/>
    <s v="Sacramento-San Joaquin Delta"/>
    <s v="San Joaquin"/>
    <s v="189-040-12"/>
    <m/>
    <m/>
    <m/>
    <m/>
    <m/>
    <m/>
    <m/>
    <m/>
    <m/>
    <m/>
    <x v="1"/>
    <s v="_x000a_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
    <x v="0"/>
    <s v="N/A"/>
    <s v="N/A"/>
    <s v="N/A"/>
    <s v="N/A"/>
    <s v="N/A"/>
    <s v="N/A"/>
    <s v="N/A"/>
    <s v="N/A"/>
    <d v="2017-07-31T00:00:00"/>
    <x v="2"/>
    <s v="No documentation provided"/>
    <x v="0"/>
    <x v="0"/>
    <m/>
    <x v="0"/>
    <m/>
    <s v="R3"/>
    <s v="P1"/>
  </r>
  <r>
    <x v="835"/>
    <x v="380"/>
    <s v="JAL FARMS INC"/>
    <x v="0"/>
    <x v="13"/>
    <x v="0"/>
    <x v="0"/>
    <s v="Y"/>
    <m/>
    <n v="3176.7549999999997"/>
    <n v="826.35"/>
    <x v="0"/>
    <s v="Old River"/>
    <s v="Sacramento-San Joaquin Delta"/>
    <s v="San Joaquin"/>
    <s v="189-040-12"/>
    <s v="T1S, R4E, Sec 27"/>
    <m/>
    <s v="Completely"/>
    <m/>
    <s v="Not Separated"/>
    <m/>
    <m/>
    <m/>
    <s v="No"/>
    <m/>
    <x v="1"/>
    <s v="_x000a_The current parcel map shows that the property is adjacent to Grant Line Canal and the 1912, 1914, and 1916 parcel maps from the State Archives (obtained from Delta Disk 1 2005-2006) indicate that the property has not been subdivided and recombined.  Finally, the Master Property List confirms that 189-040-12 is riparian to Grant Line Canal. "/>
    <x v="0"/>
    <s v="N/A"/>
    <s v="N/A"/>
    <s v="N/A"/>
    <s v="N/A"/>
    <s v="N/A"/>
    <s v="N/A"/>
    <s v="N/A"/>
    <s v="N/A"/>
    <d v="2017-07-31T00:00:00"/>
    <x v="2"/>
    <s v="No documentation provided"/>
    <x v="0"/>
    <x v="0"/>
    <m/>
    <x v="0"/>
    <m/>
    <s v="R3"/>
    <s v="P1"/>
  </r>
  <r>
    <x v="836"/>
    <x v="16"/>
    <s v="PACIFIC GAS AND ELECTRIC COMPANY"/>
    <x v="0"/>
    <x v="39"/>
    <x v="0"/>
    <x v="0"/>
    <s v="Y"/>
    <m/>
    <n v="1195.6533333333334"/>
    <n v="1080.54"/>
    <x v="0"/>
    <s v="TURNER CUT"/>
    <s v="SAN JOAQUIN RIVER"/>
    <s v="San Joaquin"/>
    <s v="129-080-55"/>
    <s v="129-310-02_x000a_129-080-05_x000a_129-080-67_x000a_129-310-05_x000a_129-310-07_x000a_129-080-09_x000a_129-310-13_x000a_"/>
    <s v="(1) Patent 2181_x000a_(2) Patent 4778_x000a_(3) Patent 4793_x000a_(4) Patent 4798"/>
    <s v="Partially"/>
    <m/>
    <s v="Multiple Separations"/>
    <n v="6"/>
    <s v="no"/>
    <m/>
    <s v="No"/>
    <d v="2017-06-27T00:00:00"/>
    <x v="1"/>
    <s v="3 patented area are riparian._x000a_ _x000a_Did not delete prior map."/>
    <x v="0"/>
    <s v="N/A"/>
    <s v="N/A"/>
    <s v="N/A"/>
    <s v="N/A"/>
    <s v="N/A"/>
    <s v="N/A"/>
    <s v="N/A"/>
    <s v="N/A"/>
    <d v="2017-06-19T00:00:00"/>
    <x v="2"/>
    <s v="More information needed"/>
    <x v="0"/>
    <x v="0"/>
    <m/>
    <x v="0"/>
    <m/>
    <s v="R3"/>
    <s v="P1"/>
  </r>
  <r>
    <x v="837"/>
    <x v="380"/>
    <s v="JAL FARMS INC"/>
    <x v="0"/>
    <x v="13"/>
    <x v="0"/>
    <x v="0"/>
    <s v="Y"/>
    <m/>
    <n v="5876.13"/>
    <n v="826.35"/>
    <x v="0"/>
    <s v="Old River"/>
    <s v="Sacramento-San Joaquin Delta"/>
    <s v="San Joaquin"/>
    <s v="189-040-12"/>
    <m/>
    <m/>
    <m/>
    <m/>
    <m/>
    <m/>
    <m/>
    <m/>
    <m/>
    <m/>
    <x v="1"/>
    <s v="_x000a_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
    <x v="0"/>
    <s v="N/A"/>
    <s v="N/A"/>
    <s v="N/A"/>
    <s v="N/A"/>
    <s v="N/A"/>
    <s v="N/A"/>
    <s v="N/A"/>
    <s v="N/A"/>
    <d v="2017-07-31T00:00:00"/>
    <x v="2"/>
    <s v="No documentation provided"/>
    <x v="0"/>
    <x v="0"/>
    <m/>
    <x v="0"/>
    <m/>
    <s v="R3"/>
    <s v="P1"/>
  </r>
  <r>
    <x v="838"/>
    <x v="297"/>
    <s v="Diane Young"/>
    <x v="0"/>
    <x v="1"/>
    <x v="0"/>
    <x v="2"/>
    <s v="Y"/>
    <m/>
    <n v="524.33333333333326"/>
    <s v="-"/>
    <x v="0"/>
    <s v="MIDDLE RIVER"/>
    <s v="SACRAMENTO SAN JOAQUIN DELTA"/>
    <s v="San Joaquin"/>
    <s v=""/>
    <s v="131-290-03"/>
    <m/>
    <m/>
    <m/>
    <m/>
    <m/>
    <m/>
    <m/>
    <m/>
    <d v="2017-09-22T00:00:00"/>
    <x v="1"/>
    <s v="See Contract And Other Rights."/>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839"/>
    <x v="380"/>
    <s v="JAL FARMS INC"/>
    <x v="0"/>
    <x v="1"/>
    <x v="0"/>
    <x v="0"/>
    <s v="Y"/>
    <m/>
    <n v="3176.7549999999997"/>
    <n v="826.35"/>
    <x v="0"/>
    <s v="Grant Line Canal"/>
    <s v="Sacramento-San Joaquin Delta"/>
    <s v="San Joaquin"/>
    <s v="189-040-12"/>
    <m/>
    <m/>
    <m/>
    <s v="Late 1800s"/>
    <m/>
    <m/>
    <m/>
    <m/>
    <m/>
    <m/>
    <x v="1"/>
    <s v="_x000a_The current parcel map shows that the property is adjacent to Cache Slough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
    <x v="0"/>
    <s v="N/A"/>
    <s v="N/A"/>
    <s v="N/A"/>
    <s v="N/A"/>
    <s v="N/A"/>
    <s v="N/A"/>
    <s v="N/A"/>
    <s v="N/A"/>
    <d v="2017-07-31T00:00:00"/>
    <x v="2"/>
    <s v="No documentation provided"/>
    <x v="0"/>
    <x v="0"/>
    <m/>
    <x v="0"/>
    <m/>
    <s v="R3"/>
    <s v="P1"/>
  </r>
  <r>
    <x v="840"/>
    <x v="297"/>
    <s v="Diane Young"/>
    <x v="0"/>
    <x v="0"/>
    <x v="0"/>
    <x v="2"/>
    <s v="Y"/>
    <m/>
    <n v="543.33333333333337"/>
    <s v="-"/>
    <x v="0"/>
    <s v="Middle River"/>
    <s v="SACRAMENTO SAN JOAQUIN DELTA"/>
    <s v="San Joaquin"/>
    <m/>
    <s v="131-330-02_x000a_131-330-03"/>
    <m/>
    <s v="Separated"/>
    <m/>
    <s v="Multiple Separations"/>
    <m/>
    <m/>
    <m/>
    <s v="No"/>
    <d v="2017-09-22T00:00:00"/>
    <x v="1"/>
    <s v="See Contract And Other Rights."/>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841"/>
    <x v="380"/>
    <s v="JAL FARMS INC"/>
    <x v="0"/>
    <x v="1"/>
    <x v="0"/>
    <x v="0"/>
    <s v="Y"/>
    <m/>
    <n v="3176.7549999999997"/>
    <n v="826.35"/>
    <x v="0"/>
    <s v="Grant Line Canal"/>
    <s v="Sacramento-San Joaquin Delta"/>
    <s v="San Joaquin"/>
    <s v="189-040-12"/>
    <m/>
    <m/>
    <m/>
    <s v="Late 1800s"/>
    <m/>
    <m/>
    <m/>
    <m/>
    <m/>
    <m/>
    <x v="1"/>
    <s v="_x000a_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
    <x v="0"/>
    <s v="N/A"/>
    <s v="N/A"/>
    <s v="N/A"/>
    <s v="N/A"/>
    <s v="N/A"/>
    <s v="N/A"/>
    <s v="N/A"/>
    <s v="N/A"/>
    <d v="2017-07-31T00:00:00"/>
    <x v="2"/>
    <s v="No documentation provided"/>
    <x v="0"/>
    <x v="0"/>
    <m/>
    <x v="0"/>
    <m/>
    <s v="R3"/>
    <s v="P1"/>
  </r>
  <r>
    <x v="842"/>
    <x v="297"/>
    <s v="Diane Young"/>
    <x v="0"/>
    <x v="0"/>
    <x v="0"/>
    <x v="2"/>
    <s v="Y"/>
    <m/>
    <n v="399"/>
    <s v="-"/>
    <x v="0"/>
    <s v="MIDDLE RIVER"/>
    <s v="SACRAMENTO SAN JOAQUIN DELTA"/>
    <s v="San Joaquin"/>
    <s v=""/>
    <s v="131-330-01_x000a_131-330-02"/>
    <m/>
    <m/>
    <m/>
    <m/>
    <m/>
    <m/>
    <m/>
    <m/>
    <d v="2017-09-22T00:00:00"/>
    <x v="1"/>
    <s v="See Contract And Other Rights."/>
    <x v="0"/>
    <s v="N/A"/>
    <s v="N/A"/>
    <s v="N/A"/>
    <s v="N/A"/>
    <s v="N/A"/>
    <s v="N/A"/>
    <s v="N/A"/>
    <s v="N/A"/>
    <d v="2017-07-31T00:00:00"/>
    <x v="1"/>
    <s v="POD and POU are located within WIC boundary which is considered as *4 category"/>
    <x v="3"/>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x v="1"/>
    <s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
    <s v="R4"/>
    <s v="P4"/>
  </r>
  <r>
    <x v="843"/>
    <x v="381"/>
    <s v="John Moules"/>
    <x v="0"/>
    <x v="15"/>
    <x v="0"/>
    <x v="0"/>
    <s v="Y"/>
    <m/>
    <n v="933"/>
    <n v="813.03"/>
    <x v="0"/>
    <s v="SYCMORE SLOUGH"/>
    <s v="SACRAMENTO SAN JOAQUIN DELTA"/>
    <s v="San Joaquin"/>
    <s v="025-060-04"/>
    <s v="025-070-03"/>
    <s v="CA patent 2156, CA patent 578, CA patent 579, CA patent 517, CA patent 576"/>
    <m/>
    <m/>
    <s v="Not Separated"/>
    <m/>
    <m/>
    <m/>
    <s v="No"/>
    <d v="2017-07-20T00:00:00"/>
    <x v="3"/>
    <s v="APN/POU is on a Non-Riparian Patent than the POD."/>
    <x v="0"/>
    <s v="N/A"/>
    <s v="N/A"/>
    <s v="N/A"/>
    <s v="N/A"/>
    <s v="N/A"/>
    <s v="N/A"/>
    <s v="N/A"/>
    <s v="N/A"/>
    <d v="2017-07-23T00:00:00"/>
    <x v="2"/>
    <s v="No information given"/>
    <x v="0"/>
    <x v="0"/>
    <m/>
    <x v="0"/>
    <m/>
    <s v="R1"/>
    <s v="P1"/>
  </r>
  <r>
    <x v="844"/>
    <x v="382"/>
    <s v="Frank Machado"/>
    <x v="0"/>
    <x v="1"/>
    <x v="0"/>
    <x v="1"/>
    <s v="Y"/>
    <m/>
    <n v="434.8"/>
    <n v="619"/>
    <x v="0"/>
    <s v="GEORGIANA SLOUGH"/>
    <s v="MOKELUMNE RIVER"/>
    <s v="Sacramento"/>
    <s v="156-0140-006-0000 (Claimed)_x000a_156-0080-058-0000 (Actual)"/>
    <s v="156-0080-058-0000"/>
    <s v="CA PATENT 1082, 1083 &amp; 1121"/>
    <s v="Completely"/>
    <m/>
    <s v="Not Separated"/>
    <m/>
    <m/>
    <m/>
    <s v="No"/>
    <d v="2017-06-06T00:00:00"/>
    <x v="1"/>
    <s v="Per the map provided by the Claimant the POU and the POD on the same parcel which abuts the water within, more documentation will be needed to support the ownership and reservation of water righ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45"/>
    <x v="382"/>
    <s v="Frank Machado"/>
    <x v="0"/>
    <x v="1"/>
    <x v="0"/>
    <x v="1"/>
    <s v="Y"/>
    <m/>
    <n v="465.1"/>
    <n v="585"/>
    <x v="0"/>
    <s v="SAN JOAQUIN RIVER"/>
    <s v="SAN JOAQUIN RIVER"/>
    <s v="Sacramento"/>
    <s v="156-0110-053-0000 (Claimed)_x000a_156-0120-031-0000 (Actual)"/>
    <s v="156-0080-064-0000 (Claimed)_x000a_156-0080-058-0000, 156-0250-005-0000, 156-0110-007-0000 (Actual)"/>
    <s v="CA PATENT 1082 , 1083 &amp; 1121"/>
    <s v="Completely"/>
    <m/>
    <s v="Not Separated"/>
    <m/>
    <m/>
    <m/>
    <s v="No"/>
    <d v="2017-06-06T00:00:00"/>
    <x v="0"/>
    <s v="POU shown on map does not lie on the claimed POU APN, and POU does not lie on the same APN as POD; however, POU located within riparian patents. POU abuts MOKELUMNE RIVER while POD abuts SAN JOAQUIN RIVER, more information and documentation will be needed to confirm reservation of water rights and proof of ownership. Claimed POD APN does not exist. SEE S020568 POU and Underlying Patents.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46"/>
    <x v="383"/>
    <s v="Frank G. Machado"/>
    <x v="0"/>
    <x v="1"/>
    <x v="0"/>
    <x v="1"/>
    <s v="Y"/>
    <m/>
    <n v="819.5333333333333"/>
    <n v="1142"/>
    <x v="0"/>
    <s v="GEORGIANA SLOUGH"/>
    <s v="MOKELUMNE RIVER"/>
    <s v="Sacramento"/>
    <s v="156-0080-034-0000"/>
    <s v="156-0080-064-0000"/>
    <s v="undetermined"/>
    <m/>
    <m/>
    <m/>
    <m/>
    <m/>
    <m/>
    <m/>
    <d v="2017-06-05T00:00:00"/>
    <x v="3"/>
    <s v="The locations and corresponding APN of POD and POU provided by claimant are contradicting each other. Both POU locations (Claimed and shown in map) are located on non-riparian patents to the listed water source in the statement.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47"/>
    <x v="383"/>
    <s v="Frank G. Machado"/>
    <x v="0"/>
    <x v="1"/>
    <x v="0"/>
    <x v="1"/>
    <s v="Y"/>
    <m/>
    <n v="434.8"/>
    <n v="614"/>
    <x v="0"/>
    <s v="GEORGIANA SLOUGH"/>
    <s v="MOKELUMNE RIVER"/>
    <s v="Sacramento"/>
    <s v="156-0080-036-0000"/>
    <s v="156-0080-063-0000"/>
    <s v="undetermined"/>
    <s v="Unknown"/>
    <m/>
    <s v="Unknown"/>
    <m/>
    <m/>
    <m/>
    <m/>
    <d v="2017-06-05T00:00:00"/>
    <x v="3"/>
    <s v="The locations and APN of POD and POU provided by claimant are contradicting each other."/>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48"/>
    <x v="383"/>
    <s v="Frank G. Machado"/>
    <x v="0"/>
    <x v="1"/>
    <x v="0"/>
    <x v="1"/>
    <s v="Y"/>
    <m/>
    <n v="782"/>
    <n v="1055"/>
    <x v="0"/>
    <s v="GEORGIANA SLOUGH"/>
    <s v="MOKELUMNE RIVER"/>
    <s v="Sacramento"/>
    <s v="156-0080*064-0000"/>
    <s v="156-0080-063-0000"/>
    <s v="undetermined"/>
    <s v="Unknown"/>
    <m/>
    <s v="Unknown"/>
    <m/>
    <m/>
    <m/>
    <m/>
    <d v="2017-06-05T00:00:00"/>
    <x v="3"/>
    <s v="The locations and APN of POD and POU provided by claimant are contradicting each other"/>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49"/>
    <x v="383"/>
    <s v="Frank G. Machado"/>
    <x v="0"/>
    <x v="1"/>
    <x v="0"/>
    <x v="1"/>
    <s v="Y"/>
    <m/>
    <n v="665.2"/>
    <n v="883"/>
    <x v="0"/>
    <s v="GEORGIANA SLOUGH"/>
    <s v="MOKELUMNE RIVER"/>
    <s v="Sacramento"/>
    <s v="156-0110-048-0000"/>
    <s v="156-0110-048-0000"/>
    <s v="CA PATENT 1082 &amp; 1083"/>
    <s v="Separated"/>
    <m/>
    <s v="Not Separated"/>
    <m/>
    <m/>
    <m/>
    <s v="No"/>
    <d v="2017-06-06T00:00:00"/>
    <x v="0"/>
    <s v="The POU parcel had existed in 2012. There is a possibility that the parcel was bought and merged with APN: 156-0110-053, which is currently labeled as APN: 156-0250-005. The POU underlying patents are riparian to the Mokelumne river. However, the owner claims to be diverting water from the Georgiana slough. We may have to request the owner to resubmit their Statement of Diversion and Use to clarify their claims. See S020574 POU and Underlying Patents (Revised).pdf.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50"/>
    <x v="384"/>
    <s v="BROWNS VALLEY IRRIGATION DISTRICT"/>
    <x v="0"/>
    <x v="1"/>
    <x v="0"/>
    <x v="0"/>
    <s v="N"/>
    <m/>
    <n v="12835.999999999998"/>
    <n v="17597"/>
    <x v="1"/>
    <s v="North Fork Yuba River"/>
    <s v="Yuba River"/>
    <s v="Yuba"/>
    <s v=""/>
    <m/>
    <m/>
    <m/>
    <m/>
    <m/>
    <m/>
    <m/>
    <m/>
    <m/>
    <d v="2017-09-21T00:00:00"/>
    <x v="2"/>
    <m/>
    <x v="0"/>
    <s v="N/A"/>
    <s v="N/A"/>
    <s v="N/A"/>
    <s v="N/A"/>
    <s v="N/A"/>
    <s v="N/A"/>
    <s v="N/A"/>
    <s v="N/A"/>
    <d v="2017-08-01T00:00:00"/>
    <x v="1"/>
    <s v="Notice of Appropriation (1890) supplied along  supporting documentation for continuous use. Though, it is dated after 1914."/>
    <x v="0"/>
    <x v="0"/>
    <m/>
    <x v="0"/>
    <m/>
    <s v="N/A"/>
    <s v="P3"/>
  </r>
  <r>
    <x v="851"/>
    <x v="385"/>
    <s v="Per Mc, LLC."/>
    <x v="0"/>
    <x v="19"/>
    <x v="0"/>
    <x v="0"/>
    <s v="Y"/>
    <m/>
    <n v="1243.3533333333335"/>
    <n v="1150.07"/>
    <x v="0"/>
    <s v="San Joaquin River"/>
    <s v="Sacramento-San Joaquin Delta"/>
    <s v="San Joaquin"/>
    <m/>
    <s v="241-350-10_x000a_241-350-19_x000a_241-350-20_x000a_241-350-21_x000a_241-350-32"/>
    <s v="(1) CA Patent 50_x000a_(2) CA Patent 53_x000a_(3) CA Patent 54_x000a_(4) CA Patent 60"/>
    <s v="Separated"/>
    <m/>
    <s v="Multiple Separations"/>
    <n v="5"/>
    <s v="Yes"/>
    <s v="Patents and surveys were submitted"/>
    <s v="No"/>
    <d v="2017-08-17T00:00:00"/>
    <x v="3"/>
    <s v="(1) The POD is not owned by the diverter._x000a_(2) The POU is separated from the watercourse._x000a_(3) The POU and POD originated from separate patents._x000a__x000a_See S020582 POU Superimposed on Patent Map PDF"/>
    <x v="0"/>
    <s v="N/A"/>
    <s v="N/A"/>
    <s v="N/A"/>
    <s v="N/A"/>
    <s v="N/A"/>
    <s v="N/A"/>
    <s v="N/A"/>
    <s v="N/A"/>
    <d v="2017-07-21T00:00:00"/>
    <x v="2"/>
    <s v="No supporting document for Pre-1914 right was submitted. Need more info."/>
    <x v="0"/>
    <x v="0"/>
    <m/>
    <x v="0"/>
    <m/>
    <s v="R1"/>
    <s v="P1"/>
  </r>
  <r>
    <x v="852"/>
    <x v="386"/>
    <s v="Hay's Ranch LLC."/>
    <x v="0"/>
    <x v="19"/>
    <x v="0"/>
    <x v="0"/>
    <s v="Y"/>
    <m/>
    <n v="891"/>
    <n v="785.24"/>
    <x v="0"/>
    <s v="WALTHALL SLOUGH"/>
    <s v="SACRAMENTO SAN JOAQUIN DELTA"/>
    <s v="San Joaquin"/>
    <s v="241-340-020"/>
    <s v="241-340-02"/>
    <s v="CA patent 2462, CA patent 53, CA patent 55"/>
    <m/>
    <n v="1858"/>
    <s v="Multiple Separations"/>
    <m/>
    <m/>
    <m/>
    <s v="No"/>
    <d v="2017-06-28T00:00:00"/>
    <x v="1"/>
    <s v="All properties are Riparian. Separate POUs."/>
    <x v="0"/>
    <s v="N/A"/>
    <s v="N/A"/>
    <s v="N/A"/>
    <s v="N/A"/>
    <s v="N/A"/>
    <s v="N/A"/>
    <s v="N/A"/>
    <s v="N/A"/>
    <d v="2017-06-28T00:00:00"/>
    <x v="2"/>
    <s v="Documentation is needed."/>
    <x v="0"/>
    <x v="0"/>
    <m/>
    <x v="0"/>
    <m/>
    <s v="R3"/>
    <s v="P1"/>
  </r>
  <r>
    <x v="853"/>
    <x v="387"/>
    <s v="Sherman Chiu"/>
    <x v="0"/>
    <x v="0"/>
    <x v="0"/>
    <x v="0"/>
    <s v="Y"/>
    <m/>
    <n v="320.13666666666666"/>
    <n v="252.41"/>
    <x v="0"/>
    <s v="SAN JOAQUIN RIVER"/>
    <s v="SACRAMENTO SAN JOAQUIN DELTA"/>
    <s v="San Joaquin"/>
    <s v="162-100-03"/>
    <s v="162-100-03"/>
    <s v="(1) CA patent 428, (2) CA patent 1275 (3) CA patent 1278 (4) CA patent 1321 (5) CA patent 784"/>
    <s v="Partially"/>
    <m/>
    <s v="Multiple Separations"/>
    <m/>
    <m/>
    <m/>
    <s v="No"/>
    <d v="2017-05-25T00:00:00"/>
    <x v="3"/>
    <s v="Some patents within the POU are not Riparian."/>
    <x v="0"/>
    <s v="N/A"/>
    <s v="N/A"/>
    <s v="N/A"/>
    <s v="N/A"/>
    <s v="N/A"/>
    <s v="N/A"/>
    <s v="N/A"/>
    <s v="N/A"/>
    <d v="2017-06-29T00:00:00"/>
    <x v="2"/>
    <s v="Documentation is needed."/>
    <x v="0"/>
    <x v="0"/>
    <m/>
    <x v="0"/>
    <m/>
    <s v="R1"/>
    <s v="P1"/>
  </r>
  <r>
    <x v="854"/>
    <x v="388"/>
    <s v="TAJ-SILVA FARMS"/>
    <x v="0"/>
    <x v="1"/>
    <x v="0"/>
    <x v="1"/>
    <s v="Y"/>
    <m/>
    <n v="1429.66307299962"/>
    <n v="848.66"/>
    <x v="0"/>
    <s v="Sacramento River"/>
    <s v="San Joaquin Delta"/>
    <s v="Sacramento"/>
    <s v="142-0100-099 (claimed)_x000a_142-0100-092 (Actual)"/>
    <s v="142-0100-031_x000a_142-0100-099_x000a_142-0100-100"/>
    <s v="CA PATENT 1172, 4686"/>
    <s v="Partially"/>
    <m/>
    <s v="Single Separation"/>
    <m/>
    <m/>
    <m/>
    <s v="No"/>
    <d v="2017-07-05T00:00:00"/>
    <x v="3"/>
    <s v="The western portion of the POU lies on a patent that is not riparian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55"/>
    <x v="388"/>
    <s v="TAJ-SILVA FARMS"/>
    <x v="0"/>
    <x v="1"/>
    <x v="0"/>
    <x v="1"/>
    <s v="Y"/>
    <m/>
    <n v="1429.66307299962"/>
    <n v="848.66"/>
    <x v="0"/>
    <s v="Sacramento River"/>
    <m/>
    <s v="Sacramento"/>
    <s v="142-0100-099"/>
    <s v="142-0100-031_x000a_142-0100-099_x000a_142-0100-100"/>
    <s v="CA PATENT 1172, 4686"/>
    <s v="Partially"/>
    <m/>
    <s v="Single Separation"/>
    <m/>
    <m/>
    <m/>
    <s v="No"/>
    <d v="2017-07-05T00:00:00"/>
    <x v="3"/>
    <s v="The western portion of the POU lies on a patent that is not riparian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56"/>
    <x v="388"/>
    <s v="TAJ-SILVA FARMS"/>
    <x v="0"/>
    <x v="1"/>
    <x v="0"/>
    <x v="1"/>
    <s v="Y"/>
    <m/>
    <n v="1429.66307299962"/>
    <n v="848.66"/>
    <x v="0"/>
    <s v="Sacramento River"/>
    <m/>
    <s v="Sacramento"/>
    <s v="142-0100-031"/>
    <s v="142-0100-031_x000a_142-0100-099_x000a_142-0100-100"/>
    <s v="CA PATENT 1172, 4686"/>
    <s v="Partially"/>
    <m/>
    <s v="Single Separation"/>
    <m/>
    <m/>
    <m/>
    <s v="No"/>
    <d v="2017-07-05T00:00:00"/>
    <x v="0"/>
    <s v="POU is on Patent 1172 (Survey SAC 962) &amp; Patent 4686 (Survey 312). APN 142-0100-031 is a subdivision of Patent 1172. Chain of title needed to ensure riparian right still exists."/>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57"/>
    <x v="389"/>
    <s v="Earnest J. Pombo Jr."/>
    <x v="0"/>
    <x v="33"/>
    <x v="0"/>
    <x v="0"/>
    <s v="Y"/>
    <m/>
    <n v="275.82"/>
    <n v="269.35000000000002"/>
    <x v="0"/>
    <s v="SAN JOAQUIN RIVER"/>
    <s v="SACRAMENTO SAN JOAQUIN DELTA"/>
    <s v="San Joaquin"/>
    <s v="239-260-08"/>
    <s v="239-140-04"/>
    <s v="EL PESCADERO - GRIMES"/>
    <s v="Completely"/>
    <m/>
    <s v="Not Separated"/>
    <m/>
    <m/>
    <m/>
    <s v="No"/>
    <d v="2017-08-10T00:00:00"/>
    <x v="1"/>
    <s v="APN/POU lie on a Riparian Patent"/>
    <x v="0"/>
    <s v="N/A"/>
    <s v="N/A"/>
    <s v="N/A"/>
    <s v="N/A"/>
    <s v="N/A"/>
    <s v="N/A"/>
    <s v="N/A"/>
    <s v="N/A"/>
    <d v="2017-08-01T00:00:00"/>
    <x v="2"/>
    <s v="No documentation provided"/>
    <x v="0"/>
    <x v="0"/>
    <m/>
    <x v="0"/>
    <m/>
    <s v="R3"/>
    <s v="P1"/>
  </r>
  <r>
    <x v="858"/>
    <x v="361"/>
    <s v="SALLY LEE BOWLSBEY"/>
    <x v="0"/>
    <x v="1"/>
    <x v="0"/>
    <x v="1"/>
    <s v="Y"/>
    <m/>
    <n v="3500"/>
    <n v="3500"/>
    <x v="0"/>
    <s v="Duck Slough"/>
    <s v="Haas Slough"/>
    <s v="Solano"/>
    <s v="143-240-030"/>
    <s v="143-240-04_x000a_143-240-03"/>
    <s v="CA PATENT 1621, 953, 1603"/>
    <s v="Partially"/>
    <n v="1908"/>
    <s v="Single Separation"/>
    <n v="2"/>
    <s v="no"/>
    <m/>
    <s v="No"/>
    <d v="2017-06-22T00:00:00"/>
    <x v="1"/>
    <s v="APN 143-240-040 is separated from water source, but located on riparian patent 953. Patent 953 was surveyed separately in Survey No. 75 and 210. SEE S020599 POU and Underlying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59"/>
    <x v="390"/>
    <s v="Steamboat Acres L.P."/>
    <x v="0"/>
    <x v="1"/>
    <x v="0"/>
    <x v="1"/>
    <s v="Y"/>
    <m/>
    <n v="663.84666666666669"/>
    <n v="289.99"/>
    <x v="0"/>
    <s v="STEAMBOAT SLOUGH"/>
    <s v="SACRAMENTO RIVER"/>
    <s v="Sacramento"/>
    <s v="142-0010-026"/>
    <s v="14200100120000_x000a_14200100130000_x000a_14200100250000_x000a_14200100260000_x000a_14200100280000_x000a_14200100290000_x000a_14200100360000_x000a_"/>
    <s v="CA PATENT 1140, 3756, 947, 957, 1496"/>
    <s v="Partially"/>
    <n v="1860"/>
    <s v="Multiple Separations"/>
    <m/>
    <m/>
    <m/>
    <s v="No"/>
    <d v="2017-06-07T00:00:00"/>
    <x v="0"/>
    <s v="Part of POU lies on non-riparian patent (Patent 957), per claimant provided map multiple separations in parcels from the POD and POU parcels, need documentation showing the riparian right reserve for the APN's that doesn’t touch the water body also need documents to prove ownership of the land. SEE S020601 POU and Underlying Paten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60"/>
    <x v="390"/>
    <s v="Steamboat Acres L.P."/>
    <x v="0"/>
    <x v="1"/>
    <x v="0"/>
    <x v="1"/>
    <s v="Y"/>
    <m/>
    <n v="529.58055555555563"/>
    <n v="141.66999999999999"/>
    <x v="0"/>
    <s v="STEAMBOAT SLOUGH"/>
    <s v="SACRAMENTO"/>
    <s v="Sacramento"/>
    <s v="142-0010-025"/>
    <s v="14200100120000_x000a_14200100130000_x000a_14200100250000_x000a_14200100260000_x000a_14200100280000_x000a_14200100290000_x000a_14200100360000"/>
    <s v="CA PATENT 1140, 3756, 947, 957, 1496"/>
    <s v="Partially"/>
    <n v="1860"/>
    <s v="Multiple Separations"/>
    <m/>
    <m/>
    <m/>
    <s v="No"/>
    <d v="2017-06-07T00:00:00"/>
    <x v="0"/>
    <s v="Part of POU lies on non-riparian patent (Patent 957), per claimant provided map multiple separations in parcels from the POD and POU parcels, need documentation showing the riparian right reserve for the APN's that doesn’t touch the water body also need documents to prove ownership of the land. SEE S020601 POU and Underlying Paten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61"/>
    <x v="66"/>
    <s v="GALLO VINEYARDS INC"/>
    <x v="0"/>
    <x v="1"/>
    <x v="0"/>
    <x v="1"/>
    <s v="Y"/>
    <m/>
    <n v="881.74"/>
    <n v="0"/>
    <x v="0"/>
    <s v="Sacramento River"/>
    <s v="Unspecified"/>
    <s v="Sacramento"/>
    <s v="142-0040-033-000 (claimed)_x000a_142-0040-035 (Actual)"/>
    <s v="142-0040-036_x000a_142-0040-037_x000a_142-0040-032_x000a_142-0040-020"/>
    <s v="CA PATENT 1511, 4253, 404"/>
    <s v="Partially"/>
    <m/>
    <s v="Multiple Separations"/>
    <n v="4"/>
    <s v="no"/>
    <m/>
    <s v="No"/>
    <d v="2017-07-05T00:00:00"/>
    <x v="1"/>
    <s v="POU overlies multiple riparian patents. See S020612 POU and Underlying Patents"/>
    <x v="0"/>
    <s v="N/A"/>
    <s v="N/A"/>
    <s v="N/A"/>
    <s v="N/A"/>
    <s v="N/A"/>
    <s v="N/A"/>
    <s v="N/A"/>
    <s v="N/A"/>
    <d v="2017-07-05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62"/>
    <x v="391"/>
    <s v="LAWRENCE R AND RUTH VOTH SCHNEIDER FAMILY REVOCABLE TRUST"/>
    <x v="0"/>
    <x v="1"/>
    <x v="0"/>
    <x v="1"/>
    <s v="Y"/>
    <m/>
    <n v="440.20833333333337"/>
    <n v="0"/>
    <x v="0"/>
    <s v="SNODGRASS SLOUGH"/>
    <s v="SACRAMENTO-SAN JOAQUIN DELTA/SUISUN BAY"/>
    <s v="Sacramento"/>
    <s v="146-0070-001"/>
    <s v="146-0070-001"/>
    <s v="CA PATENT 1692"/>
    <s v="Completely"/>
    <m/>
    <s v="Not Separated"/>
    <m/>
    <m/>
    <m/>
    <s v="No"/>
    <d v="2017-05-26T00:00:00"/>
    <x v="1"/>
    <s v="POU is on a Riparian Patent"/>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63"/>
    <x v="306"/>
    <s v="HERITAGE LAND COMPANY, INC."/>
    <x v="0"/>
    <x v="15"/>
    <x v="0"/>
    <x v="0"/>
    <s v="Y"/>
    <s v="Zuckerman Family Farms, Inc."/>
    <n v="520.29333333333329"/>
    <n v="555.91"/>
    <x v="0"/>
    <s v="SYCMORE SLOUGH"/>
    <s v="San Joaquin River"/>
    <s v="San Joaquin"/>
    <s v="025-050-06"/>
    <s v="055-040-05"/>
    <s v="(1) Patent 2156_x000a_(2) Patent 1776_x000a_(3) Patent 538_x000a_(4) Patent 578"/>
    <s v="Separated"/>
    <m/>
    <s v="Unknown"/>
    <n v="4"/>
    <s v="Yes"/>
    <s v="Same POU as S019402"/>
    <s v="No"/>
    <d v="2017-06-24T00:00:00"/>
    <x v="0"/>
    <s v="POD doesn't appear to be severed from POD, but POU is severed across 4 patents (2 of which are non-riparian)."/>
    <x v="0"/>
    <s v="N/A"/>
    <s v="N/A"/>
    <s v="N/A"/>
    <s v="N/A"/>
    <s v="N/A"/>
    <s v="N/A"/>
    <s v="N/A"/>
    <s v="N/A"/>
    <m/>
    <x v="2"/>
    <s v="eWRIMS lists this as a riparian and other WR._x000a__x000a_"/>
    <x v="0"/>
    <x v="0"/>
    <m/>
    <x v="0"/>
    <m/>
    <s v="R2"/>
    <s v="P1"/>
  </r>
  <r>
    <x v="864"/>
    <x v="378"/>
    <s v="ZUCKERMAN-HERITAGE INC"/>
    <x v="0"/>
    <x v="39"/>
    <x v="0"/>
    <x v="0"/>
    <s v="Y"/>
    <m/>
    <n v="624"/>
    <n v="563.41999999999996"/>
    <x v="0"/>
    <s v="TWENTY-ONE MILE CUT"/>
    <s v="SAN JOAQUIN RIVER"/>
    <s v="San Joaquin"/>
    <s v="129-080-61"/>
    <s v="129-080-57, 129-080-63, 129-080-65"/>
    <s v="(1) CA patent 2182 (2) CA patent 2181"/>
    <s v="Partially"/>
    <m/>
    <s v="Not Separated"/>
    <m/>
    <m/>
    <m/>
    <s v="No"/>
    <d v="2017-08-10T00:00:00"/>
    <x v="1"/>
    <s v="APN/POU lie on Riparian Patents."/>
    <x v="0"/>
    <s v="N/A"/>
    <s v="N/A"/>
    <s v="N/A"/>
    <s v="N/A"/>
    <s v="N/A"/>
    <s v="N/A"/>
    <s v="N/A"/>
    <s v="N/A"/>
    <d v="2017-07-25T00:00:00"/>
    <x v="2"/>
    <s v="Some documentation given, but none specifying use."/>
    <x v="0"/>
    <x v="0"/>
    <m/>
    <x v="0"/>
    <m/>
    <s v="R3"/>
    <s v="P1"/>
  </r>
  <r>
    <x v="865"/>
    <x v="378"/>
    <s v="ZUCKERMAN-HERITAGE INC"/>
    <x v="0"/>
    <x v="39"/>
    <x v="0"/>
    <x v="0"/>
    <s v="Y"/>
    <m/>
    <n v="495"/>
    <n v="595.29"/>
    <x v="0"/>
    <s v="Haypress Reach"/>
    <s v="San Joaquin River"/>
    <s v="San Joaquin"/>
    <s v="129-080-61"/>
    <s v="129-080-57, 129-080-63, 129-080-65"/>
    <s v="(1) CA patent 2182 (2) CA patent 2181"/>
    <s v="Partially"/>
    <n v="1860"/>
    <s v="Not Separated"/>
    <m/>
    <m/>
    <m/>
    <s v="No"/>
    <d v="2017-08-10T00:00:00"/>
    <x v="1"/>
    <s v="APN/POU lie on Riparian Patents."/>
    <x v="0"/>
    <s v="N/A"/>
    <s v="N/A"/>
    <s v="N/A"/>
    <s v="N/A"/>
    <s v="N/A"/>
    <s v="N/A"/>
    <s v="N/A"/>
    <s v="N/A"/>
    <d v="2017-07-25T00:00:00"/>
    <x v="2"/>
    <s v="Some documentation given, but none specifying use."/>
    <x v="0"/>
    <x v="0"/>
    <m/>
    <x v="0"/>
    <m/>
    <s v="R3"/>
    <s v="P1"/>
  </r>
  <r>
    <x v="866"/>
    <x v="378"/>
    <s v="ZUCKERMAN-HERITAGE INC"/>
    <x v="0"/>
    <x v="39"/>
    <x v="0"/>
    <x v="0"/>
    <s v="Y"/>
    <m/>
    <n v="282"/>
    <n v="270.27"/>
    <x v="0"/>
    <s v="Haypress Reach"/>
    <s v="San Joaquin River"/>
    <s v="San Joaquin"/>
    <s v="129-080-61"/>
    <s v="129-080-57, 129-080-63, 129-080-65"/>
    <s v="(1) CA patent 2182 (2) CA patent 2181"/>
    <s v="Partially"/>
    <n v="1860"/>
    <s v="Not Separated"/>
    <m/>
    <m/>
    <m/>
    <s v="No"/>
    <d v="2017-08-10T00:00:00"/>
    <x v="1"/>
    <s v="APN/POU lie on Riparian Patents."/>
    <x v="0"/>
    <s v="N/A"/>
    <s v="N/A"/>
    <s v="N/A"/>
    <s v="N/A"/>
    <s v="N/A"/>
    <s v="N/A"/>
    <s v="N/A"/>
    <s v="N/A"/>
    <d v="2017-07-25T00:00:00"/>
    <x v="2"/>
    <s v="Some documentation given, but none specifying use."/>
    <x v="0"/>
    <x v="0"/>
    <m/>
    <x v="0"/>
    <m/>
    <s v="R3"/>
    <s v="P1"/>
  </r>
  <r>
    <x v="867"/>
    <x v="392"/>
    <s v="RECLAMATION DISTRICT #108"/>
    <x v="0"/>
    <x v="1"/>
    <x v="0"/>
    <x v="0"/>
    <s v="N"/>
    <m/>
    <n v="15050"/>
    <n v="13844"/>
    <x v="0"/>
    <s v="SACRAMENTO RIVER"/>
    <s v="SACRAMENTO/SAN JOAQUIN DELTA"/>
    <s v="Colusa"/>
    <s v="022-220-016"/>
    <s v="Vast"/>
    <s v="Jimeno  Rancho Land Grant"/>
    <s v="Completely"/>
    <m/>
    <s v="Not Separated"/>
    <s v="Multiple"/>
    <s v="Yes"/>
    <s v="Jimeno  Rancho Land Grant"/>
    <s v="No"/>
    <d v="2017-06-30T00:00:00"/>
    <x v="1"/>
    <s v="A side by side comparison of the original patent map to the current service area map confirms the continued riparianship of the property"/>
    <x v="0"/>
    <s v="N/A"/>
    <s v="N/A"/>
    <s v="N/A"/>
    <s v="N/A"/>
    <s v="N/A"/>
    <s v="N/A"/>
    <s v="N/A"/>
    <s v="N/A"/>
    <d v="2017-06-30T00:00:00"/>
    <x v="2"/>
    <s v="eWRIMS classified as riparian and pre-1914 water right._x000a__x000a_More information needed _x000a_"/>
    <x v="0"/>
    <x v="0"/>
    <m/>
    <x v="0"/>
    <m/>
    <s v="R3"/>
    <s v="P1"/>
  </r>
  <r>
    <x v="868"/>
    <x v="392"/>
    <s v="RECLAMATION DISTRICT #108"/>
    <x v="0"/>
    <x v="1"/>
    <x v="0"/>
    <x v="0"/>
    <s v="N"/>
    <m/>
    <n v="14752.75"/>
    <n v="6959"/>
    <x v="0"/>
    <s v="SACRAMENTO RIVER"/>
    <s v="SACRAMENTO/SAN JOAQUIN DELTA"/>
    <s v="Yolo"/>
    <s v="056-010-018"/>
    <s v="Vast"/>
    <s v="Jimeno  Rancho Land Grant"/>
    <s v="Completely"/>
    <m/>
    <s v="Not Separated"/>
    <s v="Multiple"/>
    <s v="Yes"/>
    <m/>
    <s v="No"/>
    <d v="2017-06-30T00:00:00"/>
    <x v="1"/>
    <s v="A side by side comparison of the original patent map to the current service area map confirms the continued riparianship of the property"/>
    <x v="1"/>
    <s v="N/A"/>
    <s v="N/A"/>
    <s v="N/A"/>
    <s v="N/A"/>
    <s v="N/A"/>
    <s v="N/A"/>
    <s v="N/A"/>
    <s v="N/A"/>
    <d v="2017-07-24T00:00:00"/>
    <x v="3"/>
    <s v="N/A"/>
    <x v="0"/>
    <x v="0"/>
    <m/>
    <x v="0"/>
    <m/>
    <s v="R3"/>
    <s v="N/A"/>
  </r>
  <r>
    <x v="869"/>
    <x v="378"/>
    <s v="ZUCKERMAN-HERITAGE INC"/>
    <x v="0"/>
    <x v="39"/>
    <x v="0"/>
    <x v="0"/>
    <s v="Y"/>
    <m/>
    <n v="444"/>
    <n v="1201.51"/>
    <x v="0"/>
    <s v="Headreach Cutoff"/>
    <s v="San Joaquin River"/>
    <s v="San Joaquin"/>
    <s v="129-080-61"/>
    <s v="129-080-54"/>
    <s v="(1) CA patent 1161 "/>
    <s v="Completely"/>
    <m/>
    <s v="Not Separated"/>
    <m/>
    <m/>
    <m/>
    <s v="No"/>
    <d v="2017-08-10T00:00:00"/>
    <x v="1"/>
    <s v="APN/POU lie on Riparian Patents."/>
    <x v="0"/>
    <s v="N/A"/>
    <s v="N/A"/>
    <s v="N/A"/>
    <s v="N/A"/>
    <s v="N/A"/>
    <s v="N/A"/>
    <s v="N/A"/>
    <s v="N/A"/>
    <d v="2017-07-25T00:00:00"/>
    <x v="2"/>
    <s v="Some documentation given, but none specifying use."/>
    <x v="0"/>
    <x v="0"/>
    <m/>
    <x v="0"/>
    <m/>
    <s v="R3"/>
    <s v="P1"/>
  </r>
  <r>
    <x v="870"/>
    <x v="392"/>
    <s v="RECLAMATION DISTRICT #108"/>
    <x v="0"/>
    <x v="1"/>
    <x v="0"/>
    <x v="0"/>
    <s v="N"/>
    <m/>
    <n v="16047.125"/>
    <n v="24865"/>
    <x v="0"/>
    <s v="Sacramento River"/>
    <s v="Sacramento/San Joaquin Delta"/>
    <s v="Colusa"/>
    <s v="39.0116, -121.8179"/>
    <s v="Vast"/>
    <s v="Jimeno Rancho Land Grant"/>
    <s v="Completely"/>
    <m/>
    <s v="Not Separated"/>
    <s v="Multiple"/>
    <s v="Yes"/>
    <s v="Jimeno  Rancho Land Grant"/>
    <s v="No"/>
    <d v="2017-06-30T00:00:00"/>
    <x v="1"/>
    <s v="Agree with Original Review._x000a__x000a_Statement is on riparian patent. Did not delete prior maps."/>
    <x v="1"/>
    <s v="N/A"/>
    <s v="N/A"/>
    <s v="N/A"/>
    <s v="N/A"/>
    <s v="N/A"/>
    <s v="N/A"/>
    <s v="N/A"/>
    <s v="N/A"/>
    <d v="2017-07-24T00:00:00"/>
    <x v="3"/>
    <s v="N/A"/>
    <x v="0"/>
    <x v="0"/>
    <m/>
    <x v="0"/>
    <m/>
    <s v="R3"/>
    <s v="N/A"/>
  </r>
  <r>
    <x v="871"/>
    <x v="393"/>
    <s v="Ronald Nunn Family Ltd."/>
    <x v="0"/>
    <x v="1"/>
    <x v="0"/>
    <x v="0"/>
    <s v="Y"/>
    <m/>
    <n v="2050"/>
    <n v="541.58799999999997"/>
    <x v="0"/>
    <s v="Unnamed Slough"/>
    <s v="Sacramento/San Joaquin Delta"/>
    <s v="Contra Costa"/>
    <s v="020-171-001"/>
    <s v="Unknown"/>
    <s v="Patent 1125, Patent 614"/>
    <s v="Separated"/>
    <m/>
    <s v="Single Separation"/>
    <n v="1"/>
    <s v="no"/>
    <m/>
    <s v="No"/>
    <d v="2017-06-30T00:00:00"/>
    <x v="0"/>
    <s v="unconfirmed POU and not near water source"/>
    <x v="0"/>
    <s v="N/A"/>
    <s v="N/A"/>
    <s v="N/A"/>
    <s v="N/A"/>
    <s v="N/A"/>
    <s v="N/A"/>
    <s v="N/A"/>
    <s v="N/A"/>
    <d v="2017-06-29T00:00:00"/>
    <x v="2"/>
    <s v="Documentation is needed."/>
    <x v="0"/>
    <x v="0"/>
    <m/>
    <x v="0"/>
    <m/>
    <s v="R2"/>
    <s v="P1"/>
  </r>
  <r>
    <x v="872"/>
    <x v="394"/>
    <s v="Leary etal"/>
    <x v="0"/>
    <x v="1"/>
    <x v="0"/>
    <x v="1"/>
    <s v="Y"/>
    <m/>
    <n v="441.59333333333331"/>
    <n v="632.94000000000005"/>
    <x v="0"/>
    <s v="Sacramento River"/>
    <s v="Sacramento/San Joaquin Delta"/>
    <s v="Sacramento"/>
    <s v="142-0060-024"/>
    <s v="142-0060-008, 015, 031, 033, 034, 035"/>
    <s v="CA PATENT 303 &amp; 304"/>
    <s v="Completely"/>
    <m/>
    <s v="Multiple Separations"/>
    <m/>
    <m/>
    <m/>
    <s v="No"/>
    <d v="2017-07-05T00:00:00"/>
    <x v="1"/>
    <s v="The POU is comprised of multiple parcels that are all adjacent to the watercourse and are located on a single patent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73"/>
    <x v="304"/>
    <s v="DONNA L REED"/>
    <x v="0"/>
    <x v="1"/>
    <x v="0"/>
    <x v="1"/>
    <s v="Y"/>
    <m/>
    <n v="405.58333333333331"/>
    <n v="398.21255600000001"/>
    <x v="0"/>
    <s v="Sacramento River"/>
    <m/>
    <s v="Sacramento"/>
    <s v="146-0060-039"/>
    <s v="146-0060-039"/>
    <s v="CA PATENT 1745"/>
    <s v="Completely"/>
    <m/>
    <s v="Not Separated"/>
    <m/>
    <m/>
    <m/>
    <s v="No"/>
    <d v="2017-07-03T00:00:00"/>
    <x v="1"/>
    <s v="The POU is located on one parcel, covered by one patent that are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74"/>
    <x v="395"/>
    <s v="JOHN BACKER"/>
    <x v="0"/>
    <x v="1"/>
    <x v="0"/>
    <x v="1"/>
    <s v="Y"/>
    <m/>
    <n v="362.37421398123701"/>
    <n v="0"/>
    <x v="0"/>
    <s v="Snodgrass Slough"/>
    <m/>
    <s v="Sacramento"/>
    <s v="132-0200-005"/>
    <s v="Unspecified"/>
    <s v="Unfound"/>
    <s v="Unknown"/>
    <m/>
    <s v="Unknown"/>
    <m/>
    <m/>
    <m/>
    <s v="No"/>
    <d v="2017-06-30T00:00:00"/>
    <x v="0"/>
    <s v="POU created in file shows POU, which hasn't been defined.  Not sure how this was determined."/>
    <x v="0"/>
    <s v="N/A"/>
    <s v="N/A"/>
    <s v="N/A"/>
    <s v="N/A"/>
    <s v="N/A"/>
    <s v="N/A"/>
    <s v="N/A"/>
    <s v="N/A"/>
    <d v="2017-06-19T00:00:00"/>
    <x v="2"/>
    <s v="ISWDU states first year of use at diversion site as 1914"/>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75"/>
    <x v="306"/>
    <s v="HERITAGE LAND COMPANY, INC."/>
    <x v="0"/>
    <x v="15"/>
    <x v="0"/>
    <x v="0"/>
    <s v="Y"/>
    <s v="Zuckerman Family Farms, Inc."/>
    <n v="341.38"/>
    <n v="551.34"/>
    <x v="0"/>
    <s v="Mokelumne River"/>
    <s v="San Joaquin River"/>
    <s v="San Joaquin"/>
    <s v="025-030-01"/>
    <s v="025-030-09"/>
    <s v="(1) Patent 1775_x000a_(2) Patent 578_x000a_(3) Patent 516_x000a_(4) Patent 579_x000a_(5) Patent 578"/>
    <s v="Completely"/>
    <m/>
    <s v="Unknown"/>
    <m/>
    <s v="no"/>
    <s v="025-030-01 APN no longer valid, replaced by 025-030-09"/>
    <s v="No"/>
    <d v="2017-06-24T00:00:00"/>
    <x v="0"/>
    <s v="A side by side comparison of the original patent map to the current service area map confirms the continued riparianship of the property"/>
    <x v="0"/>
    <s v="N/A"/>
    <s v="N/A"/>
    <s v="N/A"/>
    <s v="N/A"/>
    <s v="N/A"/>
    <s v="N/A"/>
    <s v="N/A"/>
    <s v="N/A"/>
    <d v="2017-06-19T00:00:00"/>
    <x v="2"/>
    <s v="More information needed"/>
    <x v="0"/>
    <x v="0"/>
    <m/>
    <x v="0"/>
    <m/>
    <s v="R2"/>
    <s v="P1"/>
  </r>
  <r>
    <x v="876"/>
    <x v="306"/>
    <s v="HERITAGE LAND COMPANY, INC."/>
    <x v="0"/>
    <x v="15"/>
    <x v="0"/>
    <x v="0"/>
    <s v="Y"/>
    <s v="Zuckerman Family Farms, Inc."/>
    <n v="630.19333333333327"/>
    <n v="863.65"/>
    <x v="0"/>
    <s v="Mokelumne River"/>
    <s v="San Joaquin River"/>
    <s v="San Joaquin"/>
    <s v="025-030-01"/>
    <s v="025-020-02"/>
    <s v="(1) Patent 2156_x000a_(2) Patent 1776_x000a_(3) Patent 1775_x000a_(4) Patent 578_x000a_(5) Patent 516"/>
    <s v="Partially"/>
    <m/>
    <s v="Unknown"/>
    <n v="5"/>
    <s v="no"/>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77"/>
    <x v="306"/>
    <s v="HERITAGE LAND COMPANY, INC."/>
    <x v="0"/>
    <x v="15"/>
    <x v="0"/>
    <x v="0"/>
    <s v="Y"/>
    <s v="Zuckerman Family Farms, Inc."/>
    <n v="299.91666666666669"/>
    <n v="551.34"/>
    <x v="0"/>
    <s v="Mokelumne River"/>
    <s v="San Joaquin River"/>
    <s v="San Joaquin"/>
    <s v="025-030-01"/>
    <s v="025-030-09"/>
    <s v="(1) Patent 1775_x000a_(2) Patent 578_x000a_(3) Patent 516_x000a_(4) Patent 579_x000a_(5) Patent 578"/>
    <s v="Partially"/>
    <m/>
    <s v="Unknown"/>
    <m/>
    <s v="no"/>
    <s v="025-030-01 APN no longer valid, replaced by 025-030-09"/>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78"/>
    <x v="306"/>
    <s v="HERITAGE LAND COMPANY, INC."/>
    <x v="0"/>
    <x v="15"/>
    <x v="0"/>
    <x v="0"/>
    <s v="Y"/>
    <s v="Zuckerman Family Farms, Inc."/>
    <n v="336.28999999999996"/>
    <n v="598.51"/>
    <x v="0"/>
    <s v="WHITE SLOUGH"/>
    <s v="San Joaquin River"/>
    <s v="San Joaquin"/>
    <s v="055-050-05"/>
    <s v="055-050-05"/>
    <s v="(1) Patent 1361_x000a_(2) Patent 1362"/>
    <s v="Completely"/>
    <n v="1894"/>
    <s v="Unknown"/>
    <n v="2"/>
    <s v="no"/>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79"/>
    <x v="306"/>
    <s v="HERITAGE LAND COMPANY, INC."/>
    <x v="0"/>
    <x v="15"/>
    <x v="0"/>
    <x v="0"/>
    <s v="Y"/>
    <s v="Zuckerman Family Farms, Inc."/>
    <n v="892.40333333333331"/>
    <n v="1321.42"/>
    <x v="0"/>
    <s v="WHITE SLOUGH"/>
    <s v="San Joaquin River"/>
    <s v="San Joaquin"/>
    <s v="055-060-01"/>
    <s v="055-050-03, 055-060-01"/>
    <s v="(1) Patent 1343_x000a_(2) Patent 1361_x000a_(3) Patent 1363"/>
    <s v="Completely"/>
    <n v="1894"/>
    <s v="Unknown"/>
    <n v="3"/>
    <s v="no"/>
    <m/>
    <s v="No"/>
    <d v="2017-06-24T00:00:00"/>
    <x v="0"/>
    <s v="Agree with Original Review._x000a__x000a_Patent 1343 appears non-riparian."/>
    <x v="0"/>
    <s v="N/A"/>
    <s v="N/A"/>
    <s v="N/A"/>
    <s v="N/A"/>
    <s v="N/A"/>
    <s v="N/A"/>
    <s v="N/A"/>
    <s v="N/A"/>
    <d v="2017-06-19T00:00:00"/>
    <x v="2"/>
    <s v="More information needed"/>
    <x v="0"/>
    <x v="0"/>
    <m/>
    <x v="0"/>
    <m/>
    <s v="R2"/>
    <s v="P1"/>
  </r>
  <r>
    <x v="880"/>
    <x v="306"/>
    <s v="HERITAGE LAND COMPANY, INC."/>
    <x v="0"/>
    <x v="15"/>
    <x v="0"/>
    <x v="0"/>
    <s v="Y"/>
    <s v="Zuckerman Family Farms, Inc."/>
    <n v="530.57333333333338"/>
    <n v="0"/>
    <x v="0"/>
    <s v="SYCMORE SLOUGH"/>
    <s v="San Joaquin River"/>
    <s v="San Joaquin"/>
    <s v="025-020-02"/>
    <s v="025-020-02"/>
    <s v="(1) Patent 2156_x000a_(2) Patent 1776_x000a_(3) Patent 1775_x000a_(4) Patent 578_x000a_(5) Patent 516"/>
    <s v="Partially"/>
    <m/>
    <s v="Unknown"/>
    <n v="5"/>
    <s v="no"/>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881"/>
    <x v="396"/>
    <s v="Coldani Family Trust"/>
    <x v="0"/>
    <x v="15"/>
    <x v="0"/>
    <x v="0"/>
    <s v="Y"/>
    <m/>
    <n v="678.03"/>
    <n v="241.42"/>
    <x v="0"/>
    <s v="Upland Canal"/>
    <s v="Sacramento--San Joaquin Delta"/>
    <s v="San Joaquin"/>
    <s v="025-100-03"/>
    <s v="025-100-03"/>
    <s v="(1) CA Patent 575_x000a_(2) CA Patent 578_x000a_(3) CA Patent 579"/>
    <s v="Completely"/>
    <n v="1907"/>
    <s v="Unknown"/>
    <m/>
    <m/>
    <m/>
    <m/>
    <d v="2017-09-25T00:00:00"/>
    <x v="0"/>
    <s v="Did not create new POU Map: _x000a_POU is currently riparian to Upland Canal. It is not certain that Upland Canal existed at the time of patent. The canal was not drawn in the original surveys of the POU. This determination was made on the basis that Upland Canal is considered an unnatural water source."/>
    <x v="0"/>
    <s v="N/A"/>
    <s v="N/A"/>
    <s v="N/A"/>
    <s v="N/A"/>
    <s v="N/A"/>
    <s v="N/A"/>
    <s v="N/A"/>
    <s v="N/A"/>
    <d v="2017-07-25T00:00:00"/>
    <x v="2"/>
    <s v="No supporting document for Pre-1914 right was submitted. Need more info."/>
    <x v="0"/>
    <x v="0"/>
    <m/>
    <x v="0"/>
    <m/>
    <s v="R2"/>
    <s v="P1"/>
  </r>
  <r>
    <x v="882"/>
    <x v="396"/>
    <s v="Coldani Family Trust"/>
    <x v="0"/>
    <x v="15"/>
    <x v="0"/>
    <x v="0"/>
    <s v="Y"/>
    <m/>
    <n v="494.56000000000006"/>
    <n v="241.42"/>
    <x v="0"/>
    <s v="Upland Canal"/>
    <s v="Sacramento-San Joaquin Delta"/>
    <s v="San Joaquin"/>
    <s v="025-100-03"/>
    <s v="                                                                                    "/>
    <s v="(1) CA Patent 575_x000a_(2) CA Patent 578_x000a_(3) CA Patent 579"/>
    <s v="Completely"/>
    <n v="1907"/>
    <s v="Unknown"/>
    <m/>
    <m/>
    <m/>
    <m/>
    <d v="2017-09-25T00:00:00"/>
    <x v="0"/>
    <s v="Did not create new POU Map: _x000a_POU is currently riparian to Upland Canal. It is not certain that Upland Canal existed at the time of patent. The canal was not drawn in the original surveys of the POU. This determination was made on the basis that Upland Canal is considered an unnatural water source."/>
    <x v="0"/>
    <s v="N/A"/>
    <s v="N/A"/>
    <s v="N/A"/>
    <s v="N/A"/>
    <s v="N/A"/>
    <s v="N/A"/>
    <s v="N/A"/>
    <s v="N/A"/>
    <d v="2017-07-25T00:00:00"/>
    <x v="2"/>
    <s v="No supporting document for Pre-1914 right was submitted. Need more info."/>
    <x v="0"/>
    <x v="0"/>
    <m/>
    <x v="0"/>
    <m/>
    <s v="R2"/>
    <s v="P1"/>
  </r>
  <r>
    <x v="883"/>
    <x v="396"/>
    <s v="Coldani Family Trust"/>
    <x v="0"/>
    <x v="15"/>
    <x v="0"/>
    <x v="0"/>
    <s v="Y"/>
    <m/>
    <n v="420.38"/>
    <n v="241.42"/>
    <x v="0"/>
    <s v="Upland Canal"/>
    <s v="Sacramento-San Joaquin Delta"/>
    <s v="San Joaquin"/>
    <s v="025-100-03"/>
    <s v="025-100-03"/>
    <s v="(1) CA Patent 575_x000a_(2) CA Patent 578_x000a_(3) CA Patent 579"/>
    <s v="Completely"/>
    <n v="1907"/>
    <s v="Unknown"/>
    <m/>
    <m/>
    <m/>
    <m/>
    <d v="2017-09-25T00:00:00"/>
    <x v="0"/>
    <s v="Did not create new POU Map: _x000a_POU is currently riparian to Upland Canal. It is not certain that Upland Canal existed at the time of patent. The canal was not drawn in the original surveys of the POU. This determination was made on the basis that Upland Canal is considered an unnatural water source."/>
    <x v="0"/>
    <s v="N/A"/>
    <s v="N/A"/>
    <s v="N/A"/>
    <s v="N/A"/>
    <s v="N/A"/>
    <s v="N/A"/>
    <s v="N/A"/>
    <s v="N/A"/>
    <d v="2017-07-25T00:00:00"/>
    <x v="2"/>
    <s v="No supporting document for Pre-1914 right was submitted. Need more info."/>
    <x v="0"/>
    <x v="0"/>
    <m/>
    <x v="0"/>
    <m/>
    <s v="R2"/>
    <s v="P1"/>
  </r>
  <r>
    <x v="884"/>
    <x v="396"/>
    <s v="Coldani Family Trust"/>
    <x v="0"/>
    <x v="1"/>
    <x v="3"/>
    <x v="0"/>
    <s v="Y"/>
    <m/>
    <n v="508.40000000000003"/>
    <n v="261.14999999999998"/>
    <x v="0"/>
    <s v="Highline/White Slough"/>
    <s v="Sacramento-San Joaquin Delta"/>
    <s v="San Joaquin"/>
    <s v="055-150-20"/>
    <s v="055-150-20_x000a_055-150-23"/>
    <s v="(1) CA Patent 575_x000a_(2) CA Patent 578_x000a_(3) CA Patent 579"/>
    <m/>
    <m/>
    <m/>
    <m/>
    <m/>
    <m/>
    <m/>
    <d v="2017-09-25T00:00:00"/>
    <x v="0"/>
    <s v="Did not create new POU Map: _x000a_POU is currently riparian to Peripheral Canal. It is not certain that Peripheral Canal existed at the time of patent. The canal was not drawn in the original surveys of the POU. This determination was made on the basis that Peripheral Canal is considered an unnatural water source."/>
    <x v="0"/>
    <s v="N/A"/>
    <s v="N/A"/>
    <s v="N/A"/>
    <s v="N/A"/>
    <s v="N/A"/>
    <s v="N/A"/>
    <s v="N/A"/>
    <s v="N/A"/>
    <d v="2017-07-25T00:00:00"/>
    <x v="2"/>
    <s v="No supporting document for Pre-1914 right was submitted. Need more info."/>
    <x v="0"/>
    <x v="0"/>
    <m/>
    <x v="0"/>
    <m/>
    <s v="R2"/>
    <s v="P1"/>
  </r>
  <r>
    <x v="885"/>
    <x v="396"/>
    <s v="Coldani Family Trust"/>
    <x v="0"/>
    <x v="1"/>
    <x v="3"/>
    <x v="0"/>
    <s v="Y"/>
    <m/>
    <n v="571.31333333333328"/>
    <n v="261.14999999999998"/>
    <x v="0"/>
    <s v="Highline/White Slough"/>
    <s v="Sacramento-San Joaquin Delta"/>
    <s v="San Joaquin"/>
    <s v="055-150-20"/>
    <s v="055-155-20"/>
    <m/>
    <m/>
    <m/>
    <m/>
    <m/>
    <m/>
    <m/>
    <m/>
    <d v="2017-09-25T00:00:00"/>
    <x v="0"/>
    <s v="Did not create new POU Map: _x000a_POU is currently riparian to Peripheral Canal. It is not certain that Peripheral Canal existed at the time of patent. The canal was not drawn in the original surveys of the POU. This determination was made on the basis that Peripheral Canal is considered an unnatural water source."/>
    <x v="0"/>
    <s v="N/A"/>
    <s v="N/A"/>
    <s v="N/A"/>
    <s v="N/A"/>
    <s v="N/A"/>
    <s v="N/A"/>
    <s v="N/A"/>
    <s v="N/A"/>
    <d v="2017-07-25T00:00:00"/>
    <x v="2"/>
    <s v="No supporting document for Pre-1914 right was submitted. Need more info."/>
    <x v="0"/>
    <x v="0"/>
    <m/>
    <x v="0"/>
    <m/>
    <s v="R2"/>
    <s v="P1"/>
  </r>
  <r>
    <x v="886"/>
    <x v="397"/>
    <s v="Steven M Coldani"/>
    <x v="0"/>
    <x v="15"/>
    <x v="0"/>
    <x v="0"/>
    <s v="Y"/>
    <s v="In between 2010 and 2017, 055-070-34 and 055-070-35 have become 055-070-38, and 055-070-33 has become 055-070-37"/>
    <n v="832.33999999999992"/>
    <n v="378.69"/>
    <x v="0"/>
    <s v="UPLAND CANAL"/>
    <s v="SACRAMENTO-SAN JOAQUIN DELTA"/>
    <s v="San Joaquin"/>
    <s v="055-070-35"/>
    <s v="055-070-06, 13, 26, 30, 31, 33, 34, 35"/>
    <s v="CA PATENT 579, 578, 575, 2565"/>
    <s v="Partially"/>
    <n v="1907"/>
    <s v="Multiple Separations"/>
    <m/>
    <m/>
    <m/>
    <s v="No"/>
    <d v="2017-08-10T00:00:00"/>
    <x v="0"/>
    <s v="A small portion of the APN is on  a Non-Riparian Patent."/>
    <x v="0"/>
    <s v="N/A"/>
    <s v="N/A"/>
    <s v="N/A"/>
    <s v="N/A"/>
    <s v="N/A"/>
    <s v="N/A"/>
    <s v="N/A"/>
    <s v="N/A"/>
    <d v="2017-08-01T00:00:00"/>
    <x v="2"/>
    <s v="No supporting document for Pre-1914 right was submitted. Need more info."/>
    <x v="0"/>
    <x v="0"/>
    <m/>
    <x v="0"/>
    <m/>
    <s v="R2"/>
    <s v="P1"/>
  </r>
  <r>
    <x v="887"/>
    <x v="397"/>
    <s v="Steven M Coldani"/>
    <x v="0"/>
    <x v="15"/>
    <x v="0"/>
    <x v="0"/>
    <s v="Y"/>
    <s v="055-070-35 has become 055-070-38 in between 2010 and 2017"/>
    <n v="539.05999999999995"/>
    <n v="378.69"/>
    <x v="0"/>
    <s v="UPLAND CANAL"/>
    <s v="SACRAMENTO-SAN JOAQUIN DELTA"/>
    <s v="San Joaquin"/>
    <s v="055-070-35"/>
    <s v="055-070-35, 055-070-36"/>
    <s v="CA PATENT 579 &amp; 575"/>
    <s v="Completely"/>
    <n v="1907"/>
    <s v="Single Separation"/>
    <m/>
    <m/>
    <m/>
    <s v="No"/>
    <d v="2017-08-10T00:00:00"/>
    <x v="1"/>
    <s v="APN/POU lie on Riparian Patents."/>
    <x v="0"/>
    <s v="N/A"/>
    <s v="N/A"/>
    <s v="N/A"/>
    <s v="N/A"/>
    <s v="N/A"/>
    <s v="N/A"/>
    <s v="N/A"/>
    <s v="N/A"/>
    <d v="2017-08-01T00:00:00"/>
    <x v="2"/>
    <s v="No supporting document for Pre-1914 right was submitted. Need more info."/>
    <x v="0"/>
    <x v="0"/>
    <m/>
    <x v="0"/>
    <m/>
    <s v="R3"/>
    <s v="P1"/>
  </r>
  <r>
    <x v="888"/>
    <x v="398"/>
    <s v="US FISH AND WILDLIFE SERVICE - WATER RESOURCE BRANCH"/>
    <x v="0"/>
    <x v="1"/>
    <x v="0"/>
    <x v="0"/>
    <s v="N"/>
    <m/>
    <n v="5073.666666666667"/>
    <n v="5985.26"/>
    <x v="0"/>
    <s v="South Fork Pit River"/>
    <s v="Pit River"/>
    <s v="Modoc"/>
    <s v=""/>
    <m/>
    <m/>
    <m/>
    <m/>
    <m/>
    <m/>
    <m/>
    <m/>
    <m/>
    <m/>
    <x v="1"/>
    <s v="_x000a_All the land in the service area has remained in federal hands except for SE 1/4 of Sec 13 in T42N, R12E, which was sold to Carlos Dorris--hence riparian right is fully preserved except in that location."/>
    <x v="1"/>
    <s v="N/A"/>
    <s v="N/A"/>
    <s v="N/A"/>
    <s v="N/A"/>
    <s v="N/A"/>
    <s v="N/A"/>
    <s v="N/A"/>
    <s v="N/A"/>
    <d v="2017-07-24T00:00:00"/>
    <x v="3"/>
    <s v="N/A"/>
    <x v="0"/>
    <x v="0"/>
    <m/>
    <x v="0"/>
    <m/>
    <s v="R3"/>
    <s v="N/A"/>
  </r>
  <r>
    <x v="889"/>
    <x v="399"/>
    <s v="Abilio M Morais"/>
    <x v="0"/>
    <x v="1"/>
    <x v="0"/>
    <x v="0"/>
    <s v="Y"/>
    <m/>
    <n v="315.37333333333333"/>
    <n v="0"/>
    <x v="0"/>
    <s v="WHITE SLOUGH"/>
    <s v="San Joaquin River"/>
    <s v="San Joaquin"/>
    <s v="055-080-02"/>
    <s v="055-070-07_x000a_055-070-08"/>
    <s v="CA Patent 575_x000a_CA Patent 578_x000a_CA Patent 579_x000a_"/>
    <s v="Completely"/>
    <n v="1894"/>
    <s v="Multiple Separations"/>
    <n v="2"/>
    <s v="no"/>
    <m/>
    <s v="No"/>
    <d v="2017-06-20T00:00:00"/>
    <x v="3"/>
    <s v="APN is divided across multiple patents. APN 05507008 and 05507007 is separated from POD._x000a_Created new map titled AbilioMMorais_PODsuperimposedoverbasemap.mxd"/>
    <x v="0"/>
    <s v="N/A"/>
    <s v="N/A"/>
    <s v="N/A"/>
    <s v="N/A"/>
    <s v="N/A"/>
    <s v="N/A"/>
    <s v="N/A"/>
    <s v="N/A"/>
    <d v="2017-06-19T00:00:00"/>
    <x v="2"/>
    <s v="More information needed"/>
    <x v="0"/>
    <x v="0"/>
    <m/>
    <x v="0"/>
    <m/>
    <s v="R1"/>
    <s v="P1"/>
  </r>
  <r>
    <x v="890"/>
    <x v="400"/>
    <s v="GLOBAL AG PROPERTIES USA, LLC"/>
    <x v="0"/>
    <x v="1"/>
    <x v="0"/>
    <x v="0"/>
    <s v="Y"/>
    <m/>
    <n v="902"/>
    <n v="264.39999999999998"/>
    <x v="0"/>
    <s v="WHITE SLOUGH"/>
    <s v="SAN JOAQUIN RIVER"/>
    <s v="San Joaquin"/>
    <n v="5508002"/>
    <n v="5508002"/>
    <s v="CA patent 2565, 2567, 4658"/>
    <s v="Completely"/>
    <n v="1894"/>
    <s v="Not Separated"/>
    <n v="1"/>
    <s v="no"/>
    <m/>
    <s v="No"/>
    <d v="2017-07-06T00:00:00"/>
    <x v="3"/>
    <s v="POU overlies multiple patents; Patent 2565 &amp; 4658 are non riparian. SEE S020798 POU and Underlying Patents."/>
    <x v="0"/>
    <s v="N/A"/>
    <s v="N/A"/>
    <s v="N/A"/>
    <s v="N/A"/>
    <s v="N/A"/>
    <s v="N/A"/>
    <s v="N/A"/>
    <s v="N/A"/>
    <d v="2017-07-06T00:00:00"/>
    <x v="2"/>
    <s v="No supporting document for Pre-1914 right was submitted. Need more info."/>
    <x v="0"/>
    <x v="0"/>
    <m/>
    <x v="0"/>
    <m/>
    <s v="R1"/>
    <s v="P1"/>
  </r>
  <r>
    <x v="891"/>
    <x v="401"/>
    <s v="R EMIGH LIVESTOCK"/>
    <x v="0"/>
    <x v="1"/>
    <x v="0"/>
    <x v="1"/>
    <s v="Y"/>
    <m/>
    <n v="6000"/>
    <n v="6540.2"/>
    <x v="0"/>
    <s v="Cache Slough"/>
    <s v="Sacramento River"/>
    <s v="Solano"/>
    <n v="42120430"/>
    <s v="0042300090_x000a_0042310080_x000a_0042310050_x000a_0042120430_x000a_0042120130_x000a_0042310100"/>
    <s v="BLM Patent Docs 204, 205, 376, 723, 2325"/>
    <s v="Partially"/>
    <n v="1876"/>
    <s v="Multiple Separations"/>
    <n v="6"/>
    <s v="no"/>
    <m/>
    <s v="No"/>
    <d v="2017-05-17T00:00:00"/>
    <x v="0"/>
    <s v="This piece of property was combined from land originating from different patents. Only one of the patents, BLM Document 105, was riparian to the water body, Cache Slough. As a result, only APNs 0042-120-430 and 0042-310-050 and a portion of 0042-300-090 and 0042-310-100, can claim riparian right. There never was a continuous chain of title that preserved riparian right because even at the outset, there never was a single patent describing this land--unless the property owner can provide the copies of title, wherein water or mineral rights and preservation thereof are explicitly mentioned. "/>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2"/>
    <x v="402"/>
    <s v="CORTOPASSI PARTNERS LP"/>
    <x v="0"/>
    <x v="40"/>
    <x v="0"/>
    <x v="1"/>
    <s v="Y"/>
    <m/>
    <n v="1599.1366666666665"/>
    <n v="1736.21"/>
    <x v="0"/>
    <s v="Beaver Slough"/>
    <s v="Mokelumne / Sacramento-San Joaquin Delta"/>
    <s v="San Joaquin"/>
    <s v="011-030-02"/>
    <s v="011-030-02, Beaver Slough"/>
    <s v="(1)6/29/1869 patent to George Treat, contains surveys 1281-1284_x000a__x000a_(2) 9/25/1869 patent to George Treat, contains  surveys 933, 935_x000a__x000a_(2) 5/1/1879 patent to RC Sargent, surveys 563 and 1224"/>
    <s v="Completely"/>
    <n v="1894"/>
    <s v="Not Separated"/>
    <m/>
    <m/>
    <m/>
    <s v="No"/>
    <d v="2017-06-02T00:00:00"/>
    <x v="3"/>
    <s v="Part of the POU (APN: 01103021) is on a patent that is not riparian to the watercourse, Beaver Slough"/>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3"/>
    <x v="402"/>
    <s v="CORTOPASSI PARTNERS LP"/>
    <x v="0"/>
    <x v="40"/>
    <x v="0"/>
    <x v="1"/>
    <s v="Y"/>
    <m/>
    <n v="389.47"/>
    <n v="1131.8"/>
    <x v="0"/>
    <s v="Beaver Slough"/>
    <s v="Mokelumne River"/>
    <s v="San Joaquin"/>
    <s v="011-030-02"/>
    <s v="011-030-02, 011-030-21"/>
    <s v="CA PATENT 235, 287, 2487"/>
    <s v="Completely"/>
    <n v="1894"/>
    <s v="Single Separation"/>
    <m/>
    <m/>
    <m/>
    <s v="No"/>
    <d v="2017-07-19T00:00:00"/>
    <x v="1"/>
    <s v="POU/PODs are on Riparian Patents"/>
    <x v="0"/>
    <s v="N/A"/>
    <s v="N/A"/>
    <s v="N/A"/>
    <s v="N/A"/>
    <s v="N/A"/>
    <s v="N/A"/>
    <s v="N/A"/>
    <s v="N/A"/>
    <d v="2017-07-31T00:00:00"/>
    <x v="1"/>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4"/>
    <x v="402"/>
    <s v="CORTOPASSI PARTNERS LP"/>
    <x v="0"/>
    <x v="40"/>
    <x v="0"/>
    <x v="1"/>
    <s v="Y"/>
    <m/>
    <n v="385.04333333333329"/>
    <n v="1159.58"/>
    <x v="0"/>
    <s v="Beaver Slough"/>
    <s v="Mokelumne / Sacramento-San Joaquin Delta"/>
    <s v="San Joaquin"/>
    <s v="011-030-02"/>
    <s v="011-030-02, Beaver Slough"/>
    <s v="(1)6/29/1869 patent to George Treat, contains surveys 1281-1284_x000a__x000a_(2) 9/25/1869 patent to George Treat, contains  surveys 933, 935_x000a__x000a_(2) 5/1/1879 patent to RC Sargent, surveys 563 and 1224"/>
    <s v="Completely"/>
    <n v="1894"/>
    <s v="Not Separated"/>
    <m/>
    <m/>
    <m/>
    <s v="No"/>
    <d v="2017-06-02T00:00:00"/>
    <x v="3"/>
    <s v="Part of the POU (APN: 01103017) is on a patent that is not riparian to the watercourse, Beaver Slough"/>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5"/>
    <x v="402"/>
    <s v="CORTOPASSI PARTNERS LP"/>
    <x v="0"/>
    <x v="40"/>
    <x v="0"/>
    <x v="1"/>
    <s v="Y"/>
    <m/>
    <n v="692.83030303030296"/>
    <n v="616.34"/>
    <x v="0"/>
    <s v="Beaver Slough"/>
    <s v="Mokelumne / Sacramento-San Joaquin Delta"/>
    <s v="San Joaquin"/>
    <s v="011-030-02"/>
    <s v="011-030-02, Beaver Slough"/>
    <s v=" (1) 6/29/1869 patent to George Treat, contains surveys 1281-1284                                                                       _x000a__x000a_(2) 5/1/1879 patent to RC Sargent, surveys 563 and 1224"/>
    <s v="Completely"/>
    <n v="1894"/>
    <s v="Not Separated"/>
    <m/>
    <m/>
    <m/>
    <s v="No"/>
    <d v="2017-06-26T00:00:00"/>
    <x v="0"/>
    <s v="POU is entirely covered by patents riparian to the watercourse, however there is a single separation within the POU (APN 1103017)"/>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6"/>
    <x v="402"/>
    <s v="CORTOPASSI PARTNERS LP"/>
    <x v="0"/>
    <x v="40"/>
    <x v="0"/>
    <x v="1"/>
    <s v="Y"/>
    <m/>
    <n v="403.88666666666666"/>
    <n v="235.04"/>
    <x v="0"/>
    <s v="Mokelumne River"/>
    <s v="Sacramento-San Joaquin Delta"/>
    <s v="San Joaquin"/>
    <s v="011-020-04"/>
    <s v="011-020-04, Mokelumne River"/>
    <s v="(1) 6/29/1869 patent to George Treat, contains surveys 1281-1284_x000a__x000a_(2) 5/1/1879 patent to RC Sargent, surveys 563 and 1224"/>
    <s v="Completely"/>
    <m/>
    <s v="Not Separated"/>
    <m/>
    <m/>
    <m/>
    <s v="No"/>
    <d v="2017-06-26T00:00:00"/>
    <x v="1"/>
    <s v="The POU is entirely covered by two patents riparian to the watercourse"/>
    <x v="0"/>
    <s v="N/A"/>
    <s v="N/A"/>
    <s v="N/A"/>
    <s v="N/A"/>
    <s v="N/A"/>
    <s v="N/A"/>
    <s v="N/A"/>
    <s v="N/A"/>
    <d v="2017-07-06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7"/>
    <x v="402"/>
    <s v="CORTOPASSI PARTNERS LP"/>
    <x v="0"/>
    <x v="40"/>
    <x v="0"/>
    <x v="1"/>
    <s v="Y"/>
    <m/>
    <n v="471.58000000000004"/>
    <n v="1055.2"/>
    <x v="0"/>
    <s v="Mokelumne River"/>
    <s v="Sacramento-San Joaquin Delta"/>
    <s v="San Joaquin"/>
    <s v="011-020-04"/>
    <s v="011-020-04, Mokelumne River"/>
    <s v="(1) 6/29/1869 patent to George Treat, contains surveys 1281-1284_x000a__x000a_(2) 8/26/1876 patent to Jacob Brack, contains surveys 827-828, 875, 920, 969, 976, 978, 982, 1067-1068, 1280_x000a__x000a_(3) 5/1/1879 patent to RC Sargent, contains surveys 563 and 1224"/>
    <s v="Completely"/>
    <m/>
    <s v="Not Separated"/>
    <m/>
    <m/>
    <m/>
    <s v="No"/>
    <d v="2017-06-26T00:00:00"/>
    <x v="1"/>
    <s v="The POU is entirely covered by two patents riparian to the watercourse and there are no separations from the watercourse"/>
    <x v="0"/>
    <s v="N/A"/>
    <s v="N/A"/>
    <s v="N/A"/>
    <s v="N/A"/>
    <s v="N/A"/>
    <s v="N/A"/>
    <s v="N/A"/>
    <s v="N/A"/>
    <d v="2017-07-06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8"/>
    <x v="402"/>
    <s v="CORTOPASSI PARTNERS LP"/>
    <x v="0"/>
    <x v="40"/>
    <x v="0"/>
    <x v="1"/>
    <s v="Y"/>
    <m/>
    <n v="924.56333333333339"/>
    <n v="1022.45"/>
    <x v="0"/>
    <s v="Mokelumne River"/>
    <s v="Sacramento-San Joaquin Delta"/>
    <s v="San Joaquin"/>
    <s v="011-020-03"/>
    <s v="011-020-03, Mokelumne River"/>
    <s v="(1) 6/29/1869 patent to George Treat, contains surveys 1281-1284_x000a__x000a_(2) 8/26/1876 patent to Jacob Brack, contains surveys 827-828, 875, 920, 969, 976, 978, 982, 1067-1068, 1280_x000a__x000a_(3) 5/1/1879 patent to RC Sargent, contains surveys 563 and 1224"/>
    <s v="Completely"/>
    <m/>
    <s v="Not Separated"/>
    <m/>
    <m/>
    <m/>
    <s v="No"/>
    <d v="2017-06-26T00:00:00"/>
    <x v="1"/>
    <s v="The POU is entirely covered by two patents riparian to the watercourse and there are no separations from the watercourse"/>
    <x v="0"/>
    <s v="N/A"/>
    <s v="N/A"/>
    <s v="N/A"/>
    <s v="N/A"/>
    <s v="N/A"/>
    <s v="N/A"/>
    <s v="N/A"/>
    <s v="N/A"/>
    <d v="2017-07-06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899"/>
    <x v="402"/>
    <s v="CORTOPASSI PARTNERS LP"/>
    <x v="0"/>
    <x v="40"/>
    <x v="0"/>
    <x v="1"/>
    <s v="Y"/>
    <m/>
    <n v="585.06999999999994"/>
    <n v="1057"/>
    <x v="0"/>
    <s v="Mokelumne River"/>
    <s v="Sacramento-San Joaquin Delta"/>
    <s v="San Joaquin"/>
    <s v="011-020-03"/>
    <s v="011-020-03, Mokelumne River"/>
    <s v="(1) 6/29/1869 patent to George Treat, contains surveys 1281-1284_x000a__x000a_(2) 8/26/1876 patent to Jacob Brack, contains surveys 827-828, 875, 920, 969, 976, 978, 982, 1067-1068, 1280_x000a__x000a_(3) 5/1/1879 patent to RC Sargent, contains surveys 563 and 1224"/>
    <s v="Completely"/>
    <m/>
    <s v="Not Separated"/>
    <m/>
    <m/>
    <m/>
    <s v="No"/>
    <d v="2017-06-26T00:00:00"/>
    <x v="3"/>
    <s v="The POU encompasses two parcels. There is a single separation from the watercourse, and the northern part of the POU is covered by a patent that is not riparian to the watercourse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0"/>
    <x v="402"/>
    <s v="CORTOPASSI PARTNERS LP"/>
    <x v="0"/>
    <x v="40"/>
    <x v="0"/>
    <x v="1"/>
    <s v="Y"/>
    <m/>
    <n v="369.82666666666671"/>
    <n v="433.03"/>
    <x v="0"/>
    <s v="Hog Slough"/>
    <s v="Mokelumne / Sacramento-San Joaquin Delta"/>
    <s v="San Joaquin"/>
    <s v="011-030-23"/>
    <s v="011-030-23, Hog Slough"/>
    <s v="(1) 7/20/1866 patent to ME Holman, contains survey 1087_x000a__x000a_(2) 8/26/1876 patent to Jacob Brack, contains surveys 827-828, 875, 920, 969, 976, 978, 982, 1067-1068, 1280"/>
    <s v="Completely"/>
    <m/>
    <s v="Not Separated"/>
    <m/>
    <m/>
    <m/>
    <s v="No"/>
    <d v="2017-06-26T00:00:00"/>
    <x v="3"/>
    <s v="The POU encompasses two parcels. The northern part of one parcel  is covered by a patent that is not riparian to the watercourse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1"/>
    <x v="402"/>
    <s v="CORTOPASSI PARTNERS LP"/>
    <x v="0"/>
    <x v="40"/>
    <x v="0"/>
    <x v="1"/>
    <s v="Y"/>
    <m/>
    <n v="810.92666666666662"/>
    <n v="1970.95"/>
    <x v="0"/>
    <s v="Hog Slough"/>
    <s v="Mokelumne / Sacramento-San Joaquin Delta"/>
    <s v="San Joaquin"/>
    <s v="011-030-23"/>
    <s v="011-030-23, Hog Slough"/>
    <s v="(1) 7/20/1866 patent to ME Holman, contains survey 1087_x000a__x000a_(2) 6/29/1869 patent to George Treat, contains surveys 1281-1284_x000a__x000a_(3) 8/26/1876 patent to Jacob Brack, contains surveys 827-828, 875, 920, 969, 976, 978, 982, 1067-1068, 1280"/>
    <s v="Completely"/>
    <m/>
    <s v="Not Separated"/>
    <m/>
    <m/>
    <m/>
    <s v="No"/>
    <d v="2017-06-27T00:00:00"/>
    <x v="3"/>
    <s v="The POU encompasses two parcels. The northern part of one parcel  is covered by a patent that is not riparian to the watercourse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2"/>
    <x v="402"/>
    <s v="CORTOPASSI PARTNERS LP"/>
    <x v="0"/>
    <x v="40"/>
    <x v="0"/>
    <x v="1"/>
    <s v="Y"/>
    <m/>
    <n v="394.15666666666669"/>
    <n v="649.61"/>
    <x v="0"/>
    <s v="Hog Slough"/>
    <s v="Mokelumne / Sacramento-San Joaquin Delta"/>
    <s v="San Joaquin"/>
    <s v="011-030-23"/>
    <s v="011-030-23, Hog Slough"/>
    <s v="(1) 7/20/1866 patent to ME Holman, contains survey 1087_x000a__x000a_(2) 8/26/1876 patent to Jacob Brack, contains surveys 827-828, 875, 920, 969, 976, 978, 982, 1067-1068, 1280"/>
    <s v="Completely"/>
    <m/>
    <s v="Not Separated"/>
    <m/>
    <m/>
    <m/>
    <s v="No"/>
    <d v="2017-06-27T00:00:00"/>
    <x v="1"/>
    <s v="The POU is located on one parcel, covered by two patents that are riparian to the watercourse "/>
    <x v="0"/>
    <s v="N/A"/>
    <s v="N/A"/>
    <s v="N/A"/>
    <s v="N/A"/>
    <s v="N/A"/>
    <s v="N/A"/>
    <s v="N/A"/>
    <s v="N/A"/>
    <d v="2017-07-06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3"/>
    <x v="402"/>
    <s v="CORTOPASSI PARTNERS LP"/>
    <x v="0"/>
    <x v="40"/>
    <x v="0"/>
    <x v="1"/>
    <s v="Y"/>
    <m/>
    <n v="398.13000000000005"/>
    <n v="1034.05"/>
    <x v="0"/>
    <s v="Hog Slough"/>
    <s v="Mokelumne / Sacramento-San Joaquin Delta"/>
    <s v="San Joaquin"/>
    <s v="011-030-23"/>
    <s v="011-030-23, Hog Slough"/>
    <s v="(1) 7/20/1866 patent to ME Holman, contains survey 1087_x000a__x000a_(2) 6/29/1869 patent to George Treat, contains surveys 1281-1284_x000a__x000a_(3) 8/26/1876 patent to Jacob Brack, contains surveys 827-828, 875, 920, 969, 976, 978, 982, 1067-1068, 1280"/>
    <s v="Completely"/>
    <m/>
    <s v="Not Separated"/>
    <m/>
    <m/>
    <m/>
    <s v="No"/>
    <d v="2017-06-27T00:00:00"/>
    <x v="3"/>
    <s v="The POU encompasses two parcels.  One parcel  is covered by a patent that is not riparian to the watercourse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4"/>
    <x v="402"/>
    <s v="CORTOPASSI PARTNERS LP"/>
    <x v="0"/>
    <x v="40"/>
    <x v="0"/>
    <x v="1"/>
    <s v="Y"/>
    <m/>
    <n v="930.40333333333319"/>
    <n v="1013.53"/>
    <x v="0"/>
    <s v="Hog Slough"/>
    <s v="Mokelumne / Sacramento-San Joaquin Delta"/>
    <s v="San Joaquin"/>
    <s v="011-030-23"/>
    <s v="011-030-23, Hog Slough"/>
    <s v="(1) 7/20/1866 patent to ME Holman, contains survey 1087_x000a__x000a_(2) 6/29/1869 patent to George Treat, contains surveys 1281-1284_x000a__x000a_(3) 8/26/1876 patent to Jacob Brack, contains surveys 827-828, 875, 920, 969, 976, 978, 982, 1067-1068, 1280"/>
    <s v="Completely"/>
    <m/>
    <s v="Not Separated"/>
    <m/>
    <m/>
    <m/>
    <s v="No"/>
    <d v="2017-06-27T00:00:00"/>
    <x v="0"/>
    <s v="The POU is unknown, therefore it is not certain whether the area is covered under a riparian patent "/>
    <x v="0"/>
    <s v="N/A"/>
    <s v="N/A"/>
    <s v="N/A"/>
    <s v="N/A"/>
    <s v="N/A"/>
    <s v="N/A"/>
    <s v="N/A"/>
    <s v="N/A"/>
    <d v="2017-07-06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05"/>
    <x v="403"/>
    <s v="Herbert A. and Joyce M. Speckman"/>
    <x v="0"/>
    <x v="10"/>
    <x v="0"/>
    <x v="0"/>
    <s v="Y"/>
    <s v="HERBERT A. SPECKMAN &amp; JOYCE M. SPECKMAN REVOCABLE FAMILY TRUST"/>
    <n v="1050.7066666666667"/>
    <n v="2143.73"/>
    <x v="0"/>
    <s v="Black Slough"/>
    <s v="San Joaquin River"/>
    <s v="San Joaquin"/>
    <s v="131-050-01 and 131-050-04"/>
    <s v="131-050-01_x000a_131-050-04"/>
    <s v="CA Patent 2182"/>
    <s v="Partially"/>
    <m/>
    <s v="Unknown"/>
    <m/>
    <m/>
    <m/>
    <s v="No"/>
    <d v="2017-06-27T00:00:00"/>
    <x v="3"/>
    <s v="There are multiple separations within the place of use . Additionally, the northernmost portion of the POU is located on patents that are not riparian to Black Slough "/>
    <x v="0"/>
    <s v="N/A"/>
    <s v="N/A"/>
    <s v="N/A"/>
    <s v="N/A"/>
    <s v="N/A"/>
    <s v="N/A"/>
    <s v="N/A"/>
    <s v="N/A"/>
    <d v="2017-07-07T00:00:00"/>
    <x v="2"/>
    <s v="Claimant failed to submit Pre-1914 supporting documents; and riparian right is insufficient to constitute water use"/>
    <x v="0"/>
    <x v="0"/>
    <m/>
    <x v="0"/>
    <m/>
    <s v="R1"/>
    <s v="P1"/>
  </r>
  <r>
    <x v="906"/>
    <x v="403"/>
    <s v="Herbert A. and Joyce M. Speckman"/>
    <x v="0"/>
    <x v="10"/>
    <x v="0"/>
    <x v="0"/>
    <s v="Y"/>
    <s v="HERBERT A. SPECKMAN &amp; JOYCE M. SPECKMAN REVOCABLE FAMILY TRUST"/>
    <n v="1050.7066666666667"/>
    <n v="0"/>
    <x v="0"/>
    <s v="Black Slough"/>
    <s v="San Joaquin River"/>
    <s v="San Joaquin"/>
    <s v="131-050-01 and 131-050-04"/>
    <s v="131-050-01_x000a_131-050-04"/>
    <s v="CA Patent 2182"/>
    <s v="Partially"/>
    <m/>
    <s v="Unknown"/>
    <m/>
    <m/>
    <m/>
    <s v="No"/>
    <d v="2017-06-27T00:00:00"/>
    <x v="3"/>
    <s v="The POU is located on a patent that is not riparian to the watercourse at the point of diversion (Black Slough). The POU is also separated from the watercourse "/>
    <x v="0"/>
    <s v="N/A"/>
    <s v="N/A"/>
    <s v="N/A"/>
    <s v="N/A"/>
    <s v="N/A"/>
    <s v="N/A"/>
    <s v="N/A"/>
    <s v="N/A"/>
    <d v="2017-07-07T00:00:00"/>
    <x v="2"/>
    <s v="Claimant failed to submit Pre-1914 supporting documents; and riparian right is insufficient to constitute water use"/>
    <x v="0"/>
    <x v="0"/>
    <m/>
    <x v="0"/>
    <m/>
    <s v="R1"/>
    <s v="P1"/>
  </r>
  <r>
    <x v="907"/>
    <x v="403"/>
    <s v="Herbert A. and Joyce M. Speckman"/>
    <x v="0"/>
    <x v="10"/>
    <x v="0"/>
    <x v="0"/>
    <s v="Y"/>
    <s v="HERBERT A. SPECKMAN &amp; JOYCE M. SPECKMAN REVOCABLE FAMILY TRUST"/>
    <n v="417.76000000000005"/>
    <n v="2143.73"/>
    <x v="0"/>
    <s v="Black Slough"/>
    <s v="San Joaquin River"/>
    <s v="San Joaquin"/>
    <s v="131-220-27 and 131-050-05"/>
    <s v="131-220-27"/>
    <s v="CA Patent 2182"/>
    <s v="Completely"/>
    <m/>
    <s v="Unknown"/>
    <m/>
    <m/>
    <m/>
    <s v="No"/>
    <d v="2017-06-27T00:00:00"/>
    <x v="0"/>
    <s v="The POU is located on a patent riparian to Black Slough. However, there is a single parcel separation from the watercourse  13122018"/>
    <x v="0"/>
    <s v="N/A"/>
    <s v="N/A"/>
    <s v="N/A"/>
    <s v="N/A"/>
    <s v="N/A"/>
    <s v="N/A"/>
    <s v="N/A"/>
    <s v="N/A"/>
    <d v="2017-07-07T00:00:00"/>
    <x v="2"/>
    <s v="Claimant failed to submit Pre-1914 supporting documents; and riparian right is insufficient to constitute water use"/>
    <x v="0"/>
    <x v="0"/>
    <m/>
    <x v="0"/>
    <m/>
    <s v="R2"/>
    <s v="P1"/>
  </r>
  <r>
    <x v="908"/>
    <x v="404"/>
    <s v="Coney Island Farms Inc."/>
    <x v="0"/>
    <x v="1"/>
    <x v="0"/>
    <x v="0"/>
    <s v="Y"/>
    <m/>
    <n v="825.28999999999985"/>
    <n v="724.03"/>
    <x v="0"/>
    <s v="Old River"/>
    <s v="Sacramento San Joaquin Delta"/>
    <s v="Contra Costa"/>
    <s v="001-111-004, 001-111-005"/>
    <s v="T1S, R4E, Section 16"/>
    <s v="Patent 3224"/>
    <s v="Completely"/>
    <m/>
    <s v="Not Separated"/>
    <n v="2"/>
    <s v="no"/>
    <m/>
    <s v="No"/>
    <d v="2017-07-03T00:00:00"/>
    <x v="1"/>
    <s v="POU/PODs are on Riparian Patents"/>
    <x v="0"/>
    <s v="N/A"/>
    <s v="N/A"/>
    <s v="N/A"/>
    <s v="N/A"/>
    <s v="N/A"/>
    <s v="N/A"/>
    <s v="N/A"/>
    <s v="N/A"/>
    <d v="2017-07-06T00:00:00"/>
    <x v="1"/>
    <s v="Claimant failed to submit Pre-1914 supporting documents; however, riparian right is sufficient to constitute water use"/>
    <x v="0"/>
    <x v="0"/>
    <m/>
    <x v="0"/>
    <m/>
    <s v="R3"/>
    <s v="P3"/>
  </r>
  <r>
    <x v="909"/>
    <x v="404"/>
    <s v="Coney Island Farms Inc."/>
    <x v="0"/>
    <x v="1"/>
    <x v="0"/>
    <x v="0"/>
    <s v="Y"/>
    <m/>
    <n v="381.56"/>
    <n v="733.9"/>
    <x v="0"/>
    <s v="West Canal, Old River"/>
    <s v="Sacramento San Joaquin Delta"/>
    <s v="Contra Costa"/>
    <s v="001-111-004, 001-111-005"/>
    <s v="T1S, R4E, Section 17"/>
    <s v="Patent 3224"/>
    <s v="Completely"/>
    <m/>
    <s v="Not Separated"/>
    <n v="2"/>
    <s v="no"/>
    <m/>
    <s v="No"/>
    <d v="2017-07-03T00:00:00"/>
    <x v="1"/>
    <s v="POU/PODs are on Riparian Patents"/>
    <x v="0"/>
    <s v="N/A"/>
    <s v="N/A"/>
    <s v="N/A"/>
    <s v="N/A"/>
    <s v="N/A"/>
    <s v="N/A"/>
    <s v="N/A"/>
    <s v="N/A"/>
    <d v="2017-07-06T00:00:00"/>
    <x v="1"/>
    <s v="Claimant failed to submit Pre-1914 supporting documents; however, riparian right is sufficient to constitute water use"/>
    <x v="0"/>
    <x v="0"/>
    <m/>
    <x v="0"/>
    <m/>
    <s v="R3"/>
    <s v="P3"/>
  </r>
  <r>
    <x v="910"/>
    <x v="404"/>
    <s v="Coney Island Farms Inc."/>
    <x v="0"/>
    <x v="1"/>
    <x v="0"/>
    <x v="0"/>
    <s v="Y"/>
    <m/>
    <n v="349.65333333333331"/>
    <n v="595.32000000000005"/>
    <x v="0"/>
    <s v="West Canal, Old River"/>
    <s v="Sacramento San Joaquin Delta"/>
    <s v="Contra Costa"/>
    <s v="001-111-004, 001-111-005"/>
    <s v="T1S, R4E, Section 20"/>
    <s v="Patent 1158"/>
    <s v="Completely"/>
    <m/>
    <s v="Not Separated"/>
    <n v="2"/>
    <s v="no"/>
    <m/>
    <s v="No"/>
    <d v="2017-07-03T00:00:00"/>
    <x v="1"/>
    <s v="POU/PODs are on Riparian Patents"/>
    <x v="0"/>
    <s v="N/A"/>
    <s v="N/A"/>
    <s v="N/A"/>
    <s v="N/A"/>
    <s v="N/A"/>
    <s v="N/A"/>
    <s v="N/A"/>
    <s v="N/A"/>
    <d v="2017-07-06T00:00:00"/>
    <x v="1"/>
    <s v="Claimant failed to submit Pre-1914 supporting documents; however, riparian right is sufficient to constitute water use"/>
    <x v="0"/>
    <x v="0"/>
    <m/>
    <x v="0"/>
    <m/>
    <s v="R3"/>
    <s v="P3"/>
  </r>
  <r>
    <x v="911"/>
    <x v="404"/>
    <s v="Coney Island Farms Inc."/>
    <x v="0"/>
    <x v="1"/>
    <x v="0"/>
    <x v="0"/>
    <s v="Y"/>
    <m/>
    <n v="303.44666666666666"/>
    <n v="589.65"/>
    <x v="0"/>
    <s v="Old River"/>
    <s v="Sacramento San Joaquin Delta"/>
    <s v="Contra Costa"/>
    <s v="001-111-005"/>
    <s v="T1S, R4E, Section 21"/>
    <s v="Patent 1177"/>
    <s v="Completely"/>
    <m/>
    <s v="Not Separated"/>
    <n v="2"/>
    <s v="no"/>
    <m/>
    <s v="No"/>
    <d v="2017-07-03T00:00:00"/>
    <x v="1"/>
    <s v="POU/PODs are on Riparian Patents"/>
    <x v="0"/>
    <s v="N/A"/>
    <s v="N/A"/>
    <s v="N/A"/>
    <s v="N/A"/>
    <s v="N/A"/>
    <s v="N/A"/>
    <s v="N/A"/>
    <s v="N/A"/>
    <d v="2017-07-06T00:00:00"/>
    <x v="1"/>
    <s v="Claimant failed to submit Pre-1914 supporting documents; however, riparian right is sufficient to constitute water use"/>
    <x v="0"/>
    <x v="0"/>
    <m/>
    <x v="0"/>
    <m/>
    <s v="R3"/>
    <s v="P3"/>
  </r>
  <r>
    <x v="912"/>
    <x v="404"/>
    <s v="Coney Island Farms Inc."/>
    <x v="0"/>
    <x v="1"/>
    <x v="0"/>
    <x v="0"/>
    <s v="Y"/>
    <m/>
    <n v="294.12666666666667"/>
    <n v="724.03"/>
    <x v="0"/>
    <s v="Old River"/>
    <s v="Sacramento San Joaquin Delta"/>
    <s v="Contra Costa"/>
    <s v="001-111-004, 001-111-005"/>
    <s v="T1S, R4E, Section 16"/>
    <s v="Patent 3224"/>
    <s v="Completely"/>
    <m/>
    <s v="Not Separated"/>
    <n v="2"/>
    <s v="no"/>
    <m/>
    <s v="No"/>
    <d v="2017-07-03T00:00:00"/>
    <x v="1"/>
    <s v="POU/PODs are on Riparian Patents"/>
    <x v="0"/>
    <s v="N/A"/>
    <s v="N/A"/>
    <s v="N/A"/>
    <s v="N/A"/>
    <s v="N/A"/>
    <s v="N/A"/>
    <s v="N/A"/>
    <s v="N/A"/>
    <d v="2017-07-06T00:00:00"/>
    <x v="1"/>
    <s v="Claimant failed to submit Pre-1914 supporting documents; however, riparian right is sufficient to constitute water use"/>
    <x v="0"/>
    <x v="0"/>
    <m/>
    <x v="0"/>
    <m/>
    <s v="R3"/>
    <s v="P3"/>
  </r>
  <r>
    <x v="913"/>
    <x v="405"/>
    <s v="CONEY ISLAND LP"/>
    <x v="0"/>
    <x v="10"/>
    <x v="0"/>
    <x v="0"/>
    <s v="Y"/>
    <m/>
    <n v="743.23333333333335"/>
    <n v="1056.24"/>
    <x v="0"/>
    <s v="Burns Cutoff and Black Slough"/>
    <s v="Sacramento-San Joaquin Delta"/>
    <s v="San Joaquin"/>
    <s v="131-210-15"/>
    <m/>
    <m/>
    <s v="Completely"/>
    <m/>
    <s v="Not Separated"/>
    <m/>
    <m/>
    <m/>
    <s v="No"/>
    <d v="2017-09-25T00:00:00"/>
    <x v="1"/>
    <s v="Did not create new POU Map: _x000a_Agree with initial comment: _x000a_John Collins of the Compliance Unit concluded in his Coney Island LP Conclusion (see statement folder)to Herbert Speckman, owner of Coney Island LP, that &quot;there is sufficient evidence in the documentation to prove that Mr. Speckman has retained a riparian water right for the parcel in question.&quot;"/>
    <x v="0"/>
    <s v="N/A"/>
    <s v="N/A"/>
    <s v="N/A"/>
    <s v="N/A"/>
    <s v="N/A"/>
    <s v="N/A"/>
    <s v="N/A"/>
    <s v="N/A"/>
    <d v="2017-07-06T00:00:00"/>
    <x v="1"/>
    <s v="Claimant failed to submit Pre-1914 supporting documents; however, riparian right is sufficient to constitute water use"/>
    <x v="0"/>
    <x v="0"/>
    <m/>
    <x v="0"/>
    <m/>
    <s v="R3"/>
    <s v="P3"/>
  </r>
  <r>
    <x v="914"/>
    <x v="406"/>
    <s v="Blackhole Habitat, Inc."/>
    <x v="0"/>
    <x v="14"/>
    <x v="0"/>
    <x v="0"/>
    <s v="Y"/>
    <m/>
    <n v="470.21666666666664"/>
    <n v="999.34"/>
    <x v="0"/>
    <s v="Mokelumne River"/>
    <s v="Sacramento-San Joaquin Delta"/>
    <s v="San Joaquin"/>
    <s v="011-030-24"/>
    <s v="011-210-04 (Listed as 011-030-24 on statement but the parcel was recently subdivided and renamed), Mokelumne River"/>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5-26T00:00:00"/>
    <x v="1"/>
    <s v="POD is at Mokelumne river, there are no separations of parcels and the place of use is covered by a patent riparian to (No Suggestions) river. "/>
    <x v="0"/>
    <s v="N/A"/>
    <s v="N/A"/>
    <s v="N/A"/>
    <s v="N/A"/>
    <s v="N/A"/>
    <s v="N/A"/>
    <s v="N/A"/>
    <s v="N/A"/>
    <d v="2017-07-06T00:00:00"/>
    <x v="1"/>
    <s v="Claimant failed to submit Pre-1914 supporting documents; however, riparian right is sufficient to constitute water use"/>
    <x v="0"/>
    <x v="0"/>
    <m/>
    <x v="0"/>
    <m/>
    <s v="R3"/>
    <s v="P3"/>
  </r>
  <r>
    <x v="915"/>
    <x v="406"/>
    <s v="Blackhole Habitat, Inc."/>
    <x v="0"/>
    <x v="14"/>
    <x v="0"/>
    <x v="0"/>
    <s v="Y"/>
    <m/>
    <n v="422.86"/>
    <n v="519.22"/>
    <x v="0"/>
    <s v="Hog Slough"/>
    <s v="Sacramento-San Joaquin Delta"/>
    <s v="San Joaquin"/>
    <s v="011-030-24"/>
    <s v="011-210-02 (Listed as 011-030-24 on statement but the parcel was recently subdivided and renamed), Hog Slough"/>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6-26T00:00:00"/>
    <x v="1"/>
    <s v="POD is at Hog Slough, there are no separations of parcels from the watercourse and the place of use is covered by a patent riparian to Hog Slough"/>
    <x v="0"/>
    <s v="N/A"/>
    <s v="N/A"/>
    <s v="N/A"/>
    <s v="N/A"/>
    <s v="N/A"/>
    <s v="N/A"/>
    <s v="N/A"/>
    <s v="N/A"/>
    <d v="2017-07-06T00:00:00"/>
    <x v="1"/>
    <s v="Claimant failed to submit Pre-1914 supporting documents; however, riparian right is sufficient to constitute water use"/>
    <x v="0"/>
    <x v="0"/>
    <m/>
    <x v="0"/>
    <m/>
    <s v="R3"/>
    <s v="P3"/>
  </r>
  <r>
    <x v="916"/>
    <x v="406"/>
    <s v="Blackhole Habitat, Inc."/>
    <x v="0"/>
    <x v="14"/>
    <x v="0"/>
    <x v="0"/>
    <s v="Y"/>
    <m/>
    <n v="384.41818181818178"/>
    <n v="1314"/>
    <x v="0"/>
    <s v="Hog Slough"/>
    <s v="Sacramento-San Joaquin Delta"/>
    <s v="San Joaquin"/>
    <s v="011-030-24"/>
    <s v="011-210-02 (Listed as 011-030-24 on statement but the parcel was recently subdivided and renamed), Hog Slough"/>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5-26T00:00:00"/>
    <x v="1"/>
    <s v="POD is at Mokelumne river, there are no separations of parcels and the place of use is covered by a patent riparian to (No Suggestions) river. "/>
    <x v="0"/>
    <s v="N/A"/>
    <s v="N/A"/>
    <s v="N/A"/>
    <s v="N/A"/>
    <s v="N/A"/>
    <s v="N/A"/>
    <s v="N/A"/>
    <s v="N/A"/>
    <d v="2017-07-06T00:00:00"/>
    <x v="1"/>
    <s v="Claimant failed to submit Pre-1914 supporting documents; however, riparian right is sufficient to constitute water use"/>
    <x v="0"/>
    <x v="0"/>
    <m/>
    <x v="0"/>
    <m/>
    <s v="R3"/>
    <s v="P3"/>
  </r>
  <r>
    <x v="917"/>
    <x v="406"/>
    <s v="Blackhole Habitat, Inc."/>
    <x v="0"/>
    <x v="14"/>
    <x v="0"/>
    <x v="0"/>
    <s v="Y"/>
    <m/>
    <n v="422.86"/>
    <n v="1314"/>
    <x v="0"/>
    <s v="Hog Slough"/>
    <s v="Sacramento-San Joaquin Delta"/>
    <s v="San Joaquin"/>
    <s v="011-030-24"/>
    <s v="011-210-02 (Listed as 011-030-24 on statement but the parcel was recently subdivided and renamed), Hog Slough"/>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5-26T00:00:00"/>
    <x v="1"/>
    <s v="POD is on Hog Slough and the place of use spans multiple APNs. There are no separations within the place of use from the watercourse and the entire POU is located on two riparian patents "/>
    <x v="0"/>
    <s v="N/A"/>
    <s v="N/A"/>
    <s v="N/A"/>
    <s v="N/A"/>
    <s v="N/A"/>
    <s v="N/A"/>
    <s v="N/A"/>
    <s v="N/A"/>
    <d v="2017-07-06T00:00:00"/>
    <x v="1"/>
    <s v="Claimant failed to submit Pre-1914 supporting documents; however, riparian right is sufficient to constitute water use"/>
    <x v="0"/>
    <x v="0"/>
    <m/>
    <x v="0"/>
    <m/>
    <s v="R3"/>
    <s v="P3"/>
  </r>
  <r>
    <x v="918"/>
    <x v="406"/>
    <s v="Blackhole Habitat, Inc."/>
    <x v="0"/>
    <x v="1"/>
    <x v="0"/>
    <x v="0"/>
    <s v="Y"/>
    <m/>
    <n v="425.70512820512818"/>
    <n v="254.93"/>
    <x v="0"/>
    <s v="Hog Slough"/>
    <s v="Sacramento-San Joaquin Delta"/>
    <s v="San Joaquin"/>
    <s v="011-030-24"/>
    <s v="011-210-03 (Listed as 011-030-24 on statement but the parcel was recently renumbered according to ParcelQuest), Hog Slough"/>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5-26T00:00:00"/>
    <x v="1"/>
    <s v="POD is on Hog Slough and the place of use spans multiple APNs. There are no separations within the place of use from the watercourse and the entire POU is located on two riparian patents "/>
    <x v="0"/>
    <s v="N/A"/>
    <s v="N/A"/>
    <s v="N/A"/>
    <s v="N/A"/>
    <s v="N/A"/>
    <s v="N/A"/>
    <s v="N/A"/>
    <s v="N/A"/>
    <d v="2017-07-06T00:00:00"/>
    <x v="1"/>
    <s v="Claimant failed to submit Pre-1914 supporting documents; however, riparian right is sufficient to constitute water use"/>
    <x v="0"/>
    <x v="0"/>
    <m/>
    <x v="0"/>
    <m/>
    <s v="R3"/>
    <s v="P3"/>
  </r>
  <r>
    <x v="919"/>
    <x v="406"/>
    <s v="Blackhole Habitat, Inc."/>
    <x v="0"/>
    <x v="1"/>
    <x v="0"/>
    <x v="0"/>
    <s v="Y"/>
    <m/>
    <n v="425.70512820512818"/>
    <n v="578.74"/>
    <x v="0"/>
    <s v="Hog Slough"/>
    <s v="Sacramento-San Joaquin Delta"/>
    <s v="San Joaquin"/>
    <s v="011-030-24"/>
    <s v="011-210-03 (Listed as 011-030-24 on statement but the parcel was recently renumbered according to ParcelQuest), Hog Slough"/>
    <s v="(1) 8/26/1876 patent to Jacob Brack, includes surveys 827,828., 875, 920, 969, 976, 978, 982, 1067, 1068, 1280--I drew the area onto a hard copy of the Swamped and Overflow Index Map for San Joaquin County_x000a__x000a_(2) 4/27/1863 patent to M.E. Holman, includes survey 1087--I also drew this area onto a hard copy of the above index map."/>
    <s v="Completely"/>
    <m/>
    <s v="Not Separated"/>
    <m/>
    <m/>
    <m/>
    <s v="No"/>
    <d v="2017-05-26T00:00:00"/>
    <x v="1"/>
    <s v="POD is on Hog Slough and the place of use spans multiple APNs. There are no separations within the place of use from the watercourse and the entire POU is located on two riparian patents "/>
    <x v="0"/>
    <s v="N/A"/>
    <s v="N/A"/>
    <s v="N/A"/>
    <s v="N/A"/>
    <s v="N/A"/>
    <s v="N/A"/>
    <s v="N/A"/>
    <s v="N/A"/>
    <d v="2017-07-06T00:00:00"/>
    <x v="1"/>
    <s v="Claimant failed to submit Pre-1914 supporting documents; however, riparian right is sufficient to constitute water use"/>
    <x v="0"/>
    <x v="0"/>
    <m/>
    <x v="0"/>
    <m/>
    <s v="R3"/>
    <s v="P3"/>
  </r>
  <r>
    <x v="920"/>
    <x v="407"/>
    <s v="Cortopassi Farms, Inc."/>
    <x v="0"/>
    <x v="14"/>
    <x v="0"/>
    <x v="0"/>
    <s v="Y"/>
    <m/>
    <n v="1510.5733333333335"/>
    <n v="2273.62"/>
    <x v="0"/>
    <s v="SYCMORE SLOUGH"/>
    <s v="Mokelumne River"/>
    <s v="San Joaquin"/>
    <s v="011-030-13"/>
    <s v="011-030-13, Sycamore Slough"/>
    <s v="(1) 8/26/1876 patent to Jacob Brack, includes surveys 827,828, 875, 920, 969, 976, 978, 982, 1067, 1068, 1280--I drew the area onto a hard copy of the Swamped and Overflow Index Map for San Joaquin County"/>
    <s v="Completely"/>
    <m/>
    <s v="Not Separated"/>
    <n v="1"/>
    <s v="Yes"/>
    <s v="patent, survey map, certificate of purchase were submitted"/>
    <s v="No"/>
    <d v="2017-08-18T00:00:00"/>
    <x v="1"/>
    <s v="POD is at Sycamore Slough, to which the entire property is adjacent. Additionally, the current property falls entirely within the original 8/26/1876 patent to Jacob Brant."/>
    <x v="0"/>
    <s v="N/A"/>
    <s v="N/A"/>
    <s v="N/A"/>
    <s v="N/A"/>
    <s v="N/A"/>
    <s v="N/A"/>
    <s v="N/A"/>
    <s v="N/A"/>
    <d v="2017-07-24T00:00:00"/>
    <x v="2"/>
    <s v="No supporting document for Pre-1914 right was submitted. Need more info."/>
    <x v="0"/>
    <x v="0"/>
    <m/>
    <x v="0"/>
    <m/>
    <s v="R3"/>
    <s v="P1"/>
  </r>
  <r>
    <x v="921"/>
    <x v="407"/>
    <s v="Woodbridge Farms, Inc."/>
    <x v="0"/>
    <x v="14"/>
    <x v="0"/>
    <x v="0"/>
    <s v="Y"/>
    <m/>
    <n v="729.9233333333334"/>
    <n v="996.8"/>
    <x v="0"/>
    <s v="SYCMORE SLOUGH"/>
    <s v="Mokelumne River"/>
    <s v="San Joaquin"/>
    <s v="011-200-04"/>
    <s v="011-200-04"/>
    <s v="(1) 8/26/1876 patent to Jacob Brack, includes surveys 827,828, 875, 920, 969, 976, 978, 982, 1067, 1068, 1280--I drew the area onto a hard copy of the Swamped and Overflow Index Map for San Joaquin County"/>
    <s v="Completely"/>
    <m/>
    <s v="Not Separated"/>
    <n v="1"/>
    <s v="Yes"/>
    <s v="patent, survey map, certificate of purchase were submitted"/>
    <s v="No"/>
    <d v="2017-08-18T00:00:00"/>
    <x v="1"/>
    <s v="POD is at Sycamore Slough, to which the entire property is adjacent. Additionally, the current property falls entirely within the original 8/26/1876 patent to Jacob Brant."/>
    <x v="0"/>
    <s v="N/A"/>
    <s v="N/A"/>
    <s v="N/A"/>
    <s v="N/A"/>
    <s v="N/A"/>
    <s v="N/A"/>
    <s v="N/A"/>
    <s v="N/A"/>
    <d v="2017-07-24T00:00:00"/>
    <x v="2"/>
    <s v="No supporting document for Pre-1914 right was submitted. Need more info."/>
    <x v="0"/>
    <x v="0"/>
    <m/>
    <x v="0"/>
    <m/>
    <s v="R3"/>
    <s v="P1"/>
  </r>
  <r>
    <x v="922"/>
    <x v="407"/>
    <s v="Woodbridge Farms, Inc."/>
    <x v="0"/>
    <x v="14"/>
    <x v="0"/>
    <x v="0"/>
    <s v="Y"/>
    <m/>
    <n v="642.34333333333336"/>
    <n v="370.22"/>
    <x v="0"/>
    <s v="SYCMORE SLOUGH"/>
    <s v="Mokelumne River"/>
    <s v="San Joaquin"/>
    <s v="011-200-04"/>
    <s v="011-200-04_x000a_011-200-01"/>
    <s v="(1) 8/26/1876 patent to Jacob Brack, includes surveys 827,828, 875, 920, 969, 976, 978, 982, 1067, 1068, 1280--I drew the area onto a hard copy of the Swamped and Overflow Index Map for San Joaquin County"/>
    <s v="Partially"/>
    <m/>
    <s v="Single Separation"/>
    <n v="2"/>
    <s v="Yes"/>
    <s v="patent, survey map, certificate of purchase were submitted"/>
    <s v="No"/>
    <d v="2017-08-21T00:00:00"/>
    <x v="1"/>
    <s v="POD is at Sycamore Slough, to which the entire property is adjacent. Additionally, the current property falls entirely within the original 8/26/1876 patent to Jacob Brant."/>
    <x v="0"/>
    <s v="N/A"/>
    <s v="N/A"/>
    <s v="N/A"/>
    <s v="N/A"/>
    <s v="N/A"/>
    <s v="N/A"/>
    <s v="N/A"/>
    <s v="N/A"/>
    <d v="2017-07-24T00:00:00"/>
    <x v="2"/>
    <s v="No supporting document for Pre-1914 right was submitted. Need more info."/>
    <x v="0"/>
    <x v="0"/>
    <m/>
    <x v="0"/>
    <m/>
    <s v="R3"/>
    <s v="P1"/>
  </r>
  <r>
    <x v="923"/>
    <x v="407"/>
    <s v="Woodbridge Farms, Inc."/>
    <x v="0"/>
    <x v="14"/>
    <x v="0"/>
    <x v="0"/>
    <s v="Y"/>
    <m/>
    <n v="777.67"/>
    <n v="1074.1600000000001"/>
    <x v="0"/>
    <s v="SYCMORE SLOUGH"/>
    <s v="Mokelumne River"/>
    <s v="San Joaquin"/>
    <s v="011-200-04"/>
    <s v="011-200-04_x000a_011-200-01"/>
    <s v="(1) 8/26/1876 patent to Jacob Brack, includes surveys 827,828, 875, 920, 969, 976, 978, 982, 1067, 1068, 1280--I drew the area onto a hard copy of the Swamped and Overflow Index Map for San Joaquin County"/>
    <s v="Partially"/>
    <m/>
    <s v="Single Separation"/>
    <n v="2"/>
    <s v="Yes"/>
    <s v="patent, survey map, certificate of purchase were submitted"/>
    <s v="No"/>
    <d v="2017-08-21T00:00:00"/>
    <x v="1"/>
    <s v="POD is at Sycamore Slough, to which the entire property is adjacent. Additionally, the current property falls entirely within the original 8/26/1876 patent to Jacob Brant."/>
    <x v="0"/>
    <s v="N/A"/>
    <s v="N/A"/>
    <s v="N/A"/>
    <s v="N/A"/>
    <s v="N/A"/>
    <s v="N/A"/>
    <s v="N/A"/>
    <s v="N/A"/>
    <d v="2017-07-24T00:00:00"/>
    <x v="2"/>
    <s v="No supporting document for Pre-1914 right was submitted. Need more info."/>
    <x v="0"/>
    <x v="0"/>
    <m/>
    <x v="0"/>
    <m/>
    <s v="R3"/>
    <s v="P1"/>
  </r>
  <r>
    <x v="924"/>
    <x v="177"/>
    <s v="Islands, Inc."/>
    <x v="0"/>
    <x v="1"/>
    <x v="0"/>
    <x v="1"/>
    <s v="Y"/>
    <m/>
    <n v="2454.333333333333"/>
    <n v="1662.07"/>
    <x v="0"/>
    <s v="Miner Slough"/>
    <s v="Sacramento River"/>
    <s v="Solano"/>
    <s v="0042-220-02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m/>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25"/>
    <x v="177"/>
    <s v="Islands, Inc."/>
    <x v="0"/>
    <x v="1"/>
    <x v="0"/>
    <x v="1"/>
    <s v="Y"/>
    <m/>
    <n v="1246.6666666666665"/>
    <n v="1525.91"/>
    <x v="0"/>
    <s v="Steamboat"/>
    <s v="Sacramento River"/>
    <s v="Solano"/>
    <s v="0177-050-06"/>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m/>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26"/>
    <x v="177"/>
    <s v="Islands, Inc."/>
    <x v="0"/>
    <x v="1"/>
    <x v="0"/>
    <x v="1"/>
    <s v="Y"/>
    <m/>
    <n v="591.33333333333337"/>
    <n v="716.5"/>
    <x v="0"/>
    <s v="Miner Slough"/>
    <s v="Sacramento River"/>
    <s v="Solano"/>
    <s v="0042-220-190"/>
    <s v="0042-360-010_x000a_0042-360-020_x000a_0042-220-190_x000a_0042-220-020_x000a_0042-370-010_x000a_0042-400-020_x000a_0042-240-120_x000a_0042-240-110_x000a_0177-040-020_x000a_0042-400-010_x000a_0042-240-190_x000a_0042-410-010_x000a_0042-240-140_x000a_0177-040-040_x000a_0177-050-010_x000a_0177-050-020_x000a_0177-060-010_x000a_0177-060-080_x000a_0042-230-190_x000a_0042-250-050_x000a_0177-050-050_x000a_0042-230-040_x000a_0177-050-030_x000a_0177-060-020_x000a_0042-230-110_x000a_0177-050-040_x000a_0042-220-210_x000a_0177-060-090"/>
    <s v="Patent # 5111_x000a_Patent # 4184_x000a_Patent # 3922_x000a_Patent # 2358_x000a_Patent # 2129_x000a_Patent # 2112_x000a_Patent # 2111_x000a_Patent # 2110_x000a_Patent # 2113_x000a_Patent # 2107_x000a_Patent # 2106_x000a_Patent # 2056_x000a_Patent # 2002_x000a_Patent # 1295_x000a_Patent # 354_x000a_Patent # 621_x000a_Patent # 68_x000a_Patent # 717_x000a_Patent # 214_x000a_Patent # 69"/>
    <s v="Partially"/>
    <m/>
    <s v="Multiple Separations"/>
    <n v="28"/>
    <s v="no"/>
    <s v="Multiple PODs and POUs. Not all POUs are riparian to specific PODs."/>
    <s v="No"/>
    <d v="2017-07-03T00:00:00"/>
    <x v="0"/>
    <s v="There are multiple separations within the POU. Additionally, the POU is covered by patents that are not riparian to the watercourse for the specific POD"/>
    <x v="0"/>
    <s v="N/A"/>
    <s v="N/A"/>
    <s v="N/A"/>
    <s v="N/A"/>
    <s v="N/A"/>
    <s v="N/A"/>
    <s v="N/A"/>
    <s v="N/A"/>
    <d v="2017-07-07T00:00:00"/>
    <x v="2"/>
    <s v="Claimant failed to submit proof of continuous use,  however,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27"/>
    <x v="408"/>
    <s v="Armando P. and Mary G. Vanni Trust"/>
    <x v="0"/>
    <x v="1"/>
    <x v="0"/>
    <x v="0"/>
    <s v="Y"/>
    <m/>
    <n v="316.5266666666667"/>
    <n v="334.2"/>
    <x v="0"/>
    <s v="Trapper Slough"/>
    <s v="Sacramento-San Joaquin Delta"/>
    <s v="San Joaquin"/>
    <s v="131-110-07"/>
    <s v="131-110-07"/>
    <s v="CA Patent 2182"/>
    <m/>
    <n v="1910"/>
    <s v="Not Separated"/>
    <m/>
    <m/>
    <m/>
    <s v="No"/>
    <d v="2017-07-12T00:00:00"/>
    <x v="0"/>
    <s v="Trapper Slough was not drawn in SJ 1275 (Patent 2182). POU is a subdivision of the patent and request a chain of title analysis"/>
    <x v="0"/>
    <s v="N/A"/>
    <s v="N/A"/>
    <s v="N/A"/>
    <s v="N/A"/>
    <s v="N/A"/>
    <s v="N/A"/>
    <s v="N/A"/>
    <s v="N/A"/>
    <d v="2017-07-12T00:00:00"/>
    <x v="2"/>
    <s v="Claimant failed to submit Pre-1914 supporting documents; and riparian right is insufficient to constitute water use"/>
    <x v="0"/>
    <x v="0"/>
    <m/>
    <x v="0"/>
    <m/>
    <s v="R2"/>
    <s v="P1"/>
  </r>
  <r>
    <x v="928"/>
    <x v="408"/>
    <s v="Armando P. and Mary G. Vanni Trust"/>
    <x v="0"/>
    <x v="1"/>
    <x v="0"/>
    <x v="0"/>
    <s v="Y"/>
    <m/>
    <n v="316.5266666666667"/>
    <n v="334.2"/>
    <x v="0"/>
    <s v="Trapper Slough"/>
    <s v="Sacramento-San Joaquin Delta"/>
    <s v="San Joaquin"/>
    <s v="131-110-07"/>
    <s v="131-110-07"/>
    <s v="CA Patent 2182"/>
    <m/>
    <n v="1910"/>
    <s v="Not Separated"/>
    <m/>
    <m/>
    <m/>
    <s v="No"/>
    <d v="2017-07-12T00:00:00"/>
    <x v="0"/>
    <s v="Trapper Slough was not drawn in SJ 1275 (Patent 2182). POU is a subdivision of the patent and request a chain of title analysis"/>
    <x v="0"/>
    <s v="N/A"/>
    <s v="N/A"/>
    <s v="N/A"/>
    <s v="N/A"/>
    <s v="N/A"/>
    <s v="N/A"/>
    <s v="N/A"/>
    <s v="N/A"/>
    <d v="2017-07-12T00:00:00"/>
    <x v="2"/>
    <s v="Claimant failed to submit Pre-1914 supporting documents; and riparian right is insufficient to constitute water use"/>
    <x v="0"/>
    <x v="0"/>
    <m/>
    <x v="0"/>
    <m/>
    <s v="R2"/>
    <s v="P1"/>
  </r>
  <r>
    <x v="929"/>
    <x v="408"/>
    <s v="Armando P. and Mary G. Vanni Trust"/>
    <x v="0"/>
    <x v="1"/>
    <x v="0"/>
    <x v="0"/>
    <s v="Y"/>
    <m/>
    <n v="316.5266666666667"/>
    <n v="334.2"/>
    <x v="0"/>
    <s v="Trapper Slough"/>
    <s v="Sacramento-San Joaquin Delta"/>
    <s v="San Joaquin"/>
    <s v="131-110-07"/>
    <s v="131-110-07"/>
    <s v="CA Patent 2182"/>
    <m/>
    <n v="1910"/>
    <s v="Not Separated"/>
    <m/>
    <m/>
    <m/>
    <s v="No"/>
    <d v="2017-07-12T00:00:00"/>
    <x v="0"/>
    <s v="Trapper Slough was not drawn in SJ 1275 (Patent 2182). POU is a subdivision of the patent and request a chain of title analysis"/>
    <x v="0"/>
    <s v="N/A"/>
    <s v="N/A"/>
    <s v="N/A"/>
    <s v="N/A"/>
    <s v="N/A"/>
    <s v="N/A"/>
    <s v="N/A"/>
    <s v="N/A"/>
    <d v="2017-07-12T00:00:00"/>
    <x v="2"/>
    <s v="Claimant failed to submit Pre-1914 supporting documents; and riparian right is insufficient to constitute water use"/>
    <x v="0"/>
    <x v="0"/>
    <m/>
    <x v="0"/>
    <m/>
    <s v="R2"/>
    <s v="P1"/>
  </r>
  <r>
    <x v="930"/>
    <x v="409"/>
    <s v="Long Brother Family L.P."/>
    <x v="0"/>
    <x v="7"/>
    <x v="0"/>
    <x v="0"/>
    <s v="Y"/>
    <m/>
    <n v="1113"/>
    <n v="950.20699999999999"/>
    <x v="0"/>
    <s v="San Joaquin River"/>
    <s v="Sacramento San Joaquin Delta"/>
    <s v="San Joaquin"/>
    <s v="166-020-01 and 166-020-02 and 166-020-06"/>
    <s v="16602001, 16602002, 19305006"/>
    <s v="CA patent 0, CA patent 2296, CA patent 403, Campos de los Fanceses"/>
    <s v="Completely"/>
    <m/>
    <s v="Not Separated"/>
    <m/>
    <m/>
    <m/>
    <s v="No"/>
    <d v="2017-07-20T00:00:00"/>
    <x v="3"/>
    <s v="Part of the APN/POU is on Non-Riparian Patent"/>
    <x v="0"/>
    <s v="N/A"/>
    <s v="N/A"/>
    <s v="N/A"/>
    <s v="N/A"/>
    <s v="N/A"/>
    <s v="N/A"/>
    <s v="N/A"/>
    <s v="N/A"/>
    <d v="2017-07-24T00:00:00"/>
    <x v="2"/>
    <s v="No documentation provided"/>
    <x v="0"/>
    <x v="0"/>
    <m/>
    <x v="0"/>
    <m/>
    <s v="R1"/>
    <s v="P1"/>
  </r>
  <r>
    <x v="931"/>
    <x v="409"/>
    <s v="Long Brother Family L.P."/>
    <x v="0"/>
    <x v="7"/>
    <x v="0"/>
    <x v="0"/>
    <s v="Y"/>
    <m/>
    <n v="350.15333333333331"/>
    <n v="295.72000000000003"/>
    <x v="0"/>
    <s v="San Joaquin River"/>
    <s v="Sacramento San Joaquin Delta"/>
    <s v="San Joaquin"/>
    <s v="191-300-160"/>
    <s v="166-020-01, _x000a_166-020-02, _x000a_193-050-06"/>
    <s v="(1) Patent 2296_x000a_(2) Patent 4176_x000a_(3) Patent 403_x000a_(4) Patent 4178_x000a_(5) Campo de los Franceses"/>
    <s v="Completely"/>
    <m/>
    <s v="Not Separated"/>
    <n v="4"/>
    <s v="no"/>
    <s v="Patentee: Henry Hodgkins_x000a_Patent # 1569_x000a_Survey # SJ 811"/>
    <s v="No"/>
    <d v="2017-06-26T00:00:00"/>
    <x v="0"/>
    <s v="There were two additional POUs (166-020-01, 166-020-02) added after QA/QC. Patent 4178 and Campo de los Franceses are non-riparian. There's a square of patent missing in Section 33. Additionally there is a gap between Campo de los Franceses and CA Patents but area has been reexamined by Chris and determined to have correctly mapped for the time being."/>
    <x v="0"/>
    <s v="N/A"/>
    <s v="N/A"/>
    <s v="N/A"/>
    <s v="N/A"/>
    <s v="N/A"/>
    <s v="N/A"/>
    <s v="N/A"/>
    <s v="N/A"/>
    <d v="2017-06-19T00:00:00"/>
    <x v="2"/>
    <s v="More information needed"/>
    <x v="0"/>
    <x v="0"/>
    <m/>
    <x v="0"/>
    <m/>
    <s v="R2"/>
    <s v="P1"/>
  </r>
  <r>
    <x v="932"/>
    <x v="410"/>
    <s v="PROVIDENT IRRIGATION DISTRICT"/>
    <x v="0"/>
    <x v="1"/>
    <x v="0"/>
    <x v="0"/>
    <s v="N"/>
    <m/>
    <n v="29028"/>
    <n v="22061"/>
    <x v="1"/>
    <s v="Sacramento River"/>
    <m/>
    <s v="Glenn"/>
    <s v=""/>
    <m/>
    <m/>
    <m/>
    <m/>
    <m/>
    <m/>
    <m/>
    <m/>
    <m/>
    <d v="2017-09-21T00:00:00"/>
    <x v="2"/>
    <m/>
    <x v="0"/>
    <s v="N/A"/>
    <s v="N/A"/>
    <s v="N/A"/>
    <s v="N/A"/>
    <s v="N/A"/>
    <s v="N/A"/>
    <s v="N/A"/>
    <s v="N/A"/>
    <d v="2017-08-03T00:00:00"/>
    <x v="1"/>
    <s v="A fair amount of use is provided, along with appropriate dates."/>
    <x v="0"/>
    <x v="0"/>
    <m/>
    <x v="0"/>
    <m/>
    <s v="N/A"/>
    <s v="P3"/>
  </r>
  <r>
    <x v="933"/>
    <x v="411"/>
    <s v="PRINCETON-CODORA-GLENN IRRIGATION DISTRICT"/>
    <x v="0"/>
    <x v="1"/>
    <x v="0"/>
    <x v="0"/>
    <s v="N"/>
    <m/>
    <n v="38357.333333333336"/>
    <n v="34003"/>
    <x v="0"/>
    <s v="Glenn-Colusa Canal"/>
    <m/>
    <s v="Glenn"/>
    <s v=""/>
    <m/>
    <m/>
    <m/>
    <m/>
    <m/>
    <m/>
    <m/>
    <m/>
    <m/>
    <m/>
    <x v="1"/>
    <s v="_x000a_1956 Cooperative Study map and Upper Sacramento Valley Association 3/5/1957 letter support the District's riparian claim; letter states that in 1957 the District had 586 acres of riparian land."/>
    <x v="0"/>
    <s v="N/A"/>
    <s v="N/A"/>
    <s v="N/A"/>
    <s v="N/A"/>
    <s v="N/A"/>
    <s v="N/A"/>
    <s v="N/A"/>
    <s v="N/A"/>
    <d v="2017-08-03T00:00:00"/>
    <x v="1"/>
    <s v="A fair amount of use is provided, along with appropriate dates."/>
    <x v="0"/>
    <x v="0"/>
    <m/>
    <x v="0"/>
    <m/>
    <s v="R3"/>
    <s v="P3"/>
  </r>
  <r>
    <x v="934"/>
    <x v="412"/>
    <s v="CITY OF DAVIS"/>
    <x v="0"/>
    <x v="1"/>
    <x v="0"/>
    <x v="1"/>
    <s v="Y"/>
    <s v="California Department of fish &amp; game owned the land at the point of diversion."/>
    <n v="470"/>
    <n v="470"/>
    <x v="0"/>
    <s v="TOE DRAIN CANAL"/>
    <s v="SACRAMENTO RIVER"/>
    <s v="Yolo"/>
    <s v="033-120-16, Latitude, Longitude: 38.530049, 121.589305"/>
    <s v="033-130-035"/>
    <m/>
    <s v="Separated"/>
    <m/>
    <s v="Single Separation"/>
    <n v="1"/>
    <s v="no"/>
    <s v="See S020968 POU and Underlying patents.pdf "/>
    <m/>
    <d v="2017-05-23T00:00:00"/>
    <x v="3"/>
    <s v="The POU is located on a patent that is not riparian to the watercourse and is very distantly located from the POD"/>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35"/>
    <x v="399"/>
    <s v="Abilio M Morais"/>
    <x v="0"/>
    <x v="15"/>
    <x v="0"/>
    <x v="0"/>
    <s v="Y"/>
    <m/>
    <n v="274.52666666666664"/>
    <n v="0"/>
    <x v="0"/>
    <s v="Upland Canal"/>
    <s v="Sycamore Slough+ Mokelumne River"/>
    <s v="San Joaquin"/>
    <s v="055-070-05"/>
    <s v="055-070-07_x000a_055-070-08"/>
    <s v="CA Patent 575_x000a_CA Patent 578_x000a_CA Patent 579_x000a_"/>
    <s v="Separated"/>
    <n v="1907"/>
    <s v="Multiple Separations"/>
    <n v="2"/>
    <s v="no"/>
    <m/>
    <s v="No"/>
    <d v="2017-06-20T00:00:00"/>
    <x v="3"/>
    <s v="APN is divided across multiple patents. APN 05507008 and 05507007 is separated from POD._x000a_Created new map titled AbilioMMorais_PODsuperimposedoverbasemap.mxd"/>
    <x v="0"/>
    <s v="N/A"/>
    <s v="N/A"/>
    <s v="N/A"/>
    <s v="N/A"/>
    <s v="N/A"/>
    <s v="N/A"/>
    <s v="N/A"/>
    <s v="N/A"/>
    <d v="2017-06-19T00:00:00"/>
    <x v="2"/>
    <s v="More information needed"/>
    <x v="0"/>
    <x v="0"/>
    <m/>
    <x v="0"/>
    <m/>
    <s v="R1"/>
    <s v="P1"/>
  </r>
  <r>
    <x v="936"/>
    <x v="413"/>
    <s v="J.W. SILVEIRA CO."/>
    <x v="1"/>
    <x v="7"/>
    <x v="0"/>
    <x v="0"/>
    <s v="Y"/>
    <m/>
    <n v="581"/>
    <n v="7"/>
    <x v="0"/>
    <s v="SAN JOAQUIN RIVER"/>
    <m/>
    <s v="San Joaquin"/>
    <s v="191-190-01 &amp; 191-200-02"/>
    <m/>
    <m/>
    <m/>
    <m/>
    <m/>
    <m/>
    <m/>
    <m/>
    <s v="No"/>
    <d v="2017-09-25T00:00:00"/>
    <x v="0"/>
    <s v="Patent(s) for a portion of the POU could not be identified. Based on the mapping of the surrounding patents, the missing patent appears to be non-riparian. This would reduce the size of the POU where riparian water can be used."/>
    <x v="0"/>
    <s v="N/A"/>
    <s v="N/A"/>
    <s v="N/A"/>
    <s v="N/A"/>
    <s v="N/A"/>
    <s v="N/A"/>
    <s v="N/A"/>
    <s v="N/A"/>
    <d v="2017-07-23T00:00:00"/>
    <x v="2"/>
    <s v="No information given"/>
    <x v="0"/>
    <x v="0"/>
    <m/>
    <x v="0"/>
    <m/>
    <s v="R2"/>
    <s v="P1"/>
  </r>
  <r>
    <x v="937"/>
    <x v="414"/>
    <s v="CCRC FARMS, LLC"/>
    <x v="0"/>
    <x v="41"/>
    <x v="0"/>
    <x v="0"/>
    <s v="Y"/>
    <m/>
    <n v="290.80999999999995"/>
    <n v="171.56"/>
    <x v="0"/>
    <s v="Middle River"/>
    <s v="Sacramento-San Joaquin Delta"/>
    <s v="San Joaquin"/>
    <s v="129-040-39"/>
    <m/>
    <m/>
    <s v="Completely"/>
    <m/>
    <s v="Single Separation"/>
    <m/>
    <m/>
    <m/>
    <s v="No"/>
    <d v="2017-05-26T00:00:00"/>
    <x v="1"/>
    <s v="See CRRC Farms and Tuscany Research Institute Parcels workbook for details."/>
    <x v="0"/>
    <s v="N/A"/>
    <s v="N/A"/>
    <s v="N/A"/>
    <s v="N/A"/>
    <s v="N/A"/>
    <s v="N/A"/>
    <s v="N/A"/>
    <s v="N/A"/>
    <d v="2017-06-27T00:00:00"/>
    <x v="2"/>
    <s v="More information is needed."/>
    <x v="0"/>
    <x v="0"/>
    <m/>
    <x v="0"/>
    <m/>
    <s v="R3"/>
    <s v="P1"/>
  </r>
  <r>
    <x v="938"/>
    <x v="415"/>
    <s v="TUSCANY RESEARCH INSTITUTE"/>
    <x v="0"/>
    <x v="1"/>
    <x v="0"/>
    <x v="0"/>
    <s v="Y"/>
    <m/>
    <n v="648.5"/>
    <n v="1067.18"/>
    <x v="0"/>
    <s v="Middle River"/>
    <s v="Sacramento San Joaquin Delta"/>
    <s v="San Joaquin"/>
    <s v="129-040-42"/>
    <m/>
    <s v="Patent Book 5 ,Pg. 389, 3/26/1873,  survey 1113"/>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39"/>
    <x v="414"/>
    <s v="CCRC FARMS, LLC"/>
    <x v="0"/>
    <x v="41"/>
    <x v="0"/>
    <x v="0"/>
    <s v="Y"/>
    <m/>
    <n v="283.50999999999993"/>
    <n v="82.49"/>
    <x v="1"/>
    <s v="Connection Slough"/>
    <s v="Sacramento-San Joaquin Delta"/>
    <s v="San Joaquin"/>
    <s v="129-040-41"/>
    <m/>
    <m/>
    <s v="Completely"/>
    <m/>
    <s v="Not Separated"/>
    <m/>
    <m/>
    <m/>
    <s v="No"/>
    <d v="2017-09-21T00:00:00"/>
    <x v="2"/>
    <m/>
    <x v="0"/>
    <s v="N/A"/>
    <s v="N/A"/>
    <s v="N/A"/>
    <s v="N/A"/>
    <s v="N/A"/>
    <s v="N/A"/>
    <s v="N/A"/>
    <s v="N/A"/>
    <d v="2017-06-27T00:00:00"/>
    <x v="2"/>
    <s v="More information is needed."/>
    <x v="0"/>
    <x v="0"/>
    <m/>
    <x v="0"/>
    <m/>
    <s v="N/A"/>
    <s v="P1"/>
  </r>
  <r>
    <x v="940"/>
    <x v="415"/>
    <s v="TUSCANY RESEARCH INSTITUTE"/>
    <x v="0"/>
    <x v="1"/>
    <x v="0"/>
    <x v="0"/>
    <s v="Y"/>
    <m/>
    <n v="447.95"/>
    <n v="352.91"/>
    <x v="0"/>
    <s v="Middle River"/>
    <s v="Sacramento San Joaquin Delta"/>
    <s v="San Joaquin"/>
    <s v="129-040-42"/>
    <m/>
    <s v="Patent Book 5 ,Pg. 387, 3/26/1873, survey 1114"/>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1"/>
    <x v="415"/>
    <s v="TUSCANY RESEARCH INSTITUTE"/>
    <x v="0"/>
    <x v="41"/>
    <x v="0"/>
    <x v="0"/>
    <s v="Y"/>
    <m/>
    <n v="2180.77"/>
    <n v="1029.79"/>
    <x v="0"/>
    <s v="Middle River"/>
    <s v="Sacramento San Joaquin Delta"/>
    <s v="San Joaquin"/>
    <s v="129-040-43"/>
    <m/>
    <s v="Patent Book 5 ,Pg. 392, 3/26/1873, survey 602"/>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2"/>
    <x v="415"/>
    <s v="TUSCANY RESEARCH INSTITUTE"/>
    <x v="0"/>
    <x v="41"/>
    <x v="0"/>
    <x v="0"/>
    <s v="Y"/>
    <m/>
    <n v="1570.5800000000002"/>
    <n v="718.37"/>
    <x v="0"/>
    <s v="San Joaquin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3"/>
    <x v="415"/>
    <s v="TUSCANY RESEARCH INSTITUTE"/>
    <x v="0"/>
    <x v="41"/>
    <x v="0"/>
    <x v="0"/>
    <s v="Y"/>
    <m/>
    <n v="555.41999999999996"/>
    <n v="317.16000000000003"/>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4"/>
    <x v="415"/>
    <s v="TUSCANY RESEARCH INSTITUTE"/>
    <x v="0"/>
    <x v="41"/>
    <x v="0"/>
    <x v="0"/>
    <s v="Y"/>
    <m/>
    <n v="462.02"/>
    <n v="686.22"/>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5"/>
    <x v="415"/>
    <s v="TUSCANY RESEARCH INSTITUTE"/>
    <x v="0"/>
    <x v="41"/>
    <x v="0"/>
    <x v="0"/>
    <s v="Y"/>
    <m/>
    <n v="462.02"/>
    <n v="686.22"/>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6"/>
    <x v="415"/>
    <s v="TUSCANY RESEARCH INSTITUTE"/>
    <x v="0"/>
    <x v="1"/>
    <x v="0"/>
    <x v="0"/>
    <s v="Y"/>
    <m/>
    <n v="349.53000000000003"/>
    <n v="686.22"/>
    <x v="0"/>
    <s v="Old River"/>
    <s v="Sacramento San Joaquin Delta"/>
    <s v="San Joaquin"/>
    <s v="129-040-43"/>
    <m/>
    <m/>
    <s v="Completely"/>
    <m/>
    <s v="Not Separated"/>
    <m/>
    <m/>
    <m/>
    <s v="No"/>
    <m/>
    <x v="1"/>
    <s v="_x000a_POD located in survey 640 and diverting from Old River, to which survey 640 was riparian.  Please see Tuscany Research Institute Statement Analysis workbook for details"/>
    <x v="0"/>
    <s v="N/A"/>
    <s v="N/A"/>
    <s v="N/A"/>
    <s v="N/A"/>
    <s v="N/A"/>
    <s v="N/A"/>
    <s v="N/A"/>
    <s v="N/A"/>
    <d v="2017-08-01T00:00:00"/>
    <x v="2"/>
    <s v="No supporting document for Pre-1914 right was submitted. Need more info."/>
    <x v="0"/>
    <x v="0"/>
    <m/>
    <x v="0"/>
    <m/>
    <s v="R3"/>
    <s v="P1"/>
  </r>
  <r>
    <x v="947"/>
    <x v="415"/>
    <s v="TUSCANY RESEARCH INSTITUTE"/>
    <x v="0"/>
    <x v="41"/>
    <x v="0"/>
    <x v="0"/>
    <s v="Y"/>
    <m/>
    <n v="892.30000000000007"/>
    <n v="778.99"/>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8"/>
    <x v="415"/>
    <s v="TUSCANY RESEARCH INSTITUTE"/>
    <x v="0"/>
    <x v="1"/>
    <x v="0"/>
    <x v="0"/>
    <s v="Y"/>
    <m/>
    <n v="892.30000000000007"/>
    <n v="778.99"/>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49"/>
    <x v="415"/>
    <s v="TUSCANY RESEARCH INSTITUTE"/>
    <x v="0"/>
    <x v="41"/>
    <x v="0"/>
    <x v="0"/>
    <s v="Y"/>
    <m/>
    <n v="600.30999999999995"/>
    <n v="325.92"/>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0"/>
    <x v="415"/>
    <s v="TUSCANY RESEARCH INSTITUTE"/>
    <x v="0"/>
    <x v="41"/>
    <x v="0"/>
    <x v="0"/>
    <s v="Y"/>
    <m/>
    <n v="600.28"/>
    <n v="325.92"/>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1"/>
    <x v="415"/>
    <s v="TUSCANY RESEARCH INSTITUTE"/>
    <x v="0"/>
    <x v="41"/>
    <x v="0"/>
    <x v="0"/>
    <s v="Y"/>
    <m/>
    <n v="600.30999999999995"/>
    <n v="325.92"/>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2"/>
    <x v="415"/>
    <s v="TUSCANY RESEARCH INSTITUTE"/>
    <x v="0"/>
    <x v="1"/>
    <x v="0"/>
    <x v="0"/>
    <s v="Y"/>
    <m/>
    <n v="344.11"/>
    <n v="144.88"/>
    <x v="0"/>
    <s v="Old River"/>
    <s v="Sacramento San Joaquin Delta"/>
    <s v="San Joaquin"/>
    <s v="129-040-40"/>
    <m/>
    <m/>
    <m/>
    <m/>
    <s v="Single Separation"/>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3"/>
    <x v="415"/>
    <s v="TUSCANY RESEARCH INSTITUTE"/>
    <x v="0"/>
    <x v="1"/>
    <x v="0"/>
    <x v="0"/>
    <s v="Y"/>
    <m/>
    <n v="344.11"/>
    <n v="144.88"/>
    <x v="0"/>
    <s v="Old River"/>
    <s v="Sacramento San Joaquin Delta"/>
    <s v="San Joaquin"/>
    <s v="129-040-40"/>
    <m/>
    <m/>
    <m/>
    <m/>
    <s v="Single Separation"/>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4"/>
    <x v="415"/>
    <s v="TUSCANY RESEARCH INSTITUTE"/>
    <x v="0"/>
    <x v="41"/>
    <x v="0"/>
    <x v="0"/>
    <s v="Y"/>
    <m/>
    <n v="454.12"/>
    <n v="291.5"/>
    <x v="0"/>
    <s v="Old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55"/>
    <x v="414"/>
    <s v="CCRC FARMS, LLC"/>
    <x v="0"/>
    <x v="41"/>
    <x v="0"/>
    <x v="0"/>
    <s v="Y"/>
    <m/>
    <n v="3375.9399999999996"/>
    <n v="1029.79"/>
    <x v="0"/>
    <s v="Middle River"/>
    <s v="Sacramento-San Joaquin Delta"/>
    <s v="San Joaquin"/>
    <s v="129-040-43"/>
    <m/>
    <m/>
    <s v="Completely"/>
    <m/>
    <s v="Not Separated"/>
    <m/>
    <m/>
    <m/>
    <s v="No"/>
    <d v="2017-05-26T00:00:00"/>
    <x v="1"/>
    <s v="POD/POU are on the same tract of land and are on Riparian Patents."/>
    <x v="0"/>
    <s v="N/A"/>
    <s v="N/A"/>
    <s v="N/A"/>
    <s v="N/A"/>
    <s v="N/A"/>
    <s v="N/A"/>
    <s v="N/A"/>
    <s v="N/A"/>
    <d v="2017-06-27T00:00:00"/>
    <x v="2"/>
    <s v="More information is needed."/>
    <x v="0"/>
    <x v="0"/>
    <m/>
    <x v="0"/>
    <m/>
    <s v="R3"/>
    <s v="P1"/>
  </r>
  <r>
    <x v="956"/>
    <x v="414"/>
    <s v="CCRC FARMS, LLC"/>
    <x v="0"/>
    <x v="41"/>
    <x v="0"/>
    <x v="0"/>
    <s v="Y"/>
    <m/>
    <n v="914.03999999999985"/>
    <n v="15.76"/>
    <x v="0"/>
    <s v="Middle River"/>
    <s v="Sacramento-San Joaquin Delta"/>
    <s v="San Joaquin"/>
    <s v="129-040-43"/>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57"/>
    <x v="414"/>
    <s v="CCRC FARMS, LLC"/>
    <x v="0"/>
    <x v="41"/>
    <x v="0"/>
    <x v="0"/>
    <s v="Y"/>
    <m/>
    <n v="537.74"/>
    <n v="6.45"/>
    <x v="0"/>
    <s v="Middle River"/>
    <s v="Sacramento-San Joaquin Delta"/>
    <s v="San Joaquin"/>
    <s v="129-040-41"/>
    <m/>
    <m/>
    <s v="Completely"/>
    <m/>
    <s v="Not Separated"/>
    <m/>
    <m/>
    <m/>
    <s v="No"/>
    <d v="2017-05-26T00:00:00"/>
    <x v="1"/>
    <s v="129-040-41 is adjacent to the watercourse and originated from a riparian patent on 3/26/1873. See CCRC Farms and Research Institute Parcels workbook for details."/>
    <x v="0"/>
    <s v="N/A"/>
    <s v="N/A"/>
    <s v="N/A"/>
    <s v="N/A"/>
    <s v="N/A"/>
    <s v="N/A"/>
    <s v="N/A"/>
    <s v="N/A"/>
    <d v="2017-06-27T00:00:00"/>
    <x v="2"/>
    <s v="More information is needed."/>
    <x v="0"/>
    <x v="0"/>
    <m/>
    <x v="0"/>
    <m/>
    <s v="R3"/>
    <s v="P1"/>
  </r>
  <r>
    <x v="958"/>
    <x v="414"/>
    <s v="CCRC FARMS, LLC"/>
    <x v="0"/>
    <x v="41"/>
    <x v="0"/>
    <x v="0"/>
    <s v="Y"/>
    <m/>
    <n v="283.50999999999993"/>
    <n v="82.49"/>
    <x v="0"/>
    <s v="Connection Slough"/>
    <s v="Sacramento-San Joaquin Delta"/>
    <s v="San Joaquin"/>
    <s v="129-040-41"/>
    <m/>
    <m/>
    <s v="Completely"/>
    <m/>
    <s v="Not Separated"/>
    <m/>
    <m/>
    <m/>
    <s v="No"/>
    <d v="2017-05-26T00:00:00"/>
    <x v="1"/>
    <s v="129-040-41 is adjacent to the watercourse and originated from a riparian patent on 3/26/1873. See CCRC Farms and Research Institute Parcels workbook for details."/>
    <x v="0"/>
    <s v="N/A"/>
    <s v="N/A"/>
    <s v="N/A"/>
    <s v="N/A"/>
    <s v="N/A"/>
    <s v="N/A"/>
    <s v="N/A"/>
    <s v="N/A"/>
    <d v="2017-06-27T00:00:00"/>
    <x v="2"/>
    <s v="More information is needed."/>
    <x v="0"/>
    <x v="0"/>
    <m/>
    <x v="0"/>
    <m/>
    <s v="R3"/>
    <s v="P1"/>
  </r>
  <r>
    <x v="959"/>
    <x v="415"/>
    <s v="TUSCANY RESEARCH INSTITUTE"/>
    <x v="0"/>
    <x v="41"/>
    <x v="0"/>
    <x v="0"/>
    <s v="Y"/>
    <m/>
    <n v="402.01000000000005"/>
    <n v="170.13"/>
    <x v="0"/>
    <s v="Middle River"/>
    <s v="Sacramento San Joaquin Delta"/>
    <s v="San Joaquin"/>
    <s v="129-040-43"/>
    <m/>
    <m/>
    <m/>
    <m/>
    <m/>
    <m/>
    <m/>
    <m/>
    <m/>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60"/>
    <x v="415"/>
    <s v="TUSCANY RESEARCH INSTITUTE"/>
    <x v="0"/>
    <x v="41"/>
    <x v="0"/>
    <x v="0"/>
    <s v="Y"/>
    <m/>
    <n v="371.88"/>
    <n v="15.76"/>
    <x v="0"/>
    <s v="Middle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61"/>
    <x v="415"/>
    <s v="TUSCANY RESEARCH INSTITUTE"/>
    <x v="0"/>
    <x v="41"/>
    <x v="0"/>
    <x v="0"/>
    <s v="Y"/>
    <m/>
    <n v="2180.77"/>
    <n v="1029.79"/>
    <x v="0"/>
    <s v="Middle River"/>
    <s v="Sacramento San Joaquin Delta"/>
    <s v="San Joaquin"/>
    <s v="129-040-43"/>
    <m/>
    <m/>
    <s v="Completely"/>
    <m/>
    <s v="Not Separated"/>
    <m/>
    <m/>
    <m/>
    <s v="No"/>
    <m/>
    <x v="1"/>
    <s v="_x000a_See CRRC Farms and Tuscany Research Institute Parcels workbook for details."/>
    <x v="0"/>
    <s v="N/A"/>
    <s v="N/A"/>
    <s v="N/A"/>
    <s v="N/A"/>
    <s v="N/A"/>
    <s v="N/A"/>
    <s v="N/A"/>
    <s v="N/A"/>
    <d v="2017-08-01T00:00:00"/>
    <x v="2"/>
    <s v="No supporting document for Pre-1914 right was submitted. Need more info."/>
    <x v="0"/>
    <x v="0"/>
    <m/>
    <x v="0"/>
    <m/>
    <s v="R3"/>
    <s v="P1"/>
  </r>
  <r>
    <x v="962"/>
    <x v="414"/>
    <s v="CCRC FARMS, LLC"/>
    <x v="0"/>
    <x v="41"/>
    <x v="0"/>
    <x v="0"/>
    <s v="Y"/>
    <m/>
    <n v="1672.21"/>
    <n v="718.37"/>
    <x v="0"/>
    <s v="San Joaquin River"/>
    <s v="Sacramento-San Joaquin Delta"/>
    <s v="San Joaquin"/>
    <s v="129-040-43"/>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63"/>
    <x v="414"/>
    <s v="CCRC FARMS, LLC"/>
    <x v="0"/>
    <x v="41"/>
    <x v="0"/>
    <x v="0"/>
    <s v="Y"/>
    <m/>
    <n v="537.74"/>
    <n v="6.45"/>
    <x v="0"/>
    <s v="Middle River"/>
    <s v="Sacramento-San Joaquin Delta"/>
    <s v="San Joaquin"/>
    <s v="129-040-41"/>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64"/>
    <x v="414"/>
    <s v="CCRC FARMS, LLC"/>
    <x v="0"/>
    <x v="41"/>
    <x v="0"/>
    <x v="0"/>
    <s v="Y"/>
    <m/>
    <n v="3375.9399999999996"/>
    <n v="1029.79"/>
    <x v="0"/>
    <s v="Middle River"/>
    <s v="Sacramento-San Joaquin Delta"/>
    <s v="San Joaquin"/>
    <s v="129-040-43"/>
    <m/>
    <m/>
    <s v="Completely"/>
    <m/>
    <s v="Not Separated"/>
    <m/>
    <m/>
    <m/>
    <s v="No"/>
    <d v="2017-05-26T00:00:00"/>
    <x v="1"/>
    <s v="129-040-41 is adjacent to the watercourse and originated from a riparian patent on 3/26/1873. See CCRC Farms and Research Institute Parcels workbook for details."/>
    <x v="0"/>
    <s v="N/A"/>
    <s v="N/A"/>
    <s v="N/A"/>
    <s v="N/A"/>
    <s v="N/A"/>
    <s v="N/A"/>
    <s v="N/A"/>
    <s v="N/A"/>
    <d v="2017-06-27T00:00:00"/>
    <x v="2"/>
    <s v="More information is needed."/>
    <x v="0"/>
    <x v="0"/>
    <m/>
    <x v="0"/>
    <m/>
    <s v="R3"/>
    <s v="P1"/>
  </r>
  <r>
    <x v="965"/>
    <x v="414"/>
    <s v="CCRC FARMS, LLC"/>
    <x v="0"/>
    <x v="41"/>
    <x v="0"/>
    <x v="0"/>
    <s v="Y"/>
    <m/>
    <n v="537.74"/>
    <n v="15.76"/>
    <x v="0"/>
    <s v="Middle River"/>
    <s v="Sacramento-San Joaquin Delta"/>
    <s v="San Joaquin"/>
    <s v="129-040-43"/>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66"/>
    <x v="414"/>
    <s v="CCRC FARMS, LLC"/>
    <x v="0"/>
    <x v="41"/>
    <x v="0"/>
    <x v="0"/>
    <s v="Y"/>
    <m/>
    <n v="717"/>
    <n v="1029.79"/>
    <x v="0"/>
    <s v="Middle River"/>
    <s v="Sacramento-San Joaquin Delta"/>
    <s v="San Joaquin"/>
    <s v="129-040-43"/>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67"/>
    <x v="414"/>
    <s v="CCRC FARMS, LLC"/>
    <x v="0"/>
    <x v="41"/>
    <x v="0"/>
    <x v="0"/>
    <s v="Y"/>
    <m/>
    <n v="717"/>
    <n v="1029.79"/>
    <x v="0"/>
    <s v="Middle River"/>
    <s v="Sacramento-San Joaquin Delta"/>
    <s v="San Joaquin"/>
    <s v="129-040-43"/>
    <m/>
    <m/>
    <s v="Completely"/>
    <m/>
    <s v="Not Separated"/>
    <m/>
    <m/>
    <m/>
    <s v="No"/>
    <d v="2017-05-26T00:00:00"/>
    <x v="1"/>
    <s v="See CRRC Farms and Tuscany Research Institute Parcels workbook for details."/>
    <x v="0"/>
    <s v="N/A"/>
    <s v="N/A"/>
    <s v="N/A"/>
    <s v="N/A"/>
    <s v="N/A"/>
    <s v="N/A"/>
    <s v="N/A"/>
    <s v="N/A"/>
    <d v="2017-06-27T00:00:00"/>
    <x v="2"/>
    <s v="More information is needed."/>
    <x v="0"/>
    <x v="0"/>
    <m/>
    <x v="0"/>
    <m/>
    <s v="R3"/>
    <s v="P1"/>
  </r>
  <r>
    <x v="968"/>
    <x v="416"/>
    <s v="Charles P. Tyson"/>
    <x v="0"/>
    <x v="1"/>
    <x v="0"/>
    <x v="1"/>
    <s v="Y"/>
    <m/>
    <n v="634"/>
    <n v="0"/>
    <x v="0"/>
    <s v="Yolo Canal"/>
    <s v="Sacramento River"/>
    <s v="Yolo"/>
    <s v="033 390 02"/>
    <s v="033 390 02"/>
    <s v="Patent 309"/>
    <s v="Completely"/>
    <m/>
    <s v="Not Separated"/>
    <n v="1"/>
    <s v="no"/>
    <m/>
    <m/>
    <d v="2017-07-19T00:00:00"/>
    <x v="0"/>
    <s v="State Land is right of the APN. State Land is Riparian. May have an agreement to use the land to divert."/>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69"/>
    <x v="417"/>
    <s v="WILLOW RCH. PROP."/>
    <x v="0"/>
    <x v="1"/>
    <x v="0"/>
    <x v="1"/>
    <s v="Y"/>
    <m/>
    <n v="3210"/>
    <n v="0"/>
    <x v="1"/>
    <s v="Carpenter Slough"/>
    <s v="Sacramento River"/>
    <s v="Solano"/>
    <m/>
    <s v="0177-030-070"/>
    <m/>
    <s v="Partially"/>
    <m/>
    <s v="Not Separated"/>
    <m/>
    <m/>
    <m/>
    <s v="No"/>
    <d v="2017-09-21T00:00:00"/>
    <x v="2"/>
    <m/>
    <x v="0"/>
    <s v="N/A"/>
    <s v="N/A"/>
    <s v="N/A"/>
    <s v="N/A"/>
    <s v="N/A"/>
    <s v="N/A"/>
    <s v="N/A"/>
    <s v="N/A"/>
    <d v="2017-07-27T00:00:00"/>
    <x v="2"/>
    <s v="No documentation provi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70"/>
    <x v="418"/>
    <s v="TERMINOUS RANCH"/>
    <x v="0"/>
    <x v="1"/>
    <x v="0"/>
    <x v="0"/>
    <s v="Y"/>
    <m/>
    <n v="629.41000000000008"/>
    <n v="548.19000000000005"/>
    <x v="0"/>
    <s v="Potato Slough"/>
    <s v="S. Fork Mokelumne River"/>
    <s v="San Joaquin"/>
    <s v="055-030-03"/>
    <s v="055-030-03"/>
    <s v="CA PATENT 579, 516, 578, 1362"/>
    <s v="Completely"/>
    <m/>
    <s v="Not Separated"/>
    <m/>
    <m/>
    <m/>
    <m/>
    <d v="2017-08-10T00:00:00"/>
    <x v="1"/>
    <s v="APN/POU lie on Riparian Patents."/>
    <x v="0"/>
    <s v="N/A"/>
    <s v="N/A"/>
    <s v="N/A"/>
    <s v="N/A"/>
    <s v="N/A"/>
    <s v="N/A"/>
    <s v="N/A"/>
    <s v="N/A"/>
    <d v="2017-08-01T00:00:00"/>
    <x v="2"/>
    <s v="No supporting document for Pre-1914 right was submitted. Need more info."/>
    <x v="0"/>
    <x v="0"/>
    <m/>
    <x v="0"/>
    <m/>
    <s v="R3"/>
    <s v="P1"/>
  </r>
  <r>
    <x v="971"/>
    <x v="418"/>
    <s v="TERMINOUS RANCH"/>
    <x v="0"/>
    <x v="15"/>
    <x v="0"/>
    <x v="0"/>
    <s v="Y"/>
    <m/>
    <n v="629.41000000000008"/>
    <n v="548.19000000000005"/>
    <x v="0"/>
    <s v="Potato Slough"/>
    <s v="S. Fork Mokelumne River"/>
    <s v="San Joaquin"/>
    <s v="055-030-03"/>
    <s v="055-030-03"/>
    <s v="CA PATENT 579, 516, 578, 1362"/>
    <s v="Completely"/>
    <m/>
    <s v="Not Separated"/>
    <m/>
    <m/>
    <m/>
    <m/>
    <d v="2017-08-10T00:00:00"/>
    <x v="1"/>
    <s v="APN/POU lie on Riparian Patents."/>
    <x v="0"/>
    <s v="N/A"/>
    <s v="N/A"/>
    <s v="N/A"/>
    <s v="N/A"/>
    <s v="N/A"/>
    <s v="N/A"/>
    <s v="N/A"/>
    <s v="N/A"/>
    <d v="2017-08-01T00:00:00"/>
    <x v="2"/>
    <s v="No supporting document for Pre-1914 right was submitted. Need more info."/>
    <x v="0"/>
    <x v="0"/>
    <m/>
    <x v="0"/>
    <m/>
    <s v="R3"/>
    <s v="P1"/>
  </r>
  <r>
    <x v="972"/>
    <x v="419"/>
    <s v="MELINDA S. BARBERA"/>
    <x v="0"/>
    <x v="15"/>
    <x v="0"/>
    <x v="0"/>
    <s v="Y"/>
    <m/>
    <n v="750.0766666666666"/>
    <n v="653.29"/>
    <x v="0"/>
    <s v="SYCMORE SLOUGH"/>
    <s v="S. Fork of Mokelumne River"/>
    <s v="San Joaquin"/>
    <s v=""/>
    <s v="025-070-01_x000a_025-070-03"/>
    <s v="See Map"/>
    <s v="Separated"/>
    <m/>
    <s v="Multiple Separations"/>
    <m/>
    <m/>
    <m/>
    <s v="No"/>
    <m/>
    <x v="3"/>
    <s v="_x000a_The POU lies on non-riparian patented land"/>
    <x v="0"/>
    <s v="N/A"/>
    <s v="N/A"/>
    <s v="N/A"/>
    <s v="N/A"/>
    <s v="N/A"/>
    <s v="N/A"/>
    <s v="N/A"/>
    <s v="N/A"/>
    <d v="2017-08-01T00:00:00"/>
    <x v="2"/>
    <s v="No supporting document for Pre-1914 right was submitted. Need more info."/>
    <x v="0"/>
    <x v="0"/>
    <m/>
    <x v="0"/>
    <m/>
    <s v="R1"/>
    <s v="P1"/>
  </r>
  <r>
    <x v="973"/>
    <x v="166"/>
    <s v="CALIFORNIA DEPARTMENT OF FISH AND WILDLIFE"/>
    <x v="0"/>
    <x v="1"/>
    <x v="0"/>
    <x v="1"/>
    <s v="Y"/>
    <m/>
    <n v="2995.5166666666669"/>
    <n v="4677.5600000000004"/>
    <x v="0"/>
    <s v="Toe Drain"/>
    <s v="Sacramento River"/>
    <s v="Yolo"/>
    <s v="033 560 04"/>
    <s v="033 120 35, 033 560 09"/>
    <s v="Patent 1071 and Patent 2470"/>
    <s v="Completely"/>
    <m/>
    <s v="Not Separated"/>
    <n v="2"/>
    <s v="no"/>
    <m/>
    <s v="No"/>
    <d v="2017-07-17T00:00:00"/>
    <x v="1"/>
    <s v="POU/PODs are on Riparian Patents"/>
    <x v="1"/>
    <s v="N/A"/>
    <s v="N/A"/>
    <s v="N/A"/>
    <s v="N/A"/>
    <s v="N/A"/>
    <s v="N/A"/>
    <s v="N/A"/>
    <s v="N/A"/>
    <d v="2017-07-25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74"/>
    <x v="166"/>
    <s v="CALIFORNIA DEPARTMENT OF FISH AND WILDLIFE"/>
    <x v="0"/>
    <x v="1"/>
    <x v="0"/>
    <x v="1"/>
    <s v="Y"/>
    <m/>
    <n v="1323.7399999999998"/>
    <n v="1660.74"/>
    <x v="0"/>
    <s v="Putah Creek"/>
    <s v="Sacramento River"/>
    <s v="Yolo"/>
    <s v="033 140 57"/>
    <s v="033 640 63, 033 140 45, 033 140 46, 033 110 65, 033 120 38, 033 120 34, 033 560 06, 033 640 64, 033 011 04, 033 300 05, 033 300 35, 033 140 57, 033 140 59, 033 120 20, 033 120 37, 033 120 26, 033 120 03, 033 120 27, 033 011 15, 033 300 15, 033 300 11, 033 560 03, 033 640 21, 033 012 14, 033 120 07, 033 120 02"/>
    <s v="Patent 264, 610 693, 701, 716, 719, 723, 744, 790, 948, 955, 965, 999, 271, 462, 751, 264, 610, 693, 701, 716, 719, 723, 744, 790, 948, 955, 965, 999, 271, 362"/>
    <s v="Partially"/>
    <m/>
    <s v="Multiple Separations"/>
    <n v="24"/>
    <s v="no"/>
    <m/>
    <s v="No"/>
    <d v="2017-07-17T00:00:00"/>
    <x v="3"/>
    <s v="Multiple separations from Riparian Patents. However, some of the POU could be for wetlands."/>
    <x v="0"/>
    <s v="N/A"/>
    <s v="N/A"/>
    <s v="N/A"/>
    <s v="N/A"/>
    <s v="N/A"/>
    <s v="N/A"/>
    <s v="N/A"/>
    <s v="N/A"/>
    <d v="2017-07-26T00:00:00"/>
    <x v="2"/>
    <s v="Jack originally had this as not a pre-1914 claim because the scanned statement did not indicate a pre-1914 claim. However, the latest water use reports do show that the owner is claiming a pre-1914 claim."/>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75"/>
    <x v="420"/>
    <s v="TRANSMISSION AGENCY OF NORTHERN CALIFORNIA"/>
    <x v="0"/>
    <x v="1"/>
    <x v="0"/>
    <x v="0"/>
    <s v="Y"/>
    <m/>
    <n v="898.62999999999988"/>
    <n v="1865.6030000000001"/>
    <x v="0"/>
    <s v="Old River"/>
    <s v="Sacramento-San Joaquin Delta"/>
    <s v="Contra Costa"/>
    <s v="015-230-013"/>
    <s v="APN = '033 140 45' or"/>
    <s v="Patent 824"/>
    <s v="Completely"/>
    <m/>
    <s v="Not Separated"/>
    <n v="0"/>
    <s v="no"/>
    <m/>
    <s v="No"/>
    <d v="2017-06-29T00:00:00"/>
    <x v="1"/>
    <s v="POU/Patent are on Riparian lands"/>
    <x v="0"/>
    <s v="N/A"/>
    <s v="N/A"/>
    <s v="N/A"/>
    <s v="N/A"/>
    <s v="N/A"/>
    <s v="N/A"/>
    <s v="N/A"/>
    <s v="N/A"/>
    <d v="2017-06-29T00:00:00"/>
    <x v="2"/>
    <s v="Documentation is needed."/>
    <x v="0"/>
    <x v="0"/>
    <m/>
    <x v="0"/>
    <m/>
    <s v="R3"/>
    <s v="P1"/>
  </r>
  <r>
    <x v="976"/>
    <x v="420"/>
    <s v="TRANSMISSION AGENCY OF NORTHERN CALIFORNIA"/>
    <x v="0"/>
    <x v="1"/>
    <x v="0"/>
    <x v="0"/>
    <s v="Y"/>
    <m/>
    <n v="496.82727272727266"/>
    <n v="815.24699999999996"/>
    <x v="0"/>
    <s v="Old River"/>
    <s v="Sacramento-San Joaquin Delta"/>
    <s v="Contra Costa"/>
    <s v="015-230-013"/>
    <s v="APN = '033 140 46' or"/>
    <s v="Patent 824"/>
    <s v="Completely"/>
    <m/>
    <s v="Not Separated"/>
    <n v="0"/>
    <s v="no"/>
    <m/>
    <s v="No"/>
    <d v="2017-06-29T00:00:00"/>
    <x v="1"/>
    <s v="POU/Patent are on Riparian lands"/>
    <x v="0"/>
    <s v="N/A"/>
    <s v="N/A"/>
    <s v="N/A"/>
    <s v="N/A"/>
    <s v="N/A"/>
    <s v="N/A"/>
    <s v="N/A"/>
    <s v="N/A"/>
    <d v="2017-06-29T00:00:00"/>
    <x v="2"/>
    <s v="Documentation is needed."/>
    <x v="0"/>
    <x v="0"/>
    <m/>
    <x v="0"/>
    <m/>
    <s v="R3"/>
    <s v="P1"/>
  </r>
  <r>
    <x v="977"/>
    <x v="420"/>
    <s v="TRANSMISSION AGENCY OF NORTHERN CALIFORNIA"/>
    <x v="0"/>
    <x v="1"/>
    <x v="0"/>
    <x v="0"/>
    <s v="Y"/>
    <m/>
    <n v="1052.25"/>
    <n v="2176.8580000000002"/>
    <x v="0"/>
    <s v="Werner Cut"/>
    <s v="Sacramento-San Joaquin Delta"/>
    <s v="Contra Costa"/>
    <s v="015-230-012"/>
    <s v="APN = '033 110 65' or"/>
    <s v="Patent 853"/>
    <s v="Completely"/>
    <m/>
    <s v="Not Separated"/>
    <n v="0"/>
    <s v="no"/>
    <m/>
    <s v="No"/>
    <d v="2017-06-29T00:00:00"/>
    <x v="1"/>
    <s v="POU/Patent are on Riparian lands"/>
    <x v="0"/>
    <s v="N/A"/>
    <s v="N/A"/>
    <s v="N/A"/>
    <s v="N/A"/>
    <s v="N/A"/>
    <s v="N/A"/>
    <s v="N/A"/>
    <s v="N/A"/>
    <d v="2017-06-29T00:00:00"/>
    <x v="2"/>
    <s v="Documentation is needed."/>
    <x v="0"/>
    <x v="0"/>
    <m/>
    <x v="0"/>
    <m/>
    <s v="R3"/>
    <s v="P1"/>
  </r>
  <r>
    <x v="978"/>
    <x v="420"/>
    <s v="TRANSMISSION AGENCY OF NORTHERN CALIFORNIA"/>
    <x v="0"/>
    <x v="1"/>
    <x v="0"/>
    <x v="0"/>
    <s v="Y"/>
    <m/>
    <n v="911.78000000000009"/>
    <n v="1930.53"/>
    <x v="0"/>
    <s v="Old River"/>
    <s v="Sacramento-San Joaquin Delta"/>
    <s v="Contra Costa"/>
    <s v="015-230-013"/>
    <s v="APN = '033 120 38' or"/>
    <s v="Patent 853"/>
    <s v="Completely"/>
    <m/>
    <s v="Not Separated"/>
    <n v="0"/>
    <s v="no"/>
    <m/>
    <s v="No"/>
    <d v="2017-06-29T00:00:00"/>
    <x v="1"/>
    <s v="POU/Patent are on Riparian lands"/>
    <x v="0"/>
    <s v="N/A"/>
    <s v="N/A"/>
    <s v="N/A"/>
    <s v="N/A"/>
    <s v="N/A"/>
    <s v="N/A"/>
    <s v="N/A"/>
    <s v="N/A"/>
    <d v="2017-06-29T00:00:00"/>
    <x v="2"/>
    <s v="Documentation is needed."/>
    <x v="0"/>
    <x v="0"/>
    <m/>
    <x v="0"/>
    <m/>
    <s v="R3"/>
    <s v="P1"/>
  </r>
  <r>
    <x v="979"/>
    <x v="272"/>
    <s v="DANIEL F ROZA JR"/>
    <x v="0"/>
    <x v="9"/>
    <x v="0"/>
    <x v="0"/>
    <s v="Y"/>
    <m/>
    <n v="354.50666666666666"/>
    <n v="243.45"/>
    <x v="0"/>
    <s v="Middle River"/>
    <s v="Sacramento/San Joaquin Delta"/>
    <s v="San Joaquin"/>
    <s v=""/>
    <s v="APN = '033 120 34' or"/>
    <s v="(1) CA Patent 406_x000a_(2) CA Patent 1677_x000a_(3) CA Patent 2182"/>
    <s v="Completely"/>
    <m/>
    <s v="Not Separated"/>
    <m/>
    <m/>
    <m/>
    <s v="No"/>
    <d v="2017-09-25T00:00:00"/>
    <x v="1"/>
    <s v="Did not create new POU Map: _x000a_Agree with initial comment: _x000a_The entire place of use is adjacent to Middle River and is enclosed within three riparian patents--the place of use does not appear to have ever been separated from the watercourse."/>
    <x v="0"/>
    <s v="N/A"/>
    <s v="N/A"/>
    <s v="N/A"/>
    <s v="N/A"/>
    <s v="N/A"/>
    <s v="N/A"/>
    <s v="N/A"/>
    <s v="N/A"/>
    <d v="2017-08-04T00:00:00"/>
    <x v="2"/>
    <s v="No documentation provided"/>
    <x v="0"/>
    <x v="0"/>
    <m/>
    <x v="0"/>
    <m/>
    <s v="R3"/>
    <s v="P1"/>
  </r>
  <r>
    <x v="980"/>
    <x v="421"/>
    <s v="BYRON-BETHANY IRRIGATION DISTRICT"/>
    <x v="0"/>
    <x v="1"/>
    <x v="0"/>
    <x v="0"/>
    <s v="Y"/>
    <m/>
    <n v="23541.333333333332"/>
    <n v="16730.62"/>
    <x v="1"/>
    <s v="Italian Slough"/>
    <s v="Sacramento River"/>
    <s v="Contra Costa"/>
    <s v=""/>
    <s v="APN = '033 560 06' or"/>
    <m/>
    <m/>
    <n v="1914"/>
    <m/>
    <m/>
    <m/>
    <s v="Victoria Island"/>
    <s v="No"/>
    <d v="2017-09-21T00:00:00"/>
    <x v="2"/>
    <m/>
    <x v="0"/>
    <s v="N/A"/>
    <s v="N/A"/>
    <s v="N/A"/>
    <s v="N/A"/>
    <s v="N/A"/>
    <s v="N/A"/>
    <s v="N/A"/>
    <s v="N/A"/>
    <d v="2017-08-01T00:00:00"/>
    <x v="1"/>
    <s v="Notice of Appropriation supplied. Dated 5/19/1914. "/>
    <x v="0"/>
    <x v="0"/>
    <m/>
    <x v="0"/>
    <m/>
    <s v="N/A"/>
    <s v="P3"/>
  </r>
  <r>
    <x v="981"/>
    <x v="127"/>
    <s v="HAMILTON HECHTMAN JOINT VENTURE"/>
    <x v="0"/>
    <x v="1"/>
    <x v="0"/>
    <x v="1"/>
    <s v="Y"/>
    <m/>
    <n v="3406.6666666666665"/>
    <n v="2253.7199999999998"/>
    <x v="0"/>
    <s v="Steamboat Slough"/>
    <s v="Sacramento River"/>
    <s v="Solano"/>
    <s v=" 38.3111 N, 121.5961 W"/>
    <s v="APN = '033 640 64' or"/>
    <s v="POU not defined. No Patents properly ID'd. However, looking at the Map, Patents 637, 181, 601 are in the APN given in the statement. 181 and 601 are Riparian."/>
    <s v="Partially"/>
    <n v="1860"/>
    <s v="Unknown"/>
    <m/>
    <s v="no"/>
    <m/>
    <s v="No"/>
    <d v="2017-07-03T00:00:00"/>
    <x v="3"/>
    <s v="The POU is located on multiple parcels and is separated from the watercourse. Additionally, portions of the POU are located on patents that are not riparian to the watercourse "/>
    <x v="0"/>
    <s v="N/A"/>
    <s v="N/A"/>
    <s v="N/A"/>
    <s v="N/A"/>
    <s v="N/A"/>
    <s v="N/A"/>
    <s v="N/A"/>
    <s v="N/A"/>
    <d v="2017-06-26T00:00:00"/>
    <x v="0"/>
    <s v="Some documentation provided, but nothing that states continuous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82"/>
    <x v="422"/>
    <s v="WILLIAM MESQUITA"/>
    <x v="0"/>
    <x v="1"/>
    <x v="0"/>
    <x v="1"/>
    <s v="Y"/>
    <m/>
    <n v="333.33333333333331"/>
    <n v="0"/>
    <x v="0"/>
    <s v="Sacramento River"/>
    <s v="BAY DELTA "/>
    <s v="Yolo"/>
    <s v="044-060-016 (Claimed)"/>
    <s v="APN = '033 011 04' or"/>
    <s v="CA Patent 5136, 5054"/>
    <s v="Completely"/>
    <m/>
    <s v="Not Separated"/>
    <n v="1"/>
    <s v="no"/>
    <s v="Map provided by claimant Shows the POU, Deed was submitted as a part o the Statement of diversion."/>
    <s v="No"/>
    <d v="2017-05-22T00:00:00"/>
    <x v="1"/>
    <s v=" The POU parcel abuts the water source with the POD instream from the POU parcel.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983"/>
    <x v="294"/>
    <s v="Victoria Island LP"/>
    <x v="0"/>
    <x v="38"/>
    <x v="0"/>
    <x v="0"/>
    <s v="Y"/>
    <m/>
    <n v="660.18666666666661"/>
    <n v="549.12"/>
    <x v="0"/>
    <s v="Middle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4"/>
    <x v="294"/>
    <s v="Victoria Island LP"/>
    <x v="0"/>
    <x v="38"/>
    <x v="0"/>
    <x v="0"/>
    <s v="Y"/>
    <m/>
    <n v="352.03000000000003"/>
    <n v="559.35"/>
    <x v="0"/>
    <s v="Middle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5"/>
    <x v="294"/>
    <s v="Victoria Island LP"/>
    <x v="0"/>
    <x v="38"/>
    <x v="0"/>
    <x v="0"/>
    <s v="Y"/>
    <m/>
    <n v="954.52999999999986"/>
    <n v="1302.1099999999999"/>
    <x v="0"/>
    <s v="Middle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6"/>
    <x v="294"/>
    <s v="Victoria Island LP"/>
    <x v="0"/>
    <x v="38"/>
    <x v="0"/>
    <x v="0"/>
    <s v="Y"/>
    <m/>
    <n v="870.5333333333333"/>
    <n v="814.34"/>
    <x v="0"/>
    <s v="Middle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7"/>
    <x v="294"/>
    <s v="Victoria Island LP"/>
    <x v="0"/>
    <x v="38"/>
    <x v="0"/>
    <x v="0"/>
    <s v="Y"/>
    <m/>
    <n v="732.56333333333328"/>
    <n v="902.79"/>
    <x v="0"/>
    <s v="Middle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8"/>
    <x v="294"/>
    <s v="Victoria Island LP"/>
    <x v="0"/>
    <x v="38"/>
    <x v="0"/>
    <x v="0"/>
    <s v="Y"/>
    <m/>
    <n v="647.45666666666659"/>
    <n v="1075.52"/>
    <x v="0"/>
    <s v="Old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89"/>
    <x v="294"/>
    <s v="Victoria Island LP"/>
    <x v="0"/>
    <x v="38"/>
    <x v="0"/>
    <x v="0"/>
    <s v="Y"/>
    <m/>
    <n v="1140.0966666666666"/>
    <n v="1882.66"/>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0"/>
    <x v="294"/>
    <s v="Victoria Island LP"/>
    <x v="0"/>
    <x v="38"/>
    <x v="0"/>
    <x v="0"/>
    <s v="Y"/>
    <m/>
    <n v="620.07666666666671"/>
    <n v="893.69"/>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1"/>
    <x v="294"/>
    <s v="Victoria Island LP"/>
    <x v="0"/>
    <x v="38"/>
    <x v="0"/>
    <x v="0"/>
    <s v="Y"/>
    <m/>
    <n v="1303.7266666666665"/>
    <n v="1304.99"/>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2"/>
    <x v="294"/>
    <s v="Victoria Island LP"/>
    <x v="0"/>
    <x v="38"/>
    <x v="0"/>
    <x v="0"/>
    <s v="Y"/>
    <m/>
    <n v="529.1733333333334"/>
    <n v="1146.49"/>
    <x v="0"/>
    <s v="Old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3"/>
    <x v="294"/>
    <s v="Victoria Island LP"/>
    <x v="0"/>
    <x v="38"/>
    <x v="0"/>
    <x v="0"/>
    <s v="Y"/>
    <m/>
    <n v="1010.7266666666666"/>
    <n v="1331.02"/>
    <x v="0"/>
    <s v="Old River"/>
    <s v="SJ Delta"/>
    <s v="San Joaquin"/>
    <s v="129-190-29"/>
    <s v="129-190-29"/>
    <s v="Patent 2256"/>
    <s v="Completely"/>
    <m/>
    <s v="Multiple Separations"/>
    <n v="0"/>
    <s v="no"/>
    <s v="Victoria Island"/>
    <s v="No"/>
    <d v="2017-06-28T00:00:00"/>
    <x v="1"/>
    <s v="POU is enclosed in Patent 2256 which is riparian to Old River and Middle River."/>
    <x v="0"/>
    <s v="N/A"/>
    <s v="N/A"/>
    <s v="N/A"/>
    <s v="N/A"/>
    <s v="N/A"/>
    <s v="N/A"/>
    <s v="N/A"/>
    <s v="N/A"/>
    <d v="2017-06-19T00:00:00"/>
    <x v="2"/>
    <s v="No documentation provided"/>
    <x v="0"/>
    <x v="0"/>
    <m/>
    <x v="0"/>
    <m/>
    <s v="R3"/>
    <s v="P1"/>
  </r>
  <r>
    <x v="994"/>
    <x v="294"/>
    <s v="Victoria Island LP"/>
    <x v="0"/>
    <x v="38"/>
    <x v="0"/>
    <x v="0"/>
    <s v="Y"/>
    <m/>
    <n v="1095.1666666666667"/>
    <n v="1320.88"/>
    <x v="0"/>
    <s v="Old River"/>
    <s v="SJ Delta"/>
    <s v="San Joaquin"/>
    <s v="129-190-31"/>
    <s v="129-190-31"/>
    <s v="Patent 2256"/>
    <s v="Completely"/>
    <m/>
    <s v="Multiple Separations"/>
    <n v="0"/>
    <s v="no"/>
    <s v="Victoria Island"/>
    <s v="No"/>
    <d v="2017-06-28T00:00:00"/>
    <x v="1"/>
    <s v="POU is enclosed in Patent 2256 which is riparian to Old River and Middle River."/>
    <x v="0"/>
    <s v="N/A"/>
    <s v="N/A"/>
    <s v="N/A"/>
    <s v="N/A"/>
    <s v="N/A"/>
    <s v="N/A"/>
    <s v="N/A"/>
    <s v="N/A"/>
    <d v="2017-06-19T00:00:00"/>
    <x v="2"/>
    <s v="No documentation provided"/>
    <x v="0"/>
    <x v="0"/>
    <m/>
    <x v="0"/>
    <m/>
    <s v="R3"/>
    <s v="P1"/>
  </r>
  <r>
    <x v="995"/>
    <x v="294"/>
    <s v="Victoria Island LP"/>
    <x v="0"/>
    <x v="38"/>
    <x v="0"/>
    <x v="0"/>
    <s v="Y"/>
    <m/>
    <n v="566.61"/>
    <n v="1077.8699999999999"/>
    <x v="0"/>
    <s v="Old River"/>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6"/>
    <x v="294"/>
    <s v="Victoria Island LP"/>
    <x v="0"/>
    <x v="38"/>
    <x v="0"/>
    <x v="0"/>
    <s v="Y"/>
    <m/>
    <n v="481.1"/>
    <n v="955.56"/>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7"/>
    <x v="294"/>
    <s v="Victoria Island LP"/>
    <x v="0"/>
    <x v="38"/>
    <x v="0"/>
    <x v="0"/>
    <s v="Y"/>
    <m/>
    <n v="478.94999999999993"/>
    <n v="695.49"/>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8"/>
    <x v="294"/>
    <s v="Victoria Island LP"/>
    <x v="0"/>
    <x v="38"/>
    <x v="0"/>
    <x v="0"/>
    <s v="Y"/>
    <m/>
    <n v="574.22"/>
    <n v="936.31"/>
    <x v="0"/>
    <s v="Victoria Canal"/>
    <s v="SJ Delta"/>
    <s v="San Joaquin"/>
    <s v="129-190-29"/>
    <s v="129-190-29"/>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999"/>
    <x v="294"/>
    <s v="Victoria Island LP"/>
    <x v="0"/>
    <x v="38"/>
    <x v="0"/>
    <x v="0"/>
    <s v="Y"/>
    <m/>
    <n v="434.35333333333335"/>
    <n v="459.74"/>
    <x v="0"/>
    <s v="Victoria Canal"/>
    <s v="SJ Delta"/>
    <s v="San Joaquin"/>
    <s v="129-190-31"/>
    <s v="129-190-31"/>
    <s v="Patent 2256"/>
    <s v="Completely"/>
    <m/>
    <s v="Multiple Separations"/>
    <n v="0"/>
    <s v="Yes"/>
    <s v="Victoria Island"/>
    <s v="No"/>
    <d v="2017-06-28T00:00:00"/>
    <x v="1"/>
    <s v="POU is enclosed in Patent 2256 which is riparian to Old River and Middle River."/>
    <x v="0"/>
    <s v="N/A"/>
    <s v="N/A"/>
    <s v="N/A"/>
    <s v="N/A"/>
    <s v="N/A"/>
    <s v="N/A"/>
    <s v="N/A"/>
    <s v="N/A"/>
    <d v="2017-06-19T00:00:00"/>
    <x v="2"/>
    <s v="More information needed. Attached a explanatory attachment, but did not provide documentation"/>
    <x v="0"/>
    <x v="0"/>
    <m/>
    <x v="0"/>
    <m/>
    <s v="R3"/>
    <s v="P1"/>
  </r>
  <r>
    <x v="1000"/>
    <x v="294"/>
    <s v="Victoria Island LP"/>
    <x v="0"/>
    <x v="38"/>
    <x v="0"/>
    <x v="0"/>
    <s v="Y"/>
    <m/>
    <n v="1844.9099999999999"/>
    <n v="1740.46"/>
    <x v="0"/>
    <s v="Victoria Canal"/>
    <s v="SJ Delta"/>
    <s v="San Joaquin"/>
    <s v="129-190-31"/>
    <s v="129-190-31"/>
    <s v="Patent 2256"/>
    <s v="Completely"/>
    <m/>
    <s v="Multiple Separations"/>
    <n v="0"/>
    <s v="no"/>
    <s v="Victoria Island"/>
    <s v="No"/>
    <d v="2017-06-28T00:00:00"/>
    <x v="1"/>
    <s v="POU is enclosed in Patent 2256 which is riparian to Old River and Middle River."/>
    <x v="0"/>
    <s v="N/A"/>
    <s v="N/A"/>
    <s v="N/A"/>
    <s v="N/A"/>
    <s v="N/A"/>
    <s v="N/A"/>
    <s v="N/A"/>
    <s v="N/A"/>
    <d v="2017-06-19T00:00:00"/>
    <x v="2"/>
    <s v="No documentation provided"/>
    <x v="0"/>
    <x v="0"/>
    <m/>
    <x v="0"/>
    <m/>
    <s v="R3"/>
    <s v="P1"/>
  </r>
  <r>
    <x v="1001"/>
    <x v="423"/>
    <s v="KESNER RANCH TRUST ET. AL. C/O W. WOODS PORTER, TRUSTEE"/>
    <x v="0"/>
    <x v="1"/>
    <x v="0"/>
    <x v="1"/>
    <s v="Y"/>
    <m/>
    <n v="700.86666666666667"/>
    <n v="1078.1300000000001"/>
    <x v="0"/>
    <s v="Sacramento River"/>
    <m/>
    <s v="Sacramento"/>
    <s v="142-0110-088"/>
    <s v="142-0110-020, 072"/>
    <s v="CA PATENT 1172"/>
    <s v="Separated"/>
    <m/>
    <s v="Single Separation"/>
    <m/>
    <m/>
    <m/>
    <s v="No"/>
    <d v="2017-08-10T00:00:00"/>
    <x v="3"/>
    <s v="Most of the APN/POU lie on a Non-Riparian Patent"/>
    <x v="0"/>
    <s v="N/A"/>
    <s v="N/A"/>
    <s v="N/A"/>
    <s v="N/A"/>
    <s v="N/A"/>
    <s v="N/A"/>
    <s v="N/A"/>
    <s v="N/A"/>
    <d v="2017-08-01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2"/>
    <x v="424"/>
    <s v="U S FISH &amp; WILDLIFE SERVICE"/>
    <x v="0"/>
    <x v="1"/>
    <x v="0"/>
    <x v="1"/>
    <s v="Y"/>
    <m/>
    <n v="348"/>
    <n v="176"/>
    <x v="0"/>
    <s v="Unnamed Stream"/>
    <s v="Stone Lake"/>
    <s v="Sacramento"/>
    <s v="132-0010-058"/>
    <s v="13200100580000_x000a_13200100630000_x000a_13200100650000_x000a_13200100660000_x000a_13200100670000"/>
    <s v="CA PATENT 139, 1577, 296"/>
    <s v="Completely"/>
    <m/>
    <s v="Multiple Separations"/>
    <m/>
    <m/>
    <m/>
    <s v="No"/>
    <d v="2017-08-10T00:00:00"/>
    <x v="1"/>
    <s v="APN/POU lie on Riparian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3"/>
    <x v="194"/>
    <s v="SAN JOAQUIN DELTA FARMS INC."/>
    <x v="0"/>
    <x v="1"/>
    <x v="0"/>
    <x v="0"/>
    <s v="Y"/>
    <m/>
    <n v="653.03333333333342"/>
    <n v="889.97"/>
    <x v="0"/>
    <s v="Whiskey Slough"/>
    <s v="Sacramento/San Joaquin Delta"/>
    <s v="San Joaquin"/>
    <m/>
    <m/>
    <m/>
    <m/>
    <n v="1876"/>
    <m/>
    <m/>
    <m/>
    <m/>
    <m/>
    <m/>
    <x v="3"/>
    <s v="_x000a_According to a 7/25/1867 State Land Commission memo, &quot;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quot;"/>
    <x v="0"/>
    <s v="N/A"/>
    <s v="N/A"/>
    <s v="N/A"/>
    <s v="N/A"/>
    <s v="N/A"/>
    <s v="N/A"/>
    <s v="N/A"/>
    <s v="N/A"/>
    <d v="2017-08-01T00:00:00"/>
    <x v="2"/>
    <s v="No supporting document for Pre-1914 right was submitted. Need more info."/>
    <x v="0"/>
    <x v="0"/>
    <m/>
    <x v="0"/>
    <m/>
    <s v="R1"/>
    <s v="P1"/>
  </r>
  <r>
    <x v="1004"/>
    <x v="425"/>
    <s v="AMISTAD RANCHES"/>
    <x v="0"/>
    <x v="1"/>
    <x v="0"/>
    <x v="1"/>
    <s v="Y"/>
    <m/>
    <n v="372.43666666666672"/>
    <n v="189"/>
    <x v="0"/>
    <s v="SACRAMENTO RIVER"/>
    <m/>
    <s v="Sacramento"/>
    <s v="146-0020-030"/>
    <s v="146-0020-030"/>
    <s v="CA PATENT 2004"/>
    <s v="Completely"/>
    <m/>
    <s v="Not Separated"/>
    <m/>
    <m/>
    <m/>
    <s v="No"/>
    <d v="2017-05-31T00:00:00"/>
    <x v="1"/>
    <s v="The POU parcels abuts the water source with the POD instream."/>
    <x v="0"/>
    <s v="N/A"/>
    <s v="N/A"/>
    <s v="N/A"/>
    <s v="N/A"/>
    <s v="N/A"/>
    <s v="N/A"/>
    <s v="N/A"/>
    <s v="N/A"/>
    <d v="2017-07-13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5"/>
    <x v="425"/>
    <s v="AMISTAD RANCHES"/>
    <x v="0"/>
    <x v="1"/>
    <x v="0"/>
    <x v="1"/>
    <s v="Y"/>
    <m/>
    <n v="301.97666666666663"/>
    <n v="305"/>
    <x v="0"/>
    <s v="SACRAMENTO"/>
    <m/>
    <s v="Sacramento"/>
    <s v="146-0020-030"/>
    <s v="146-0020-030"/>
    <s v="CA PATENT 2004"/>
    <s v="Completely"/>
    <m/>
    <s v="Not Separated"/>
    <m/>
    <m/>
    <m/>
    <s v="No"/>
    <d v="2017-05-31T00:00:00"/>
    <x v="1"/>
    <s v="The POU parcels abuts the water source with the POD instream."/>
    <x v="0"/>
    <s v="N/A"/>
    <s v="N/A"/>
    <s v="N/A"/>
    <s v="N/A"/>
    <s v="N/A"/>
    <s v="N/A"/>
    <s v="N/A"/>
    <s v="N/A"/>
    <d v="2017-07-13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6"/>
    <x v="425"/>
    <s v="AMISTAD RANCHES"/>
    <x v="0"/>
    <x v="4"/>
    <x v="0"/>
    <x v="1"/>
    <s v="Y"/>
    <m/>
    <n v="956.98"/>
    <n v="775"/>
    <x v="0"/>
    <s v="Mokelumne River"/>
    <s v="San Joaquin River"/>
    <s v="San Joaquin"/>
    <s v="001-050-10"/>
    <s v="001-050-10"/>
    <s v="CA PATENT 2487, 235"/>
    <s v="Completely"/>
    <m/>
    <s v="Not Separated"/>
    <n v="1"/>
    <s v="no"/>
    <m/>
    <s v="No"/>
    <d v="2017-06-28T00:00:00"/>
    <x v="1"/>
    <s v="POU abuts the water source and overlies two riparian patents. SEE S021403 POU and Underlying Patents."/>
    <x v="0"/>
    <s v="N/A"/>
    <s v="N/A"/>
    <s v="N/A"/>
    <s v="N/A"/>
    <s v="N/A"/>
    <s v="N/A"/>
    <s v="N/A"/>
    <s v="N/A"/>
    <d v="2017-06-28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7"/>
    <x v="425"/>
    <s v="AMISTAD RANCHES"/>
    <x v="0"/>
    <x v="1"/>
    <x v="0"/>
    <x v="1"/>
    <s v="Y"/>
    <m/>
    <n v="284.11333333333334"/>
    <n v="362"/>
    <x v="0"/>
    <s v="STEAMBOAT SLOUGH"/>
    <s v="SACRAMENTO RIVER"/>
    <s v="Sacramento"/>
    <s v="142-0020-056"/>
    <s v="142-0020-057"/>
    <s v="CA PATENT 1496"/>
    <s v="Separated"/>
    <n v="1860"/>
    <s v="Not Separated"/>
    <m/>
    <m/>
    <m/>
    <s v="No"/>
    <d v="2017-06-02T00:00:00"/>
    <x v="3"/>
    <s v="The POU parcels is separated from the listed water source in the statement. Also, the POU is located on a non-riparian patent. "/>
    <x v="0"/>
    <s v="N/A"/>
    <s v="N/A"/>
    <s v="N/A"/>
    <s v="N/A"/>
    <s v="N/A"/>
    <s v="N/A"/>
    <s v="N/A"/>
    <s v="N/A"/>
    <d v="2017-07-13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8"/>
    <x v="425"/>
    <s v="AMISTAD RANCHES"/>
    <x v="0"/>
    <x v="1"/>
    <x v="0"/>
    <x v="1"/>
    <s v="Y"/>
    <m/>
    <n v="275.88"/>
    <n v="446"/>
    <x v="0"/>
    <s v="SACRAMENTO"/>
    <m/>
    <s v="Sacramento"/>
    <s v="119-0230-043"/>
    <s v="119-0230-021, 119-0230-025, 119-0230-043"/>
    <s v="CA PATENT 392, 494, 4935, 493, 1657, 1658 &amp; 450"/>
    <s v="Partially"/>
    <m/>
    <s v="Multiple Separations"/>
    <m/>
    <m/>
    <m/>
    <s v="No"/>
    <d v="2017-06-02T00:00:00"/>
    <x v="3"/>
    <s v="The east most parcel of the POU is not abutting the listed water source in the statement and the underlying patent for that parcel is a not riparian to the Sacramento River. "/>
    <x v="0"/>
    <s v="N/A"/>
    <s v="N/A"/>
    <s v="N/A"/>
    <s v="N/A"/>
    <s v="N/A"/>
    <s v="N/A"/>
    <s v="N/A"/>
    <s v="N/A"/>
    <d v="2017-07-31T00:00:00"/>
    <x v="1"/>
    <s v="Claimant failed to submit supporting documents for its Pre-1914 claim; however, the POD and POU are within North Delta Water Agency boundary which is considered as *4 category."/>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09"/>
    <x v="425"/>
    <s v="AMISTAD RANCHES"/>
    <x v="0"/>
    <x v="1"/>
    <x v="0"/>
    <x v="1"/>
    <s v="Y"/>
    <m/>
    <n v="427.83"/>
    <n v="517"/>
    <x v="0"/>
    <s v="SACRAMENTO RIVER"/>
    <m/>
    <s v="Sacramento"/>
    <s v="146-0100-028-0000, 146-0100-047, 146-0100-013 (reported)_x000a_146-0100-053 (actual)"/>
    <s v="146-0100-028, 146-0100-047, 146-0100-013"/>
    <s v="CA PATENT 224 &amp; 1924"/>
    <s v="Partially"/>
    <m/>
    <s v="Multiple Separations"/>
    <m/>
    <m/>
    <m/>
    <s v="No"/>
    <d v="2017-06-02T00:00:00"/>
    <x v="0"/>
    <s v="The POU parcels are located on riparian patents, however, northeast parcels are not abutting the water source. The patent was severed into more than 3 parcels. We need to request for more information to determine if the riparian right was transferred or distributed among the severed parcels through a deed. "/>
    <x v="0"/>
    <s v="N/A"/>
    <s v="N/A"/>
    <s v="N/A"/>
    <s v="N/A"/>
    <s v="N/A"/>
    <s v="N/A"/>
    <s v="N/A"/>
    <s v="N/A"/>
    <d v="2017-07-13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0"/>
    <x v="425"/>
    <s v="AMISTAD RANCHES"/>
    <x v="0"/>
    <x v="1"/>
    <x v="0"/>
    <x v="1"/>
    <s v="Y"/>
    <m/>
    <n v="288"/>
    <n v="389"/>
    <x v="0"/>
    <s v="SACRAMENTO RIVER"/>
    <m/>
    <s v="Sacramento"/>
    <s v="119-0230-016-0000"/>
    <s v="119-0230-016, 119-0230-018"/>
    <s v="CA PATENT 653 &amp; 4439"/>
    <s v="Completely"/>
    <m/>
    <s v="Multiple Separations"/>
    <m/>
    <m/>
    <m/>
    <s v="No"/>
    <d v="2017-06-02T00:00:00"/>
    <x v="1"/>
    <s v="There is a possibly the patents were not map to scale. Survey # 269 was severed into two parcels. Both parcels within the POU are abutting the water course and located on a riparian patent. "/>
    <x v="0"/>
    <s v="N/A"/>
    <s v="N/A"/>
    <s v="N/A"/>
    <s v="N/A"/>
    <s v="N/A"/>
    <s v="N/A"/>
    <s v="N/A"/>
    <s v="N/A"/>
    <d v="2017-07-13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1"/>
    <x v="208"/>
    <s v="Thomas J. Stokes and Sandra Marie Stokes, 1996 Trust"/>
    <x v="0"/>
    <x v="1"/>
    <x v="0"/>
    <x v="1"/>
    <s v="Y"/>
    <m/>
    <n v="534.71"/>
    <n v="724.34"/>
    <x v="0"/>
    <s v="Mokelumne River"/>
    <s v="SJ Delta"/>
    <s v="Sacramento"/>
    <m/>
    <s v="156-0210-003-0000"/>
    <s v="Tyler Island"/>
    <s v="Completely"/>
    <m/>
    <s v="Multiple Separations"/>
    <m/>
    <m/>
    <m/>
    <s v="No"/>
    <d v="2017-08-31T00:00:00"/>
    <x v="1"/>
    <s v="APN/POU lie on a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2"/>
    <x v="208"/>
    <s v="Thomas J. Stokes and Sandra Marie Stokes, 1996 Trust"/>
    <x v="0"/>
    <x v="1"/>
    <x v="0"/>
    <x v="1"/>
    <s v="Y"/>
    <m/>
    <n v="534.71"/>
    <n v="724.34"/>
    <x v="0"/>
    <s v="Mokelumne River"/>
    <s v="SJ Delta"/>
    <s v="Sacramento"/>
    <m/>
    <s v="156-0210-003-0000"/>
    <s v="Tyler Island"/>
    <s v="Completely"/>
    <m/>
    <s v="Multiple Separations"/>
    <m/>
    <m/>
    <m/>
    <s v="No"/>
    <d v="2017-08-31T00:00:00"/>
    <x v="1"/>
    <s v="APN/POU lie on a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3"/>
    <x v="208"/>
    <s v="Thomas J. Stokes and Sandra Marie Stokes, 1996 Trust"/>
    <x v="0"/>
    <x v="1"/>
    <x v="0"/>
    <x v="1"/>
    <s v="Y"/>
    <m/>
    <n v="534.71"/>
    <n v="724.34"/>
    <x v="0"/>
    <s v="Mokelumne River"/>
    <s v="SJ Delta"/>
    <s v="Sacramento"/>
    <m/>
    <s v="156-0020-077-0000"/>
    <s v="Tyler Island"/>
    <s v="Completely"/>
    <m/>
    <s v="Multiple Separations"/>
    <m/>
    <m/>
    <m/>
    <s v="No"/>
    <d v="2017-08-31T00:00:00"/>
    <x v="0"/>
    <s v="Part of the APN/POU lie on a Non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4"/>
    <x v="208"/>
    <s v="Thomas J. Stokes and Sandra Marie Stokes, 1996 Trust"/>
    <x v="0"/>
    <x v="1"/>
    <x v="0"/>
    <x v="1"/>
    <s v="Y"/>
    <m/>
    <n v="534.71"/>
    <n v="724.34"/>
    <x v="0"/>
    <s v="Mokelumne River"/>
    <s v="SJ Delta"/>
    <s v="Sacramento"/>
    <m/>
    <s v="156-0020-077-0000"/>
    <s v="Tyler Island"/>
    <s v="Completely"/>
    <m/>
    <s v="Multiple Separations"/>
    <m/>
    <m/>
    <m/>
    <s v="No"/>
    <d v="2017-08-31T00:00:00"/>
    <x v="0"/>
    <s v="Part of the APN/POU lie on a Non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5"/>
    <x v="208"/>
    <s v="Thomas J. Stokes and Sandra Marie Stokes, 1996 Trust"/>
    <x v="0"/>
    <x v="1"/>
    <x v="0"/>
    <x v="1"/>
    <s v="Y"/>
    <m/>
    <n v="534.71"/>
    <n v="724.34"/>
    <x v="0"/>
    <s v="Mokelumne River"/>
    <s v="SJ Delta"/>
    <s v="Sacramento"/>
    <m/>
    <s v="156-0020-075-0000"/>
    <s v="Tyler Island"/>
    <s v="Completely"/>
    <m/>
    <s v="Multiple Separations"/>
    <m/>
    <m/>
    <m/>
    <s v="No"/>
    <d v="2017-08-31T00:00:00"/>
    <x v="1"/>
    <s v="APN/POU lie on a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6"/>
    <x v="208"/>
    <s v="Thomas J. Stokes and Sandra Marie Stokes, 1996 Trust"/>
    <x v="0"/>
    <x v="1"/>
    <x v="0"/>
    <x v="1"/>
    <s v="Y"/>
    <m/>
    <n v="534.71"/>
    <n v="724.34"/>
    <x v="0"/>
    <s v="Mokelumne River"/>
    <s v="SJ Delta"/>
    <s v="Sacramento"/>
    <m/>
    <s v="156-0020-075-0000"/>
    <s v="Tyler Island"/>
    <s v="Completely"/>
    <m/>
    <s v="Multiple Separations"/>
    <m/>
    <m/>
    <m/>
    <s v="No"/>
    <d v="2017-08-31T00:00:00"/>
    <x v="1"/>
    <s v="APN/POU lie on a Riparian Patent."/>
    <x v="0"/>
    <s v="N/A"/>
    <s v="N/A"/>
    <s v="N/A"/>
    <s v="N/A"/>
    <s v="N/A"/>
    <s v="N/A"/>
    <s v="N/A"/>
    <s v="N/A"/>
    <d v="2017-08-01T00:00:00"/>
    <x v="2"/>
    <s v="No documentation given"/>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17"/>
    <x v="118"/>
    <s v="Fildin Development Company"/>
    <x v="0"/>
    <x v="16"/>
    <x v="0"/>
    <x v="0"/>
    <s v="Y"/>
    <m/>
    <n v="428.31999999999994"/>
    <n v="463.27"/>
    <x v="0"/>
    <s v="Little Connection Slough"/>
    <s v="San Joaquin River"/>
    <s v="San Joaquin"/>
    <s v="069-040-06"/>
    <s v="069-040-06"/>
    <m/>
    <m/>
    <n v="1886"/>
    <m/>
    <m/>
    <m/>
    <m/>
    <m/>
    <d v="2017-05-26T00:00:00"/>
    <x v="0"/>
    <s v="More information is needed about the Slough and parcel."/>
    <x v="0"/>
    <s v="N/A"/>
    <s v="N/A"/>
    <s v="N/A"/>
    <s v="N/A"/>
    <s v="N/A"/>
    <s v="N/A"/>
    <s v="N/A"/>
    <s v="N/A"/>
    <d v="2017-06-28T00:00:00"/>
    <x v="2"/>
    <s v="More information is needed."/>
    <x v="0"/>
    <x v="0"/>
    <m/>
    <x v="0"/>
    <m/>
    <s v="R2"/>
    <s v="P1"/>
  </r>
  <r>
    <x v="1018"/>
    <x v="426"/>
    <s v="BARBERA PACKING CORPORATION"/>
    <x v="0"/>
    <x v="1"/>
    <x v="0"/>
    <x v="0"/>
    <s v="Y"/>
    <m/>
    <n v="348.95"/>
    <n v="206.63"/>
    <x v="0"/>
    <s v="SYCMORE SLOUGH"/>
    <s v="Mokelumne River"/>
    <s v="San Joaquin"/>
    <s v="025-02-014"/>
    <s v="025-02-014"/>
    <s v="CA Patent 2156, 1775, &amp; 1776"/>
    <s v="Completely"/>
    <m/>
    <s v="Not Separated"/>
    <m/>
    <m/>
    <m/>
    <s v="No"/>
    <d v="2017-07-17T00:00:00"/>
    <x v="1"/>
    <s v="POU/PODs are on Riparian Patents"/>
    <x v="1"/>
    <s v="N/A"/>
    <s v="N/A"/>
    <s v="N/A"/>
    <s v="N/A"/>
    <s v="N/A"/>
    <s v="N/A"/>
    <s v="N/A"/>
    <s v="N/A"/>
    <m/>
    <x v="3"/>
    <s v="N/A"/>
    <x v="0"/>
    <x v="0"/>
    <m/>
    <x v="0"/>
    <m/>
    <s v="R3"/>
    <s v="N/A"/>
  </r>
  <r>
    <x v="1019"/>
    <x v="427"/>
    <s v="DIABLO VINEYARDS"/>
    <x v="0"/>
    <x v="1"/>
    <x v="0"/>
    <x v="1"/>
    <s v="Y"/>
    <m/>
    <n v="1118.3333333333333"/>
    <n v="485.5"/>
    <x v="0"/>
    <s v="Duck Slough"/>
    <s v="Sacramento-San Joaquin Delta"/>
    <s v="Yolo"/>
    <s v="043-040-001-000"/>
    <m/>
    <m/>
    <s v="Completely"/>
    <n v="1908"/>
    <s v="Single Separation"/>
    <n v="2"/>
    <s v="no"/>
    <m/>
    <s v="No"/>
    <d v="2017-06-05T00:00:00"/>
    <x v="1"/>
    <s v="Per the map provided by the Claimant the POU and the POD on parcels which abuts water within, more documentation will be needed to support the ownership and reservation of water righ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20"/>
    <x v="427"/>
    <s v="DIABLO VINEYARDS"/>
    <x v="0"/>
    <x v="1"/>
    <x v="0"/>
    <x v="1"/>
    <s v="Y"/>
    <m/>
    <n v="407.06666666666666"/>
    <n v="178.5"/>
    <x v="0"/>
    <s v="Steamboat Slough"/>
    <s v="Sacramento River"/>
    <s v="Solano"/>
    <s v="38.1896 N, 121.6444 W"/>
    <s v="0048-260-070"/>
    <s v="Patent 2112"/>
    <s v="Completely"/>
    <n v="1860"/>
    <s v="Not Separated"/>
    <m/>
    <s v="no"/>
    <m/>
    <s v="No"/>
    <d v="2017-05-30T00:00:00"/>
    <x v="1"/>
    <s v="According to ArcMap, POU APN is 0177-060-070"/>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21"/>
    <x v="428"/>
    <s v="MERRILL/JOHNSON VINEYARDS"/>
    <x v="0"/>
    <x v="1"/>
    <x v="0"/>
    <x v="1"/>
    <s v="Y"/>
    <m/>
    <n v="442.70000000000005"/>
    <n v="161.4"/>
    <x v="0"/>
    <s v="Snodgrass Slough"/>
    <s v="Sacramento River"/>
    <s v="Sacramento"/>
    <s v="146-0070-008"/>
    <s v="146-0070-008"/>
    <s v="CA PATENT 1693"/>
    <s v="Completely"/>
    <m/>
    <s v="Not Separated"/>
    <m/>
    <m/>
    <m/>
    <s v="No"/>
    <d v="2017-05-31T00:00:00"/>
    <x v="1"/>
    <s v="Property abuts water source. POU and POD are in the same watershed. The property has no severance. There has had no water used for storage. SEE S021437 POU and Underlying Patents."/>
    <x v="0"/>
    <s v="N/A"/>
    <s v="N/A"/>
    <s v="N/A"/>
    <s v="N/A"/>
    <s v="N/A"/>
    <s v="N/A"/>
    <s v="N/A"/>
    <s v="N/A"/>
    <d v="2017-06-19T00:00:00"/>
    <x v="2"/>
    <s v="More information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22"/>
    <x v="429"/>
    <s v="LLOYD PAREIRA"/>
    <x v="0"/>
    <x v="1"/>
    <x v="0"/>
    <x v="0"/>
    <s v="N"/>
    <s v="(Pareira Lloyd H Jr &amp; Babette Marie)_x000a_Brian Bylsma_x000a_Allen Silvera (Silvera Allen W &amp; Heather Gonella)_x000a_Red Carson (Carson John &amp; Ann L)_x000a_Lawrence Wong (Steven Wong)"/>
    <n v="6600"/>
    <n v="0"/>
    <x v="0"/>
    <s v="Merced River"/>
    <m/>
    <s v="Merced"/>
    <s v="043-080-007"/>
    <s v="NE 1/4, NE 1/4, Sec 17, T 5S, R14E MD B&amp;M"/>
    <s v="This land is being used by multiple owners (see Alias). No historical information were provided. There are multiple reservoirs on the different properties with nothing mentioned in the statement about storage."/>
    <s v="Partially"/>
    <m/>
    <s v="Unknown"/>
    <m/>
    <m/>
    <m/>
    <s v="No"/>
    <d v="2017-06-07T00:00:00"/>
    <x v="3"/>
    <s v="The POU is a large area with multiple parcels and multiple separations. Additionally, this area does not have mapped parcels in the place of use. Therefore, the place of use could be on non-riparian patents. This needs to be further investigated "/>
    <x v="1"/>
    <s v="N/A"/>
    <s v="N/A"/>
    <s v="N/A"/>
    <s v="N/A"/>
    <s v="N/A"/>
    <s v="N/A"/>
    <s v="N/A"/>
    <s v="N/A"/>
    <d v="2017-07-24T00:00:00"/>
    <x v="3"/>
    <s v="N/A"/>
    <x v="0"/>
    <x v="0"/>
    <m/>
    <x v="0"/>
    <m/>
    <s v="R1"/>
    <s v="N/A"/>
  </r>
  <r>
    <x v="1023"/>
    <x v="430"/>
    <s v="SPALETTA REYNOLDS PTP"/>
    <x v="0"/>
    <x v="39"/>
    <x v="0"/>
    <x v="0"/>
    <s v="Y"/>
    <m/>
    <n v="469.35333333333335"/>
    <n v="209.65"/>
    <x v="0"/>
    <s v="Turner Cut"/>
    <s v="San Joaquin River"/>
    <s v="San Joaquin"/>
    <s v="129-080-64"/>
    <s v="129-080-03, 129-080-05, 129-080-06, 129-080-09, 129-080-10, 129-080-14, 129-080-54, 129-080-55, 129-080-57, 129-080-59, 129-080-60, 129-080-61, 129-080-63, 129-080-64, 129-080-65, 129-080-66, 129-080-67, 129-310-01, 129-310-02, 129-310-03, 129-310-04, 129-310-05, 129-310-06, 129-310-07, 129-310-08, 129-310-09, 129-310-10, 129-310-11, 129-310-12, 129-310-13, 129-310-14, 129-310-15, 129-310-16"/>
    <s v="(1) CA patent 580 (2) CA patent 582"/>
    <s v="Completely"/>
    <m/>
    <s v="Not Separated"/>
    <m/>
    <m/>
    <m/>
    <s v="No"/>
    <d v="2017-06-28T00:00:00"/>
    <x v="0"/>
    <s v="Patent 4703 doesn't appear to be riparian to river"/>
    <x v="0"/>
    <s v="N/A"/>
    <s v="N/A"/>
    <s v="N/A"/>
    <s v="N/A"/>
    <s v="N/A"/>
    <s v="N/A"/>
    <s v="N/A"/>
    <s v="N/A"/>
    <d v="2017-06-20T00:00:00"/>
    <x v="2"/>
    <s v="ISWDU states first year of use at diversion site as late 1800s."/>
    <x v="0"/>
    <x v="0"/>
    <m/>
    <x v="0"/>
    <m/>
    <s v="R2"/>
    <s v="P1"/>
  </r>
  <r>
    <x v="1024"/>
    <x v="431"/>
    <s v="ROBERT &amp; CAROLYN REYNOLDS FAM LLC"/>
    <x v="0"/>
    <x v="39"/>
    <x v="0"/>
    <x v="0"/>
    <s v="Y"/>
    <m/>
    <n v="383.85"/>
    <n v="286.77"/>
    <x v="0"/>
    <s v="Headreach Cutoff"/>
    <s v="San Joaquin River"/>
    <s v="San Joaquin"/>
    <s v="129-080-61"/>
    <s v="129-080-54, 129-080-61"/>
    <s v="(1) CA patent 1161 (2) CA patent 1162 (3) CA patent 429 (4) CA patent 583 (5) CA patent 580"/>
    <s v="Completely"/>
    <m/>
    <s v="Not Separated"/>
    <m/>
    <m/>
    <m/>
    <s v="No"/>
    <d v="2017-08-17T00:00:00"/>
    <x v="1"/>
    <s v="APN/POU lie on a Riparian Patent."/>
    <x v="0"/>
    <s v="N/A"/>
    <s v="N/A"/>
    <s v="N/A"/>
    <s v="N/A"/>
    <s v="N/A"/>
    <s v="N/A"/>
    <s v="N/A"/>
    <s v="N/A"/>
    <d v="2017-07-24T00:00:00"/>
    <x v="2"/>
    <s v="No supporting document for Pre-1914 right was submitted. Need more info."/>
    <x v="0"/>
    <x v="0"/>
    <m/>
    <x v="0"/>
    <m/>
    <s v="R3"/>
    <s v="P1"/>
  </r>
  <r>
    <x v="1025"/>
    <x v="306"/>
    <s v="HERITAGE LAND COMPANY, INC."/>
    <x v="0"/>
    <x v="39"/>
    <x v="0"/>
    <x v="0"/>
    <s v="Y"/>
    <s v="Reclamation District No. 2030"/>
    <n v="502.03666666666663"/>
    <n v="291.12"/>
    <x v="0"/>
    <s v="Columbia Cut"/>
    <s v="San Joaquin River"/>
    <s v="San Joaquin"/>
    <s v="129-080-59"/>
    <s v="129-080-59"/>
    <s v="(1) Patent 3309_x000a_(2) Patent 4793_x000a_(3) Patent 4778_x000a_(4) Patent 4798_x000a_(5) Patent 2181"/>
    <s v="Completely"/>
    <m/>
    <s v="Unknown"/>
    <n v="5"/>
    <s v="Yes"/>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_x000a__x000a_"/>
    <x v="0"/>
    <s v="N/A"/>
    <s v="N/A"/>
    <s v="N/A"/>
    <s v="N/A"/>
    <s v="N/A"/>
    <s v="N/A"/>
    <s v="N/A"/>
    <s v="N/A"/>
    <d v="2017-06-19T00:00:00"/>
    <x v="2"/>
    <s v="More information needed"/>
    <x v="0"/>
    <x v="0"/>
    <m/>
    <x v="0"/>
    <m/>
    <s v="R2"/>
    <s v="P1"/>
  </r>
  <r>
    <x v="1026"/>
    <x v="306"/>
    <s v="HERITAGE LAND COMPANY, INC."/>
    <x v="0"/>
    <x v="39"/>
    <x v="0"/>
    <x v="0"/>
    <s v="Y"/>
    <s v="Reclamation District No. 2030"/>
    <n v="596.8366666666667"/>
    <n v="667.17"/>
    <x v="0"/>
    <s v="Headreach Cutoff"/>
    <s v="San Joaquin River"/>
    <s v="San Joaquin"/>
    <s v="129-080-60"/>
    <s v="129-080-66"/>
    <s v="(1) Patent 4798_x000a_(2) Patent 4793_x000a_(3) Patent 2181"/>
    <s v="Partially"/>
    <m/>
    <s v="Unknown"/>
    <n v="3"/>
    <s v="Yes"/>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1027"/>
    <x v="306"/>
    <s v="HERITAGE LAND COMPANY, INC."/>
    <x v="0"/>
    <x v="39"/>
    <x v="0"/>
    <x v="0"/>
    <s v="Y"/>
    <s v="Reclamation District No. 2030"/>
    <n v="629.85"/>
    <n v="801.97"/>
    <x v="0"/>
    <s v="Headreach Cutoff"/>
    <s v="San Joaquin River"/>
    <s v="San Joaquin"/>
    <s v="129-080-60"/>
    <s v="129-080-59, 129-080-66"/>
    <s v="(1) Patent 3309_x000a_(2) Patent 4793_x000a_(3) Patent 4778_x000a_(4) Patent 4798_x000a_(5) Patent 2181"/>
    <s v="Completely"/>
    <m/>
    <s v="Unknown"/>
    <n v="5"/>
    <s v="Yes"/>
    <m/>
    <s v="No"/>
    <d v="2017-06-24T00:00:00"/>
    <x v="0"/>
    <s v="The POU either abuts or is connected to other parcels which Heritage Land owns. There are multiple patents in the POU (according to the provided Patent maps found in &quot;Heritage Land Company Inc.&quot; folder) which may require further investigation. Upon inspection, it does appear that most of the land that was patented was not riparian to begin with."/>
    <x v="0"/>
    <s v="N/A"/>
    <s v="N/A"/>
    <s v="N/A"/>
    <s v="N/A"/>
    <s v="N/A"/>
    <s v="N/A"/>
    <s v="N/A"/>
    <s v="N/A"/>
    <d v="2017-06-19T00:00:00"/>
    <x v="2"/>
    <s v="More information needed"/>
    <x v="0"/>
    <x v="0"/>
    <m/>
    <x v="0"/>
    <m/>
    <s v="R2"/>
    <s v="P1"/>
  </r>
  <r>
    <x v="1028"/>
    <x v="432"/>
    <s v="JOHN L. &amp; DIANA M. LEWALLEN TRUST, ET AL."/>
    <x v="0"/>
    <x v="1"/>
    <x v="0"/>
    <x v="1"/>
    <s v="Y"/>
    <m/>
    <n v="434.0333333333333"/>
    <n v="239.1"/>
    <x v="0"/>
    <s v="Georgiana Slough"/>
    <s v="Mokelumne River"/>
    <s v="Sacramento"/>
    <s v="156-0060-018"/>
    <s v="156-0060-018"/>
    <s v="CA PATENT 4188"/>
    <s v="Completely"/>
    <m/>
    <s v="Not Separated"/>
    <m/>
    <m/>
    <m/>
    <s v="No"/>
    <d v="2017-06-07T00:00:00"/>
    <x v="1"/>
    <s v="Property abuts water source. POU and POD are in the same watershed. The property has no severances. There has had no water used for storage, more documentation will be needed to support the ownership and reservation of water rights. SEE S021936 POU and Underlying Patents."/>
    <x v="0"/>
    <s v="N/A"/>
    <s v="N/A"/>
    <s v="N/A"/>
    <s v="N/A"/>
    <s v="N/A"/>
    <s v="N/A"/>
    <s v="N/A"/>
    <s v="N/A"/>
    <d v="2017-07-24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29"/>
    <x v="433"/>
    <s v="Darsie Hutchinson and Pettigrew Inc."/>
    <x v="0"/>
    <x v="1"/>
    <x v="0"/>
    <x v="1"/>
    <s v="Y"/>
    <m/>
    <n v="1732"/>
    <n v="1060.9100000000001"/>
    <x v="0"/>
    <s v="Steamboat Slough"/>
    <s v="Sacramento River"/>
    <s v="Sacramento"/>
    <s v="142-0040-015"/>
    <s v="142-0040-015_x000a_142-0040-014"/>
    <s v="CA PATENT 1172, 6, 5, 2"/>
    <s v="Completely"/>
    <n v="1860"/>
    <s v="Not Separated"/>
    <n v="2"/>
    <s v="no"/>
    <m/>
    <s v="No"/>
    <d v="2017-06-26T00:00:00"/>
    <x v="3"/>
    <s v="POU overlies multiple patents while portion of it overlies non-riparian Patent 1172. See S021940 POU and Underlying Patents."/>
    <x v="0"/>
    <s v="N/A"/>
    <s v="N/A"/>
    <s v="N/A"/>
    <s v="N/A"/>
    <s v="N/A"/>
    <s v="N/A"/>
    <s v="N/A"/>
    <s v="N/A"/>
    <d v="2017-06-26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0"/>
    <x v="434"/>
    <s v="DAYLY LEE/JEAN LEE FAMILY TRUST"/>
    <x v="0"/>
    <x v="1"/>
    <x v="0"/>
    <x v="1"/>
    <s v="Y"/>
    <m/>
    <n v="609.29333333333341"/>
    <n v="836.14"/>
    <x v="0"/>
    <s v="Steamboat Slough"/>
    <s v="Sacramento River"/>
    <s v="Sacramento"/>
    <s v="142-0050-012"/>
    <s v="142-0050-012"/>
    <s v="CA PATENT 1172"/>
    <s v="Partially"/>
    <n v="1860"/>
    <s v="Not Separated"/>
    <m/>
    <m/>
    <m/>
    <s v="No"/>
    <d v="2017-07-19T00:00:00"/>
    <x v="3"/>
    <s v="Part of the POU is on separate non-Riparian Patents."/>
    <x v="0"/>
    <s v="N/A"/>
    <s v="N/A"/>
    <s v="N/A"/>
    <s v="N/A"/>
    <s v="N/A"/>
    <s v="N/A"/>
    <s v="N/A"/>
    <s v="N/A"/>
    <d v="2017-08-01T00:00:00"/>
    <x v="2"/>
    <s v="No supporting document for Pre-1914 right was submitted. Need more info."/>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1"/>
    <x v="435"/>
    <s v="GARDINER IMPROVEMENT CO."/>
    <x v="0"/>
    <x v="1"/>
    <x v="0"/>
    <x v="1"/>
    <s v="Y"/>
    <m/>
    <n v="318.6466666666667"/>
    <n v="296.57"/>
    <x v="0"/>
    <s v="Sacramento River"/>
    <m/>
    <s v="Sacramento"/>
    <s v="156-0040-007-0000"/>
    <s v="156-0040-007-0000"/>
    <s v="CA PATENT 145 &amp; 179"/>
    <s v="Completely"/>
    <m/>
    <s v="Not Separated"/>
    <m/>
    <m/>
    <m/>
    <s v="No"/>
    <d v="2017-07-03T00:00:00"/>
    <x v="1"/>
    <s v="The POU is located on one parcel, covered by one patent that are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2"/>
    <x v="436"/>
    <s v="MALCOLM MCCORMACK"/>
    <x v="0"/>
    <x v="1"/>
    <x v="0"/>
    <x v="1"/>
    <s v="Y"/>
    <m/>
    <n v="309.54666666666662"/>
    <n v="337.43157600000001"/>
    <x v="0"/>
    <s v="Sacramento River"/>
    <m/>
    <s v="Sacramento"/>
    <s v="156-0010-048"/>
    <s v="156-0010-048"/>
    <s v="CA PATENT 223"/>
    <s v="Completely"/>
    <m/>
    <s v="Not Separated"/>
    <m/>
    <m/>
    <m/>
    <s v="No"/>
    <d v="2017-06-07T00:00:00"/>
    <x v="1"/>
    <s v="Property abuts water source. POU and POD are in the same watershed. The property has no severance. There has had no water used for storage. SEE S021947 POU and Underlying Patents."/>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3"/>
    <x v="437"/>
    <s v="WRIGHT TRACT PARTNERS"/>
    <x v="0"/>
    <x v="36"/>
    <x v="0"/>
    <x v="0"/>
    <s v="Y"/>
    <m/>
    <n v="350.70333333333332"/>
    <n v="626.12"/>
    <x v="0"/>
    <s v="Fourteen Mile Slough"/>
    <s v="San Joaquin River"/>
    <s v="San Joaquin"/>
    <s v="071-140-06"/>
    <s v="071-140-06"/>
    <s v="CA PATENT 2236, 2244, 3050"/>
    <s v="Completely"/>
    <m/>
    <s v="Not Separated"/>
    <n v="3"/>
    <s v="Yes"/>
    <m/>
    <s v="No"/>
    <d v="2017-06-27T00:00:00"/>
    <x v="0"/>
    <s v="Property abuts an natural stream source. POU and POD are in the same watershed. The property has no severance. There was no water used for storage. SEE S021954 POU and Underlying Patents."/>
    <x v="0"/>
    <s v="N/A"/>
    <s v="N/A"/>
    <s v="N/A"/>
    <s v="N/A"/>
    <s v="N/A"/>
    <s v="N/A"/>
    <s v="N/A"/>
    <s v="N/A"/>
    <d v="2017-06-19T00:00:00"/>
    <x v="2"/>
    <s v="More information needed. Attached a letter, but did not provide appropriative notice or property deed"/>
    <x v="0"/>
    <x v="0"/>
    <m/>
    <x v="0"/>
    <m/>
    <s v="R2"/>
    <s v="P1"/>
  </r>
  <r>
    <x v="1034"/>
    <x v="51"/>
    <s v="LOS RIOS FARMS INC"/>
    <x v="0"/>
    <x v="1"/>
    <x v="0"/>
    <x v="1"/>
    <s v="Y"/>
    <s v="Los Rios Farms"/>
    <n v="670"/>
    <n v="830"/>
    <x v="0"/>
    <s v="Putah Creek"/>
    <m/>
    <s v="Yolo"/>
    <s v="033-130-037-000"/>
    <s v="033-130-017-000_x000a_033-130-018-000_x000a_033-130-019-000_x000a_033-130-021-000_x000a_033-130-037-000_x000a_033-130-050-000_x000a_033-130-051-000_x000a_"/>
    <s v="Two different Patents - One is State of CA and the other is James Clark"/>
    <s v="Partially"/>
    <m/>
    <s v="Unknown"/>
    <m/>
    <m/>
    <m/>
    <s v="No"/>
    <d v="2017-06-05T00:00:00"/>
    <x v="3"/>
    <s v="Parcel quest says that the POU parcels are owned by the State of California rather than Los Rios. Furthermore, there are multiple separations from the watercourse and the parcels may not be covered by patents that are riparian to the watercourse, as many of them are not overlying a mapped patent.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5"/>
    <x v="51"/>
    <s v="LOS RIOS FARMS INC"/>
    <x v="0"/>
    <x v="1"/>
    <x v="0"/>
    <x v="1"/>
    <s v="Y"/>
    <s v="Los Rios Farms"/>
    <n v="3800"/>
    <n v="3300"/>
    <x v="0"/>
    <s v="Cache Slough"/>
    <s v="Sacramento River"/>
    <s v="Solano"/>
    <s v="0042-140-110"/>
    <s v="0042-140-070_x000a_0042-140-110_x000a_0042-140-120_x000a_0042-140-140_x000a_0042-140-230_x000a_0042-140-240_x000a_0042-140-250_x000a_0042-160-170_x000a_0042-160-180_x000a_"/>
    <m/>
    <s v="Partially"/>
    <n v="1876"/>
    <s v="Unknown"/>
    <m/>
    <m/>
    <m/>
    <s v="No"/>
    <d v="2017-06-06T00:00:00"/>
    <x v="3"/>
    <s v="The area of the parcels has multiple separations, which suggests that riparian rights could have been severed  upon separation of the parcels. Additionally, the northern portions of the place of use are covered by patents that are not riparian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6"/>
    <x v="51"/>
    <s v="LOS RIOS FARMS INC"/>
    <x v="0"/>
    <x v="1"/>
    <x v="0"/>
    <x v="1"/>
    <s v="Y"/>
    <s v="Los Rios Farms"/>
    <n v="280"/>
    <n v="280"/>
    <x v="0"/>
    <s v="Putah Creek"/>
    <m/>
    <s v="Yolo"/>
    <s v="033-140-064-000"/>
    <s v="033-140-064-000"/>
    <m/>
    <s v="Completely"/>
    <m/>
    <s v="Unknown"/>
    <m/>
    <m/>
    <m/>
    <s v="No"/>
    <d v="2017-06-28T00:00:00"/>
    <x v="1"/>
    <s v="The POU is on one parcel that is adjacent to the watercourse. The POU is also on two patents that are both riparian to the watercourse "/>
    <x v="0"/>
    <s v="N/A"/>
    <s v="N/A"/>
    <s v="N/A"/>
    <s v="N/A"/>
    <s v="N/A"/>
    <s v="N/A"/>
    <s v="N/A"/>
    <s v="N/A"/>
    <d v="2017-07-07T00:00:00"/>
    <x v="1"/>
    <s v="Claimant failed to submit Pre-1914 supporting documents; however, riparian right is 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7"/>
    <x v="51"/>
    <s v="LOS RIOS FARMS INC"/>
    <x v="0"/>
    <x v="1"/>
    <x v="0"/>
    <x v="1"/>
    <s v="Y"/>
    <s v="Los Rios Farms"/>
    <n v="3200"/>
    <n v="3200"/>
    <x v="0"/>
    <s v="Putah Creek"/>
    <m/>
    <s v="Yolo"/>
    <s v="033-140-037-000"/>
    <s v="033-140-036-000_x000a_033-140-037-000_x000a_033-140-038-000_x000a_033-140-039-000_x000a_033-140-049-000_x000a_033-140-050-000_x000a_033-140-051-000"/>
    <m/>
    <s v="Completely"/>
    <m/>
    <s v="Unknown"/>
    <m/>
    <m/>
    <m/>
    <s v="No"/>
    <d v="2017-06-06T00:00:00"/>
    <x v="3"/>
    <s v="There are multiple separations within the place of use. Additionally, the place of use is not in the same location as the point of diversion. Furthermore, the majority of the parcels in the place of use are not covered by a riparian patent "/>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8"/>
    <x v="51"/>
    <s v="LOS RIOS FARMS INC"/>
    <x v="0"/>
    <x v="1"/>
    <x v="0"/>
    <x v="1"/>
    <s v="Y"/>
    <s v="Los Rios Farms"/>
    <n v="8805"/>
    <n v="10305"/>
    <x v="0"/>
    <s v="Toe Drain"/>
    <s v="Sacramento River"/>
    <s v="Yolo"/>
    <s v="033 120 14"/>
    <m/>
    <s v="Department of Fish and Game owns the land at the POD."/>
    <m/>
    <m/>
    <s v="Unknown"/>
    <m/>
    <m/>
    <m/>
    <s v="No"/>
    <d v="2017-07-05T00:00:00"/>
    <x v="3"/>
    <s v="There are multiple separations from the watercourse and the POU is located on multiple patents that are not riparian to the watercourse "/>
    <x v="0"/>
    <s v="N/A"/>
    <s v="N/A"/>
    <s v="N/A"/>
    <s v="N/A"/>
    <s v="N/A"/>
    <s v="N/A"/>
    <s v="N/A"/>
    <s v="N/A"/>
    <d v="2017-07-07T00:00:00"/>
    <x v="2"/>
    <s v="Claimant failed to submit Pre-1914 supporting documents; and riparian right is insufficient to constitute water use"/>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39"/>
    <x v="438"/>
    <s v="JOHN P SCHEIBER"/>
    <x v="0"/>
    <x v="1"/>
    <x v="0"/>
    <x v="1"/>
    <s v="Y"/>
    <m/>
    <n v="1082.9545454545455"/>
    <n v="0"/>
    <x v="0"/>
    <s v="Bear River"/>
    <s v="Feather River"/>
    <s v="Yuba"/>
    <s v="016-160-008"/>
    <s v="016-160-008-000_x000a_28-170-034_x000a_016-160-005-000 _x000a_28-180-031_x000a_016-160-006-000"/>
    <s v="CACAAA 037050"/>
    <s v="Partially"/>
    <m/>
    <s v="Single Separation"/>
    <n v="5"/>
    <s v="no"/>
    <m/>
    <s v="Yes"/>
    <d v="2017-06-30T00:00:00"/>
    <x v="0"/>
    <s v="Single separation on two parcels look questionable"/>
    <x v="1"/>
    <s v="N/A"/>
    <s v="N/A"/>
    <s v="N/A"/>
    <s v="N/A"/>
    <s v="N/A"/>
    <s v="N/A"/>
    <s v="N/A"/>
    <s v="N/A"/>
    <d v="2017-07-24T00:00:00"/>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0"/>
    <x v="439"/>
    <s v="WONDERFUL NUT ORCHARDS LLC"/>
    <x v="0"/>
    <x v="1"/>
    <x v="0"/>
    <x v="0"/>
    <s v="N"/>
    <s v="Paramount Farming Company"/>
    <n v="4808.333333333333"/>
    <n v="0"/>
    <x v="0"/>
    <s v="San Joaquin River"/>
    <m/>
    <s v="Madera"/>
    <s v=""/>
    <s v="042-260-003"/>
    <s v="Deed under name &quot;Miller &amp; Lux Incorporated&quot;_x000a_eWRIMS name &quot;WONDERFUL NUT ORCHARDS LLC&quot;_x000a_"/>
    <m/>
    <m/>
    <m/>
    <m/>
    <m/>
    <m/>
    <m/>
    <m/>
    <x v="1"/>
    <s v="_x000a_Patents are given dated 1933; however, the belief is that the true date precedes this date. Deed in 1934 gives specific reservation to the riparian right. "/>
    <x v="0"/>
    <s v="N/A"/>
    <s v="N/A"/>
    <s v="N/A"/>
    <s v="N/A"/>
    <s v="N/A"/>
    <s v="N/A"/>
    <s v="N/A"/>
    <s v="N/A"/>
    <d v="2017-07-25T00:00:00"/>
    <x v="2"/>
    <s v="Some documentation given, but none specifying use."/>
    <x v="0"/>
    <x v="0"/>
    <m/>
    <x v="0"/>
    <m/>
    <s v="R3"/>
    <s v="P1"/>
  </r>
  <r>
    <x v="1041"/>
    <x v="440"/>
    <s v="RIVER GARDEN FARMS COMPANY"/>
    <x v="0"/>
    <x v="1"/>
    <x v="0"/>
    <x v="0"/>
    <s v="N"/>
    <m/>
    <n v="5830.333333333333"/>
    <n v="7100"/>
    <x v="0"/>
    <s v="Sacramento River"/>
    <m/>
    <s v="Yolo"/>
    <s v=""/>
    <m/>
    <s v="Jimeno Rancho Land Grant"/>
    <m/>
    <m/>
    <m/>
    <m/>
    <m/>
    <m/>
    <m/>
    <d v="2017-05-26T00:00:00"/>
    <x v="1"/>
    <s v="Looking over BLM maps, it seems the POU/Parcel are Riparian."/>
    <x v="1"/>
    <s v="N/A"/>
    <s v="N/A"/>
    <s v="N/A"/>
    <s v="N/A"/>
    <s v="N/A"/>
    <s v="N/A"/>
    <s v="N/A"/>
    <s v="N/A"/>
    <m/>
    <x v="3"/>
    <s v="N/A"/>
    <x v="0"/>
    <x v="0"/>
    <m/>
    <x v="0"/>
    <m/>
    <s v="R3"/>
    <s v="N/A"/>
  </r>
  <r>
    <x v="1042"/>
    <x v="441"/>
    <s v="NIRMAL SAMRA"/>
    <x v="0"/>
    <x v="1"/>
    <x v="0"/>
    <x v="0"/>
    <s v="Y"/>
    <m/>
    <n v="600.15333333333331"/>
    <n v="701.81"/>
    <x v="0"/>
    <s v="San Joaquin River"/>
    <s v="Suisun Bay"/>
    <s v="San Joaquin"/>
    <s v="191-270-24"/>
    <s v="191-270-24_x000a_191-270-26_x000a_191-260-27_x000a_191-230-01_x000a_191-230-02"/>
    <s v="No patent # issued"/>
    <s v="Partially"/>
    <m/>
    <s v="Multiple Separations"/>
    <n v="5"/>
    <s v="Yes"/>
    <m/>
    <s v="No"/>
    <d v="2017-08-16T00:00:00"/>
    <x v="3"/>
    <s v="Only parcels 191-270-24 and 191-270-26 lie on riparian patented land. The other parcels were not originally riparian."/>
    <x v="0"/>
    <s v="N/A"/>
    <s v="N/A"/>
    <s v="N/A"/>
    <s v="N/A"/>
    <s v="N/A"/>
    <s v="N/A"/>
    <s v="N/A"/>
    <s v="N/A"/>
    <d v="2017-07-21T00:00:00"/>
    <x v="2"/>
    <s v="No supporting document for Pre-1914 right was submitted. Need more info."/>
    <x v="0"/>
    <x v="0"/>
    <m/>
    <x v="0"/>
    <m/>
    <s v="R1"/>
    <s v="P1"/>
  </r>
  <r>
    <x v="1043"/>
    <x v="442"/>
    <s v="WILLIAM SCHULTZ"/>
    <x v="0"/>
    <x v="1"/>
    <x v="0"/>
    <x v="1"/>
    <s v="Y"/>
    <m/>
    <n v="295.18666666666661"/>
    <n v="135.5"/>
    <x v="0"/>
    <s v="Sacramento River"/>
    <m/>
    <s v="Sacramento"/>
    <s v="146-0060-049 (claimed)_x000a_146-0420-001 (Actual)"/>
    <s v="146-0060-049"/>
    <s v="CA PATENT 1925"/>
    <s v="Separated"/>
    <m/>
    <s v="Not Separated"/>
    <m/>
    <m/>
    <m/>
    <s v="No"/>
    <d v="2017-08-17T00:00:00"/>
    <x v="1"/>
    <s v="APN/POU lie on a Riparian Patent."/>
    <x v="0"/>
    <s v="N/A"/>
    <s v="N/A"/>
    <s v="N/A"/>
    <s v="N/A"/>
    <s v="N/A"/>
    <s v="N/A"/>
    <s v="N/A"/>
    <s v="N/A"/>
    <d v="2017-08-01T00:00:00"/>
    <x v="1"/>
    <s v="POD and POU are located within North Delta Water Agency Boundary"/>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4"/>
    <x v="443"/>
    <s v="STEVEN MELLO"/>
    <x v="0"/>
    <x v="1"/>
    <x v="0"/>
    <x v="1"/>
    <s v="Y"/>
    <m/>
    <n v="557.66666666666663"/>
    <n v="319.7"/>
    <x v="0"/>
    <s v="North Fork Mokelumne River"/>
    <s v="Mokelumne River"/>
    <s v="Sacramento"/>
    <s v="156-0030-018"/>
    <s v="156-0030-018_x000a_156-0050-022"/>
    <s v="CA PATENT 3628, 4209, 4210, 4212"/>
    <s v="Partially"/>
    <m/>
    <s v="Single Separation"/>
    <m/>
    <m/>
    <m/>
    <s v="No"/>
    <d v="2017-05-26T00:00:00"/>
    <x v="0"/>
    <s v="More information about Patents is needed. Refer to initial comments."/>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5"/>
    <x v="443"/>
    <s v="STEVEN MELLO"/>
    <x v="0"/>
    <x v="1"/>
    <x v="0"/>
    <x v="1"/>
    <s v="Y"/>
    <m/>
    <n v="609.46666666666658"/>
    <n v="30.2"/>
    <x v="0"/>
    <s v="North Fork Mokelumne River"/>
    <s v="Mokelumne River"/>
    <s v="Sacramento"/>
    <s v="156-0030-018"/>
    <s v="156-0030-018_x000a_156-0050-022"/>
    <s v="CA PATENT 3628, 4209, 4210, 4212"/>
    <s v="Partially"/>
    <m/>
    <s v="Single Separation"/>
    <m/>
    <m/>
    <m/>
    <s v="No"/>
    <d v="2017-05-26T00:00:00"/>
    <x v="0"/>
    <s v="More information about Patents is needed. Refer to initial comments."/>
    <x v="0"/>
    <s v="N/A"/>
    <s v="N/A"/>
    <s v="N/A"/>
    <s v="N/A"/>
    <s v="N/A"/>
    <s v="N/A"/>
    <s v="N/A"/>
    <s v="N/A"/>
    <d v="2017-06-29T00:00:00"/>
    <x v="2"/>
    <s v="Documentation is needed."/>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6"/>
    <x v="444"/>
    <s v="MELLO FARMS INC. - LOCKE"/>
    <x v="0"/>
    <x v="1"/>
    <x v="0"/>
    <x v="1"/>
    <s v="Y"/>
    <m/>
    <n v="608.5333333333333"/>
    <n v="91.1"/>
    <x v="0"/>
    <s v="Georgiana Slough"/>
    <m/>
    <s v="Sacramento"/>
    <s v="156-0020-024"/>
    <s v="156-0020-024_x000a_156-0050-022"/>
    <s v="CA PATENT 16, 1311, 4210, 3628, 4212, 4209"/>
    <s v="Partially"/>
    <m/>
    <s v="Single Separation"/>
    <m/>
    <m/>
    <m/>
    <s v="No"/>
    <d v="2017-08-17T00:00:00"/>
    <x v="3"/>
    <s v="Part of the POU/APNs lie on Non-Riparian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7"/>
    <x v="444"/>
    <s v="MELLO FARMS INC. - LOCKE"/>
    <x v="0"/>
    <x v="1"/>
    <x v="0"/>
    <x v="1"/>
    <s v="Y"/>
    <m/>
    <n v="413.13333333333333"/>
    <n v="128.1"/>
    <x v="0"/>
    <s v="Georgiana Slough"/>
    <m/>
    <s v="Sacramento"/>
    <s v="156-0020-024"/>
    <s v="156-0020-024_x000a_156-0050-022"/>
    <s v="CA PATENT 16, 1311, 4210, 3628, 4212, 4209"/>
    <s v="Partially"/>
    <m/>
    <s v="Single Separation"/>
    <m/>
    <m/>
    <m/>
    <s v="No"/>
    <d v="2017-08-17T00:00:00"/>
    <x v="3"/>
    <s v="Part of the POU/APNs lie on Non-Riparian Patents"/>
    <x v="1"/>
    <s v="N/A"/>
    <s v="N/A"/>
    <s v="N/A"/>
    <s v="N/A"/>
    <s v="N/A"/>
    <s v="N/A"/>
    <s v="N/A"/>
    <s v="N/A"/>
    <m/>
    <x v="3"/>
    <s v="N/A"/>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8"/>
    <x v="445"/>
    <s v="PETER BROWN"/>
    <x v="0"/>
    <x v="1"/>
    <x v="0"/>
    <x v="1"/>
    <s v="Y"/>
    <s v="POD on file is slightly off from the claimed coordinates."/>
    <n v="767.39999999999986"/>
    <n v="190.4"/>
    <x v="0"/>
    <s v="Mokelumne River"/>
    <s v="Unspecified"/>
    <s v="Sacramento"/>
    <s v="156-0050-004"/>
    <s v="156-0050-004"/>
    <s v="CA PATENT 4210"/>
    <s v="Completely"/>
    <m/>
    <s v="Not Separated"/>
    <m/>
    <m/>
    <m/>
    <s v="No"/>
    <d v="2017-08-30T00:00:00"/>
    <x v="1"/>
    <s v="APN/POU lie on a Riparian Patent."/>
    <x v="0"/>
    <s v="N/A"/>
    <s v="N/A"/>
    <s v="N/A"/>
    <s v="N/A"/>
    <s v="N/A"/>
    <s v="N/A"/>
    <s v="N/A"/>
    <s v="N/A"/>
    <d v="2017-08-01T00:00:00"/>
    <x v="1"/>
    <s v="POD and POU are located within NDWA boundary which is considered as *4 category"/>
    <x v="1"/>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x v="1"/>
    <s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
    <s v="R4"/>
    <s v="P4"/>
  </r>
  <r>
    <x v="1049"/>
    <x v="437"/>
    <s v="WRIGHT TRACT PARTNERS"/>
    <x v="0"/>
    <x v="36"/>
    <x v="0"/>
    <x v="0"/>
    <s v="Y"/>
    <m/>
    <n v="1007.3033333333333"/>
    <n v="1412"/>
    <x v="0"/>
    <s v="Fourteen Mile Slough"/>
    <s v="Sacramento-San Joaquin Delta"/>
    <s v="San Joaquin"/>
    <s v="071-140-06"/>
    <s v="071-140-06"/>
    <s v="CA PATENT 2236, 2244, 3050"/>
    <s v="Completely"/>
    <m/>
    <s v="Not Separated"/>
    <n v="3"/>
    <s v="Yes"/>
    <m/>
    <s v="No"/>
    <d v="2017-06-27T00:00:00"/>
    <x v="0"/>
    <s v="Property abuts an natural stream source. POU and POD are in the same watershed. The property has no severance. There was no water used for storage. SEE S022747 POU and Underlying Patents."/>
    <x v="0"/>
    <s v="N/A"/>
    <s v="N/A"/>
    <s v="N/A"/>
    <s v="N/A"/>
    <s v="N/A"/>
    <s v="N/A"/>
    <s v="N/A"/>
    <s v="N/A"/>
    <d v="2017-06-19T00:00:00"/>
    <x v="2"/>
    <s v="More information needed. Attached a letter, but did not provide appropriative notice or property deed"/>
    <x v="0"/>
    <x v="0"/>
    <m/>
    <x v="0"/>
    <m/>
    <s v="R2"/>
    <s v="P1"/>
  </r>
  <r>
    <x v="1050"/>
    <x v="446"/>
    <s v="SPECKMAN EMPIRE TRACT LIMITED PARTNERSHIP"/>
    <x v="0"/>
    <x v="1"/>
    <x v="0"/>
    <x v="0"/>
    <s v="Y"/>
    <m/>
    <n v="290.62000000000006"/>
    <n v="367.21"/>
    <x v="0"/>
    <s v="Trapper Slough"/>
    <s v="SJ Delta"/>
    <s v="San Joaquin"/>
    <n v="13112001"/>
    <s v="13112001, 13112004, 13110203"/>
    <s v="Drexler Tract"/>
    <s v="Partially"/>
    <n v="1910"/>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1"/>
    <x v="446"/>
    <s v="SPECKMAN EMPIRE TRACT LIMITED PARTNERSHIP"/>
    <x v="0"/>
    <x v="1"/>
    <x v="0"/>
    <x v="0"/>
    <s v="Y"/>
    <m/>
    <n v="290.62000000000006"/>
    <n v="277.14999999999998"/>
    <x v="0"/>
    <s v="Trapper Slough"/>
    <s v="SJ Delta"/>
    <s v="San Joaquin"/>
    <n v="13112001"/>
    <s v="13112001, 13112004, 13110203"/>
    <s v="Drexler Tract"/>
    <s v="Partially"/>
    <n v="1910"/>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2"/>
    <x v="446"/>
    <s v="SPECKMAN EMPIRE TRACT LIMITED PARTNERSHIP"/>
    <x v="0"/>
    <x v="1"/>
    <x v="0"/>
    <x v="0"/>
    <s v="Y"/>
    <m/>
    <n v="562.73333333333335"/>
    <n v="1254.7"/>
    <x v="0"/>
    <s v="Trapper Slough"/>
    <s v="SJ Delta"/>
    <s v="San Joaquin"/>
    <n v="13112004"/>
    <s v="13112001, 13112004, 13110203"/>
    <s v="Drexler Tract"/>
    <s v="Partially"/>
    <n v="1910"/>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3"/>
    <x v="446"/>
    <s v="SPECKMAN EMPIRE TRACT LIMITED PARTNERSHIP"/>
    <x v="0"/>
    <x v="1"/>
    <x v="0"/>
    <x v="0"/>
    <s v="Y"/>
    <m/>
    <n v="562.73333333333335"/>
    <n v="601.80999999999995"/>
    <x v="0"/>
    <s v="Trapper Slough"/>
    <s v="SJ Delta"/>
    <s v="San Joaquin"/>
    <n v="13112004"/>
    <s v="13112001, 13112004, 13110203"/>
    <s v="Drexler Tract"/>
    <s v="Partially"/>
    <n v="1910"/>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4"/>
    <x v="446"/>
    <s v="SPECKMAN EMPIRE TRACT LIMITED PARTNERSHIP"/>
    <x v="0"/>
    <x v="1"/>
    <x v="0"/>
    <x v="0"/>
    <s v="Y"/>
    <m/>
    <n v="394.64722222222224"/>
    <n v="239.39"/>
    <x v="0"/>
    <s v="Middle River"/>
    <s v="SJ Delta"/>
    <s v="San Joaquin"/>
    <n v="13112004"/>
    <s v="13112001, 13112004, 13110203"/>
    <s v="Drexler Tract"/>
    <s v="Partially"/>
    <m/>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5"/>
    <x v="446"/>
    <s v="SPECKMAN EMPIRE TRACT LIMITED PARTNERSHIP"/>
    <x v="0"/>
    <x v="1"/>
    <x v="0"/>
    <x v="0"/>
    <s v="Y"/>
    <m/>
    <n v="473.5866666666667"/>
    <n v="390.4"/>
    <x v="0"/>
    <s v="Middle River"/>
    <s v="SJ Delta"/>
    <s v="San Joaquin"/>
    <n v="13112004"/>
    <s v="13112001, 13112004, 13110203"/>
    <s v="Drexler Tract"/>
    <s v="Partially"/>
    <m/>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6"/>
    <x v="446"/>
    <s v="SPECKMAN EMPIRE TRACT LIMITED PARTNERSHIP"/>
    <x v="0"/>
    <x v="1"/>
    <x v="0"/>
    <x v="0"/>
    <s v="Y"/>
    <m/>
    <n v="473.5866666666667"/>
    <n v="1667.87"/>
    <x v="0"/>
    <s v="Middle River"/>
    <s v="SJ Delta"/>
    <s v="San Joaquin"/>
    <n v="13112004"/>
    <s v="13112001, 13112004, 13110203"/>
    <s v="Drexler Tract"/>
    <s v="Partially"/>
    <m/>
    <s v="Multiple Separations"/>
    <m/>
    <m/>
    <m/>
    <s v="No"/>
    <d v="2017-07-21T00:00:00"/>
    <x v="1"/>
    <s v="patent states &quot;all appurtenances&quot; run with the land, but the deed submitted by the current owner does not specifically indicate riparian rights were transferred with property sale"/>
    <x v="0"/>
    <s v="N/A"/>
    <s v="N/A"/>
    <s v="N/A"/>
    <s v="N/A"/>
    <s v="N/A"/>
    <s v="N/A"/>
    <s v="N/A"/>
    <s v="N/A"/>
    <d v="2017-07-24T00:00:00"/>
    <x v="2"/>
    <s v="No documentation given"/>
    <x v="0"/>
    <x v="0"/>
    <m/>
    <x v="0"/>
    <m/>
    <s v="R3"/>
    <s v="P1"/>
  </r>
  <r>
    <x v="1057"/>
    <x v="447"/>
    <s v="HERBERT A. SPECKMAN &amp; JOYCE M. SPECKMAN REVOCABLE FAMILY TRUST"/>
    <x v="0"/>
    <x v="1"/>
    <x v="0"/>
    <x v="0"/>
    <s v="Y"/>
    <s v="HERBERT A. AND JOYCE M. SPECKMAN"/>
    <n v="756.0866666666667"/>
    <n v="839.95"/>
    <x v="0"/>
    <s v="Middle River"/>
    <s v="San Joaquin River"/>
    <s v="San Joaquin"/>
    <s v="131-120-03"/>
    <s v="131-120-03"/>
    <s v="CA Patent 2182"/>
    <s v="Completely"/>
    <m/>
    <s v="Unknown"/>
    <m/>
    <m/>
    <m/>
    <s v="No"/>
    <d v="2017-08-31T00:00:00"/>
    <x v="1"/>
    <s v="APN/POU lie on a Single Riparian Patent."/>
    <x v="0"/>
    <s v="N/A"/>
    <s v="N/A"/>
    <s v="N/A"/>
    <s v="N/A"/>
    <s v="N/A"/>
    <s v="N/A"/>
    <s v="N/A"/>
    <s v="N/A"/>
    <d v="2017-08-01T00:00:00"/>
    <x v="2"/>
    <s v="No supporting document for Pre-1914 right was submitted. Need more info."/>
    <x v="0"/>
    <x v="0"/>
    <m/>
    <x v="0"/>
    <m/>
    <s v="R3"/>
    <s v="P1"/>
  </r>
  <r>
    <x v="1058"/>
    <x v="448"/>
    <s v="Dutra Farms Inc."/>
    <x v="0"/>
    <x v="1"/>
    <x v="0"/>
    <x v="0"/>
    <s v="Y"/>
    <m/>
    <n v="349.84999999999997"/>
    <n v="253.54"/>
    <x v="0"/>
    <s v="San Joaquin River"/>
    <s v="Sacramento-San Joaquin Delta"/>
    <s v="San Joaquin"/>
    <s v="241-350-25"/>
    <s v="241-090-05_x000a_241-090-06_x000a_241-100-01_x000a_241-100-02_x000a_241-100-03_x000a_241-100-05"/>
    <s v="(1) 6/7/1858 George B. Douglass Land Patent, Book 1, Page 7, Survey 422_x000a__x000a_(2) 6/7/1858 T. Ferrell Land Patent, Book 1, Page 8, Survey 423_x000a__x000a_(3) 6/7/1858 John Keeler Patent, Book 1, Page 9, Survey 419_x000a__x000a_(4) 2/12/1879 John McMullin, Book 7, Page 591, Survey 412"/>
    <s v="Separated"/>
    <m/>
    <s v="Multiple Separations"/>
    <m/>
    <m/>
    <m/>
    <s v="No"/>
    <m/>
    <x v="3"/>
    <s v="_x000a_All of the APN's in the place of use are severed from the POD, 241-350-05, which isn't owned by the water right claimant. Additionally, while the proprietor provided patent maps and patent images for the place of use, he failed to do so for the POD--there's no proof that the POD and the place of use were ever under the same ownership! Although the proprietor has a license to the diversion works, he/she cannot claim a riparian right without providing a deed that clearly proves it.  Otherwise, DWR will remove the &quot;riparian&quot; claim from this statement."/>
    <x v="0"/>
    <s v="N/A"/>
    <s v="N/A"/>
    <s v="N/A"/>
    <s v="N/A"/>
    <s v="N/A"/>
    <s v="N/A"/>
    <s v="N/A"/>
    <s v="N/A"/>
    <d v="2017-08-01T00:00:00"/>
    <x v="2"/>
    <s v="No supporting document for Pre-1914 right was submitted. Need more info."/>
    <x v="0"/>
    <x v="0"/>
    <m/>
    <x v="0"/>
    <m/>
    <s v="R1"/>
    <s v="P1"/>
  </r>
  <r>
    <x v="1059"/>
    <x v="265"/>
    <s v="Anthony G. Dutra Trust"/>
    <x v="0"/>
    <x v="19"/>
    <x v="0"/>
    <x v="0"/>
    <s v="Y"/>
    <m/>
    <n v="300.89"/>
    <n v="430.87"/>
    <x v="0"/>
    <s v="San Joaquin River"/>
    <s v="Sacramento-San Joaquin Delta"/>
    <s v="San Joaquin"/>
    <s v="241-090-03"/>
    <s v="241-090-05_x000a_241-090-06_x000a_241-100-01_x000a_241-100-02_x000a_241-100-03_x000a_241-100-05"/>
    <s v="(1) 6/7/1858 George B. Douglass Land Patent, Book 1, Page 7, Survey 422_x000a__x000a_(2) 6/7/1858 T. Ferrell Land Patent, Book 1, Page 8, Survey 423_x000a__x000a_(3) 6/7/1858 John Keeler Patent, Book 1, Page 9, Survey 419_x000a__x000a_(4) 2/12/1879 John McMullin, Book 7, Page 591, Survey 412"/>
    <s v="Separated"/>
    <m/>
    <s v="Multiple Separations"/>
    <m/>
    <m/>
    <m/>
    <s v="No"/>
    <d v="2017-07-12T00:00:00"/>
    <x v="3"/>
    <s v="There is one separation from the watercourse and a portion of the POU is on a patent not riparian to the watercourse. "/>
    <x v="0"/>
    <s v="N/A"/>
    <s v="N/A"/>
    <s v="N/A"/>
    <s v="N/A"/>
    <s v="N/A"/>
    <s v="N/A"/>
    <s v="N/A"/>
    <s v="N/A"/>
    <d v="2017-07-12T00:00:00"/>
    <x v="2"/>
    <s v="Claimant failed to submit Pre-1914 supporting documents; and riparian right is insufficient to constitute water use"/>
    <x v="0"/>
    <x v="0"/>
    <m/>
    <x v="0"/>
    <m/>
    <s v="R1"/>
    <s v="P1"/>
  </r>
  <r>
    <x v="1060"/>
    <x v="448"/>
    <s v="Dutra Farms Inc."/>
    <x v="0"/>
    <x v="1"/>
    <x v="0"/>
    <x v="0"/>
    <s v="Y"/>
    <m/>
    <n v="1399.38666666667"/>
    <n v="205.06"/>
    <x v="0"/>
    <s v="San Joaquin River"/>
    <s v="Sacramento-San Joaquin Delta"/>
    <s v="San Joaquin"/>
    <s v="241-350-25"/>
    <s v="241-090-02_x000a_241-090-05_x000a_241-090-06_x000a_241-100-01_x000a_241-100-02_x000a_241-100-03_x000a_241-100-05"/>
    <s v="(1) 6/7/1858 John Keeler Patent, Book 1, Page 9, Survey 419_x000a__x000a_(2) 2/12/1879 John McMullin Patent, Book 7, Page 592"/>
    <s v="Separated"/>
    <m/>
    <m/>
    <m/>
    <m/>
    <m/>
    <m/>
    <m/>
    <x v="3"/>
    <s v="_x000a_All of the APN's in the place of use are severed from the POD, 241-350-05, which isn't owned by the water right claimant. Additionally, while the proprietor provided patent maps and patent images for the place of use, he failed to do so for the POD--there's no proof that the POD and the place of use were ever under the same ownership! Although the proprietor has a license to the diversion works, he/she cannot claim a riparian right without providing a deed that clearly proves it.  Otherwise, DWR will remove the &quot;riparian&quot; claim from this statement."/>
    <x v="0"/>
    <s v="N/A"/>
    <s v="N/A"/>
    <s v="N/A"/>
    <s v="N/A"/>
    <s v="N/A"/>
    <s v="N/A"/>
    <s v="N/A"/>
    <s v="N/A"/>
    <d v="2017-08-01T00:00:00"/>
    <x v="2"/>
    <s v="No supporting document for Pre-1914 right was submitted. Need more info."/>
    <x v="0"/>
    <x v="0"/>
    <m/>
    <x v="0"/>
    <m/>
    <s v="R1"/>
    <s v="P1"/>
  </r>
</pivotCacheRecords>
</file>

<file path=xl/pivotCache/pivotCacheRecords2.xml><?xml version="1.0" encoding="utf-8"?>
<pivotCacheRecords xmlns="http://schemas.openxmlformats.org/spreadsheetml/2006/main" xmlns:r="http://schemas.openxmlformats.org/officeDocument/2006/relationships" count="1061">
  <r>
    <x v="0"/>
    <s v="BARBARA J OHM"/>
    <x v="0"/>
    <x v="0"/>
    <x v="0"/>
    <x v="0"/>
    <s v="Y"/>
    <x v="0"/>
  </r>
  <r>
    <x v="1"/>
    <s v="JOHN R COELHO"/>
    <x v="0"/>
    <x v="1"/>
    <x v="0"/>
    <x v="1"/>
    <s v="Y"/>
    <x v="1"/>
  </r>
  <r>
    <x v="2"/>
    <s v="RICHVALE IRRIGATION DISTRICT"/>
    <x v="0"/>
    <x v="1"/>
    <x v="1"/>
    <x v="0"/>
    <s v="N"/>
    <x v="0"/>
  </r>
  <r>
    <x v="3"/>
    <s v="EAST CONTRA COSTA IRRIGATION DISTRICT"/>
    <x v="0"/>
    <x v="1"/>
    <x v="0"/>
    <x v="0"/>
    <s v="Y"/>
    <x v="0"/>
  </r>
  <r>
    <x v="4"/>
    <s v="ROBERT L FORBES"/>
    <x v="0"/>
    <x v="1"/>
    <x v="0"/>
    <x v="0"/>
    <s v="N"/>
    <x v="0"/>
  </r>
  <r>
    <x v="5"/>
    <s v="CENTRAL CALIF IRRIGATION DISTRICT"/>
    <x v="0"/>
    <x v="1"/>
    <x v="0"/>
    <x v="0"/>
    <s v="N"/>
    <x v="0"/>
  </r>
  <r>
    <x v="6"/>
    <s v="JOINT WATER DISTRICTS BOARD"/>
    <x v="0"/>
    <x v="1"/>
    <x v="0"/>
    <x v="0"/>
    <s v="N"/>
    <x v="0"/>
  </r>
  <r>
    <x v="7"/>
    <s v="BANTA-CARBONA IRRIGATION DISTRICT"/>
    <x v="0"/>
    <x v="2"/>
    <x v="0"/>
    <x v="0"/>
    <s v="Y"/>
    <x v="0"/>
  </r>
  <r>
    <x v="8"/>
    <s v="BUTTE SINK WATERFOWL ASSOCIATION"/>
    <x v="0"/>
    <x v="1"/>
    <x v="0"/>
    <x v="0"/>
    <s v="N"/>
    <x v="0"/>
  </r>
  <r>
    <x v="9"/>
    <s v="RECLAMATION DISTRICT #2068"/>
    <x v="0"/>
    <x v="3"/>
    <x v="0"/>
    <x v="1"/>
    <s v="Y"/>
    <x v="2"/>
  </r>
  <r>
    <x v="10"/>
    <s v="RECLAMATION DISTRICT #2068"/>
    <x v="0"/>
    <x v="3"/>
    <x v="0"/>
    <x v="1"/>
    <s v="Y"/>
    <x v="2"/>
  </r>
  <r>
    <x v="11"/>
    <s v="RECLAMATION DISTRICT #2068"/>
    <x v="0"/>
    <x v="3"/>
    <x v="0"/>
    <x v="1"/>
    <s v="Y"/>
    <x v="2"/>
  </r>
  <r>
    <x v="12"/>
    <s v="RECLAMATION DISTRICT #2068"/>
    <x v="0"/>
    <x v="3"/>
    <x v="0"/>
    <x v="1"/>
    <s v="Y"/>
    <x v="2"/>
  </r>
  <r>
    <x v="13"/>
    <s v="RECLAMATION DISTRICT #2068"/>
    <x v="0"/>
    <x v="3"/>
    <x v="0"/>
    <x v="1"/>
    <s v="Y"/>
    <x v="2"/>
  </r>
  <r>
    <x v="14"/>
    <s v="RECLAMATION DISTRICT #2068"/>
    <x v="0"/>
    <x v="3"/>
    <x v="0"/>
    <x v="1"/>
    <s v="Y"/>
    <x v="2"/>
  </r>
  <r>
    <x v="15"/>
    <s v="RECLAMATION DISTRICT #2068"/>
    <x v="0"/>
    <x v="3"/>
    <x v="0"/>
    <x v="1"/>
    <s v="Y"/>
    <x v="2"/>
  </r>
  <r>
    <x v="16"/>
    <s v="RECLAMATION DISTRICT #2068"/>
    <x v="0"/>
    <x v="3"/>
    <x v="0"/>
    <x v="1"/>
    <s v="Y"/>
    <x v="2"/>
  </r>
  <r>
    <x v="17"/>
    <s v="RECLAMATION DISTRICT #2068"/>
    <x v="0"/>
    <x v="3"/>
    <x v="0"/>
    <x v="1"/>
    <s v="Y"/>
    <x v="2"/>
  </r>
  <r>
    <x v="18"/>
    <s v="RECLAMATION DISTRICT #2068"/>
    <x v="0"/>
    <x v="3"/>
    <x v="0"/>
    <x v="1"/>
    <s v="Y"/>
    <x v="2"/>
  </r>
  <r>
    <x v="19"/>
    <s v="RECLAMATION DISTRICT #2068"/>
    <x v="0"/>
    <x v="3"/>
    <x v="0"/>
    <x v="1"/>
    <s v="Y"/>
    <x v="2"/>
  </r>
  <r>
    <x v="20"/>
    <s v="RECLAMATION DISTRICT #2068"/>
    <x v="0"/>
    <x v="3"/>
    <x v="0"/>
    <x v="1"/>
    <s v="Y"/>
    <x v="2"/>
  </r>
  <r>
    <x v="21"/>
    <s v="RECLAMATION DISTRICT #2068"/>
    <x v="0"/>
    <x v="3"/>
    <x v="0"/>
    <x v="1"/>
    <s v="Y"/>
    <x v="2"/>
  </r>
  <r>
    <x v="22"/>
    <s v="RECLAMATION DISTRICT #2068"/>
    <x v="0"/>
    <x v="3"/>
    <x v="0"/>
    <x v="1"/>
    <s v="Y"/>
    <x v="2"/>
  </r>
  <r>
    <x v="23"/>
    <s v="RECLAMATION DISTRICT #2068"/>
    <x v="0"/>
    <x v="3"/>
    <x v="0"/>
    <x v="1"/>
    <s v="Y"/>
    <x v="2"/>
  </r>
  <r>
    <x v="24"/>
    <s v="YOLO COUNTY F C &amp; W C DISTRICT"/>
    <x v="0"/>
    <x v="1"/>
    <x v="0"/>
    <x v="0"/>
    <s v="N"/>
    <x v="0"/>
  </r>
  <r>
    <x v="25"/>
    <s v="YOLO COUNTY F C &amp; W C DISTRICT"/>
    <x v="0"/>
    <x v="1"/>
    <x v="0"/>
    <x v="0"/>
    <s v="N"/>
    <x v="0"/>
  </r>
  <r>
    <x v="26"/>
    <s v="WILSON VINEYARD PROPERTIES"/>
    <x v="0"/>
    <x v="1"/>
    <x v="0"/>
    <x v="1"/>
    <s v="Y"/>
    <x v="1"/>
  </r>
  <r>
    <x v="27"/>
    <s v="SAN JUAN WATER DISTRICT"/>
    <x v="0"/>
    <x v="1"/>
    <x v="0"/>
    <x v="0"/>
    <s v="N"/>
    <x v="0"/>
  </r>
  <r>
    <x v="28"/>
    <s v="COLLINS PINE COMPANY"/>
    <x v="0"/>
    <x v="1"/>
    <x v="0"/>
    <x v="0"/>
    <s v="N"/>
    <x v="0"/>
  </r>
  <r>
    <x v="29"/>
    <s v="STANFORD VINA RANCH IRRIGATION CO"/>
    <x v="0"/>
    <x v="1"/>
    <x v="0"/>
    <x v="0"/>
    <s v="N"/>
    <x v="0"/>
  </r>
  <r>
    <x v="30"/>
    <s v="DEER CREEK IRRIGATION DISTRICT"/>
    <x v="0"/>
    <x v="1"/>
    <x v="0"/>
    <x v="0"/>
    <s v="N"/>
    <x v="0"/>
  </r>
  <r>
    <x v="31"/>
    <s v="PACIFIC GAS AND ELECTRIC COMPANY"/>
    <x v="0"/>
    <x v="1"/>
    <x v="0"/>
    <x v="0"/>
    <s v="N"/>
    <x v="0"/>
  </r>
  <r>
    <x v="32"/>
    <s v="PACIFIC GAS AND ELECTRIC COMPANY"/>
    <x v="0"/>
    <x v="1"/>
    <x v="0"/>
    <x v="0"/>
    <s v="N"/>
    <x v="0"/>
  </r>
  <r>
    <x v="33"/>
    <s v="PACIFIC GAS AND ELECTRIC COMPANY"/>
    <x v="0"/>
    <x v="1"/>
    <x v="0"/>
    <x v="0"/>
    <s v="N"/>
    <x v="0"/>
  </r>
  <r>
    <x v="34"/>
    <s v="WESTERN CANAL WATER DISTRICT"/>
    <x v="0"/>
    <x v="1"/>
    <x v="0"/>
    <x v="0"/>
    <s v="N"/>
    <x v="0"/>
  </r>
  <r>
    <x v="35"/>
    <s v="PACIFIC GAS AND ELECTRIC COMPANY"/>
    <x v="0"/>
    <x v="1"/>
    <x v="0"/>
    <x v="0"/>
    <s v="N"/>
    <x v="0"/>
  </r>
  <r>
    <x v="36"/>
    <s v="PACIFIC GAS AND ELECTRIC COMPANY"/>
    <x v="0"/>
    <x v="1"/>
    <x v="0"/>
    <x v="0"/>
    <s v="N"/>
    <x v="0"/>
  </r>
  <r>
    <x v="37"/>
    <s v="PACIFIC GAS AND ELECTRIC COMPANY"/>
    <x v="0"/>
    <x v="1"/>
    <x v="0"/>
    <x v="0"/>
    <s v="N"/>
    <x v="0"/>
  </r>
  <r>
    <x v="38"/>
    <s v="PACIFIC GAS AND ELECTRIC COMPANY"/>
    <x v="0"/>
    <x v="1"/>
    <x v="0"/>
    <x v="0"/>
    <s v="N"/>
    <x v="0"/>
  </r>
  <r>
    <x v="39"/>
    <s v="PACIFIC GAS AND ELECTRIC COMPANY"/>
    <x v="0"/>
    <x v="1"/>
    <x v="0"/>
    <x v="0"/>
    <s v="N"/>
    <x v="0"/>
  </r>
  <r>
    <x v="40"/>
    <s v="PACIFIC GAS AND ELECTRIC COMPANY"/>
    <x v="0"/>
    <x v="1"/>
    <x v="0"/>
    <x v="0"/>
    <s v="N"/>
    <x v="0"/>
  </r>
  <r>
    <x v="41"/>
    <s v="PACIFIC GAS AND ELECTRIC COMPANY"/>
    <x v="0"/>
    <x v="1"/>
    <x v="0"/>
    <x v="0"/>
    <s v="N"/>
    <x v="0"/>
  </r>
  <r>
    <x v="42"/>
    <s v="PACIFIC GAS AND ELECTRIC COMPANY"/>
    <x v="0"/>
    <x v="1"/>
    <x v="0"/>
    <x v="0"/>
    <s v="N"/>
    <x v="0"/>
  </r>
  <r>
    <x v="43"/>
    <s v="UTICA POWER AUTHORITY"/>
    <x v="0"/>
    <x v="1"/>
    <x v="0"/>
    <x v="0"/>
    <s v="N"/>
    <x v="0"/>
  </r>
  <r>
    <x v="44"/>
    <s v="PACIFIC GAS AND ELECTRIC COMPANY"/>
    <x v="0"/>
    <x v="1"/>
    <x v="0"/>
    <x v="0"/>
    <s v="N"/>
    <x v="0"/>
  </r>
  <r>
    <x v="45"/>
    <s v="KNOCH INC"/>
    <x v="0"/>
    <x v="1"/>
    <x v="0"/>
    <x v="0"/>
    <s v="N"/>
    <x v="0"/>
  </r>
  <r>
    <x v="46"/>
    <s v="COLUMBIA CANAL COMPANY"/>
    <x v="0"/>
    <x v="1"/>
    <x v="0"/>
    <x v="0"/>
    <s v="N"/>
    <x v="0"/>
  </r>
  <r>
    <x v="47"/>
    <s v="SAN LUIS CANAL COMPANY"/>
    <x v="0"/>
    <x v="1"/>
    <x v="0"/>
    <x v="0"/>
    <s v="N"/>
    <x v="0"/>
  </r>
  <r>
    <x v="48"/>
    <s v="FIREBAUGH CANAL COMPANY"/>
    <x v="0"/>
    <x v="1"/>
    <x v="0"/>
    <x v="0"/>
    <s v="N"/>
    <x v="0"/>
  </r>
  <r>
    <x v="49"/>
    <s v="ERNEST A DIXON"/>
    <x v="0"/>
    <x v="4"/>
    <x v="0"/>
    <x v="1"/>
    <s v="Y"/>
    <x v="1"/>
  </r>
  <r>
    <x v="50"/>
    <s v="KELSEY RANCH LP"/>
    <x v="0"/>
    <x v="1"/>
    <x v="0"/>
    <x v="0"/>
    <s v="N"/>
    <x v="0"/>
  </r>
  <r>
    <x v="51"/>
    <s v="BIDWELL RANCHES INC"/>
    <x v="0"/>
    <x v="1"/>
    <x v="0"/>
    <x v="0"/>
    <s v="N"/>
    <x v="0"/>
  </r>
  <r>
    <x v="52"/>
    <s v="THOMPSON &amp; FOLGER CO"/>
    <x v="0"/>
    <x v="1"/>
    <x v="0"/>
    <x v="1"/>
    <s v="Y"/>
    <x v="1"/>
  </r>
  <r>
    <x v="53"/>
    <s v="A &amp; M PYLMAN FARMS"/>
    <x v="0"/>
    <x v="1"/>
    <x v="0"/>
    <x v="1"/>
    <s v="Y"/>
    <x v="1"/>
  </r>
  <r>
    <x v="54"/>
    <s v="PACIFIC FRUIT FARMS"/>
    <x v="0"/>
    <x v="1"/>
    <x v="0"/>
    <x v="1"/>
    <s v="Y"/>
    <x v="1"/>
  </r>
  <r>
    <x v="55"/>
    <s v="PACIFIC FRUIT FARMS"/>
    <x v="0"/>
    <x v="1"/>
    <x v="0"/>
    <x v="1"/>
    <s v="Y"/>
    <x v="1"/>
  </r>
  <r>
    <x v="56"/>
    <s v="PACIFIC FRUIT FARMS"/>
    <x v="0"/>
    <x v="1"/>
    <x v="0"/>
    <x v="1"/>
    <s v="Y"/>
    <x v="1"/>
  </r>
  <r>
    <x v="57"/>
    <s v="CITY AND COUNTY OF SAN FRANCISCO PUC AGM WATER ENTERPRISE"/>
    <x v="0"/>
    <x v="1"/>
    <x v="0"/>
    <x v="0"/>
    <s v="N"/>
    <x v="0"/>
  </r>
  <r>
    <x v="58"/>
    <s v="CITY AND COUNTY OF SAN FRANCISCO PUC AGM WATER ENTERPRISE"/>
    <x v="0"/>
    <x v="1"/>
    <x v="0"/>
    <x v="0"/>
    <s v="N"/>
    <x v="0"/>
  </r>
  <r>
    <x v="59"/>
    <s v="CITY AND COUNTY OF SAN FRANCISCO PUC AGM WATER ENTERPRISE"/>
    <x v="0"/>
    <x v="1"/>
    <x v="0"/>
    <x v="0"/>
    <s v="N"/>
    <x v="0"/>
  </r>
  <r>
    <x v="60"/>
    <s v="LOS MOLINOS MUTUAL WATER CO"/>
    <x v="0"/>
    <x v="1"/>
    <x v="0"/>
    <x v="0"/>
    <s v="N"/>
    <x v="0"/>
  </r>
  <r>
    <x v="61"/>
    <s v="LOS MOLINOS MUTUAL WATER CO"/>
    <x v="0"/>
    <x v="1"/>
    <x v="0"/>
    <x v="0"/>
    <s v="N"/>
    <x v="0"/>
  </r>
  <r>
    <x v="62"/>
    <s v="OAKDALE IRRIGATION DISTRICT"/>
    <x v="0"/>
    <x v="1"/>
    <x v="0"/>
    <x v="0"/>
    <s v="N"/>
    <x v="0"/>
  </r>
  <r>
    <x v="63"/>
    <s v="MERCED IRRIGATION DISTRICT"/>
    <x v="0"/>
    <x v="1"/>
    <x v="0"/>
    <x v="0"/>
    <s v="N"/>
    <x v="0"/>
  </r>
  <r>
    <x v="64"/>
    <s v="MADERA IRRIGATION DISTRICT"/>
    <x v="0"/>
    <x v="1"/>
    <x v="0"/>
    <x v="0"/>
    <s v="N"/>
    <x v="0"/>
  </r>
  <r>
    <x v="65"/>
    <s v="RECLAMATION DISTRICT #2068"/>
    <x v="0"/>
    <x v="3"/>
    <x v="0"/>
    <x v="1"/>
    <s v="Y"/>
    <x v="2"/>
  </r>
  <r>
    <x v="66"/>
    <s v="C&amp;G FARMS"/>
    <x v="0"/>
    <x v="5"/>
    <x v="0"/>
    <x v="0"/>
    <s v="Y"/>
    <x v="0"/>
  </r>
  <r>
    <x v="67"/>
    <s v="RONALD E BUHLER"/>
    <x v="0"/>
    <x v="1"/>
    <x v="0"/>
    <x v="1"/>
    <s v="Y"/>
    <x v="1"/>
  </r>
  <r>
    <x v="68"/>
    <s v="GLENN-COLUSA IRRIGATION DISTRICT"/>
    <x v="0"/>
    <x v="1"/>
    <x v="0"/>
    <x v="0"/>
    <s v="N"/>
    <x v="0"/>
  </r>
  <r>
    <x v="69"/>
    <s v="GLENN-COLUSA IRRIGATION DISTRICT"/>
    <x v="0"/>
    <x v="1"/>
    <x v="0"/>
    <x v="0"/>
    <s v="N"/>
    <x v="0"/>
  </r>
  <r>
    <x v="70"/>
    <s v="VICTOR C ANDRESEN"/>
    <x v="0"/>
    <x v="6"/>
    <x v="2"/>
    <x v="0"/>
    <s v="Y"/>
    <x v="0"/>
  </r>
  <r>
    <x v="71"/>
    <s v="PACIFIC FRUIT FARMS"/>
    <x v="0"/>
    <x v="1"/>
    <x v="0"/>
    <x v="1"/>
    <s v="Y"/>
    <x v="1"/>
  </r>
  <r>
    <x v="72"/>
    <s v="GRAEAGLE WATER COMPANY A CALIF CORP"/>
    <x v="0"/>
    <x v="1"/>
    <x v="0"/>
    <x v="0"/>
    <s v="N"/>
    <x v="0"/>
  </r>
  <r>
    <x v="73"/>
    <s v="CRAIG MCARTHUR"/>
    <x v="0"/>
    <x v="1"/>
    <x v="0"/>
    <x v="0"/>
    <s v="N"/>
    <x v="0"/>
  </r>
  <r>
    <x v="74"/>
    <s v="ROBINSON FAMILY RANCH #4"/>
    <x v="1"/>
    <x v="7"/>
    <x v="0"/>
    <x v="0"/>
    <s v="Y"/>
    <x v="0"/>
  </r>
  <r>
    <x v="75"/>
    <s v="ROBINSON DIVERSIFIED FARMS #1"/>
    <x v="0"/>
    <x v="7"/>
    <x v="0"/>
    <x v="0"/>
    <s v="Y"/>
    <x v="0"/>
  </r>
  <r>
    <x v="76"/>
    <s v="ROBINSON DIVERSIFIED FARMS #1"/>
    <x v="0"/>
    <x v="0"/>
    <x v="0"/>
    <x v="0"/>
    <s v="Y"/>
    <x v="0"/>
  </r>
  <r>
    <x v="77"/>
    <s v="PACIFIC GAS AND ELECTRIC COMPANY"/>
    <x v="0"/>
    <x v="1"/>
    <x v="0"/>
    <x v="0"/>
    <s v="N"/>
    <x v="0"/>
  </r>
  <r>
    <x v="78"/>
    <s v="EL DORADO IRRIGATION DISTRICT"/>
    <x v="0"/>
    <x v="1"/>
    <x v="0"/>
    <x v="0"/>
    <s v="N"/>
    <x v="0"/>
  </r>
  <r>
    <x v="79"/>
    <s v="PATTERSON IRRIGATION DISTRICT"/>
    <x v="0"/>
    <x v="1"/>
    <x v="0"/>
    <x v="0"/>
    <s v="N"/>
    <x v="0"/>
  </r>
  <r>
    <x v="80"/>
    <s v="CITY OF ANTIOCH, WATER TREATMENT PLANT"/>
    <x v="0"/>
    <x v="1"/>
    <x v="0"/>
    <x v="0"/>
    <s v="Y"/>
    <x v="0"/>
  </r>
  <r>
    <x v="81"/>
    <s v="PARROTT INVESTMENT COMPANY"/>
    <x v="0"/>
    <x v="1"/>
    <x v="0"/>
    <x v="0"/>
    <s v="N"/>
    <x v="0"/>
  </r>
  <r>
    <x v="82"/>
    <s v="LONE TREE MUTUAL WATER COMPANY"/>
    <x v="0"/>
    <x v="1"/>
    <x v="0"/>
    <x v="0"/>
    <s v="N"/>
    <x v="0"/>
  </r>
  <r>
    <x v="83"/>
    <s v="CALAVERAS PUBLIC UTILITY DISTRICT"/>
    <x v="0"/>
    <x v="1"/>
    <x v="0"/>
    <x v="0"/>
    <s v="N"/>
    <x v="0"/>
  </r>
  <r>
    <x v="84"/>
    <s v="NEVADA IRRIGATION DISTRICT"/>
    <x v="0"/>
    <x v="1"/>
    <x v="0"/>
    <x v="0"/>
    <s v="N"/>
    <x v="0"/>
  </r>
  <r>
    <x v="85"/>
    <s v="ANDERSON-COTTONWOOD IRRIGATION DISTRICT"/>
    <x v="0"/>
    <x v="1"/>
    <x v="0"/>
    <x v="0"/>
    <s v="N"/>
    <x v="0"/>
  </r>
  <r>
    <x v="86"/>
    <s v="MADERA IRRIGATION DISTRICT"/>
    <x v="0"/>
    <x v="1"/>
    <x v="0"/>
    <x v="0"/>
    <s v="N"/>
    <x v="0"/>
  </r>
  <r>
    <x v="87"/>
    <s v="THE ARCHES LTD"/>
    <x v="0"/>
    <x v="1"/>
    <x v="0"/>
    <x v="1"/>
    <s v="Y"/>
    <x v="1"/>
  </r>
  <r>
    <x v="88"/>
    <s v="THE ARCHES LTD"/>
    <x v="0"/>
    <x v="1"/>
    <x v="0"/>
    <x v="1"/>
    <s v="Y"/>
    <x v="1"/>
  </r>
  <r>
    <x v="89"/>
    <s v="LOS RIOS FARMS INC"/>
    <x v="0"/>
    <x v="1"/>
    <x v="0"/>
    <x v="1"/>
    <s v="Y"/>
    <x v="1"/>
  </r>
  <r>
    <x v="90"/>
    <s v="NEVADA IRRIGATION DISTRICT"/>
    <x v="0"/>
    <x v="1"/>
    <x v="0"/>
    <x v="0"/>
    <s v="N"/>
    <x v="0"/>
  </r>
  <r>
    <x v="91"/>
    <s v="PARKER DEVELOPMENT COMPANY"/>
    <x v="0"/>
    <x v="1"/>
    <x v="0"/>
    <x v="1"/>
    <s v="Y"/>
    <x v="1"/>
  </r>
  <r>
    <x v="92"/>
    <s v="NEVADA IRRIGATION DISTRICT"/>
    <x v="0"/>
    <x v="1"/>
    <x v="0"/>
    <x v="0"/>
    <s v="N"/>
    <x v="0"/>
  </r>
  <r>
    <x v="93"/>
    <s v="NEVADA IRRIGATION DISTRICT"/>
    <x v="0"/>
    <x v="1"/>
    <x v="0"/>
    <x v="0"/>
    <s v="N"/>
    <x v="0"/>
  </r>
  <r>
    <x v="94"/>
    <s v="NEVADA IRRIGATION DISTRICT"/>
    <x v="0"/>
    <x v="1"/>
    <x v="0"/>
    <x v="0"/>
    <s v="N"/>
    <x v="0"/>
  </r>
  <r>
    <x v="95"/>
    <s v="JOHN BLOOMFIELD"/>
    <x v="0"/>
    <x v="1"/>
    <x v="0"/>
    <x v="0"/>
    <s v="Y"/>
    <x v="0"/>
  </r>
  <r>
    <x v="96"/>
    <s v="TURLOCK IRRIGATION DISTRICT"/>
    <x v="0"/>
    <x v="1"/>
    <x v="0"/>
    <x v="0"/>
    <s v="N"/>
    <x v="0"/>
  </r>
  <r>
    <x v="97"/>
    <s v="NEVADA IRRIGATION DISTRICT"/>
    <x v="0"/>
    <x v="1"/>
    <x v="0"/>
    <x v="0"/>
    <s v="N"/>
    <x v="0"/>
  </r>
  <r>
    <x v="98"/>
    <s v="NEVADA IRRIGATION DISTRICT"/>
    <x v="0"/>
    <x v="1"/>
    <x v="0"/>
    <x v="0"/>
    <s v="N"/>
    <x v="0"/>
  </r>
  <r>
    <x v="99"/>
    <s v="VITAL FARMLAND LP"/>
    <x v="0"/>
    <x v="1"/>
    <x v="0"/>
    <x v="0"/>
    <s v="Y"/>
    <x v="0"/>
  </r>
  <r>
    <x v="100"/>
    <s v="MADERA IRRIGATION DISTRICT"/>
    <x v="0"/>
    <x v="1"/>
    <x v="0"/>
    <x v="0"/>
    <s v="N"/>
    <x v="0"/>
  </r>
  <r>
    <x v="101"/>
    <s v="NEVADA IRRIGATION DISTRICT"/>
    <x v="0"/>
    <x v="1"/>
    <x v="0"/>
    <x v="0"/>
    <s v="N"/>
    <x v="0"/>
  </r>
  <r>
    <x v="102"/>
    <s v="BLOSSOM RANCH, INC."/>
    <x v="0"/>
    <x v="4"/>
    <x v="0"/>
    <x v="1"/>
    <s v="Y"/>
    <x v="1"/>
  </r>
  <r>
    <x v="103"/>
    <s v="RICHARD L JENNINGS"/>
    <x v="0"/>
    <x v="1"/>
    <x v="0"/>
    <x v="0"/>
    <s v="N"/>
    <x v="0"/>
  </r>
  <r>
    <x v="104"/>
    <s v="RICHARD L JENNINGS"/>
    <x v="0"/>
    <x v="1"/>
    <x v="0"/>
    <x v="0"/>
    <s v="N"/>
    <x v="0"/>
  </r>
  <r>
    <x v="105"/>
    <s v="RICHARD L JENNINGS"/>
    <x v="0"/>
    <x v="1"/>
    <x v="0"/>
    <x v="0"/>
    <s v="N"/>
    <x v="0"/>
  </r>
  <r>
    <x v="106"/>
    <s v="CITY OF SACRAMENTO"/>
    <x v="0"/>
    <x v="1"/>
    <x v="0"/>
    <x v="0"/>
    <s v="N"/>
    <x v="0"/>
  </r>
  <r>
    <x v="107"/>
    <s v="ARCH J CAMPBELL"/>
    <x v="0"/>
    <x v="1"/>
    <x v="0"/>
    <x v="0"/>
    <s v="N"/>
    <x v="0"/>
  </r>
  <r>
    <x v="108"/>
    <s v="YOLO COUNTY F C &amp; W C DISTRICT"/>
    <x v="0"/>
    <x v="1"/>
    <x v="0"/>
    <x v="0"/>
    <s v="N"/>
    <x v="0"/>
  </r>
  <r>
    <x v="109"/>
    <s v="ODYSSEUS FARMS"/>
    <x v="0"/>
    <x v="1"/>
    <x v="0"/>
    <x v="0"/>
    <s v="N"/>
    <x v="0"/>
  </r>
  <r>
    <x v="110"/>
    <s v="JOHN H KAUTZ"/>
    <x v="0"/>
    <x v="1"/>
    <x v="0"/>
    <x v="0"/>
    <s v="N"/>
    <x v="0"/>
  </r>
  <r>
    <x v="111"/>
    <s v="SILVERADO PREMIUM PROPERTIES LLC"/>
    <x v="0"/>
    <x v="1"/>
    <x v="0"/>
    <x v="1"/>
    <s v="Y"/>
    <x v="1"/>
  </r>
  <r>
    <x v="112"/>
    <s v="WOODBRIDGE IRRIGATION DISTRICT"/>
    <x v="2"/>
    <x v="1"/>
    <x v="0"/>
    <x v="0"/>
    <s v="N"/>
    <x v="0"/>
  </r>
  <r>
    <x v="113"/>
    <s v="EL DORADO IRRIGATION DISTRICT"/>
    <x v="0"/>
    <x v="1"/>
    <x v="0"/>
    <x v="0"/>
    <s v="N"/>
    <x v="0"/>
  </r>
  <r>
    <x v="114"/>
    <s v="MIZUNO FARMS INC"/>
    <x v="0"/>
    <x v="8"/>
    <x v="0"/>
    <x v="0"/>
    <s v="Y"/>
    <x v="0"/>
  </r>
  <r>
    <x v="115"/>
    <s v="MIZUNO FARMS INC"/>
    <x v="0"/>
    <x v="1"/>
    <x v="0"/>
    <x v="0"/>
    <s v="Y"/>
    <x v="0"/>
  </r>
  <r>
    <x v="116"/>
    <s v="MIZUNO FARMS INC"/>
    <x v="0"/>
    <x v="1"/>
    <x v="0"/>
    <x v="0"/>
    <s v="Y"/>
    <x v="0"/>
  </r>
  <r>
    <x v="117"/>
    <s v="CITY OF MANTECA"/>
    <x v="0"/>
    <x v="8"/>
    <x v="0"/>
    <x v="0"/>
    <s v="Y"/>
    <x v="0"/>
  </r>
  <r>
    <x v="118"/>
    <s v="GALLO VINEYARDS INC"/>
    <x v="0"/>
    <x v="9"/>
    <x v="0"/>
    <x v="0"/>
    <s v="Y"/>
    <x v="0"/>
  </r>
  <r>
    <x v="119"/>
    <s v="RUDY M. MUSSI INVESTMENT L.P."/>
    <x v="0"/>
    <x v="9"/>
    <x v="0"/>
    <x v="0"/>
    <s v="Y"/>
    <x v="0"/>
  </r>
  <r>
    <x v="120"/>
    <s v="EDDIE VIERRA FARMS LLC"/>
    <x v="0"/>
    <x v="1"/>
    <x v="0"/>
    <x v="0"/>
    <s v="Y"/>
    <x v="0"/>
  </r>
  <r>
    <x v="121"/>
    <s v="CERRI &amp; SON"/>
    <x v="0"/>
    <x v="1"/>
    <x v="0"/>
    <x v="0"/>
    <s v="Y"/>
    <x v="0"/>
  </r>
  <r>
    <x v="122"/>
    <s v="ROBERT J COSTA FARMS LLC"/>
    <x v="0"/>
    <x v="9"/>
    <x v="0"/>
    <x v="0"/>
    <s v="Y"/>
    <x v="0"/>
  </r>
  <r>
    <x v="123"/>
    <s v="TONY M GARCIA"/>
    <x v="0"/>
    <x v="9"/>
    <x v="0"/>
    <x v="0"/>
    <s v="Y"/>
    <x v="0"/>
  </r>
  <r>
    <x v="124"/>
    <s v="TIM T GRUNSKY"/>
    <x v="0"/>
    <x v="10"/>
    <x v="0"/>
    <x v="0"/>
    <s v="Y"/>
    <x v="0"/>
  </r>
  <r>
    <x v="125"/>
    <s v="LINDA BEERS HEISIG"/>
    <x v="0"/>
    <x v="10"/>
    <x v="0"/>
    <x v="0"/>
    <s v="Y"/>
    <x v="0"/>
  </r>
  <r>
    <x v="126"/>
    <s v="TERCEIRA PROPERTIES LLC"/>
    <x v="0"/>
    <x v="11"/>
    <x v="0"/>
    <x v="0"/>
    <s v="Y"/>
    <x v="0"/>
  </r>
  <r>
    <x v="127"/>
    <s v="A ROSSI INC"/>
    <x v="0"/>
    <x v="0"/>
    <x v="0"/>
    <x v="0"/>
    <s v="Y"/>
    <x v="0"/>
  </r>
  <r>
    <x v="128"/>
    <s v="LYNN A MILLER"/>
    <x v="0"/>
    <x v="9"/>
    <x v="0"/>
    <x v="0"/>
    <s v="Y"/>
    <x v="0"/>
  </r>
  <r>
    <x v="129"/>
    <s v="NANCY NEUGEBAUER-HAASE"/>
    <x v="0"/>
    <x v="10"/>
    <x v="0"/>
    <x v="0"/>
    <s v="Y"/>
    <x v="0"/>
  </r>
  <r>
    <x v="130"/>
    <s v="SHARON R VOTAW"/>
    <x v="0"/>
    <x v="1"/>
    <x v="0"/>
    <x v="0"/>
    <s v="Y"/>
    <x v="0"/>
  </r>
  <r>
    <x v="131"/>
    <s v="RIEN AND LIESKE DOORNENBAL TRUST"/>
    <x v="0"/>
    <x v="9"/>
    <x v="0"/>
    <x v="0"/>
    <s v="Y"/>
    <x v="0"/>
  </r>
  <r>
    <x v="132"/>
    <s v="JOSEPH P RATTO"/>
    <x v="0"/>
    <x v="9"/>
    <x v="0"/>
    <x v="0"/>
    <s v="Y"/>
    <x v="0"/>
  </r>
  <r>
    <x v="133"/>
    <s v="SCHMIDT FAMILY PROPERTIES LLC"/>
    <x v="0"/>
    <x v="1"/>
    <x v="0"/>
    <x v="0"/>
    <s v="Y"/>
    <x v="0"/>
  </r>
  <r>
    <x v="134"/>
    <s v="JACQUELYN J CORDES"/>
    <x v="0"/>
    <x v="1"/>
    <x v="0"/>
    <x v="0"/>
    <s v="Y"/>
    <x v="0"/>
  </r>
  <r>
    <x v="135"/>
    <s v="STOCKTON PORT DISTRICT"/>
    <x v="0"/>
    <x v="10"/>
    <x v="0"/>
    <x v="0"/>
    <s v="Y"/>
    <x v="0"/>
  </r>
  <r>
    <x v="136"/>
    <s v="STOCKTON PORT DISTRICT"/>
    <x v="0"/>
    <x v="10"/>
    <x v="0"/>
    <x v="0"/>
    <s v="Y"/>
    <x v="0"/>
  </r>
  <r>
    <x v="137"/>
    <s v="STOCKTON PORT DISTRICT"/>
    <x v="0"/>
    <x v="10"/>
    <x v="0"/>
    <x v="0"/>
    <s v="Y"/>
    <x v="0"/>
  </r>
  <r>
    <x v="138"/>
    <s v="COLEMAN FOLEY"/>
    <x v="0"/>
    <x v="1"/>
    <x v="0"/>
    <x v="0"/>
    <s v="Y"/>
    <x v="0"/>
  </r>
  <r>
    <x v="139"/>
    <s v="AUGUSTA BIXLER FARMS"/>
    <x v="0"/>
    <x v="11"/>
    <x v="0"/>
    <x v="0"/>
    <s v="Y"/>
    <x v="0"/>
  </r>
  <r>
    <x v="140"/>
    <s v="AUGUSTA BIXLER FARMS"/>
    <x v="0"/>
    <x v="11"/>
    <x v="0"/>
    <x v="0"/>
    <s v="Y"/>
    <x v="0"/>
  </r>
  <r>
    <x v="141"/>
    <s v="W. JAMES EDWARDS"/>
    <x v="0"/>
    <x v="1"/>
    <x v="0"/>
    <x v="0"/>
    <s v="N"/>
    <x v="0"/>
  </r>
  <r>
    <x v="142"/>
    <s v="HALLWOOD IRRIGATION COMPANY"/>
    <x v="0"/>
    <x v="1"/>
    <x v="0"/>
    <x v="0"/>
    <s v="N"/>
    <x v="0"/>
  </r>
  <r>
    <x v="143"/>
    <s v="GLIDE IN RANCH"/>
    <x v="0"/>
    <x v="1"/>
    <x v="0"/>
    <x v="1"/>
    <s v="Y"/>
    <x v="1"/>
  </r>
  <r>
    <x v="144"/>
    <s v="GLIDE IN RANCH"/>
    <x v="0"/>
    <x v="1"/>
    <x v="0"/>
    <x v="1"/>
    <s v="Y"/>
    <x v="1"/>
  </r>
  <r>
    <x v="145"/>
    <s v="GRAHAM D CONNOR"/>
    <x v="0"/>
    <x v="1"/>
    <x v="0"/>
    <x v="1"/>
    <s v="Y"/>
    <x v="1"/>
  </r>
  <r>
    <x v="146"/>
    <s v="RENZO MENCONI"/>
    <x v="0"/>
    <x v="0"/>
    <x v="0"/>
    <x v="2"/>
    <s v="Y"/>
    <x v="3"/>
  </r>
  <r>
    <x v="147"/>
    <s v="CECIL RODGERS"/>
    <x v="0"/>
    <x v="1"/>
    <x v="0"/>
    <x v="2"/>
    <s v="Y"/>
    <x v="3"/>
  </r>
  <r>
    <x v="148"/>
    <s v="FREDERICK J. AND BERNARD F. DAMELE"/>
    <x v="0"/>
    <x v="1"/>
    <x v="0"/>
    <x v="0"/>
    <s v="Y"/>
    <x v="0"/>
  </r>
  <r>
    <x v="149"/>
    <s v="CERRI &amp; SON"/>
    <x v="0"/>
    <x v="9"/>
    <x v="0"/>
    <x v="0"/>
    <s v="Y"/>
    <x v="0"/>
  </r>
  <r>
    <x v="150"/>
    <s v="BETTENCOURT FARMING LLC"/>
    <x v="0"/>
    <x v="12"/>
    <x v="0"/>
    <x v="0"/>
    <s v="Y"/>
    <x v="0"/>
  </r>
  <r>
    <x v="151"/>
    <s v="JOHN AND MARIE CRONIN TRUST B"/>
    <x v="0"/>
    <x v="1"/>
    <x v="0"/>
    <x v="1"/>
    <s v="Y"/>
    <x v="1"/>
  </r>
  <r>
    <x v="152"/>
    <s v="EVERETT LUIZ &amp; SONS DAIRY"/>
    <x v="0"/>
    <x v="1"/>
    <x v="3"/>
    <x v="0"/>
    <s v="Y"/>
    <x v="0"/>
  </r>
  <r>
    <x v="153"/>
    <s v="KAE FARMS LLC"/>
    <x v="0"/>
    <x v="13"/>
    <x v="0"/>
    <x v="0"/>
    <s v="Y"/>
    <x v="0"/>
  </r>
  <r>
    <x v="154"/>
    <s v="ROBERT CECCHINI, INC"/>
    <x v="0"/>
    <x v="1"/>
    <x v="0"/>
    <x v="0"/>
    <s v="Y"/>
    <x v="0"/>
  </r>
  <r>
    <x v="155"/>
    <s v="ROBERT CECCHINI, INC"/>
    <x v="0"/>
    <x v="1"/>
    <x v="0"/>
    <x v="0"/>
    <s v="Y"/>
    <x v="0"/>
  </r>
  <r>
    <x v="156"/>
    <s v="SARALE FARMS INC"/>
    <x v="0"/>
    <x v="13"/>
    <x v="0"/>
    <x v="0"/>
    <s v="Y"/>
    <x v="0"/>
  </r>
  <r>
    <x v="157"/>
    <s v="SARALE FARMS INC"/>
    <x v="0"/>
    <x v="13"/>
    <x v="0"/>
    <x v="0"/>
    <s v="Y"/>
    <x v="0"/>
  </r>
  <r>
    <x v="158"/>
    <s v="SARALE FARMS INC"/>
    <x v="0"/>
    <x v="13"/>
    <x v="0"/>
    <x v="0"/>
    <s v="Y"/>
    <x v="0"/>
  </r>
  <r>
    <x v="159"/>
    <s v="SARALE FARMS INC"/>
    <x v="0"/>
    <x v="13"/>
    <x v="0"/>
    <x v="0"/>
    <s v="Y"/>
    <x v="0"/>
  </r>
  <r>
    <x v="160"/>
    <s v="SUTTER HOME WINERY INC"/>
    <x v="0"/>
    <x v="1"/>
    <x v="3"/>
    <x v="0"/>
    <s v="Y"/>
    <x v="0"/>
  </r>
  <r>
    <x v="161"/>
    <s v="Alfred &amp; Clara Patane Tr"/>
    <x v="0"/>
    <x v="14"/>
    <x v="0"/>
    <x v="0"/>
    <s v="Y"/>
    <x v="0"/>
  </r>
  <r>
    <x v="162"/>
    <s v="HENRY P VAN EXEL"/>
    <x v="0"/>
    <x v="14"/>
    <x v="0"/>
    <x v="0"/>
    <s v="Y"/>
    <x v="0"/>
  </r>
  <r>
    <x v="163"/>
    <s v="KEVIN MIKAELIAN"/>
    <x v="0"/>
    <x v="15"/>
    <x v="0"/>
    <x v="0"/>
    <s v="Y"/>
    <x v="0"/>
  </r>
  <r>
    <x v="164"/>
    <s v="RONALD ROBINSON"/>
    <x v="0"/>
    <x v="15"/>
    <x v="0"/>
    <x v="0"/>
    <s v="Y"/>
    <x v="0"/>
  </r>
  <r>
    <x v="165"/>
    <s v="M&amp;T CHICO RANCH, INC."/>
    <x v="0"/>
    <x v="1"/>
    <x v="0"/>
    <x v="0"/>
    <s v="N"/>
    <x v="0"/>
  </r>
  <r>
    <x v="166"/>
    <s v="J.H. JONSON &amp; SONS INC."/>
    <x v="0"/>
    <x v="1"/>
    <x v="0"/>
    <x v="1"/>
    <s v="Y"/>
    <x v="1"/>
  </r>
  <r>
    <x v="167"/>
    <s v="J.H. JONSON &amp; SONS INC."/>
    <x v="0"/>
    <x v="1"/>
    <x v="0"/>
    <x v="1"/>
    <s v="Y"/>
    <x v="1"/>
  </r>
  <r>
    <x v="168"/>
    <s v="J.H. JONSON &amp; SONS INC."/>
    <x v="0"/>
    <x v="1"/>
    <x v="0"/>
    <x v="1"/>
    <s v="Y"/>
    <x v="1"/>
  </r>
  <r>
    <x v="169"/>
    <s v="FAHN BROTHERS PROPERTIES LLC"/>
    <x v="0"/>
    <x v="1"/>
    <x v="0"/>
    <x v="1"/>
    <s v="Y"/>
    <x v="1"/>
  </r>
  <r>
    <x v="170"/>
    <s v="ANDERSON-COTTONWOOD IRRIGATION DISTRICT"/>
    <x v="0"/>
    <x v="1"/>
    <x v="0"/>
    <x v="0"/>
    <s v="N"/>
    <x v="0"/>
  </r>
  <r>
    <x v="171"/>
    <s v="MACHADO REVOCABLE TRUST"/>
    <x v="0"/>
    <x v="1"/>
    <x v="0"/>
    <x v="0"/>
    <s v="Y"/>
    <x v="0"/>
  </r>
  <r>
    <x v="172"/>
    <s v="RUMSEY WATER USERS ASSOCIATION"/>
    <x v="0"/>
    <x v="1"/>
    <x v="0"/>
    <x v="0"/>
    <s v="N"/>
    <x v="0"/>
  </r>
  <r>
    <x v="173"/>
    <s v="HONKER LAKE RANCH"/>
    <x v="0"/>
    <x v="1"/>
    <x v="0"/>
    <x v="0"/>
    <s v="Y"/>
    <x v="0"/>
  </r>
  <r>
    <x v="174"/>
    <s v="DEADHORSE LP"/>
    <x v="0"/>
    <x v="1"/>
    <x v="0"/>
    <x v="1"/>
    <s v="Y"/>
    <x v="1"/>
  </r>
  <r>
    <x v="175"/>
    <s v="FRY FAMILY TRUST OF 1999"/>
    <x v="0"/>
    <x v="1"/>
    <x v="4"/>
    <x v="1"/>
    <s v="Y"/>
    <x v="1"/>
  </r>
  <r>
    <x v="176"/>
    <s v="ELLIOT FAMILY REVOCABLE TRUST"/>
    <x v="0"/>
    <x v="1"/>
    <x v="0"/>
    <x v="1"/>
    <s v="Y"/>
    <x v="1"/>
  </r>
  <r>
    <x v="177"/>
    <s v="JOY &amp; ROBERT AUGUSTO TRUST"/>
    <x v="0"/>
    <x v="1"/>
    <x v="0"/>
    <x v="1"/>
    <s v="Y"/>
    <x v="1"/>
  </r>
  <r>
    <x v="178"/>
    <s v="EVERETT LUIZ &amp; SONS DAIRY"/>
    <x v="0"/>
    <x v="1"/>
    <x v="3"/>
    <x v="0"/>
    <s v="Y"/>
    <x v="0"/>
  </r>
  <r>
    <x v="179"/>
    <s v="FRANK LAMB"/>
    <x v="0"/>
    <x v="13"/>
    <x v="0"/>
    <x v="0"/>
    <s v="Y"/>
    <x v="0"/>
  </r>
  <r>
    <x v="180"/>
    <s v="JAMES S CODDINGTON"/>
    <x v="0"/>
    <x v="1"/>
    <x v="0"/>
    <x v="0"/>
    <s v="N"/>
    <x v="0"/>
  </r>
  <r>
    <x v="181"/>
    <s v="TRINITY CAPITAL DEVELOPMENT LLC"/>
    <x v="0"/>
    <x v="1"/>
    <x v="0"/>
    <x v="0"/>
    <s v="Y"/>
    <x v="0"/>
  </r>
  <r>
    <x v="182"/>
    <s v="FRANKIE SPINELLA"/>
    <x v="0"/>
    <x v="1"/>
    <x v="0"/>
    <x v="1"/>
    <s v="Y"/>
    <x v="1"/>
  </r>
  <r>
    <x v="183"/>
    <s v="FILDIN DEVELOPMENT COMPANY"/>
    <x v="0"/>
    <x v="16"/>
    <x v="0"/>
    <x v="0"/>
    <s v="Y"/>
    <x v="0"/>
  </r>
  <r>
    <x v="184"/>
    <s v="FILDIN DEVELOPMENT COMPANY"/>
    <x v="0"/>
    <x v="16"/>
    <x v="0"/>
    <x v="0"/>
    <s v="Y"/>
    <x v="0"/>
  </r>
  <r>
    <x v="185"/>
    <s v="FILDIN DEVELOPMENT COMPANY"/>
    <x v="0"/>
    <x v="16"/>
    <x v="0"/>
    <x v="0"/>
    <s v="Y"/>
    <x v="0"/>
  </r>
  <r>
    <x v="186"/>
    <s v="FILDIN DEVELOPMENT COMPANY"/>
    <x v="0"/>
    <x v="16"/>
    <x v="0"/>
    <x v="0"/>
    <s v="Y"/>
    <x v="0"/>
  </r>
  <r>
    <x v="187"/>
    <s v="FILDIN DEVELOPMENT COMPANY"/>
    <x v="0"/>
    <x v="1"/>
    <x v="0"/>
    <x v="0"/>
    <s v="Y"/>
    <x v="0"/>
  </r>
  <r>
    <x v="188"/>
    <s v="FILDIN DEVELOPMENT COMPANY"/>
    <x v="0"/>
    <x v="16"/>
    <x v="0"/>
    <x v="0"/>
    <s v="Y"/>
    <x v="0"/>
  </r>
  <r>
    <x v="189"/>
    <s v="FILDIN DEVELOPMENT COMPANY"/>
    <x v="0"/>
    <x v="1"/>
    <x v="0"/>
    <x v="0"/>
    <s v="Y"/>
    <x v="0"/>
  </r>
  <r>
    <x v="190"/>
    <s v="FILDIN DEVELOPMENT COMPANY"/>
    <x v="0"/>
    <x v="16"/>
    <x v="0"/>
    <x v="0"/>
    <s v="Y"/>
    <x v="0"/>
  </r>
  <r>
    <x v="191"/>
    <s v="TRINITY CAPITAL DEVELOPMENT LLC"/>
    <x v="0"/>
    <x v="1"/>
    <x v="0"/>
    <x v="0"/>
    <s v="Y"/>
    <x v="0"/>
  </r>
  <r>
    <x v="192"/>
    <s v="MICHAEL DUTRA"/>
    <x v="0"/>
    <x v="1"/>
    <x v="0"/>
    <x v="1"/>
    <s v="Y"/>
    <x v="1"/>
  </r>
  <r>
    <x v="193"/>
    <s v="ANTHONY DUTRA"/>
    <x v="0"/>
    <x v="1"/>
    <x v="0"/>
    <x v="1"/>
    <s v="Y"/>
    <x v="1"/>
  </r>
  <r>
    <x v="194"/>
    <s v="AG SPANOS TRUSTEE OF THE ALEX &amp; FAYE SPANOS FAMILY TRUST UA"/>
    <x v="0"/>
    <x v="17"/>
    <x v="0"/>
    <x v="0"/>
    <s v="Y"/>
    <x v="0"/>
  </r>
  <r>
    <x v="195"/>
    <s v="MING CENTRE, LLC C/O PREMIER MANAGEMENT CO."/>
    <x v="0"/>
    <x v="18"/>
    <x v="0"/>
    <x v="0"/>
    <s v="Y"/>
    <x v="0"/>
  </r>
  <r>
    <x v="196"/>
    <s v="AG SPANOS TRUSTEE OF THE ALEX &amp; FAYE SPANOS FAMILY TRUST UA"/>
    <x v="0"/>
    <x v="1"/>
    <x v="0"/>
    <x v="0"/>
    <s v="Y"/>
    <x v="0"/>
  </r>
  <r>
    <x v="197"/>
    <s v="AG SPANOS TRUSTEE OF THE ALEX &amp; FAYE SPANOS FAMILY TRUST UA"/>
    <x v="0"/>
    <x v="1"/>
    <x v="0"/>
    <x v="0"/>
    <s v="Y"/>
    <x v="0"/>
  </r>
  <r>
    <x v="198"/>
    <s v="AG SPANOS TRUSTEE OF THE ALEX &amp; FAYE SPANOS FAMILY TRUST UA"/>
    <x v="0"/>
    <x v="1"/>
    <x v="0"/>
    <x v="0"/>
    <s v="Y"/>
    <x v="0"/>
  </r>
  <r>
    <x v="199"/>
    <s v="SPANOS FAMILY PARTNERSHIP"/>
    <x v="0"/>
    <x v="17"/>
    <x v="0"/>
    <x v="0"/>
    <s v="Y"/>
    <x v="0"/>
  </r>
  <r>
    <x v="200"/>
    <s v="VENICE ISLAND, INC"/>
    <x v="0"/>
    <x v="16"/>
    <x v="0"/>
    <x v="0"/>
    <s v="Y"/>
    <x v="0"/>
  </r>
  <r>
    <x v="201"/>
    <s v="SPANOS FAMILY PARTNERSHIP"/>
    <x v="0"/>
    <x v="17"/>
    <x v="0"/>
    <x v="0"/>
    <s v="Y"/>
    <x v="0"/>
  </r>
  <r>
    <x v="202"/>
    <s v="N.R., B.P., D.C. HAMILTON"/>
    <x v="0"/>
    <x v="1"/>
    <x v="0"/>
    <x v="1"/>
    <s v="Y"/>
    <x v="1"/>
  </r>
  <r>
    <x v="203"/>
    <s v="VENICE ISLAND, INC"/>
    <x v="0"/>
    <x v="16"/>
    <x v="0"/>
    <x v="0"/>
    <s v="Y"/>
    <x v="0"/>
  </r>
  <r>
    <x v="204"/>
    <s v="SPANOS FAMILY PARTNERSHIP"/>
    <x v="0"/>
    <x v="17"/>
    <x v="0"/>
    <x v="0"/>
    <s v="Y"/>
    <x v="0"/>
  </r>
  <r>
    <x v="205"/>
    <s v="SPANOS FAMILY PARTNERSHIP"/>
    <x v="0"/>
    <x v="17"/>
    <x v="0"/>
    <x v="0"/>
    <s v="Y"/>
    <x v="0"/>
  </r>
  <r>
    <x v="206"/>
    <s v="SPANOS FAMILY PARTNERSHIP"/>
    <x v="0"/>
    <x v="17"/>
    <x v="0"/>
    <x v="0"/>
    <s v="Y"/>
    <x v="0"/>
  </r>
  <r>
    <x v="207"/>
    <s v="VENICE ISLAND, INC"/>
    <x v="0"/>
    <x v="16"/>
    <x v="0"/>
    <x v="0"/>
    <s v="Y"/>
    <x v="0"/>
  </r>
  <r>
    <x v="208"/>
    <s v="SPANOS FAMILY PARTNERSHIP"/>
    <x v="0"/>
    <x v="17"/>
    <x v="0"/>
    <x v="0"/>
    <s v="Y"/>
    <x v="0"/>
  </r>
  <r>
    <x v="209"/>
    <s v="VENICE ISLAND, INC"/>
    <x v="0"/>
    <x v="16"/>
    <x v="0"/>
    <x v="0"/>
    <s v="Y"/>
    <x v="0"/>
  </r>
  <r>
    <x v="210"/>
    <s v="VENICE ISLAND, INC"/>
    <x v="0"/>
    <x v="16"/>
    <x v="0"/>
    <x v="0"/>
    <s v="Y"/>
    <x v="0"/>
  </r>
  <r>
    <x v="211"/>
    <s v="ROBERT R KIRTLAN"/>
    <x v="0"/>
    <x v="1"/>
    <x v="0"/>
    <x v="1"/>
    <s v="Y"/>
    <x v="1"/>
  </r>
  <r>
    <x v="212"/>
    <s v="VENICE ISLAND, INC"/>
    <x v="0"/>
    <x v="1"/>
    <x v="0"/>
    <x v="0"/>
    <s v="Y"/>
    <x v="0"/>
  </r>
  <r>
    <x v="213"/>
    <s v="HAMILTON HECHTMAN JOINT VENTURE"/>
    <x v="0"/>
    <x v="1"/>
    <x v="0"/>
    <x v="1"/>
    <s v="Y"/>
    <x v="1"/>
  </r>
  <r>
    <x v="214"/>
    <s v="VENICE ISLAND, INC"/>
    <x v="0"/>
    <x v="16"/>
    <x v="0"/>
    <x v="0"/>
    <s v="Y"/>
    <x v="0"/>
  </r>
  <r>
    <x v="215"/>
    <s v="VENICE ISLAND, INC"/>
    <x v="0"/>
    <x v="16"/>
    <x v="0"/>
    <x v="0"/>
    <s v="Y"/>
    <x v="0"/>
  </r>
  <r>
    <x v="216"/>
    <s v="ROBERT R KIRTLAN"/>
    <x v="0"/>
    <x v="1"/>
    <x v="0"/>
    <x v="1"/>
    <s v="Y"/>
    <x v="1"/>
  </r>
  <r>
    <x v="217"/>
    <s v="THE LLOYD L PHELPS JR &amp; PATSY R PHELPS TRUST"/>
    <x v="0"/>
    <x v="9"/>
    <x v="0"/>
    <x v="0"/>
    <s v="Y"/>
    <x v="0"/>
  </r>
  <r>
    <x v="218"/>
    <s v="ELLIOT DELTA ORCHARDS, LLC"/>
    <x v="0"/>
    <x v="1"/>
    <x v="0"/>
    <x v="1"/>
    <s v="Y"/>
    <x v="1"/>
  </r>
  <r>
    <x v="219"/>
    <s v="THE LLOYD L PHELPS JR &amp; PATSY R PHELPS TRUST"/>
    <x v="0"/>
    <x v="9"/>
    <x v="0"/>
    <x v="0"/>
    <s v="Y"/>
    <x v="0"/>
  </r>
  <r>
    <x v="220"/>
    <s v="J H PATTERSON"/>
    <x v="0"/>
    <x v="1"/>
    <x v="0"/>
    <x v="1"/>
    <s v="Y"/>
    <x v="1"/>
  </r>
  <r>
    <x v="221"/>
    <s v="CHARLOTTE G GILMORE"/>
    <x v="0"/>
    <x v="1"/>
    <x v="0"/>
    <x v="1"/>
    <s v="Y"/>
    <x v="1"/>
  </r>
  <r>
    <x v="222"/>
    <s v="OLAGARAY BROTHERS"/>
    <x v="0"/>
    <x v="15"/>
    <x v="0"/>
    <x v="0"/>
    <s v="Y"/>
    <x v="0"/>
  </r>
  <r>
    <x v="223"/>
    <s v="MIZUNO FARMS INC"/>
    <x v="0"/>
    <x v="19"/>
    <x v="0"/>
    <x v="0"/>
    <s v="Y"/>
    <x v="0"/>
  </r>
  <r>
    <x v="224"/>
    <s v="WHITE LAKE MUTUAL WATER COMPANY"/>
    <x v="0"/>
    <x v="1"/>
    <x v="0"/>
    <x v="0"/>
    <s v="N"/>
    <x v="0"/>
  </r>
  <r>
    <x v="225"/>
    <s v="OLAGARAY BROTHERS"/>
    <x v="0"/>
    <x v="1"/>
    <x v="0"/>
    <x v="0"/>
    <s v="Y"/>
    <x v="0"/>
  </r>
  <r>
    <x v="226"/>
    <s v="AUFDERMAUR LLC"/>
    <x v="0"/>
    <x v="11"/>
    <x v="0"/>
    <x v="0"/>
    <s v="Y"/>
    <x v="0"/>
  </r>
  <r>
    <x v="227"/>
    <s v="RANDALL RANCH GREENE &amp; HEMLY INC."/>
    <x v="0"/>
    <x v="1"/>
    <x v="0"/>
    <x v="1"/>
    <s v="Y"/>
    <x v="1"/>
  </r>
  <r>
    <x v="228"/>
    <s v="WHEELER RANCH GREENE AND HEMLY, INC"/>
    <x v="0"/>
    <x v="1"/>
    <x v="0"/>
    <x v="1"/>
    <s v="Y"/>
    <x v="1"/>
  </r>
  <r>
    <x v="229"/>
    <s v="J.L. ALDRICH RANCH"/>
    <x v="0"/>
    <x v="1"/>
    <x v="0"/>
    <x v="1"/>
    <s v="Y"/>
    <x v="1"/>
  </r>
  <r>
    <x v="230"/>
    <s v="HENRY E MULLER &amp; DIANA MULLER REVOCABLE TRUST"/>
    <x v="0"/>
    <x v="1"/>
    <x v="0"/>
    <x v="0"/>
    <s v="Y"/>
    <x v="0"/>
  </r>
  <r>
    <x v="231"/>
    <s v="WARREN BOGLE"/>
    <x v="0"/>
    <x v="1"/>
    <x v="0"/>
    <x v="1"/>
    <s v="Y"/>
    <x v="1"/>
  </r>
  <r>
    <x v="232"/>
    <s v="WARREN BOGLE"/>
    <x v="0"/>
    <x v="1"/>
    <x v="0"/>
    <x v="1"/>
    <s v="Y"/>
    <x v="1"/>
  </r>
  <r>
    <x v="233"/>
    <s v="GRUNAUER COMMUNITY PROPERTY TRUST ET AL"/>
    <x v="0"/>
    <x v="12"/>
    <x v="0"/>
    <x v="0"/>
    <s v="Y"/>
    <x v="0"/>
  </r>
  <r>
    <x v="234"/>
    <s v="JOE SANCHEZ FARMS INC"/>
    <x v="0"/>
    <x v="1"/>
    <x v="0"/>
    <x v="1"/>
    <s v="Y"/>
    <x v="1"/>
  </r>
  <r>
    <x v="235"/>
    <s v="BERT BACCHETTI FARMS"/>
    <x v="0"/>
    <x v="12"/>
    <x v="0"/>
    <x v="0"/>
    <s v="Y"/>
    <x v="0"/>
  </r>
  <r>
    <x v="236"/>
    <s v="RIVERMAID LAND LTD"/>
    <x v="0"/>
    <x v="1"/>
    <x v="0"/>
    <x v="1"/>
    <s v="Y"/>
    <x v="1"/>
  </r>
  <r>
    <x v="237"/>
    <s v="NAGLEE BURK IRRIGATION DISTRICT"/>
    <x v="0"/>
    <x v="1"/>
    <x v="0"/>
    <x v="0"/>
    <s v="Y"/>
    <x v="0"/>
  </r>
  <r>
    <x v="238"/>
    <s v="NAGLEE BURK IRRIGATION DISTRICT"/>
    <x v="0"/>
    <x v="1"/>
    <x v="0"/>
    <x v="0"/>
    <s v="Y"/>
    <x v="0"/>
  </r>
  <r>
    <x v="239"/>
    <s v="POINT RANCH PARTNERS LLC"/>
    <x v="0"/>
    <x v="1"/>
    <x v="0"/>
    <x v="1"/>
    <s v="Y"/>
    <x v="1"/>
  </r>
  <r>
    <x v="240"/>
    <s v="NAGLEE BURK IRRIGATION DISTRICT"/>
    <x v="0"/>
    <x v="1"/>
    <x v="0"/>
    <x v="0"/>
    <s v="Y"/>
    <x v="0"/>
  </r>
  <r>
    <x v="241"/>
    <s v="WILSON LAND LTD"/>
    <x v="0"/>
    <x v="1"/>
    <x v="0"/>
    <x v="1"/>
    <s v="Y"/>
    <x v="1"/>
  </r>
  <r>
    <x v="242"/>
    <s v="NAGLEE BURK IRRIGATION DISTRICT"/>
    <x v="0"/>
    <x v="1"/>
    <x v="0"/>
    <x v="0"/>
    <s v="Y"/>
    <x v="0"/>
  </r>
  <r>
    <x v="243"/>
    <s v="NAGLEE BURK IRRIGATION DISTRICT"/>
    <x v="0"/>
    <x v="1"/>
    <x v="0"/>
    <x v="0"/>
    <s v="Y"/>
    <x v="0"/>
  </r>
  <r>
    <x v="244"/>
    <s v="JOSEPH T SANCHEZ"/>
    <x v="0"/>
    <x v="1"/>
    <x v="0"/>
    <x v="1"/>
    <s v="Y"/>
    <x v="1"/>
  </r>
  <r>
    <x v="245"/>
    <s v="ROBERT D CALCAGNO"/>
    <x v="0"/>
    <x v="1"/>
    <x v="0"/>
    <x v="0"/>
    <s v="Y"/>
    <x v="0"/>
  </r>
  <r>
    <x v="246"/>
    <s v="ROBERT D CALCAGNO"/>
    <x v="0"/>
    <x v="1"/>
    <x v="0"/>
    <x v="0"/>
    <s v="Y"/>
    <x v="0"/>
  </r>
  <r>
    <x v="247"/>
    <s v="ROBERT D CALCAGNO"/>
    <x v="0"/>
    <x v="1"/>
    <x v="0"/>
    <x v="0"/>
    <s v="Y"/>
    <x v="0"/>
  </r>
  <r>
    <x v="248"/>
    <s v="HOLDENER RANCHES"/>
    <x v="0"/>
    <x v="11"/>
    <x v="0"/>
    <x v="0"/>
    <s v="Y"/>
    <x v="0"/>
  </r>
  <r>
    <x v="249"/>
    <s v="ROBERT D CALCAGNO"/>
    <x v="0"/>
    <x v="7"/>
    <x v="0"/>
    <x v="0"/>
    <s v="Y"/>
    <x v="0"/>
  </r>
  <r>
    <x v="250"/>
    <s v="HOLDENER RANCHES"/>
    <x v="0"/>
    <x v="1"/>
    <x v="0"/>
    <x v="0"/>
    <s v="Y"/>
    <x v="0"/>
  </r>
  <r>
    <x v="251"/>
    <s v="ARNAUDO BROS LP"/>
    <x v="0"/>
    <x v="1"/>
    <x v="0"/>
    <x v="0"/>
    <s v="Y"/>
    <x v="0"/>
  </r>
  <r>
    <x v="252"/>
    <s v="ARNAUDO BROS LP"/>
    <x v="0"/>
    <x v="1"/>
    <x v="0"/>
    <x v="0"/>
    <s v="Y"/>
    <x v="0"/>
  </r>
  <r>
    <x v="253"/>
    <s v="SOUTH COW CREEK DITCH ASSOCIATION"/>
    <x v="0"/>
    <x v="1"/>
    <x v="0"/>
    <x v="0"/>
    <s v="N"/>
    <x v="0"/>
  </r>
  <r>
    <x v="254"/>
    <s v="RUDY M. MUSSI INVESTMENT L.P."/>
    <x v="0"/>
    <x v="0"/>
    <x v="0"/>
    <x v="0"/>
    <s v="Y"/>
    <x v="0"/>
  </r>
  <r>
    <x v="255"/>
    <s v="ARNAUDO BROS LP"/>
    <x v="0"/>
    <x v="1"/>
    <x v="0"/>
    <x v="0"/>
    <s v="Y"/>
    <x v="0"/>
  </r>
  <r>
    <x v="256"/>
    <s v="KEWEL MUNGER"/>
    <x v="0"/>
    <x v="15"/>
    <x v="0"/>
    <x v="0"/>
    <s v="Y"/>
    <x v="0"/>
  </r>
  <r>
    <x v="257"/>
    <s v="BALDEV K. MUNGER"/>
    <x v="0"/>
    <x v="15"/>
    <x v="0"/>
    <x v="0"/>
    <s v="Y"/>
    <x v="0"/>
  </r>
  <r>
    <x v="258"/>
    <s v="ARNAUDO BROS LP"/>
    <x v="0"/>
    <x v="1"/>
    <x v="0"/>
    <x v="0"/>
    <s v="Y"/>
    <x v="0"/>
  </r>
  <r>
    <x v="259"/>
    <s v="CITY OF FOLSOM"/>
    <x v="0"/>
    <x v="1"/>
    <x v="0"/>
    <x v="0"/>
    <s v="N"/>
    <x v="0"/>
  </r>
  <r>
    <x v="260"/>
    <s v="DBE - ELLIOT FAMILY CO., LLC"/>
    <x v="0"/>
    <x v="1"/>
    <x v="0"/>
    <x v="1"/>
    <s v="Y"/>
    <x v="1"/>
  </r>
  <r>
    <x v="261"/>
    <s v="BROOKSIDE LAKE COMMUNITY ASSOCIATION"/>
    <x v="3"/>
    <x v="20"/>
    <x v="5"/>
    <x v="0"/>
    <s v="Y"/>
    <x v="0"/>
  </r>
  <r>
    <x v="262"/>
    <s v="BALDEV K. MUNGER"/>
    <x v="0"/>
    <x v="1"/>
    <x v="0"/>
    <x v="0"/>
    <s v="Y"/>
    <x v="0"/>
  </r>
  <r>
    <x v="263"/>
    <s v="BALDEV K. MUNGER"/>
    <x v="0"/>
    <x v="21"/>
    <x v="0"/>
    <x v="0"/>
    <s v="Y"/>
    <x v="0"/>
  </r>
  <r>
    <x v="264"/>
    <s v="BROOKSIDE CLASSICS OWNER'S ASSOCIATION"/>
    <x v="3"/>
    <x v="1"/>
    <x v="5"/>
    <x v="0"/>
    <s v="Y"/>
    <x v="0"/>
  </r>
  <r>
    <x v="265"/>
    <s v="CALIFIA, LLC"/>
    <x v="1"/>
    <x v="22"/>
    <x v="6"/>
    <x v="0"/>
    <s v="Y"/>
    <x v="0"/>
  </r>
  <r>
    <x v="266"/>
    <s v="CALIFIA, LLC"/>
    <x v="1"/>
    <x v="1"/>
    <x v="6"/>
    <x v="0"/>
    <s v="Y"/>
    <x v="0"/>
  </r>
  <r>
    <x v="267"/>
    <s v="CALIFIA, LLC"/>
    <x v="1"/>
    <x v="22"/>
    <x v="0"/>
    <x v="0"/>
    <s v="Y"/>
    <x v="0"/>
  </r>
  <r>
    <x v="268"/>
    <s v="CALIFIA, LLC"/>
    <x v="0"/>
    <x v="22"/>
    <x v="0"/>
    <x v="0"/>
    <s v="Y"/>
    <x v="0"/>
  </r>
  <r>
    <x v="269"/>
    <s v="CALIFIA, LLC"/>
    <x v="1"/>
    <x v="22"/>
    <x v="6"/>
    <x v="0"/>
    <s v="Y"/>
    <x v="0"/>
  </r>
  <r>
    <x v="270"/>
    <s v="CALIFIA, LLC"/>
    <x v="1"/>
    <x v="1"/>
    <x v="6"/>
    <x v="0"/>
    <s v="Y"/>
    <x v="0"/>
  </r>
  <r>
    <x v="271"/>
    <s v="CALIFIA, LLC"/>
    <x v="1"/>
    <x v="22"/>
    <x v="6"/>
    <x v="0"/>
    <s v="Y"/>
    <x v="0"/>
  </r>
  <r>
    <x v="272"/>
    <s v="CALIFIA, LLC"/>
    <x v="1"/>
    <x v="22"/>
    <x v="6"/>
    <x v="0"/>
    <s v="Y"/>
    <x v="0"/>
  </r>
  <r>
    <x v="273"/>
    <s v="CALIFIA, LLC"/>
    <x v="1"/>
    <x v="22"/>
    <x v="6"/>
    <x v="0"/>
    <s v="Y"/>
    <x v="0"/>
  </r>
  <r>
    <x v="274"/>
    <s v="GIKAS PARTNERS"/>
    <x v="0"/>
    <x v="23"/>
    <x v="0"/>
    <x v="0"/>
    <s v="Y"/>
    <x v="0"/>
  </r>
  <r>
    <x v="275"/>
    <s v="CALIFIA, LLC"/>
    <x v="1"/>
    <x v="22"/>
    <x v="6"/>
    <x v="0"/>
    <s v="Y"/>
    <x v="0"/>
  </r>
  <r>
    <x v="276"/>
    <s v="CALIFIA, LLC"/>
    <x v="1"/>
    <x v="22"/>
    <x v="6"/>
    <x v="0"/>
    <s v="Y"/>
    <x v="0"/>
  </r>
  <r>
    <x v="277"/>
    <s v="CALIFIA, LLC"/>
    <x v="1"/>
    <x v="22"/>
    <x v="6"/>
    <x v="0"/>
    <s v="Y"/>
    <x v="0"/>
  </r>
  <r>
    <x v="278"/>
    <s v="CALIFIA, LLC"/>
    <x v="1"/>
    <x v="22"/>
    <x v="6"/>
    <x v="0"/>
    <s v="Y"/>
    <x v="0"/>
  </r>
  <r>
    <x v="279"/>
    <s v="JAMES E. HARDESTY"/>
    <x v="0"/>
    <x v="1"/>
    <x v="0"/>
    <x v="1"/>
    <s v="Y"/>
    <x v="1"/>
  </r>
  <r>
    <x v="280"/>
    <s v="MNM VINEYARDS LLC"/>
    <x v="0"/>
    <x v="1"/>
    <x v="0"/>
    <x v="1"/>
    <s v="Y"/>
    <x v="1"/>
  </r>
  <r>
    <x v="281"/>
    <s v="MNM VINEYARDS LLC"/>
    <x v="0"/>
    <x v="1"/>
    <x v="0"/>
    <x v="1"/>
    <s v="Y"/>
    <x v="1"/>
  </r>
  <r>
    <x v="282"/>
    <s v="VITAL FARMLAND LP"/>
    <x v="0"/>
    <x v="1"/>
    <x v="0"/>
    <x v="0"/>
    <s v="Y"/>
    <x v="0"/>
  </r>
  <r>
    <x v="283"/>
    <s v="DONALD R REYNOLDS FAMILY"/>
    <x v="0"/>
    <x v="24"/>
    <x v="0"/>
    <x v="0"/>
    <s v="Y"/>
    <x v="0"/>
  </r>
  <r>
    <x v="284"/>
    <s v="DONALD BIANCHI"/>
    <x v="0"/>
    <x v="12"/>
    <x v="0"/>
    <x v="0"/>
    <s v="Y"/>
    <x v="0"/>
  </r>
  <r>
    <x v="285"/>
    <s v="JEAN ANN BRODIE"/>
    <x v="0"/>
    <x v="24"/>
    <x v="0"/>
    <x v="0"/>
    <s v="Y"/>
    <x v="0"/>
  </r>
  <r>
    <x v="286"/>
    <s v="DAVID DAL PORTO"/>
    <x v="0"/>
    <x v="1"/>
    <x v="0"/>
    <x v="0"/>
    <s v="Y"/>
    <x v="0"/>
  </r>
  <r>
    <x v="287"/>
    <s v="CALIFORNIA DEPARTMENT OF FISH AND WILDLIFE"/>
    <x v="0"/>
    <x v="1"/>
    <x v="0"/>
    <x v="1"/>
    <s v="Y"/>
    <x v="1"/>
  </r>
  <r>
    <x v="288"/>
    <s v="CALIFORNIA DEPARTMENT OF FISH AND WILDLIFE"/>
    <x v="0"/>
    <x v="1"/>
    <x v="0"/>
    <x v="1"/>
    <s v="Y"/>
    <x v="1"/>
  </r>
  <r>
    <x v="289"/>
    <s v="CALIFORNIA DEPARTMENT OF FISH AND WILDLIFE"/>
    <x v="0"/>
    <x v="1"/>
    <x v="0"/>
    <x v="1"/>
    <s v="Y"/>
    <x v="1"/>
  </r>
  <r>
    <x v="290"/>
    <s v="CALIFORNIA DEPARTMENT OF FISH AND WILDLIFE"/>
    <x v="0"/>
    <x v="1"/>
    <x v="0"/>
    <x v="1"/>
    <s v="Y"/>
    <x v="1"/>
  </r>
  <r>
    <x v="291"/>
    <s v="CALIFORNIA DEPARTMENT OF FISH AND WILDLIFE"/>
    <x v="0"/>
    <x v="1"/>
    <x v="0"/>
    <x v="1"/>
    <s v="Y"/>
    <x v="1"/>
  </r>
  <r>
    <x v="292"/>
    <s v="GASTO CO."/>
    <x v="0"/>
    <x v="1"/>
    <x v="0"/>
    <x v="1"/>
    <s v="Y"/>
    <x v="1"/>
  </r>
  <r>
    <x v="293"/>
    <s v="VIOLET EHLERS TRUST ET AL"/>
    <x v="0"/>
    <x v="1"/>
    <x v="3"/>
    <x v="0"/>
    <s v="Y"/>
    <x v="0"/>
  </r>
  <r>
    <x v="294"/>
    <s v="FAY ISLAND FARMS, LLC"/>
    <x v="0"/>
    <x v="25"/>
    <x v="0"/>
    <x v="0"/>
    <s v="Y"/>
    <x v="0"/>
  </r>
  <r>
    <x v="295"/>
    <s v="FAY ISLAND FARMS, LLC"/>
    <x v="0"/>
    <x v="25"/>
    <x v="0"/>
    <x v="0"/>
    <s v="Y"/>
    <x v="0"/>
  </r>
  <r>
    <x v="296"/>
    <s v="VITAL FARMLAND LP"/>
    <x v="0"/>
    <x v="1"/>
    <x v="0"/>
    <x v="0"/>
    <s v="Y"/>
    <x v="0"/>
  </r>
  <r>
    <x v="297"/>
    <s v="WARREN BOGLE"/>
    <x v="0"/>
    <x v="1"/>
    <x v="0"/>
    <x v="1"/>
    <s v="Y"/>
    <x v="1"/>
  </r>
  <r>
    <x v="298"/>
    <s v="WARREN BOGLE"/>
    <x v="0"/>
    <x v="1"/>
    <x v="0"/>
    <x v="1"/>
    <s v="Y"/>
    <x v="1"/>
  </r>
  <r>
    <x v="299"/>
    <s v="EIGHT MILE ROAD NORTH L.P."/>
    <x v="0"/>
    <x v="17"/>
    <x v="0"/>
    <x v="0"/>
    <s v="Y"/>
    <x v="0"/>
  </r>
  <r>
    <x v="300"/>
    <s v="EIGHT MILE ROAD NORTH L.P."/>
    <x v="0"/>
    <x v="17"/>
    <x v="0"/>
    <x v="0"/>
    <s v="Y"/>
    <x v="0"/>
  </r>
  <r>
    <x v="301"/>
    <s v="VIOLET EHLERS TRUST ET AL"/>
    <x v="0"/>
    <x v="1"/>
    <x v="3"/>
    <x v="0"/>
    <s v="Y"/>
    <x v="0"/>
  </r>
  <r>
    <x v="302"/>
    <s v="VIOLET EHLERS TRUST ET AL"/>
    <x v="0"/>
    <x v="1"/>
    <x v="3"/>
    <x v="0"/>
    <s v="Y"/>
    <x v="0"/>
  </r>
  <r>
    <x v="303"/>
    <s v="D&amp;G MERWIN"/>
    <x v="0"/>
    <x v="1"/>
    <x v="0"/>
    <x v="1"/>
    <s v="Y"/>
    <x v="1"/>
  </r>
  <r>
    <x v="304"/>
    <s v="D&amp;G MERWIN"/>
    <x v="0"/>
    <x v="1"/>
    <x v="0"/>
    <x v="1"/>
    <s v="Y"/>
    <x v="1"/>
  </r>
  <r>
    <x v="305"/>
    <s v="D&amp;G MERWIN"/>
    <x v="0"/>
    <x v="1"/>
    <x v="0"/>
    <x v="1"/>
    <s v="Y"/>
    <x v="1"/>
  </r>
  <r>
    <x v="306"/>
    <s v="D&amp;G MERWIN"/>
    <x v="0"/>
    <x v="1"/>
    <x v="0"/>
    <x v="1"/>
    <s v="Y"/>
    <x v="1"/>
  </r>
  <r>
    <x v="307"/>
    <s v="D&amp;G MERWIN"/>
    <x v="0"/>
    <x v="1"/>
    <x v="0"/>
    <x v="1"/>
    <s v="Y"/>
    <x v="1"/>
  </r>
  <r>
    <x v="308"/>
    <s v="D&amp;G MERWIN"/>
    <x v="0"/>
    <x v="1"/>
    <x v="0"/>
    <x v="1"/>
    <s v="Y"/>
    <x v="1"/>
  </r>
  <r>
    <x v="309"/>
    <s v="FARMLAND RESERVE, INC"/>
    <x v="0"/>
    <x v="1"/>
    <x v="0"/>
    <x v="0"/>
    <s v="Y"/>
    <x v="0"/>
  </r>
  <r>
    <x v="310"/>
    <s v="CHARLES SYLVA"/>
    <x v="0"/>
    <x v="1"/>
    <x v="0"/>
    <x v="1"/>
    <s v="Y"/>
    <x v="1"/>
  </r>
  <r>
    <x v="311"/>
    <s v="FARMLAND RESERVE, INC."/>
    <x v="0"/>
    <x v="1"/>
    <x v="0"/>
    <x v="0"/>
    <s v="Y"/>
    <x v="0"/>
  </r>
  <r>
    <x v="312"/>
    <s v="ADHEMAR ARELLANO"/>
    <x v="0"/>
    <x v="1"/>
    <x v="0"/>
    <x v="1"/>
    <s v="Y"/>
    <x v="1"/>
  </r>
  <r>
    <x v="313"/>
    <s v="L &amp; L FARMS, LLC"/>
    <x v="0"/>
    <x v="26"/>
    <x v="0"/>
    <x v="0"/>
    <s v="Y"/>
    <x v="0"/>
  </r>
  <r>
    <x v="314"/>
    <s v="ADHEMAR ARELLANO"/>
    <x v="0"/>
    <x v="1"/>
    <x v="0"/>
    <x v="1"/>
    <s v="Y"/>
    <x v="1"/>
  </r>
  <r>
    <x v="315"/>
    <s v="ISLANDS, INC."/>
    <x v="0"/>
    <x v="1"/>
    <x v="0"/>
    <x v="1"/>
    <s v="Y"/>
    <x v="1"/>
  </r>
  <r>
    <x v="316"/>
    <s v="ISLANDS, INC."/>
    <x v="0"/>
    <x v="1"/>
    <x v="0"/>
    <x v="1"/>
    <s v="Y"/>
    <x v="1"/>
  </r>
  <r>
    <x v="317"/>
    <s v="JEAN ANN BRODIE"/>
    <x v="0"/>
    <x v="24"/>
    <x v="0"/>
    <x v="0"/>
    <s v="Y"/>
    <x v="0"/>
  </r>
  <r>
    <x v="318"/>
    <s v="ISLANDS, INC."/>
    <x v="0"/>
    <x v="1"/>
    <x v="0"/>
    <x v="1"/>
    <s v="Y"/>
    <x v="1"/>
  </r>
  <r>
    <x v="319"/>
    <s v="ISLANDS, INC."/>
    <x v="0"/>
    <x v="1"/>
    <x v="0"/>
    <x v="1"/>
    <s v="Y"/>
    <x v="1"/>
  </r>
  <r>
    <x v="320"/>
    <s v="BRADFORD HELLWIG"/>
    <x v="0"/>
    <x v="27"/>
    <x v="0"/>
    <x v="0"/>
    <s v="Y"/>
    <x v="0"/>
  </r>
  <r>
    <x v="321"/>
    <s v="ISLANDS, INC."/>
    <x v="0"/>
    <x v="1"/>
    <x v="0"/>
    <x v="1"/>
    <s v="Y"/>
    <x v="1"/>
  </r>
  <r>
    <x v="322"/>
    <s v="ISLANDS, INC."/>
    <x v="0"/>
    <x v="1"/>
    <x v="0"/>
    <x v="1"/>
    <s v="Y"/>
    <x v="1"/>
  </r>
  <r>
    <x v="323"/>
    <s v="BRADFORD HELLWIG"/>
    <x v="0"/>
    <x v="27"/>
    <x v="0"/>
    <x v="0"/>
    <s v="Y"/>
    <x v="0"/>
  </r>
  <r>
    <x v="324"/>
    <s v="JUDITH BALCAO"/>
    <x v="0"/>
    <x v="0"/>
    <x v="0"/>
    <x v="2"/>
    <s v="Y"/>
    <x v="3"/>
  </r>
  <r>
    <x v="325"/>
    <s v="ROBERT J GALLO"/>
    <x v="0"/>
    <x v="1"/>
    <x v="0"/>
    <x v="0"/>
    <s v="Y"/>
    <x v="0"/>
  </r>
  <r>
    <x v="326"/>
    <s v="LAKE WINCHESTER VINEYARDS"/>
    <x v="0"/>
    <x v="1"/>
    <x v="0"/>
    <x v="1"/>
    <s v="Y"/>
    <x v="1"/>
  </r>
  <r>
    <x v="327"/>
    <s v="VITAL FARMLAND LP"/>
    <x v="0"/>
    <x v="1"/>
    <x v="0"/>
    <x v="0"/>
    <s v="Y"/>
    <x v="0"/>
  </r>
  <r>
    <x v="328"/>
    <s v="VITAL FARMLAND LP"/>
    <x v="0"/>
    <x v="1"/>
    <x v="0"/>
    <x v="0"/>
    <s v="Y"/>
    <x v="0"/>
  </r>
  <r>
    <x v="329"/>
    <s v="HERINGER HOLLAND LAND &amp; FARMING CO."/>
    <x v="0"/>
    <x v="1"/>
    <x v="0"/>
    <x v="1"/>
    <s v="Y"/>
    <x v="1"/>
  </r>
  <r>
    <x v="330"/>
    <s v="DOHRMANN FAMILY LLC"/>
    <x v="0"/>
    <x v="24"/>
    <x v="0"/>
    <x v="0"/>
    <s v="Y"/>
    <x v="0"/>
  </r>
  <r>
    <x v="331"/>
    <s v="THE ARCHES LTD"/>
    <x v="0"/>
    <x v="1"/>
    <x v="0"/>
    <x v="1"/>
    <s v="Y"/>
    <x v="1"/>
  </r>
  <r>
    <x v="332"/>
    <s v="THE ARCHES LTD"/>
    <x v="0"/>
    <x v="1"/>
    <x v="0"/>
    <x v="1"/>
    <s v="Y"/>
    <x v="1"/>
  </r>
  <r>
    <x v="333"/>
    <s v="ROY MAZZANTI REVOCABLE TRUST"/>
    <x v="0"/>
    <x v="1"/>
    <x v="0"/>
    <x v="0"/>
    <s v="Y"/>
    <x v="0"/>
  </r>
  <r>
    <x v="334"/>
    <s v="ROY MAZZANTI REVOCABLE TRUST"/>
    <x v="0"/>
    <x v="1"/>
    <x v="0"/>
    <x v="0"/>
    <s v="Y"/>
    <x v="0"/>
  </r>
  <r>
    <x v="335"/>
    <s v="ROY MAZZANTI REVOCABLE TRUST"/>
    <x v="0"/>
    <x v="1"/>
    <x v="0"/>
    <x v="0"/>
    <s v="Y"/>
    <x v="0"/>
  </r>
  <r>
    <x v="336"/>
    <s v="ANDY JOHAS"/>
    <x v="0"/>
    <x v="1"/>
    <x v="0"/>
    <x v="1"/>
    <s v="Y"/>
    <x v="1"/>
  </r>
  <r>
    <x v="337"/>
    <s v="ROY MAZZANTI REVOCABLE TRUST"/>
    <x v="0"/>
    <x v="1"/>
    <x v="0"/>
    <x v="0"/>
    <s v="Y"/>
    <x v="0"/>
  </r>
  <r>
    <x v="338"/>
    <s v="WOODS IRRIGATION COMPANY"/>
    <x v="0"/>
    <x v="0"/>
    <x v="0"/>
    <x v="2"/>
    <s v="Y"/>
    <x v="3"/>
  </r>
  <r>
    <x v="339"/>
    <s v="ANDY JOHAS"/>
    <x v="0"/>
    <x v="1"/>
    <x v="0"/>
    <x v="1"/>
    <s v="Y"/>
    <x v="1"/>
  </r>
  <r>
    <x v="340"/>
    <s v="WOODS ROBINSON VASQUEZ"/>
    <x v="0"/>
    <x v="1"/>
    <x v="0"/>
    <x v="0"/>
    <s v="Y"/>
    <x v="0"/>
  </r>
  <r>
    <x v="341"/>
    <s v="WOODS IRRIGATION COMPANY"/>
    <x v="0"/>
    <x v="1"/>
    <x v="0"/>
    <x v="2"/>
    <s v="Y"/>
    <x v="3"/>
  </r>
  <r>
    <x v="342"/>
    <s v="RUDY M. MUSSI INVESTMENT L.P."/>
    <x v="0"/>
    <x v="1"/>
    <x v="0"/>
    <x v="0"/>
    <s v="Y"/>
    <x v="0"/>
  </r>
  <r>
    <x v="343"/>
    <s v="RUDY M. MUSSI INVESTMENT L.P."/>
    <x v="0"/>
    <x v="1"/>
    <x v="0"/>
    <x v="2"/>
    <s v="Y"/>
    <x v="3"/>
  </r>
  <r>
    <x v="344"/>
    <s v="ROBERT J. AND NIVIA SILVA TRUST 8-31-08"/>
    <x v="0"/>
    <x v="10"/>
    <x v="0"/>
    <x v="0"/>
    <s v="Y"/>
    <x v="0"/>
  </r>
  <r>
    <x v="345"/>
    <s v="RUDY M. MUSSI INVESTMENT L.P."/>
    <x v="0"/>
    <x v="1"/>
    <x v="0"/>
    <x v="2"/>
    <s v="Y"/>
    <x v="3"/>
  </r>
  <r>
    <x v="346"/>
    <s v="MANUEL MONROY"/>
    <x v="0"/>
    <x v="1"/>
    <x v="0"/>
    <x v="0"/>
    <s v="Y"/>
    <x v="0"/>
  </r>
  <r>
    <x v="347"/>
    <s v="ANTHONY PODESTA FAM LP, ETL"/>
    <x v="0"/>
    <x v="24"/>
    <x v="0"/>
    <x v="0"/>
    <s v="Y"/>
    <x v="0"/>
  </r>
  <r>
    <x v="348"/>
    <s v="B&amp;R TE VELDE RANCH"/>
    <x v="0"/>
    <x v="1"/>
    <x v="0"/>
    <x v="0"/>
    <s v="Y"/>
    <x v="0"/>
  </r>
  <r>
    <x v="349"/>
    <s v="TONY E JAQUES (TRUSTEE)"/>
    <x v="0"/>
    <x v="28"/>
    <x v="0"/>
    <x v="0"/>
    <s v="Y"/>
    <x v="4"/>
  </r>
  <r>
    <x v="350"/>
    <s v="B&amp;R TE VELDE RANCH"/>
    <x v="0"/>
    <x v="24"/>
    <x v="0"/>
    <x v="0"/>
    <s v="Y"/>
    <x v="0"/>
  </r>
  <r>
    <x v="351"/>
    <s v="ANTHONY JAQUES JR"/>
    <x v="0"/>
    <x v="28"/>
    <x v="0"/>
    <x v="0"/>
    <s v="Y"/>
    <x v="4"/>
  </r>
  <r>
    <x v="352"/>
    <s v="B&amp;R TE VELDE RANCH"/>
    <x v="0"/>
    <x v="1"/>
    <x v="0"/>
    <x v="0"/>
    <s v="Y"/>
    <x v="0"/>
  </r>
  <r>
    <x v="353"/>
    <s v="B&amp;R TE VELDE RANCH"/>
    <x v="0"/>
    <x v="1"/>
    <x v="0"/>
    <x v="0"/>
    <s v="Y"/>
    <x v="0"/>
  </r>
  <r>
    <x v="354"/>
    <s v="B&amp;R TE VELDE RANCH"/>
    <x v="0"/>
    <x v="24"/>
    <x v="0"/>
    <x v="0"/>
    <s v="Y"/>
    <x v="0"/>
  </r>
  <r>
    <x v="355"/>
    <s v="SAN JOAQUIN DELTA FARMS INC."/>
    <x v="0"/>
    <x v="24"/>
    <x v="0"/>
    <x v="0"/>
    <s v="Y"/>
    <x v="0"/>
  </r>
  <r>
    <x v="356"/>
    <s v="B&amp;R TE VELDE RANCH"/>
    <x v="0"/>
    <x v="1"/>
    <x v="0"/>
    <x v="0"/>
    <s v="Y"/>
    <x v="0"/>
  </r>
  <r>
    <x v="357"/>
    <s v="RUDY M. MUSSI INVESTMENT L.P."/>
    <x v="0"/>
    <x v="1"/>
    <x v="0"/>
    <x v="0"/>
    <s v="Y"/>
    <x v="0"/>
  </r>
  <r>
    <x v="358"/>
    <s v="ROBERT J. AND NIVIA SILVA TRUST 8-31-08"/>
    <x v="0"/>
    <x v="24"/>
    <x v="0"/>
    <x v="0"/>
    <s v="Y"/>
    <x v="0"/>
  </r>
  <r>
    <x v="359"/>
    <s v="JACKSON LAND &amp; CATTLE LP"/>
    <x v="0"/>
    <x v="1"/>
    <x v="0"/>
    <x v="0"/>
    <s v="Y"/>
    <x v="0"/>
  </r>
  <r>
    <x v="360"/>
    <s v="THE NATURE CONSERVANCY"/>
    <x v="0"/>
    <x v="4"/>
    <x v="0"/>
    <x v="1"/>
    <s v="Y"/>
    <x v="1"/>
  </r>
  <r>
    <x v="361"/>
    <s v="JACKSON LAND &amp; CATTLE LP"/>
    <x v="0"/>
    <x v="1"/>
    <x v="0"/>
    <x v="0"/>
    <s v="Y"/>
    <x v="0"/>
  </r>
  <r>
    <x v="362"/>
    <s v="THE NATURE CONSERVANCY"/>
    <x v="0"/>
    <x v="1"/>
    <x v="0"/>
    <x v="1"/>
    <s v="Y"/>
    <x v="1"/>
  </r>
  <r>
    <x v="363"/>
    <s v="THE NATURE CONSERVANCY"/>
    <x v="0"/>
    <x v="1"/>
    <x v="0"/>
    <x v="1"/>
    <s v="Y"/>
    <x v="1"/>
  </r>
  <r>
    <x v="364"/>
    <s v="B&amp;R TE VELDE RANCH"/>
    <x v="0"/>
    <x v="29"/>
    <x v="0"/>
    <x v="0"/>
    <s v="Y"/>
    <x v="0"/>
  </r>
  <r>
    <x v="365"/>
    <s v="JACKSON LAND &amp; CATTLE LP"/>
    <x v="0"/>
    <x v="1"/>
    <x v="0"/>
    <x v="0"/>
    <s v="Y"/>
    <x v="0"/>
  </r>
  <r>
    <x v="366"/>
    <s v="JACKSON LAND &amp; CATTLE LP"/>
    <x v="0"/>
    <x v="1"/>
    <x v="0"/>
    <x v="0"/>
    <s v="Y"/>
    <x v="0"/>
  </r>
  <r>
    <x v="367"/>
    <s v="ROBERT KAMMERER"/>
    <x v="0"/>
    <x v="1"/>
    <x v="0"/>
    <x v="0"/>
    <s v="Y"/>
    <x v="0"/>
  </r>
  <r>
    <x v="368"/>
    <s v="JACKSON LAND &amp; CATTLE LP"/>
    <x v="0"/>
    <x v="1"/>
    <x v="0"/>
    <x v="0"/>
    <s v="Y"/>
    <x v="0"/>
  </r>
  <r>
    <x v="369"/>
    <s v="THOMAS MCCORMACK"/>
    <x v="0"/>
    <x v="4"/>
    <x v="0"/>
    <x v="1"/>
    <s v="Y"/>
    <x v="1"/>
  </r>
  <r>
    <x v="370"/>
    <s v="JACKSON LAND &amp; CATTLE LP"/>
    <x v="0"/>
    <x v="1"/>
    <x v="0"/>
    <x v="0"/>
    <s v="Y"/>
    <x v="0"/>
  </r>
  <r>
    <x v="371"/>
    <s v="ROBERT MORI II"/>
    <x v="0"/>
    <x v="4"/>
    <x v="0"/>
    <x v="1"/>
    <s v="Y"/>
    <x v="1"/>
  </r>
  <r>
    <x v="372"/>
    <s v="PIERSON LAMBERT VINEYARDS LLC"/>
    <x v="0"/>
    <x v="1"/>
    <x v="0"/>
    <x v="1"/>
    <s v="Y"/>
    <x v="1"/>
  </r>
  <r>
    <x v="373"/>
    <s v="ROYAL WINE CORPORATION/HERZOG WINE CELLARS"/>
    <x v="0"/>
    <x v="1"/>
    <x v="0"/>
    <x v="1"/>
    <s v="Y"/>
    <x v="1"/>
  </r>
  <r>
    <x v="374"/>
    <s v="FERREIRA FAMILY TRUST"/>
    <x v="0"/>
    <x v="1"/>
    <x v="0"/>
    <x v="1"/>
    <s v="Y"/>
    <x v="1"/>
  </r>
  <r>
    <x v="375"/>
    <s v="JACKSON LAND &amp; CATTLE LP"/>
    <x v="0"/>
    <x v="1"/>
    <x v="0"/>
    <x v="0"/>
    <s v="Y"/>
    <x v="0"/>
  </r>
  <r>
    <x v="376"/>
    <s v="BRIAN BAILEY"/>
    <x v="0"/>
    <x v="1"/>
    <x v="0"/>
    <x v="1"/>
    <s v="Y"/>
    <x v="1"/>
  </r>
  <r>
    <x v="377"/>
    <s v="FERREIRA FAMILY TRUST"/>
    <x v="0"/>
    <x v="1"/>
    <x v="0"/>
    <x v="1"/>
    <s v="Y"/>
    <x v="1"/>
  </r>
  <r>
    <x v="378"/>
    <s v="JACKSON LAND &amp; CATTLE LP"/>
    <x v="0"/>
    <x v="30"/>
    <x v="0"/>
    <x v="0"/>
    <s v="Y"/>
    <x v="0"/>
  </r>
  <r>
    <x v="379"/>
    <s v="NAKAHARA FAMILY TRUST C"/>
    <x v="0"/>
    <x v="1"/>
    <x v="0"/>
    <x v="1"/>
    <s v="Y"/>
    <x v="1"/>
  </r>
  <r>
    <x v="380"/>
    <s v="ROYAL WINE CORPORATION/HERZOG WINE CELLARS"/>
    <x v="0"/>
    <x v="1"/>
    <x v="0"/>
    <x v="1"/>
    <s v="Y"/>
    <x v="1"/>
  </r>
  <r>
    <x v="381"/>
    <s v="JACKSON LAND &amp; CATTLE LP"/>
    <x v="0"/>
    <x v="1"/>
    <x v="0"/>
    <x v="0"/>
    <s v="Y"/>
    <x v="0"/>
  </r>
  <r>
    <x v="382"/>
    <s v="Bruce Towne"/>
    <x v="0"/>
    <x v="4"/>
    <x v="0"/>
    <x v="1"/>
    <s v="Y"/>
    <x v="1"/>
  </r>
  <r>
    <x v="383"/>
    <s v="JAMES L. MORRIS"/>
    <x v="0"/>
    <x v="1"/>
    <x v="0"/>
    <x v="1"/>
    <s v="Y"/>
    <x v="1"/>
  </r>
  <r>
    <x v="384"/>
    <s v="JACKSON LAND &amp; CATTLE LP"/>
    <x v="0"/>
    <x v="30"/>
    <x v="0"/>
    <x v="0"/>
    <s v="Y"/>
    <x v="0"/>
  </r>
  <r>
    <x v="385"/>
    <s v="DENNIS LEARY"/>
    <x v="0"/>
    <x v="1"/>
    <x v="0"/>
    <x v="1"/>
    <s v="Y"/>
    <x v="1"/>
  </r>
  <r>
    <x v="386"/>
    <s v="STOKES BROTHERS FARMS"/>
    <x v="0"/>
    <x v="1"/>
    <x v="0"/>
    <x v="1"/>
    <s v="Y"/>
    <x v="1"/>
  </r>
  <r>
    <x v="387"/>
    <s v="Bruce Towne"/>
    <x v="0"/>
    <x v="4"/>
    <x v="0"/>
    <x v="1"/>
    <s v="Y"/>
    <x v="1"/>
  </r>
  <r>
    <x v="388"/>
    <s v="S &amp; B ROBERTSON FAMILY LIMITED PARTNERSHIP"/>
    <x v="0"/>
    <x v="1"/>
    <x v="0"/>
    <x v="1"/>
    <s v="Y"/>
    <x v="1"/>
  </r>
  <r>
    <x v="389"/>
    <s v="FIDDYMENT ESTATE COMPANY LLC"/>
    <x v="0"/>
    <x v="4"/>
    <x v="0"/>
    <x v="1"/>
    <s v="Y"/>
    <x v="1"/>
  </r>
  <r>
    <x v="390"/>
    <s v="ALECK DAMBACHER"/>
    <x v="0"/>
    <x v="4"/>
    <x v="0"/>
    <x v="1"/>
    <s v="Y"/>
    <x v="1"/>
  </r>
  <r>
    <x v="391"/>
    <s v="JAMES L. MORRIS"/>
    <x v="0"/>
    <x v="1"/>
    <x v="0"/>
    <x v="1"/>
    <s v="Y"/>
    <x v="1"/>
  </r>
  <r>
    <x v="392"/>
    <s v="ANTONIO BRASIL"/>
    <x v="0"/>
    <x v="12"/>
    <x v="0"/>
    <x v="0"/>
    <s v="Y"/>
    <x v="0"/>
  </r>
  <r>
    <x v="393"/>
    <s v="ANTONIO BRASIL"/>
    <x v="0"/>
    <x v="12"/>
    <x v="0"/>
    <x v="0"/>
    <s v="Y"/>
    <x v="0"/>
  </r>
  <r>
    <x v="394"/>
    <s v="CALIFIA, LLC"/>
    <x v="1"/>
    <x v="31"/>
    <x v="6"/>
    <x v="0"/>
    <s v="Y"/>
    <x v="0"/>
  </r>
  <r>
    <x v="395"/>
    <s v="BATTLE CREEK ISLAND RANCH, LLC"/>
    <x v="0"/>
    <x v="1"/>
    <x v="0"/>
    <x v="0"/>
    <s v="N"/>
    <x v="0"/>
  </r>
  <r>
    <x v="396"/>
    <s v="THOMAS MCCORMACK"/>
    <x v="0"/>
    <x v="1"/>
    <x v="0"/>
    <x v="1"/>
    <s v="Y"/>
    <x v="1"/>
  </r>
  <r>
    <x v="397"/>
    <s v="THOMAS MCCORMACK"/>
    <x v="0"/>
    <x v="1"/>
    <x v="0"/>
    <x v="1"/>
    <s v="Y"/>
    <x v="1"/>
  </r>
  <r>
    <x v="398"/>
    <s v="THOMAS MCCORMACK"/>
    <x v="0"/>
    <x v="1"/>
    <x v="0"/>
    <x v="1"/>
    <s v="Y"/>
    <x v="1"/>
  </r>
  <r>
    <x v="399"/>
    <s v="THOMAS MCCORMACK"/>
    <x v="0"/>
    <x v="1"/>
    <x v="0"/>
    <x v="1"/>
    <s v="Y"/>
    <x v="1"/>
  </r>
  <r>
    <x v="400"/>
    <s v="BAIRD LANDS INCORPORATED"/>
    <x v="0"/>
    <x v="32"/>
    <x v="0"/>
    <x v="0"/>
    <s v="Y"/>
    <x v="0"/>
  </r>
  <r>
    <x v="401"/>
    <s v="BAIRD LANDS INCORPORATED"/>
    <x v="4"/>
    <x v="8"/>
    <x v="0"/>
    <x v="0"/>
    <s v="Y"/>
    <x v="0"/>
  </r>
  <r>
    <x v="402"/>
    <s v="BRUCE GORNTO"/>
    <x v="0"/>
    <x v="1"/>
    <x v="0"/>
    <x v="1"/>
    <s v="Y"/>
    <x v="1"/>
  </r>
  <r>
    <x v="403"/>
    <s v="SNODGRASS PARTNERS, LLC"/>
    <x v="0"/>
    <x v="1"/>
    <x v="0"/>
    <x v="1"/>
    <s v="Y"/>
    <x v="1"/>
  </r>
  <r>
    <x v="404"/>
    <s v="RUNYON HOUSE VINEYARDS, LLC"/>
    <x v="0"/>
    <x v="1"/>
    <x v="0"/>
    <x v="1"/>
    <s v="Y"/>
    <x v="1"/>
  </r>
  <r>
    <x v="405"/>
    <s v="HILDER FAMILY PROPERTIES PTP"/>
    <x v="0"/>
    <x v="1"/>
    <x v="4"/>
    <x v="1"/>
    <s v="Y"/>
    <x v="1"/>
  </r>
  <r>
    <x v="406"/>
    <s v="CELESTINO &amp; ESMERALDA PERDIGAO TRUST"/>
    <x v="0"/>
    <x v="1"/>
    <x v="0"/>
    <x v="0"/>
    <s v="Y"/>
    <x v="0"/>
  </r>
  <r>
    <x v="407"/>
    <s v="NANCY J RIPKEN"/>
    <x v="0"/>
    <x v="15"/>
    <x v="0"/>
    <x v="0"/>
    <s v="Y"/>
    <x v="0"/>
  </r>
  <r>
    <x v="408"/>
    <s v="ANTONIO BISCAIA"/>
    <x v="0"/>
    <x v="15"/>
    <x v="0"/>
    <x v="0"/>
    <s v="Y"/>
    <x v="0"/>
  </r>
  <r>
    <x v="409"/>
    <s v="ANTONIO BISCAIA"/>
    <x v="0"/>
    <x v="15"/>
    <x v="0"/>
    <x v="0"/>
    <s v="Y"/>
    <x v="0"/>
  </r>
  <r>
    <x v="410"/>
    <s v="ANTONIO BISCAIA"/>
    <x v="0"/>
    <x v="1"/>
    <x v="0"/>
    <x v="0"/>
    <s v="Y"/>
    <x v="0"/>
  </r>
  <r>
    <x v="411"/>
    <s v="NANCY J RIPKEN"/>
    <x v="0"/>
    <x v="15"/>
    <x v="0"/>
    <x v="0"/>
    <s v="Y"/>
    <x v="0"/>
  </r>
  <r>
    <x v="412"/>
    <s v="BETTY S. BRAZIL"/>
    <x v="0"/>
    <x v="33"/>
    <x v="0"/>
    <x v="0"/>
    <s v="Y"/>
    <x v="0"/>
  </r>
  <r>
    <x v="413"/>
    <s v="DONALD E MORETTI TRUST"/>
    <x v="0"/>
    <x v="5"/>
    <x v="0"/>
    <x v="0"/>
    <s v="Y"/>
    <x v="0"/>
  </r>
  <r>
    <x v="414"/>
    <s v="HILDER FAMILY PROPERTIES PTP"/>
    <x v="0"/>
    <x v="1"/>
    <x v="4"/>
    <x v="0"/>
    <s v="Y"/>
    <x v="0"/>
  </r>
  <r>
    <x v="415"/>
    <s v="LOUIS MELLO RANCH L.P."/>
    <x v="0"/>
    <x v="1"/>
    <x v="0"/>
    <x v="0"/>
    <s v="Y"/>
    <x v="0"/>
  </r>
  <r>
    <x v="416"/>
    <s v="LOUIS MELLO RANCH L.P."/>
    <x v="0"/>
    <x v="1"/>
    <x v="0"/>
    <x v="0"/>
    <s v="Y"/>
    <x v="0"/>
  </r>
  <r>
    <x v="417"/>
    <s v="LOUIS MELLO RANCH L.P."/>
    <x v="0"/>
    <x v="1"/>
    <x v="0"/>
    <x v="1"/>
    <s v="Y"/>
    <x v="1"/>
  </r>
  <r>
    <x v="418"/>
    <s v="JOHN ROCHA"/>
    <x v="0"/>
    <x v="21"/>
    <x v="0"/>
    <x v="0"/>
    <s v="Y"/>
    <x v="0"/>
  </r>
  <r>
    <x v="419"/>
    <s v="JOHN ROCHA"/>
    <x v="0"/>
    <x v="21"/>
    <x v="0"/>
    <x v="0"/>
    <s v="Y"/>
    <x v="0"/>
  </r>
  <r>
    <x v="420"/>
    <s v="MICHAEL QUARTAROLI/CWC LLC"/>
    <x v="0"/>
    <x v="1"/>
    <x v="0"/>
    <x v="0"/>
    <s v="Y"/>
    <x v="0"/>
  </r>
  <r>
    <x v="421"/>
    <s v="D &amp; R LIVESTOCK"/>
    <x v="0"/>
    <x v="1"/>
    <x v="0"/>
    <x v="1"/>
    <s v="Y"/>
    <x v="1"/>
  </r>
  <r>
    <x v="422"/>
    <s v="MICHAEL QUARTAROLI/CWC LLC"/>
    <x v="0"/>
    <x v="21"/>
    <x v="0"/>
    <x v="0"/>
    <s v="Y"/>
    <x v="0"/>
  </r>
  <r>
    <x v="423"/>
    <s v="N.R., B.P., D.C. HAMILTON"/>
    <x v="0"/>
    <x v="1"/>
    <x v="0"/>
    <x v="1"/>
    <s v="Y"/>
    <x v="1"/>
  </r>
  <r>
    <x v="424"/>
    <s v="MICHAEL QUARTAROLI/CWC LLC"/>
    <x v="0"/>
    <x v="21"/>
    <x v="0"/>
    <x v="0"/>
    <s v="Y"/>
    <x v="0"/>
  </r>
  <r>
    <x v="425"/>
    <s v="JOHN ROCHA"/>
    <x v="0"/>
    <x v="21"/>
    <x v="0"/>
    <x v="0"/>
    <s v="Y"/>
    <x v="0"/>
  </r>
  <r>
    <x v="426"/>
    <s v="RONALD A. AND JANET MARCHETTI 2005 TRUST"/>
    <x v="0"/>
    <x v="30"/>
    <x v="0"/>
    <x v="0"/>
    <s v="Y"/>
    <x v="0"/>
  </r>
  <r>
    <x v="427"/>
    <s v="MICHAEL QUARTAROLI/CWC LLC"/>
    <x v="0"/>
    <x v="1"/>
    <x v="0"/>
    <x v="0"/>
    <s v="Y"/>
    <x v="0"/>
  </r>
  <r>
    <x v="428"/>
    <s v="CAMILLO LEVENTINI"/>
    <x v="0"/>
    <x v="21"/>
    <x v="0"/>
    <x v="0"/>
    <s v="Y"/>
    <x v="0"/>
  </r>
  <r>
    <x v="429"/>
    <s v="HENRY FOPPIANO"/>
    <x v="0"/>
    <x v="30"/>
    <x v="0"/>
    <x v="0"/>
    <s v="Y"/>
    <x v="0"/>
  </r>
  <r>
    <x v="430"/>
    <s v="RONALD A. AND JANET MARCHETTI 2005 TRUST"/>
    <x v="0"/>
    <x v="30"/>
    <x v="0"/>
    <x v="0"/>
    <s v="Y"/>
    <x v="0"/>
  </r>
  <r>
    <x v="431"/>
    <s v="HENRY FOPPIANO"/>
    <x v="0"/>
    <x v="30"/>
    <x v="0"/>
    <x v="0"/>
    <s v="Y"/>
    <x v="0"/>
  </r>
  <r>
    <x v="432"/>
    <s v="HENRY FOPPIANO"/>
    <x v="0"/>
    <x v="30"/>
    <x v="0"/>
    <x v="0"/>
    <s v="Y"/>
    <x v="0"/>
  </r>
  <r>
    <x v="433"/>
    <s v="HENRY FOPPIANO"/>
    <x v="0"/>
    <x v="30"/>
    <x v="0"/>
    <x v="0"/>
    <s v="Y"/>
    <x v="0"/>
  </r>
  <r>
    <x v="434"/>
    <s v="HENRY FOPPIANO"/>
    <x v="0"/>
    <x v="30"/>
    <x v="0"/>
    <x v="0"/>
    <s v="Y"/>
    <x v="0"/>
  </r>
  <r>
    <x v="435"/>
    <s v="HENRY FOPPIANO"/>
    <x v="0"/>
    <x v="30"/>
    <x v="0"/>
    <x v="0"/>
    <s v="Y"/>
    <x v="0"/>
  </r>
  <r>
    <x v="436"/>
    <s v="PUMP HOUSE RANCHES INC"/>
    <x v="0"/>
    <x v="1"/>
    <x v="0"/>
    <x v="1"/>
    <s v="Y"/>
    <x v="1"/>
  </r>
  <r>
    <x v="437"/>
    <s v="PUMP HOUSE RANCHES INC"/>
    <x v="0"/>
    <x v="1"/>
    <x v="0"/>
    <x v="1"/>
    <s v="Y"/>
    <x v="1"/>
  </r>
  <r>
    <x v="438"/>
    <s v="DIANE I KIRKHAM"/>
    <x v="0"/>
    <x v="1"/>
    <x v="0"/>
    <x v="1"/>
    <s v="Y"/>
    <x v="1"/>
  </r>
  <r>
    <x v="439"/>
    <s v="VENICE ISLAND, INC"/>
    <x v="0"/>
    <x v="16"/>
    <x v="0"/>
    <x v="0"/>
    <s v="Y"/>
    <x v="0"/>
  </r>
  <r>
    <x v="440"/>
    <s v="DIANE I KIRKHAM"/>
    <x v="0"/>
    <x v="1"/>
    <x v="0"/>
    <x v="1"/>
    <s v="Y"/>
    <x v="1"/>
  </r>
  <r>
    <x v="441"/>
    <s v="VENICE ISLAND, INC"/>
    <x v="0"/>
    <x v="16"/>
    <x v="0"/>
    <x v="0"/>
    <s v="Y"/>
    <x v="0"/>
  </r>
  <r>
    <x v="442"/>
    <s v="THE NATURE CONSERVANCY"/>
    <x v="0"/>
    <x v="34"/>
    <x v="0"/>
    <x v="1"/>
    <s v="Y"/>
    <x v="1"/>
  </r>
  <r>
    <x v="443"/>
    <s v="DE MATEI FAMILY TRUST"/>
    <x v="0"/>
    <x v="1"/>
    <x v="0"/>
    <x v="1"/>
    <s v="Y"/>
    <x v="1"/>
  </r>
  <r>
    <x v="444"/>
    <s v="RJM VINEYARDS LLC"/>
    <x v="0"/>
    <x v="5"/>
    <x v="0"/>
    <x v="0"/>
    <s v="Y"/>
    <x v="0"/>
  </r>
  <r>
    <x v="445"/>
    <s v="CARROL G GRUNSKY"/>
    <x v="0"/>
    <x v="1"/>
    <x v="0"/>
    <x v="2"/>
    <s v="Y"/>
    <x v="3"/>
  </r>
  <r>
    <x v="446"/>
    <s v="BANK OF STOCKTON"/>
    <x v="0"/>
    <x v="27"/>
    <x v="0"/>
    <x v="0"/>
    <s v="Y"/>
    <x v="0"/>
  </r>
  <r>
    <x v="447"/>
    <s v="BANK OF STOCKTON"/>
    <x v="0"/>
    <x v="27"/>
    <x v="0"/>
    <x v="0"/>
    <s v="Y"/>
    <x v="0"/>
  </r>
  <r>
    <x v="448"/>
    <s v="DOUGLASS M. EBERHARDT II"/>
    <x v="0"/>
    <x v="21"/>
    <x v="0"/>
    <x v="0"/>
    <s v="Y"/>
    <x v="0"/>
  </r>
  <r>
    <x v="449"/>
    <s v="DOUGLASS M. EBERHARDT II"/>
    <x v="0"/>
    <x v="21"/>
    <x v="0"/>
    <x v="0"/>
    <s v="Y"/>
    <x v="0"/>
  </r>
  <r>
    <x v="450"/>
    <s v="BANK OF STOCKTON"/>
    <x v="0"/>
    <x v="1"/>
    <x v="0"/>
    <x v="0"/>
    <s v="Y"/>
    <x v="0"/>
  </r>
  <r>
    <x v="451"/>
    <s v="DOUGLASS M. EBERHARDT II"/>
    <x v="0"/>
    <x v="21"/>
    <x v="0"/>
    <x v="0"/>
    <s v="Y"/>
    <x v="0"/>
  </r>
  <r>
    <x v="452"/>
    <s v="FRANK E SILVA"/>
    <x v="0"/>
    <x v="1"/>
    <x v="0"/>
    <x v="1"/>
    <s v="Y"/>
    <x v="1"/>
  </r>
  <r>
    <x v="453"/>
    <s v="COLEMAN FOLEY, JR."/>
    <x v="0"/>
    <x v="1"/>
    <x v="0"/>
    <x v="0"/>
    <s v="Y"/>
    <x v="0"/>
  </r>
  <r>
    <x v="454"/>
    <s v="DOUGLASS M. EBERHARDT II"/>
    <x v="0"/>
    <x v="1"/>
    <x v="0"/>
    <x v="0"/>
    <s v="Y"/>
    <x v="0"/>
  </r>
  <r>
    <x v="455"/>
    <s v="COLEMAN FOLEY, JR."/>
    <x v="0"/>
    <x v="29"/>
    <x v="0"/>
    <x v="0"/>
    <s v="Y"/>
    <x v="0"/>
  </r>
  <r>
    <x v="456"/>
    <s v="FRANK E. &amp; ELEANOR N. SILVA IRREVOCABLE TRUST , A &amp; B"/>
    <x v="0"/>
    <x v="1"/>
    <x v="0"/>
    <x v="1"/>
    <s v="Y"/>
    <x v="1"/>
  </r>
  <r>
    <x v="457"/>
    <s v="COLEMAN FOLEY, JR."/>
    <x v="0"/>
    <x v="29"/>
    <x v="0"/>
    <x v="0"/>
    <s v="Y"/>
    <x v="0"/>
  </r>
  <r>
    <x v="458"/>
    <s v="FRANK SILVA FRANEL COMPANY"/>
    <x v="0"/>
    <x v="1"/>
    <x v="0"/>
    <x v="1"/>
    <s v="Y"/>
    <x v="1"/>
  </r>
  <r>
    <x v="459"/>
    <s v="COLEMAN FOLEY, JR."/>
    <x v="0"/>
    <x v="1"/>
    <x v="0"/>
    <x v="0"/>
    <s v="Y"/>
    <x v="0"/>
  </r>
  <r>
    <x v="460"/>
    <s v="ROBERT J GALLO"/>
    <x v="0"/>
    <x v="1"/>
    <x v="0"/>
    <x v="0"/>
    <s v="Y"/>
    <x v="0"/>
  </r>
  <r>
    <x v="461"/>
    <s v="DANIEL A. SERPA"/>
    <x v="0"/>
    <x v="1"/>
    <x v="0"/>
    <x v="1"/>
    <s v="Y"/>
    <x v="1"/>
  </r>
  <r>
    <x v="462"/>
    <s v="DEADHORSE LP"/>
    <x v="0"/>
    <x v="1"/>
    <x v="0"/>
    <x v="1"/>
    <s v="Y"/>
    <x v="1"/>
  </r>
  <r>
    <x v="463"/>
    <s v="BERNICE L SILVA"/>
    <x v="0"/>
    <x v="1"/>
    <x v="0"/>
    <x v="0"/>
    <s v="Y"/>
    <x v="0"/>
  </r>
  <r>
    <x v="464"/>
    <s v="BERNIECE L. SILVA TRUST"/>
    <x v="0"/>
    <x v="35"/>
    <x v="0"/>
    <x v="0"/>
    <s v="Y"/>
    <x v="0"/>
  </r>
  <r>
    <x v="465"/>
    <s v="BERNIECE L. SILVA TRUST"/>
    <x v="0"/>
    <x v="35"/>
    <x v="0"/>
    <x v="0"/>
    <s v="Y"/>
    <x v="0"/>
  </r>
  <r>
    <x v="466"/>
    <s v="EMPIRE FIELDS, LLC"/>
    <x v="0"/>
    <x v="21"/>
    <x v="0"/>
    <x v="0"/>
    <s v="Y"/>
    <x v="0"/>
  </r>
  <r>
    <x v="467"/>
    <s v="THE NATURE CONSERVANCY"/>
    <x v="0"/>
    <x v="1"/>
    <x v="0"/>
    <x v="1"/>
    <s v="Y"/>
    <x v="1"/>
  </r>
  <r>
    <x v="468"/>
    <s v="THE NATURE CONSERVANCY"/>
    <x v="0"/>
    <x v="34"/>
    <x v="0"/>
    <x v="1"/>
    <s v="Y"/>
    <x v="1"/>
  </r>
  <r>
    <x v="469"/>
    <s v="THE NATURE CONSERVANCY"/>
    <x v="0"/>
    <x v="34"/>
    <x v="0"/>
    <x v="1"/>
    <s v="Y"/>
    <x v="1"/>
  </r>
  <r>
    <x v="470"/>
    <s v="THE NATURE CONSERVANCY"/>
    <x v="0"/>
    <x v="34"/>
    <x v="0"/>
    <x v="1"/>
    <s v="Y"/>
    <x v="1"/>
  </r>
  <r>
    <x v="471"/>
    <s v="THE NATURE CONSERVANCY"/>
    <x v="0"/>
    <x v="34"/>
    <x v="0"/>
    <x v="1"/>
    <s v="Y"/>
    <x v="1"/>
  </r>
  <r>
    <x v="472"/>
    <s v="THE NATURE CONSERVANCY"/>
    <x v="0"/>
    <x v="1"/>
    <x v="0"/>
    <x v="1"/>
    <s v="Y"/>
    <x v="1"/>
  </r>
  <r>
    <x v="473"/>
    <s v="THE NATURE CONSERVANCY"/>
    <x v="0"/>
    <x v="34"/>
    <x v="0"/>
    <x v="1"/>
    <s v="Y"/>
    <x v="1"/>
  </r>
  <r>
    <x v="474"/>
    <s v="THE NATURE CONSERVANCY"/>
    <x v="0"/>
    <x v="34"/>
    <x v="0"/>
    <x v="1"/>
    <s v="Y"/>
    <x v="1"/>
  </r>
  <r>
    <x v="475"/>
    <s v="THE NATURE CONSERVANCY"/>
    <x v="0"/>
    <x v="34"/>
    <x v="0"/>
    <x v="1"/>
    <s v="Y"/>
    <x v="1"/>
  </r>
  <r>
    <x v="476"/>
    <s v="THE NATURE CONSERVANCY"/>
    <x v="0"/>
    <x v="1"/>
    <x v="0"/>
    <x v="1"/>
    <s v="Y"/>
    <x v="1"/>
  </r>
  <r>
    <x v="477"/>
    <s v="THE NATURE CONSERVANCY"/>
    <x v="0"/>
    <x v="34"/>
    <x v="0"/>
    <x v="1"/>
    <s v="Y"/>
    <x v="1"/>
  </r>
  <r>
    <x v="478"/>
    <s v="THE NATURE CONSERVANCY"/>
    <x v="0"/>
    <x v="34"/>
    <x v="0"/>
    <x v="1"/>
    <s v="Y"/>
    <x v="1"/>
  </r>
  <r>
    <x v="479"/>
    <s v="THE NATURE CONSERVANCY"/>
    <x v="0"/>
    <x v="15"/>
    <x v="0"/>
    <x v="0"/>
    <s v="Y"/>
    <x v="0"/>
  </r>
  <r>
    <x v="480"/>
    <s v="THE NATURE CONSERVANCY"/>
    <x v="0"/>
    <x v="34"/>
    <x v="0"/>
    <x v="1"/>
    <s v="Y"/>
    <x v="1"/>
  </r>
  <r>
    <x v="481"/>
    <s v="THE NATURE CONSERVANCY"/>
    <x v="0"/>
    <x v="34"/>
    <x v="0"/>
    <x v="1"/>
    <s v="Y"/>
    <x v="1"/>
  </r>
  <r>
    <x v="482"/>
    <s v="THE NATURE CONSERVANCY"/>
    <x v="0"/>
    <x v="34"/>
    <x v="0"/>
    <x v="1"/>
    <s v="Y"/>
    <x v="1"/>
  </r>
  <r>
    <x v="483"/>
    <s v="THE NATURE CONSERVANCY"/>
    <x v="0"/>
    <x v="34"/>
    <x v="0"/>
    <x v="1"/>
    <s v="Y"/>
    <x v="1"/>
  </r>
  <r>
    <x v="484"/>
    <s v="THE NATURE CONSERVANCY"/>
    <x v="0"/>
    <x v="34"/>
    <x v="0"/>
    <x v="1"/>
    <s v="Y"/>
    <x v="1"/>
  </r>
  <r>
    <x v="485"/>
    <s v="THE NATURE CONSERVANCY"/>
    <x v="0"/>
    <x v="1"/>
    <x v="0"/>
    <x v="1"/>
    <s v="Y"/>
    <x v="1"/>
  </r>
  <r>
    <x v="486"/>
    <s v="THE NATURE CONSERVANCY"/>
    <x v="0"/>
    <x v="34"/>
    <x v="0"/>
    <x v="1"/>
    <s v="Y"/>
    <x v="1"/>
  </r>
  <r>
    <x v="487"/>
    <s v="THE NATURE CONSERVANCY"/>
    <x v="0"/>
    <x v="34"/>
    <x v="0"/>
    <x v="1"/>
    <s v="Y"/>
    <x v="1"/>
  </r>
  <r>
    <x v="488"/>
    <s v="THE NATURE CONSERVANCY"/>
    <x v="0"/>
    <x v="34"/>
    <x v="0"/>
    <x v="1"/>
    <s v="Y"/>
    <x v="1"/>
  </r>
  <r>
    <x v="489"/>
    <s v="THE NATURE CONSERVANCY"/>
    <x v="0"/>
    <x v="34"/>
    <x v="0"/>
    <x v="1"/>
    <s v="Y"/>
    <x v="1"/>
  </r>
  <r>
    <x v="490"/>
    <s v="THE NATURE CONSERVANCY"/>
    <x v="0"/>
    <x v="34"/>
    <x v="0"/>
    <x v="1"/>
    <s v="Y"/>
    <x v="1"/>
  </r>
  <r>
    <x v="491"/>
    <s v="THE NATURE CONSERVANCY"/>
    <x v="0"/>
    <x v="34"/>
    <x v="0"/>
    <x v="1"/>
    <s v="Y"/>
    <x v="1"/>
  </r>
  <r>
    <x v="492"/>
    <s v="THE NATURE CONSERVANCY"/>
    <x v="0"/>
    <x v="34"/>
    <x v="0"/>
    <x v="1"/>
    <s v="Y"/>
    <x v="1"/>
  </r>
  <r>
    <x v="493"/>
    <s v="THE NATURE CONSERVANCY"/>
    <x v="0"/>
    <x v="34"/>
    <x v="0"/>
    <x v="1"/>
    <s v="Y"/>
    <x v="1"/>
  </r>
  <r>
    <x v="494"/>
    <s v="THE NATURE CONSERVANCY"/>
    <x v="0"/>
    <x v="1"/>
    <x v="0"/>
    <x v="1"/>
    <s v="Y"/>
    <x v="1"/>
  </r>
  <r>
    <x v="495"/>
    <s v="THE NATURE CONSERVANCY"/>
    <x v="0"/>
    <x v="1"/>
    <x v="0"/>
    <x v="1"/>
    <s v="Y"/>
    <x v="1"/>
  </r>
  <r>
    <x v="496"/>
    <s v="THE NATURE CONSERVANCY"/>
    <x v="0"/>
    <x v="1"/>
    <x v="0"/>
    <x v="1"/>
    <s v="Y"/>
    <x v="1"/>
  </r>
  <r>
    <x v="497"/>
    <s v="THE NATURE CONSERVANCY"/>
    <x v="0"/>
    <x v="1"/>
    <x v="0"/>
    <x v="1"/>
    <s v="Y"/>
    <x v="1"/>
  </r>
  <r>
    <x v="498"/>
    <s v="THE NATURE CONSERVANCY"/>
    <x v="0"/>
    <x v="34"/>
    <x v="0"/>
    <x v="1"/>
    <s v="Y"/>
    <x v="1"/>
  </r>
  <r>
    <x v="499"/>
    <s v="THE NATURE CONSERVANCY"/>
    <x v="0"/>
    <x v="34"/>
    <x v="0"/>
    <x v="1"/>
    <s v="Y"/>
    <x v="1"/>
  </r>
  <r>
    <x v="500"/>
    <s v="THE NATURE CONSERVANCY"/>
    <x v="0"/>
    <x v="34"/>
    <x v="0"/>
    <x v="1"/>
    <s v="Y"/>
    <x v="1"/>
  </r>
  <r>
    <x v="501"/>
    <s v="THE NATURE CONSERVANCY"/>
    <x v="0"/>
    <x v="34"/>
    <x v="0"/>
    <x v="1"/>
    <s v="Y"/>
    <x v="1"/>
  </r>
  <r>
    <x v="502"/>
    <s v="THE NATURE CONSERVANCY"/>
    <x v="0"/>
    <x v="34"/>
    <x v="0"/>
    <x v="1"/>
    <s v="Y"/>
    <x v="1"/>
  </r>
  <r>
    <x v="503"/>
    <s v="DELTA ORCHARDS, LP"/>
    <x v="0"/>
    <x v="1"/>
    <x v="0"/>
    <x v="1"/>
    <s v="Y"/>
    <x v="1"/>
  </r>
  <r>
    <x v="504"/>
    <s v="THE NATURE CONSERVANCY"/>
    <x v="0"/>
    <x v="1"/>
    <x v="0"/>
    <x v="1"/>
    <s v="Y"/>
    <x v="1"/>
  </r>
  <r>
    <x v="505"/>
    <s v="THE NATURE CONSERVANCY"/>
    <x v="0"/>
    <x v="1"/>
    <x v="0"/>
    <x v="1"/>
    <s v="Y"/>
    <x v="1"/>
  </r>
  <r>
    <x v="506"/>
    <s v="THE NATURE CONSERVANCY"/>
    <x v="0"/>
    <x v="1"/>
    <x v="0"/>
    <x v="1"/>
    <s v="Y"/>
    <x v="1"/>
  </r>
  <r>
    <x v="507"/>
    <s v="MYERS LAND COMPANY LLP"/>
    <x v="0"/>
    <x v="1"/>
    <x v="0"/>
    <x v="1"/>
    <s v="Y"/>
    <x v="1"/>
  </r>
  <r>
    <x v="508"/>
    <s v="RUDY M. MUSSI INVESTMENT L.P."/>
    <x v="0"/>
    <x v="11"/>
    <x v="0"/>
    <x v="0"/>
    <s v="Y"/>
    <x v="0"/>
  </r>
  <r>
    <x v="509"/>
    <s v="RUDY M. MUSSI INVESTMENT L.P."/>
    <x v="0"/>
    <x v="1"/>
    <x v="0"/>
    <x v="0"/>
    <s v="Y"/>
    <x v="0"/>
  </r>
  <r>
    <x v="510"/>
    <s v="RUDY M. MUSSI INVESTMENT L.P."/>
    <x v="0"/>
    <x v="1"/>
    <x v="0"/>
    <x v="0"/>
    <s v="Y"/>
    <x v="0"/>
  </r>
  <r>
    <x v="511"/>
    <s v="RUDY M. MUSSI INVESTMENT L.P."/>
    <x v="0"/>
    <x v="1"/>
    <x v="0"/>
    <x v="0"/>
    <s v="Y"/>
    <x v="0"/>
  </r>
  <r>
    <x v="512"/>
    <s v="LEEN DE SNAYER"/>
    <x v="0"/>
    <x v="4"/>
    <x v="0"/>
    <x v="1"/>
    <s v="Y"/>
    <x v="1"/>
  </r>
  <r>
    <x v="513"/>
    <s v="EDWARD MACHADO"/>
    <x v="0"/>
    <x v="1"/>
    <x v="0"/>
    <x v="0"/>
    <s v="Y"/>
    <x v="0"/>
  </r>
  <r>
    <x v="514"/>
    <s v="LEEN DESNAYER"/>
    <x v="0"/>
    <x v="1"/>
    <x v="0"/>
    <x v="1"/>
    <s v="Y"/>
    <x v="1"/>
  </r>
  <r>
    <x v="515"/>
    <s v="GEORGE BIAGI"/>
    <x v="0"/>
    <x v="1"/>
    <x v="0"/>
    <x v="0"/>
    <s v="Y"/>
    <x v="0"/>
  </r>
  <r>
    <x v="516"/>
    <s v="GEORGE BIAGI"/>
    <x v="0"/>
    <x v="1"/>
    <x v="0"/>
    <x v="0"/>
    <s v="Y"/>
    <x v="0"/>
  </r>
  <r>
    <x v="517"/>
    <s v="GEORGE BIAGI"/>
    <x v="0"/>
    <x v="1"/>
    <x v="0"/>
    <x v="0"/>
    <s v="Y"/>
    <x v="0"/>
  </r>
  <r>
    <x v="518"/>
    <s v="EAST BAY REGIONAL PARK DISTRICT"/>
    <x v="0"/>
    <x v="1"/>
    <x v="0"/>
    <x v="0"/>
    <s v="Y"/>
    <x v="0"/>
  </r>
  <r>
    <x v="519"/>
    <s v="RICHARD BRANN"/>
    <x v="0"/>
    <x v="1"/>
    <x v="0"/>
    <x v="1"/>
    <s v="Y"/>
    <x v="1"/>
  </r>
  <r>
    <x v="520"/>
    <s v="CORTOPASSI LIFE ESTATE, ET AL"/>
    <x v="0"/>
    <x v="36"/>
    <x v="0"/>
    <x v="0"/>
    <s v="Y"/>
    <x v="0"/>
  </r>
  <r>
    <x v="521"/>
    <s v="CORTOPASSI LIFE ESTATE, ET AL"/>
    <x v="0"/>
    <x v="36"/>
    <x v="0"/>
    <x v="0"/>
    <s v="Y"/>
    <x v="0"/>
  </r>
  <r>
    <x v="522"/>
    <s v="CORTOPASSI LIFE ESTATE, ET AL"/>
    <x v="0"/>
    <x v="36"/>
    <x v="0"/>
    <x v="0"/>
    <s v="Y"/>
    <x v="0"/>
  </r>
  <r>
    <x v="523"/>
    <s v="CORTOPASSI LIFE ESTATE, ET AL"/>
    <x v="0"/>
    <x v="36"/>
    <x v="0"/>
    <x v="0"/>
    <s v="Y"/>
    <x v="0"/>
  </r>
  <r>
    <x v="524"/>
    <s v="PETER G. DWYER, JR."/>
    <x v="0"/>
    <x v="1"/>
    <x v="0"/>
    <x v="1"/>
    <s v="Y"/>
    <x v="1"/>
  </r>
  <r>
    <x v="525"/>
    <s v="PETER G. DWYER, JR."/>
    <x v="0"/>
    <x v="1"/>
    <x v="0"/>
    <x v="1"/>
    <s v="Y"/>
    <x v="1"/>
  </r>
  <r>
    <x v="526"/>
    <s v="THE NATURE CONSERVANCY"/>
    <x v="0"/>
    <x v="34"/>
    <x v="0"/>
    <x v="1"/>
    <s v="Y"/>
    <x v="1"/>
  </r>
  <r>
    <x v="527"/>
    <s v="EDWARD MACHADO"/>
    <x v="0"/>
    <x v="33"/>
    <x v="0"/>
    <x v="0"/>
    <s v="Y"/>
    <x v="0"/>
  </r>
  <r>
    <x v="528"/>
    <s v="BERNIECE L. SILVA TRUST"/>
    <x v="0"/>
    <x v="35"/>
    <x v="0"/>
    <x v="0"/>
    <s v="Y"/>
    <x v="0"/>
  </r>
  <r>
    <x v="529"/>
    <s v="M RATTO, RODGERS, OHM, L RATTO AND NOMELLINI"/>
    <x v="0"/>
    <x v="0"/>
    <x v="0"/>
    <x v="0"/>
    <s v="Y"/>
    <x v="0"/>
  </r>
  <r>
    <x v="530"/>
    <s v="BERNIECE L. SILVA TRUST"/>
    <x v="0"/>
    <x v="1"/>
    <x v="0"/>
    <x v="0"/>
    <s v="Y"/>
    <x v="0"/>
  </r>
  <r>
    <x v="531"/>
    <s v="FAGUNDES DAIRY"/>
    <x v="0"/>
    <x v="1"/>
    <x v="0"/>
    <x v="0"/>
    <s v="N"/>
    <x v="0"/>
  </r>
  <r>
    <x v="532"/>
    <s v="YAMADA BROTHERS"/>
    <x v="0"/>
    <x v="11"/>
    <x v="0"/>
    <x v="0"/>
    <s v="Y"/>
    <x v="0"/>
  </r>
  <r>
    <x v="533"/>
    <s v="ENSHER, ALEXANDER AND BARSOOM, INC."/>
    <x v="0"/>
    <x v="29"/>
    <x v="0"/>
    <x v="0"/>
    <s v="Y"/>
    <x v="0"/>
  </r>
  <r>
    <x v="534"/>
    <s v="YAMADA BROTHERS"/>
    <x v="0"/>
    <x v="11"/>
    <x v="0"/>
    <x v="0"/>
    <s v="Y"/>
    <x v="0"/>
  </r>
  <r>
    <x v="535"/>
    <s v="ENSHER, ALEXANDER AND BARSOOM, INC."/>
    <x v="0"/>
    <x v="29"/>
    <x v="0"/>
    <x v="0"/>
    <s v="Y"/>
    <x v="0"/>
  </r>
  <r>
    <x v="536"/>
    <s v="ABBATE FARMS"/>
    <x v="0"/>
    <x v="9"/>
    <x v="0"/>
    <x v="0"/>
    <s v="Y"/>
    <x v="0"/>
  </r>
  <r>
    <x v="537"/>
    <s v="KOLBER FARMS LLC"/>
    <x v="0"/>
    <x v="1"/>
    <x v="0"/>
    <x v="0"/>
    <s v="Y"/>
    <x v="0"/>
  </r>
  <r>
    <x v="538"/>
    <s v="ENSHER, ALEXANDER AND BARSOOM, INC."/>
    <x v="0"/>
    <x v="29"/>
    <x v="0"/>
    <x v="0"/>
    <s v="Y"/>
    <x v="0"/>
  </r>
  <r>
    <x v="539"/>
    <s v="ENSHER, ALEXANDER AND BARSOOM, INC."/>
    <x v="0"/>
    <x v="29"/>
    <x v="0"/>
    <x v="0"/>
    <s v="Y"/>
    <x v="0"/>
  </r>
  <r>
    <x v="540"/>
    <s v="ENSHER, ALEXANDER AND BARSOOM, INC."/>
    <x v="0"/>
    <x v="29"/>
    <x v="0"/>
    <x v="0"/>
    <s v="Y"/>
    <x v="0"/>
  </r>
  <r>
    <x v="541"/>
    <s v="ENSHER, ALEXANDER AND BARSOOM, INC."/>
    <x v="0"/>
    <x v="29"/>
    <x v="0"/>
    <x v="0"/>
    <s v="Y"/>
    <x v="0"/>
  </r>
  <r>
    <x v="542"/>
    <s v="ENSHER, ALEXANDER AND BARSOOM, INC."/>
    <x v="0"/>
    <x v="29"/>
    <x v="0"/>
    <x v="0"/>
    <s v="Y"/>
    <x v="0"/>
  </r>
  <r>
    <x v="543"/>
    <s v="LOUIS BIAGIONI"/>
    <x v="0"/>
    <x v="1"/>
    <x v="0"/>
    <x v="1"/>
    <s v="Y"/>
    <x v="1"/>
  </r>
  <r>
    <x v="544"/>
    <s v="EDDIE P. AND AURELIA I LUCCHESI TR"/>
    <x v="0"/>
    <x v="35"/>
    <x v="0"/>
    <x v="0"/>
    <s v="Y"/>
    <x v="0"/>
  </r>
  <r>
    <x v="545"/>
    <s v="ELLIOT FAMILY REVOCABLE TRUST"/>
    <x v="0"/>
    <x v="1"/>
    <x v="0"/>
    <x v="1"/>
    <s v="Y"/>
    <x v="1"/>
  </r>
  <r>
    <x v="546"/>
    <s v="ISONE INC."/>
    <x v="0"/>
    <x v="1"/>
    <x v="0"/>
    <x v="2"/>
    <s v="Y"/>
    <x v="3"/>
  </r>
  <r>
    <x v="547"/>
    <s v="ANTHONY G. DUTRA TRUST"/>
    <x v="0"/>
    <x v="19"/>
    <x v="0"/>
    <x v="0"/>
    <s v="Y"/>
    <x v="0"/>
  </r>
  <r>
    <x v="548"/>
    <s v="ELMWOOD PARTNERS L.P."/>
    <x v="3"/>
    <x v="36"/>
    <x v="5"/>
    <x v="0"/>
    <s v="Y"/>
    <x v="0"/>
  </r>
  <r>
    <x v="549"/>
    <s v="ANTHONY G. DUTRA TRUST"/>
    <x v="0"/>
    <x v="19"/>
    <x v="0"/>
    <x v="0"/>
    <s v="Y"/>
    <x v="0"/>
  </r>
  <r>
    <x v="550"/>
    <s v="ISONE INC."/>
    <x v="0"/>
    <x v="0"/>
    <x v="0"/>
    <x v="2"/>
    <s v="Y"/>
    <x v="3"/>
  </r>
  <r>
    <x v="551"/>
    <s v="ELMWOOD PARTNERS L.P."/>
    <x v="0"/>
    <x v="36"/>
    <x v="0"/>
    <x v="0"/>
    <s v="Y"/>
    <x v="0"/>
  </r>
  <r>
    <x v="552"/>
    <s v="ELLIOT DELTA ORCHARDS, LLC"/>
    <x v="0"/>
    <x v="1"/>
    <x v="0"/>
    <x v="1"/>
    <s v="Y"/>
    <x v="1"/>
  </r>
  <r>
    <x v="553"/>
    <s v="ELLIOT DELTA ORCHARDS, LLC"/>
    <x v="0"/>
    <x v="1"/>
    <x v="0"/>
    <x v="1"/>
    <s v="Y"/>
    <x v="1"/>
  </r>
  <r>
    <x v="554"/>
    <s v="BERNIECE L. SILVA TRUST"/>
    <x v="0"/>
    <x v="29"/>
    <x v="0"/>
    <x v="0"/>
    <s v="Y"/>
    <x v="0"/>
  </r>
  <r>
    <x v="555"/>
    <s v="GARY M GRAHAM"/>
    <x v="0"/>
    <x v="0"/>
    <x v="0"/>
    <x v="0"/>
    <s v="Y"/>
    <x v="0"/>
  </r>
  <r>
    <x v="556"/>
    <s v="DOUGLASS M. EBERHARDT II"/>
    <x v="0"/>
    <x v="1"/>
    <x v="0"/>
    <x v="0"/>
    <s v="Y"/>
    <x v="0"/>
  </r>
  <r>
    <x v="557"/>
    <s v="DOUGLASS M. EBERHARDT, III ET AL."/>
    <x v="0"/>
    <x v="27"/>
    <x v="0"/>
    <x v="0"/>
    <s v="Y"/>
    <x v="0"/>
  </r>
  <r>
    <x v="558"/>
    <s v="DOUGLASS M. EBERHARDT II"/>
    <x v="0"/>
    <x v="27"/>
    <x v="0"/>
    <x v="0"/>
    <s v="Y"/>
    <x v="0"/>
  </r>
  <r>
    <x v="559"/>
    <s v="DOUGLASS M. EBERHARDT II"/>
    <x v="0"/>
    <x v="27"/>
    <x v="0"/>
    <x v="0"/>
    <s v="Y"/>
    <x v="0"/>
  </r>
  <r>
    <x v="560"/>
    <s v="DOUGLASS M. EBERHARDT II"/>
    <x v="0"/>
    <x v="27"/>
    <x v="0"/>
    <x v="0"/>
    <s v="Y"/>
    <x v="0"/>
  </r>
  <r>
    <x v="561"/>
    <s v="COLEMAN FOLEY, JR."/>
    <x v="0"/>
    <x v="1"/>
    <x v="0"/>
    <x v="0"/>
    <s v="Y"/>
    <x v="0"/>
  </r>
  <r>
    <x v="562"/>
    <s v="DOUGLASS M. EBERHARDT II"/>
    <x v="0"/>
    <x v="1"/>
    <x v="0"/>
    <x v="0"/>
    <s v="Y"/>
    <x v="0"/>
  </r>
  <r>
    <x v="563"/>
    <s v="COLEMAN FOLEY"/>
    <x v="0"/>
    <x v="1"/>
    <x v="0"/>
    <x v="0"/>
    <s v="Y"/>
    <x v="0"/>
  </r>
  <r>
    <x v="564"/>
    <s v="MERRITT ISLAND RANCH- GREENE &amp; HEMLY, INC"/>
    <x v="0"/>
    <x v="1"/>
    <x v="0"/>
    <x v="1"/>
    <s v="Y"/>
    <x v="1"/>
  </r>
  <r>
    <x v="565"/>
    <s v="DOUGLASS M. EBERHARDT II"/>
    <x v="0"/>
    <x v="1"/>
    <x v="0"/>
    <x v="0"/>
    <s v="Y"/>
    <x v="0"/>
  </r>
  <r>
    <x v="566"/>
    <s v="DOUGLASS M. EBERHARDT II"/>
    <x v="0"/>
    <x v="1"/>
    <x v="0"/>
    <x v="0"/>
    <s v="Y"/>
    <x v="0"/>
  </r>
  <r>
    <x v="567"/>
    <s v="GLENGARRY PROPERTY SERVICES"/>
    <x v="0"/>
    <x v="1"/>
    <x v="0"/>
    <x v="0"/>
    <s v="Y"/>
    <x v="0"/>
  </r>
  <r>
    <x v="568"/>
    <s v="FIDDYMENT FAMILY PARTNERS C/O DUANE FIDDYMENT"/>
    <x v="0"/>
    <x v="4"/>
    <x v="3"/>
    <x v="1"/>
    <s v="Y"/>
    <x v="1"/>
  </r>
  <r>
    <x v="569"/>
    <s v="BERNIECE L. SILVA TRUST"/>
    <x v="0"/>
    <x v="35"/>
    <x v="0"/>
    <x v="0"/>
    <s v="Y"/>
    <x v="0"/>
  </r>
  <r>
    <x v="570"/>
    <s v="TIM T GRUNSKY"/>
    <x v="0"/>
    <x v="10"/>
    <x v="0"/>
    <x v="0"/>
    <s v="Y"/>
    <x v="0"/>
  </r>
  <r>
    <x v="571"/>
    <s v="BERNIECE L. SILVA TRUST"/>
    <x v="0"/>
    <x v="1"/>
    <x v="0"/>
    <x v="0"/>
    <s v="Y"/>
    <x v="0"/>
  </r>
  <r>
    <x v="572"/>
    <s v="DANIEL F ROZA JR"/>
    <x v="0"/>
    <x v="9"/>
    <x v="0"/>
    <x v="0"/>
    <s v="Y"/>
    <x v="0"/>
  </r>
  <r>
    <x v="573"/>
    <s v="DANIEL F ROZA JR"/>
    <x v="0"/>
    <x v="9"/>
    <x v="0"/>
    <x v="0"/>
    <s v="Y"/>
    <x v="0"/>
  </r>
  <r>
    <x v="574"/>
    <s v="DANIEL F ROZA JR"/>
    <x v="0"/>
    <x v="9"/>
    <x v="0"/>
    <x v="0"/>
    <s v="Y"/>
    <x v="0"/>
  </r>
  <r>
    <x v="575"/>
    <s v="DANIEL F ROZA JR"/>
    <x v="0"/>
    <x v="9"/>
    <x v="0"/>
    <x v="0"/>
    <s v="Y"/>
    <x v="0"/>
  </r>
  <r>
    <x v="576"/>
    <s v="DANIEL F ROZA JR"/>
    <x v="0"/>
    <x v="1"/>
    <x v="0"/>
    <x v="0"/>
    <s v="Y"/>
    <x v="0"/>
  </r>
  <r>
    <x v="577"/>
    <s v="DANIEL F ROZA JR"/>
    <x v="0"/>
    <x v="37"/>
    <x v="0"/>
    <x v="0"/>
    <s v="Y"/>
    <x v="0"/>
  </r>
  <r>
    <x v="578"/>
    <s v="DANIEL F ROZA JR"/>
    <x v="0"/>
    <x v="38"/>
    <x v="0"/>
    <x v="0"/>
    <s v="Y"/>
    <x v="0"/>
  </r>
  <r>
    <x v="579"/>
    <s v="EDDY JO CARDOZA"/>
    <x v="0"/>
    <x v="38"/>
    <x v="0"/>
    <x v="0"/>
    <s v="Y"/>
    <x v="0"/>
  </r>
  <r>
    <x v="580"/>
    <s v="EDDY JO CARDOZA"/>
    <x v="0"/>
    <x v="38"/>
    <x v="0"/>
    <x v="1"/>
    <s v="Y"/>
    <x v="1"/>
  </r>
  <r>
    <x v="581"/>
    <s v="JOHN C KELLEY PROPERTIES LLC"/>
    <x v="3"/>
    <x v="39"/>
    <x v="5"/>
    <x v="0"/>
    <s v="Y"/>
    <x v="0"/>
  </r>
  <r>
    <x v="582"/>
    <s v="KIRTLAN FAMILY TRUST"/>
    <x v="0"/>
    <x v="38"/>
    <x v="0"/>
    <x v="1"/>
    <s v="Y"/>
    <x v="1"/>
  </r>
  <r>
    <x v="583"/>
    <s v="CARDOZA HOME RANCH"/>
    <x v="0"/>
    <x v="38"/>
    <x v="0"/>
    <x v="0"/>
    <s v="Y"/>
    <x v="0"/>
  </r>
  <r>
    <x v="584"/>
    <s v="KIRTLAN FAMILY TRUST"/>
    <x v="0"/>
    <x v="38"/>
    <x v="0"/>
    <x v="1"/>
    <s v="Y"/>
    <x v="1"/>
  </r>
  <r>
    <x v="585"/>
    <s v="JOHNNIE L COSTA"/>
    <x v="0"/>
    <x v="38"/>
    <x v="0"/>
    <x v="0"/>
    <s v="Y"/>
    <x v="0"/>
  </r>
  <r>
    <x v="586"/>
    <s v="FRED A. DOUMA FAMILY TRUST"/>
    <x v="0"/>
    <x v="2"/>
    <x v="0"/>
    <x v="0"/>
    <s v="Y"/>
    <x v="0"/>
  </r>
  <r>
    <x v="587"/>
    <s v="WOODY'S ON THE RIVER LLC, ET AL"/>
    <x v="0"/>
    <x v="21"/>
    <x v="0"/>
    <x v="0"/>
    <s v="Y"/>
    <x v="0"/>
  </r>
  <r>
    <x v="588"/>
    <s v="GLORIA A BACCHETTI"/>
    <x v="0"/>
    <x v="12"/>
    <x v="0"/>
    <x v="0"/>
    <s v="Y"/>
    <x v="0"/>
  </r>
  <r>
    <x v="589"/>
    <s v="CARDOZA HOME RANCH"/>
    <x v="0"/>
    <x v="19"/>
    <x v="0"/>
    <x v="0"/>
    <s v="Y"/>
    <x v="0"/>
  </r>
  <r>
    <x v="590"/>
    <s v="CARDOZA HOME RANCH"/>
    <x v="0"/>
    <x v="19"/>
    <x v="0"/>
    <x v="0"/>
    <s v="Y"/>
    <x v="0"/>
  </r>
  <r>
    <x v="591"/>
    <s v="CITY OF TRACY"/>
    <x v="0"/>
    <x v="6"/>
    <x v="0"/>
    <x v="0"/>
    <s v="Y"/>
    <x v="0"/>
  </r>
  <r>
    <x v="592"/>
    <s v="JOHN C KELLEY PROPERTIES LLC"/>
    <x v="3"/>
    <x v="39"/>
    <x v="5"/>
    <x v="0"/>
    <s v="Y"/>
    <x v="0"/>
  </r>
  <r>
    <x v="593"/>
    <s v="JOHN C KELLEY PROPERTIES LLC"/>
    <x v="3"/>
    <x v="39"/>
    <x v="5"/>
    <x v="0"/>
    <s v="Y"/>
    <x v="0"/>
  </r>
  <r>
    <x v="594"/>
    <s v="FAY LOUIE"/>
    <x v="0"/>
    <x v="38"/>
    <x v="0"/>
    <x v="0"/>
    <s v="Y"/>
    <x v="0"/>
  </r>
  <r>
    <x v="595"/>
    <s v="JOHN C KELLEY PROPERTIES LLC"/>
    <x v="3"/>
    <x v="39"/>
    <x v="5"/>
    <x v="0"/>
    <s v="Y"/>
    <x v="0"/>
  </r>
  <r>
    <x v="596"/>
    <s v="ENSHER, ALEXANDER AND BARSOOM, INC."/>
    <x v="0"/>
    <x v="29"/>
    <x v="0"/>
    <x v="0"/>
    <s v="Y"/>
    <x v="0"/>
  </r>
  <r>
    <x v="597"/>
    <s v="JOHN C KELLEY PROPERTIES LLC"/>
    <x v="3"/>
    <x v="39"/>
    <x v="5"/>
    <x v="0"/>
    <s v="Y"/>
    <x v="0"/>
  </r>
  <r>
    <x v="598"/>
    <s v="JOHN ARMANINO"/>
    <x v="0"/>
    <x v="10"/>
    <x v="0"/>
    <x v="0"/>
    <s v="Y"/>
    <x v="0"/>
  </r>
  <r>
    <x v="599"/>
    <s v="GUILLERMO PEREZ"/>
    <x v="0"/>
    <x v="38"/>
    <x v="0"/>
    <x v="0"/>
    <s v="Y"/>
    <x v="0"/>
  </r>
  <r>
    <x v="600"/>
    <s v="JOHN C KELLEY PROPERTIES LLC"/>
    <x v="3"/>
    <x v="39"/>
    <x v="5"/>
    <x v="0"/>
    <s v="Y"/>
    <x v="0"/>
  </r>
  <r>
    <x v="601"/>
    <s v="JOHN C KELLEY PROPERTIES LLC"/>
    <x v="3"/>
    <x v="39"/>
    <x v="5"/>
    <x v="0"/>
    <s v="Y"/>
    <x v="0"/>
  </r>
  <r>
    <x v="602"/>
    <s v="RICHARD AND MIKKI RIELLA 2006 FAMILY TRUST"/>
    <x v="0"/>
    <x v="7"/>
    <x v="0"/>
    <x v="0"/>
    <s v="Y"/>
    <x v="0"/>
  </r>
  <r>
    <x v="603"/>
    <s v="JOHN C KELLEY PROPERTIES LLC"/>
    <x v="3"/>
    <x v="39"/>
    <x v="5"/>
    <x v="0"/>
    <s v="Y"/>
    <x v="0"/>
  </r>
  <r>
    <x v="604"/>
    <s v="ANTONIO I MARTIN"/>
    <x v="0"/>
    <x v="38"/>
    <x v="0"/>
    <x v="0"/>
    <s v="Y"/>
    <x v="0"/>
  </r>
  <r>
    <x v="605"/>
    <s v="STEVE MELLO"/>
    <x v="0"/>
    <x v="38"/>
    <x v="0"/>
    <x v="1"/>
    <s v="Y"/>
    <x v="1"/>
  </r>
  <r>
    <x v="606"/>
    <s v="GARY CAFFESE"/>
    <x v="0"/>
    <x v="21"/>
    <x v="0"/>
    <x v="0"/>
    <s v="Y"/>
    <x v="0"/>
  </r>
  <r>
    <x v="607"/>
    <s v="GARY CAFFESE"/>
    <x v="0"/>
    <x v="38"/>
    <x v="0"/>
    <x v="0"/>
    <s v="Y"/>
    <x v="0"/>
  </r>
  <r>
    <x v="608"/>
    <s v="MIKE RATTO"/>
    <x v="0"/>
    <x v="9"/>
    <x v="0"/>
    <x v="0"/>
    <s v="Y"/>
    <x v="0"/>
  </r>
  <r>
    <x v="609"/>
    <s v="THE NATURE CONSERVANCY"/>
    <x v="0"/>
    <x v="34"/>
    <x v="0"/>
    <x v="1"/>
    <s v="Y"/>
    <x v="1"/>
  </r>
  <r>
    <x v="610"/>
    <s v="THE NATURE CONSERVANCY"/>
    <x v="0"/>
    <x v="34"/>
    <x v="0"/>
    <x v="1"/>
    <s v="Y"/>
    <x v="1"/>
  </r>
  <r>
    <x v="611"/>
    <s v="JIM R CHANCE"/>
    <x v="0"/>
    <x v="38"/>
    <x v="0"/>
    <x v="1"/>
    <s v="Y"/>
    <x v="1"/>
  </r>
  <r>
    <x v="612"/>
    <s v="PETERSEN ESTATE COMPANY"/>
    <x v="0"/>
    <x v="38"/>
    <x v="0"/>
    <x v="1"/>
    <s v="Y"/>
    <x v="1"/>
  </r>
  <r>
    <x v="613"/>
    <s v="PETERSEN RANCH"/>
    <x v="0"/>
    <x v="38"/>
    <x v="0"/>
    <x v="1"/>
    <s v="Y"/>
    <x v="1"/>
  </r>
  <r>
    <x v="614"/>
    <s v="PETERSEN ESTATE COMPANY"/>
    <x v="0"/>
    <x v="38"/>
    <x v="0"/>
    <x v="1"/>
    <s v="Y"/>
    <x v="1"/>
  </r>
  <r>
    <x v="615"/>
    <s v="RINDGE TRACT PARTNERS LLC"/>
    <x v="0"/>
    <x v="27"/>
    <x v="0"/>
    <x v="0"/>
    <s v="Y"/>
    <x v="0"/>
  </r>
  <r>
    <x v="616"/>
    <s v="RINDGE TRACT PARTNERS LLC"/>
    <x v="0"/>
    <x v="27"/>
    <x v="0"/>
    <x v="0"/>
    <s v="Y"/>
    <x v="0"/>
  </r>
  <r>
    <x v="617"/>
    <s v="RINDGE TRACT PARTNERS LLC"/>
    <x v="0"/>
    <x v="27"/>
    <x v="0"/>
    <x v="0"/>
    <s v="Y"/>
    <x v="0"/>
  </r>
  <r>
    <x v="618"/>
    <s v="VICTORIA ISLAND LP"/>
    <x v="0"/>
    <x v="40"/>
    <x v="0"/>
    <x v="0"/>
    <s v="Y"/>
    <x v="0"/>
  </r>
  <r>
    <x v="619"/>
    <s v="WILLOW TREE FARMS &amp; PRESERVE, LLC"/>
    <x v="0"/>
    <x v="24"/>
    <x v="0"/>
    <x v="0"/>
    <s v="Y"/>
    <x v="0"/>
  </r>
  <r>
    <x v="620"/>
    <s v="RINDGE TRACT PARTNERS LLC"/>
    <x v="0"/>
    <x v="27"/>
    <x v="0"/>
    <x v="0"/>
    <s v="Y"/>
    <x v="0"/>
  </r>
  <r>
    <x v="621"/>
    <s v="WILLOW TREE FARMS &amp; PRESERVE, LLC"/>
    <x v="0"/>
    <x v="24"/>
    <x v="0"/>
    <x v="0"/>
    <s v="Y"/>
    <x v="0"/>
  </r>
  <r>
    <x v="622"/>
    <s v="VICTORIA ISLAND LP"/>
    <x v="0"/>
    <x v="40"/>
    <x v="0"/>
    <x v="0"/>
    <s v="Y"/>
    <x v="0"/>
  </r>
  <r>
    <x v="623"/>
    <s v="ED VIRGIN"/>
    <x v="0"/>
    <x v="38"/>
    <x v="0"/>
    <x v="1"/>
    <s v="Y"/>
    <x v="1"/>
  </r>
  <r>
    <x v="624"/>
    <s v="DIANE YOUNG"/>
    <x v="0"/>
    <x v="0"/>
    <x v="0"/>
    <x v="2"/>
    <s v="Y"/>
    <x v="3"/>
  </r>
  <r>
    <x v="625"/>
    <s v="WILLOW TREE FARMS &amp; PRESERVE, LLC"/>
    <x v="0"/>
    <x v="24"/>
    <x v="0"/>
    <x v="0"/>
    <s v="Y"/>
    <x v="0"/>
  </r>
  <r>
    <x v="626"/>
    <s v="PETERSEN RANCH"/>
    <x v="0"/>
    <x v="38"/>
    <x v="0"/>
    <x v="1"/>
    <s v="Y"/>
    <x v="1"/>
  </r>
  <r>
    <x v="627"/>
    <s v="JOSEPH P RATTO"/>
    <x v="0"/>
    <x v="9"/>
    <x v="0"/>
    <x v="0"/>
    <s v="Y"/>
    <x v="0"/>
  </r>
  <r>
    <x v="628"/>
    <s v="JOSEPH P RATTO"/>
    <x v="0"/>
    <x v="9"/>
    <x v="0"/>
    <x v="0"/>
    <s v="Y"/>
    <x v="0"/>
  </r>
  <r>
    <x v="629"/>
    <s v="JOSEPH P RATTO"/>
    <x v="0"/>
    <x v="9"/>
    <x v="0"/>
    <x v="0"/>
    <s v="Y"/>
    <x v="0"/>
  </r>
  <r>
    <x v="630"/>
    <s v="BROADWAY CANAL RANCH"/>
    <x v="0"/>
    <x v="29"/>
    <x v="0"/>
    <x v="0"/>
    <s v="Y"/>
    <x v="0"/>
  </r>
  <r>
    <x v="631"/>
    <s v="BROADWAY CANAL RANCH"/>
    <x v="0"/>
    <x v="29"/>
    <x v="0"/>
    <x v="0"/>
    <s v="Y"/>
    <x v="0"/>
  </r>
  <r>
    <x v="632"/>
    <s v="BROADWAY CANAL RANCH"/>
    <x v="0"/>
    <x v="29"/>
    <x v="0"/>
    <x v="0"/>
    <s v="Y"/>
    <x v="0"/>
  </r>
  <r>
    <x v="633"/>
    <s v="SAN JOAQUIN DELTA FARMS INC."/>
    <x v="0"/>
    <x v="24"/>
    <x v="0"/>
    <x v="0"/>
    <s v="Y"/>
    <x v="0"/>
  </r>
  <r>
    <x v="634"/>
    <s v="BROADWAY CANAL RANCH"/>
    <x v="0"/>
    <x v="29"/>
    <x v="0"/>
    <x v="0"/>
    <s v="Y"/>
    <x v="0"/>
  </r>
  <r>
    <x v="635"/>
    <s v="ANDREW P. SOLARI"/>
    <x v="0"/>
    <x v="30"/>
    <x v="0"/>
    <x v="0"/>
    <s v="Y"/>
    <x v="0"/>
  </r>
  <r>
    <x v="636"/>
    <s v="ROBINSON DIVERSIFIED FARMS #1"/>
    <x v="0"/>
    <x v="9"/>
    <x v="0"/>
    <x v="0"/>
    <s v="Y"/>
    <x v="0"/>
  </r>
  <r>
    <x v="637"/>
    <s v="LAFAYETTE RANCH"/>
    <x v="0"/>
    <x v="11"/>
    <x v="0"/>
    <x v="0"/>
    <s v="Y"/>
    <x v="0"/>
  </r>
  <r>
    <x v="638"/>
    <s v="RIO BLANCO RANCH"/>
    <x v="0"/>
    <x v="38"/>
    <x v="0"/>
    <x v="0"/>
    <s v="Y"/>
    <x v="0"/>
  </r>
  <r>
    <x v="639"/>
    <s v="HEATHER ROBINSON TANAKA"/>
    <x v="0"/>
    <x v="38"/>
    <x v="0"/>
    <x v="0"/>
    <s v="Y"/>
    <x v="0"/>
  </r>
  <r>
    <x v="640"/>
    <s v="WILSON LAND LTD"/>
    <x v="0"/>
    <x v="38"/>
    <x v="0"/>
    <x v="1"/>
    <s v="Y"/>
    <x v="1"/>
  </r>
  <r>
    <x v="641"/>
    <s v="MICHAEL J. ROBINSON"/>
    <x v="0"/>
    <x v="38"/>
    <x v="0"/>
    <x v="0"/>
    <s v="Y"/>
    <x v="0"/>
  </r>
  <r>
    <x v="642"/>
    <s v="ROBINSON FAMILY RANCH #4"/>
    <x v="0"/>
    <x v="9"/>
    <x v="0"/>
    <x v="0"/>
    <s v="Y"/>
    <x v="0"/>
  </r>
  <r>
    <x v="643"/>
    <s v="ROBINSON DIVERSIFIED FARMS #1"/>
    <x v="0"/>
    <x v="38"/>
    <x v="0"/>
    <x v="0"/>
    <s v="Y"/>
    <x v="0"/>
  </r>
  <r>
    <x v="644"/>
    <s v="PACIFIC FRUIT FARMS"/>
    <x v="0"/>
    <x v="38"/>
    <x v="0"/>
    <x v="1"/>
    <s v="Y"/>
    <x v="1"/>
  </r>
  <r>
    <x v="645"/>
    <s v="DONNA L REED"/>
    <x v="0"/>
    <x v="38"/>
    <x v="0"/>
    <x v="1"/>
    <s v="Y"/>
    <x v="1"/>
  </r>
  <r>
    <x v="646"/>
    <s v="JOHN SOTO"/>
    <x v="0"/>
    <x v="38"/>
    <x v="0"/>
    <x v="1"/>
    <s v="Y"/>
    <x v="1"/>
  </r>
  <r>
    <x v="647"/>
    <s v="VICTORIA ISLAND LP"/>
    <x v="0"/>
    <x v="40"/>
    <x v="0"/>
    <x v="0"/>
    <s v="Y"/>
    <x v="0"/>
  </r>
  <r>
    <x v="648"/>
    <s v="VICTORIA ISLAND LP"/>
    <x v="0"/>
    <x v="40"/>
    <x v="0"/>
    <x v="0"/>
    <s v="Y"/>
    <x v="0"/>
  </r>
  <r>
    <x v="649"/>
    <s v="HERITAGE LAND COMPANY, INC."/>
    <x v="0"/>
    <x v="15"/>
    <x v="0"/>
    <x v="0"/>
    <s v="Y"/>
    <x v="0"/>
  </r>
  <r>
    <x v="650"/>
    <s v="ANDREW P. SOLARI"/>
    <x v="0"/>
    <x v="30"/>
    <x v="0"/>
    <x v="0"/>
    <s v="Y"/>
    <x v="0"/>
  </r>
  <r>
    <x v="651"/>
    <s v="ANDREW P. SOLARI"/>
    <x v="0"/>
    <x v="38"/>
    <x v="0"/>
    <x v="0"/>
    <s v="Y"/>
    <x v="0"/>
  </r>
  <r>
    <x v="652"/>
    <s v="ANDREW P. SOLARI"/>
    <x v="0"/>
    <x v="30"/>
    <x v="0"/>
    <x v="0"/>
    <s v="Y"/>
    <x v="0"/>
  </r>
  <r>
    <x v="653"/>
    <s v="B&amp;R TE VELDE RANCH"/>
    <x v="0"/>
    <x v="29"/>
    <x v="0"/>
    <x v="0"/>
    <s v="Y"/>
    <x v="0"/>
  </r>
  <r>
    <x v="654"/>
    <s v="B&amp;R TE VELDE RANCH"/>
    <x v="0"/>
    <x v="29"/>
    <x v="0"/>
    <x v="0"/>
    <s v="Y"/>
    <x v="0"/>
  </r>
  <r>
    <x v="655"/>
    <s v="ROBERT J. AND NIVIA SILVA TRUST 8-31-08"/>
    <x v="0"/>
    <x v="24"/>
    <x v="0"/>
    <x v="0"/>
    <s v="Y"/>
    <x v="0"/>
  </r>
  <r>
    <x v="656"/>
    <s v="B&amp;R TE VELDE RANCH"/>
    <x v="0"/>
    <x v="29"/>
    <x v="0"/>
    <x v="0"/>
    <s v="Y"/>
    <x v="0"/>
  </r>
  <r>
    <x v="657"/>
    <s v="KLEIN FAMILY RANCHES"/>
    <x v="0"/>
    <x v="27"/>
    <x v="0"/>
    <x v="0"/>
    <s v="Y"/>
    <x v="0"/>
  </r>
  <r>
    <x v="658"/>
    <s v="KLEIN FAMILY RANCHES"/>
    <x v="0"/>
    <x v="27"/>
    <x v="0"/>
    <x v="0"/>
    <s v="Y"/>
    <x v="0"/>
  </r>
  <r>
    <x v="659"/>
    <s v="KLEIN FAMILY RANCHES"/>
    <x v="0"/>
    <x v="27"/>
    <x v="0"/>
    <x v="0"/>
    <s v="Y"/>
    <x v="0"/>
  </r>
  <r>
    <x v="660"/>
    <s v="KLEIN FAMILY RANCHES"/>
    <x v="0"/>
    <x v="27"/>
    <x v="0"/>
    <x v="0"/>
    <s v="Y"/>
    <x v="0"/>
  </r>
  <r>
    <x v="661"/>
    <s v="KLEIN FAMILY RANCHES"/>
    <x v="0"/>
    <x v="38"/>
    <x v="0"/>
    <x v="0"/>
    <s v="Y"/>
    <x v="0"/>
  </r>
  <r>
    <x v="662"/>
    <s v="KLEIN FAMILY RANCHES"/>
    <x v="0"/>
    <x v="38"/>
    <x v="0"/>
    <x v="0"/>
    <s v="Y"/>
    <x v="0"/>
  </r>
  <r>
    <x v="663"/>
    <s v="KLEIN FAMILY RANCHES"/>
    <x v="0"/>
    <x v="27"/>
    <x v="0"/>
    <x v="0"/>
    <s v="Y"/>
    <x v="0"/>
  </r>
  <r>
    <x v="664"/>
    <s v="KLEIN FAMILY RANCHES"/>
    <x v="0"/>
    <x v="38"/>
    <x v="0"/>
    <x v="0"/>
    <s v="Y"/>
    <x v="0"/>
  </r>
  <r>
    <x v="665"/>
    <s v="KLEIN FAMILY RANCHES"/>
    <x v="0"/>
    <x v="27"/>
    <x v="0"/>
    <x v="0"/>
    <s v="Y"/>
    <x v="0"/>
  </r>
  <r>
    <x v="666"/>
    <s v="KLEIN FAMILY RANCHES"/>
    <x v="0"/>
    <x v="27"/>
    <x v="0"/>
    <x v="0"/>
    <s v="Y"/>
    <x v="0"/>
  </r>
  <r>
    <x v="667"/>
    <s v="KLEIN FAMILY RANCHES"/>
    <x v="0"/>
    <x v="27"/>
    <x v="0"/>
    <x v="0"/>
    <s v="Y"/>
    <x v="0"/>
  </r>
  <r>
    <x v="668"/>
    <s v="KLEIN FAMILY RANCHES"/>
    <x v="0"/>
    <x v="27"/>
    <x v="0"/>
    <x v="0"/>
    <s v="Y"/>
    <x v="0"/>
  </r>
  <r>
    <x v="669"/>
    <s v="MARLENE RIZZI, LARRY PELLEGRI &amp; GIOVANNONI TRUST"/>
    <x v="0"/>
    <x v="38"/>
    <x v="0"/>
    <x v="0"/>
    <s v="Y"/>
    <x v="0"/>
  </r>
  <r>
    <x v="670"/>
    <s v="KLEIN FAMILY RANCHES"/>
    <x v="0"/>
    <x v="27"/>
    <x v="0"/>
    <x v="0"/>
    <s v="Y"/>
    <x v="0"/>
  </r>
  <r>
    <x v="671"/>
    <s v="KLEIN FAMILY RANCHES"/>
    <x v="0"/>
    <x v="27"/>
    <x v="0"/>
    <x v="0"/>
    <s v="Y"/>
    <x v="0"/>
  </r>
  <r>
    <x v="672"/>
    <s v="KLEIN FAMILY RANCHES"/>
    <x v="0"/>
    <x v="27"/>
    <x v="0"/>
    <x v="0"/>
    <s v="Y"/>
    <x v="0"/>
  </r>
  <r>
    <x v="673"/>
    <s v="B&amp;R TE VELDE RANCH"/>
    <x v="0"/>
    <x v="29"/>
    <x v="0"/>
    <x v="0"/>
    <s v="Y"/>
    <x v="0"/>
  </r>
  <r>
    <x v="674"/>
    <s v="KRULL, BURNICE A LP #1"/>
    <x v="0"/>
    <x v="38"/>
    <x v="0"/>
    <x v="1"/>
    <s v="Y"/>
    <x v="1"/>
  </r>
  <r>
    <x v="675"/>
    <s v="JACK KLEIN TRUST PARTNERSHIP"/>
    <x v="0"/>
    <x v="27"/>
    <x v="0"/>
    <x v="0"/>
    <s v="Y"/>
    <x v="0"/>
  </r>
  <r>
    <x v="676"/>
    <s v="JACK KLEIN TRUST PARTNERSHIP"/>
    <x v="0"/>
    <x v="27"/>
    <x v="0"/>
    <x v="0"/>
    <s v="Y"/>
    <x v="0"/>
  </r>
  <r>
    <x v="677"/>
    <s v="RIELLA RANCHES TRACY RANCH, LLC"/>
    <x v="0"/>
    <x v="37"/>
    <x v="0"/>
    <x v="0"/>
    <s v="Y"/>
    <x v="0"/>
  </r>
  <r>
    <x v="678"/>
    <s v="JACK KLEIN TRUST PARTNERSHIP"/>
    <x v="0"/>
    <x v="27"/>
    <x v="0"/>
    <x v="0"/>
    <s v="Y"/>
    <x v="0"/>
  </r>
  <r>
    <x v="679"/>
    <s v="MARCHINI LAND COMPANY PTP"/>
    <x v="0"/>
    <x v="38"/>
    <x v="0"/>
    <x v="0"/>
    <s v="Y"/>
    <x v="0"/>
  </r>
  <r>
    <x v="680"/>
    <s v="JACK KLEIN TRUST PARTNERSHIP"/>
    <x v="0"/>
    <x v="27"/>
    <x v="0"/>
    <x v="0"/>
    <s v="Y"/>
    <x v="0"/>
  </r>
  <r>
    <x v="681"/>
    <s v="JACK KLEIN TRUST PARTERNSHIP"/>
    <x v="0"/>
    <x v="38"/>
    <x v="0"/>
    <x v="0"/>
    <s v="Y"/>
    <x v="0"/>
  </r>
  <r>
    <x v="682"/>
    <s v="MARCHINI LAND COMPANY"/>
    <x v="0"/>
    <x v="11"/>
    <x v="0"/>
    <x v="0"/>
    <s v="Y"/>
    <x v="0"/>
  </r>
  <r>
    <x v="683"/>
    <s v="MARCHINI LAND COMPANY"/>
    <x v="0"/>
    <x v="38"/>
    <x v="0"/>
    <x v="2"/>
    <s v="Y"/>
    <x v="3"/>
  </r>
  <r>
    <x v="684"/>
    <s v="LAMB-GIANELLI FAMILY LIMITED PARTNERSHIP"/>
    <x v="0"/>
    <x v="21"/>
    <x v="0"/>
    <x v="0"/>
    <s v="Y"/>
    <x v="0"/>
  </r>
  <r>
    <x v="685"/>
    <s v="WHITE LAKE MUTUAL WATER COMPANY"/>
    <x v="0"/>
    <x v="38"/>
    <x v="0"/>
    <x v="0"/>
    <s v="N"/>
    <x v="0"/>
  </r>
  <r>
    <x v="686"/>
    <s v="VIERA/MATHER"/>
    <x v="0"/>
    <x v="0"/>
    <x v="0"/>
    <x v="2"/>
    <s v="Y"/>
    <x v="3"/>
  </r>
  <r>
    <x v="687"/>
    <s v="UNIVERSITY OF THE PACIFIC"/>
    <x v="5"/>
    <x v="38"/>
    <x v="5"/>
    <x v="0"/>
    <s v="Y"/>
    <x v="0"/>
  </r>
  <r>
    <x v="688"/>
    <s v="WILCOX HOLLAND FAMILY TRUST"/>
    <x v="0"/>
    <x v="38"/>
    <x v="0"/>
    <x v="1"/>
    <s v="Y"/>
    <x v="1"/>
  </r>
  <r>
    <x v="689"/>
    <s v="GEORGE N. VIERRA"/>
    <x v="0"/>
    <x v="10"/>
    <x v="0"/>
    <x v="0"/>
    <s v="Y"/>
    <x v="0"/>
  </r>
  <r>
    <x v="690"/>
    <s v="DON WIDMER"/>
    <x v="1"/>
    <x v="38"/>
    <x v="0"/>
    <x v="0"/>
    <s v="Y"/>
    <x v="0"/>
  </r>
  <r>
    <x v="691"/>
    <s v="JACK KLEIN TRUST PARTERNSHIP"/>
    <x v="0"/>
    <x v="38"/>
    <x v="0"/>
    <x v="0"/>
    <s v="Y"/>
    <x v="0"/>
  </r>
  <r>
    <x v="692"/>
    <s v="JACK KLEIN TRUST PARTERNSHIP"/>
    <x v="0"/>
    <x v="27"/>
    <x v="0"/>
    <x v="0"/>
    <s v="Y"/>
    <x v="0"/>
  </r>
  <r>
    <x v="693"/>
    <s v="JACK KLEIN TRUST PARTERNSHIP"/>
    <x v="0"/>
    <x v="27"/>
    <x v="0"/>
    <x v="0"/>
    <s v="Y"/>
    <x v="0"/>
  </r>
  <r>
    <x v="694"/>
    <s v="JACK KLEIN TRUST PARTERNSHIP"/>
    <x v="0"/>
    <x v="4"/>
    <x v="0"/>
    <x v="1"/>
    <s v="Y"/>
    <x v="1"/>
  </r>
  <r>
    <x v="695"/>
    <s v="JACK KLEIN TRUST PARTERNSHIP"/>
    <x v="0"/>
    <x v="4"/>
    <x v="3"/>
    <x v="1"/>
    <s v="Y"/>
    <x v="1"/>
  </r>
  <r>
    <x v="696"/>
    <s v="RICHARD G. KLEIN FAMILY LIMITED PARTNERSHIP"/>
    <x v="0"/>
    <x v="4"/>
    <x v="0"/>
    <x v="0"/>
    <s v="Y"/>
    <x v="0"/>
  </r>
  <r>
    <x v="697"/>
    <s v="JACK KLEIN TRUST PARTERNSHIP"/>
    <x v="0"/>
    <x v="27"/>
    <x v="0"/>
    <x v="0"/>
    <s v="Y"/>
    <x v="0"/>
  </r>
  <r>
    <x v="698"/>
    <s v="JACK KLEIN TRUST PARTNERSHIP"/>
    <x v="0"/>
    <x v="27"/>
    <x v="0"/>
    <x v="0"/>
    <s v="Y"/>
    <x v="0"/>
  </r>
  <r>
    <x v="699"/>
    <s v="MAIN STONE CORPORATION"/>
    <x v="0"/>
    <x v="12"/>
    <x v="0"/>
    <x v="0"/>
    <s v="Y"/>
    <x v="0"/>
  </r>
  <r>
    <x v="700"/>
    <s v="JACK KLEIN TRUST PARTNERSHIP"/>
    <x v="0"/>
    <x v="27"/>
    <x v="0"/>
    <x v="0"/>
    <s v="Y"/>
    <x v="0"/>
  </r>
  <r>
    <x v="701"/>
    <s v="ROBERT ARCEO"/>
    <x v="0"/>
    <x v="38"/>
    <x v="0"/>
    <x v="1"/>
    <s v="Y"/>
    <x v="1"/>
  </r>
  <r>
    <x v="702"/>
    <s v="MAIN STONE CORPORATION"/>
    <x v="0"/>
    <x v="13"/>
    <x v="0"/>
    <x v="0"/>
    <s v="Y"/>
    <x v="0"/>
  </r>
  <r>
    <x v="703"/>
    <s v="MAIN STONE CORPORATION"/>
    <x v="0"/>
    <x v="13"/>
    <x v="0"/>
    <x v="0"/>
    <s v="Y"/>
    <x v="0"/>
  </r>
  <r>
    <x v="704"/>
    <s v="ROBERT HILARIDES"/>
    <x v="0"/>
    <x v="38"/>
    <x v="0"/>
    <x v="1"/>
    <s v="Y"/>
    <x v="1"/>
  </r>
  <r>
    <x v="705"/>
    <s v="MAIN STONE CORPORATION"/>
    <x v="0"/>
    <x v="38"/>
    <x v="0"/>
    <x v="0"/>
    <s v="Y"/>
    <x v="0"/>
  </r>
  <r>
    <x v="706"/>
    <s v="MAIN STONE CORPORATION"/>
    <x v="0"/>
    <x v="38"/>
    <x v="0"/>
    <x v="0"/>
    <s v="Y"/>
    <x v="0"/>
  </r>
  <r>
    <x v="707"/>
    <s v="MAIN STONE CORPORATION"/>
    <x v="0"/>
    <x v="13"/>
    <x v="0"/>
    <x v="0"/>
    <s v="Y"/>
    <x v="0"/>
  </r>
  <r>
    <x v="708"/>
    <s v="H. DENIS VAN DE MAELE"/>
    <x v="0"/>
    <x v="38"/>
    <x v="0"/>
    <x v="1"/>
    <s v="Y"/>
    <x v="1"/>
  </r>
  <r>
    <x v="709"/>
    <s v="H. DENIS VAN DE MAELE"/>
    <x v="0"/>
    <x v="38"/>
    <x v="0"/>
    <x v="1"/>
    <s v="Y"/>
    <x v="1"/>
  </r>
  <r>
    <x v="710"/>
    <s v="MAIN STONE CORPORATION"/>
    <x v="0"/>
    <x v="12"/>
    <x v="0"/>
    <x v="0"/>
    <s v="Y"/>
    <x v="0"/>
  </r>
  <r>
    <x v="711"/>
    <s v="PESCADERO RECLAMATION DIST NO 2058"/>
    <x v="0"/>
    <x v="28"/>
    <x v="0"/>
    <x v="0"/>
    <s v="Y"/>
    <x v="4"/>
  </r>
  <r>
    <x v="712"/>
    <s v="DUARTE A SOARES"/>
    <x v="0"/>
    <x v="38"/>
    <x v="0"/>
    <x v="0"/>
    <s v="Y"/>
    <x v="0"/>
  </r>
  <r>
    <x v="713"/>
    <s v="REYNOLDS, JEAN CAROLE ETAL"/>
    <x v="0"/>
    <x v="15"/>
    <x v="0"/>
    <x v="0"/>
    <s v="Y"/>
    <x v="0"/>
  </r>
  <r>
    <x v="714"/>
    <s v="PESCADERO RECLAMATION DIST NO 2058"/>
    <x v="0"/>
    <x v="28"/>
    <x v="0"/>
    <x v="0"/>
    <s v="Y"/>
    <x v="4"/>
  </r>
  <r>
    <x v="715"/>
    <s v="MAIN STONE CORPORATION"/>
    <x v="0"/>
    <x v="38"/>
    <x v="0"/>
    <x v="0"/>
    <s v="Y"/>
    <x v="0"/>
  </r>
  <r>
    <x v="716"/>
    <s v="LARKIN TR ETAL"/>
    <x v="0"/>
    <x v="9"/>
    <x v="0"/>
    <x v="0"/>
    <s v="Y"/>
    <x v="0"/>
  </r>
  <r>
    <x v="717"/>
    <s v="PESCADERO RECLAMATION DIST NO 2058"/>
    <x v="0"/>
    <x v="28"/>
    <x v="0"/>
    <x v="0"/>
    <s v="Y"/>
    <x v="4"/>
  </r>
  <r>
    <x v="718"/>
    <s v="MAIN STONE CORPORATION"/>
    <x v="0"/>
    <x v="38"/>
    <x v="0"/>
    <x v="0"/>
    <s v="Y"/>
    <x v="0"/>
  </r>
  <r>
    <x v="719"/>
    <s v="RICHARD MARCUCCI"/>
    <x v="0"/>
    <x v="38"/>
    <x v="0"/>
    <x v="0"/>
    <s v="Y"/>
    <x v="0"/>
  </r>
  <r>
    <x v="720"/>
    <s v="PESCADERO RECLAMATION DIST NO 2058"/>
    <x v="0"/>
    <x v="28"/>
    <x v="0"/>
    <x v="0"/>
    <s v="Y"/>
    <x v="4"/>
  </r>
  <r>
    <x v="721"/>
    <s v="MAIN STONE CORPORATION"/>
    <x v="0"/>
    <x v="38"/>
    <x v="0"/>
    <x v="0"/>
    <s v="Y"/>
    <x v="0"/>
  </r>
  <r>
    <x v="722"/>
    <s v="PESCADERO RECLAMATION DIST NO 2058"/>
    <x v="0"/>
    <x v="28"/>
    <x v="0"/>
    <x v="0"/>
    <s v="Y"/>
    <x v="4"/>
  </r>
  <r>
    <x v="723"/>
    <s v="PESCADERO RECLAMATION DIST NO 2058"/>
    <x v="0"/>
    <x v="28"/>
    <x v="0"/>
    <x v="0"/>
    <s v="Y"/>
    <x v="4"/>
  </r>
  <r>
    <x v="724"/>
    <s v="PESCADERO RECLAMATION DIST NO 2058"/>
    <x v="0"/>
    <x v="28"/>
    <x v="0"/>
    <x v="0"/>
    <s v="Y"/>
    <x v="4"/>
  </r>
  <r>
    <x v="725"/>
    <s v="PESCADERO RECLAMATION DIST NO 2058"/>
    <x v="0"/>
    <x v="28"/>
    <x v="0"/>
    <x v="0"/>
    <s v="Y"/>
    <x v="4"/>
  </r>
  <r>
    <x v="726"/>
    <s v="ANITA J MERLO"/>
    <x v="0"/>
    <x v="14"/>
    <x v="0"/>
    <x v="0"/>
    <s v="Y"/>
    <x v="0"/>
  </r>
  <r>
    <x v="727"/>
    <s v="ANITA MERLO"/>
    <x v="0"/>
    <x v="14"/>
    <x v="0"/>
    <x v="0"/>
    <s v="Y"/>
    <x v="0"/>
  </r>
  <r>
    <x v="728"/>
    <s v="ANITA MERLO"/>
    <x v="0"/>
    <x v="14"/>
    <x v="0"/>
    <x v="0"/>
    <s v="Y"/>
    <x v="0"/>
  </r>
  <r>
    <x v="729"/>
    <s v="ANITA MERLO"/>
    <x v="0"/>
    <x v="14"/>
    <x v="0"/>
    <x v="0"/>
    <s v="Y"/>
    <x v="0"/>
  </r>
  <r>
    <x v="730"/>
    <s v="ARNAUDO BROTHERS"/>
    <x v="0"/>
    <x v="38"/>
    <x v="0"/>
    <x v="0"/>
    <s v="Y"/>
    <x v="0"/>
  </r>
  <r>
    <x v="731"/>
    <s v="THE ESTATE OF ANGELINA MERLO"/>
    <x v="0"/>
    <x v="14"/>
    <x v="0"/>
    <x v="0"/>
    <s v="Y"/>
    <x v="0"/>
  </r>
  <r>
    <x v="732"/>
    <s v="ANITA MERLO"/>
    <x v="0"/>
    <x v="14"/>
    <x v="0"/>
    <x v="0"/>
    <s v="Y"/>
    <x v="0"/>
  </r>
  <r>
    <x v="733"/>
    <s v="RUDY M. MUSSI INVESTMENT L.P."/>
    <x v="0"/>
    <x v="38"/>
    <x v="0"/>
    <x v="0"/>
    <s v="Y"/>
    <x v="0"/>
  </r>
  <r>
    <x v="734"/>
    <s v="RUDY M. MUSSI INVESTMENT L.P."/>
    <x v="0"/>
    <x v="9"/>
    <x v="0"/>
    <x v="0"/>
    <s v="Y"/>
    <x v="0"/>
  </r>
  <r>
    <x v="735"/>
    <s v="WILSON VINEYARD PROPERTIES"/>
    <x v="0"/>
    <x v="38"/>
    <x v="0"/>
    <x v="1"/>
    <s v="Y"/>
    <x v="1"/>
  </r>
  <r>
    <x v="736"/>
    <s v="WILSON FARMS"/>
    <x v="0"/>
    <x v="38"/>
    <x v="0"/>
    <x v="1"/>
    <s v="Y"/>
    <x v="1"/>
  </r>
  <r>
    <x v="737"/>
    <s v="WILSON FARMS"/>
    <x v="0"/>
    <x v="38"/>
    <x v="0"/>
    <x v="1"/>
    <s v="Y"/>
    <x v="1"/>
  </r>
  <r>
    <x v="738"/>
    <s v="WILSON FARMS"/>
    <x v="0"/>
    <x v="38"/>
    <x v="0"/>
    <x v="1"/>
    <s v="Y"/>
    <x v="1"/>
  </r>
  <r>
    <x v="739"/>
    <s v="WURSTER RANCHES, LP"/>
    <x v="0"/>
    <x v="38"/>
    <x v="0"/>
    <x v="1"/>
    <s v="Y"/>
    <x v="1"/>
  </r>
  <r>
    <x v="740"/>
    <s v="WURSTER RANCHES, LP"/>
    <x v="0"/>
    <x v="38"/>
    <x v="0"/>
    <x v="1"/>
    <s v="Y"/>
    <x v="1"/>
  </r>
  <r>
    <x v="741"/>
    <s v="CHARLOTTE BETH ROBBINS"/>
    <x v="0"/>
    <x v="38"/>
    <x v="0"/>
    <x v="1"/>
    <s v="Y"/>
    <x v="1"/>
  </r>
  <r>
    <x v="742"/>
    <s v="JAMES DE FREMERY IV"/>
    <x v="0"/>
    <x v="29"/>
    <x v="0"/>
    <x v="0"/>
    <s v="Y"/>
    <x v="0"/>
  </r>
  <r>
    <x v="743"/>
    <s v="MARGERY H. STRASS"/>
    <x v="0"/>
    <x v="29"/>
    <x v="0"/>
    <x v="0"/>
    <s v="Y"/>
    <x v="0"/>
  </r>
  <r>
    <x v="744"/>
    <s v="GEORGE L. BARBER"/>
    <x v="0"/>
    <x v="4"/>
    <x v="0"/>
    <x v="1"/>
    <s v="Y"/>
    <x v="1"/>
  </r>
  <r>
    <x v="745"/>
    <s v="MARGERY H. STRASS"/>
    <x v="0"/>
    <x v="29"/>
    <x v="0"/>
    <x v="0"/>
    <s v="Y"/>
    <x v="0"/>
  </r>
  <r>
    <x v="746"/>
    <s v="MARGERY H. STRASS"/>
    <x v="0"/>
    <x v="29"/>
    <x v="0"/>
    <x v="0"/>
    <s v="Y"/>
    <x v="0"/>
  </r>
  <r>
    <x v="747"/>
    <s v="KARAN L. TOLAND"/>
    <x v="0"/>
    <x v="38"/>
    <x v="0"/>
    <x v="0"/>
    <s v="Y"/>
    <x v="0"/>
  </r>
  <r>
    <x v="748"/>
    <s v="JAMES DE FREMERY IV"/>
    <x v="0"/>
    <x v="29"/>
    <x v="0"/>
    <x v="0"/>
    <s v="Y"/>
    <x v="0"/>
  </r>
  <r>
    <x v="749"/>
    <s v="JOSEPH T SANCHEZ"/>
    <x v="0"/>
    <x v="38"/>
    <x v="0"/>
    <x v="1"/>
    <s v="Y"/>
    <x v="1"/>
  </r>
  <r>
    <x v="750"/>
    <s v="JAMES DE FREMERY IV"/>
    <x v="0"/>
    <x v="29"/>
    <x v="0"/>
    <x v="0"/>
    <s v="Y"/>
    <x v="0"/>
  </r>
  <r>
    <x v="751"/>
    <s v="WALNUT GROVE LAND COMPANY"/>
    <x v="0"/>
    <x v="38"/>
    <x v="0"/>
    <x v="1"/>
    <s v="Y"/>
    <x v="1"/>
  </r>
  <r>
    <x v="752"/>
    <s v="MICHAEL GLEARY TRUST"/>
    <x v="0"/>
    <x v="38"/>
    <x v="0"/>
    <x v="1"/>
    <s v="Y"/>
    <x v="1"/>
  </r>
  <r>
    <x v="753"/>
    <s v="JAMES DE FREMERY IV"/>
    <x v="0"/>
    <x v="24"/>
    <x v="0"/>
    <x v="0"/>
    <s v="Y"/>
    <x v="0"/>
  </r>
  <r>
    <x v="754"/>
    <s v="DENNIS A. BRUGGMAN"/>
    <x v="0"/>
    <x v="38"/>
    <x v="0"/>
    <x v="1"/>
    <s v="Y"/>
    <x v="1"/>
  </r>
  <r>
    <x v="755"/>
    <s v="JOE SANCHEZ FARMS INC"/>
    <x v="0"/>
    <x v="38"/>
    <x v="0"/>
    <x v="1"/>
    <s v="Y"/>
    <x v="1"/>
  </r>
  <r>
    <x v="756"/>
    <s v="ENSHER, ALEXANDER AND BARSOOM, INC."/>
    <x v="0"/>
    <x v="38"/>
    <x v="0"/>
    <x v="1"/>
    <s v="Y"/>
    <x v="1"/>
  </r>
  <r>
    <x v="757"/>
    <s v="ENSHER, ALEXANDER AND BARSOOM, INC."/>
    <x v="0"/>
    <x v="38"/>
    <x v="0"/>
    <x v="1"/>
    <s v="Y"/>
    <x v="1"/>
  </r>
  <r>
    <x v="758"/>
    <s v="STEPHEN BARSOOM"/>
    <x v="0"/>
    <x v="38"/>
    <x v="0"/>
    <x v="1"/>
    <s v="Y"/>
    <x v="1"/>
  </r>
  <r>
    <x v="759"/>
    <s v="DONNA L REED"/>
    <x v="0"/>
    <x v="38"/>
    <x v="0"/>
    <x v="1"/>
    <s v="Y"/>
    <x v="1"/>
  </r>
  <r>
    <x v="760"/>
    <s v="JOHN MCCORMACK COMPANY INC"/>
    <x v="0"/>
    <x v="38"/>
    <x v="0"/>
    <x v="1"/>
    <s v="Y"/>
    <x v="1"/>
  </r>
  <r>
    <x v="761"/>
    <s v="WHITE MALLARD, INC."/>
    <x v="0"/>
    <x v="38"/>
    <x v="0"/>
    <x v="0"/>
    <s v="N"/>
    <x v="0"/>
  </r>
  <r>
    <x v="762"/>
    <s v="ALICE WHITMAN"/>
    <x v="0"/>
    <x v="5"/>
    <x v="0"/>
    <x v="0"/>
    <s v="Y"/>
    <x v="0"/>
  </r>
  <r>
    <x v="763"/>
    <s v="DAVID W NUSS"/>
    <x v="0"/>
    <x v="15"/>
    <x v="0"/>
    <x v="0"/>
    <s v="Y"/>
    <x v="0"/>
  </r>
  <r>
    <x v="764"/>
    <s v="DAVID W NUSS"/>
    <x v="0"/>
    <x v="38"/>
    <x v="0"/>
    <x v="0"/>
    <s v="Y"/>
    <x v="0"/>
  </r>
  <r>
    <x v="765"/>
    <s v="DAVID W NUSS"/>
    <x v="0"/>
    <x v="38"/>
    <x v="0"/>
    <x v="0"/>
    <s v="Y"/>
    <x v="0"/>
  </r>
  <r>
    <x v="766"/>
    <s v="GREENFIELDS TURF, INC"/>
    <x v="0"/>
    <x v="38"/>
    <x v="0"/>
    <x v="1"/>
    <s v="Y"/>
    <x v="1"/>
  </r>
  <r>
    <x v="767"/>
    <s v="L &amp; L FARMS, LLC"/>
    <x v="0"/>
    <x v="26"/>
    <x v="0"/>
    <x v="0"/>
    <s v="Y"/>
    <x v="0"/>
  </r>
  <r>
    <x v="768"/>
    <s v="L &amp; L FARMS, LLC"/>
    <x v="0"/>
    <x v="26"/>
    <x v="0"/>
    <x v="0"/>
    <s v="Y"/>
    <x v="0"/>
  </r>
  <r>
    <x v="769"/>
    <s v="EDWARD MCDOWELL"/>
    <x v="0"/>
    <x v="38"/>
    <x v="0"/>
    <x v="1"/>
    <s v="Y"/>
    <x v="1"/>
  </r>
  <r>
    <x v="770"/>
    <s v="SHADOWBIRD INC"/>
    <x v="0"/>
    <x v="36"/>
    <x v="0"/>
    <x v="0"/>
    <s v="Y"/>
    <x v="0"/>
  </r>
  <r>
    <x v="771"/>
    <s v="MUZIO FARMS, INC"/>
    <x v="0"/>
    <x v="36"/>
    <x v="0"/>
    <x v="0"/>
    <s v="Y"/>
    <x v="0"/>
  </r>
  <r>
    <x v="772"/>
    <s v="MUZIO FARMS, INC"/>
    <x v="0"/>
    <x v="36"/>
    <x v="0"/>
    <x v="0"/>
    <s v="Y"/>
    <x v="0"/>
  </r>
  <r>
    <x v="773"/>
    <s v="RUDY M. MUSSI INVESTMENT L.P."/>
    <x v="0"/>
    <x v="38"/>
    <x v="0"/>
    <x v="2"/>
    <s v="Y"/>
    <x v="3"/>
  </r>
  <r>
    <x v="774"/>
    <s v="RUDY M. MUSSI INVESTMENT L.P."/>
    <x v="0"/>
    <x v="38"/>
    <x v="0"/>
    <x v="2"/>
    <s v="Y"/>
    <x v="3"/>
  </r>
  <r>
    <x v="775"/>
    <s v="R &amp; M RANCH PTP"/>
    <x v="0"/>
    <x v="38"/>
    <x v="0"/>
    <x v="0"/>
    <s v="Y"/>
    <x v="0"/>
  </r>
  <r>
    <x v="776"/>
    <s v="R &amp; M RANCH PTP"/>
    <x v="0"/>
    <x v="38"/>
    <x v="0"/>
    <x v="0"/>
    <s v="Y"/>
    <x v="0"/>
  </r>
  <r>
    <x v="777"/>
    <s v="R &amp; M RANCH PTP"/>
    <x v="0"/>
    <x v="38"/>
    <x v="0"/>
    <x v="0"/>
    <s v="Y"/>
    <x v="0"/>
  </r>
  <r>
    <x v="778"/>
    <s v="STATE OF CA, DEPT. OF WATER RESOURCES"/>
    <x v="0"/>
    <x v="38"/>
    <x v="0"/>
    <x v="0"/>
    <s v="Y"/>
    <x v="0"/>
  </r>
  <r>
    <x v="779"/>
    <s v="STATE OF CA, DEPT. OF WATER RESOURCES"/>
    <x v="0"/>
    <x v="38"/>
    <x v="0"/>
    <x v="0"/>
    <s v="Y"/>
    <x v="0"/>
  </r>
  <r>
    <x v="780"/>
    <s v="STATE OF CA, DEPT. OF WATER RESOURCES"/>
    <x v="0"/>
    <x v="38"/>
    <x v="0"/>
    <x v="0"/>
    <s v="Y"/>
    <x v="0"/>
  </r>
  <r>
    <x v="781"/>
    <s v="HASTINGS ISLAND LAND COMPANY"/>
    <x v="0"/>
    <x v="38"/>
    <x v="0"/>
    <x v="1"/>
    <s v="Y"/>
    <x v="1"/>
  </r>
  <r>
    <x v="782"/>
    <s v="STATE OF CA, DEPT. OF WATER RESOURCES"/>
    <x v="0"/>
    <x v="38"/>
    <x v="0"/>
    <x v="0"/>
    <s v="Y"/>
    <x v="0"/>
  </r>
  <r>
    <x v="783"/>
    <s v="HASTINGS ISLAND LAND COMPANY"/>
    <x v="0"/>
    <x v="38"/>
    <x v="0"/>
    <x v="1"/>
    <s v="Y"/>
    <x v="1"/>
  </r>
  <r>
    <x v="784"/>
    <s v="PAUL E STEFANI"/>
    <x v="0"/>
    <x v="38"/>
    <x v="0"/>
    <x v="1"/>
    <s v="Y"/>
    <x v="1"/>
  </r>
  <r>
    <x v="785"/>
    <s v="STATE OF CA, DEPT. OF WATER RESOURCES"/>
    <x v="0"/>
    <x v="38"/>
    <x v="0"/>
    <x v="0"/>
    <s v="Y"/>
    <x v="0"/>
  </r>
  <r>
    <x v="786"/>
    <s v="STATE OF CA, DEPT. OF WATER RESOURCES"/>
    <x v="0"/>
    <x v="38"/>
    <x v="0"/>
    <x v="0"/>
    <s v="Y"/>
    <x v="0"/>
  </r>
  <r>
    <x v="787"/>
    <s v="CECIL RODGERS"/>
    <x v="0"/>
    <x v="7"/>
    <x v="0"/>
    <x v="0"/>
    <s v="Y"/>
    <x v="0"/>
  </r>
  <r>
    <x v="788"/>
    <s v="PUMP HOUSE RANCHES INC"/>
    <x v="0"/>
    <x v="38"/>
    <x v="0"/>
    <x v="1"/>
    <s v="Y"/>
    <x v="1"/>
  </r>
  <r>
    <x v="789"/>
    <s v="MARILYN MCKAPES"/>
    <x v="0"/>
    <x v="38"/>
    <x v="0"/>
    <x v="1"/>
    <s v="Y"/>
    <x v="1"/>
  </r>
  <r>
    <x v="790"/>
    <s v="NATALI ROAD JOINT PUMP"/>
    <x v="0"/>
    <x v="38"/>
    <x v="0"/>
    <x v="0"/>
    <s v="Y"/>
    <x v="0"/>
  </r>
  <r>
    <x v="791"/>
    <s v="PYLMAN VINEYARDS INC"/>
    <x v="0"/>
    <x v="38"/>
    <x v="0"/>
    <x v="1"/>
    <s v="Y"/>
    <x v="1"/>
  </r>
  <r>
    <x v="792"/>
    <s v="SALLY LEE BOWLSBEY"/>
    <x v="0"/>
    <x v="38"/>
    <x v="0"/>
    <x v="1"/>
    <s v="Y"/>
    <x v="1"/>
  </r>
  <r>
    <x v="793"/>
    <s v="ANTONIO PASSAGLIA"/>
    <x v="0"/>
    <x v="38"/>
    <x v="0"/>
    <x v="1"/>
    <s v="Y"/>
    <x v="1"/>
  </r>
  <r>
    <x v="794"/>
    <s v="PYLMAN VINEYARDS INC"/>
    <x v="0"/>
    <x v="38"/>
    <x v="0"/>
    <x v="1"/>
    <s v="Y"/>
    <x v="1"/>
  </r>
  <r>
    <x v="795"/>
    <s v="ROGER ZANNETTI"/>
    <x v="0"/>
    <x v="38"/>
    <x v="0"/>
    <x v="1"/>
    <s v="Y"/>
    <x v="1"/>
  </r>
  <r>
    <x v="796"/>
    <s v="RECLAMATION DISTRICT NO. 1004"/>
    <x v="0"/>
    <x v="38"/>
    <x v="0"/>
    <x v="0"/>
    <s v="N"/>
    <x v="0"/>
  </r>
  <r>
    <x v="797"/>
    <s v="RECLAMATION DISTRICT NO. 1004"/>
    <x v="0"/>
    <x v="38"/>
    <x v="0"/>
    <x v="0"/>
    <s v="N"/>
    <x v="0"/>
  </r>
  <r>
    <x v="798"/>
    <s v="RC FARMS INC"/>
    <x v="0"/>
    <x v="35"/>
    <x v="0"/>
    <x v="0"/>
    <s v="Y"/>
    <x v="0"/>
  </r>
  <r>
    <x v="799"/>
    <s v="RC FARMS INC"/>
    <x v="0"/>
    <x v="35"/>
    <x v="0"/>
    <x v="0"/>
    <s v="Y"/>
    <x v="0"/>
  </r>
  <r>
    <x v="800"/>
    <s v="ADRIANNA ANTONIOLLI"/>
    <x v="0"/>
    <x v="0"/>
    <x v="0"/>
    <x v="2"/>
    <s v="Y"/>
    <x v="3"/>
  </r>
  <r>
    <x v="801"/>
    <s v="RON DEL CARLO"/>
    <x v="0"/>
    <x v="38"/>
    <x v="0"/>
    <x v="0"/>
    <s v="Y"/>
    <x v="0"/>
  </r>
  <r>
    <x v="802"/>
    <s v="SCULLY PACKING COMPANY"/>
    <x v="0"/>
    <x v="38"/>
    <x v="0"/>
    <x v="1"/>
    <s v="Y"/>
    <x v="1"/>
  </r>
  <r>
    <x v="803"/>
    <s v="HERITAGE LAND COMPANY, INC."/>
    <x v="0"/>
    <x v="15"/>
    <x v="0"/>
    <x v="0"/>
    <s v="Y"/>
    <x v="0"/>
  </r>
  <r>
    <x v="804"/>
    <s v="HERITAGE LAND COMPANY, INC."/>
    <x v="0"/>
    <x v="15"/>
    <x v="0"/>
    <x v="0"/>
    <s v="Y"/>
    <x v="0"/>
  </r>
  <r>
    <x v="805"/>
    <s v="ZUCKERMAN-MANDEVILLE, INC."/>
    <x v="0"/>
    <x v="15"/>
    <x v="0"/>
    <x v="0"/>
    <s v="Y"/>
    <x v="0"/>
  </r>
  <r>
    <x v="806"/>
    <s v="ZUCKERMAN-MANDEVILLE, INC."/>
    <x v="0"/>
    <x v="15"/>
    <x v="0"/>
    <x v="0"/>
    <s v="Y"/>
    <x v="0"/>
  </r>
  <r>
    <x v="807"/>
    <s v="A ROSSI INC"/>
    <x v="0"/>
    <x v="10"/>
    <x v="0"/>
    <x v="0"/>
    <s v="Y"/>
    <x v="0"/>
  </r>
  <r>
    <x v="808"/>
    <s v="MINNIE RATTO"/>
    <x v="0"/>
    <x v="9"/>
    <x v="0"/>
    <x v="0"/>
    <s v="Y"/>
    <x v="0"/>
  </r>
  <r>
    <x v="809"/>
    <s v="THACH NGOC"/>
    <x v="0"/>
    <x v="9"/>
    <x v="0"/>
    <x v="0"/>
    <s v="Y"/>
    <x v="0"/>
  </r>
  <r>
    <x v="810"/>
    <s v="JOSEPH BACCHETTI"/>
    <x v="0"/>
    <x v="12"/>
    <x v="0"/>
    <x v="0"/>
    <s v="Y"/>
    <x v="0"/>
  </r>
  <r>
    <x v="811"/>
    <s v="ABF FARM SERVICES INC."/>
    <x v="0"/>
    <x v="38"/>
    <x v="0"/>
    <x v="0"/>
    <s v="Y"/>
    <x v="0"/>
  </r>
  <r>
    <x v="812"/>
    <s v="MAIN STONE CORPORATION"/>
    <x v="0"/>
    <x v="38"/>
    <x v="0"/>
    <x v="0"/>
    <s v="Y"/>
    <x v="0"/>
  </r>
  <r>
    <x v="813"/>
    <s v="ABF FARM SERVICES INC."/>
    <x v="0"/>
    <x v="11"/>
    <x v="0"/>
    <x v="0"/>
    <s v="Y"/>
    <x v="0"/>
  </r>
  <r>
    <x v="814"/>
    <s v="PYLMAN VINEYARDS INC"/>
    <x v="0"/>
    <x v="38"/>
    <x v="0"/>
    <x v="1"/>
    <s v="Y"/>
    <x v="1"/>
  </r>
  <r>
    <x v="815"/>
    <s v="JOHN C. ROCHA"/>
    <x v="0"/>
    <x v="38"/>
    <x v="0"/>
    <x v="0"/>
    <s v="Y"/>
    <x v="0"/>
  </r>
  <r>
    <x v="816"/>
    <s v="RECLAMATION DISTRICT #150"/>
    <x v="0"/>
    <x v="38"/>
    <x v="0"/>
    <x v="1"/>
    <s v="Y"/>
    <x v="1"/>
  </r>
  <r>
    <x v="817"/>
    <s v="WARREN SCHMIDT"/>
    <x v="0"/>
    <x v="38"/>
    <x v="0"/>
    <x v="2"/>
    <s v="Y"/>
    <x v="3"/>
  </r>
  <r>
    <x v="818"/>
    <s v="TRAPPER SLOUGH RANCH CORPORATION"/>
    <x v="0"/>
    <x v="29"/>
    <x v="0"/>
    <x v="0"/>
    <s v="Y"/>
    <x v="0"/>
  </r>
  <r>
    <x v="819"/>
    <s v="JOHN C. ROCHA"/>
    <x v="0"/>
    <x v="38"/>
    <x v="0"/>
    <x v="0"/>
    <s v="Y"/>
    <x v="0"/>
  </r>
  <r>
    <x v="820"/>
    <s v="TRAPPER SLOUGH RANCH CORPORATION"/>
    <x v="0"/>
    <x v="38"/>
    <x v="0"/>
    <x v="0"/>
    <s v="Y"/>
    <x v="0"/>
  </r>
  <r>
    <x v="821"/>
    <s v="JOHN C. ROCHA"/>
    <x v="0"/>
    <x v="38"/>
    <x v="0"/>
    <x v="0"/>
    <s v="Y"/>
    <x v="0"/>
  </r>
  <r>
    <x v="822"/>
    <s v="JOHN C. ROCHA"/>
    <x v="0"/>
    <x v="38"/>
    <x v="0"/>
    <x v="0"/>
    <s v="Y"/>
    <x v="0"/>
  </r>
  <r>
    <x v="823"/>
    <s v="ZUCKERMAN-MANDEVILLE, INC."/>
    <x v="0"/>
    <x v="41"/>
    <x v="0"/>
    <x v="0"/>
    <s v="Y"/>
    <x v="0"/>
  </r>
  <r>
    <x v="824"/>
    <s v="ZUCKERMAN-HERITAGE INC"/>
    <x v="0"/>
    <x v="10"/>
    <x v="0"/>
    <x v="0"/>
    <s v="Y"/>
    <x v="0"/>
  </r>
  <r>
    <x v="825"/>
    <s v="ZUCKERMAN-MANDEVILLE, INC."/>
    <x v="0"/>
    <x v="41"/>
    <x v="0"/>
    <x v="0"/>
    <s v="Y"/>
    <x v="0"/>
  </r>
  <r>
    <x v="826"/>
    <s v="ZUCKERMAN-MANDEVILLE, INC."/>
    <x v="0"/>
    <x v="41"/>
    <x v="0"/>
    <x v="0"/>
    <s v="Y"/>
    <x v="0"/>
  </r>
  <r>
    <x v="827"/>
    <s v="CLAVIUS CLUB COMPANY LLC"/>
    <x v="0"/>
    <x v="41"/>
    <x v="0"/>
    <x v="0"/>
    <s v="Y"/>
    <x v="0"/>
  </r>
  <r>
    <x v="828"/>
    <s v="ZUCKERMAN-MANDEVILLE, INC."/>
    <x v="0"/>
    <x v="41"/>
    <x v="0"/>
    <x v="0"/>
    <s v="Y"/>
    <x v="0"/>
  </r>
  <r>
    <x v="829"/>
    <s v="ZUCKERMAN-MANDEVILLE, INC."/>
    <x v="0"/>
    <x v="41"/>
    <x v="0"/>
    <x v="0"/>
    <s v="Y"/>
    <x v="0"/>
  </r>
  <r>
    <x v="830"/>
    <s v="CLAVIUS CLUB COMPANY LLC"/>
    <x v="0"/>
    <x v="41"/>
    <x v="0"/>
    <x v="0"/>
    <s v="Y"/>
    <x v="0"/>
  </r>
  <r>
    <x v="831"/>
    <s v="CLAVIUS CLUB COMPANY LLC"/>
    <x v="0"/>
    <x v="41"/>
    <x v="0"/>
    <x v="0"/>
    <s v="Y"/>
    <x v="0"/>
  </r>
  <r>
    <x v="832"/>
    <s v="PACIFIC GAS AND ELECTRIC COMPANY"/>
    <x v="0"/>
    <x v="41"/>
    <x v="0"/>
    <x v="0"/>
    <s v="Y"/>
    <x v="0"/>
  </r>
  <r>
    <x v="833"/>
    <s v="PACIFIC GAS AND ELECTRIC COMPANY"/>
    <x v="0"/>
    <x v="41"/>
    <x v="0"/>
    <x v="0"/>
    <s v="Y"/>
    <x v="0"/>
  </r>
  <r>
    <x v="834"/>
    <s v="JAL FARMS INC"/>
    <x v="0"/>
    <x v="38"/>
    <x v="0"/>
    <x v="0"/>
    <s v="Y"/>
    <x v="0"/>
  </r>
  <r>
    <x v="835"/>
    <s v="JAL FARMS INC"/>
    <x v="0"/>
    <x v="13"/>
    <x v="0"/>
    <x v="0"/>
    <s v="Y"/>
    <x v="0"/>
  </r>
  <r>
    <x v="836"/>
    <s v="PACIFIC GAS AND ELECTRIC COMPANY"/>
    <x v="0"/>
    <x v="41"/>
    <x v="0"/>
    <x v="0"/>
    <s v="Y"/>
    <x v="0"/>
  </r>
  <r>
    <x v="837"/>
    <s v="JAL FARMS INC"/>
    <x v="0"/>
    <x v="13"/>
    <x v="0"/>
    <x v="0"/>
    <s v="Y"/>
    <x v="0"/>
  </r>
  <r>
    <x v="838"/>
    <s v="DIANE YOUNG"/>
    <x v="0"/>
    <x v="38"/>
    <x v="0"/>
    <x v="2"/>
    <s v="Y"/>
    <x v="3"/>
  </r>
  <r>
    <x v="839"/>
    <s v="JAL FARMS INC"/>
    <x v="0"/>
    <x v="38"/>
    <x v="0"/>
    <x v="0"/>
    <s v="Y"/>
    <x v="0"/>
  </r>
  <r>
    <x v="840"/>
    <s v="DIANE YOUNG"/>
    <x v="0"/>
    <x v="0"/>
    <x v="0"/>
    <x v="2"/>
    <s v="Y"/>
    <x v="3"/>
  </r>
  <r>
    <x v="841"/>
    <s v="JAL FARMS INC"/>
    <x v="0"/>
    <x v="38"/>
    <x v="0"/>
    <x v="0"/>
    <s v="Y"/>
    <x v="0"/>
  </r>
  <r>
    <x v="842"/>
    <s v="DIANE YOUNG"/>
    <x v="0"/>
    <x v="0"/>
    <x v="0"/>
    <x v="2"/>
    <s v="Y"/>
    <x v="3"/>
  </r>
  <r>
    <x v="843"/>
    <s v="JOHN MOULES"/>
    <x v="0"/>
    <x v="15"/>
    <x v="0"/>
    <x v="0"/>
    <s v="Y"/>
    <x v="0"/>
  </r>
  <r>
    <x v="844"/>
    <s v="FRANK MACHADO"/>
    <x v="0"/>
    <x v="38"/>
    <x v="0"/>
    <x v="1"/>
    <s v="Y"/>
    <x v="1"/>
  </r>
  <r>
    <x v="845"/>
    <s v="FRANK MACHADO"/>
    <x v="0"/>
    <x v="38"/>
    <x v="0"/>
    <x v="1"/>
    <s v="Y"/>
    <x v="1"/>
  </r>
  <r>
    <x v="846"/>
    <s v="FRANK G. MACHADO"/>
    <x v="0"/>
    <x v="38"/>
    <x v="0"/>
    <x v="1"/>
    <s v="Y"/>
    <x v="1"/>
  </r>
  <r>
    <x v="847"/>
    <s v="FRANK G. MACHADO"/>
    <x v="0"/>
    <x v="38"/>
    <x v="0"/>
    <x v="1"/>
    <s v="Y"/>
    <x v="1"/>
  </r>
  <r>
    <x v="848"/>
    <s v="FRANK G. MACHADO"/>
    <x v="0"/>
    <x v="38"/>
    <x v="0"/>
    <x v="1"/>
    <s v="Y"/>
    <x v="1"/>
  </r>
  <r>
    <x v="849"/>
    <s v="FRANK G. MACHADO"/>
    <x v="0"/>
    <x v="38"/>
    <x v="0"/>
    <x v="1"/>
    <s v="Y"/>
    <x v="1"/>
  </r>
  <r>
    <x v="850"/>
    <s v="BROWNS VALLEY IRRIGATION DISTRICT"/>
    <x v="0"/>
    <x v="38"/>
    <x v="0"/>
    <x v="0"/>
    <s v="N"/>
    <x v="0"/>
  </r>
  <r>
    <x v="851"/>
    <s v="PER MC, LLC."/>
    <x v="0"/>
    <x v="19"/>
    <x v="0"/>
    <x v="0"/>
    <s v="Y"/>
    <x v="0"/>
  </r>
  <r>
    <x v="852"/>
    <s v="HAY'S RANCH LLC."/>
    <x v="0"/>
    <x v="19"/>
    <x v="0"/>
    <x v="0"/>
    <s v="Y"/>
    <x v="0"/>
  </r>
  <r>
    <x v="853"/>
    <s v="SHERMAN CHIU"/>
    <x v="0"/>
    <x v="0"/>
    <x v="0"/>
    <x v="0"/>
    <s v="Y"/>
    <x v="0"/>
  </r>
  <r>
    <x v="854"/>
    <s v="TAJ-SILVA FARMS"/>
    <x v="0"/>
    <x v="38"/>
    <x v="0"/>
    <x v="1"/>
    <s v="Y"/>
    <x v="1"/>
  </r>
  <r>
    <x v="855"/>
    <s v="TAJ-SILVA FARMS"/>
    <x v="0"/>
    <x v="38"/>
    <x v="0"/>
    <x v="1"/>
    <s v="Y"/>
    <x v="1"/>
  </r>
  <r>
    <x v="856"/>
    <s v="TAJ-SILVA FARMS"/>
    <x v="0"/>
    <x v="38"/>
    <x v="0"/>
    <x v="1"/>
    <s v="Y"/>
    <x v="1"/>
  </r>
  <r>
    <x v="857"/>
    <s v="EARNEST J. POMBO JR."/>
    <x v="0"/>
    <x v="33"/>
    <x v="0"/>
    <x v="0"/>
    <s v="Y"/>
    <x v="0"/>
  </r>
  <r>
    <x v="858"/>
    <s v="SALLY LEE BOWLSBEY"/>
    <x v="0"/>
    <x v="38"/>
    <x v="0"/>
    <x v="1"/>
    <s v="Y"/>
    <x v="1"/>
  </r>
  <r>
    <x v="859"/>
    <s v="STEAMBOAT ACRES L.P."/>
    <x v="0"/>
    <x v="38"/>
    <x v="0"/>
    <x v="1"/>
    <s v="Y"/>
    <x v="1"/>
  </r>
  <r>
    <x v="860"/>
    <s v="STEAMBOAT ACRES L.P."/>
    <x v="0"/>
    <x v="38"/>
    <x v="0"/>
    <x v="1"/>
    <s v="Y"/>
    <x v="1"/>
  </r>
  <r>
    <x v="861"/>
    <s v="GALLO VINEYARDS INC"/>
    <x v="0"/>
    <x v="38"/>
    <x v="0"/>
    <x v="1"/>
    <s v="Y"/>
    <x v="1"/>
  </r>
  <r>
    <x v="862"/>
    <s v="LAWRENCE R AND RUTH VOTH SCHNEIDER FAMILY REVOCABLE TRUST"/>
    <x v="0"/>
    <x v="38"/>
    <x v="0"/>
    <x v="1"/>
    <s v="Y"/>
    <x v="1"/>
  </r>
  <r>
    <x v="863"/>
    <s v="HERITAGE LAND COMPANY, INC."/>
    <x v="0"/>
    <x v="15"/>
    <x v="0"/>
    <x v="0"/>
    <s v="Y"/>
    <x v="0"/>
  </r>
  <r>
    <x v="864"/>
    <s v="ZUCKERMAN-HERITAGE INC"/>
    <x v="0"/>
    <x v="41"/>
    <x v="0"/>
    <x v="0"/>
    <s v="Y"/>
    <x v="0"/>
  </r>
  <r>
    <x v="865"/>
    <s v="ZUCKERMAN-HERITAGE INC"/>
    <x v="0"/>
    <x v="41"/>
    <x v="0"/>
    <x v="0"/>
    <s v="Y"/>
    <x v="0"/>
  </r>
  <r>
    <x v="866"/>
    <s v="ZUCKERMAN-HERITAGE INC"/>
    <x v="0"/>
    <x v="41"/>
    <x v="0"/>
    <x v="0"/>
    <s v="Y"/>
    <x v="0"/>
  </r>
  <r>
    <x v="867"/>
    <s v="RECLAMATION DISTRICT #108"/>
    <x v="0"/>
    <x v="38"/>
    <x v="0"/>
    <x v="0"/>
    <s v="N"/>
    <x v="0"/>
  </r>
  <r>
    <x v="868"/>
    <s v="RECLAMATION DISTRICT #108"/>
    <x v="0"/>
    <x v="38"/>
    <x v="0"/>
    <x v="0"/>
    <s v="N"/>
    <x v="0"/>
  </r>
  <r>
    <x v="869"/>
    <s v="ZUCKERMAN-HERITAGE INC"/>
    <x v="0"/>
    <x v="41"/>
    <x v="0"/>
    <x v="0"/>
    <s v="Y"/>
    <x v="0"/>
  </r>
  <r>
    <x v="870"/>
    <s v="RECLAMATION DISTRICT #108"/>
    <x v="0"/>
    <x v="38"/>
    <x v="0"/>
    <x v="0"/>
    <s v="N"/>
    <x v="0"/>
  </r>
  <r>
    <x v="871"/>
    <s v="RONALD NUNN FAMILY LTD."/>
    <x v="0"/>
    <x v="38"/>
    <x v="0"/>
    <x v="0"/>
    <s v="Y"/>
    <x v="0"/>
  </r>
  <r>
    <x v="872"/>
    <s v="LEARY ETAL"/>
    <x v="0"/>
    <x v="38"/>
    <x v="0"/>
    <x v="1"/>
    <s v="Y"/>
    <x v="1"/>
  </r>
  <r>
    <x v="873"/>
    <s v="DONNA L REED"/>
    <x v="0"/>
    <x v="38"/>
    <x v="0"/>
    <x v="1"/>
    <s v="Y"/>
    <x v="1"/>
  </r>
  <r>
    <x v="874"/>
    <s v="JOHN BACKER"/>
    <x v="0"/>
    <x v="38"/>
    <x v="0"/>
    <x v="1"/>
    <s v="Y"/>
    <x v="1"/>
  </r>
  <r>
    <x v="875"/>
    <s v="HERITAGE LAND COMPANY, INC."/>
    <x v="0"/>
    <x v="15"/>
    <x v="0"/>
    <x v="0"/>
    <s v="Y"/>
    <x v="0"/>
  </r>
  <r>
    <x v="876"/>
    <s v="HERITAGE LAND COMPANY, INC."/>
    <x v="0"/>
    <x v="15"/>
    <x v="0"/>
    <x v="0"/>
    <s v="Y"/>
    <x v="0"/>
  </r>
  <r>
    <x v="877"/>
    <s v="HERITAGE LAND COMPANY, INC."/>
    <x v="0"/>
    <x v="15"/>
    <x v="0"/>
    <x v="0"/>
    <s v="Y"/>
    <x v="0"/>
  </r>
  <r>
    <x v="878"/>
    <s v="HERITAGE LAND COMPANY, INC."/>
    <x v="0"/>
    <x v="15"/>
    <x v="0"/>
    <x v="0"/>
    <s v="Y"/>
    <x v="0"/>
  </r>
  <r>
    <x v="879"/>
    <s v="HERITAGE LAND COMPANY, INC."/>
    <x v="0"/>
    <x v="15"/>
    <x v="0"/>
    <x v="0"/>
    <s v="Y"/>
    <x v="0"/>
  </r>
  <r>
    <x v="880"/>
    <s v="HERITAGE LAND COMPANY, INC."/>
    <x v="0"/>
    <x v="15"/>
    <x v="0"/>
    <x v="0"/>
    <s v="Y"/>
    <x v="0"/>
  </r>
  <r>
    <x v="881"/>
    <s v="COLDANI FAMILY TRUST"/>
    <x v="0"/>
    <x v="15"/>
    <x v="0"/>
    <x v="0"/>
    <s v="Y"/>
    <x v="0"/>
  </r>
  <r>
    <x v="882"/>
    <s v="COLDANI FAMILY TRUST"/>
    <x v="0"/>
    <x v="15"/>
    <x v="0"/>
    <x v="0"/>
    <s v="Y"/>
    <x v="0"/>
  </r>
  <r>
    <x v="883"/>
    <s v="COLDANI FAMILY TRUST"/>
    <x v="0"/>
    <x v="15"/>
    <x v="0"/>
    <x v="0"/>
    <s v="Y"/>
    <x v="0"/>
  </r>
  <r>
    <x v="884"/>
    <s v="COLDANI FAMILY TRUST"/>
    <x v="0"/>
    <x v="38"/>
    <x v="3"/>
    <x v="0"/>
    <s v="Y"/>
    <x v="0"/>
  </r>
  <r>
    <x v="885"/>
    <s v="COLDANI FAMILY TRUST"/>
    <x v="0"/>
    <x v="38"/>
    <x v="3"/>
    <x v="0"/>
    <s v="Y"/>
    <x v="0"/>
  </r>
  <r>
    <x v="886"/>
    <s v="STEVEN M COLDANI"/>
    <x v="0"/>
    <x v="15"/>
    <x v="0"/>
    <x v="0"/>
    <s v="Y"/>
    <x v="0"/>
  </r>
  <r>
    <x v="887"/>
    <s v="STEVEN M COLDANI"/>
    <x v="0"/>
    <x v="15"/>
    <x v="0"/>
    <x v="0"/>
    <s v="Y"/>
    <x v="0"/>
  </r>
  <r>
    <x v="888"/>
    <s v="US FISH AND WILDLIFE SERVICE - WATER RESOURCE BRANCH"/>
    <x v="0"/>
    <x v="38"/>
    <x v="0"/>
    <x v="0"/>
    <s v="N"/>
    <x v="0"/>
  </r>
  <r>
    <x v="889"/>
    <s v="ABILIO M MORAIS"/>
    <x v="0"/>
    <x v="38"/>
    <x v="0"/>
    <x v="0"/>
    <s v="Y"/>
    <x v="0"/>
  </r>
  <r>
    <x v="890"/>
    <s v="GLOBAL AG PROPERTIES USA, LLC"/>
    <x v="0"/>
    <x v="38"/>
    <x v="0"/>
    <x v="0"/>
    <s v="Y"/>
    <x v="0"/>
  </r>
  <r>
    <x v="891"/>
    <s v="MARTIN EMIGH"/>
    <x v="0"/>
    <x v="38"/>
    <x v="0"/>
    <x v="1"/>
    <s v="Y"/>
    <x v="1"/>
  </r>
  <r>
    <x v="892"/>
    <s v="CORTOPASSI PARTNERS LP"/>
    <x v="0"/>
    <x v="42"/>
    <x v="0"/>
    <x v="1"/>
    <s v="Y"/>
    <x v="1"/>
  </r>
  <r>
    <x v="893"/>
    <s v="CORTOPASSI PARTNERS LP"/>
    <x v="0"/>
    <x v="42"/>
    <x v="0"/>
    <x v="1"/>
    <s v="Y"/>
    <x v="1"/>
  </r>
  <r>
    <x v="894"/>
    <s v="CORTOPASSI PARTNERS LP"/>
    <x v="0"/>
    <x v="42"/>
    <x v="0"/>
    <x v="1"/>
    <s v="Y"/>
    <x v="1"/>
  </r>
  <r>
    <x v="895"/>
    <s v="CORTOPASSI PARTNERS LP"/>
    <x v="0"/>
    <x v="42"/>
    <x v="0"/>
    <x v="1"/>
    <s v="Y"/>
    <x v="1"/>
  </r>
  <r>
    <x v="896"/>
    <s v="CORTOPASSI PARTNERS LP"/>
    <x v="0"/>
    <x v="42"/>
    <x v="0"/>
    <x v="1"/>
    <s v="Y"/>
    <x v="1"/>
  </r>
  <r>
    <x v="897"/>
    <s v="CORTOPASSI PARTNERS LP"/>
    <x v="0"/>
    <x v="42"/>
    <x v="0"/>
    <x v="1"/>
    <s v="Y"/>
    <x v="1"/>
  </r>
  <r>
    <x v="898"/>
    <s v="CORTOPASSI PARTNERS LP"/>
    <x v="0"/>
    <x v="42"/>
    <x v="0"/>
    <x v="1"/>
    <s v="Y"/>
    <x v="1"/>
  </r>
  <r>
    <x v="899"/>
    <s v="CORTOPASSI PARTNERS LP"/>
    <x v="0"/>
    <x v="42"/>
    <x v="0"/>
    <x v="1"/>
    <s v="Y"/>
    <x v="1"/>
  </r>
  <r>
    <x v="900"/>
    <s v="CORTOPASSI PARTNERS LP"/>
    <x v="0"/>
    <x v="42"/>
    <x v="0"/>
    <x v="1"/>
    <s v="Y"/>
    <x v="1"/>
  </r>
  <r>
    <x v="901"/>
    <s v="CORTOPASSI PARTNERS LP"/>
    <x v="0"/>
    <x v="42"/>
    <x v="0"/>
    <x v="1"/>
    <s v="Y"/>
    <x v="1"/>
  </r>
  <r>
    <x v="902"/>
    <s v="CORTOPASSI PARTNERS LP"/>
    <x v="0"/>
    <x v="42"/>
    <x v="0"/>
    <x v="1"/>
    <s v="Y"/>
    <x v="1"/>
  </r>
  <r>
    <x v="903"/>
    <s v="CORTOPASSI PARTNERS LP"/>
    <x v="0"/>
    <x v="42"/>
    <x v="0"/>
    <x v="1"/>
    <s v="Y"/>
    <x v="1"/>
  </r>
  <r>
    <x v="904"/>
    <s v="CORTOPASSI PARTNERS LP"/>
    <x v="0"/>
    <x v="42"/>
    <x v="0"/>
    <x v="1"/>
    <s v="Y"/>
    <x v="1"/>
  </r>
  <r>
    <x v="905"/>
    <s v="HERBERT A. AND JOYCE M. SPECKMAN"/>
    <x v="0"/>
    <x v="10"/>
    <x v="0"/>
    <x v="0"/>
    <s v="Y"/>
    <x v="0"/>
  </r>
  <r>
    <x v="906"/>
    <s v="HERBERT A. AND JOYCE M. SPECKMAN"/>
    <x v="0"/>
    <x v="10"/>
    <x v="0"/>
    <x v="0"/>
    <s v="Y"/>
    <x v="0"/>
  </r>
  <r>
    <x v="907"/>
    <s v="HERBERT A. AND JOYCE M. SPECKMAN"/>
    <x v="0"/>
    <x v="10"/>
    <x v="0"/>
    <x v="0"/>
    <s v="Y"/>
    <x v="0"/>
  </r>
  <r>
    <x v="908"/>
    <s v="CONEY ISLAND FARMS INC"/>
    <x v="0"/>
    <x v="38"/>
    <x v="0"/>
    <x v="0"/>
    <s v="Y"/>
    <x v="0"/>
  </r>
  <r>
    <x v="909"/>
    <s v="CONEY ISLAND FARMS INC"/>
    <x v="0"/>
    <x v="38"/>
    <x v="0"/>
    <x v="0"/>
    <s v="Y"/>
    <x v="0"/>
  </r>
  <r>
    <x v="910"/>
    <s v="CONEY ISLAND FARMS INC"/>
    <x v="0"/>
    <x v="38"/>
    <x v="0"/>
    <x v="0"/>
    <s v="Y"/>
    <x v="0"/>
  </r>
  <r>
    <x v="911"/>
    <s v="CONEY ISLAND FARMS INC"/>
    <x v="0"/>
    <x v="38"/>
    <x v="0"/>
    <x v="0"/>
    <s v="Y"/>
    <x v="0"/>
  </r>
  <r>
    <x v="912"/>
    <s v="CONEY ISLAND FARMS INC"/>
    <x v="0"/>
    <x v="38"/>
    <x v="0"/>
    <x v="0"/>
    <s v="Y"/>
    <x v="0"/>
  </r>
  <r>
    <x v="913"/>
    <s v="CONEY ISLAND LP"/>
    <x v="0"/>
    <x v="10"/>
    <x v="0"/>
    <x v="0"/>
    <s v="Y"/>
    <x v="0"/>
  </r>
  <r>
    <x v="914"/>
    <s v="BLACKHOLE HABITAT, INC."/>
    <x v="0"/>
    <x v="14"/>
    <x v="0"/>
    <x v="0"/>
    <s v="Y"/>
    <x v="0"/>
  </r>
  <r>
    <x v="915"/>
    <s v="BLACKHOLE HABITAT, INC."/>
    <x v="0"/>
    <x v="14"/>
    <x v="0"/>
    <x v="0"/>
    <s v="Y"/>
    <x v="0"/>
  </r>
  <r>
    <x v="916"/>
    <s v="BLACKHOLE HABITAT, INC."/>
    <x v="0"/>
    <x v="14"/>
    <x v="0"/>
    <x v="0"/>
    <s v="Y"/>
    <x v="0"/>
  </r>
  <r>
    <x v="917"/>
    <s v="BLACKHOLE HABITAT, INC."/>
    <x v="0"/>
    <x v="14"/>
    <x v="0"/>
    <x v="0"/>
    <s v="Y"/>
    <x v="0"/>
  </r>
  <r>
    <x v="918"/>
    <s v="BLACKHOLE HABITAT, INC."/>
    <x v="0"/>
    <x v="38"/>
    <x v="0"/>
    <x v="0"/>
    <s v="Y"/>
    <x v="0"/>
  </r>
  <r>
    <x v="919"/>
    <s v="BLACKHOLE HABITAT, INC."/>
    <x v="0"/>
    <x v="38"/>
    <x v="0"/>
    <x v="0"/>
    <s v="Y"/>
    <x v="0"/>
  </r>
  <r>
    <x v="920"/>
    <s v="WOODBRIDGE FARMS, INC."/>
    <x v="0"/>
    <x v="14"/>
    <x v="0"/>
    <x v="0"/>
    <s v="Y"/>
    <x v="0"/>
  </r>
  <r>
    <x v="921"/>
    <s v="WOODBRIDGE FARMS, INC."/>
    <x v="0"/>
    <x v="14"/>
    <x v="0"/>
    <x v="0"/>
    <s v="Y"/>
    <x v="0"/>
  </r>
  <r>
    <x v="922"/>
    <s v="WOODBRIDGE FARMS, INC."/>
    <x v="0"/>
    <x v="14"/>
    <x v="0"/>
    <x v="0"/>
    <s v="Y"/>
    <x v="0"/>
  </r>
  <r>
    <x v="923"/>
    <s v="WOODBRIDGE FARMS, INC."/>
    <x v="0"/>
    <x v="14"/>
    <x v="0"/>
    <x v="0"/>
    <s v="Y"/>
    <x v="0"/>
  </r>
  <r>
    <x v="924"/>
    <s v="ISLANDS, INC."/>
    <x v="0"/>
    <x v="38"/>
    <x v="0"/>
    <x v="1"/>
    <s v="Y"/>
    <x v="1"/>
  </r>
  <r>
    <x v="925"/>
    <s v="ISLANDS, INC."/>
    <x v="0"/>
    <x v="38"/>
    <x v="0"/>
    <x v="1"/>
    <s v="Y"/>
    <x v="1"/>
  </r>
  <r>
    <x v="926"/>
    <s v="ISLANDS, INC."/>
    <x v="0"/>
    <x v="38"/>
    <x v="0"/>
    <x v="1"/>
    <s v="Y"/>
    <x v="1"/>
  </r>
  <r>
    <x v="927"/>
    <s v="ARMANDO P. AND MARY G. VANNI TRUST"/>
    <x v="0"/>
    <x v="38"/>
    <x v="0"/>
    <x v="0"/>
    <s v="Y"/>
    <x v="0"/>
  </r>
  <r>
    <x v="928"/>
    <s v="ARMANDO P. AND MARY G. VANNI TRUST"/>
    <x v="0"/>
    <x v="38"/>
    <x v="0"/>
    <x v="0"/>
    <s v="Y"/>
    <x v="0"/>
  </r>
  <r>
    <x v="929"/>
    <s v="ARMANDO P. AND MARY G. VANNI TRUST"/>
    <x v="0"/>
    <x v="38"/>
    <x v="0"/>
    <x v="0"/>
    <s v="Y"/>
    <x v="0"/>
  </r>
  <r>
    <x v="930"/>
    <s v="LONG BROTHER FAMILY L.P."/>
    <x v="0"/>
    <x v="7"/>
    <x v="0"/>
    <x v="0"/>
    <s v="Y"/>
    <x v="0"/>
  </r>
  <r>
    <x v="931"/>
    <s v="LONG BROTHER FAMILY L.P."/>
    <x v="0"/>
    <x v="7"/>
    <x v="0"/>
    <x v="0"/>
    <s v="Y"/>
    <x v="0"/>
  </r>
  <r>
    <x v="932"/>
    <s v="PROVIDENT IRRIGATION DISTRICT"/>
    <x v="0"/>
    <x v="38"/>
    <x v="0"/>
    <x v="0"/>
    <s v="N"/>
    <x v="0"/>
  </r>
  <r>
    <x v="933"/>
    <s v="PRINCETON-CODORA-GLENN IRRIGATION DISTRICT"/>
    <x v="0"/>
    <x v="38"/>
    <x v="0"/>
    <x v="0"/>
    <s v="N"/>
    <x v="0"/>
  </r>
  <r>
    <x v="934"/>
    <s v="CITY OF DAVIS"/>
    <x v="0"/>
    <x v="38"/>
    <x v="0"/>
    <x v="1"/>
    <s v="Y"/>
    <x v="1"/>
  </r>
  <r>
    <x v="935"/>
    <s v="ABILIO M MORAIS"/>
    <x v="0"/>
    <x v="15"/>
    <x v="0"/>
    <x v="0"/>
    <s v="Y"/>
    <x v="0"/>
  </r>
  <r>
    <x v="936"/>
    <s v="J.W. SILVEIRA CO."/>
    <x v="1"/>
    <x v="7"/>
    <x v="0"/>
    <x v="0"/>
    <s v="Y"/>
    <x v="0"/>
  </r>
  <r>
    <x v="937"/>
    <s v="CCRC FARMS, LLC"/>
    <x v="0"/>
    <x v="43"/>
    <x v="0"/>
    <x v="0"/>
    <s v="Y"/>
    <x v="0"/>
  </r>
  <r>
    <x v="938"/>
    <s v="TUSCANY RESEARCH INSTITUTE"/>
    <x v="0"/>
    <x v="38"/>
    <x v="0"/>
    <x v="0"/>
    <s v="Y"/>
    <x v="0"/>
  </r>
  <r>
    <x v="939"/>
    <s v="CCRC FARMS, LLC"/>
    <x v="0"/>
    <x v="43"/>
    <x v="0"/>
    <x v="0"/>
    <s v="Y"/>
    <x v="0"/>
  </r>
  <r>
    <x v="940"/>
    <s v="TUSCANY RESEARCH INSTITUTE"/>
    <x v="0"/>
    <x v="38"/>
    <x v="0"/>
    <x v="0"/>
    <s v="Y"/>
    <x v="0"/>
  </r>
  <r>
    <x v="941"/>
    <s v="TUSCANY RESEARCH INSTITUTE"/>
    <x v="0"/>
    <x v="43"/>
    <x v="0"/>
    <x v="0"/>
    <s v="Y"/>
    <x v="0"/>
  </r>
  <r>
    <x v="942"/>
    <s v="TUSCANY RESEARCH INSTITUTE"/>
    <x v="0"/>
    <x v="43"/>
    <x v="0"/>
    <x v="0"/>
    <s v="Y"/>
    <x v="0"/>
  </r>
  <r>
    <x v="943"/>
    <s v="TUSCANY RESEARCH INSTITUTE"/>
    <x v="0"/>
    <x v="43"/>
    <x v="0"/>
    <x v="0"/>
    <s v="Y"/>
    <x v="0"/>
  </r>
  <r>
    <x v="944"/>
    <s v="TUSCANY RESEARCH INSTITUTE"/>
    <x v="0"/>
    <x v="43"/>
    <x v="0"/>
    <x v="0"/>
    <s v="Y"/>
    <x v="0"/>
  </r>
  <r>
    <x v="945"/>
    <s v="TUSCANY RESEARCH INSTITUTE"/>
    <x v="0"/>
    <x v="43"/>
    <x v="0"/>
    <x v="0"/>
    <s v="Y"/>
    <x v="0"/>
  </r>
  <r>
    <x v="946"/>
    <s v="TUSCANY RESEARCH INSTITUTE"/>
    <x v="0"/>
    <x v="38"/>
    <x v="0"/>
    <x v="0"/>
    <s v="Y"/>
    <x v="0"/>
  </r>
  <r>
    <x v="947"/>
    <s v="TUSCANY RESEARCH INSTITUTE"/>
    <x v="0"/>
    <x v="43"/>
    <x v="0"/>
    <x v="0"/>
    <s v="Y"/>
    <x v="0"/>
  </r>
  <r>
    <x v="948"/>
    <s v="TUSCANY RESEARCH INSTITUTE"/>
    <x v="0"/>
    <x v="38"/>
    <x v="0"/>
    <x v="0"/>
    <s v="Y"/>
    <x v="0"/>
  </r>
  <r>
    <x v="949"/>
    <s v="TUSCANY RESEARCH INSTITUTE"/>
    <x v="0"/>
    <x v="43"/>
    <x v="0"/>
    <x v="0"/>
    <s v="Y"/>
    <x v="0"/>
  </r>
  <r>
    <x v="950"/>
    <s v="TUSCANY RESEARCH INSTITUTE"/>
    <x v="0"/>
    <x v="43"/>
    <x v="0"/>
    <x v="0"/>
    <s v="Y"/>
    <x v="0"/>
  </r>
  <r>
    <x v="951"/>
    <s v="TUSCANY RESEARCH INSTITUTE"/>
    <x v="0"/>
    <x v="43"/>
    <x v="0"/>
    <x v="0"/>
    <s v="Y"/>
    <x v="0"/>
  </r>
  <r>
    <x v="952"/>
    <s v="TUSCANY RESEARCH INSTITUTE"/>
    <x v="0"/>
    <x v="38"/>
    <x v="0"/>
    <x v="0"/>
    <s v="Y"/>
    <x v="0"/>
  </r>
  <r>
    <x v="953"/>
    <s v="TUSCANY RESEARCH INSTITUTE"/>
    <x v="0"/>
    <x v="38"/>
    <x v="0"/>
    <x v="0"/>
    <s v="Y"/>
    <x v="0"/>
  </r>
  <r>
    <x v="954"/>
    <s v="TUSCANY RESEARCH INSTITUTE"/>
    <x v="0"/>
    <x v="43"/>
    <x v="0"/>
    <x v="0"/>
    <s v="Y"/>
    <x v="0"/>
  </r>
  <r>
    <x v="955"/>
    <s v="CCRC FARMS, LLC"/>
    <x v="0"/>
    <x v="43"/>
    <x v="0"/>
    <x v="0"/>
    <s v="Y"/>
    <x v="0"/>
  </r>
  <r>
    <x v="956"/>
    <s v="CCRC FARMS, LLC"/>
    <x v="0"/>
    <x v="43"/>
    <x v="0"/>
    <x v="0"/>
    <s v="Y"/>
    <x v="0"/>
  </r>
  <r>
    <x v="957"/>
    <s v="CCRC FARMS, LLC"/>
    <x v="0"/>
    <x v="43"/>
    <x v="0"/>
    <x v="0"/>
    <s v="Y"/>
    <x v="0"/>
  </r>
  <r>
    <x v="958"/>
    <s v="CCRC FARMS, LLC"/>
    <x v="0"/>
    <x v="43"/>
    <x v="0"/>
    <x v="0"/>
    <s v="Y"/>
    <x v="0"/>
  </r>
  <r>
    <x v="959"/>
    <s v="TUSCANY RESEARCH INSTITUTE"/>
    <x v="0"/>
    <x v="43"/>
    <x v="0"/>
    <x v="0"/>
    <s v="Y"/>
    <x v="0"/>
  </r>
  <r>
    <x v="960"/>
    <s v="TUSCANY RESEARCH INSTITUTE"/>
    <x v="0"/>
    <x v="43"/>
    <x v="0"/>
    <x v="0"/>
    <s v="Y"/>
    <x v="0"/>
  </r>
  <r>
    <x v="961"/>
    <s v="TUSCANY RESEARCH INSTITUTE"/>
    <x v="0"/>
    <x v="43"/>
    <x v="0"/>
    <x v="0"/>
    <s v="Y"/>
    <x v="0"/>
  </r>
  <r>
    <x v="962"/>
    <s v="CCRC FARMS, LLC"/>
    <x v="0"/>
    <x v="43"/>
    <x v="0"/>
    <x v="0"/>
    <s v="Y"/>
    <x v="0"/>
  </r>
  <r>
    <x v="963"/>
    <s v="CCRC FARMS, LLC"/>
    <x v="0"/>
    <x v="43"/>
    <x v="0"/>
    <x v="0"/>
    <s v="Y"/>
    <x v="0"/>
  </r>
  <r>
    <x v="964"/>
    <s v="CCRC FARMS, LLC"/>
    <x v="0"/>
    <x v="43"/>
    <x v="0"/>
    <x v="0"/>
    <s v="Y"/>
    <x v="0"/>
  </r>
  <r>
    <x v="965"/>
    <s v="CCRC FARMS, LLC"/>
    <x v="0"/>
    <x v="43"/>
    <x v="0"/>
    <x v="0"/>
    <s v="Y"/>
    <x v="0"/>
  </r>
  <r>
    <x v="966"/>
    <s v="CCRC FARMS, LLC"/>
    <x v="0"/>
    <x v="43"/>
    <x v="0"/>
    <x v="0"/>
    <s v="Y"/>
    <x v="0"/>
  </r>
  <r>
    <x v="967"/>
    <s v="CCRC FARMS, LLC"/>
    <x v="0"/>
    <x v="43"/>
    <x v="0"/>
    <x v="0"/>
    <s v="Y"/>
    <x v="0"/>
  </r>
  <r>
    <x v="968"/>
    <s v="CHARLES P. TYSON"/>
    <x v="0"/>
    <x v="38"/>
    <x v="0"/>
    <x v="1"/>
    <s v="Y"/>
    <x v="1"/>
  </r>
  <r>
    <x v="969"/>
    <s v="WILLOW RCH. PROP."/>
    <x v="0"/>
    <x v="38"/>
    <x v="0"/>
    <x v="1"/>
    <s v="Y"/>
    <x v="1"/>
  </r>
  <r>
    <x v="970"/>
    <s v="TERMINOUS RANCH"/>
    <x v="0"/>
    <x v="38"/>
    <x v="0"/>
    <x v="0"/>
    <s v="Y"/>
    <x v="0"/>
  </r>
  <r>
    <x v="971"/>
    <s v="TERMINOUS RANCH"/>
    <x v="0"/>
    <x v="15"/>
    <x v="0"/>
    <x v="0"/>
    <s v="Y"/>
    <x v="0"/>
  </r>
  <r>
    <x v="972"/>
    <s v="MELINDA S. BARBERA"/>
    <x v="0"/>
    <x v="15"/>
    <x v="0"/>
    <x v="0"/>
    <s v="Y"/>
    <x v="0"/>
  </r>
  <r>
    <x v="973"/>
    <s v="CALIFORNIA DEPARTMENT OF FISH AND WILDLIFE"/>
    <x v="0"/>
    <x v="38"/>
    <x v="0"/>
    <x v="1"/>
    <s v="Y"/>
    <x v="1"/>
  </r>
  <r>
    <x v="974"/>
    <s v="CALIFORNIA DEPARTMENT OF FISH AND WILDLIFE"/>
    <x v="0"/>
    <x v="38"/>
    <x v="0"/>
    <x v="1"/>
    <s v="Y"/>
    <x v="1"/>
  </r>
  <r>
    <x v="975"/>
    <s v="TRANSMISSION AGENCY OF NORTHERN CALIFORNIA"/>
    <x v="0"/>
    <x v="38"/>
    <x v="0"/>
    <x v="0"/>
    <s v="Y"/>
    <x v="0"/>
  </r>
  <r>
    <x v="976"/>
    <s v="TRANSMISSION AGENCY OF NORTHERN CALIFORNIA"/>
    <x v="0"/>
    <x v="38"/>
    <x v="0"/>
    <x v="0"/>
    <s v="Y"/>
    <x v="0"/>
  </r>
  <r>
    <x v="977"/>
    <s v="TRANSMISSION AGENCY OF NORTHERN CALIFORNIA"/>
    <x v="0"/>
    <x v="38"/>
    <x v="0"/>
    <x v="0"/>
    <s v="Y"/>
    <x v="0"/>
  </r>
  <r>
    <x v="978"/>
    <s v="TRANSMISSION AGENCY OF NORTHERN CALIFORNIA"/>
    <x v="0"/>
    <x v="38"/>
    <x v="0"/>
    <x v="0"/>
    <s v="Y"/>
    <x v="0"/>
  </r>
  <r>
    <x v="979"/>
    <s v="DANIEL F ROZA JR"/>
    <x v="0"/>
    <x v="9"/>
    <x v="0"/>
    <x v="0"/>
    <s v="Y"/>
    <x v="0"/>
  </r>
  <r>
    <x v="980"/>
    <s v="BYRON-BETHANY IRRIGATION DISTRICT"/>
    <x v="0"/>
    <x v="38"/>
    <x v="0"/>
    <x v="0"/>
    <s v="Y"/>
    <x v="0"/>
  </r>
  <r>
    <x v="981"/>
    <s v="HAMILTON HECHTMAN JOINT VENTURE"/>
    <x v="0"/>
    <x v="38"/>
    <x v="0"/>
    <x v="1"/>
    <s v="Y"/>
    <x v="1"/>
  </r>
  <r>
    <x v="982"/>
    <s v="WILLIAM MESQUITA"/>
    <x v="0"/>
    <x v="38"/>
    <x v="0"/>
    <x v="1"/>
    <s v="Y"/>
    <x v="1"/>
  </r>
  <r>
    <x v="983"/>
    <s v="VICTORIA ISLAND LP"/>
    <x v="0"/>
    <x v="40"/>
    <x v="0"/>
    <x v="0"/>
    <s v="Y"/>
    <x v="0"/>
  </r>
  <r>
    <x v="984"/>
    <s v="VICTORIA ISLAND LP"/>
    <x v="0"/>
    <x v="40"/>
    <x v="0"/>
    <x v="0"/>
    <s v="Y"/>
    <x v="0"/>
  </r>
  <r>
    <x v="985"/>
    <s v="VICTORIA ISLAND LP"/>
    <x v="0"/>
    <x v="40"/>
    <x v="0"/>
    <x v="0"/>
    <s v="Y"/>
    <x v="0"/>
  </r>
  <r>
    <x v="986"/>
    <s v="VICTORIA ISLAND LP"/>
    <x v="0"/>
    <x v="40"/>
    <x v="0"/>
    <x v="0"/>
    <s v="Y"/>
    <x v="0"/>
  </r>
  <r>
    <x v="987"/>
    <s v="VICTORIA ISLAND LP"/>
    <x v="0"/>
    <x v="40"/>
    <x v="0"/>
    <x v="0"/>
    <s v="Y"/>
    <x v="0"/>
  </r>
  <r>
    <x v="988"/>
    <s v="VICTORIA ISLAND LP"/>
    <x v="0"/>
    <x v="40"/>
    <x v="0"/>
    <x v="0"/>
    <s v="Y"/>
    <x v="0"/>
  </r>
  <r>
    <x v="989"/>
    <s v="VICTORIA ISLAND LP"/>
    <x v="0"/>
    <x v="40"/>
    <x v="0"/>
    <x v="0"/>
    <s v="Y"/>
    <x v="0"/>
  </r>
  <r>
    <x v="990"/>
    <s v="VICTORIA ISLAND LP"/>
    <x v="0"/>
    <x v="40"/>
    <x v="0"/>
    <x v="0"/>
    <s v="Y"/>
    <x v="0"/>
  </r>
  <r>
    <x v="991"/>
    <s v="VICTORIA ISLAND LP"/>
    <x v="0"/>
    <x v="40"/>
    <x v="0"/>
    <x v="0"/>
    <s v="Y"/>
    <x v="0"/>
  </r>
  <r>
    <x v="992"/>
    <s v="VICTORIA ISLAND LP"/>
    <x v="0"/>
    <x v="40"/>
    <x v="0"/>
    <x v="0"/>
    <s v="Y"/>
    <x v="0"/>
  </r>
  <r>
    <x v="993"/>
    <s v="VICTORIA ISLAND LP"/>
    <x v="0"/>
    <x v="40"/>
    <x v="0"/>
    <x v="0"/>
    <s v="Y"/>
    <x v="0"/>
  </r>
  <r>
    <x v="994"/>
    <s v="VICTORIA ISLAND LP"/>
    <x v="0"/>
    <x v="40"/>
    <x v="0"/>
    <x v="0"/>
    <s v="Y"/>
    <x v="0"/>
  </r>
  <r>
    <x v="995"/>
    <s v="VICTORIA ISLAND LP"/>
    <x v="0"/>
    <x v="40"/>
    <x v="0"/>
    <x v="0"/>
    <s v="Y"/>
    <x v="0"/>
  </r>
  <r>
    <x v="996"/>
    <s v="VICTORIA ISLAND LP"/>
    <x v="0"/>
    <x v="40"/>
    <x v="0"/>
    <x v="0"/>
    <s v="Y"/>
    <x v="0"/>
  </r>
  <r>
    <x v="997"/>
    <s v="VICTORIA ISLAND LP"/>
    <x v="0"/>
    <x v="40"/>
    <x v="0"/>
    <x v="0"/>
    <s v="Y"/>
    <x v="0"/>
  </r>
  <r>
    <x v="998"/>
    <s v="VICTORIA ISLAND LP"/>
    <x v="0"/>
    <x v="40"/>
    <x v="0"/>
    <x v="0"/>
    <s v="Y"/>
    <x v="0"/>
  </r>
  <r>
    <x v="999"/>
    <s v="VICTORIA ISLAND LP"/>
    <x v="0"/>
    <x v="40"/>
    <x v="0"/>
    <x v="0"/>
    <s v="Y"/>
    <x v="0"/>
  </r>
  <r>
    <x v="1000"/>
    <s v="VICTORIA ISLAND LP"/>
    <x v="0"/>
    <x v="40"/>
    <x v="0"/>
    <x v="0"/>
    <s v="Y"/>
    <x v="0"/>
  </r>
  <r>
    <x v="1001"/>
    <s v="JOE SILVA"/>
    <x v="0"/>
    <x v="38"/>
    <x v="0"/>
    <x v="1"/>
    <s v="Y"/>
    <x v="1"/>
  </r>
  <r>
    <x v="1002"/>
    <s v="U S FISH &amp; WILDLIFE SERVICE"/>
    <x v="0"/>
    <x v="38"/>
    <x v="0"/>
    <x v="1"/>
    <s v="Y"/>
    <x v="1"/>
  </r>
  <r>
    <x v="1003"/>
    <s v="SAN JOAQUIN DELTA FARMS INC."/>
    <x v="0"/>
    <x v="38"/>
    <x v="0"/>
    <x v="0"/>
    <s v="Y"/>
    <x v="0"/>
  </r>
  <r>
    <x v="1004"/>
    <s v="AMISTAD RANCHES"/>
    <x v="0"/>
    <x v="38"/>
    <x v="0"/>
    <x v="1"/>
    <s v="Y"/>
    <x v="1"/>
  </r>
  <r>
    <x v="1005"/>
    <s v="AMISTAD RANCHES"/>
    <x v="0"/>
    <x v="38"/>
    <x v="0"/>
    <x v="1"/>
    <s v="Y"/>
    <x v="1"/>
  </r>
  <r>
    <x v="1006"/>
    <s v="AMISTAD RANCHES"/>
    <x v="0"/>
    <x v="4"/>
    <x v="0"/>
    <x v="1"/>
    <s v="Y"/>
    <x v="1"/>
  </r>
  <r>
    <x v="1007"/>
    <s v="AMISTAD RANCHES"/>
    <x v="0"/>
    <x v="38"/>
    <x v="0"/>
    <x v="1"/>
    <s v="Y"/>
    <x v="1"/>
  </r>
  <r>
    <x v="1008"/>
    <s v="AMISTAD RANCHES"/>
    <x v="0"/>
    <x v="38"/>
    <x v="0"/>
    <x v="1"/>
    <s v="Y"/>
    <x v="1"/>
  </r>
  <r>
    <x v="1009"/>
    <s v="AMISTAD RANCHES"/>
    <x v="0"/>
    <x v="38"/>
    <x v="0"/>
    <x v="1"/>
    <s v="Y"/>
    <x v="1"/>
  </r>
  <r>
    <x v="1010"/>
    <s v="AMISTAD RANCHES"/>
    <x v="0"/>
    <x v="38"/>
    <x v="0"/>
    <x v="1"/>
    <s v="Y"/>
    <x v="1"/>
  </r>
  <r>
    <x v="1011"/>
    <s v="STOKES BROTHERS FARMS"/>
    <x v="0"/>
    <x v="38"/>
    <x v="0"/>
    <x v="1"/>
    <s v="Y"/>
    <x v="1"/>
  </r>
  <r>
    <x v="1012"/>
    <s v="STOKES BROTHERS FARMS"/>
    <x v="0"/>
    <x v="38"/>
    <x v="0"/>
    <x v="1"/>
    <s v="Y"/>
    <x v="1"/>
  </r>
  <r>
    <x v="1013"/>
    <s v="STOKES BROTHERS FARMS"/>
    <x v="0"/>
    <x v="38"/>
    <x v="0"/>
    <x v="1"/>
    <s v="Y"/>
    <x v="1"/>
  </r>
  <r>
    <x v="1014"/>
    <s v="STOKES BROTHERS FARMS"/>
    <x v="0"/>
    <x v="38"/>
    <x v="0"/>
    <x v="1"/>
    <s v="Y"/>
    <x v="1"/>
  </r>
  <r>
    <x v="1015"/>
    <s v="STOKES BROTHERS FARMS"/>
    <x v="0"/>
    <x v="38"/>
    <x v="0"/>
    <x v="1"/>
    <s v="Y"/>
    <x v="1"/>
  </r>
  <r>
    <x v="1016"/>
    <s v="STOKES BROTHERS FARMS"/>
    <x v="0"/>
    <x v="38"/>
    <x v="0"/>
    <x v="1"/>
    <s v="Y"/>
    <x v="1"/>
  </r>
  <r>
    <x v="1017"/>
    <s v="FILDIN DEVELOPMENT COMPANY"/>
    <x v="0"/>
    <x v="16"/>
    <x v="0"/>
    <x v="0"/>
    <s v="Y"/>
    <x v="0"/>
  </r>
  <r>
    <x v="1018"/>
    <s v="BARBERA PACKING CORPORATION"/>
    <x v="0"/>
    <x v="38"/>
    <x v="0"/>
    <x v="0"/>
    <s v="Y"/>
    <x v="0"/>
  </r>
  <r>
    <x v="1019"/>
    <s v="DIABLO VINEYARDS"/>
    <x v="0"/>
    <x v="38"/>
    <x v="0"/>
    <x v="1"/>
    <s v="Y"/>
    <x v="1"/>
  </r>
  <r>
    <x v="1020"/>
    <s v="DIABLO VINEYARDS"/>
    <x v="0"/>
    <x v="38"/>
    <x v="0"/>
    <x v="1"/>
    <s v="Y"/>
    <x v="1"/>
  </r>
  <r>
    <x v="1021"/>
    <s v="MERRILL/JOHNSON VINEYARDS"/>
    <x v="0"/>
    <x v="38"/>
    <x v="0"/>
    <x v="1"/>
    <s v="Y"/>
    <x v="1"/>
  </r>
  <r>
    <x v="1022"/>
    <s v="LLOYD PAREIRA"/>
    <x v="0"/>
    <x v="38"/>
    <x v="0"/>
    <x v="0"/>
    <s v="N"/>
    <x v="0"/>
  </r>
  <r>
    <x v="1023"/>
    <s v="SPALETTA REYNOLDS PTP"/>
    <x v="0"/>
    <x v="41"/>
    <x v="0"/>
    <x v="0"/>
    <s v="Y"/>
    <x v="0"/>
  </r>
  <r>
    <x v="1024"/>
    <s v="ROBERT &amp; CAROLYN REYNOLDS FAM LLC"/>
    <x v="0"/>
    <x v="41"/>
    <x v="0"/>
    <x v="0"/>
    <s v="Y"/>
    <x v="0"/>
  </r>
  <r>
    <x v="1025"/>
    <s v="HERITAGE LAND COMPANY, INC."/>
    <x v="0"/>
    <x v="41"/>
    <x v="0"/>
    <x v="0"/>
    <s v="Y"/>
    <x v="0"/>
  </r>
  <r>
    <x v="1026"/>
    <s v="HERITAGE LAND COMPANY, INC."/>
    <x v="0"/>
    <x v="41"/>
    <x v="0"/>
    <x v="0"/>
    <s v="Y"/>
    <x v="0"/>
  </r>
  <r>
    <x v="1027"/>
    <s v="HERITAGE LAND COMPANY, INC."/>
    <x v="0"/>
    <x v="41"/>
    <x v="0"/>
    <x v="0"/>
    <s v="Y"/>
    <x v="0"/>
  </r>
  <r>
    <x v="1028"/>
    <s v="JOHN L. &amp; DIANA M. LEWALLEN TRUST, ET AL."/>
    <x v="0"/>
    <x v="38"/>
    <x v="0"/>
    <x v="1"/>
    <s v="Y"/>
    <x v="1"/>
  </r>
  <r>
    <x v="1029"/>
    <s v="DARSIE HUTCHINSON AND PETTIGREW INC."/>
    <x v="0"/>
    <x v="38"/>
    <x v="0"/>
    <x v="1"/>
    <s v="Y"/>
    <x v="1"/>
  </r>
  <r>
    <x v="1030"/>
    <s v="DAYLY LEE/JEAN LEE FAMILY TRUST"/>
    <x v="0"/>
    <x v="38"/>
    <x v="0"/>
    <x v="1"/>
    <s v="Y"/>
    <x v="1"/>
  </r>
  <r>
    <x v="1031"/>
    <s v="GARDINER IMPROVEMENT CO."/>
    <x v="0"/>
    <x v="38"/>
    <x v="0"/>
    <x v="1"/>
    <s v="Y"/>
    <x v="1"/>
  </r>
  <r>
    <x v="1032"/>
    <s v="MALCOLM MCCORMACK"/>
    <x v="0"/>
    <x v="38"/>
    <x v="0"/>
    <x v="1"/>
    <s v="Y"/>
    <x v="1"/>
  </r>
  <r>
    <x v="1033"/>
    <s v="WRIGHT TRACT PARTNERS"/>
    <x v="0"/>
    <x v="36"/>
    <x v="0"/>
    <x v="0"/>
    <s v="Y"/>
    <x v="0"/>
  </r>
  <r>
    <x v="1034"/>
    <s v="LOS RIOS FARMS INC"/>
    <x v="0"/>
    <x v="38"/>
    <x v="0"/>
    <x v="1"/>
    <s v="Y"/>
    <x v="1"/>
  </r>
  <r>
    <x v="1035"/>
    <s v="LOS RIOS FARMS INC"/>
    <x v="0"/>
    <x v="38"/>
    <x v="0"/>
    <x v="1"/>
    <s v="Y"/>
    <x v="1"/>
  </r>
  <r>
    <x v="1036"/>
    <s v="LOS RIOS FARMS INC"/>
    <x v="0"/>
    <x v="38"/>
    <x v="0"/>
    <x v="1"/>
    <s v="Y"/>
    <x v="1"/>
  </r>
  <r>
    <x v="1037"/>
    <s v="LOS RIOS FARMS INC"/>
    <x v="0"/>
    <x v="38"/>
    <x v="0"/>
    <x v="1"/>
    <s v="Y"/>
    <x v="1"/>
  </r>
  <r>
    <x v="1038"/>
    <s v="LOS RIOS FARMS INC"/>
    <x v="0"/>
    <x v="38"/>
    <x v="0"/>
    <x v="1"/>
    <s v="Y"/>
    <x v="1"/>
  </r>
  <r>
    <x v="1039"/>
    <s v="JOHN P SCHEIBER"/>
    <x v="0"/>
    <x v="38"/>
    <x v="0"/>
    <x v="1"/>
    <s v="Y"/>
    <x v="1"/>
  </r>
  <r>
    <x v="1040"/>
    <s v="PARAMOUNT LAND COMPANY, LLC"/>
    <x v="0"/>
    <x v="38"/>
    <x v="0"/>
    <x v="0"/>
    <s v="N"/>
    <x v="0"/>
  </r>
  <r>
    <x v="1041"/>
    <s v="RIVER GARDEN FARMS COMPANY"/>
    <x v="0"/>
    <x v="38"/>
    <x v="0"/>
    <x v="0"/>
    <s v="N"/>
    <x v="0"/>
  </r>
  <r>
    <x v="1042"/>
    <s v="NIRMAL SAMRA"/>
    <x v="0"/>
    <x v="38"/>
    <x v="0"/>
    <x v="0"/>
    <s v="Y"/>
    <x v="0"/>
  </r>
  <r>
    <x v="1043"/>
    <s v="WILLIAM SCHULTZ"/>
    <x v="0"/>
    <x v="38"/>
    <x v="0"/>
    <x v="1"/>
    <s v="Y"/>
    <x v="1"/>
  </r>
  <r>
    <x v="1044"/>
    <s v="STEVEN MELLO"/>
    <x v="0"/>
    <x v="38"/>
    <x v="0"/>
    <x v="1"/>
    <s v="Y"/>
    <x v="1"/>
  </r>
  <r>
    <x v="1045"/>
    <s v="STEVEN MELLO"/>
    <x v="0"/>
    <x v="38"/>
    <x v="0"/>
    <x v="1"/>
    <s v="Y"/>
    <x v="1"/>
  </r>
  <r>
    <x v="1046"/>
    <s v="MELLO FARMS INC. - LOCKE"/>
    <x v="0"/>
    <x v="38"/>
    <x v="0"/>
    <x v="1"/>
    <s v="Y"/>
    <x v="1"/>
  </r>
  <r>
    <x v="1047"/>
    <s v="MELLO FARMS INC. - LOCKE"/>
    <x v="0"/>
    <x v="38"/>
    <x v="0"/>
    <x v="1"/>
    <s v="Y"/>
    <x v="1"/>
  </r>
  <r>
    <x v="1048"/>
    <s v="PETER BROWN"/>
    <x v="0"/>
    <x v="38"/>
    <x v="0"/>
    <x v="1"/>
    <s v="Y"/>
    <x v="1"/>
  </r>
  <r>
    <x v="1049"/>
    <s v="WRIGHT TRACT PARTNERS"/>
    <x v="0"/>
    <x v="36"/>
    <x v="0"/>
    <x v="0"/>
    <s v="Y"/>
    <x v="0"/>
  </r>
  <r>
    <x v="1050"/>
    <s v="SPECKMAN EMPIRE TRACT LIMITED PARTNERSHIP"/>
    <x v="0"/>
    <x v="38"/>
    <x v="0"/>
    <x v="0"/>
    <s v="Y"/>
    <x v="0"/>
  </r>
  <r>
    <x v="1051"/>
    <s v="SPECKMAN EMPIRE TRACT LIMITED PARTNERSHIP"/>
    <x v="0"/>
    <x v="38"/>
    <x v="0"/>
    <x v="0"/>
    <s v="Y"/>
    <x v="0"/>
  </r>
  <r>
    <x v="1052"/>
    <s v="SPECKMAN EMPIRE TRACT LIMITED PARTNERSHIP"/>
    <x v="0"/>
    <x v="38"/>
    <x v="0"/>
    <x v="0"/>
    <s v="Y"/>
    <x v="0"/>
  </r>
  <r>
    <x v="1053"/>
    <s v="SPECKMAN EMPIRE TRACT LIMITED PARTNERSHIP"/>
    <x v="0"/>
    <x v="38"/>
    <x v="0"/>
    <x v="0"/>
    <s v="Y"/>
    <x v="0"/>
  </r>
  <r>
    <x v="1054"/>
    <s v="SPECKMAN EMPIRE TRACT LIMITED PARTNERSHIP"/>
    <x v="0"/>
    <x v="38"/>
    <x v="0"/>
    <x v="0"/>
    <s v="Y"/>
    <x v="0"/>
  </r>
  <r>
    <x v="1055"/>
    <s v="SPECKMAN EMPIRE TRACT LIMITED PARTNERSHIP"/>
    <x v="0"/>
    <x v="38"/>
    <x v="0"/>
    <x v="0"/>
    <s v="Y"/>
    <x v="0"/>
  </r>
  <r>
    <x v="1056"/>
    <s v="SPECKMAN EMPIRE TRACT LIMITED PARTNERSHIP"/>
    <x v="0"/>
    <x v="38"/>
    <x v="0"/>
    <x v="0"/>
    <s v="Y"/>
    <x v="0"/>
  </r>
  <r>
    <x v="1057"/>
    <s v="HERBERT A. SPECKMAN &amp; JOYCE M. SPECKMAN REVOCABLE FAMILY TRUST"/>
    <x v="0"/>
    <x v="38"/>
    <x v="0"/>
    <x v="0"/>
    <s v="Y"/>
    <x v="0"/>
  </r>
  <r>
    <x v="1058"/>
    <s v="DUTRA FARMS INC."/>
    <x v="0"/>
    <x v="38"/>
    <x v="0"/>
    <x v="0"/>
    <s v="Y"/>
    <x v="0"/>
  </r>
  <r>
    <x v="1059"/>
    <s v="ANTHONY G. DUTRA TRUST"/>
    <x v="0"/>
    <x v="19"/>
    <x v="0"/>
    <x v="0"/>
    <s v="Y"/>
    <x v="0"/>
  </r>
  <r>
    <x v="1060"/>
    <s v="DUTRA FARMS INC."/>
    <x v="0"/>
    <x v="38"/>
    <x v="0"/>
    <x v="0"/>
    <s v="Y"/>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J2:K43" firstHeaderRow="1" firstDataRow="1" firstDataCol="1"/>
  <pivotFields count="8">
    <pivotField axis="axisRow" dataField="1" subtotalTop="0" showAll="0">
      <items count="1062">
        <item x="65"/>
        <item x="146"/>
        <item x="147"/>
        <item x="9"/>
        <item x="10"/>
        <item x="11"/>
        <item x="12"/>
        <item x="13"/>
        <item x="14"/>
        <item x="15"/>
        <item x="16"/>
        <item x="17"/>
        <item x="18"/>
        <item x="19"/>
        <item x="20"/>
        <item x="21"/>
        <item x="22"/>
        <item x="23"/>
        <item x="351"/>
        <item x="349"/>
        <item x="324"/>
        <item x="338"/>
        <item x="341"/>
        <item x="343"/>
        <item x="345"/>
        <item x="445"/>
        <item x="711"/>
        <item x="714"/>
        <item x="717"/>
        <item x="720"/>
        <item x="722"/>
        <item x="723"/>
        <item x="724"/>
        <item x="725"/>
        <item x="546"/>
        <item x="550"/>
        <item x="624"/>
        <item x="683"/>
        <item x="686"/>
        <item x="773"/>
        <item x="774"/>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4"/>
        <item x="685"/>
        <item x="687"/>
        <item x="688"/>
        <item x="689"/>
        <item x="690"/>
        <item x="691"/>
        <item x="692"/>
        <item x="693"/>
        <item x="694"/>
        <item x="695"/>
        <item x="696"/>
        <item x="697"/>
        <item x="698"/>
        <item x="699"/>
        <item x="700"/>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subtotalTop="0" showAll="0"/>
    <pivotField axis="axisRow" subtotalTop="0" multipleItemSelectionAllowed="1" showAll="0" sortType="ascending">
      <items count="7">
        <item h="1" x="0"/>
        <item x="5"/>
        <item x="1"/>
        <item x="4"/>
        <item x="3"/>
        <item x="2"/>
        <item t="default"/>
      </items>
    </pivotField>
    <pivotField subtotalTop="0" showAll="0"/>
    <pivotField subtotalTop="0" showAll="0"/>
    <pivotField subtotalTop="0" showAll="0"/>
    <pivotField subtotalTop="0" showAll="0"/>
    <pivotField showAll="0" defaultSubtotal="0"/>
  </pivotFields>
  <rowFields count="2">
    <field x="2"/>
    <field x="0"/>
  </rowFields>
  <rowItems count="41">
    <i>
      <x v="1"/>
    </i>
    <i r="1">
      <x v="702"/>
    </i>
    <i t="default">
      <x v="1"/>
    </i>
    <i>
      <x v="2"/>
    </i>
    <i r="1">
      <x v="104"/>
    </i>
    <i r="1">
      <x v="293"/>
    </i>
    <i r="1">
      <x v="294"/>
    </i>
    <i r="1">
      <x v="295"/>
    </i>
    <i r="1">
      <x v="297"/>
    </i>
    <i r="1">
      <x v="298"/>
    </i>
    <i r="1">
      <x v="299"/>
    </i>
    <i r="1">
      <x v="300"/>
    </i>
    <i r="1">
      <x v="301"/>
    </i>
    <i r="1">
      <x v="303"/>
    </i>
    <i r="1">
      <x v="304"/>
    </i>
    <i r="1">
      <x v="305"/>
    </i>
    <i r="1">
      <x v="306"/>
    </i>
    <i r="1">
      <x v="415"/>
    </i>
    <i r="1">
      <x v="705"/>
    </i>
    <i r="1">
      <x v="936"/>
    </i>
    <i t="default">
      <x v="2"/>
    </i>
    <i>
      <x v="3"/>
    </i>
    <i r="1">
      <x v="422"/>
    </i>
    <i t="default">
      <x v="3"/>
    </i>
    <i>
      <x v="4"/>
    </i>
    <i r="1">
      <x v="289"/>
    </i>
    <i r="1">
      <x v="292"/>
    </i>
    <i r="1">
      <x v="567"/>
    </i>
    <i r="1">
      <x v="599"/>
    </i>
    <i r="1">
      <x v="610"/>
    </i>
    <i r="1">
      <x v="611"/>
    </i>
    <i r="1">
      <x v="613"/>
    </i>
    <i r="1">
      <x v="615"/>
    </i>
    <i r="1">
      <x v="618"/>
    </i>
    <i r="1">
      <x v="619"/>
    </i>
    <i r="1">
      <x v="621"/>
    </i>
    <i t="default">
      <x v="4"/>
    </i>
    <i>
      <x v="5"/>
    </i>
    <i r="1">
      <x v="142"/>
    </i>
    <i t="default">
      <x v="5"/>
    </i>
    <i t="grand">
      <x/>
    </i>
  </rowItems>
  <colItems count="1">
    <i/>
  </colItems>
  <dataFields count="1">
    <dataField name="Count of Statement" fld="0" subtotal="count" baseField="0" baseItem="0"/>
  </dataFields>
  <formats count="27">
    <format dxfId="728">
      <pivotArea type="all" dataOnly="0" outline="0" fieldPosition="0"/>
    </format>
    <format dxfId="727">
      <pivotArea outline="0" collapsedLevelsAreSubtotals="1" fieldPosition="0"/>
    </format>
    <format dxfId="726">
      <pivotArea field="2" type="button" dataOnly="0" labelOnly="1" outline="0" axis="axisRow" fieldPosition="0"/>
    </format>
    <format dxfId="725">
      <pivotArea dataOnly="0" labelOnly="1" outline="0" axis="axisValues" fieldPosition="0"/>
    </format>
    <format dxfId="724">
      <pivotArea dataOnly="0" labelOnly="1" fieldPosition="0">
        <references count="1">
          <reference field="2" count="0"/>
        </references>
      </pivotArea>
    </format>
    <format dxfId="723">
      <pivotArea dataOnly="0" labelOnly="1" fieldPosition="0">
        <references count="1">
          <reference field="2" count="0" defaultSubtotal="1"/>
        </references>
      </pivotArea>
    </format>
    <format dxfId="722">
      <pivotArea dataOnly="0" labelOnly="1" fieldPosition="0">
        <references count="2">
          <reference field="0" count="1">
            <x v="702"/>
          </reference>
          <reference field="2" count="1" selected="0">
            <x v="1"/>
          </reference>
        </references>
      </pivotArea>
    </format>
    <format dxfId="721">
      <pivotArea dataOnly="0" labelOnly="1" fieldPosition="0">
        <references count="2">
          <reference field="0" count="16">
            <x v="104"/>
            <x v="293"/>
            <x v="294"/>
            <x v="295"/>
            <x v="297"/>
            <x v="298"/>
            <x v="299"/>
            <x v="300"/>
            <x v="301"/>
            <x v="303"/>
            <x v="304"/>
            <x v="305"/>
            <x v="306"/>
            <x v="415"/>
            <x v="705"/>
            <x v="936"/>
          </reference>
          <reference field="2" count="1" selected="0">
            <x v="2"/>
          </reference>
        </references>
      </pivotArea>
    </format>
    <format dxfId="720">
      <pivotArea dataOnly="0" labelOnly="1" fieldPosition="0">
        <references count="2">
          <reference field="0" count="1">
            <x v="422"/>
          </reference>
          <reference field="2" count="1" selected="0">
            <x v="3"/>
          </reference>
        </references>
      </pivotArea>
    </format>
    <format dxfId="719">
      <pivotArea dataOnly="0" labelOnly="1" fieldPosition="0">
        <references count="2">
          <reference field="0" count="11">
            <x v="289"/>
            <x v="292"/>
            <x v="567"/>
            <x v="599"/>
            <x v="610"/>
            <x v="611"/>
            <x v="613"/>
            <x v="615"/>
            <x v="618"/>
            <x v="619"/>
            <x v="621"/>
          </reference>
          <reference field="2" count="1" selected="0">
            <x v="4"/>
          </reference>
        </references>
      </pivotArea>
    </format>
    <format dxfId="718">
      <pivotArea dataOnly="0" labelOnly="1" fieldPosition="0">
        <references count="2">
          <reference field="0" count="1">
            <x v="142"/>
          </reference>
          <reference field="2" count="1" selected="0">
            <x v="5"/>
          </reference>
        </references>
      </pivotArea>
    </format>
    <format dxfId="717">
      <pivotArea dataOnly="0" labelOnly="1" outline="0" axis="axisValues" fieldPosition="0"/>
    </format>
    <format dxfId="716">
      <pivotArea outline="0" collapsedLevelsAreSubtotals="1" fieldPosition="0"/>
    </format>
    <format dxfId="715">
      <pivotArea dataOnly="0" labelOnly="1" outline="0" axis="axisValues" fieldPosition="0"/>
    </format>
    <format dxfId="714">
      <pivotArea dataOnly="0" labelOnly="1" outline="0" axis="axisValues" fieldPosition="0"/>
    </format>
    <format dxfId="713">
      <pivotArea type="all" dataOnly="0" outline="0" fieldPosition="0"/>
    </format>
    <format dxfId="712">
      <pivotArea outline="0" collapsedLevelsAreSubtotals="1" fieldPosition="0"/>
    </format>
    <format dxfId="711">
      <pivotArea field="2" type="button" dataOnly="0" labelOnly="1" outline="0" axis="axisRow" fieldPosition="0"/>
    </format>
    <format dxfId="710">
      <pivotArea dataOnly="0" labelOnly="1" outline="0" axis="axisValues" fieldPosition="0"/>
    </format>
    <format dxfId="709">
      <pivotArea dataOnly="0" labelOnly="1" fieldPosition="0">
        <references count="1">
          <reference field="2" count="0"/>
        </references>
      </pivotArea>
    </format>
    <format dxfId="708">
      <pivotArea dataOnly="0" labelOnly="1" fieldPosition="0">
        <references count="1">
          <reference field="2" count="0" defaultSubtotal="1"/>
        </references>
      </pivotArea>
    </format>
    <format dxfId="707">
      <pivotArea dataOnly="0" labelOnly="1" fieldPosition="0">
        <references count="2">
          <reference field="0" count="1">
            <x v="702"/>
          </reference>
          <reference field="2" count="1" selected="0">
            <x v="1"/>
          </reference>
        </references>
      </pivotArea>
    </format>
    <format dxfId="706">
      <pivotArea dataOnly="0" labelOnly="1" fieldPosition="0">
        <references count="2">
          <reference field="0" count="16">
            <x v="104"/>
            <x v="293"/>
            <x v="294"/>
            <x v="295"/>
            <x v="297"/>
            <x v="298"/>
            <x v="299"/>
            <x v="300"/>
            <x v="301"/>
            <x v="303"/>
            <x v="304"/>
            <x v="305"/>
            <x v="306"/>
            <x v="415"/>
            <x v="705"/>
            <x v="936"/>
          </reference>
          <reference field="2" count="1" selected="0">
            <x v="2"/>
          </reference>
        </references>
      </pivotArea>
    </format>
    <format dxfId="705">
      <pivotArea dataOnly="0" labelOnly="1" fieldPosition="0">
        <references count="2">
          <reference field="0" count="1">
            <x v="422"/>
          </reference>
          <reference field="2" count="1" selected="0">
            <x v="3"/>
          </reference>
        </references>
      </pivotArea>
    </format>
    <format dxfId="704">
      <pivotArea dataOnly="0" labelOnly="1" fieldPosition="0">
        <references count="2">
          <reference field="0" count="11">
            <x v="289"/>
            <x v="292"/>
            <x v="567"/>
            <x v="599"/>
            <x v="610"/>
            <x v="611"/>
            <x v="613"/>
            <x v="615"/>
            <x v="618"/>
            <x v="619"/>
            <x v="621"/>
          </reference>
          <reference field="2" count="1" selected="0">
            <x v="4"/>
          </reference>
        </references>
      </pivotArea>
    </format>
    <format dxfId="703">
      <pivotArea dataOnly="0" labelOnly="1" fieldPosition="0">
        <references count="2">
          <reference field="0" count="1">
            <x v="142"/>
          </reference>
          <reference field="2" count="1" selected="0">
            <x v="5"/>
          </reference>
        </references>
      </pivotArea>
    </format>
    <format dxfId="702">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Own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414" firstHeaderRow="1" firstDataRow="2" firstDataCol="1" rowPageCount="1" colPageCount="1"/>
  <pivotFields count="47">
    <pivotField axis="axisRow" dataField="1" showAll="0">
      <items count="1062">
        <item x="95"/>
        <item x="28"/>
        <item x="99"/>
        <item x="146"/>
        <item x="30"/>
        <item x="147"/>
        <item x="65"/>
        <item x="9"/>
        <item x="10"/>
        <item x="11"/>
        <item x="12"/>
        <item x="13"/>
        <item x="82"/>
        <item x="14"/>
        <item x="15"/>
        <item x="16"/>
        <item x="17"/>
        <item x="18"/>
        <item x="19"/>
        <item x="20"/>
        <item x="21"/>
        <item x="22"/>
        <item x="23"/>
        <item x="324"/>
        <item x="351"/>
        <item x="338"/>
        <item x="282"/>
        <item x="341"/>
        <item x="343"/>
        <item x="349"/>
        <item x="286"/>
        <item x="296"/>
        <item x="309"/>
        <item x="311"/>
        <item x="327"/>
        <item x="328"/>
        <item x="333"/>
        <item x="334"/>
        <item x="335"/>
        <item x="337"/>
        <item x="518"/>
        <item x="345"/>
        <item x="445"/>
        <item x="561"/>
        <item x="778"/>
        <item x="779"/>
        <item x="546"/>
        <item x="550"/>
        <item x="624"/>
        <item x="683"/>
        <item x="686"/>
        <item x="773"/>
        <item x="774"/>
        <item x="657"/>
        <item x="658"/>
        <item x="659"/>
        <item x="780"/>
        <item x="782"/>
        <item x="785"/>
        <item x="786"/>
        <item x="660"/>
        <item x="661"/>
        <item x="662"/>
        <item x="663"/>
        <item x="711"/>
        <item x="714"/>
        <item x="717"/>
        <item x="720"/>
        <item x="722"/>
        <item x="723"/>
        <item x="724"/>
        <item x="725"/>
        <item x="664"/>
        <item x="665"/>
        <item x="666"/>
        <item x="667"/>
        <item x="668"/>
        <item x="670"/>
        <item x="671"/>
        <item x="672"/>
        <item x="675"/>
        <item x="676"/>
        <item x="678"/>
        <item x="680"/>
        <item x="681"/>
        <item x="691"/>
        <item x="692"/>
        <item x="693"/>
        <item x="697"/>
        <item x="698"/>
        <item x="700"/>
        <item x="800"/>
        <item x="908"/>
        <item x="909"/>
        <item x="910"/>
        <item x="911"/>
        <item x="912"/>
        <item x="975"/>
        <item x="976"/>
        <item x="977"/>
        <item x="978"/>
        <item x="980"/>
        <item x="1022"/>
        <item x="817"/>
        <item x="838"/>
        <item x="840"/>
        <item x="842"/>
        <item x="0"/>
        <item x="1"/>
        <item x="2"/>
        <item x="3"/>
        <item x="4"/>
        <item x="5"/>
        <item x="6"/>
        <item x="7"/>
        <item x="8"/>
        <item x="24"/>
        <item x="25"/>
        <item x="26"/>
        <item x="27"/>
        <item x="2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3"/>
        <item x="84"/>
        <item x="85"/>
        <item x="86"/>
        <item x="87"/>
        <item x="88"/>
        <item x="89"/>
        <item x="90"/>
        <item x="91"/>
        <item x="92"/>
        <item x="93"/>
        <item x="94"/>
        <item x="96"/>
        <item x="97"/>
        <item x="98"/>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3"/>
        <item x="284"/>
        <item x="285"/>
        <item x="287"/>
        <item x="288"/>
        <item x="289"/>
        <item x="290"/>
        <item x="291"/>
        <item x="292"/>
        <item x="293"/>
        <item x="294"/>
        <item x="295"/>
        <item x="297"/>
        <item x="298"/>
        <item x="299"/>
        <item x="300"/>
        <item x="301"/>
        <item x="302"/>
        <item x="303"/>
        <item x="304"/>
        <item x="305"/>
        <item x="306"/>
        <item x="307"/>
        <item x="308"/>
        <item x="310"/>
        <item x="312"/>
        <item x="313"/>
        <item x="314"/>
        <item x="315"/>
        <item x="316"/>
        <item x="317"/>
        <item x="318"/>
        <item x="319"/>
        <item x="320"/>
        <item x="321"/>
        <item x="322"/>
        <item x="323"/>
        <item x="325"/>
        <item x="326"/>
        <item x="329"/>
        <item x="330"/>
        <item x="331"/>
        <item x="332"/>
        <item x="336"/>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81"/>
        <item x="783"/>
        <item x="784"/>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9"/>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axis="axisRow" showAll="0">
      <items count="450">
        <item sd="0" x="27"/>
        <item sd="0" x="75"/>
        <item sd="0" x="260"/>
        <item sd="0" x="373"/>
        <item sd="0" x="399"/>
        <item sd="0" x="175"/>
        <item sd="0" x="366"/>
        <item sd="0" x="121"/>
        <item sd="0" x="211"/>
        <item sd="0" x="100"/>
        <item sd="0" x="348"/>
        <item sd="0" x="425"/>
        <item sd="0" x="49"/>
        <item sd="0" x="299"/>
        <item sd="0" x="185"/>
        <item sd="0" x="331"/>
        <item sd="0" x="332"/>
        <item sd="0" x="120"/>
        <item sd="0" x="265"/>
        <item sd="0" x="193"/>
        <item sd="0" x="190"/>
        <item sd="0" x="221"/>
        <item sd="0" x="212"/>
        <item sd="0" x="286"/>
        <item sd="0" x="362"/>
        <item sd="0" x="59"/>
        <item sd="0" x="408"/>
        <item sd="0" x="150"/>
        <item sd="0" x="333"/>
        <item sd="0" x="134"/>
        <item sd="0" x="85"/>
        <item sd="0" x="191"/>
        <item sd="0" x="214"/>
        <item sd="0" x="153"/>
        <item sd="0" x="236"/>
        <item sd="0" x="7"/>
        <item sd="0" x="0"/>
        <item sd="0" x="426"/>
        <item sd="0" x="213"/>
        <item sd="0" x="243"/>
        <item sd="0" x="244"/>
        <item sd="0" x="142"/>
        <item sd="0" x="93"/>
        <item sd="0" x="222"/>
        <item sd="0" x="25"/>
        <item sd="0" x="406"/>
        <item sd="0" x="56"/>
        <item sd="0" x="178"/>
        <item sd="0" x="203"/>
        <item sd="0" x="298"/>
        <item sd="0" x="157"/>
        <item sd="0" x="156"/>
        <item sd="0" x="384"/>
        <item sd="0" x="215"/>
        <item sd="0" x="205"/>
        <item sd="0" x="8"/>
        <item sd="0" x="421"/>
        <item sd="0" x="34"/>
        <item sd="0" x="47"/>
        <item sd="0" x="158"/>
        <item sd="0" x="166"/>
        <item sd="0" x="229"/>
        <item sd="0" x="276"/>
        <item sd="0" x="235"/>
        <item sd="0" x="414"/>
        <item sd="0" x="91"/>
        <item sd="0" x="219"/>
        <item sd="0" x="5"/>
        <item sd="0" x="69"/>
        <item sd="0" x="416"/>
        <item sd="0" x="173"/>
        <item sd="0" x="337"/>
        <item sd="0" x="131"/>
        <item sd="0" x="29"/>
        <item sd="0" x="44"/>
        <item sd="0" x="412"/>
        <item sd="0" x="154"/>
        <item sd="0" x="65"/>
        <item sd="0" x="58"/>
        <item sd="0" x="281"/>
        <item sd="0" x="379"/>
        <item sd="0" x="396"/>
        <item sd="0" x="84"/>
        <item sd="0" x="239"/>
        <item sd="0" x="13"/>
        <item sd="0" x="20"/>
        <item sd="0" x="404"/>
        <item sd="0" x="405"/>
        <item sd="0" x="254"/>
        <item sd="0" x="402"/>
        <item sd="0" x="39"/>
        <item sd="0" x="227"/>
        <item sd="0" x="171"/>
        <item sd="0" x="242"/>
        <item sd="0" x="272"/>
        <item sd="0" x="433"/>
        <item sd="0" x="165"/>
        <item sd="0" x="349"/>
        <item sd="0" x="434"/>
        <item sd="0" x="155"/>
        <item sd="0" x="233"/>
        <item sd="0" x="110"/>
        <item sd="0" x="15"/>
        <item sd="0" x="246"/>
        <item sd="0" x="344"/>
        <item sd="0" x="207"/>
        <item sd="0" x="427"/>
        <item sd="0" x="232"/>
        <item sd="0" x="297"/>
        <item sd="0" x="183"/>
        <item sd="0" x="320"/>
        <item sd="0" x="163"/>
        <item sd="0" x="223"/>
        <item sd="0" x="162"/>
        <item sd="0" x="304"/>
        <item sd="0" x="237"/>
        <item sd="0" x="268"/>
        <item sd="0" x="327"/>
        <item sd="0" x="448"/>
        <item sd="0" x="389"/>
        <item sd="0" x="252"/>
        <item sd="0" x="3"/>
        <item sd="0" x="296"/>
        <item sd="0" x="263"/>
        <item sd="0" x="68"/>
        <item sd="0" x="273"/>
        <item sd="0" x="249"/>
        <item sd="0" x="351"/>
        <item sd="0" x="170"/>
        <item sd="0" x="42"/>
        <item sd="0" x="129"/>
        <item sd="0" x="112"/>
        <item sd="0" x="266"/>
        <item sd="0" x="245"/>
        <item sd="0" x="259"/>
        <item sd="0" x="23"/>
        <item sd="0" x="95"/>
        <item sd="0" x="257"/>
        <item sd="0" x="106"/>
        <item sd="0" x="172"/>
        <item sd="0" x="174"/>
        <item sd="0" x="169"/>
        <item sd="0" x="282"/>
        <item sd="0" x="202"/>
        <item sd="0" x="210"/>
        <item sd="0" x="271"/>
        <item sd="0" x="118"/>
        <item sd="0" x="22"/>
        <item sd="0" x="238"/>
        <item sd="0" x="240"/>
        <item sd="0" x="383"/>
        <item sd="0" x="114"/>
        <item sd="0" x="382"/>
        <item sd="0" x="241"/>
        <item sd="0" x="117"/>
        <item sd="0" x="278"/>
        <item sd="0" x="92"/>
        <item sd="0" x="111"/>
        <item sd="0" x="66"/>
        <item sd="0" x="435"/>
        <item sd="0" x="288"/>
        <item sd="0" x="267"/>
        <item sd="0" x="167"/>
        <item sd="0" x="251"/>
        <item sd="0" x="340"/>
        <item sd="0" x="319"/>
        <item sd="0" x="159"/>
        <item sd="0" x="270"/>
        <item sd="0" x="36"/>
        <item sd="0" x="88"/>
        <item sd="0" x="400"/>
        <item sd="0" x="280"/>
        <item sd="0" x="38"/>
        <item sd="0" x="89"/>
        <item sd="0" x="350"/>
        <item sd="0" x="140"/>
        <item sd="0" x="284"/>
        <item sd="0" x="325"/>
        <item sd="0" x="87"/>
        <item sd="0" x="127"/>
        <item sd="0" x="356"/>
        <item sd="0" x="386"/>
        <item sd="0" x="302"/>
        <item sd="0" x="138"/>
        <item sd="0" x="230"/>
        <item sd="0" x="101"/>
        <item sd="0" x="403"/>
        <item sd="0" x="447"/>
        <item sd="0" x="182"/>
        <item sd="0" x="306"/>
        <item sd="0" x="218"/>
        <item sd="0" x="149"/>
        <item sd="0" x="109"/>
        <item sd="0" x="177"/>
        <item sd="0" x="264"/>
        <item sd="0" x="130"/>
        <item sd="0" x="105"/>
        <item sd="0" x="137"/>
        <item sd="0" x="413"/>
        <item sd="0" x="313"/>
        <item sd="0" x="310"/>
        <item sd="0" x="195"/>
        <item sd="0" x="82"/>
        <item sd="0" x="380"/>
        <item sd="0" x="338"/>
        <item sd="0" x="160"/>
        <item sd="0" x="206"/>
        <item sd="0" x="115"/>
        <item sd="0" x="164"/>
        <item sd="0" x="290"/>
        <item sd="0" x="141"/>
        <item sd="0" x="423"/>
        <item sd="0" x="94"/>
        <item sd="0" x="283"/>
        <item sd="0" x="395"/>
        <item sd="0" x="53"/>
        <item sd="0" x="274"/>
        <item sd="0" x="374"/>
        <item sd="0" x="61"/>
        <item sd="0" x="432"/>
        <item sd="0" x="346"/>
        <item sd="0" x="381"/>
        <item sd="0" x="438"/>
        <item sd="0" x="1"/>
        <item sd="0" x="225"/>
        <item sd="0" x="305"/>
        <item sd="0" x="277"/>
        <item sd="0" x="6"/>
        <item sd="0" x="372"/>
        <item sd="0" x="80"/>
        <item sd="0" x="147"/>
        <item sd="0" x="113"/>
        <item sd="0" x="179"/>
        <item sd="0" x="96"/>
        <item sd="0" x="341"/>
        <item sd="0" x="24"/>
        <item sd="0" x="102"/>
        <item sd="0" x="152"/>
        <item sd="0" x="275"/>
        <item sd="0" x="307"/>
        <item sd="0" x="19"/>
        <item sd="0" x="261"/>
        <item sd="0" x="309"/>
        <item sd="0" x="176"/>
        <item sd="0" x="300"/>
        <item sd="0" x="181"/>
        <item sd="0" x="315"/>
        <item sd="0" x="329"/>
        <item sd="0" x="391"/>
        <item sd="0" x="394"/>
        <item sd="0" x="248"/>
        <item sd="0" x="250"/>
        <item sd="0" x="73"/>
        <item sd="0" x="429"/>
        <item sd="0" x="46"/>
        <item sd="0" x="409"/>
        <item sd="0" x="30"/>
        <item sd="0" x="51"/>
        <item sd="0" x="262"/>
        <item sd="0" x="224"/>
        <item sd="0" x="76"/>
        <item sd="0" x="256"/>
        <item sd="0" x="104"/>
        <item sd="0" x="107"/>
        <item sd="0" x="33"/>
        <item sd="0" x="322"/>
        <item sd="0" x="436"/>
        <item sd="0" x="189"/>
        <item sd="0" x="314"/>
        <item sd="0" x="312"/>
        <item sd="0" x="339"/>
        <item sd="0" x="358"/>
        <item sd="0" x="308"/>
        <item sd="0" x="401"/>
        <item sd="0" x="419"/>
        <item sd="0" x="444"/>
        <item sd="0" x="32"/>
        <item sd="0" x="428"/>
        <item sd="0" x="269"/>
        <item sd="0" x="119"/>
        <item sd="0" x="343"/>
        <item sd="0" x="303"/>
        <item sd="0" x="226"/>
        <item sd="0" x="289"/>
        <item sd="0" x="122"/>
        <item sd="0" x="370"/>
        <item sd="0" x="64"/>
        <item sd="0" x="161"/>
        <item sd="0" x="353"/>
        <item sd="0" x="247"/>
        <item sd="0" x="125"/>
        <item sd="0" x="144"/>
        <item sd="0" x="204"/>
        <item sd="0" x="220"/>
        <item sd="0" x="77"/>
        <item sd="0" x="359"/>
        <item sd="0" x="48"/>
        <item sd="0" x="441"/>
        <item sd="0" x="31"/>
        <item sd="0" x="60"/>
        <item sd="0" x="132"/>
        <item sd="0" x="28"/>
        <item sd="0" x="16"/>
        <item sd="0" x="439"/>
        <item sd="0" x="52"/>
        <item sd="0" x="45"/>
        <item sd="0" x="43"/>
        <item sd="0" x="357"/>
        <item sd="0" x="385"/>
        <item sd="0" x="326"/>
        <item sd="0" x="445"/>
        <item sd="0" x="255"/>
        <item sd="0" x="291"/>
        <item sd="0" x="292"/>
        <item sd="0" x="200"/>
        <item sd="0" x="145"/>
        <item sd="0" x="411"/>
        <item sd="0" x="410"/>
        <item sd="0" x="231"/>
        <item sd="0" x="360"/>
        <item sd="0" x="354"/>
        <item sd="0" x="135"/>
        <item sd="0" x="365"/>
        <item sd="0" x="392"/>
        <item sd="0" x="375"/>
        <item sd="0" x="9"/>
        <item sd="0" x="364"/>
        <item sd="0" x="90"/>
        <item sd="0" x="328"/>
        <item sd="0" x="285"/>
        <item sd="0" x="253"/>
        <item sd="0" x="321"/>
        <item sd="0" x="57"/>
        <item sd="0" x="330"/>
        <item sd="0" x="2"/>
        <item sd="0" x="311"/>
        <item sd="0" x="79"/>
        <item sd="0" x="293"/>
        <item sd="0" x="301"/>
        <item sd="0" x="440"/>
        <item sd="0" x="143"/>
        <item sd="0" x="234"/>
        <item sd="0" x="431"/>
        <item sd="0" x="323"/>
        <item sd="0" x="97"/>
        <item sd="0" x="148"/>
        <item sd="0" x="324"/>
        <item sd="0" x="70"/>
        <item sd="0" x="180"/>
        <item sd="0" x="188"/>
        <item sd="0" x="197"/>
        <item sd="0" x="4"/>
        <item sd="0" x="199"/>
        <item sd="0" x="126"/>
        <item sd="0" x="41"/>
        <item sd="0" x="40"/>
        <item sd="0" x="363"/>
        <item sd="0" x="367"/>
        <item sd="0" x="228"/>
        <item sd="0" x="35"/>
        <item sd="0" x="393"/>
        <item sd="0" x="103"/>
        <item sd="0" x="184"/>
        <item sd="0" x="201"/>
        <item sd="0" x="67"/>
        <item sd="0" x="108"/>
        <item sd="0" x="217"/>
        <item sd="0" x="209"/>
        <item sd="0" x="361"/>
        <item sd="0" x="194"/>
        <item sd="0" x="12"/>
        <item sd="0" x="21"/>
        <item sd="0" x="98"/>
        <item sd="0" x="81"/>
        <item sd="0" x="368"/>
        <item sd="0" x="352"/>
        <item sd="0" x="78"/>
        <item sd="0" x="387"/>
        <item sd="0" x="62"/>
        <item sd="0" x="216"/>
        <item sd="0" x="151"/>
        <item sd="0" x="430"/>
        <item sd="0" x="123"/>
        <item sd="0" x="446"/>
        <item sd="0" x="14"/>
        <item sd="0" x="355"/>
        <item sd="0" x="390"/>
        <item sd="0" x="345"/>
        <item sd="0" x="287"/>
        <item sd="0" x="397"/>
        <item sd="0" x="443"/>
        <item sd="0" x="83"/>
        <item sd="0" x="208"/>
        <item sd="0" x="99"/>
        <item sd="0" x="388"/>
        <item sd="0" x="74"/>
        <item sd="0" x="418"/>
        <item sd="0" x="371"/>
        <item sd="0" x="50"/>
        <item sd="0" x="334"/>
        <item sd="0" x="128"/>
        <item sd="0" x="196"/>
        <item sd="0" x="198"/>
        <item sd="0" x="26"/>
        <item sd="0" x="72"/>
        <item sd="0" x="192"/>
        <item sd="0" x="71"/>
        <item sd="0" x="420"/>
        <item sd="0" x="377"/>
        <item sd="0" x="116"/>
        <item sd="0" x="54"/>
        <item sd="0" x="415"/>
        <item sd="0" x="424"/>
        <item sd="0" x="317"/>
        <item sd="0" x="398"/>
        <item sd="0" x="18"/>
        <item sd="0" x="124"/>
        <item sd="0" x="37"/>
        <item sd="0" x="294"/>
        <item sd="0" x="316"/>
        <item sd="0" x="168"/>
        <item sd="0" x="55"/>
        <item sd="0" x="86"/>
        <item sd="0" x="342"/>
        <item sd="0" x="139"/>
        <item sd="0" x="376"/>
        <item sd="0" x="17"/>
        <item sd="0" x="136"/>
        <item sd="0" x="133"/>
        <item sd="0" x="347"/>
        <item sd="0" x="318"/>
        <item sd="0" x="422"/>
        <item sd="0" x="442"/>
        <item sd="0" x="417"/>
        <item sd="0" x="295"/>
        <item sd="0" x="335"/>
        <item sd="0" x="146"/>
        <item sd="0" x="11"/>
        <item sd="0" x="407"/>
        <item sd="0" x="63"/>
        <item sd="0" x="186"/>
        <item sd="0" x="187"/>
        <item sd="0" x="279"/>
        <item sd="0" x="437"/>
        <item sd="0" x="336"/>
        <item sd="0" x="258"/>
        <item sd="0" x="10"/>
        <item sd="0" x="378"/>
        <item sd="0" x="369"/>
        <item t="default" sd="0"/>
      </items>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axis="axisPage" showAll="0">
      <items count="3">
        <item x="1"/>
        <item x="0"/>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2"/>
        <item x="3"/>
        <item x="0"/>
        <item x="1"/>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0"/>
  </rowFields>
  <rowItems count="409">
    <i>
      <x/>
    </i>
    <i>
      <x v="1"/>
    </i>
    <i>
      <x v="2"/>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6"/>
    </i>
    <i>
      <x v="37"/>
    </i>
    <i>
      <x v="38"/>
    </i>
    <i>
      <x v="39"/>
    </i>
    <i>
      <x v="40"/>
    </i>
    <i>
      <x v="41"/>
    </i>
    <i>
      <x v="42"/>
    </i>
    <i>
      <x v="43"/>
    </i>
    <i>
      <x v="44"/>
    </i>
    <i>
      <x v="45"/>
    </i>
    <i>
      <x v="46"/>
    </i>
    <i>
      <x v="47"/>
    </i>
    <i>
      <x v="48"/>
    </i>
    <i>
      <x v="49"/>
    </i>
    <i>
      <x v="50"/>
    </i>
    <i>
      <x v="51"/>
    </i>
    <i>
      <x v="53"/>
    </i>
    <i>
      <x v="54"/>
    </i>
    <i>
      <x v="55"/>
    </i>
    <i>
      <x v="57"/>
    </i>
    <i>
      <x v="59"/>
    </i>
    <i>
      <x v="60"/>
    </i>
    <i>
      <x v="61"/>
    </i>
    <i>
      <x v="62"/>
    </i>
    <i>
      <x v="63"/>
    </i>
    <i>
      <x v="64"/>
    </i>
    <i>
      <x v="65"/>
    </i>
    <i>
      <x v="66"/>
    </i>
    <i>
      <x v="67"/>
    </i>
    <i>
      <x v="68"/>
    </i>
    <i>
      <x v="69"/>
    </i>
    <i>
      <x v="70"/>
    </i>
    <i>
      <x v="71"/>
    </i>
    <i>
      <x v="72"/>
    </i>
    <i>
      <x v="75"/>
    </i>
    <i>
      <x v="77"/>
    </i>
    <i>
      <x v="79"/>
    </i>
    <i>
      <x v="80"/>
    </i>
    <i>
      <x v="81"/>
    </i>
    <i>
      <x v="82"/>
    </i>
    <i>
      <x v="83"/>
    </i>
    <i>
      <x v="85"/>
    </i>
    <i>
      <x v="86"/>
    </i>
    <i>
      <x v="87"/>
    </i>
    <i>
      <x v="88"/>
    </i>
    <i>
      <x v="89"/>
    </i>
    <i>
      <x v="91"/>
    </i>
    <i>
      <x v="92"/>
    </i>
    <i>
      <x v="93"/>
    </i>
    <i>
      <x v="94"/>
    </i>
    <i>
      <x v="95"/>
    </i>
    <i>
      <x v="96"/>
    </i>
    <i>
      <x v="97"/>
    </i>
    <i>
      <x v="98"/>
    </i>
    <i>
      <x v="99"/>
    </i>
    <i>
      <x v="100"/>
    </i>
    <i>
      <x v="101"/>
    </i>
    <i>
      <x v="103"/>
    </i>
    <i>
      <x v="104"/>
    </i>
    <i>
      <x v="105"/>
    </i>
    <i>
      <x v="106"/>
    </i>
    <i>
      <x v="107"/>
    </i>
    <i>
      <x v="108"/>
    </i>
    <i>
      <x v="109"/>
    </i>
    <i>
      <x v="110"/>
    </i>
    <i>
      <x v="111"/>
    </i>
    <i>
      <x v="112"/>
    </i>
    <i>
      <x v="113"/>
    </i>
    <i>
      <x v="114"/>
    </i>
    <i>
      <x v="115"/>
    </i>
    <i>
      <x v="116"/>
    </i>
    <i>
      <x v="117"/>
    </i>
    <i>
      <x v="118"/>
    </i>
    <i>
      <x v="119"/>
    </i>
    <i>
      <x v="120"/>
    </i>
    <i>
      <x v="122"/>
    </i>
    <i>
      <x v="123"/>
    </i>
    <i>
      <x v="124"/>
    </i>
    <i>
      <x v="125"/>
    </i>
    <i>
      <x v="126"/>
    </i>
    <i>
      <x v="127"/>
    </i>
    <i>
      <x v="128"/>
    </i>
    <i>
      <x v="130"/>
    </i>
    <i>
      <x v="131"/>
    </i>
    <i>
      <x v="132"/>
    </i>
    <i>
      <x v="133"/>
    </i>
    <i>
      <x v="134"/>
    </i>
    <i>
      <x v="135"/>
    </i>
    <i>
      <x v="136"/>
    </i>
    <i>
      <x v="137"/>
    </i>
    <i>
      <x v="138"/>
    </i>
    <i>
      <x v="139"/>
    </i>
    <i>
      <x v="140"/>
    </i>
    <i>
      <x v="141"/>
    </i>
    <i>
      <x v="142"/>
    </i>
    <i>
      <x v="143"/>
    </i>
    <i>
      <x v="144"/>
    </i>
    <i>
      <x v="145"/>
    </i>
    <i>
      <x v="146"/>
    </i>
    <i>
      <x v="148"/>
    </i>
    <i>
      <x v="149"/>
    </i>
    <i>
      <x v="150"/>
    </i>
    <i>
      <x v="151"/>
    </i>
    <i>
      <x v="152"/>
    </i>
    <i>
      <x v="153"/>
    </i>
    <i>
      <x v="155"/>
    </i>
    <i>
      <x v="156"/>
    </i>
    <i>
      <x v="157"/>
    </i>
    <i>
      <x v="158"/>
    </i>
    <i>
      <x v="159"/>
    </i>
    <i>
      <x v="160"/>
    </i>
    <i>
      <x v="161"/>
    </i>
    <i>
      <x v="162"/>
    </i>
    <i>
      <x v="163"/>
    </i>
    <i>
      <x v="164"/>
    </i>
    <i>
      <x v="165"/>
    </i>
    <i>
      <x v="166"/>
    </i>
    <i>
      <x v="167"/>
    </i>
    <i>
      <x v="169"/>
    </i>
    <i>
      <x v="170"/>
    </i>
    <i>
      <x v="171"/>
    </i>
    <i>
      <x v="172"/>
    </i>
    <i>
      <x v="173"/>
    </i>
    <i>
      <x v="174"/>
    </i>
    <i>
      <x v="175"/>
    </i>
    <i>
      <x v="176"/>
    </i>
    <i>
      <x v="177"/>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1"/>
    </i>
    <i>
      <x v="232"/>
    </i>
    <i>
      <x v="233"/>
    </i>
    <i>
      <x v="234"/>
    </i>
    <i>
      <x v="236"/>
    </i>
    <i>
      <x v="237"/>
    </i>
    <i>
      <x v="238"/>
    </i>
    <i>
      <x v="239"/>
    </i>
    <i>
      <x v="240"/>
    </i>
    <i>
      <x v="241"/>
    </i>
    <i>
      <x v="243"/>
    </i>
    <i>
      <x v="244"/>
    </i>
    <i>
      <x v="245"/>
    </i>
    <i>
      <x v="246"/>
    </i>
    <i>
      <x v="247"/>
    </i>
    <i>
      <x v="248"/>
    </i>
    <i>
      <x v="249"/>
    </i>
    <i>
      <x v="250"/>
    </i>
    <i>
      <x v="251"/>
    </i>
    <i>
      <x v="252"/>
    </i>
    <i>
      <x v="253"/>
    </i>
    <i>
      <x v="254"/>
    </i>
    <i>
      <x v="255"/>
    </i>
    <i>
      <x v="257"/>
    </i>
    <i>
      <x v="258"/>
    </i>
    <i>
      <x v="259"/>
    </i>
    <i>
      <x v="260"/>
    </i>
    <i>
      <x v="261"/>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7"/>
    </i>
    <i>
      <x v="299"/>
    </i>
    <i>
      <x v="300"/>
    </i>
    <i>
      <x v="301"/>
    </i>
    <i>
      <x v="302"/>
    </i>
    <i>
      <x v="303"/>
    </i>
    <i>
      <x v="304"/>
    </i>
    <i>
      <x v="305"/>
    </i>
    <i>
      <x v="307"/>
    </i>
    <i>
      <x v="308"/>
    </i>
    <i>
      <x v="309"/>
    </i>
    <i>
      <x v="310"/>
    </i>
    <i>
      <x v="311"/>
    </i>
    <i>
      <x v="312"/>
    </i>
    <i>
      <x v="313"/>
    </i>
    <i>
      <x v="314"/>
    </i>
    <i>
      <x v="315"/>
    </i>
    <i>
      <x v="316"/>
    </i>
    <i>
      <x v="318"/>
    </i>
    <i>
      <x v="319"/>
    </i>
    <i>
      <x v="320"/>
    </i>
    <i>
      <x v="321"/>
    </i>
    <i>
      <x v="322"/>
    </i>
    <i>
      <x v="323"/>
    </i>
    <i>
      <x v="324"/>
    </i>
    <i>
      <x v="325"/>
    </i>
    <i>
      <x v="326"/>
    </i>
    <i>
      <x v="327"/>
    </i>
    <i>
      <x v="328"/>
    </i>
    <i>
      <x v="329"/>
    </i>
    <i>
      <x v="330"/>
    </i>
    <i>
      <x v="331"/>
    </i>
    <i>
      <x v="332"/>
    </i>
    <i>
      <x v="333"/>
    </i>
    <i>
      <x v="335"/>
    </i>
    <i>
      <x v="336"/>
    </i>
    <i>
      <x v="337"/>
    </i>
    <i>
      <x v="338"/>
    </i>
    <i>
      <x v="339"/>
    </i>
    <i>
      <x v="340"/>
    </i>
    <i>
      <x v="341"/>
    </i>
    <i>
      <x v="342"/>
    </i>
    <i>
      <x v="343"/>
    </i>
    <i>
      <x v="344"/>
    </i>
    <i>
      <x v="345"/>
    </i>
    <i>
      <x v="346"/>
    </i>
    <i>
      <x v="347"/>
    </i>
    <i>
      <x v="348"/>
    </i>
    <i>
      <x v="349"/>
    </i>
    <i>
      <x v="350"/>
    </i>
    <i>
      <x v="352"/>
    </i>
    <i>
      <x v="353"/>
    </i>
    <i>
      <x v="354"/>
    </i>
    <i>
      <x v="355"/>
    </i>
    <i>
      <x v="356"/>
    </i>
    <i>
      <x v="357"/>
    </i>
    <i>
      <x v="358"/>
    </i>
    <i>
      <x v="359"/>
    </i>
    <i>
      <x v="360"/>
    </i>
    <i>
      <x v="361"/>
    </i>
    <i>
      <x v="362"/>
    </i>
    <i>
      <x v="363"/>
    </i>
    <i>
      <x v="364"/>
    </i>
    <i>
      <x v="367"/>
    </i>
    <i>
      <x v="368"/>
    </i>
    <i>
      <x v="369"/>
    </i>
    <i>
      <x v="371"/>
    </i>
    <i>
      <x v="372"/>
    </i>
    <i>
      <x v="373"/>
    </i>
    <i>
      <x v="374"/>
    </i>
    <i>
      <x v="375"/>
    </i>
    <i>
      <x v="376"/>
    </i>
    <i>
      <x v="377"/>
    </i>
    <i>
      <x v="378"/>
    </i>
    <i>
      <x v="379"/>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1"/>
    </i>
    <i>
      <x v="412"/>
    </i>
    <i>
      <x v="413"/>
    </i>
    <i>
      <x v="414"/>
    </i>
    <i>
      <x v="416"/>
    </i>
    <i>
      <x v="417"/>
    </i>
    <i>
      <x v="418"/>
    </i>
    <i>
      <x v="419"/>
    </i>
    <i>
      <x v="420"/>
    </i>
    <i>
      <x v="421"/>
    </i>
    <i>
      <x v="422"/>
    </i>
    <i>
      <x v="423"/>
    </i>
    <i>
      <x v="424"/>
    </i>
    <i>
      <x v="425"/>
    </i>
    <i>
      <x v="427"/>
    </i>
    <i>
      <x v="428"/>
    </i>
    <i>
      <x v="429"/>
    </i>
    <i>
      <x v="430"/>
    </i>
    <i>
      <x v="431"/>
    </i>
    <i>
      <x v="432"/>
    </i>
    <i>
      <x v="434"/>
    </i>
    <i>
      <x v="435"/>
    </i>
    <i>
      <x v="436"/>
    </i>
    <i>
      <x v="437"/>
    </i>
    <i>
      <x v="438"/>
    </i>
    <i>
      <x v="441"/>
    </i>
    <i>
      <x v="442"/>
    </i>
    <i>
      <x v="443"/>
    </i>
    <i>
      <x v="444"/>
    </i>
    <i>
      <x v="445"/>
    </i>
    <i>
      <x v="446"/>
    </i>
    <i>
      <x v="447"/>
    </i>
    <i>
      <x v="448"/>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47">
    <format dxfId="424">
      <pivotArea type="origin" dataOnly="0" labelOnly="1" outline="0" fieldPosition="0"/>
    </format>
    <format dxfId="423">
      <pivotArea type="origin" dataOnly="0" labelOnly="1" outline="0" fieldPosition="0"/>
    </format>
    <format dxfId="422">
      <pivotArea type="topRight" dataOnly="0" labelOnly="1" outline="0" fieldPosition="0"/>
    </format>
    <format dxfId="421">
      <pivotArea outline="0" collapsedLevelsAreSubtotals="1" fieldPosition="0"/>
    </format>
    <format dxfId="420">
      <pivotArea dataOnly="0" labelOnly="1" grandCol="1" outline="0" fieldPosition="0"/>
    </format>
    <format dxfId="419">
      <pivotArea grandRow="1" outline="0" collapsedLevelsAreSubtotals="1" fieldPosition="0"/>
    </format>
    <format dxfId="418">
      <pivotArea dataOnly="0" labelOnly="1" grandRow="1" outline="0" fieldPosition="0"/>
    </format>
    <format dxfId="417">
      <pivotArea type="origin" dataOnly="0" labelOnly="1" outline="0" fieldPosition="0"/>
    </format>
    <format dxfId="416">
      <pivotArea type="topRight" dataOnly="0" labelOnly="1" outline="0" fieldPosition="0"/>
    </format>
    <format dxfId="415">
      <pivotArea field="1" type="button" dataOnly="0" labelOnly="1" outline="0" axis="axisRow" fieldPosition="0"/>
    </format>
    <format dxfId="414">
      <pivotArea dataOnly="0" labelOnly="1" grandCol="1" outline="0" fieldPosition="0"/>
    </format>
    <format dxfId="413">
      <pivotArea field="1" type="button" dataOnly="0" labelOnly="1" outline="0" axis="axisRow" fieldPosition="0"/>
    </format>
    <format dxfId="412">
      <pivotArea dataOnly="0" labelOnly="1" grandCol="1" outline="0" fieldPosition="0"/>
    </format>
    <format dxfId="411">
      <pivotArea outline="0" collapsedLevelsAreSubtotals="1" fieldPosition="0"/>
    </format>
    <format dxfId="410">
      <pivotArea field="1" type="button" dataOnly="0" labelOnly="1" outline="0" axis="axisRow" fieldPosition="0"/>
    </format>
    <format dxfId="409">
      <pivotArea dataOnly="0" labelOnly="1" fieldPosition="0">
        <references count="1">
          <reference field="1" count="50">
            <x v="0"/>
            <x v="1"/>
            <x v="2"/>
            <x v="3"/>
            <x v="4"/>
            <x v="5"/>
            <x v="6"/>
            <x v="7"/>
            <x v="8"/>
            <x v="9"/>
            <x v="10"/>
            <x v="11"/>
            <x v="13"/>
            <x v="14"/>
            <x v="15"/>
            <x v="16"/>
            <x v="17"/>
            <x v="18"/>
            <x v="19"/>
            <x v="20"/>
            <x v="21"/>
            <x v="22"/>
            <x v="23"/>
            <x v="24"/>
            <x v="25"/>
            <x v="26"/>
            <x v="27"/>
            <x v="28"/>
            <x v="29"/>
            <x v="30"/>
            <x v="31"/>
            <x v="32"/>
            <x v="33"/>
            <x v="34"/>
            <x v="36"/>
            <x v="37"/>
            <x v="38"/>
            <x v="39"/>
            <x v="40"/>
            <x v="41"/>
            <x v="42"/>
            <x v="43"/>
            <x v="44"/>
            <x v="45"/>
            <x v="46"/>
            <x v="47"/>
            <x v="48"/>
            <x v="49"/>
            <x v="50"/>
            <x v="51"/>
          </reference>
        </references>
      </pivotArea>
    </format>
    <format dxfId="408">
      <pivotArea dataOnly="0" labelOnly="1" fieldPosition="0">
        <references count="1">
          <reference field="1" count="50">
            <x v="53"/>
            <x v="54"/>
            <x v="55"/>
            <x v="57"/>
            <x v="59"/>
            <x v="60"/>
            <x v="61"/>
            <x v="62"/>
            <x v="63"/>
            <x v="64"/>
            <x v="65"/>
            <x v="66"/>
            <x v="67"/>
            <x v="68"/>
            <x v="69"/>
            <x v="70"/>
            <x v="71"/>
            <x v="72"/>
            <x v="75"/>
            <x v="77"/>
            <x v="79"/>
            <x v="80"/>
            <x v="81"/>
            <x v="82"/>
            <x v="83"/>
            <x v="85"/>
            <x v="86"/>
            <x v="87"/>
            <x v="88"/>
            <x v="89"/>
            <x v="91"/>
            <x v="92"/>
            <x v="93"/>
            <x v="94"/>
            <x v="95"/>
            <x v="96"/>
            <x v="97"/>
            <x v="98"/>
            <x v="99"/>
            <x v="100"/>
            <x v="101"/>
            <x v="103"/>
            <x v="104"/>
            <x v="105"/>
            <x v="106"/>
            <x v="107"/>
            <x v="108"/>
            <x v="109"/>
            <x v="110"/>
            <x v="111"/>
          </reference>
        </references>
      </pivotArea>
    </format>
    <format dxfId="407">
      <pivotArea dataOnly="0" labelOnly="1" fieldPosition="0">
        <references count="1">
          <reference field="1" count="50">
            <x v="112"/>
            <x v="113"/>
            <x v="114"/>
            <x v="115"/>
            <x v="116"/>
            <x v="117"/>
            <x v="118"/>
            <x v="119"/>
            <x v="120"/>
            <x v="122"/>
            <x v="123"/>
            <x v="124"/>
            <x v="125"/>
            <x v="126"/>
            <x v="127"/>
            <x v="128"/>
            <x v="130"/>
            <x v="131"/>
            <x v="132"/>
            <x v="133"/>
            <x v="134"/>
            <x v="135"/>
            <x v="136"/>
            <x v="137"/>
            <x v="138"/>
            <x v="139"/>
            <x v="140"/>
            <x v="141"/>
            <x v="142"/>
            <x v="143"/>
            <x v="144"/>
            <x v="145"/>
            <x v="146"/>
            <x v="147"/>
            <x v="148"/>
            <x v="149"/>
            <x v="150"/>
            <x v="151"/>
            <x v="152"/>
            <x v="153"/>
            <x v="155"/>
            <x v="156"/>
            <x v="157"/>
            <x v="158"/>
            <x v="159"/>
            <x v="160"/>
            <x v="161"/>
            <x v="162"/>
            <x v="163"/>
            <x v="164"/>
          </reference>
        </references>
      </pivotArea>
    </format>
    <format dxfId="406">
      <pivotArea dataOnly="0" labelOnly="1" fieldPosition="0">
        <references count="1">
          <reference field="1" count="50">
            <x v="165"/>
            <x v="166"/>
            <x v="167"/>
            <x v="169"/>
            <x v="170"/>
            <x v="171"/>
            <x v="172"/>
            <x v="173"/>
            <x v="174"/>
            <x v="175"/>
            <x v="176"/>
            <x v="177"/>
            <x v="179"/>
            <x v="180"/>
            <x v="181"/>
            <x v="182"/>
            <x v="183"/>
            <x v="184"/>
            <x v="185"/>
            <x v="186"/>
            <x v="187"/>
            <x v="188"/>
            <x v="189"/>
            <x v="190"/>
            <x v="191"/>
            <x v="192"/>
            <x v="193"/>
            <x v="194"/>
            <x v="195"/>
            <x v="196"/>
            <x v="197"/>
            <x v="198"/>
            <x v="199"/>
            <x v="200"/>
            <x v="201"/>
            <x v="202"/>
            <x v="203"/>
            <x v="204"/>
            <x v="205"/>
            <x v="206"/>
            <x v="207"/>
            <x v="208"/>
            <x v="209"/>
            <x v="210"/>
            <x v="211"/>
            <x v="212"/>
            <x v="213"/>
            <x v="214"/>
            <x v="215"/>
            <x v="216"/>
          </reference>
        </references>
      </pivotArea>
    </format>
    <format dxfId="405">
      <pivotArea dataOnly="0" labelOnly="1" fieldPosition="0">
        <references count="1">
          <reference field="1" count="50">
            <x v="217"/>
            <x v="218"/>
            <x v="219"/>
            <x v="220"/>
            <x v="221"/>
            <x v="222"/>
            <x v="223"/>
            <x v="224"/>
            <x v="225"/>
            <x v="226"/>
            <x v="228"/>
            <x v="229"/>
            <x v="230"/>
            <x v="231"/>
            <x v="232"/>
            <x v="233"/>
            <x v="234"/>
            <x v="236"/>
            <x v="237"/>
            <x v="238"/>
            <x v="239"/>
            <x v="240"/>
            <x v="241"/>
            <x v="243"/>
            <x v="244"/>
            <x v="245"/>
            <x v="246"/>
            <x v="247"/>
            <x v="248"/>
            <x v="249"/>
            <x v="250"/>
            <x v="251"/>
            <x v="252"/>
            <x v="253"/>
            <x v="254"/>
            <x v="255"/>
            <x v="257"/>
            <x v="258"/>
            <x v="259"/>
            <x v="260"/>
            <x v="261"/>
            <x v="265"/>
            <x v="266"/>
            <x v="267"/>
            <x v="268"/>
            <x v="269"/>
            <x v="270"/>
            <x v="271"/>
            <x v="272"/>
            <x v="273"/>
          </reference>
        </references>
      </pivotArea>
    </format>
    <format dxfId="404">
      <pivotArea dataOnly="0" labelOnly="1" fieldPosition="0">
        <references count="1">
          <reference field="1" count="50">
            <x v="274"/>
            <x v="275"/>
            <x v="276"/>
            <x v="277"/>
            <x v="278"/>
            <x v="279"/>
            <x v="280"/>
            <x v="281"/>
            <x v="282"/>
            <x v="283"/>
            <x v="284"/>
            <x v="285"/>
            <x v="286"/>
            <x v="287"/>
            <x v="288"/>
            <x v="289"/>
            <x v="290"/>
            <x v="291"/>
            <x v="292"/>
            <x v="293"/>
            <x v="294"/>
            <x v="295"/>
            <x v="297"/>
            <x v="299"/>
            <x v="300"/>
            <x v="301"/>
            <x v="302"/>
            <x v="303"/>
            <x v="304"/>
            <x v="305"/>
            <x v="307"/>
            <x v="308"/>
            <x v="309"/>
            <x v="310"/>
            <x v="311"/>
            <x v="312"/>
            <x v="313"/>
            <x v="314"/>
            <x v="315"/>
            <x v="316"/>
            <x v="318"/>
            <x v="319"/>
            <x v="320"/>
            <x v="321"/>
            <x v="322"/>
            <x v="323"/>
            <x v="324"/>
            <x v="325"/>
            <x v="326"/>
            <x v="327"/>
          </reference>
        </references>
      </pivotArea>
    </format>
    <format dxfId="403">
      <pivotArea dataOnly="0" labelOnly="1" fieldPosition="0">
        <references count="1">
          <reference field="1" count="50">
            <x v="328"/>
            <x v="329"/>
            <x v="330"/>
            <x v="331"/>
            <x v="332"/>
            <x v="333"/>
            <x v="335"/>
            <x v="336"/>
            <x v="337"/>
            <x v="338"/>
            <x v="339"/>
            <x v="340"/>
            <x v="341"/>
            <x v="342"/>
            <x v="343"/>
            <x v="344"/>
            <x v="345"/>
            <x v="346"/>
            <x v="347"/>
            <x v="348"/>
            <x v="349"/>
            <x v="350"/>
            <x v="352"/>
            <x v="353"/>
            <x v="354"/>
            <x v="355"/>
            <x v="356"/>
            <x v="357"/>
            <x v="358"/>
            <x v="359"/>
            <x v="360"/>
            <x v="361"/>
            <x v="362"/>
            <x v="363"/>
            <x v="364"/>
            <x v="367"/>
            <x v="368"/>
            <x v="369"/>
            <x v="371"/>
            <x v="372"/>
            <x v="373"/>
            <x v="374"/>
            <x v="375"/>
            <x v="376"/>
            <x v="377"/>
            <x v="378"/>
            <x v="379"/>
            <x v="381"/>
            <x v="382"/>
            <x v="383"/>
          </reference>
        </references>
      </pivotArea>
    </format>
    <format dxfId="402">
      <pivotArea dataOnly="0" labelOnly="1" fieldPosition="0">
        <references count="1">
          <reference field="1" count="50">
            <x v="384"/>
            <x v="385"/>
            <x v="386"/>
            <x v="387"/>
            <x v="388"/>
            <x v="389"/>
            <x v="390"/>
            <x v="391"/>
            <x v="392"/>
            <x v="393"/>
            <x v="394"/>
            <x v="395"/>
            <x v="396"/>
            <x v="397"/>
            <x v="398"/>
            <x v="399"/>
            <x v="400"/>
            <x v="401"/>
            <x v="402"/>
            <x v="403"/>
            <x v="404"/>
            <x v="405"/>
            <x v="406"/>
            <x v="407"/>
            <x v="408"/>
            <x v="409"/>
            <x v="411"/>
            <x v="412"/>
            <x v="413"/>
            <x v="414"/>
            <x v="416"/>
            <x v="417"/>
            <x v="418"/>
            <x v="419"/>
            <x v="420"/>
            <x v="421"/>
            <x v="422"/>
            <x v="423"/>
            <x v="424"/>
            <x v="425"/>
            <x v="427"/>
            <x v="428"/>
            <x v="429"/>
            <x v="430"/>
            <x v="431"/>
            <x v="432"/>
            <x v="434"/>
            <x v="435"/>
            <x v="436"/>
            <x v="437"/>
          </reference>
        </references>
      </pivotArea>
    </format>
    <format dxfId="401">
      <pivotArea dataOnly="0" labelOnly="1" fieldPosition="0">
        <references count="1">
          <reference field="1" count="9">
            <x v="438"/>
            <x v="441"/>
            <x v="442"/>
            <x v="443"/>
            <x v="444"/>
            <x v="445"/>
            <x v="446"/>
            <x v="447"/>
            <x v="448"/>
          </reference>
        </references>
      </pivotArea>
    </format>
    <format dxfId="400">
      <pivotArea dataOnly="0" labelOnly="1" grandRow="1" outline="0" fieldPosition="0"/>
    </format>
    <format dxfId="399">
      <pivotArea dataOnly="0" labelOnly="1" grandCol="1" outline="0" fieldPosition="0"/>
    </format>
    <format dxfId="398">
      <pivotArea dataOnly="0" labelOnly="1" grandCol="1" outline="0" fieldPosition="0"/>
    </format>
    <format dxfId="397">
      <pivotArea type="origin" dataOnly="0" labelOnly="1" outline="0" fieldPosition="0"/>
    </format>
    <format dxfId="396">
      <pivotArea field="26" type="button" dataOnly="0" labelOnly="1" outline="0" axis="axisCol" fieldPosition="0"/>
    </format>
    <format dxfId="395">
      <pivotArea type="topRight" dataOnly="0" labelOnly="1" outline="0" fieldPosition="0"/>
    </format>
    <format dxfId="394">
      <pivotArea field="1" type="button" dataOnly="0" labelOnly="1" outline="0" axis="axisRow" fieldPosition="0"/>
    </format>
    <format dxfId="393">
      <pivotArea dataOnly="0" labelOnly="1" fieldPosition="0">
        <references count="1">
          <reference field="26" count="3">
            <x v="1"/>
            <x v="2"/>
            <x v="3"/>
          </reference>
        </references>
      </pivotArea>
    </format>
    <format dxfId="392">
      <pivotArea dataOnly="0" labelOnly="1" grandCol="1" outline="0" fieldPosition="0"/>
    </format>
    <format dxfId="391">
      <pivotArea type="origin" dataOnly="0" labelOnly="1" outline="0" fieldPosition="0"/>
    </format>
    <format dxfId="390">
      <pivotArea field="26" type="button" dataOnly="0" labelOnly="1" outline="0" axis="axisCol" fieldPosition="0"/>
    </format>
    <format dxfId="389">
      <pivotArea type="topRight" dataOnly="0" labelOnly="1" outline="0" fieldPosition="0"/>
    </format>
    <format dxfId="388">
      <pivotArea field="1" type="button" dataOnly="0" labelOnly="1" outline="0" axis="axisRow" fieldPosition="0"/>
    </format>
    <format dxfId="387">
      <pivotArea dataOnly="0" labelOnly="1" fieldPosition="0">
        <references count="1">
          <reference field="26" count="3">
            <x v="1"/>
            <x v="2"/>
            <x v="3"/>
          </reference>
        </references>
      </pivotArea>
    </format>
    <format dxfId="386">
      <pivotArea dataOnly="0" labelOnly="1" grandCol="1" outline="0" fieldPosition="0"/>
    </format>
    <format dxfId="385">
      <pivotArea grandRow="1" outline="0" collapsedLevelsAreSubtotals="1" fieldPosition="0"/>
    </format>
    <format dxfId="384">
      <pivotArea dataOnly="0" labelOnly="1" grandRow="1" outline="0" fieldPosition="0"/>
    </format>
    <format dxfId="383">
      <pivotArea dataOnly="0" labelOnly="1" fieldPosition="0">
        <references count="1">
          <reference field="26" count="3">
            <x v="1"/>
            <x v="2"/>
            <x v="3"/>
          </reference>
        </references>
      </pivotArea>
    </format>
    <format dxfId="382">
      <pivotArea dataOnly="0" labelOnly="1" grandCol="1" outline="0" fieldPosition="0"/>
    </format>
    <format dxfId="381">
      <pivotArea dataOnly="0" labelOnly="1" fieldPosition="0">
        <references count="1">
          <reference field="26" count="3">
            <x v="1"/>
            <x v="2"/>
            <x v="3"/>
          </reference>
        </references>
      </pivotArea>
    </format>
    <format dxfId="380">
      <pivotArea dataOnly="0" labelOnly="1" grandCol="1" outline="0" fieldPosition="0"/>
    </format>
    <format dxfId="379">
      <pivotArea dataOnly="0" labelOnly="1" fieldPosition="0">
        <references count="1">
          <reference field="26" count="3">
            <x v="1"/>
            <x v="2"/>
            <x v="3"/>
          </reference>
        </references>
      </pivotArea>
    </format>
    <format dxfId="378">
      <pivotArea dataOnly="0" labelOnly="1" grandCol="1" outline="0" fieldPosition="0"/>
    </format>
  </formats>
  <pivotTableStyleInfo name="PivotStyleLight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Own Pre14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400" firstHeaderRow="1" firstDataRow="2" firstDataCol="1" rowPageCount="1" colPageCount="1"/>
  <pivotFields count="47">
    <pivotField axis="axisRow" dataField="1" showAll="0">
      <items count="1062">
        <item x="95"/>
        <item x="28"/>
        <item x="99"/>
        <item x="146"/>
        <item x="30"/>
        <item x="147"/>
        <item x="65"/>
        <item x="9"/>
        <item x="10"/>
        <item x="11"/>
        <item x="12"/>
        <item x="13"/>
        <item x="82"/>
        <item x="14"/>
        <item x="15"/>
        <item x="16"/>
        <item x="17"/>
        <item x="18"/>
        <item x="19"/>
        <item x="20"/>
        <item x="21"/>
        <item x="22"/>
        <item x="23"/>
        <item x="324"/>
        <item x="351"/>
        <item x="338"/>
        <item x="282"/>
        <item x="341"/>
        <item x="343"/>
        <item x="349"/>
        <item x="286"/>
        <item x="296"/>
        <item x="309"/>
        <item x="311"/>
        <item x="327"/>
        <item x="328"/>
        <item x="333"/>
        <item x="334"/>
        <item x="335"/>
        <item x="337"/>
        <item x="518"/>
        <item x="345"/>
        <item x="445"/>
        <item x="561"/>
        <item x="778"/>
        <item x="779"/>
        <item x="546"/>
        <item x="550"/>
        <item x="624"/>
        <item x="683"/>
        <item x="686"/>
        <item x="773"/>
        <item x="774"/>
        <item x="657"/>
        <item x="658"/>
        <item x="659"/>
        <item x="780"/>
        <item x="782"/>
        <item x="785"/>
        <item x="786"/>
        <item x="660"/>
        <item x="661"/>
        <item x="662"/>
        <item x="663"/>
        <item x="711"/>
        <item x="714"/>
        <item x="717"/>
        <item x="720"/>
        <item x="722"/>
        <item x="723"/>
        <item x="724"/>
        <item x="725"/>
        <item x="664"/>
        <item x="665"/>
        <item x="666"/>
        <item x="667"/>
        <item x="668"/>
        <item x="670"/>
        <item x="671"/>
        <item x="672"/>
        <item x="675"/>
        <item x="676"/>
        <item x="678"/>
        <item x="680"/>
        <item x="681"/>
        <item x="691"/>
        <item x="692"/>
        <item x="693"/>
        <item x="697"/>
        <item x="698"/>
        <item x="700"/>
        <item x="800"/>
        <item x="908"/>
        <item x="909"/>
        <item x="910"/>
        <item x="911"/>
        <item x="912"/>
        <item x="975"/>
        <item x="976"/>
        <item x="977"/>
        <item x="978"/>
        <item x="980"/>
        <item x="1022"/>
        <item x="817"/>
        <item x="838"/>
        <item x="840"/>
        <item x="842"/>
        <item x="0"/>
        <item x="1"/>
        <item x="2"/>
        <item x="3"/>
        <item x="4"/>
        <item x="5"/>
        <item x="6"/>
        <item x="7"/>
        <item x="8"/>
        <item x="24"/>
        <item x="25"/>
        <item x="26"/>
        <item x="27"/>
        <item x="2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3"/>
        <item x="84"/>
        <item x="85"/>
        <item x="86"/>
        <item x="87"/>
        <item x="88"/>
        <item x="89"/>
        <item x="90"/>
        <item x="91"/>
        <item x="92"/>
        <item x="93"/>
        <item x="94"/>
        <item x="96"/>
        <item x="97"/>
        <item x="98"/>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3"/>
        <item x="284"/>
        <item x="285"/>
        <item x="287"/>
        <item x="288"/>
        <item x="289"/>
        <item x="290"/>
        <item x="291"/>
        <item x="292"/>
        <item x="293"/>
        <item x="294"/>
        <item x="295"/>
        <item x="297"/>
        <item x="298"/>
        <item x="299"/>
        <item x="300"/>
        <item x="301"/>
        <item x="302"/>
        <item x="303"/>
        <item x="304"/>
        <item x="305"/>
        <item x="306"/>
        <item x="307"/>
        <item x="308"/>
        <item x="310"/>
        <item x="312"/>
        <item x="313"/>
        <item x="314"/>
        <item x="315"/>
        <item x="316"/>
        <item x="317"/>
        <item x="318"/>
        <item x="319"/>
        <item x="320"/>
        <item x="321"/>
        <item x="322"/>
        <item x="323"/>
        <item x="325"/>
        <item x="326"/>
        <item x="329"/>
        <item x="330"/>
        <item x="331"/>
        <item x="332"/>
        <item x="336"/>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81"/>
        <item x="783"/>
        <item x="784"/>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9"/>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axis="axisRow" showAll="0">
      <items count="450">
        <item sd="0" x="27"/>
        <item sd="0" x="75"/>
        <item sd="0" x="260"/>
        <item sd="0" x="373"/>
        <item sd="0" x="399"/>
        <item sd="0" x="175"/>
        <item sd="0" x="366"/>
        <item sd="0" x="121"/>
        <item sd="0" x="211"/>
        <item sd="0" x="100"/>
        <item sd="0" x="348"/>
        <item sd="0" x="425"/>
        <item sd="0" x="49"/>
        <item sd="0" x="299"/>
        <item sd="0" x="185"/>
        <item sd="0" x="331"/>
        <item sd="0" x="332"/>
        <item sd="0" x="120"/>
        <item sd="0" x="265"/>
        <item sd="0" x="193"/>
        <item sd="0" x="190"/>
        <item sd="0" x="221"/>
        <item sd="0" x="212"/>
        <item sd="0" x="286"/>
        <item sd="0" x="362"/>
        <item sd="0" x="59"/>
        <item sd="0" x="408"/>
        <item sd="0" x="150"/>
        <item sd="0" x="333"/>
        <item sd="0" x="134"/>
        <item sd="0" x="85"/>
        <item sd="0" x="191"/>
        <item sd="0" x="214"/>
        <item sd="0" x="153"/>
        <item sd="0" x="236"/>
        <item sd="0" x="7"/>
        <item sd="0" x="0"/>
        <item sd="0" x="426"/>
        <item sd="0" x="213"/>
        <item sd="0" x="243"/>
        <item sd="0" x="244"/>
        <item sd="0" x="142"/>
        <item sd="0" x="93"/>
        <item sd="0" x="222"/>
        <item sd="0" x="25"/>
        <item sd="0" x="406"/>
        <item sd="0" x="56"/>
        <item sd="0" x="178"/>
        <item sd="0" x="203"/>
        <item sd="0" x="298"/>
        <item sd="0" x="157"/>
        <item sd="0" x="156"/>
        <item sd="0" x="384"/>
        <item sd="0" x="215"/>
        <item sd="0" x="205"/>
        <item sd="0" x="8"/>
        <item sd="0" x="421"/>
        <item sd="0" x="34"/>
        <item sd="0" x="47"/>
        <item sd="0" x="158"/>
        <item sd="0" x="166"/>
        <item sd="0" x="229"/>
        <item sd="0" x="276"/>
        <item sd="0" x="235"/>
        <item sd="0" x="414"/>
        <item sd="0" x="91"/>
        <item sd="0" x="219"/>
        <item sd="0" x="5"/>
        <item sd="0" x="69"/>
        <item sd="0" x="416"/>
        <item sd="0" x="173"/>
        <item sd="0" x="337"/>
        <item sd="0" x="131"/>
        <item sd="0" x="29"/>
        <item sd="0" x="44"/>
        <item sd="0" x="412"/>
        <item sd="0" x="154"/>
        <item sd="0" x="65"/>
        <item sd="0" x="58"/>
        <item sd="0" x="281"/>
        <item sd="0" x="379"/>
        <item sd="0" x="396"/>
        <item sd="0" x="84"/>
        <item sd="0" x="239"/>
        <item sd="0" x="13"/>
        <item sd="0" x="20"/>
        <item sd="0" x="404"/>
        <item sd="0" x="405"/>
        <item sd="0" x="254"/>
        <item sd="0" x="402"/>
        <item sd="0" x="39"/>
        <item sd="0" x="227"/>
        <item sd="0" x="171"/>
        <item sd="0" x="242"/>
        <item sd="0" x="272"/>
        <item sd="0" x="433"/>
        <item sd="0" x="165"/>
        <item sd="0" x="349"/>
        <item sd="0" x="434"/>
        <item sd="0" x="155"/>
        <item sd="0" x="233"/>
        <item sd="0" x="110"/>
        <item sd="0" x="15"/>
        <item sd="0" x="246"/>
        <item sd="0" x="344"/>
        <item sd="0" x="207"/>
        <item sd="0" x="427"/>
        <item sd="0" x="232"/>
        <item sd="0" x="297"/>
        <item sd="0" x="183"/>
        <item sd="0" x="320"/>
        <item sd="0" x="163"/>
        <item sd="0" x="223"/>
        <item sd="0" x="162"/>
        <item sd="0" x="304"/>
        <item sd="0" x="237"/>
        <item sd="0" x="268"/>
        <item sd="0" x="327"/>
        <item sd="0" x="448"/>
        <item sd="0" x="389"/>
        <item sd="0" x="252"/>
        <item sd="0" x="3"/>
        <item sd="0" x="296"/>
        <item sd="0" x="263"/>
        <item sd="0" x="68"/>
        <item sd="0" x="273"/>
        <item sd="0" x="249"/>
        <item sd="0" x="351"/>
        <item sd="0" x="170"/>
        <item sd="0" x="42"/>
        <item sd="0" x="129"/>
        <item sd="0" x="112"/>
        <item sd="0" x="266"/>
        <item sd="0" x="245"/>
        <item sd="0" x="259"/>
        <item sd="0" x="23"/>
        <item sd="0" x="95"/>
        <item sd="0" x="257"/>
        <item sd="0" x="106"/>
        <item sd="0" x="172"/>
        <item sd="0" x="174"/>
        <item sd="0" x="169"/>
        <item sd="0" x="282"/>
        <item sd="0" x="202"/>
        <item sd="0" x="210"/>
        <item sd="0" x="271"/>
        <item sd="0" x="118"/>
        <item sd="0" x="22"/>
        <item sd="0" x="238"/>
        <item sd="0" x="240"/>
        <item sd="0" x="383"/>
        <item sd="0" x="114"/>
        <item sd="0" x="382"/>
        <item sd="0" x="241"/>
        <item sd="0" x="117"/>
        <item sd="0" x="278"/>
        <item sd="0" x="92"/>
        <item sd="0" x="111"/>
        <item sd="0" x="66"/>
        <item sd="0" x="435"/>
        <item sd="0" x="288"/>
        <item sd="0" x="267"/>
        <item sd="0" x="167"/>
        <item sd="0" x="251"/>
        <item sd="0" x="340"/>
        <item sd="0" x="319"/>
        <item sd="0" x="159"/>
        <item sd="0" x="270"/>
        <item sd="0" x="36"/>
        <item sd="0" x="88"/>
        <item sd="0" x="400"/>
        <item sd="0" x="280"/>
        <item sd="0" x="38"/>
        <item sd="0" x="89"/>
        <item sd="0" x="350"/>
        <item sd="0" x="140"/>
        <item sd="0" x="284"/>
        <item sd="0" x="325"/>
        <item sd="0" x="87"/>
        <item sd="0" x="127"/>
        <item sd="0" x="356"/>
        <item sd="0" x="386"/>
        <item sd="0" x="302"/>
        <item sd="0" x="138"/>
        <item sd="0" x="230"/>
        <item sd="0" x="101"/>
        <item sd="0" x="403"/>
        <item sd="0" x="447"/>
        <item sd="0" x="182"/>
        <item sd="0" x="306"/>
        <item sd="0" x="218"/>
        <item sd="0" x="149"/>
        <item sd="0" x="109"/>
        <item sd="0" x="177"/>
        <item sd="0" x="264"/>
        <item sd="0" x="130"/>
        <item sd="0" x="105"/>
        <item sd="0" x="137"/>
        <item sd="0" x="413"/>
        <item sd="0" x="313"/>
        <item sd="0" x="310"/>
        <item sd="0" x="195"/>
        <item sd="0" x="82"/>
        <item sd="0" x="380"/>
        <item sd="0" x="338"/>
        <item sd="0" x="160"/>
        <item sd="0" x="206"/>
        <item sd="0" x="115"/>
        <item sd="0" x="164"/>
        <item sd="0" x="290"/>
        <item sd="0" x="141"/>
        <item sd="0" x="423"/>
        <item sd="0" x="94"/>
        <item sd="0" x="283"/>
        <item sd="0" x="395"/>
        <item sd="0" x="53"/>
        <item sd="0" x="274"/>
        <item sd="0" x="374"/>
        <item sd="0" x="61"/>
        <item sd="0" x="432"/>
        <item sd="0" x="346"/>
        <item sd="0" x="381"/>
        <item sd="0" x="438"/>
        <item sd="0" x="1"/>
        <item sd="0" x="225"/>
        <item sd="0" x="305"/>
        <item sd="0" x="277"/>
        <item sd="0" x="6"/>
        <item sd="0" x="372"/>
        <item sd="0" x="80"/>
        <item sd="0" x="147"/>
        <item sd="0" x="113"/>
        <item sd="0" x="179"/>
        <item sd="0" x="96"/>
        <item sd="0" x="341"/>
        <item sd="0" x="24"/>
        <item sd="0" x="102"/>
        <item sd="0" x="152"/>
        <item sd="0" x="275"/>
        <item sd="0" x="307"/>
        <item sd="0" x="19"/>
        <item sd="0" x="261"/>
        <item sd="0" x="309"/>
        <item sd="0" x="176"/>
        <item sd="0" x="300"/>
        <item sd="0" x="181"/>
        <item sd="0" x="315"/>
        <item sd="0" x="329"/>
        <item sd="0" x="391"/>
        <item sd="0" x="394"/>
        <item sd="0" x="248"/>
        <item sd="0" x="250"/>
        <item sd="0" x="73"/>
        <item sd="0" x="429"/>
        <item sd="0" x="46"/>
        <item sd="0" x="409"/>
        <item sd="0" x="30"/>
        <item sd="0" x="51"/>
        <item sd="0" x="262"/>
        <item sd="0" x="224"/>
        <item sd="0" x="76"/>
        <item sd="0" x="256"/>
        <item sd="0" x="104"/>
        <item sd="0" x="107"/>
        <item sd="0" x="33"/>
        <item sd="0" x="322"/>
        <item sd="0" x="436"/>
        <item sd="0" x="189"/>
        <item sd="0" x="314"/>
        <item sd="0" x="312"/>
        <item sd="0" x="339"/>
        <item sd="0" x="358"/>
        <item sd="0" x="308"/>
        <item sd="0" x="401"/>
        <item sd="0" x="419"/>
        <item sd="0" x="444"/>
        <item sd="0" x="32"/>
        <item sd="0" x="428"/>
        <item sd="0" x="269"/>
        <item sd="0" x="119"/>
        <item sd="0" x="343"/>
        <item sd="0" x="303"/>
        <item sd="0" x="226"/>
        <item sd="0" x="289"/>
        <item sd="0" x="122"/>
        <item sd="0" x="370"/>
        <item sd="0" x="64"/>
        <item sd="0" x="161"/>
        <item sd="0" x="353"/>
        <item sd="0" x="247"/>
        <item sd="0" x="125"/>
        <item sd="0" x="144"/>
        <item sd="0" x="204"/>
        <item sd="0" x="220"/>
        <item sd="0" x="77"/>
        <item sd="0" x="359"/>
        <item sd="0" x="48"/>
        <item sd="0" x="441"/>
        <item sd="0" x="31"/>
        <item sd="0" x="60"/>
        <item sd="0" x="132"/>
        <item sd="0" x="28"/>
        <item sd="0" x="16"/>
        <item sd="0" x="439"/>
        <item sd="0" x="52"/>
        <item sd="0" x="45"/>
        <item sd="0" x="43"/>
        <item sd="0" x="357"/>
        <item sd="0" x="385"/>
        <item sd="0" x="326"/>
        <item sd="0" x="445"/>
        <item sd="0" x="255"/>
        <item sd="0" x="291"/>
        <item sd="0" x="292"/>
        <item sd="0" x="200"/>
        <item sd="0" x="145"/>
        <item sd="0" x="411"/>
        <item sd="0" x="410"/>
        <item sd="0" x="231"/>
        <item sd="0" x="360"/>
        <item sd="0" x="354"/>
        <item sd="0" x="135"/>
        <item sd="0" x="365"/>
        <item sd="0" x="392"/>
        <item sd="0" x="375"/>
        <item sd="0" x="9"/>
        <item sd="0" x="364"/>
        <item sd="0" x="90"/>
        <item sd="0" x="328"/>
        <item sd="0" x="285"/>
        <item sd="0" x="253"/>
        <item sd="0" x="321"/>
        <item sd="0" x="57"/>
        <item sd="0" x="330"/>
        <item sd="0" x="2"/>
        <item sd="0" x="311"/>
        <item sd="0" x="79"/>
        <item sd="0" x="293"/>
        <item sd="0" x="301"/>
        <item sd="0" x="440"/>
        <item sd="0" x="143"/>
        <item sd="0" x="234"/>
        <item sd="0" x="431"/>
        <item sd="0" x="323"/>
        <item sd="0" x="97"/>
        <item sd="0" x="148"/>
        <item sd="0" x="324"/>
        <item sd="0" x="70"/>
        <item sd="0" x="180"/>
        <item sd="0" x="188"/>
        <item sd="0" x="197"/>
        <item sd="0" x="4"/>
        <item sd="0" x="199"/>
        <item sd="0" x="126"/>
        <item sd="0" x="41"/>
        <item sd="0" x="40"/>
        <item sd="0" x="363"/>
        <item sd="0" x="367"/>
        <item sd="0" x="228"/>
        <item sd="0" x="35"/>
        <item sd="0" x="393"/>
        <item sd="0" x="103"/>
        <item sd="0" x="184"/>
        <item sd="0" x="201"/>
        <item sd="0" x="67"/>
        <item sd="0" x="108"/>
        <item sd="0" x="217"/>
        <item sd="0" x="209"/>
        <item sd="0" x="361"/>
        <item sd="0" x="194"/>
        <item sd="0" x="12"/>
        <item sd="0" x="21"/>
        <item sd="0" x="98"/>
        <item sd="0" x="81"/>
        <item sd="0" x="368"/>
        <item sd="0" x="352"/>
        <item sd="0" x="78"/>
        <item sd="0" x="387"/>
        <item sd="0" x="62"/>
        <item sd="0" x="216"/>
        <item sd="0" x="151"/>
        <item sd="0" x="430"/>
        <item sd="0" x="123"/>
        <item sd="0" x="446"/>
        <item sd="0" x="14"/>
        <item sd="0" x="355"/>
        <item sd="0" x="390"/>
        <item sd="0" x="345"/>
        <item sd="0" x="287"/>
        <item sd="0" x="397"/>
        <item sd="0" x="443"/>
        <item sd="0" x="83"/>
        <item sd="0" x="208"/>
        <item sd="0" x="99"/>
        <item sd="0" x="388"/>
        <item sd="0" x="74"/>
        <item sd="0" x="418"/>
        <item sd="0" x="371"/>
        <item sd="0" x="50"/>
        <item sd="0" x="334"/>
        <item sd="0" x="128"/>
        <item sd="0" x="196"/>
        <item sd="0" x="198"/>
        <item sd="0" x="26"/>
        <item sd="0" x="72"/>
        <item sd="0" x="192"/>
        <item sd="0" x="71"/>
        <item sd="0" x="420"/>
        <item sd="0" x="377"/>
        <item sd="0" x="116"/>
        <item sd="0" x="54"/>
        <item sd="0" x="415"/>
        <item sd="0" x="424"/>
        <item sd="0" x="317"/>
        <item sd="0" x="398"/>
        <item sd="0" x="18"/>
        <item sd="0" x="124"/>
        <item sd="0" x="37"/>
        <item sd="0" x="294"/>
        <item sd="0" x="316"/>
        <item sd="0" x="168"/>
        <item sd="0" x="55"/>
        <item sd="0" x="86"/>
        <item sd="0" x="342"/>
        <item sd="0" x="139"/>
        <item sd="0" x="376"/>
        <item sd="0" x="17"/>
        <item sd="0" x="136"/>
        <item sd="0" x="133"/>
        <item sd="0" x="347"/>
        <item sd="0" x="318"/>
        <item sd="0" x="422"/>
        <item sd="0" x="442"/>
        <item sd="0" x="417"/>
        <item sd="0" x="295"/>
        <item sd="0" x="335"/>
        <item sd="0" x="146"/>
        <item sd="0" x="11"/>
        <item sd="0" x="407"/>
        <item sd="0" x="63"/>
        <item sd="0" x="186"/>
        <item sd="0" x="187"/>
        <item sd="0" x="279"/>
        <item sd="0" x="437"/>
        <item sd="0" x="336"/>
        <item sd="0" x="258"/>
        <item sd="0" x="10"/>
        <item sd="0" x="378"/>
        <item sd="0" x="369"/>
        <item t="default" sd="0"/>
      </items>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3"/>
        <item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0"/>
  </rowFields>
  <rowItems count="395">
    <i>
      <x v="1"/>
    </i>
    <i>
      <x v="2"/>
    </i>
    <i>
      <x v="3"/>
    </i>
    <i>
      <x v="4"/>
    </i>
    <i>
      <x v="6"/>
    </i>
    <i>
      <x v="7"/>
    </i>
    <i>
      <x v="8"/>
    </i>
    <i>
      <x v="10"/>
    </i>
    <i>
      <x v="11"/>
    </i>
    <i>
      <x v="12"/>
    </i>
    <i>
      <x v="13"/>
    </i>
    <i>
      <x v="14"/>
    </i>
    <i>
      <x v="15"/>
    </i>
    <i>
      <x v="16"/>
    </i>
    <i>
      <x v="18"/>
    </i>
    <i>
      <x v="19"/>
    </i>
    <i>
      <x v="20"/>
    </i>
    <i>
      <x v="21"/>
    </i>
    <i>
      <x v="22"/>
    </i>
    <i>
      <x v="23"/>
    </i>
    <i>
      <x v="24"/>
    </i>
    <i>
      <x v="25"/>
    </i>
    <i>
      <x v="26"/>
    </i>
    <i>
      <x v="27"/>
    </i>
    <i>
      <x v="28"/>
    </i>
    <i>
      <x v="29"/>
    </i>
    <i>
      <x v="30"/>
    </i>
    <i>
      <x v="31"/>
    </i>
    <i>
      <x v="32"/>
    </i>
    <i>
      <x v="33"/>
    </i>
    <i>
      <x v="34"/>
    </i>
    <i>
      <x v="35"/>
    </i>
    <i>
      <x v="36"/>
    </i>
    <i>
      <x v="38"/>
    </i>
    <i>
      <x v="39"/>
    </i>
    <i>
      <x v="40"/>
    </i>
    <i>
      <x v="41"/>
    </i>
    <i>
      <x v="42"/>
    </i>
    <i>
      <x v="43"/>
    </i>
    <i>
      <x v="44"/>
    </i>
    <i>
      <x v="45"/>
    </i>
    <i>
      <x v="46"/>
    </i>
    <i>
      <x v="47"/>
    </i>
    <i>
      <x v="48"/>
    </i>
    <i>
      <x v="49"/>
    </i>
    <i>
      <x v="50"/>
    </i>
    <i>
      <x v="51"/>
    </i>
    <i>
      <x v="52"/>
    </i>
    <i>
      <x v="54"/>
    </i>
    <i>
      <x v="55"/>
    </i>
    <i>
      <x v="56"/>
    </i>
    <i>
      <x v="58"/>
    </i>
    <i>
      <x v="59"/>
    </i>
    <i>
      <x v="60"/>
    </i>
    <i>
      <x v="61"/>
    </i>
    <i>
      <x v="62"/>
    </i>
    <i>
      <x v="63"/>
    </i>
    <i>
      <x v="64"/>
    </i>
    <i>
      <x v="65"/>
    </i>
    <i>
      <x v="66"/>
    </i>
    <i>
      <x v="67"/>
    </i>
    <i>
      <x v="68"/>
    </i>
    <i>
      <x v="70"/>
    </i>
    <i>
      <x v="71"/>
    </i>
    <i>
      <x v="72"/>
    </i>
    <i>
      <x v="73"/>
    </i>
    <i>
      <x v="74"/>
    </i>
    <i>
      <x v="76"/>
    </i>
    <i>
      <x v="78"/>
    </i>
    <i>
      <x v="79"/>
    </i>
    <i>
      <x v="80"/>
    </i>
    <i>
      <x v="81"/>
    </i>
    <i>
      <x v="82"/>
    </i>
    <i>
      <x v="83"/>
    </i>
    <i>
      <x v="84"/>
    </i>
    <i>
      <x v="85"/>
    </i>
    <i>
      <x v="86"/>
    </i>
    <i>
      <x v="87"/>
    </i>
    <i>
      <x v="88"/>
    </i>
    <i>
      <x v="89"/>
    </i>
    <i>
      <x v="90"/>
    </i>
    <i>
      <x v="91"/>
    </i>
    <i>
      <x v="92"/>
    </i>
    <i>
      <x v="93"/>
    </i>
    <i>
      <x v="94"/>
    </i>
    <i>
      <x v="95"/>
    </i>
    <i>
      <x v="97"/>
    </i>
    <i>
      <x v="98"/>
    </i>
    <i>
      <x v="99"/>
    </i>
    <i>
      <x v="100"/>
    </i>
    <i>
      <x v="101"/>
    </i>
    <i>
      <x v="103"/>
    </i>
    <i>
      <x v="104"/>
    </i>
    <i>
      <x v="105"/>
    </i>
    <i>
      <x v="106"/>
    </i>
    <i>
      <x v="108"/>
    </i>
    <i>
      <x v="109"/>
    </i>
    <i>
      <x v="110"/>
    </i>
    <i>
      <x v="111"/>
    </i>
    <i>
      <x v="112"/>
    </i>
    <i>
      <x v="113"/>
    </i>
    <i>
      <x v="114"/>
    </i>
    <i>
      <x v="115"/>
    </i>
    <i>
      <x v="116"/>
    </i>
    <i>
      <x v="117"/>
    </i>
    <i>
      <x v="118"/>
    </i>
    <i>
      <x v="119"/>
    </i>
    <i>
      <x v="120"/>
    </i>
    <i>
      <x v="121"/>
    </i>
    <i>
      <x v="123"/>
    </i>
    <i>
      <x v="124"/>
    </i>
    <i>
      <x v="125"/>
    </i>
    <i>
      <x v="126"/>
    </i>
    <i>
      <x v="127"/>
    </i>
    <i>
      <x v="128"/>
    </i>
    <i>
      <x v="129"/>
    </i>
    <i>
      <x v="130"/>
    </i>
    <i>
      <x v="131"/>
    </i>
    <i>
      <x v="132"/>
    </i>
    <i>
      <x v="133"/>
    </i>
    <i>
      <x v="134"/>
    </i>
    <i>
      <x v="135"/>
    </i>
    <i>
      <x v="136"/>
    </i>
    <i>
      <x v="137"/>
    </i>
    <i>
      <x v="138"/>
    </i>
    <i>
      <x v="139"/>
    </i>
    <i>
      <x v="140"/>
    </i>
    <i>
      <x v="141"/>
    </i>
    <i>
      <x v="142"/>
    </i>
    <i>
      <x v="143"/>
    </i>
    <i>
      <x v="144"/>
    </i>
    <i>
      <x v="145"/>
    </i>
    <i>
      <x v="146"/>
    </i>
    <i>
      <x v="148"/>
    </i>
    <i>
      <x v="151"/>
    </i>
    <i>
      <x v="153"/>
    </i>
    <i>
      <x v="154"/>
    </i>
    <i>
      <x v="155"/>
    </i>
    <i>
      <x v="156"/>
    </i>
    <i>
      <x v="157"/>
    </i>
    <i>
      <x v="158"/>
    </i>
    <i>
      <x v="159"/>
    </i>
    <i>
      <x v="160"/>
    </i>
    <i>
      <x v="161"/>
    </i>
    <i>
      <x v="162"/>
    </i>
    <i>
      <x v="163"/>
    </i>
    <i>
      <x v="164"/>
    </i>
    <i>
      <x v="165"/>
    </i>
    <i>
      <x v="166"/>
    </i>
    <i>
      <x v="167"/>
    </i>
    <i>
      <x v="168"/>
    </i>
    <i>
      <x v="170"/>
    </i>
    <i>
      <x v="171"/>
    </i>
    <i>
      <x v="173"/>
    </i>
    <i>
      <x v="174"/>
    </i>
    <i>
      <x v="175"/>
    </i>
    <i>
      <x v="176"/>
    </i>
    <i>
      <x v="177"/>
    </i>
    <i>
      <x v="178"/>
    </i>
    <i>
      <x v="179"/>
    </i>
    <i>
      <x v="180"/>
    </i>
    <i>
      <x v="181"/>
    </i>
    <i>
      <x v="182"/>
    </i>
    <i>
      <x v="183"/>
    </i>
    <i>
      <x v="184"/>
    </i>
    <i>
      <x v="186"/>
    </i>
    <i>
      <x v="187"/>
    </i>
    <i>
      <x v="188"/>
    </i>
    <i>
      <x v="189"/>
    </i>
    <i>
      <x v="190"/>
    </i>
    <i>
      <x v="191"/>
    </i>
    <i>
      <x v="192"/>
    </i>
    <i>
      <x v="193"/>
    </i>
    <i>
      <x v="194"/>
    </i>
    <i>
      <x v="195"/>
    </i>
    <i>
      <x v="196"/>
    </i>
    <i>
      <x v="197"/>
    </i>
    <i>
      <x v="198"/>
    </i>
    <i>
      <x v="199"/>
    </i>
    <i>
      <x v="200"/>
    </i>
    <i>
      <x v="201"/>
    </i>
    <i>
      <x v="202"/>
    </i>
    <i>
      <x v="203"/>
    </i>
    <i>
      <x v="204"/>
    </i>
    <i>
      <x v="205"/>
    </i>
    <i>
      <x v="206"/>
    </i>
    <i>
      <x v="207"/>
    </i>
    <i>
      <x v="208"/>
    </i>
    <i>
      <x v="210"/>
    </i>
    <i>
      <x v="211"/>
    </i>
    <i>
      <x v="212"/>
    </i>
    <i>
      <x v="213"/>
    </i>
    <i>
      <x v="214"/>
    </i>
    <i>
      <x v="216"/>
    </i>
    <i>
      <x v="217"/>
    </i>
    <i>
      <x v="219"/>
    </i>
    <i>
      <x v="220"/>
    </i>
    <i>
      <x v="221"/>
    </i>
    <i>
      <x v="223"/>
    </i>
    <i>
      <x v="224"/>
    </i>
    <i>
      <x v="225"/>
    </i>
    <i>
      <x v="227"/>
    </i>
    <i>
      <x v="228"/>
    </i>
    <i>
      <x v="229"/>
    </i>
    <i>
      <x v="230"/>
    </i>
    <i>
      <x v="232"/>
    </i>
    <i>
      <x v="233"/>
    </i>
    <i>
      <x v="234"/>
    </i>
    <i>
      <x v="235"/>
    </i>
    <i>
      <x v="236"/>
    </i>
    <i>
      <x v="237"/>
    </i>
    <i>
      <x v="238"/>
    </i>
    <i>
      <x v="239"/>
    </i>
    <i>
      <x v="240"/>
    </i>
    <i>
      <x v="241"/>
    </i>
    <i>
      <x v="242"/>
    </i>
    <i>
      <x v="243"/>
    </i>
    <i>
      <x v="244"/>
    </i>
    <i>
      <x v="245"/>
    </i>
    <i>
      <x v="246"/>
    </i>
    <i>
      <x v="247"/>
    </i>
    <i>
      <x v="248"/>
    </i>
    <i>
      <x v="249"/>
    </i>
    <i>
      <x v="250"/>
    </i>
    <i>
      <x v="251"/>
    </i>
    <i>
      <x v="252"/>
    </i>
    <i>
      <x v="255"/>
    </i>
    <i>
      <x v="256"/>
    </i>
    <i>
      <x v="257"/>
    </i>
    <i>
      <x v="258"/>
    </i>
    <i>
      <x v="259"/>
    </i>
    <i>
      <x v="260"/>
    </i>
    <i>
      <x v="261"/>
    </i>
    <i>
      <x v="262"/>
    </i>
    <i>
      <x v="263"/>
    </i>
    <i>
      <x v="264"/>
    </i>
    <i>
      <x v="265"/>
    </i>
    <i>
      <x v="267"/>
    </i>
    <i>
      <x v="268"/>
    </i>
    <i>
      <x v="269"/>
    </i>
    <i>
      <x v="270"/>
    </i>
    <i>
      <x v="272"/>
    </i>
    <i>
      <x v="274"/>
    </i>
    <i>
      <x v="276"/>
    </i>
    <i>
      <x v="277"/>
    </i>
    <i>
      <x v="278"/>
    </i>
    <i>
      <x v="279"/>
    </i>
    <i>
      <x v="280"/>
    </i>
    <i>
      <x v="281"/>
    </i>
    <i>
      <x v="282"/>
    </i>
    <i>
      <x v="283"/>
    </i>
    <i>
      <x v="284"/>
    </i>
    <i>
      <x v="285"/>
    </i>
    <i>
      <x v="286"/>
    </i>
    <i>
      <x v="287"/>
    </i>
    <i>
      <x v="288"/>
    </i>
    <i>
      <x v="289"/>
    </i>
    <i>
      <x v="290"/>
    </i>
    <i>
      <x v="291"/>
    </i>
    <i>
      <x v="293"/>
    </i>
    <i>
      <x v="294"/>
    </i>
    <i>
      <x v="295"/>
    </i>
    <i>
      <x v="296"/>
    </i>
    <i>
      <x v="297"/>
    </i>
    <i>
      <x v="298"/>
    </i>
    <i>
      <x v="300"/>
    </i>
    <i>
      <x v="302"/>
    </i>
    <i>
      <x v="303"/>
    </i>
    <i>
      <x v="304"/>
    </i>
    <i>
      <x v="305"/>
    </i>
    <i>
      <x v="306"/>
    </i>
    <i>
      <x v="308"/>
    </i>
    <i>
      <x v="309"/>
    </i>
    <i>
      <x v="310"/>
    </i>
    <i>
      <x v="311"/>
    </i>
    <i>
      <x v="315"/>
    </i>
    <i>
      <x v="316"/>
    </i>
    <i>
      <x v="317"/>
    </i>
    <i>
      <x v="318"/>
    </i>
    <i>
      <x v="319"/>
    </i>
    <i>
      <x v="320"/>
    </i>
    <i>
      <x v="321"/>
    </i>
    <i>
      <x v="322"/>
    </i>
    <i>
      <x v="323"/>
    </i>
    <i>
      <x v="324"/>
    </i>
    <i>
      <x v="326"/>
    </i>
    <i>
      <x v="327"/>
    </i>
    <i>
      <x v="328"/>
    </i>
    <i>
      <x v="329"/>
    </i>
    <i>
      <x v="330"/>
    </i>
    <i>
      <x v="331"/>
    </i>
    <i>
      <x v="332"/>
    </i>
    <i>
      <x v="333"/>
    </i>
    <i>
      <x v="334"/>
    </i>
    <i>
      <x v="335"/>
    </i>
    <i>
      <x v="336"/>
    </i>
    <i>
      <x v="337"/>
    </i>
    <i>
      <x v="338"/>
    </i>
    <i>
      <x v="340"/>
    </i>
    <i>
      <x v="341"/>
    </i>
    <i>
      <x v="342"/>
    </i>
    <i>
      <x v="343"/>
    </i>
    <i>
      <x v="344"/>
    </i>
    <i>
      <x v="345"/>
    </i>
    <i>
      <x v="346"/>
    </i>
    <i>
      <x v="347"/>
    </i>
    <i>
      <x v="349"/>
    </i>
    <i>
      <x v="350"/>
    </i>
    <i>
      <x v="351"/>
    </i>
    <i>
      <x v="352"/>
    </i>
    <i>
      <x v="353"/>
    </i>
    <i>
      <x v="354"/>
    </i>
    <i>
      <x v="355"/>
    </i>
    <i>
      <x v="357"/>
    </i>
    <i>
      <x v="358"/>
    </i>
    <i>
      <x v="360"/>
    </i>
    <i>
      <x v="361"/>
    </i>
    <i>
      <x v="362"/>
    </i>
    <i>
      <x v="363"/>
    </i>
    <i>
      <x v="364"/>
    </i>
    <i>
      <x v="365"/>
    </i>
    <i>
      <x v="366"/>
    </i>
    <i>
      <x v="367"/>
    </i>
    <i>
      <x v="369"/>
    </i>
    <i>
      <x v="370"/>
    </i>
    <i>
      <x v="371"/>
    </i>
    <i>
      <x v="372"/>
    </i>
    <i>
      <x v="373"/>
    </i>
    <i>
      <x v="374"/>
    </i>
    <i>
      <x v="375"/>
    </i>
    <i>
      <x v="377"/>
    </i>
    <i>
      <x v="380"/>
    </i>
    <i>
      <x v="381"/>
    </i>
    <i>
      <x v="382"/>
    </i>
    <i>
      <x v="383"/>
    </i>
    <i>
      <x v="384"/>
    </i>
    <i>
      <x v="385"/>
    </i>
    <i>
      <x v="386"/>
    </i>
    <i>
      <x v="387"/>
    </i>
    <i>
      <x v="388"/>
    </i>
    <i>
      <x v="389"/>
    </i>
    <i>
      <x v="390"/>
    </i>
    <i>
      <x v="391"/>
    </i>
    <i>
      <x v="392"/>
    </i>
    <i>
      <x v="394"/>
    </i>
    <i>
      <x v="395"/>
    </i>
    <i>
      <x v="396"/>
    </i>
    <i>
      <x v="397"/>
    </i>
    <i>
      <x v="398"/>
    </i>
    <i>
      <x v="399"/>
    </i>
    <i>
      <x v="400"/>
    </i>
    <i>
      <x v="401"/>
    </i>
    <i>
      <x v="403"/>
    </i>
    <i>
      <x v="404"/>
    </i>
    <i>
      <x v="405"/>
    </i>
    <i>
      <x v="406"/>
    </i>
    <i>
      <x v="407"/>
    </i>
    <i>
      <x v="408"/>
    </i>
    <i>
      <x v="409"/>
    </i>
    <i>
      <x v="410"/>
    </i>
    <i>
      <x v="411"/>
    </i>
    <i>
      <x v="413"/>
    </i>
    <i>
      <x v="415"/>
    </i>
    <i>
      <x v="416"/>
    </i>
    <i>
      <x v="417"/>
    </i>
    <i>
      <x v="418"/>
    </i>
    <i>
      <x v="419"/>
    </i>
    <i>
      <x v="420"/>
    </i>
    <i>
      <x v="421"/>
    </i>
    <i>
      <x v="422"/>
    </i>
    <i>
      <x v="423"/>
    </i>
    <i>
      <x v="424"/>
    </i>
    <i>
      <x v="425"/>
    </i>
    <i>
      <x v="426"/>
    </i>
    <i>
      <x v="427"/>
    </i>
    <i>
      <x v="429"/>
    </i>
    <i>
      <x v="430"/>
    </i>
    <i>
      <x v="432"/>
    </i>
    <i>
      <x v="433"/>
    </i>
    <i>
      <x v="434"/>
    </i>
    <i>
      <x v="435"/>
    </i>
    <i>
      <x v="436"/>
    </i>
    <i>
      <x v="437"/>
    </i>
    <i>
      <x v="438"/>
    </i>
    <i>
      <x v="439"/>
    </i>
    <i>
      <x v="440"/>
    </i>
    <i>
      <x v="441"/>
    </i>
    <i>
      <x v="442"/>
    </i>
    <i>
      <x v="443"/>
    </i>
    <i>
      <x v="444"/>
    </i>
    <i>
      <x v="445"/>
    </i>
    <i>
      <x v="446"/>
    </i>
    <i>
      <x v="447"/>
    </i>
    <i>
      <x v="448"/>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48">
    <format dxfId="377">
      <pivotArea type="origin" dataOnly="0" labelOnly="1" outline="0" fieldPosition="0"/>
    </format>
    <format dxfId="376">
      <pivotArea type="origin" dataOnly="0" labelOnly="1" outline="0" fieldPosition="0"/>
    </format>
    <format dxfId="375">
      <pivotArea type="topRight" dataOnly="0" labelOnly="1" outline="0" fieldPosition="0"/>
    </format>
    <format dxfId="374">
      <pivotArea outline="0" collapsedLevelsAreSubtotals="1" fieldPosition="0"/>
    </format>
    <format dxfId="373">
      <pivotArea dataOnly="0" labelOnly="1" grandCol="1" outline="0" fieldPosition="0"/>
    </format>
    <format dxfId="372">
      <pivotArea grandRow="1" outline="0" collapsedLevelsAreSubtotals="1" fieldPosition="0"/>
    </format>
    <format dxfId="371">
      <pivotArea dataOnly="0" labelOnly="1" grandRow="1" outline="0" fieldPosition="0"/>
    </format>
    <format dxfId="370">
      <pivotArea type="origin" dataOnly="0" labelOnly="1" outline="0" fieldPosition="0"/>
    </format>
    <format dxfId="369">
      <pivotArea type="topRight" dataOnly="0" labelOnly="1" outline="0" fieldPosition="0"/>
    </format>
    <format dxfId="368">
      <pivotArea field="1" type="button" dataOnly="0" labelOnly="1" outline="0" axis="axisRow" fieldPosition="0"/>
    </format>
    <format dxfId="367">
      <pivotArea dataOnly="0" labelOnly="1" grandCol="1" outline="0" fieldPosition="0"/>
    </format>
    <format dxfId="366">
      <pivotArea field="1" type="button" dataOnly="0" labelOnly="1" outline="0" axis="axisRow" fieldPosition="0"/>
    </format>
    <format dxfId="365">
      <pivotArea dataOnly="0" labelOnly="1" grandCol="1" outline="0" fieldPosition="0"/>
    </format>
    <format dxfId="364">
      <pivotArea outline="0" collapsedLevelsAreSubtotals="1" fieldPosition="0"/>
    </format>
    <format dxfId="363">
      <pivotArea field="1" type="button" dataOnly="0" labelOnly="1" outline="0" axis="axisRow" fieldPosition="0"/>
    </format>
    <format dxfId="362">
      <pivotArea dataOnly="0" labelOnly="1" fieldPosition="0">
        <references count="1">
          <reference field="1" count="50">
            <x v="1"/>
            <x v="2"/>
            <x v="3"/>
            <x v="4"/>
            <x v="6"/>
            <x v="7"/>
            <x v="8"/>
            <x v="10"/>
            <x v="11"/>
            <x v="12"/>
            <x v="13"/>
            <x v="14"/>
            <x v="15"/>
            <x v="16"/>
            <x v="18"/>
            <x v="19"/>
            <x v="20"/>
            <x v="21"/>
            <x v="22"/>
            <x v="23"/>
            <x v="24"/>
            <x v="25"/>
            <x v="26"/>
            <x v="27"/>
            <x v="28"/>
            <x v="29"/>
            <x v="30"/>
            <x v="31"/>
            <x v="32"/>
            <x v="33"/>
            <x v="34"/>
            <x v="35"/>
            <x v="36"/>
            <x v="38"/>
            <x v="39"/>
            <x v="40"/>
            <x v="41"/>
            <x v="42"/>
            <x v="43"/>
            <x v="44"/>
            <x v="45"/>
            <x v="46"/>
            <x v="47"/>
            <x v="48"/>
            <x v="49"/>
            <x v="50"/>
            <x v="51"/>
            <x v="52"/>
            <x v="54"/>
            <x v="55"/>
          </reference>
        </references>
      </pivotArea>
    </format>
    <format dxfId="361">
      <pivotArea dataOnly="0" labelOnly="1" fieldPosition="0">
        <references count="1">
          <reference field="1" count="50">
            <x v="56"/>
            <x v="58"/>
            <x v="59"/>
            <x v="60"/>
            <x v="61"/>
            <x v="62"/>
            <x v="63"/>
            <x v="64"/>
            <x v="65"/>
            <x v="66"/>
            <x v="67"/>
            <x v="68"/>
            <x v="70"/>
            <x v="71"/>
            <x v="72"/>
            <x v="73"/>
            <x v="74"/>
            <x v="76"/>
            <x v="78"/>
            <x v="79"/>
            <x v="80"/>
            <x v="81"/>
            <x v="82"/>
            <x v="83"/>
            <x v="84"/>
            <x v="85"/>
            <x v="86"/>
            <x v="87"/>
            <x v="88"/>
            <x v="89"/>
            <x v="90"/>
            <x v="91"/>
            <x v="92"/>
            <x v="93"/>
            <x v="94"/>
            <x v="95"/>
            <x v="97"/>
            <x v="98"/>
            <x v="99"/>
            <x v="100"/>
            <x v="101"/>
            <x v="103"/>
            <x v="104"/>
            <x v="105"/>
            <x v="106"/>
            <x v="108"/>
            <x v="109"/>
            <x v="110"/>
            <x v="111"/>
            <x v="112"/>
          </reference>
        </references>
      </pivotArea>
    </format>
    <format dxfId="360">
      <pivotArea dataOnly="0" labelOnly="1" fieldPosition="0">
        <references count="1">
          <reference field="1" count="50">
            <x v="113"/>
            <x v="114"/>
            <x v="115"/>
            <x v="116"/>
            <x v="117"/>
            <x v="118"/>
            <x v="119"/>
            <x v="120"/>
            <x v="121"/>
            <x v="123"/>
            <x v="124"/>
            <x v="125"/>
            <x v="126"/>
            <x v="127"/>
            <x v="128"/>
            <x v="129"/>
            <x v="130"/>
            <x v="131"/>
            <x v="132"/>
            <x v="133"/>
            <x v="134"/>
            <x v="135"/>
            <x v="136"/>
            <x v="137"/>
            <x v="138"/>
            <x v="139"/>
            <x v="140"/>
            <x v="141"/>
            <x v="142"/>
            <x v="143"/>
            <x v="144"/>
            <x v="145"/>
            <x v="146"/>
            <x v="148"/>
            <x v="151"/>
            <x v="153"/>
            <x v="154"/>
            <x v="155"/>
            <x v="156"/>
            <x v="157"/>
            <x v="158"/>
            <x v="159"/>
            <x v="160"/>
            <x v="161"/>
            <x v="162"/>
            <x v="163"/>
            <x v="164"/>
            <x v="165"/>
            <x v="166"/>
            <x v="167"/>
          </reference>
        </references>
      </pivotArea>
    </format>
    <format dxfId="359">
      <pivotArea dataOnly="0" labelOnly="1" fieldPosition="0">
        <references count="1">
          <reference field="1" count="50">
            <x v="168"/>
            <x v="170"/>
            <x v="171"/>
            <x v="173"/>
            <x v="174"/>
            <x v="175"/>
            <x v="176"/>
            <x v="177"/>
            <x v="178"/>
            <x v="179"/>
            <x v="180"/>
            <x v="181"/>
            <x v="182"/>
            <x v="183"/>
            <x v="184"/>
            <x v="186"/>
            <x v="187"/>
            <x v="188"/>
            <x v="189"/>
            <x v="190"/>
            <x v="191"/>
            <x v="192"/>
            <x v="193"/>
            <x v="194"/>
            <x v="195"/>
            <x v="196"/>
            <x v="197"/>
            <x v="198"/>
            <x v="199"/>
            <x v="200"/>
            <x v="201"/>
            <x v="202"/>
            <x v="203"/>
            <x v="204"/>
            <x v="205"/>
            <x v="206"/>
            <x v="207"/>
            <x v="208"/>
            <x v="210"/>
            <x v="211"/>
            <x v="212"/>
            <x v="213"/>
            <x v="214"/>
            <x v="216"/>
            <x v="217"/>
            <x v="219"/>
            <x v="220"/>
            <x v="221"/>
            <x v="223"/>
            <x v="224"/>
          </reference>
        </references>
      </pivotArea>
    </format>
    <format dxfId="358">
      <pivotArea dataOnly="0" labelOnly="1" fieldPosition="0">
        <references count="1">
          <reference field="1" count="50">
            <x v="225"/>
            <x v="227"/>
            <x v="228"/>
            <x v="229"/>
            <x v="230"/>
            <x v="232"/>
            <x v="233"/>
            <x v="234"/>
            <x v="235"/>
            <x v="236"/>
            <x v="237"/>
            <x v="238"/>
            <x v="239"/>
            <x v="240"/>
            <x v="241"/>
            <x v="242"/>
            <x v="243"/>
            <x v="244"/>
            <x v="245"/>
            <x v="246"/>
            <x v="247"/>
            <x v="248"/>
            <x v="249"/>
            <x v="250"/>
            <x v="251"/>
            <x v="252"/>
            <x v="255"/>
            <x v="256"/>
            <x v="257"/>
            <x v="258"/>
            <x v="259"/>
            <x v="260"/>
            <x v="261"/>
            <x v="262"/>
            <x v="263"/>
            <x v="264"/>
            <x v="265"/>
            <x v="267"/>
            <x v="268"/>
            <x v="269"/>
            <x v="270"/>
            <x v="272"/>
            <x v="274"/>
            <x v="276"/>
            <x v="277"/>
            <x v="278"/>
            <x v="279"/>
            <x v="280"/>
            <x v="281"/>
            <x v="282"/>
          </reference>
        </references>
      </pivotArea>
    </format>
    <format dxfId="357">
      <pivotArea dataOnly="0" labelOnly="1" fieldPosition="0">
        <references count="1">
          <reference field="1" count="50">
            <x v="283"/>
            <x v="284"/>
            <x v="285"/>
            <x v="286"/>
            <x v="287"/>
            <x v="288"/>
            <x v="289"/>
            <x v="290"/>
            <x v="291"/>
            <x v="293"/>
            <x v="294"/>
            <x v="295"/>
            <x v="296"/>
            <x v="297"/>
            <x v="298"/>
            <x v="300"/>
            <x v="302"/>
            <x v="303"/>
            <x v="304"/>
            <x v="305"/>
            <x v="306"/>
            <x v="308"/>
            <x v="309"/>
            <x v="310"/>
            <x v="311"/>
            <x v="315"/>
            <x v="316"/>
            <x v="317"/>
            <x v="318"/>
            <x v="319"/>
            <x v="320"/>
            <x v="321"/>
            <x v="322"/>
            <x v="323"/>
            <x v="324"/>
            <x v="326"/>
            <x v="327"/>
            <x v="328"/>
            <x v="329"/>
            <x v="330"/>
            <x v="331"/>
            <x v="332"/>
            <x v="333"/>
            <x v="334"/>
            <x v="335"/>
            <x v="336"/>
            <x v="337"/>
            <x v="338"/>
            <x v="340"/>
            <x v="341"/>
          </reference>
        </references>
      </pivotArea>
    </format>
    <format dxfId="356">
      <pivotArea dataOnly="0" labelOnly="1" fieldPosition="0">
        <references count="1">
          <reference field="1" count="50">
            <x v="342"/>
            <x v="343"/>
            <x v="344"/>
            <x v="345"/>
            <x v="346"/>
            <x v="347"/>
            <x v="349"/>
            <x v="350"/>
            <x v="351"/>
            <x v="352"/>
            <x v="353"/>
            <x v="354"/>
            <x v="355"/>
            <x v="357"/>
            <x v="358"/>
            <x v="360"/>
            <x v="361"/>
            <x v="362"/>
            <x v="363"/>
            <x v="364"/>
            <x v="365"/>
            <x v="366"/>
            <x v="367"/>
            <x v="369"/>
            <x v="370"/>
            <x v="371"/>
            <x v="372"/>
            <x v="373"/>
            <x v="374"/>
            <x v="375"/>
            <x v="377"/>
            <x v="380"/>
            <x v="381"/>
            <x v="382"/>
            <x v="383"/>
            <x v="384"/>
            <x v="385"/>
            <x v="386"/>
            <x v="387"/>
            <x v="388"/>
            <x v="389"/>
            <x v="390"/>
            <x v="391"/>
            <x v="392"/>
            <x v="394"/>
            <x v="395"/>
            <x v="396"/>
            <x v="397"/>
            <x v="398"/>
            <x v="399"/>
          </reference>
        </references>
      </pivotArea>
    </format>
    <format dxfId="355">
      <pivotArea dataOnly="0" labelOnly="1" fieldPosition="0">
        <references count="1">
          <reference field="1" count="44">
            <x v="400"/>
            <x v="401"/>
            <x v="403"/>
            <x v="404"/>
            <x v="405"/>
            <x v="406"/>
            <x v="407"/>
            <x v="408"/>
            <x v="409"/>
            <x v="410"/>
            <x v="411"/>
            <x v="413"/>
            <x v="415"/>
            <x v="416"/>
            <x v="417"/>
            <x v="418"/>
            <x v="419"/>
            <x v="420"/>
            <x v="421"/>
            <x v="422"/>
            <x v="423"/>
            <x v="424"/>
            <x v="425"/>
            <x v="426"/>
            <x v="427"/>
            <x v="429"/>
            <x v="430"/>
            <x v="432"/>
            <x v="433"/>
            <x v="434"/>
            <x v="435"/>
            <x v="436"/>
            <x v="437"/>
            <x v="438"/>
            <x v="439"/>
            <x v="440"/>
            <x v="441"/>
            <x v="442"/>
            <x v="443"/>
            <x v="444"/>
            <x v="445"/>
            <x v="446"/>
            <x v="447"/>
            <x v="448"/>
          </reference>
        </references>
      </pivotArea>
    </format>
    <format dxfId="354">
      <pivotArea dataOnly="0" labelOnly="1" grandRow="1" outline="0" fieldPosition="0"/>
    </format>
    <format dxfId="353">
      <pivotArea dataOnly="0" labelOnly="1" grandCol="1" outline="0" fieldPosition="0"/>
    </format>
    <format dxfId="352">
      <pivotArea dataOnly="0" labelOnly="1" grandCol="1" outline="0" fieldPosition="0"/>
    </format>
    <format dxfId="351">
      <pivotArea type="origin" dataOnly="0" labelOnly="1" outline="0" fieldPosition="0"/>
    </format>
    <format dxfId="350">
      <pivotArea field="38" type="button" dataOnly="0" labelOnly="1" outline="0" axis="axisCol" fieldPosition="0"/>
    </format>
    <format dxfId="349">
      <pivotArea type="topRight" dataOnly="0" labelOnly="1" outline="0" fieldPosition="0"/>
    </format>
    <format dxfId="348">
      <pivotArea field="1" type="button" dataOnly="0" labelOnly="1" outline="0" axis="axisRow" fieldPosition="0"/>
    </format>
    <format dxfId="347">
      <pivotArea dataOnly="0" labelOnly="1" fieldPosition="0">
        <references count="1">
          <reference field="38" count="3">
            <x v="1"/>
            <x v="2"/>
            <x v="3"/>
          </reference>
        </references>
      </pivotArea>
    </format>
    <format dxfId="346">
      <pivotArea dataOnly="0" labelOnly="1" grandCol="1" outline="0" fieldPosition="0"/>
    </format>
    <format dxfId="345">
      <pivotArea type="origin" dataOnly="0" labelOnly="1" outline="0" fieldPosition="0"/>
    </format>
    <format dxfId="344">
      <pivotArea field="38" type="button" dataOnly="0" labelOnly="1" outline="0" axis="axisCol" fieldPosition="0"/>
    </format>
    <format dxfId="343">
      <pivotArea type="topRight" dataOnly="0" labelOnly="1" outline="0" fieldPosition="0"/>
    </format>
    <format dxfId="342">
      <pivotArea field="1" type="button" dataOnly="0" labelOnly="1" outline="0" axis="axisRow" fieldPosition="0"/>
    </format>
    <format dxfId="341">
      <pivotArea dataOnly="0" labelOnly="1" fieldPosition="0">
        <references count="1">
          <reference field="38" count="3">
            <x v="1"/>
            <x v="2"/>
            <x v="3"/>
          </reference>
        </references>
      </pivotArea>
    </format>
    <format dxfId="340">
      <pivotArea dataOnly="0" labelOnly="1" grandCol="1" outline="0" fieldPosition="0"/>
    </format>
    <format dxfId="339">
      <pivotArea type="origin" dataOnly="0" labelOnly="1" outline="0" fieldPosition="0"/>
    </format>
    <format dxfId="338">
      <pivotArea field="38" type="button" dataOnly="0" labelOnly="1" outline="0" axis="axisCol" fieldPosition="0"/>
    </format>
    <format dxfId="337">
      <pivotArea type="topRight" dataOnly="0" labelOnly="1" outline="0" fieldPosition="0"/>
    </format>
    <format dxfId="336">
      <pivotArea field="1" type="button" dataOnly="0" labelOnly="1" outline="0" axis="axisRow" fieldPosition="0"/>
    </format>
    <format dxfId="335">
      <pivotArea dataOnly="0" labelOnly="1" fieldPosition="0">
        <references count="1">
          <reference field="38" count="3">
            <x v="1"/>
            <x v="2"/>
            <x v="3"/>
          </reference>
        </references>
      </pivotArea>
    </format>
    <format dxfId="334">
      <pivotArea dataOnly="0" labelOnly="1" grandCol="1" outline="0" fieldPosition="0"/>
    </format>
    <format dxfId="333">
      <pivotArea grandRow="1" outline="0" collapsedLevelsAreSubtotals="1" fieldPosition="0"/>
    </format>
    <format dxfId="332">
      <pivotArea dataOnly="0" labelOnly="1" grandRow="1" outline="0" fieldPosition="0"/>
    </format>
    <format dxfId="331">
      <pivotArea dataOnly="0" labelOnly="1" fieldPosition="0">
        <references count="1">
          <reference field="38" count="3">
            <x v="1"/>
            <x v="2"/>
            <x v="3"/>
          </reference>
        </references>
      </pivotArea>
    </format>
    <format dxfId="330">
      <pivotArea dataOnly="0" labelOnly="1" grandCol="1" outline="0" fieldPosition="0"/>
    </format>
  </formats>
  <pivotTableStyleInfo name="PivotStyleLight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RD Pre14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H4:L46" firstHeaderRow="1" firstDataRow="2" firstDataCol="1" rowPageCount="1" colPageCount="1"/>
  <pivotFields count="47">
    <pivotField dataField="1" showAll="0"/>
    <pivotField showAll="0"/>
    <pivotField showAll="0"/>
    <pivotField showAll="0"/>
    <pivotField axis="axisRow" showAll="0">
      <items count="43">
        <item x="11"/>
        <item x="6"/>
        <item x="7"/>
        <item x="13"/>
        <item x="16"/>
        <item x="41"/>
        <item x="21"/>
        <item x="39"/>
        <item x="14"/>
        <item x="27"/>
        <item x="24"/>
        <item x="29"/>
        <item x="38"/>
        <item x="26"/>
        <item x="17"/>
        <item x="30"/>
        <item x="28"/>
        <item x="22"/>
        <item x="5"/>
        <item x="35"/>
        <item x="20"/>
        <item x="19"/>
        <item x="2"/>
        <item x="40"/>
        <item x="23"/>
        <item x="8"/>
        <item x="33"/>
        <item x="32"/>
        <item x="31"/>
        <item x="25"/>
        <item x="18"/>
        <item x="37"/>
        <item x="36"/>
        <item x="4"/>
        <item x="34"/>
        <item x="0"/>
        <item x="9"/>
        <item x="15"/>
        <item x="10"/>
        <item x="12"/>
        <item x="1"/>
        <item x="3"/>
        <item t="default"/>
      </items>
    </pivotField>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axis="axisCol" showAll="0" defaultSubtotal="0">
      <items count="4">
        <item x="3"/>
        <item x="2"/>
        <item x="0"/>
        <item x="1"/>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9"/>
    </i>
    <i>
      <x v="30"/>
    </i>
    <i>
      <x v="31"/>
    </i>
    <i>
      <x v="32"/>
    </i>
    <i>
      <x v="33"/>
    </i>
    <i>
      <x v="34"/>
    </i>
    <i>
      <x v="35"/>
    </i>
    <i>
      <x v="36"/>
    </i>
    <i>
      <x v="37"/>
    </i>
    <i>
      <x v="38"/>
    </i>
    <i>
      <x v="39"/>
    </i>
    <i>
      <x v="40"/>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38">
    <format dxfId="283">
      <pivotArea field="4" type="button" dataOnly="0" labelOnly="1" outline="0" axis="axisRow" fieldPosition="0"/>
    </format>
    <format dxfId="282">
      <pivotArea dataOnly="0" labelOnly="1" grandCol="1" outline="0" fieldPosition="0"/>
    </format>
    <format dxfId="281">
      <pivotArea outline="0" collapsedLevelsAreSubtotals="1" fieldPosition="0"/>
    </format>
    <format dxfId="280">
      <pivotArea field="4" type="button" dataOnly="0" labelOnly="1" outline="0" axis="axisRow" fieldPosition="0"/>
    </format>
    <format dxfId="279">
      <pivotArea dataOnly="0" labelOnly="1" fieldPosition="0">
        <references count="1">
          <reference field="4" count="40">
            <x v="0"/>
            <x v="1"/>
            <x v="2"/>
            <x v="3"/>
            <x v="4"/>
            <x v="5"/>
            <x v="6"/>
            <x v="7"/>
            <x v="8"/>
            <x v="9"/>
            <x v="10"/>
            <x v="11"/>
            <x v="12"/>
            <x v="13"/>
            <x v="14"/>
            <x v="15"/>
            <x v="16"/>
            <x v="17"/>
            <x v="18"/>
            <x v="19"/>
            <x v="20"/>
            <x v="21"/>
            <x v="22"/>
            <x v="23"/>
            <x v="24"/>
            <x v="25"/>
            <x v="26"/>
            <x v="27"/>
            <x v="29"/>
            <x v="30"/>
            <x v="31"/>
            <x v="32"/>
            <x v="33"/>
            <x v="34"/>
            <x v="35"/>
            <x v="36"/>
            <x v="37"/>
            <x v="38"/>
            <x v="39"/>
            <x v="40"/>
          </reference>
        </references>
      </pivotArea>
    </format>
    <format dxfId="278">
      <pivotArea dataOnly="0" labelOnly="1" grandRow="1" outline="0" fieldPosition="0"/>
    </format>
    <format dxfId="277">
      <pivotArea dataOnly="0" labelOnly="1" grandCol="1" outline="0" fieldPosition="0"/>
    </format>
    <format dxfId="276">
      <pivotArea outline="0" collapsedLevelsAreSubtotals="1" fieldPosition="0"/>
    </format>
    <format dxfId="275">
      <pivotArea dataOnly="0" labelOnly="1" grandCol="1" outline="0" fieldPosition="0"/>
    </format>
    <format dxfId="274">
      <pivotArea outline="0" collapsedLevelsAreSubtotals="1" fieldPosition="0"/>
    </format>
    <format dxfId="273">
      <pivotArea field="4" type="button" dataOnly="0" labelOnly="1" outline="0" axis="axisRow" fieldPosition="0"/>
    </format>
    <format dxfId="272">
      <pivotArea dataOnly="0" labelOnly="1" fieldPosition="0">
        <references count="1">
          <reference field="4" count="40">
            <x v="0"/>
            <x v="1"/>
            <x v="2"/>
            <x v="3"/>
            <x v="4"/>
            <x v="5"/>
            <x v="6"/>
            <x v="7"/>
            <x v="8"/>
            <x v="9"/>
            <x v="10"/>
            <x v="11"/>
            <x v="12"/>
            <x v="13"/>
            <x v="14"/>
            <x v="15"/>
            <x v="16"/>
            <x v="17"/>
            <x v="18"/>
            <x v="19"/>
            <x v="20"/>
            <x v="21"/>
            <x v="22"/>
            <x v="23"/>
            <x v="24"/>
            <x v="25"/>
            <x v="26"/>
            <x v="27"/>
            <x v="29"/>
            <x v="30"/>
            <x v="31"/>
            <x v="32"/>
            <x v="33"/>
            <x v="34"/>
            <x v="35"/>
            <x v="36"/>
            <x v="37"/>
            <x v="38"/>
            <x v="39"/>
            <x v="40"/>
          </reference>
        </references>
      </pivotArea>
    </format>
    <format dxfId="271">
      <pivotArea dataOnly="0" labelOnly="1" grandRow="1" outline="0" fieldPosition="0"/>
    </format>
    <format dxfId="270">
      <pivotArea dataOnly="0" labelOnly="1" grandCol="1" outline="0" fieldPosition="0"/>
    </format>
    <format dxfId="269">
      <pivotArea collapsedLevelsAreSubtotals="1" fieldPosition="0">
        <references count="1">
          <reference field="4" count="40">
            <x v="0"/>
            <x v="1"/>
            <x v="2"/>
            <x v="3"/>
            <x v="4"/>
            <x v="5"/>
            <x v="6"/>
            <x v="7"/>
            <x v="8"/>
            <x v="9"/>
            <x v="10"/>
            <x v="11"/>
            <x v="12"/>
            <x v="13"/>
            <x v="14"/>
            <x v="15"/>
            <x v="16"/>
            <x v="17"/>
            <x v="18"/>
            <x v="19"/>
            <x v="20"/>
            <x v="21"/>
            <x v="22"/>
            <x v="23"/>
            <x v="24"/>
            <x v="25"/>
            <x v="26"/>
            <x v="27"/>
            <x v="29"/>
            <x v="30"/>
            <x v="31"/>
            <x v="32"/>
            <x v="33"/>
            <x v="34"/>
            <x v="35"/>
            <x v="36"/>
            <x v="37"/>
            <x v="38"/>
            <x v="39"/>
            <x v="40"/>
          </reference>
        </references>
      </pivotArea>
    </format>
    <format dxfId="268">
      <pivotArea outline="0" collapsedLevelsAreSubtotals="1" fieldPosition="0"/>
    </format>
    <format dxfId="267">
      <pivotArea field="4" type="button" dataOnly="0" labelOnly="1" outline="0" axis="axisRow" fieldPosition="0"/>
    </format>
    <format dxfId="266">
      <pivotArea dataOnly="0" labelOnly="1" fieldPosition="0">
        <references count="1">
          <reference field="4" count="40">
            <x v="0"/>
            <x v="1"/>
            <x v="2"/>
            <x v="3"/>
            <x v="4"/>
            <x v="5"/>
            <x v="6"/>
            <x v="7"/>
            <x v="8"/>
            <x v="9"/>
            <x v="10"/>
            <x v="11"/>
            <x v="12"/>
            <x v="13"/>
            <x v="14"/>
            <x v="15"/>
            <x v="16"/>
            <x v="17"/>
            <x v="18"/>
            <x v="19"/>
            <x v="20"/>
            <x v="21"/>
            <x v="22"/>
            <x v="23"/>
            <x v="24"/>
            <x v="25"/>
            <x v="26"/>
            <x v="27"/>
            <x v="29"/>
            <x v="30"/>
            <x v="31"/>
            <x v="32"/>
            <x v="33"/>
            <x v="34"/>
            <x v="35"/>
            <x v="36"/>
            <x v="37"/>
            <x v="38"/>
            <x v="39"/>
            <x v="40"/>
          </reference>
        </references>
      </pivotArea>
    </format>
    <format dxfId="265">
      <pivotArea dataOnly="0" labelOnly="1" grandRow="1" outline="0" fieldPosition="0"/>
    </format>
    <format dxfId="264">
      <pivotArea dataOnly="0" labelOnly="1" grandCol="1" outline="0" fieldPosition="0"/>
    </format>
    <format dxfId="263">
      <pivotArea dataOnly="0" labelOnly="1" grandCol="1" outline="0" fieldPosition="0"/>
    </format>
    <format dxfId="262">
      <pivotArea dataOnly="0" labelOnly="1" grandCol="1" outline="0" fieldPosition="0"/>
    </format>
    <format dxfId="261">
      <pivotArea grandRow="1" outline="0" collapsedLevelsAreSubtotals="1" fieldPosition="0"/>
    </format>
    <format dxfId="260">
      <pivotArea grandRow="1" outline="0" collapsedLevelsAreSubtotals="1" fieldPosition="0"/>
    </format>
    <format dxfId="259">
      <pivotArea grandRow="1" outline="0" collapsedLevelsAreSubtotals="1" fieldPosition="0"/>
    </format>
    <format dxfId="258">
      <pivotArea dataOnly="0" labelOnly="1" grandRow="1" outline="0" fieldPosition="0"/>
    </format>
    <format dxfId="257">
      <pivotArea dataOnly="0" labelOnly="1" grandRow="1" outline="0" fieldPosition="0"/>
    </format>
    <format dxfId="256">
      <pivotArea field="4" type="button" dataOnly="0" labelOnly="1" outline="0" axis="axisRow" fieldPosition="0"/>
    </format>
    <format dxfId="255">
      <pivotArea dataOnly="0" labelOnly="1" fieldPosition="0">
        <references count="1">
          <reference field="38" count="3">
            <x v="1"/>
            <x v="2"/>
            <x v="3"/>
          </reference>
        </references>
      </pivotArea>
    </format>
    <format dxfId="254">
      <pivotArea dataOnly="0" labelOnly="1" grandCol="1" outline="0" fieldPosition="0"/>
    </format>
    <format dxfId="253">
      <pivotArea dataOnly="0" labelOnly="1" fieldPosition="0">
        <references count="1">
          <reference field="38" count="3">
            <x v="1"/>
            <x v="2"/>
            <x v="3"/>
          </reference>
        </references>
      </pivotArea>
    </format>
    <format dxfId="252">
      <pivotArea dataOnly="0" labelOnly="1" grandCol="1" outline="0" fieldPosition="0"/>
    </format>
    <format dxfId="251">
      <pivotArea dataOnly="0" labelOnly="1" fieldPosition="0">
        <references count="1">
          <reference field="38" count="3">
            <x v="1"/>
            <x v="2"/>
            <x v="3"/>
          </reference>
        </references>
      </pivotArea>
    </format>
    <format dxfId="250">
      <pivotArea dataOnly="0" labelOnly="1" grandCol="1" outline="0" fieldPosition="0"/>
    </format>
    <format dxfId="249">
      <pivotArea dataOnly="0" labelOnly="1" fieldPosition="0">
        <references count="1">
          <reference field="38" count="3">
            <x v="1"/>
            <x v="2"/>
            <x v="3"/>
          </reference>
        </references>
      </pivotArea>
    </format>
    <format dxfId="248">
      <pivotArea dataOnly="0" labelOnly="1" grandCol="1" outline="0" fieldPosition="0"/>
    </format>
    <format dxfId="247">
      <pivotArea dataOnly="0" labelOnly="1" fieldPosition="0">
        <references count="1">
          <reference field="38" count="3">
            <x v="1"/>
            <x v="2"/>
            <x v="3"/>
          </reference>
        </references>
      </pivotArea>
    </format>
    <format dxfId="246">
      <pivotArea dataOnly="0" labelOnly="1" grandCol="1" outline="0" fieldPosition="0"/>
    </format>
  </formats>
  <conditionalFormats count="2">
    <conditionalFormat priority="1">
      <pivotAreas count="1">
        <pivotArea type="data" collapsedLevelsAreSubtotals="1" fieldPosition="0">
          <references count="2">
            <reference field="4294967294" count="1" selected="0">
              <x v="0"/>
            </reference>
            <reference field="4" count="1">
              <x v="40"/>
            </reference>
          </references>
        </pivotArea>
      </pivotAreas>
    </conditionalFormat>
    <conditionalFormat priority="2">
      <pivotAreas count="1">
        <pivotArea type="data" collapsedLevelsAreSubtotals="1" fieldPosition="0">
          <references count="2">
            <reference field="4294967294" count="1" selected="0">
              <x v="0"/>
            </reference>
            <reference field="4" count="39">
              <x v="0"/>
              <x v="1"/>
              <x v="2"/>
              <x v="3"/>
              <x v="4"/>
              <x v="5"/>
              <x v="6"/>
              <x v="7"/>
              <x v="8"/>
              <x v="9"/>
              <x v="10"/>
              <x v="11"/>
              <x v="12"/>
              <x v="13"/>
              <x v="14"/>
              <x v="15"/>
              <x v="16"/>
              <x v="17"/>
              <x v="18"/>
              <x v="19"/>
              <x v="20"/>
              <x v="21"/>
              <x v="22"/>
              <x v="23"/>
              <x v="24"/>
              <x v="25"/>
              <x v="26"/>
              <x v="27"/>
              <x v="29"/>
              <x v="30"/>
              <x v="31"/>
              <x v="32"/>
              <x v="33"/>
              <x v="34"/>
              <x v="35"/>
              <x v="36"/>
              <x v="37"/>
              <x v="38"/>
              <x v="39"/>
            </reference>
          </references>
        </pivotArea>
      </pivotAreas>
    </conditionalFormat>
  </conditionalFormats>
  <pivotTableStyleInfo name="PivotStyleLight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RD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48" firstHeaderRow="1" firstDataRow="2" firstDataCol="1" rowPageCount="1" colPageCount="1"/>
  <pivotFields count="47">
    <pivotField dataField="1" showAll="0"/>
    <pivotField showAll="0"/>
    <pivotField showAll="0"/>
    <pivotField showAll="0"/>
    <pivotField axis="axisRow" showAll="0" sortType="ascending">
      <items count="43">
        <item x="11"/>
        <item x="6"/>
        <item x="7"/>
        <item x="13"/>
        <item x="16"/>
        <item x="41"/>
        <item x="21"/>
        <item x="39"/>
        <item x="14"/>
        <item x="27"/>
        <item x="24"/>
        <item x="29"/>
        <item x="38"/>
        <item x="26"/>
        <item x="17"/>
        <item x="30"/>
        <item x="28"/>
        <item x="22"/>
        <item x="5"/>
        <item x="3"/>
        <item x="35"/>
        <item x="20"/>
        <item x="19"/>
        <item x="2"/>
        <item x="40"/>
        <item x="23"/>
        <item x="8"/>
        <item x="33"/>
        <item x="32"/>
        <item x="31"/>
        <item x="25"/>
        <item x="18"/>
        <item x="37"/>
        <item x="36"/>
        <item x="4"/>
        <item x="34"/>
        <item x="0"/>
        <item x="9"/>
        <item x="15"/>
        <item x="10"/>
        <item x="12"/>
        <item x="1"/>
        <item t="default"/>
      </items>
    </pivotField>
    <pivotField showAll="0"/>
    <pivotField showAll="0"/>
    <pivotField showAll="0"/>
    <pivotField showAll="0" defaultSubtotal="0"/>
    <pivotField showAll="0" defaultSubtota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axis="axisCol" showAll="0" defaultSubtotal="0">
      <items count="4">
        <item x="2"/>
        <item x="3"/>
        <item x="0"/>
        <item x="1"/>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46">
    <format dxfId="329">
      <pivotArea collapsedLevelsAreSubtotals="1" fieldPosition="0">
        <references count="1">
          <reference field="4" count="0"/>
        </references>
      </pivotArea>
    </format>
    <format dxfId="328">
      <pivotArea dataOnly="0" labelOnly="1" fieldPosition="0">
        <references count="1">
          <reference field="4" count="0"/>
        </references>
      </pivotArea>
    </format>
    <format dxfId="327">
      <pivotArea collapsedLevelsAreSubtotals="1" fieldPosition="0">
        <references count="1">
          <reference field="4" count="0"/>
        </references>
      </pivotArea>
    </format>
    <format dxfId="326">
      <pivotArea grandRow="1" outline="0" collapsedLevelsAreSubtotals="1" fieldPosition="0"/>
    </format>
    <format dxfId="325">
      <pivotArea grandRow="1" outline="0" collapsedLevelsAreSubtotals="1" fieldPosition="0"/>
    </format>
    <format dxfId="324">
      <pivotArea dataOnly="0" labelOnly="1" grandRow="1" outline="0" fieldPosition="0"/>
    </format>
    <format dxfId="323">
      <pivotArea field="4" type="button" dataOnly="0" labelOnly="1" outline="0" axis="axisRow" fieldPosition="0"/>
    </format>
    <format dxfId="322">
      <pivotArea dataOnly="0" labelOnly="1" grandCol="1" outline="0" fieldPosition="0"/>
    </format>
    <format dxfId="321">
      <pivotArea outline="0" collapsedLevelsAreSubtotals="1" fieldPosition="0"/>
    </format>
    <format dxfId="320">
      <pivotArea field="4" type="button" dataOnly="0" labelOnly="1" outline="0" axis="axisRow" fieldPosition="0"/>
    </format>
    <format dxfId="319">
      <pivotArea dataOnly="0" labelOnly="1" fieldPosition="0">
        <references count="1">
          <reference field="4" count="0"/>
        </references>
      </pivotArea>
    </format>
    <format dxfId="318">
      <pivotArea dataOnly="0" labelOnly="1" grandRow="1" outline="0" fieldPosition="0"/>
    </format>
    <format dxfId="317">
      <pivotArea dataOnly="0" labelOnly="1" grandCol="1" outline="0" fieldPosition="0"/>
    </format>
    <format dxfId="316">
      <pivotArea dataOnly="0" labelOnly="1" grandCol="1" outline="0" fieldPosition="0"/>
    </format>
    <format dxfId="315">
      <pivotArea outline="0" collapsedLevelsAreSubtotals="1" fieldPosition="0"/>
    </format>
    <format dxfId="314">
      <pivotArea field="4" type="button" dataOnly="0" labelOnly="1" outline="0" axis="axisRow" fieldPosition="0"/>
    </format>
    <format dxfId="313">
      <pivotArea dataOnly="0" labelOnly="1" fieldPosition="0">
        <references count="1">
          <reference field="4" count="0"/>
        </references>
      </pivotArea>
    </format>
    <format dxfId="312">
      <pivotArea dataOnly="0" labelOnly="1" grandRow="1" outline="0" fieldPosition="0"/>
    </format>
    <format dxfId="311">
      <pivotArea dataOnly="0" labelOnly="1" grandCol="1" outline="0" fieldPosition="0"/>
    </format>
    <format dxfId="310">
      <pivotArea collapsedLevelsAreSubtotals="1" fieldPosition="0">
        <references count="1">
          <reference field="4" count="0"/>
        </references>
      </pivotArea>
    </format>
    <format dxfId="309">
      <pivotArea field="4" type="button" dataOnly="0" labelOnly="1" outline="0" axis="axisRow" fieldPosition="0"/>
    </format>
    <format dxfId="308">
      <pivotArea dataOnly="0" labelOnly="1" fieldPosition="0">
        <references count="1">
          <reference field="4" count="0"/>
        </references>
      </pivotArea>
    </format>
    <format dxfId="307">
      <pivotArea dataOnly="0" labelOnly="1" grandCol="1" outline="0" fieldPosition="0"/>
    </format>
    <format dxfId="306">
      <pivotArea outline="0" collapsedLevelsAreSubtotals="1" fieldPosition="0"/>
    </format>
    <format dxfId="305">
      <pivotArea field="4" type="button" dataOnly="0" labelOnly="1" outline="0" axis="axisRow" fieldPosition="0"/>
    </format>
    <format dxfId="304">
      <pivotArea dataOnly="0" labelOnly="1" fieldPosition="0">
        <references count="1">
          <reference field="4" count="0"/>
        </references>
      </pivotArea>
    </format>
    <format dxfId="303">
      <pivotArea dataOnly="0" labelOnly="1" grandRow="1" outline="0" fieldPosition="0"/>
    </format>
    <format dxfId="302">
      <pivotArea dataOnly="0" labelOnly="1" grandCol="1" outline="0" fieldPosition="0"/>
    </format>
    <format dxfId="301">
      <pivotArea dataOnly="0" labelOnly="1" grandCol="1" outline="0" fieldPosition="0"/>
    </format>
    <format dxfId="300">
      <pivotArea dataOnly="0" labelOnly="1" grandCol="1" outline="0" fieldPosition="0"/>
    </format>
    <format dxfId="299">
      <pivotArea grandRow="1" outline="0" collapsedLevelsAreSubtotals="1" fieldPosition="0"/>
    </format>
    <format dxfId="298">
      <pivotArea grandRow="1" outline="0" collapsedLevelsAreSubtotals="1" fieldPosition="0"/>
    </format>
    <format dxfId="297">
      <pivotArea grandRow="1" outline="0" collapsedLevelsAreSubtotals="1" fieldPosition="0"/>
    </format>
    <format dxfId="296">
      <pivotArea dataOnly="0" labelOnly="1" grandRow="1" outline="0" fieldPosition="0"/>
    </format>
    <format dxfId="295">
      <pivotArea dataOnly="0" labelOnly="1" grandRow="1" outline="0" fieldPosition="0"/>
    </format>
    <format dxfId="294">
      <pivotArea field="4" type="button" dataOnly="0" labelOnly="1" outline="0" axis="axisRow" fieldPosition="0"/>
    </format>
    <format dxfId="293">
      <pivotArea dataOnly="0" labelOnly="1" fieldPosition="0">
        <references count="1">
          <reference field="26" count="3">
            <x v="1"/>
            <x v="2"/>
            <x v="3"/>
          </reference>
        </references>
      </pivotArea>
    </format>
    <format dxfId="292">
      <pivotArea dataOnly="0" labelOnly="1" grandCol="1" outline="0" fieldPosition="0"/>
    </format>
    <format dxfId="291">
      <pivotArea dataOnly="0" labelOnly="1" fieldPosition="0">
        <references count="1">
          <reference field="26" count="3">
            <x v="1"/>
            <x v="2"/>
            <x v="3"/>
          </reference>
        </references>
      </pivotArea>
    </format>
    <format dxfId="290">
      <pivotArea dataOnly="0" labelOnly="1" grandCol="1" outline="0" fieldPosition="0"/>
    </format>
    <format dxfId="289">
      <pivotArea dataOnly="0" labelOnly="1" fieldPosition="0">
        <references count="1">
          <reference field="26" count="3">
            <x v="1"/>
            <x v="2"/>
            <x v="3"/>
          </reference>
        </references>
      </pivotArea>
    </format>
    <format dxfId="288">
      <pivotArea dataOnly="0" labelOnly="1" grandCol="1" outline="0" fieldPosition="0"/>
    </format>
    <format dxfId="287">
      <pivotArea dataOnly="0" labelOnly="1" fieldPosition="0">
        <references count="1">
          <reference field="26" count="3">
            <x v="1"/>
            <x v="2"/>
            <x v="3"/>
          </reference>
        </references>
      </pivotArea>
    </format>
    <format dxfId="286">
      <pivotArea dataOnly="0" labelOnly="1" grandCol="1" outline="0" fieldPosition="0"/>
    </format>
    <format dxfId="285">
      <pivotArea dataOnly="0" labelOnly="1" fieldPosition="0">
        <references count="1">
          <reference field="26" count="3">
            <x v="1"/>
            <x v="2"/>
            <x v="3"/>
          </reference>
        </references>
      </pivotArea>
    </format>
    <format dxfId="284">
      <pivotArea dataOnly="0" labelOnly="1" grandCol="1" outline="0" fieldPosition="0"/>
    </format>
  </formats>
  <conditionalFormats count="2">
    <conditionalFormat priority="3">
      <pivotAreas count="1">
        <pivotArea type="data" collapsedLevelsAreSubtotals="1" fieldPosition="0">
          <references count="2">
            <reference field="4294967294" count="1" selected="0">
              <x v="0"/>
            </reference>
            <reference field="4" count="1">
              <x v="41"/>
            </reference>
          </references>
        </pivotArea>
      </pivotAreas>
    </conditionalFormat>
    <conditionalFormat priority="4">
      <pivotAreas count="1">
        <pivotArea type="data" collapsedLevelsAreSubtotals="1" fieldPosition="0">
          <references count="2">
            <reference field="4294967294" count="1" selected="0">
              <x v="0"/>
            </reference>
            <reference field="4" count="41">
              <x v="0"/>
              <x v="1"/>
              <x v="2"/>
              <x v="3"/>
              <x v="4"/>
              <x v="5"/>
              <x v="6"/>
              <x v="7"/>
              <x v="8"/>
              <x v="9"/>
              <x v="10"/>
              <x v="11"/>
              <x v="12"/>
              <x v="13"/>
              <x v="14"/>
              <x v="15"/>
              <x v="16"/>
              <x v="17"/>
              <x v="18"/>
              <x v="19"/>
              <x v="20"/>
              <x v="21"/>
              <x v="22"/>
              <x v="23"/>
              <x v="24"/>
              <x v="25"/>
              <x v="26"/>
              <x v="27"/>
              <x v="28"/>
              <x v="29"/>
              <x v="30"/>
              <x v="31"/>
              <x v="32"/>
              <x v="33"/>
              <x v="34"/>
              <x v="35"/>
              <x v="36"/>
              <x v="37"/>
              <x v="38"/>
              <x v="39"/>
              <x v="40"/>
            </reference>
          </references>
        </pivotArea>
      </pivotAreas>
    </conditionalFormat>
  </conditional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ID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18:E26" firstHeaderRow="1" firstDataRow="2" firstDataCol="1" rowPageCount="1" colPageCount="1"/>
  <pivotFields count="47">
    <pivotField dataField="1" showAll="0"/>
    <pivotField showAll="0"/>
    <pivotField showAll="0"/>
    <pivotField showAll="0"/>
    <pivotField showAll="0"/>
    <pivotField axis="axisRow" showAll="0">
      <items count="8">
        <item x="6"/>
        <item x="2"/>
        <item x="4"/>
        <item x="1"/>
        <item x="5"/>
        <item x="3"/>
        <item x="0"/>
        <item t="default"/>
      </items>
    </pivotField>
    <pivotField showAll="0"/>
    <pivotField showAll="0"/>
    <pivotField showAll="0" defaultSubtotal="0"/>
    <pivotField showAll="0" defaultSubtota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axis="axisCol" showAll="0" defaultSubtotal="0">
      <items count="4">
        <item x="2"/>
        <item x="3"/>
        <item x="0"/>
        <item x="1"/>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7">
    <i>
      <x/>
    </i>
    <i>
      <x v="1"/>
    </i>
    <i>
      <x v="2"/>
    </i>
    <i>
      <x v="4"/>
    </i>
    <i>
      <x v="5"/>
    </i>
    <i>
      <x v="6"/>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41">
    <format dxfId="40">
      <pivotArea outline="0" collapsedLevelsAreSubtotals="1" fieldPosition="0"/>
    </format>
    <format dxfId="39">
      <pivotArea field="5" type="button" dataOnly="0" labelOnly="1" outline="0" axis="axisRow" fieldPosition="0"/>
    </format>
    <format dxfId="38">
      <pivotArea dataOnly="0" labelOnly="1" fieldPosition="0">
        <references count="1">
          <reference field="5" count="6">
            <x v="0"/>
            <x v="1"/>
            <x v="2"/>
            <x v="4"/>
            <x v="5"/>
            <x v="6"/>
          </reference>
        </references>
      </pivotArea>
    </format>
    <format dxfId="37">
      <pivotArea dataOnly="0" labelOnly="1" grandRow="1" outline="0" fieldPosition="0"/>
    </format>
    <format dxfId="36">
      <pivotArea dataOnly="0" labelOnly="1" grandCol="1" outline="0" fieldPosition="0"/>
    </format>
    <format dxfId="35">
      <pivotArea outline="0" collapsedLevelsAreSubtotals="1" fieldPosition="0"/>
    </format>
    <format dxfId="34">
      <pivotArea field="5" type="button" dataOnly="0" labelOnly="1" outline="0" axis="axisRow" fieldPosition="0"/>
    </format>
    <format dxfId="33">
      <pivotArea dataOnly="0" labelOnly="1" fieldPosition="0">
        <references count="1">
          <reference field="5" count="6">
            <x v="0"/>
            <x v="1"/>
            <x v="2"/>
            <x v="4"/>
            <x v="5"/>
            <x v="6"/>
          </reference>
        </references>
      </pivotArea>
    </format>
    <format dxfId="32">
      <pivotArea dataOnly="0" labelOnly="1" grandRow="1" outline="0" fieldPosition="0"/>
    </format>
    <format dxfId="31">
      <pivotArea dataOnly="0" labelOnly="1" grandCol="1" outline="0" fieldPosition="0"/>
    </format>
    <format dxfId="30">
      <pivotArea field="5" type="button" dataOnly="0" labelOnly="1" outline="0" axis="axisRow" fieldPosition="0"/>
    </format>
    <format dxfId="29">
      <pivotArea dataOnly="0" labelOnly="1" fieldPosition="0">
        <references count="1">
          <reference field="5" count="6">
            <x v="0"/>
            <x v="1"/>
            <x v="2"/>
            <x v="4"/>
            <x v="5"/>
            <x v="6"/>
          </reference>
        </references>
      </pivotArea>
    </format>
    <format dxfId="28">
      <pivotArea dataOnly="0" labelOnly="1" grandRow="1" outline="0" fieldPosition="0"/>
    </format>
    <format dxfId="27">
      <pivotArea outline="0" collapsedLevelsAreSubtotals="1" fieldPosition="0"/>
    </format>
    <format dxfId="26">
      <pivotArea field="5" type="button" dataOnly="0" labelOnly="1" outline="0" axis="axisRow" fieldPosition="0"/>
    </format>
    <format dxfId="25">
      <pivotArea dataOnly="0" labelOnly="1" fieldPosition="0">
        <references count="1">
          <reference field="5" count="6">
            <x v="0"/>
            <x v="1"/>
            <x v="2"/>
            <x v="4"/>
            <x v="5"/>
            <x v="6"/>
          </reference>
        </references>
      </pivotArea>
    </format>
    <format dxfId="24">
      <pivotArea dataOnly="0" labelOnly="1" grandRow="1" outline="0" fieldPosition="0"/>
    </format>
    <format dxfId="23">
      <pivotArea dataOnly="0" labelOnly="1" grandCol="1" outline="0" fieldPosition="0"/>
    </format>
    <format dxfId="22">
      <pivotArea dataOnly="0" labelOnly="1" grandCol="1" outline="0" fieldPosition="0"/>
    </format>
    <format dxfId="21">
      <pivotArea outline="0" collapsedLevelsAreSubtotals="1" fieldPosition="0"/>
    </format>
    <format dxfId="20">
      <pivotArea field="5" type="button" dataOnly="0" labelOnly="1" outline="0" axis="axisRow" fieldPosition="0"/>
    </format>
    <format dxfId="19">
      <pivotArea dataOnly="0" labelOnly="1" fieldPosition="0">
        <references count="1">
          <reference field="5" count="6">
            <x v="0"/>
            <x v="1"/>
            <x v="2"/>
            <x v="4"/>
            <x v="5"/>
            <x v="6"/>
          </reference>
        </references>
      </pivotArea>
    </format>
    <format dxfId="18">
      <pivotArea dataOnly="0" labelOnly="1" grandRow="1" outline="0" fieldPosition="0"/>
    </format>
    <format dxfId="17">
      <pivotArea dataOnly="0" labelOnly="1" grandCol="1" outline="0" fieldPosition="0"/>
    </format>
    <format dxfId="16">
      <pivotArea dataOnly="0" labelOnly="1" grandCol="1" outline="0" fieldPosition="0"/>
    </format>
    <format dxfId="15">
      <pivotArea grandRow="1" outline="0" collapsedLevelsAreSubtotals="1" fieldPosition="0"/>
    </format>
    <format dxfId="14">
      <pivotArea dataOnly="0" labelOnly="1" grandCol="1" outline="0" fieldPosition="0"/>
    </format>
    <format dxfId="13">
      <pivotArea grandRow="1" outline="0" collapsedLevelsAreSubtotals="1" fieldPosition="0"/>
    </format>
    <format dxfId="12">
      <pivotArea dataOnly="0" labelOnly="1" grandCol="1" outline="0" fieldPosition="0"/>
    </format>
    <format dxfId="11">
      <pivotArea grandRow="1" outline="0" collapsedLevelsAreSubtotals="1" fieldPosition="0"/>
    </format>
    <format dxfId="10">
      <pivotArea field="5" type="button" dataOnly="0" labelOnly="1" outline="0" axis="axisRow" fieldPosition="0"/>
    </format>
    <format dxfId="9">
      <pivotArea dataOnly="0" labelOnly="1" fieldPosition="0">
        <references count="1">
          <reference field="26" count="3">
            <x v="1"/>
            <x v="2"/>
            <x v="3"/>
          </reference>
        </references>
      </pivotArea>
    </format>
    <format dxfId="8">
      <pivotArea dataOnly="0" labelOnly="1" grandCol="1" outline="0" fieldPosition="0"/>
    </format>
    <format dxfId="7">
      <pivotArea dataOnly="0" labelOnly="1" fieldPosition="0">
        <references count="1">
          <reference field="26" count="3">
            <x v="1"/>
            <x v="2"/>
            <x v="3"/>
          </reference>
        </references>
      </pivotArea>
    </format>
    <format dxfId="6">
      <pivotArea dataOnly="0" labelOnly="1" grandCol="1" outline="0" fieldPosition="0"/>
    </format>
    <format dxfId="5">
      <pivotArea dataOnly="0" labelOnly="1" fieldPosition="0">
        <references count="1">
          <reference field="26" count="3">
            <x v="1"/>
            <x v="2"/>
            <x v="3"/>
          </reference>
        </references>
      </pivotArea>
    </format>
    <format dxfId="4">
      <pivotArea dataOnly="0" labelOnly="1" grandCol="1" outline="0" fieldPosition="0"/>
    </format>
    <format dxfId="3">
      <pivotArea dataOnly="0" labelOnly="1" fieldPosition="0">
        <references count="1">
          <reference field="26" count="3">
            <x v="1"/>
            <x v="2"/>
            <x v="3"/>
          </reference>
        </references>
      </pivotArea>
    </format>
    <format dxfId="2">
      <pivotArea dataOnly="0" labelOnly="1" grandCol="1" outline="0" fieldPosition="0"/>
    </format>
    <format dxfId="1">
      <pivotArea dataOnly="0" labelOnly="1" fieldPosition="0">
        <references count="1">
          <reference field="26" count="3">
            <x v="1"/>
            <x v="2"/>
            <x v="3"/>
          </reference>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E00-000003000000}" name="Other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34:E39" firstHeaderRow="1" firstDataRow="2" firstDataCol="1" rowPageCount="1" colPageCount="1"/>
  <pivotFields count="47">
    <pivotField dataField="1" showAll="0"/>
    <pivotField showAll="0"/>
    <pivotField showAll="0"/>
    <pivotField showAll="0"/>
    <pivotField showAll="0"/>
    <pivotField showAll="0"/>
    <pivotField axis="axisRow" showAll="0" sortType="ascending">
      <items count="4">
        <item x="2"/>
        <item x="1"/>
        <item x="0"/>
        <item t="default"/>
      </items>
    </pivotField>
    <pivotField showAll="0"/>
    <pivotField showAll="0" defaultSubtotal="0"/>
    <pivotField showAll="0" defaultSubtota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axis="axisCol" showAll="0" defaultSubtotal="0">
      <items count="4">
        <item x="2"/>
        <item x="3"/>
        <item x="0"/>
        <item x="1"/>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
  </rowFields>
  <rowItems count="4">
    <i>
      <x/>
    </i>
    <i>
      <x v="1"/>
    </i>
    <i>
      <x v="2"/>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41">
    <format dxfId="81">
      <pivotArea outline="0" collapsedLevelsAreSubtotals="1" fieldPosition="0"/>
    </format>
    <format dxfId="80">
      <pivotArea field="6" type="button" dataOnly="0" labelOnly="1" outline="0" axis="axisRow" fieldPosition="0"/>
    </format>
    <format dxfId="79">
      <pivotArea dataOnly="0" labelOnly="1" fieldPosition="0">
        <references count="1">
          <reference field="6" count="0"/>
        </references>
      </pivotArea>
    </format>
    <format dxfId="78">
      <pivotArea dataOnly="0" labelOnly="1" grandRow="1" outline="0" fieldPosition="0"/>
    </format>
    <format dxfId="77">
      <pivotArea dataOnly="0" labelOnly="1" grandCol="1" outline="0" fieldPosition="0"/>
    </format>
    <format dxfId="76">
      <pivotArea outline="0" collapsedLevelsAreSubtotals="1" fieldPosition="0"/>
    </format>
    <format dxfId="75">
      <pivotArea field="6" type="button" dataOnly="0" labelOnly="1" outline="0" axis="axisRow" fieldPosition="0"/>
    </format>
    <format dxfId="74">
      <pivotArea dataOnly="0" labelOnly="1" fieldPosition="0">
        <references count="1">
          <reference field="6" count="0"/>
        </references>
      </pivotArea>
    </format>
    <format dxfId="73">
      <pivotArea dataOnly="0" labelOnly="1" grandRow="1" outline="0" fieldPosition="0"/>
    </format>
    <format dxfId="72">
      <pivotArea dataOnly="0" labelOnly="1" grandCol="1" outline="0" fieldPosition="0"/>
    </format>
    <format dxfId="71">
      <pivotArea field="6" type="button" dataOnly="0" labelOnly="1" outline="0" axis="axisRow" fieldPosition="0"/>
    </format>
    <format dxfId="70">
      <pivotArea dataOnly="0" labelOnly="1" fieldPosition="0">
        <references count="1">
          <reference field="6" count="0"/>
        </references>
      </pivotArea>
    </format>
    <format dxfId="69">
      <pivotArea dataOnly="0" labelOnly="1" grandRow="1" outline="0" fieldPosition="0"/>
    </format>
    <format dxfId="68">
      <pivotArea outline="0" collapsedLevelsAreSubtotals="1" fieldPosition="0"/>
    </format>
    <format dxfId="67">
      <pivotArea field="6" type="button" dataOnly="0" labelOnly="1" outline="0" axis="axisRow" fieldPosition="0"/>
    </format>
    <format dxfId="66">
      <pivotArea dataOnly="0" labelOnly="1" fieldPosition="0">
        <references count="1">
          <reference field="6" count="0"/>
        </references>
      </pivotArea>
    </format>
    <format dxfId="65">
      <pivotArea dataOnly="0" labelOnly="1" grandRow="1" outline="0" fieldPosition="0"/>
    </format>
    <format dxfId="64">
      <pivotArea dataOnly="0" labelOnly="1" grandCol="1" outline="0" fieldPosition="0"/>
    </format>
    <format dxfId="63">
      <pivotArea dataOnly="0" labelOnly="1" grandCol="1" outline="0" fieldPosition="0"/>
    </format>
    <format dxfId="62">
      <pivotArea outline="0" collapsedLevelsAreSubtotals="1" fieldPosition="0"/>
    </format>
    <format dxfId="61">
      <pivotArea field="6" type="button" dataOnly="0" labelOnly="1" outline="0" axis="axisRow" fieldPosition="0"/>
    </format>
    <format dxfId="60">
      <pivotArea dataOnly="0" labelOnly="1" fieldPosition="0">
        <references count="1">
          <reference field="6" count="0"/>
        </references>
      </pivotArea>
    </format>
    <format dxfId="59">
      <pivotArea dataOnly="0" labelOnly="1" grandRow="1" outline="0" fieldPosition="0"/>
    </format>
    <format dxfId="58">
      <pivotArea dataOnly="0" labelOnly="1" grandCol="1" outline="0" fieldPosition="0"/>
    </format>
    <format dxfId="57">
      <pivotArea dataOnly="0" labelOnly="1" grandCol="1" outline="0" fieldPosition="0"/>
    </format>
    <format dxfId="56">
      <pivotArea grandRow="1" outline="0" collapsedLevelsAreSubtotals="1" fieldPosition="0"/>
    </format>
    <format dxfId="55">
      <pivotArea dataOnly="0" labelOnly="1" grandCol="1" outline="0" fieldPosition="0"/>
    </format>
    <format dxfId="54">
      <pivotArea grandRow="1" outline="0" collapsedLevelsAreSubtotals="1" fieldPosition="0"/>
    </format>
    <format dxfId="53">
      <pivotArea dataOnly="0" labelOnly="1" grandCol="1" outline="0" fieldPosition="0"/>
    </format>
    <format dxfId="52">
      <pivotArea grandRow="1" outline="0" collapsedLevelsAreSubtotals="1" fieldPosition="0"/>
    </format>
    <format dxfId="51">
      <pivotArea field="6" type="button" dataOnly="0" labelOnly="1" outline="0" axis="axisRow" fieldPosition="0"/>
    </format>
    <format dxfId="50">
      <pivotArea dataOnly="0" labelOnly="1" fieldPosition="0">
        <references count="1">
          <reference field="26" count="3">
            <x v="1"/>
            <x v="2"/>
            <x v="3"/>
          </reference>
        </references>
      </pivotArea>
    </format>
    <format dxfId="49">
      <pivotArea dataOnly="0" labelOnly="1" grandCol="1" outline="0" fieldPosition="0"/>
    </format>
    <format dxfId="48">
      <pivotArea dataOnly="0" labelOnly="1" fieldPosition="0">
        <references count="1">
          <reference field="26" count="3">
            <x v="1"/>
            <x v="2"/>
            <x v="3"/>
          </reference>
        </references>
      </pivotArea>
    </format>
    <format dxfId="47">
      <pivotArea dataOnly="0" labelOnly="1" grandCol="1" outline="0" fieldPosition="0"/>
    </format>
    <format dxfId="46">
      <pivotArea dataOnly="0" labelOnly="1" fieldPosition="0">
        <references count="1">
          <reference field="26" count="3">
            <x v="1"/>
            <x v="2"/>
            <x v="3"/>
          </reference>
        </references>
      </pivotArea>
    </format>
    <format dxfId="45">
      <pivotArea dataOnly="0" labelOnly="1" grandCol="1" outline="0" fieldPosition="0"/>
    </format>
    <format dxfId="44">
      <pivotArea dataOnly="0" labelOnly="1" fieldPosition="0">
        <references count="1">
          <reference field="26" count="3">
            <x v="1"/>
            <x v="2"/>
            <x v="3"/>
          </reference>
        </references>
      </pivotArea>
    </format>
    <format dxfId="43">
      <pivotArea dataOnly="0" labelOnly="1" grandCol="1" outline="0" fieldPosition="0"/>
    </format>
    <format dxfId="42">
      <pivotArea dataOnly="0" labelOnly="1" fieldPosition="0">
        <references count="1">
          <reference field="26" count="3">
            <x v="1"/>
            <x v="2"/>
            <x v="3"/>
          </reference>
        </references>
      </pivotArea>
    </format>
    <format dxfId="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E00-000002000000}" name="Other Pre14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H34:L39" firstHeaderRow="1" firstDataRow="2" firstDataCol="1" rowPageCount="1" colPageCount="1"/>
  <pivotFields count="47">
    <pivotField dataField="1" showAll="0"/>
    <pivotField showAll="0"/>
    <pivotField showAll="0"/>
    <pivotField showAll="0"/>
    <pivotField showAll="0"/>
    <pivotField showAll="0"/>
    <pivotField axis="axisRow" showAll="0" sortType="ascending">
      <items count="4">
        <item x="2"/>
        <item x="1"/>
        <item x="0"/>
        <item t="default"/>
      </items>
    </pivotField>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axis="axisCol" showAll="0" defaultSubtotal="0">
      <items count="4">
        <item x="3"/>
        <item x="2"/>
        <item x="0"/>
        <item x="1"/>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
  </rowFields>
  <rowItems count="4">
    <i>
      <x/>
    </i>
    <i>
      <x v="1"/>
    </i>
    <i>
      <x v="2"/>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41">
    <format dxfId="122">
      <pivotArea outline="0" collapsedLevelsAreSubtotals="1" fieldPosition="0"/>
    </format>
    <format dxfId="121">
      <pivotArea field="6" type="button" dataOnly="0" labelOnly="1" outline="0" axis="axisRow" fieldPosition="0"/>
    </format>
    <format dxfId="120">
      <pivotArea dataOnly="0" labelOnly="1" fieldPosition="0">
        <references count="1">
          <reference field="6" count="0"/>
        </references>
      </pivotArea>
    </format>
    <format dxfId="119">
      <pivotArea dataOnly="0" labelOnly="1" grandRow="1" outline="0" fieldPosition="0"/>
    </format>
    <format dxfId="118">
      <pivotArea dataOnly="0" labelOnly="1" grandCol="1" outline="0" fieldPosition="0"/>
    </format>
    <format dxfId="117">
      <pivotArea outline="0" collapsedLevelsAreSubtotals="1" fieldPosition="0"/>
    </format>
    <format dxfId="116">
      <pivotArea field="6" type="button" dataOnly="0" labelOnly="1" outline="0" axis="axisRow" fieldPosition="0"/>
    </format>
    <format dxfId="115">
      <pivotArea dataOnly="0" labelOnly="1" fieldPosition="0">
        <references count="1">
          <reference field="6" count="0"/>
        </references>
      </pivotArea>
    </format>
    <format dxfId="114">
      <pivotArea dataOnly="0" labelOnly="1" grandRow="1" outline="0" fieldPosition="0"/>
    </format>
    <format dxfId="113">
      <pivotArea dataOnly="0" labelOnly="1" grandCol="1" outline="0" fieldPosition="0"/>
    </format>
    <format dxfId="112">
      <pivotArea field="6" type="button" dataOnly="0" labelOnly="1" outline="0" axis="axisRow" fieldPosition="0"/>
    </format>
    <format dxfId="111">
      <pivotArea dataOnly="0" labelOnly="1" fieldPosition="0">
        <references count="1">
          <reference field="6" count="0"/>
        </references>
      </pivotArea>
    </format>
    <format dxfId="110">
      <pivotArea dataOnly="0" labelOnly="1" grandRow="1" outline="0" fieldPosition="0"/>
    </format>
    <format dxfId="109">
      <pivotArea outline="0" collapsedLevelsAreSubtotals="1" fieldPosition="0"/>
    </format>
    <format dxfId="108">
      <pivotArea field="6" type="button" dataOnly="0" labelOnly="1" outline="0" axis="axisRow" fieldPosition="0"/>
    </format>
    <format dxfId="107">
      <pivotArea dataOnly="0" labelOnly="1" fieldPosition="0">
        <references count="1">
          <reference field="6" count="0"/>
        </references>
      </pivotArea>
    </format>
    <format dxfId="106">
      <pivotArea dataOnly="0" labelOnly="1" grandRow="1" outline="0" fieldPosition="0"/>
    </format>
    <format dxfId="105">
      <pivotArea dataOnly="0" labelOnly="1" grandCol="1" outline="0" fieldPosition="0"/>
    </format>
    <format dxfId="104">
      <pivotArea dataOnly="0" labelOnly="1" grandCol="1" outline="0" fieldPosition="0"/>
    </format>
    <format dxfId="103">
      <pivotArea outline="0" collapsedLevelsAreSubtotals="1" fieldPosition="0"/>
    </format>
    <format dxfId="102">
      <pivotArea field="6" type="button" dataOnly="0" labelOnly="1" outline="0" axis="axisRow" fieldPosition="0"/>
    </format>
    <format dxfId="101">
      <pivotArea dataOnly="0" labelOnly="1" fieldPosition="0">
        <references count="1">
          <reference field="6" count="0"/>
        </references>
      </pivotArea>
    </format>
    <format dxfId="100">
      <pivotArea dataOnly="0" labelOnly="1" grandRow="1" outline="0" fieldPosition="0"/>
    </format>
    <format dxfId="99">
      <pivotArea dataOnly="0" labelOnly="1" grandCol="1" outline="0" fieldPosition="0"/>
    </format>
    <format dxfId="98">
      <pivotArea dataOnly="0" labelOnly="1" grandCol="1" outline="0" fieldPosition="0"/>
    </format>
    <format dxfId="97">
      <pivotArea grandRow="1" outline="0" collapsedLevelsAreSubtotals="1" fieldPosition="0"/>
    </format>
    <format dxfId="96">
      <pivotArea dataOnly="0" labelOnly="1" grandCol="1" outline="0" fieldPosition="0"/>
    </format>
    <format dxfId="95">
      <pivotArea grandRow="1" outline="0" collapsedLevelsAreSubtotals="1" fieldPosition="0"/>
    </format>
    <format dxfId="94">
      <pivotArea dataOnly="0" labelOnly="1" grandCol="1" outline="0" fieldPosition="0"/>
    </format>
    <format dxfId="93">
      <pivotArea grandRow="1" outline="0" collapsedLevelsAreSubtotals="1" fieldPosition="0"/>
    </format>
    <format dxfId="92">
      <pivotArea field="6" type="button" dataOnly="0" labelOnly="1" outline="0" axis="axisRow" fieldPosition="0"/>
    </format>
    <format dxfId="91">
      <pivotArea dataOnly="0" labelOnly="1" fieldPosition="0">
        <references count="1">
          <reference field="38" count="3">
            <x v="1"/>
            <x v="2"/>
            <x v="3"/>
          </reference>
        </references>
      </pivotArea>
    </format>
    <format dxfId="90">
      <pivotArea dataOnly="0" labelOnly="1" grandCol="1" outline="0" fieldPosition="0"/>
    </format>
    <format dxfId="89">
      <pivotArea dataOnly="0" labelOnly="1" fieldPosition="0">
        <references count="1">
          <reference field="38" count="3">
            <x v="1"/>
            <x v="2"/>
            <x v="3"/>
          </reference>
        </references>
      </pivotArea>
    </format>
    <format dxfId="88">
      <pivotArea dataOnly="0" labelOnly="1" grandCol="1" outline="0" fieldPosition="0"/>
    </format>
    <format dxfId="87">
      <pivotArea dataOnly="0" labelOnly="1" fieldPosition="0">
        <references count="1">
          <reference field="38" count="3">
            <x v="1"/>
            <x v="2"/>
            <x v="3"/>
          </reference>
        </references>
      </pivotArea>
    </format>
    <format dxfId="86">
      <pivotArea dataOnly="0" labelOnly="1" grandCol="1" outline="0" fieldPosition="0"/>
    </format>
    <format dxfId="85">
      <pivotArea dataOnly="0" labelOnly="1" fieldPosition="0">
        <references count="1">
          <reference field="38" count="3">
            <x v="1"/>
            <x v="2"/>
            <x v="3"/>
          </reference>
        </references>
      </pivotArea>
    </format>
    <format dxfId="84">
      <pivotArea dataOnly="0" labelOnly="1" grandCol="1" outline="0" fieldPosition="0"/>
    </format>
    <format dxfId="83">
      <pivotArea dataOnly="0" labelOnly="1" fieldPosition="0">
        <references count="1">
          <reference field="38" count="3">
            <x v="1"/>
            <x v="2"/>
            <x v="3"/>
          </reference>
        </references>
      </pivotArea>
    </format>
    <format dxfId="82">
      <pivotArea dataOnly="0" labelOnly="1" grandCol="1" outline="0"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E00-000004000000}" name="WD Pre14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H4:L12" firstHeaderRow="1" firstDataRow="2" firstDataCol="1" rowPageCount="1" colPageCount="1"/>
  <pivotFields count="47">
    <pivotField dataField="1" showAll="0"/>
    <pivotField showAll="0"/>
    <pivotField showAll="0"/>
    <pivotField axis="axisRow" showAll="0">
      <items count="7">
        <item x="5"/>
        <item x="1"/>
        <item x="4"/>
        <item x="3"/>
        <item x="2"/>
        <item x="0"/>
        <item t="default"/>
      </items>
    </pivotField>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axis="axisCol" showAll="0" defaultSubtotal="0">
      <items count="4">
        <item x="3"/>
        <item x="2"/>
        <item x="0"/>
        <item x="1"/>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7">
    <i>
      <x/>
    </i>
    <i>
      <x v="1"/>
    </i>
    <i>
      <x v="2"/>
    </i>
    <i>
      <x v="3"/>
    </i>
    <i>
      <x v="4"/>
    </i>
    <i>
      <x v="5"/>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41">
    <format dxfId="163">
      <pivotArea outline="0" collapsedLevelsAreSubtotals="1" fieldPosition="0"/>
    </format>
    <format dxfId="162">
      <pivotArea field="3" type="button" dataOnly="0" labelOnly="1" outline="0" axis="axisRow" fieldPosition="0"/>
    </format>
    <format dxfId="161">
      <pivotArea dataOnly="0" labelOnly="1" fieldPosition="0">
        <references count="1">
          <reference field="3" count="0"/>
        </references>
      </pivotArea>
    </format>
    <format dxfId="160">
      <pivotArea dataOnly="0" labelOnly="1" grandRow="1" outline="0" fieldPosition="0"/>
    </format>
    <format dxfId="159">
      <pivotArea dataOnly="0" labelOnly="1" grandCol="1" outline="0" fieldPosition="0"/>
    </format>
    <format dxfId="158">
      <pivotArea outline="0" collapsedLevelsAreSubtotals="1" fieldPosition="0"/>
    </format>
    <format dxfId="157">
      <pivotArea field="3" type="button" dataOnly="0" labelOnly="1" outline="0" axis="axisRow" fieldPosition="0"/>
    </format>
    <format dxfId="156">
      <pivotArea dataOnly="0" labelOnly="1" fieldPosition="0">
        <references count="1">
          <reference field="3" count="0"/>
        </references>
      </pivotArea>
    </format>
    <format dxfId="155">
      <pivotArea dataOnly="0" labelOnly="1" grandRow="1" outline="0" fieldPosition="0"/>
    </format>
    <format dxfId="154">
      <pivotArea dataOnly="0" labelOnly="1" grandCol="1" outline="0" fieldPosition="0"/>
    </format>
    <format dxfId="153">
      <pivotArea field="3" type="button" dataOnly="0" labelOnly="1" outline="0" axis="axisRow" fieldPosition="0"/>
    </format>
    <format dxfId="152">
      <pivotArea dataOnly="0" labelOnly="1" fieldPosition="0">
        <references count="1">
          <reference field="3" count="0"/>
        </references>
      </pivotArea>
    </format>
    <format dxfId="151">
      <pivotArea dataOnly="0" labelOnly="1" grandRow="1" outline="0" fieldPosition="0"/>
    </format>
    <format dxfId="150">
      <pivotArea outline="0" collapsedLevelsAreSubtotals="1" fieldPosition="0"/>
    </format>
    <format dxfId="149">
      <pivotArea field="3" type="button" dataOnly="0" labelOnly="1" outline="0" axis="axisRow" fieldPosition="0"/>
    </format>
    <format dxfId="148">
      <pivotArea dataOnly="0" labelOnly="1" fieldPosition="0">
        <references count="1">
          <reference field="3" count="0"/>
        </references>
      </pivotArea>
    </format>
    <format dxfId="147">
      <pivotArea dataOnly="0" labelOnly="1" grandRow="1" outline="0" fieldPosition="0"/>
    </format>
    <format dxfId="146">
      <pivotArea dataOnly="0" labelOnly="1" grandCol="1" outline="0" fieldPosition="0"/>
    </format>
    <format dxfId="145">
      <pivotArea dataOnly="0" labelOnly="1" grandCol="1" outline="0" fieldPosition="0"/>
    </format>
    <format dxfId="144">
      <pivotArea outline="0" collapsedLevelsAreSubtotals="1" fieldPosition="0"/>
    </format>
    <format dxfId="143">
      <pivotArea field="3" type="button" dataOnly="0" labelOnly="1" outline="0" axis="axisRow" fieldPosition="0"/>
    </format>
    <format dxfId="142">
      <pivotArea dataOnly="0" labelOnly="1" fieldPosition="0">
        <references count="1">
          <reference field="3" count="0"/>
        </references>
      </pivotArea>
    </format>
    <format dxfId="141">
      <pivotArea dataOnly="0" labelOnly="1" grandRow="1" outline="0" fieldPosition="0"/>
    </format>
    <format dxfId="140">
      <pivotArea dataOnly="0" labelOnly="1" grandCol="1" outline="0" fieldPosition="0"/>
    </format>
    <format dxfId="139">
      <pivotArea dataOnly="0" labelOnly="1" grandCol="1" outline="0" fieldPosition="0"/>
    </format>
    <format dxfId="138">
      <pivotArea grandRow="1" outline="0" collapsedLevelsAreSubtotals="1" fieldPosition="0"/>
    </format>
    <format dxfId="137">
      <pivotArea dataOnly="0" labelOnly="1" grandCol="1" outline="0" fieldPosition="0"/>
    </format>
    <format dxfId="136">
      <pivotArea grandRow="1" outline="0" collapsedLevelsAreSubtotals="1" fieldPosition="0"/>
    </format>
    <format dxfId="135">
      <pivotArea dataOnly="0" labelOnly="1" grandCol="1" outline="0" fieldPosition="0"/>
    </format>
    <format dxfId="134">
      <pivotArea grandRow="1" outline="0" collapsedLevelsAreSubtotals="1" fieldPosition="0"/>
    </format>
    <format dxfId="133">
      <pivotArea field="3" type="button" dataOnly="0" labelOnly="1" outline="0" axis="axisRow" fieldPosition="0"/>
    </format>
    <format dxfId="132">
      <pivotArea dataOnly="0" labelOnly="1" fieldPosition="0">
        <references count="1">
          <reference field="38" count="3">
            <x v="1"/>
            <x v="2"/>
            <x v="3"/>
          </reference>
        </references>
      </pivotArea>
    </format>
    <format dxfId="131">
      <pivotArea dataOnly="0" labelOnly="1" grandCol="1" outline="0" fieldPosition="0"/>
    </format>
    <format dxfId="130">
      <pivotArea dataOnly="0" labelOnly="1" fieldPosition="0">
        <references count="1">
          <reference field="38" count="3">
            <x v="1"/>
            <x v="2"/>
            <x v="3"/>
          </reference>
        </references>
      </pivotArea>
    </format>
    <format dxfId="129">
      <pivotArea dataOnly="0" labelOnly="1" grandCol="1" outline="0" fieldPosition="0"/>
    </format>
    <format dxfId="128">
      <pivotArea dataOnly="0" labelOnly="1" fieldPosition="0">
        <references count="1">
          <reference field="38" count="3">
            <x v="1"/>
            <x v="2"/>
            <x v="3"/>
          </reference>
        </references>
      </pivotArea>
    </format>
    <format dxfId="127">
      <pivotArea dataOnly="0" labelOnly="1" grandCol="1" outline="0" fieldPosition="0"/>
    </format>
    <format dxfId="126">
      <pivotArea dataOnly="0" labelOnly="1" fieldPosition="0">
        <references count="1">
          <reference field="38" count="3">
            <x v="1"/>
            <x v="2"/>
            <x v="3"/>
          </reference>
        </references>
      </pivotArea>
    </format>
    <format dxfId="125">
      <pivotArea dataOnly="0" labelOnly="1" grandCol="1" outline="0" fieldPosition="0"/>
    </format>
    <format dxfId="124">
      <pivotArea dataOnly="0" labelOnly="1" fieldPosition="0">
        <references count="1">
          <reference field="38" count="3">
            <x v="1"/>
            <x v="2"/>
            <x v="3"/>
          </reference>
        </references>
      </pivotArea>
    </format>
    <format dxfId="123">
      <pivotArea dataOnly="0" labelOnly="1" grandCol="1" outline="0"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E00-000005000000}" name="WD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11" firstHeaderRow="1" firstDataRow="2" firstDataCol="1" rowPageCount="1" colPageCount="1"/>
  <pivotFields count="47">
    <pivotField dataField="1" showAll="0"/>
    <pivotField showAll="0"/>
    <pivotField showAll="0"/>
    <pivotField axis="axisRow" showAll="0">
      <items count="7">
        <item x="5"/>
        <item x="1"/>
        <item x="4"/>
        <item x="3"/>
        <item x="2"/>
        <item x="0"/>
        <item t="default"/>
      </items>
    </pivotField>
    <pivotField showAll="0"/>
    <pivotField showAll="0"/>
    <pivotField showAll="0"/>
    <pivotField showAll="0"/>
    <pivotField showAll="0" defaultSubtotal="0"/>
    <pivotField showAll="0" defaultSubtota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axis="axisCol" showAll="0" defaultSubtotal="0">
      <items count="4">
        <item x="2"/>
        <item x="3"/>
        <item x="0"/>
        <item x="1"/>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6">
    <i>
      <x/>
    </i>
    <i>
      <x v="1"/>
    </i>
    <i>
      <x v="2"/>
    </i>
    <i>
      <x v="3"/>
    </i>
    <i>
      <x v="5"/>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41">
    <format dxfId="204">
      <pivotArea outline="0" collapsedLevelsAreSubtotals="1" fieldPosition="0"/>
    </format>
    <format dxfId="203">
      <pivotArea field="3" type="button" dataOnly="0" labelOnly="1" outline="0" axis="axisRow" fieldPosition="0"/>
    </format>
    <format dxfId="202">
      <pivotArea dataOnly="0" labelOnly="1" fieldPosition="0">
        <references count="1">
          <reference field="3" count="5">
            <x v="0"/>
            <x v="1"/>
            <x v="2"/>
            <x v="3"/>
            <x v="5"/>
          </reference>
        </references>
      </pivotArea>
    </format>
    <format dxfId="201">
      <pivotArea dataOnly="0" labelOnly="1" grandRow="1" outline="0" fieldPosition="0"/>
    </format>
    <format dxfId="200">
      <pivotArea dataOnly="0" labelOnly="1" grandCol="1" outline="0" fieldPosition="0"/>
    </format>
    <format dxfId="199">
      <pivotArea outline="0" collapsedLevelsAreSubtotals="1" fieldPosition="0"/>
    </format>
    <format dxfId="198">
      <pivotArea field="3" type="button" dataOnly="0" labelOnly="1" outline="0" axis="axisRow" fieldPosition="0"/>
    </format>
    <format dxfId="197">
      <pivotArea dataOnly="0" labelOnly="1" fieldPosition="0">
        <references count="1">
          <reference field="3" count="5">
            <x v="0"/>
            <x v="1"/>
            <x v="2"/>
            <x v="3"/>
            <x v="5"/>
          </reference>
        </references>
      </pivotArea>
    </format>
    <format dxfId="196">
      <pivotArea dataOnly="0" labelOnly="1" grandRow="1" outline="0" fieldPosition="0"/>
    </format>
    <format dxfId="195">
      <pivotArea dataOnly="0" labelOnly="1" grandCol="1" outline="0" fieldPosition="0"/>
    </format>
    <format dxfId="194">
      <pivotArea field="3" type="button" dataOnly="0" labelOnly="1" outline="0" axis="axisRow" fieldPosition="0"/>
    </format>
    <format dxfId="193">
      <pivotArea dataOnly="0" labelOnly="1" fieldPosition="0">
        <references count="1">
          <reference field="3" count="5">
            <x v="0"/>
            <x v="1"/>
            <x v="2"/>
            <x v="3"/>
            <x v="5"/>
          </reference>
        </references>
      </pivotArea>
    </format>
    <format dxfId="192">
      <pivotArea dataOnly="0" labelOnly="1" grandRow="1" outline="0" fieldPosition="0"/>
    </format>
    <format dxfId="191">
      <pivotArea outline="0" collapsedLevelsAreSubtotals="1" fieldPosition="0"/>
    </format>
    <format dxfId="190">
      <pivotArea field="3" type="button" dataOnly="0" labelOnly="1" outline="0" axis="axisRow" fieldPosition="0"/>
    </format>
    <format dxfId="189">
      <pivotArea dataOnly="0" labelOnly="1" fieldPosition="0">
        <references count="1">
          <reference field="3" count="5">
            <x v="0"/>
            <x v="1"/>
            <x v="2"/>
            <x v="3"/>
            <x v="5"/>
          </reference>
        </references>
      </pivotArea>
    </format>
    <format dxfId="188">
      <pivotArea dataOnly="0" labelOnly="1" grandRow="1" outline="0" fieldPosition="0"/>
    </format>
    <format dxfId="187">
      <pivotArea dataOnly="0" labelOnly="1" grandCol="1" outline="0" fieldPosition="0"/>
    </format>
    <format dxfId="186">
      <pivotArea dataOnly="0" labelOnly="1" grandCol="1" outline="0" fieldPosition="0"/>
    </format>
    <format dxfId="185">
      <pivotArea outline="0" collapsedLevelsAreSubtotals="1" fieldPosition="0"/>
    </format>
    <format dxfId="184">
      <pivotArea field="3" type="button" dataOnly="0" labelOnly="1" outline="0" axis="axisRow" fieldPosition="0"/>
    </format>
    <format dxfId="183">
      <pivotArea dataOnly="0" labelOnly="1" fieldPosition="0">
        <references count="1">
          <reference field="3" count="5">
            <x v="0"/>
            <x v="1"/>
            <x v="2"/>
            <x v="3"/>
            <x v="5"/>
          </reference>
        </references>
      </pivotArea>
    </format>
    <format dxfId="182">
      <pivotArea dataOnly="0" labelOnly="1" grandRow="1" outline="0" fieldPosition="0"/>
    </format>
    <format dxfId="181">
      <pivotArea dataOnly="0" labelOnly="1" grandCol="1" outline="0" fieldPosition="0"/>
    </format>
    <format dxfId="180">
      <pivotArea dataOnly="0" labelOnly="1" grandCol="1" outline="0" fieldPosition="0"/>
    </format>
    <format dxfId="179">
      <pivotArea grandRow="1" outline="0" collapsedLevelsAreSubtotals="1" fieldPosition="0"/>
    </format>
    <format dxfId="178">
      <pivotArea dataOnly="0" labelOnly="1" grandCol="1" outline="0" fieldPosition="0"/>
    </format>
    <format dxfId="177">
      <pivotArea grandRow="1" outline="0" collapsedLevelsAreSubtotals="1" fieldPosition="0"/>
    </format>
    <format dxfId="176">
      <pivotArea dataOnly="0" labelOnly="1" grandCol="1" outline="0" fieldPosition="0"/>
    </format>
    <format dxfId="175">
      <pivotArea grandRow="1" outline="0" collapsedLevelsAreSubtotals="1" fieldPosition="0"/>
    </format>
    <format dxfId="174">
      <pivotArea field="3" type="button" dataOnly="0" labelOnly="1" outline="0" axis="axisRow" fieldPosition="0"/>
    </format>
    <format dxfId="173">
      <pivotArea dataOnly="0" labelOnly="1" fieldPosition="0">
        <references count="1">
          <reference field="26" count="3">
            <x v="1"/>
            <x v="2"/>
            <x v="3"/>
          </reference>
        </references>
      </pivotArea>
    </format>
    <format dxfId="172">
      <pivotArea dataOnly="0" labelOnly="1" grandCol="1" outline="0" fieldPosition="0"/>
    </format>
    <format dxfId="171">
      <pivotArea dataOnly="0" labelOnly="1" fieldPosition="0">
        <references count="1">
          <reference field="26" count="3">
            <x v="1"/>
            <x v="2"/>
            <x v="3"/>
          </reference>
        </references>
      </pivotArea>
    </format>
    <format dxfId="170">
      <pivotArea dataOnly="0" labelOnly="1" grandCol="1" outline="0" fieldPosition="0"/>
    </format>
    <format dxfId="169">
      <pivotArea dataOnly="0" labelOnly="1" fieldPosition="0">
        <references count="1">
          <reference field="26" count="3">
            <x v="1"/>
            <x v="2"/>
            <x v="3"/>
          </reference>
        </references>
      </pivotArea>
    </format>
    <format dxfId="168">
      <pivotArea dataOnly="0" labelOnly="1" grandCol="1" outline="0" fieldPosition="0"/>
    </format>
    <format dxfId="167">
      <pivotArea dataOnly="0" labelOnly="1" fieldPosition="0">
        <references count="1">
          <reference field="26" count="3">
            <x v="1"/>
            <x v="2"/>
            <x v="3"/>
          </reference>
        </references>
      </pivotArea>
    </format>
    <format dxfId="166">
      <pivotArea dataOnly="0" labelOnly="1" grandCol="1" outline="0" fieldPosition="0"/>
    </format>
    <format dxfId="165">
      <pivotArea dataOnly="0" labelOnly="1" fieldPosition="0">
        <references count="1">
          <reference field="26" count="3">
            <x v="1"/>
            <x v="2"/>
            <x v="3"/>
          </reference>
        </references>
      </pivotArea>
    </format>
    <format dxfId="16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ID Pre14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H18:L27" firstHeaderRow="1" firstDataRow="2" firstDataCol="1" rowPageCount="1" colPageCount="1"/>
  <pivotFields count="47">
    <pivotField dataField="1" showAll="0"/>
    <pivotField showAll="0"/>
    <pivotField showAll="0"/>
    <pivotField showAll="0"/>
    <pivotField showAll="0"/>
    <pivotField axis="axisRow" showAll="0">
      <items count="8">
        <item x="6"/>
        <item x="2"/>
        <item x="4"/>
        <item x="1"/>
        <item x="5"/>
        <item x="3"/>
        <item x="0"/>
        <item t="default"/>
      </items>
    </pivotField>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axis="axisCol" showAll="0" defaultSubtotal="0">
      <items count="4">
        <item x="3"/>
        <item x="2"/>
        <item x="0"/>
        <item x="1"/>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8">
    <i>
      <x/>
    </i>
    <i>
      <x v="1"/>
    </i>
    <i>
      <x v="2"/>
    </i>
    <i>
      <x v="3"/>
    </i>
    <i>
      <x v="4"/>
    </i>
    <i>
      <x v="5"/>
    </i>
    <i>
      <x v="6"/>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41">
    <format dxfId="245">
      <pivotArea outline="0" collapsedLevelsAreSubtotals="1" fieldPosition="0"/>
    </format>
    <format dxfId="244">
      <pivotArea field="5" type="button" dataOnly="0" labelOnly="1" outline="0" axis="axisRow" fieldPosition="0"/>
    </format>
    <format dxfId="243">
      <pivotArea dataOnly="0" labelOnly="1" fieldPosition="0">
        <references count="1">
          <reference field="5" count="0"/>
        </references>
      </pivotArea>
    </format>
    <format dxfId="242">
      <pivotArea dataOnly="0" labelOnly="1" grandRow="1" outline="0" fieldPosition="0"/>
    </format>
    <format dxfId="241">
      <pivotArea dataOnly="0" labelOnly="1" grandCol="1" outline="0" fieldPosition="0"/>
    </format>
    <format dxfId="240">
      <pivotArea outline="0" collapsedLevelsAreSubtotals="1" fieldPosition="0"/>
    </format>
    <format dxfId="239">
      <pivotArea field="5" type="button" dataOnly="0" labelOnly="1" outline="0" axis="axisRow" fieldPosition="0"/>
    </format>
    <format dxfId="238">
      <pivotArea dataOnly="0" labelOnly="1" fieldPosition="0">
        <references count="1">
          <reference field="5" count="0"/>
        </references>
      </pivotArea>
    </format>
    <format dxfId="237">
      <pivotArea dataOnly="0" labelOnly="1" grandRow="1" outline="0" fieldPosition="0"/>
    </format>
    <format dxfId="236">
      <pivotArea dataOnly="0" labelOnly="1" grandCol="1" outline="0" fieldPosition="0"/>
    </format>
    <format dxfId="235">
      <pivotArea field="5" type="button" dataOnly="0" labelOnly="1" outline="0" axis="axisRow" fieldPosition="0"/>
    </format>
    <format dxfId="234">
      <pivotArea dataOnly="0" labelOnly="1" fieldPosition="0">
        <references count="1">
          <reference field="5" count="0"/>
        </references>
      </pivotArea>
    </format>
    <format dxfId="233">
      <pivotArea dataOnly="0" labelOnly="1" grandRow="1" outline="0" fieldPosition="0"/>
    </format>
    <format dxfId="232">
      <pivotArea outline="0" collapsedLevelsAreSubtotals="1" fieldPosition="0"/>
    </format>
    <format dxfId="231">
      <pivotArea field="5" type="button" dataOnly="0" labelOnly="1" outline="0" axis="axisRow" fieldPosition="0"/>
    </format>
    <format dxfId="230">
      <pivotArea dataOnly="0" labelOnly="1" fieldPosition="0">
        <references count="1">
          <reference field="5" count="0"/>
        </references>
      </pivotArea>
    </format>
    <format dxfId="229">
      <pivotArea dataOnly="0" labelOnly="1" grandRow="1" outline="0" fieldPosition="0"/>
    </format>
    <format dxfId="228">
      <pivotArea dataOnly="0" labelOnly="1" grandCol="1" outline="0" fieldPosition="0"/>
    </format>
    <format dxfId="227">
      <pivotArea dataOnly="0" labelOnly="1" grandCol="1" outline="0" fieldPosition="0"/>
    </format>
    <format dxfId="226">
      <pivotArea outline="0" collapsedLevelsAreSubtotals="1" fieldPosition="0"/>
    </format>
    <format dxfId="225">
      <pivotArea field="5" type="button" dataOnly="0" labelOnly="1" outline="0" axis="axisRow" fieldPosition="0"/>
    </format>
    <format dxfId="224">
      <pivotArea dataOnly="0" labelOnly="1" fieldPosition="0">
        <references count="1">
          <reference field="5" count="0"/>
        </references>
      </pivotArea>
    </format>
    <format dxfId="223">
      <pivotArea dataOnly="0" labelOnly="1" grandRow="1" outline="0" fieldPosition="0"/>
    </format>
    <format dxfId="222">
      <pivotArea dataOnly="0" labelOnly="1" grandCol="1" outline="0" fieldPosition="0"/>
    </format>
    <format dxfId="221">
      <pivotArea dataOnly="0" labelOnly="1" grandCol="1" outline="0" fieldPosition="0"/>
    </format>
    <format dxfId="220">
      <pivotArea grandRow="1" outline="0" collapsedLevelsAreSubtotals="1" fieldPosition="0"/>
    </format>
    <format dxfId="219">
      <pivotArea dataOnly="0" labelOnly="1" grandCol="1" outline="0" fieldPosition="0"/>
    </format>
    <format dxfId="218">
      <pivotArea grandRow="1" outline="0" collapsedLevelsAreSubtotals="1" fieldPosition="0"/>
    </format>
    <format dxfId="217">
      <pivotArea dataOnly="0" labelOnly="1" grandCol="1" outline="0" fieldPosition="0"/>
    </format>
    <format dxfId="216">
      <pivotArea grandRow="1" outline="0" collapsedLevelsAreSubtotals="1" fieldPosition="0"/>
    </format>
    <format dxfId="215">
      <pivotArea field="5" type="button" dataOnly="0" labelOnly="1" outline="0" axis="axisRow" fieldPosition="0"/>
    </format>
    <format dxfId="214">
      <pivotArea dataOnly="0" labelOnly="1" fieldPosition="0">
        <references count="1">
          <reference field="38" count="3">
            <x v="1"/>
            <x v="2"/>
            <x v="3"/>
          </reference>
        </references>
      </pivotArea>
    </format>
    <format dxfId="213">
      <pivotArea dataOnly="0" labelOnly="1" grandCol="1" outline="0" fieldPosition="0"/>
    </format>
    <format dxfId="212">
      <pivotArea dataOnly="0" labelOnly="1" fieldPosition="0">
        <references count="1">
          <reference field="38" count="3">
            <x v="1"/>
            <x v="2"/>
            <x v="3"/>
          </reference>
        </references>
      </pivotArea>
    </format>
    <format dxfId="211">
      <pivotArea dataOnly="0" labelOnly="1" grandCol="1" outline="0" fieldPosition="0"/>
    </format>
    <format dxfId="210">
      <pivotArea dataOnly="0" labelOnly="1" fieldPosition="0">
        <references count="1">
          <reference field="38" count="3">
            <x v="1"/>
            <x v="2"/>
            <x v="3"/>
          </reference>
        </references>
      </pivotArea>
    </format>
    <format dxfId="209">
      <pivotArea dataOnly="0" labelOnly="1" grandCol="1" outline="0" fieldPosition="0"/>
    </format>
    <format dxfId="208">
      <pivotArea dataOnly="0" labelOnly="1" fieldPosition="0">
        <references count="1">
          <reference field="38" count="3">
            <x v="1"/>
            <x v="2"/>
            <x v="3"/>
          </reference>
        </references>
      </pivotArea>
    </format>
    <format dxfId="207">
      <pivotArea dataOnly="0" labelOnly="1" grandCol="1" outline="0" fieldPosition="0"/>
    </format>
    <format dxfId="206">
      <pivotArea dataOnly="0" labelOnly="1" fieldPosition="0">
        <references count="1">
          <reference field="38" count="3">
            <x v="1"/>
            <x v="2"/>
            <x v="3"/>
          </reference>
        </references>
      </pivotArea>
    </format>
    <format dxfId="205">
      <pivotArea dataOnly="0" labelOnly="1" grandCol="1" outline="0" fieldPosition="0"/>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Table4" cacheId="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S2:T352" firstHeaderRow="1" firstDataRow="1" firstDataCol="1"/>
  <pivotFields count="8">
    <pivotField axis="axisRow" dataField="1" subtotalTop="0" showAll="0">
      <items count="1062">
        <item x="65"/>
        <item x="146"/>
        <item x="147"/>
        <item x="9"/>
        <item x="10"/>
        <item x="11"/>
        <item x="12"/>
        <item x="13"/>
        <item x="14"/>
        <item x="15"/>
        <item x="16"/>
        <item x="17"/>
        <item x="18"/>
        <item x="19"/>
        <item x="20"/>
        <item x="21"/>
        <item x="22"/>
        <item x="23"/>
        <item x="351"/>
        <item x="349"/>
        <item x="324"/>
        <item x="338"/>
        <item x="341"/>
        <item x="343"/>
        <item x="345"/>
        <item x="445"/>
        <item x="711"/>
        <item x="714"/>
        <item x="717"/>
        <item x="720"/>
        <item x="722"/>
        <item x="723"/>
        <item x="724"/>
        <item x="725"/>
        <item x="546"/>
        <item x="550"/>
        <item x="624"/>
        <item x="683"/>
        <item x="686"/>
        <item x="773"/>
        <item x="774"/>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4"/>
        <item x="685"/>
        <item x="687"/>
        <item x="688"/>
        <item x="689"/>
        <item x="690"/>
        <item x="691"/>
        <item x="692"/>
        <item x="693"/>
        <item x="694"/>
        <item x="695"/>
        <item x="696"/>
        <item x="697"/>
        <item x="698"/>
        <item x="699"/>
        <item x="700"/>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subtotalTop="0" showAll="0"/>
    <pivotField subtotalTop="0" multipleItemSelectionAllowed="1" showAll="0" sortType="ascending">
      <items count="7">
        <item x="0"/>
        <item x="5"/>
        <item x="1"/>
        <item x="4"/>
        <item x="3"/>
        <item x="2"/>
        <item t="default"/>
      </items>
    </pivotField>
    <pivotField subtotalTop="0" showAll="0"/>
    <pivotField subtotalTop="0" showAll="0"/>
    <pivotField axis="axisRow" subtotalTop="0" showAll="0" sortType="ascending">
      <items count="4">
        <item h="1" x="0"/>
        <item x="2"/>
        <item x="1"/>
        <item t="default"/>
      </items>
    </pivotField>
    <pivotField subtotalTop="0" showAll="0"/>
    <pivotField showAll="0" defaultSubtotal="0"/>
  </pivotFields>
  <rowFields count="2">
    <field x="5"/>
    <field x="0"/>
  </rowFields>
  <rowItems count="350">
    <i>
      <x v="1"/>
    </i>
    <i r="1">
      <x v="1"/>
    </i>
    <i r="1">
      <x v="2"/>
    </i>
    <i r="1">
      <x v="20"/>
    </i>
    <i r="1">
      <x v="21"/>
    </i>
    <i r="1">
      <x v="22"/>
    </i>
    <i r="1">
      <x v="23"/>
    </i>
    <i r="1">
      <x v="24"/>
    </i>
    <i r="1">
      <x v="25"/>
    </i>
    <i r="1">
      <x v="34"/>
    </i>
    <i r="1">
      <x v="35"/>
    </i>
    <i r="1">
      <x v="36"/>
    </i>
    <i r="1">
      <x v="37"/>
    </i>
    <i r="1">
      <x v="38"/>
    </i>
    <i r="1">
      <x v="39"/>
    </i>
    <i r="1">
      <x v="40"/>
    </i>
    <i r="1">
      <x v="41"/>
    </i>
    <i r="1">
      <x v="42"/>
    </i>
    <i r="1">
      <x v="43"/>
    </i>
    <i r="1">
      <x v="44"/>
    </i>
    <i r="1">
      <x v="45"/>
    </i>
    <i t="default">
      <x v="1"/>
    </i>
    <i>
      <x v="2"/>
    </i>
    <i r="1">
      <x/>
    </i>
    <i r="1">
      <x v="3"/>
    </i>
    <i r="1">
      <x v="4"/>
    </i>
    <i r="1">
      <x v="5"/>
    </i>
    <i r="1">
      <x v="6"/>
    </i>
    <i r="1">
      <x v="7"/>
    </i>
    <i r="1">
      <x v="8"/>
    </i>
    <i r="1">
      <x v="9"/>
    </i>
    <i r="1">
      <x v="10"/>
    </i>
    <i r="1">
      <x v="11"/>
    </i>
    <i r="1">
      <x v="12"/>
    </i>
    <i r="1">
      <x v="13"/>
    </i>
    <i r="1">
      <x v="14"/>
    </i>
    <i r="1">
      <x v="15"/>
    </i>
    <i r="1">
      <x v="16"/>
    </i>
    <i r="1">
      <x v="17"/>
    </i>
    <i r="1">
      <x v="47"/>
    </i>
    <i r="1">
      <x v="57"/>
    </i>
    <i r="1">
      <x v="80"/>
    </i>
    <i r="1">
      <x v="83"/>
    </i>
    <i r="1">
      <x v="84"/>
    </i>
    <i r="1">
      <x v="85"/>
    </i>
    <i r="1">
      <x v="86"/>
    </i>
    <i r="1">
      <x v="87"/>
    </i>
    <i r="1">
      <x v="97"/>
    </i>
    <i r="1">
      <x v="101"/>
    </i>
    <i r="1">
      <x v="117"/>
    </i>
    <i r="1">
      <x v="118"/>
    </i>
    <i r="1">
      <x v="119"/>
    </i>
    <i r="1">
      <x v="121"/>
    </i>
    <i r="1">
      <x v="132"/>
    </i>
    <i r="1">
      <x v="141"/>
    </i>
    <i r="1">
      <x v="173"/>
    </i>
    <i r="1">
      <x v="174"/>
    </i>
    <i r="1">
      <x v="175"/>
    </i>
    <i r="1">
      <x v="179"/>
    </i>
    <i r="1">
      <x v="194"/>
    </i>
    <i r="1">
      <x v="195"/>
    </i>
    <i r="1">
      <x v="196"/>
    </i>
    <i r="1">
      <x v="197"/>
    </i>
    <i r="1">
      <x v="202"/>
    </i>
    <i r="1">
      <x v="203"/>
    </i>
    <i r="1">
      <x v="204"/>
    </i>
    <i r="1">
      <x v="205"/>
    </i>
    <i r="1">
      <x v="210"/>
    </i>
    <i r="1">
      <x v="220"/>
    </i>
    <i r="1">
      <x v="221"/>
    </i>
    <i r="1">
      <x v="230"/>
    </i>
    <i r="1">
      <x v="239"/>
    </i>
    <i r="1">
      <x v="241"/>
    </i>
    <i r="1">
      <x v="244"/>
    </i>
    <i r="1">
      <x v="246"/>
    </i>
    <i r="1">
      <x v="248"/>
    </i>
    <i r="1">
      <x v="249"/>
    </i>
    <i r="1">
      <x v="255"/>
    </i>
    <i r="1">
      <x v="256"/>
    </i>
    <i r="1">
      <x v="257"/>
    </i>
    <i r="1">
      <x v="259"/>
    </i>
    <i r="1">
      <x v="260"/>
    </i>
    <i r="1">
      <x v="262"/>
    </i>
    <i r="1">
      <x v="264"/>
    </i>
    <i r="1">
      <x v="267"/>
    </i>
    <i r="1">
      <x v="269"/>
    </i>
    <i r="1">
      <x v="272"/>
    </i>
    <i r="1">
      <x v="288"/>
    </i>
    <i r="1">
      <x v="307"/>
    </i>
    <i r="1">
      <x v="308"/>
    </i>
    <i r="1">
      <x v="309"/>
    </i>
    <i r="1">
      <x v="315"/>
    </i>
    <i r="1">
      <x v="316"/>
    </i>
    <i r="1">
      <x v="317"/>
    </i>
    <i r="1">
      <x v="318"/>
    </i>
    <i r="1">
      <x v="319"/>
    </i>
    <i r="1">
      <x v="320"/>
    </i>
    <i r="1">
      <x v="325"/>
    </i>
    <i r="1">
      <x v="326"/>
    </i>
    <i r="1">
      <x v="331"/>
    </i>
    <i r="1">
      <x v="332"/>
    </i>
    <i r="1">
      <x v="333"/>
    </i>
    <i r="1">
      <x v="334"/>
    </i>
    <i r="1">
      <x v="335"/>
    </i>
    <i r="1">
      <x v="336"/>
    </i>
    <i r="1">
      <x v="338"/>
    </i>
    <i r="1">
      <x v="340"/>
    </i>
    <i r="1">
      <x v="342"/>
    </i>
    <i r="1">
      <x v="343"/>
    </i>
    <i r="1">
      <x v="344"/>
    </i>
    <i r="1">
      <x v="346"/>
    </i>
    <i r="1">
      <x v="347"/>
    </i>
    <i r="1">
      <x v="349"/>
    </i>
    <i r="1">
      <x v="350"/>
    </i>
    <i r="1">
      <x v="353"/>
    </i>
    <i r="1">
      <x v="356"/>
    </i>
    <i r="1">
      <x v="358"/>
    </i>
    <i r="1">
      <x v="359"/>
    </i>
    <i r="1">
      <x v="363"/>
    </i>
    <i r="1">
      <x v="365"/>
    </i>
    <i r="1">
      <x v="381"/>
    </i>
    <i r="1">
      <x v="383"/>
    </i>
    <i r="1">
      <x v="384"/>
    </i>
    <i r="1">
      <x v="390"/>
    </i>
    <i r="1">
      <x v="392"/>
    </i>
    <i r="1">
      <x v="393"/>
    </i>
    <i r="1">
      <x v="394"/>
    </i>
    <i r="1">
      <x v="395"/>
    </i>
    <i r="1">
      <x v="397"/>
    </i>
    <i r="1">
      <x v="398"/>
    </i>
    <i r="1">
      <x v="400"/>
    </i>
    <i r="1">
      <x v="401"/>
    </i>
    <i r="1">
      <x v="403"/>
    </i>
    <i r="1">
      <x v="404"/>
    </i>
    <i r="1">
      <x v="406"/>
    </i>
    <i r="1">
      <x v="407"/>
    </i>
    <i r="1">
      <x v="408"/>
    </i>
    <i r="1">
      <x v="409"/>
    </i>
    <i r="1">
      <x v="410"/>
    </i>
    <i r="1">
      <x v="411"/>
    </i>
    <i r="1">
      <x v="412"/>
    </i>
    <i r="1">
      <x v="417"/>
    </i>
    <i r="1">
      <x v="418"/>
    </i>
    <i r="1">
      <x v="419"/>
    </i>
    <i r="1">
      <x v="420"/>
    </i>
    <i r="1">
      <x v="423"/>
    </i>
    <i r="1">
      <x v="424"/>
    </i>
    <i r="1">
      <x v="425"/>
    </i>
    <i r="1">
      <x v="426"/>
    </i>
    <i r="1">
      <x v="438"/>
    </i>
    <i r="1">
      <x v="442"/>
    </i>
    <i r="1">
      <x v="444"/>
    </i>
    <i r="1">
      <x v="457"/>
    </i>
    <i r="1">
      <x v="458"/>
    </i>
    <i r="1">
      <x v="459"/>
    </i>
    <i r="1">
      <x v="461"/>
    </i>
    <i r="1">
      <x v="463"/>
    </i>
    <i r="1">
      <x v="464"/>
    </i>
    <i r="1">
      <x v="472"/>
    </i>
    <i r="1">
      <x v="476"/>
    </i>
    <i r="1">
      <x v="478"/>
    </i>
    <i r="1">
      <x v="481"/>
    </i>
    <i r="1">
      <x v="482"/>
    </i>
    <i r="1">
      <x v="487"/>
    </i>
    <i r="1">
      <x v="488"/>
    </i>
    <i r="1">
      <x v="489"/>
    </i>
    <i r="1">
      <x v="490"/>
    </i>
    <i r="1">
      <x v="491"/>
    </i>
    <i r="1">
      <x v="492"/>
    </i>
    <i r="1">
      <x v="493"/>
    </i>
    <i r="1">
      <x v="494"/>
    </i>
    <i r="1">
      <x v="495"/>
    </i>
    <i r="1">
      <x v="496"/>
    </i>
    <i r="1">
      <x v="497"/>
    </i>
    <i r="1">
      <x v="498"/>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32"/>
    </i>
    <i r="1">
      <x v="534"/>
    </i>
    <i r="1">
      <x v="539"/>
    </i>
    <i r="1">
      <x v="544"/>
    </i>
    <i r="1">
      <x v="545"/>
    </i>
    <i r="1">
      <x v="546"/>
    </i>
    <i r="1">
      <x v="563"/>
    </i>
    <i r="1">
      <x v="565"/>
    </i>
    <i r="1">
      <x v="570"/>
    </i>
    <i r="1">
      <x v="571"/>
    </i>
    <i r="1">
      <x v="582"/>
    </i>
    <i r="1">
      <x v="586"/>
    </i>
    <i r="1">
      <x v="598"/>
    </i>
    <i r="1">
      <x v="600"/>
    </i>
    <i r="1">
      <x v="602"/>
    </i>
    <i r="1">
      <x v="623"/>
    </i>
    <i r="1">
      <x v="627"/>
    </i>
    <i r="1">
      <x v="628"/>
    </i>
    <i r="1">
      <x v="629"/>
    </i>
    <i r="1">
      <x v="630"/>
    </i>
    <i r="1">
      <x v="631"/>
    </i>
    <i r="1">
      <x v="632"/>
    </i>
    <i r="1">
      <x v="641"/>
    </i>
    <i r="1">
      <x v="643"/>
    </i>
    <i r="1">
      <x v="657"/>
    </i>
    <i r="1">
      <x v="661"/>
    </i>
    <i r="1">
      <x v="662"/>
    </i>
    <i r="1">
      <x v="663"/>
    </i>
    <i r="1">
      <x v="691"/>
    </i>
    <i r="1">
      <x v="703"/>
    </i>
    <i r="1">
      <x v="709"/>
    </i>
    <i r="1">
      <x v="710"/>
    </i>
    <i r="1">
      <x v="716"/>
    </i>
    <i r="1">
      <x v="719"/>
    </i>
    <i r="1">
      <x v="723"/>
    </i>
    <i r="1">
      <x v="724"/>
    </i>
    <i r="1">
      <x v="742"/>
    </i>
    <i r="1">
      <x v="743"/>
    </i>
    <i r="1">
      <x v="744"/>
    </i>
    <i r="1">
      <x v="745"/>
    </i>
    <i r="1">
      <x v="746"/>
    </i>
    <i r="1">
      <x v="747"/>
    </i>
    <i r="1">
      <x v="748"/>
    </i>
    <i r="1">
      <x v="751"/>
    </i>
    <i r="1">
      <x v="756"/>
    </i>
    <i r="1">
      <x v="758"/>
    </i>
    <i r="1">
      <x v="759"/>
    </i>
    <i r="1">
      <x v="761"/>
    </i>
    <i r="1">
      <x v="762"/>
    </i>
    <i r="1">
      <x v="763"/>
    </i>
    <i r="1">
      <x v="764"/>
    </i>
    <i r="1">
      <x v="765"/>
    </i>
    <i r="1">
      <x v="766"/>
    </i>
    <i r="1">
      <x v="767"/>
    </i>
    <i r="1">
      <x v="773"/>
    </i>
    <i r="1">
      <x v="776"/>
    </i>
    <i r="1">
      <x v="786"/>
    </i>
    <i r="1">
      <x v="788"/>
    </i>
    <i r="1">
      <x v="789"/>
    </i>
    <i r="1">
      <x v="793"/>
    </i>
    <i r="1">
      <x v="794"/>
    </i>
    <i r="1">
      <x v="796"/>
    </i>
    <i r="1">
      <x v="797"/>
    </i>
    <i r="1">
      <x v="798"/>
    </i>
    <i r="1">
      <x v="799"/>
    </i>
    <i r="1">
      <x v="800"/>
    </i>
    <i r="1">
      <x v="806"/>
    </i>
    <i r="1">
      <x v="818"/>
    </i>
    <i r="1">
      <x v="820"/>
    </i>
    <i r="1">
      <x v="844"/>
    </i>
    <i r="1">
      <x v="845"/>
    </i>
    <i r="1">
      <x v="846"/>
    </i>
    <i r="1">
      <x v="847"/>
    </i>
    <i r="1">
      <x v="848"/>
    </i>
    <i r="1">
      <x v="849"/>
    </i>
    <i r="1">
      <x v="854"/>
    </i>
    <i r="1">
      <x v="855"/>
    </i>
    <i r="1">
      <x v="856"/>
    </i>
    <i r="1">
      <x v="858"/>
    </i>
    <i r="1">
      <x v="859"/>
    </i>
    <i r="1">
      <x v="860"/>
    </i>
    <i r="1">
      <x v="861"/>
    </i>
    <i r="1">
      <x v="862"/>
    </i>
    <i r="1">
      <x v="872"/>
    </i>
    <i r="1">
      <x v="873"/>
    </i>
    <i r="1">
      <x v="874"/>
    </i>
    <i r="1">
      <x v="891"/>
    </i>
    <i r="1">
      <x v="892"/>
    </i>
    <i r="1">
      <x v="893"/>
    </i>
    <i r="1">
      <x v="894"/>
    </i>
    <i r="1">
      <x v="895"/>
    </i>
    <i r="1">
      <x v="896"/>
    </i>
    <i r="1">
      <x v="897"/>
    </i>
    <i r="1">
      <x v="898"/>
    </i>
    <i r="1">
      <x v="899"/>
    </i>
    <i r="1">
      <x v="900"/>
    </i>
    <i r="1">
      <x v="901"/>
    </i>
    <i r="1">
      <x v="902"/>
    </i>
    <i r="1">
      <x v="903"/>
    </i>
    <i r="1">
      <x v="904"/>
    </i>
    <i r="1">
      <x v="924"/>
    </i>
    <i r="1">
      <x v="925"/>
    </i>
    <i r="1">
      <x v="926"/>
    </i>
    <i r="1">
      <x v="934"/>
    </i>
    <i r="1">
      <x v="968"/>
    </i>
    <i r="1">
      <x v="969"/>
    </i>
    <i r="1">
      <x v="973"/>
    </i>
    <i r="1">
      <x v="974"/>
    </i>
    <i r="1">
      <x v="981"/>
    </i>
    <i r="1">
      <x v="982"/>
    </i>
    <i r="1">
      <x v="1001"/>
    </i>
    <i r="1">
      <x v="1002"/>
    </i>
    <i r="1">
      <x v="1004"/>
    </i>
    <i r="1">
      <x v="1005"/>
    </i>
    <i r="1">
      <x v="1006"/>
    </i>
    <i r="1">
      <x v="1007"/>
    </i>
    <i r="1">
      <x v="1008"/>
    </i>
    <i r="1">
      <x v="1009"/>
    </i>
    <i r="1">
      <x v="1010"/>
    </i>
    <i r="1">
      <x v="1011"/>
    </i>
    <i r="1">
      <x v="1012"/>
    </i>
    <i r="1">
      <x v="1013"/>
    </i>
    <i r="1">
      <x v="1014"/>
    </i>
    <i r="1">
      <x v="1015"/>
    </i>
    <i r="1">
      <x v="1016"/>
    </i>
    <i r="1">
      <x v="1019"/>
    </i>
    <i r="1">
      <x v="1020"/>
    </i>
    <i r="1">
      <x v="1021"/>
    </i>
    <i r="1">
      <x v="1028"/>
    </i>
    <i r="1">
      <x v="1029"/>
    </i>
    <i r="1">
      <x v="1030"/>
    </i>
    <i r="1">
      <x v="1031"/>
    </i>
    <i r="1">
      <x v="1032"/>
    </i>
    <i r="1">
      <x v="1034"/>
    </i>
    <i r="1">
      <x v="1035"/>
    </i>
    <i r="1">
      <x v="1036"/>
    </i>
    <i r="1">
      <x v="1037"/>
    </i>
    <i r="1">
      <x v="1038"/>
    </i>
    <i r="1">
      <x v="1039"/>
    </i>
    <i r="1">
      <x v="1043"/>
    </i>
    <i r="1">
      <x v="1044"/>
    </i>
    <i r="1">
      <x v="1045"/>
    </i>
    <i r="1">
      <x v="1046"/>
    </i>
    <i r="1">
      <x v="1047"/>
    </i>
    <i r="1">
      <x v="1048"/>
    </i>
    <i t="default">
      <x v="2"/>
    </i>
    <i t="grand">
      <x/>
    </i>
  </rowItems>
  <colItems count="1">
    <i/>
  </colItems>
  <dataFields count="1">
    <dataField name="Count of Statement" fld="0" subtotal="count" baseField="0" baseItem="0"/>
  </dataFields>
  <formats count="13">
    <format dxfId="741">
      <pivotArea type="all" dataOnly="0" outline="0" fieldPosition="0"/>
    </format>
    <format dxfId="740">
      <pivotArea outline="0" collapsedLevelsAreSubtotals="1" fieldPosition="0"/>
    </format>
    <format dxfId="739">
      <pivotArea field="2" type="button" dataOnly="0" labelOnly="1" outline="0"/>
    </format>
    <format dxfId="738">
      <pivotArea dataOnly="0" labelOnly="1" outline="0" axis="axisValues" fieldPosition="0"/>
    </format>
    <format dxfId="737">
      <pivotArea dataOnly="0" labelOnly="1" outline="0" axis="axisValues" fieldPosition="0"/>
    </format>
    <format dxfId="736">
      <pivotArea outline="0" collapsedLevelsAreSubtotals="1" fieldPosition="0"/>
    </format>
    <format dxfId="735">
      <pivotArea dataOnly="0" labelOnly="1" outline="0" axis="axisValues" fieldPosition="0"/>
    </format>
    <format dxfId="734">
      <pivotArea dataOnly="0" labelOnly="1" outline="0" axis="axisValues" fieldPosition="0"/>
    </format>
    <format dxfId="733">
      <pivotArea type="all" dataOnly="0" outline="0" fieldPosition="0"/>
    </format>
    <format dxfId="732">
      <pivotArea outline="0" collapsedLevelsAreSubtotals="1" fieldPosition="0"/>
    </format>
    <format dxfId="731">
      <pivotArea field="2" type="button" dataOnly="0" labelOnly="1" outline="0"/>
    </format>
    <format dxfId="730">
      <pivotArea dataOnly="0" labelOnly="1" outline="0" axis="axisValues" fieldPosition="0"/>
    </format>
    <format dxfId="729">
      <pivotArea dataOnly="0" labelOnly="1" outline="0" axis="axisValues"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3" cacheId="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P2:Q54" firstHeaderRow="1" firstDataRow="1" firstDataCol="1"/>
  <pivotFields count="8">
    <pivotField axis="axisRow" dataField="1" subtotalTop="0" showAll="0">
      <items count="1062">
        <item x="65"/>
        <item x="146"/>
        <item x="147"/>
        <item x="9"/>
        <item x="10"/>
        <item x="11"/>
        <item x="12"/>
        <item x="13"/>
        <item x="14"/>
        <item x="15"/>
        <item x="16"/>
        <item x="17"/>
        <item x="18"/>
        <item x="19"/>
        <item x="20"/>
        <item x="21"/>
        <item x="22"/>
        <item x="23"/>
        <item x="351"/>
        <item x="349"/>
        <item x="324"/>
        <item x="338"/>
        <item x="341"/>
        <item x="343"/>
        <item x="345"/>
        <item x="445"/>
        <item x="711"/>
        <item x="714"/>
        <item x="717"/>
        <item x="720"/>
        <item x="722"/>
        <item x="723"/>
        <item x="724"/>
        <item x="725"/>
        <item x="546"/>
        <item x="550"/>
        <item x="624"/>
        <item x="683"/>
        <item x="686"/>
        <item x="773"/>
        <item x="774"/>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4"/>
        <item x="685"/>
        <item x="687"/>
        <item x="688"/>
        <item x="689"/>
        <item x="690"/>
        <item x="691"/>
        <item x="692"/>
        <item x="693"/>
        <item x="694"/>
        <item x="695"/>
        <item x="696"/>
        <item x="697"/>
        <item x="698"/>
        <item x="699"/>
        <item x="700"/>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subtotalTop="0" showAll="0"/>
    <pivotField subtotalTop="0" multipleItemSelectionAllowed="1" showAll="0" sortType="ascending">
      <items count="7">
        <item x="0"/>
        <item x="5"/>
        <item x="1"/>
        <item x="4"/>
        <item x="3"/>
        <item x="2"/>
        <item t="default"/>
      </items>
    </pivotField>
    <pivotField subtotalTop="0" showAll="0"/>
    <pivotField axis="axisRow" subtotalTop="0" showAll="0" sortType="ascending">
      <items count="8">
        <item h="1" x="0"/>
        <item x="6"/>
        <item x="2"/>
        <item x="4"/>
        <item x="1"/>
        <item x="5"/>
        <item x="3"/>
        <item t="default"/>
      </items>
    </pivotField>
    <pivotField subtotalTop="0" showAll="0"/>
    <pivotField subtotalTop="0" showAll="0"/>
    <pivotField showAll="0" defaultSubtotal="0"/>
  </pivotFields>
  <rowFields count="2">
    <field x="4"/>
    <field x="0"/>
  </rowFields>
  <rowItems count="52">
    <i>
      <x v="1"/>
    </i>
    <i r="1">
      <x v="293"/>
    </i>
    <i r="1">
      <x v="294"/>
    </i>
    <i r="1">
      <x v="297"/>
    </i>
    <i r="1">
      <x v="298"/>
    </i>
    <i r="1">
      <x v="299"/>
    </i>
    <i r="1">
      <x v="300"/>
    </i>
    <i r="1">
      <x v="301"/>
    </i>
    <i r="1">
      <x v="303"/>
    </i>
    <i r="1">
      <x v="304"/>
    </i>
    <i r="1">
      <x v="305"/>
    </i>
    <i r="1">
      <x v="306"/>
    </i>
    <i r="1">
      <x v="415"/>
    </i>
    <i t="default">
      <x v="1"/>
    </i>
    <i>
      <x v="2"/>
    </i>
    <i r="1">
      <x v="100"/>
    </i>
    <i t="default">
      <x v="2"/>
    </i>
    <i>
      <x v="3"/>
    </i>
    <i r="1">
      <x v="203"/>
    </i>
    <i r="1">
      <x v="426"/>
    </i>
    <i r="1">
      <x v="435"/>
    </i>
    <i t="default">
      <x v="3"/>
    </i>
    <i>
      <x v="4"/>
    </i>
    <i r="1">
      <x v="48"/>
    </i>
    <i t="default">
      <x v="4"/>
    </i>
    <i>
      <x v="5"/>
    </i>
    <i r="1">
      <x v="289"/>
    </i>
    <i r="1">
      <x v="292"/>
    </i>
    <i r="1">
      <x v="567"/>
    </i>
    <i r="1">
      <x v="599"/>
    </i>
    <i r="1">
      <x v="610"/>
    </i>
    <i r="1">
      <x v="611"/>
    </i>
    <i r="1">
      <x v="613"/>
    </i>
    <i r="1">
      <x v="615"/>
    </i>
    <i r="1">
      <x v="618"/>
    </i>
    <i r="1">
      <x v="619"/>
    </i>
    <i r="1">
      <x v="621"/>
    </i>
    <i r="1">
      <x v="702"/>
    </i>
    <i t="default">
      <x v="5"/>
    </i>
    <i>
      <x v="6"/>
    </i>
    <i r="1">
      <x v="180"/>
    </i>
    <i r="1">
      <x v="188"/>
    </i>
    <i r="1">
      <x v="206"/>
    </i>
    <i r="1">
      <x v="321"/>
    </i>
    <i r="1">
      <x v="329"/>
    </i>
    <i r="1">
      <x v="330"/>
    </i>
    <i r="1">
      <x v="586"/>
    </i>
    <i r="1">
      <x v="710"/>
    </i>
    <i r="1">
      <x v="884"/>
    </i>
    <i r="1">
      <x v="885"/>
    </i>
    <i t="default">
      <x v="6"/>
    </i>
    <i t="grand">
      <x/>
    </i>
  </rowItems>
  <colItems count="1">
    <i/>
  </colItems>
  <dataFields count="1">
    <dataField name="Count of Statement" fld="0" subtotal="count" baseField="0" baseItem="0"/>
  </dataFields>
  <formats count="13">
    <format dxfId="754">
      <pivotArea type="all" dataOnly="0" outline="0" fieldPosition="0"/>
    </format>
    <format dxfId="753">
      <pivotArea outline="0" collapsedLevelsAreSubtotals="1" fieldPosition="0"/>
    </format>
    <format dxfId="752">
      <pivotArea field="2" type="button" dataOnly="0" labelOnly="1" outline="0"/>
    </format>
    <format dxfId="751">
      <pivotArea dataOnly="0" labelOnly="1" outline="0" axis="axisValues" fieldPosition="0"/>
    </format>
    <format dxfId="750">
      <pivotArea dataOnly="0" labelOnly="1" outline="0" axis="axisValues" fieldPosition="0"/>
    </format>
    <format dxfId="749">
      <pivotArea outline="0" collapsedLevelsAreSubtotals="1" fieldPosition="0"/>
    </format>
    <format dxfId="748">
      <pivotArea dataOnly="0" labelOnly="1" outline="0" axis="axisValues" fieldPosition="0"/>
    </format>
    <format dxfId="747">
      <pivotArea dataOnly="0" labelOnly="1" outline="0" axis="axisValues" fieldPosition="0"/>
    </format>
    <format dxfId="746">
      <pivotArea type="all" dataOnly="0" outline="0" fieldPosition="0"/>
    </format>
    <format dxfId="745">
      <pivotArea outline="0" collapsedLevelsAreSubtotals="1" fieldPosition="0"/>
    </format>
    <format dxfId="744">
      <pivotArea field="2" type="button" dataOnly="0" labelOnly="1" outline="0"/>
    </format>
    <format dxfId="743">
      <pivotArea dataOnly="0" labelOnly="1" outline="0" axis="axisValues" fieldPosition="0"/>
    </format>
    <format dxfId="742">
      <pivotArea dataOnly="0" labelOnly="1" outline="0" axis="axisValues"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4000000}" name="PivotTable5" cacheId="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V2:W362" firstHeaderRow="1" firstDataRow="1" firstDataCol="1"/>
  <pivotFields count="8">
    <pivotField axis="axisRow" dataField="1" subtotalTop="0" showAll="0">
      <items count="1062">
        <item x="65"/>
        <item x="146"/>
        <item x="147"/>
        <item x="9"/>
        <item x="10"/>
        <item x="11"/>
        <item x="12"/>
        <item x="13"/>
        <item x="14"/>
        <item x="15"/>
        <item x="16"/>
        <item x="17"/>
        <item x="18"/>
        <item x="19"/>
        <item x="20"/>
        <item x="21"/>
        <item x="22"/>
        <item x="23"/>
        <item x="351"/>
        <item x="349"/>
        <item x="324"/>
        <item x="338"/>
        <item x="341"/>
        <item x="343"/>
        <item x="345"/>
        <item x="445"/>
        <item x="711"/>
        <item x="714"/>
        <item x="717"/>
        <item x="720"/>
        <item x="722"/>
        <item x="723"/>
        <item x="724"/>
        <item x="725"/>
        <item x="546"/>
        <item x="550"/>
        <item x="624"/>
        <item x="683"/>
        <item x="686"/>
        <item x="773"/>
        <item x="774"/>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4"/>
        <item x="685"/>
        <item x="687"/>
        <item x="688"/>
        <item x="689"/>
        <item x="690"/>
        <item x="691"/>
        <item x="692"/>
        <item x="693"/>
        <item x="694"/>
        <item x="695"/>
        <item x="696"/>
        <item x="697"/>
        <item x="698"/>
        <item x="699"/>
        <item x="700"/>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subtotalTop="0" showAll="0"/>
    <pivotField subtotalTop="0" multipleItemSelectionAllowed="1" showAll="0" sortType="ascending">
      <items count="7">
        <item x="0"/>
        <item x="5"/>
        <item x="1"/>
        <item x="4"/>
        <item x="3"/>
        <item x="2"/>
        <item t="default"/>
      </items>
    </pivotField>
    <pivotField subtotalTop="0" showAll="0"/>
    <pivotField subtotalTop="0" showAll="0"/>
    <pivotField subtotalTop="0" showAll="0" sortType="ascending"/>
    <pivotField subtotalTop="0" showAll="0"/>
    <pivotField axis="axisRow" showAll="0" defaultSubtotal="0">
      <items count="5">
        <item h="1" x="0"/>
        <item x="3"/>
        <item x="1"/>
        <item x="4"/>
        <item x="2"/>
      </items>
    </pivotField>
  </pivotFields>
  <rowFields count="2">
    <field x="7"/>
    <field x="0"/>
  </rowFields>
  <rowItems count="360">
    <i>
      <x v="1"/>
    </i>
    <i r="1">
      <x v="1"/>
    </i>
    <i r="1">
      <x v="2"/>
    </i>
    <i r="1">
      <x v="20"/>
    </i>
    <i r="1">
      <x v="21"/>
    </i>
    <i r="1">
      <x v="22"/>
    </i>
    <i r="1">
      <x v="23"/>
    </i>
    <i r="1">
      <x v="24"/>
    </i>
    <i r="1">
      <x v="25"/>
    </i>
    <i r="1">
      <x v="34"/>
    </i>
    <i r="1">
      <x v="35"/>
    </i>
    <i r="1">
      <x v="36"/>
    </i>
    <i r="1">
      <x v="37"/>
    </i>
    <i r="1">
      <x v="38"/>
    </i>
    <i r="1">
      <x v="39"/>
    </i>
    <i r="1">
      <x v="40"/>
    </i>
    <i r="1">
      <x v="41"/>
    </i>
    <i r="1">
      <x v="42"/>
    </i>
    <i r="1">
      <x v="43"/>
    </i>
    <i r="1">
      <x v="44"/>
    </i>
    <i r="1">
      <x v="45"/>
    </i>
    <i>
      <x v="2"/>
    </i>
    <i r="1">
      <x v="47"/>
    </i>
    <i r="1">
      <x v="57"/>
    </i>
    <i r="1">
      <x v="80"/>
    </i>
    <i r="1">
      <x v="83"/>
    </i>
    <i r="1">
      <x v="84"/>
    </i>
    <i r="1">
      <x v="85"/>
    </i>
    <i r="1">
      <x v="86"/>
    </i>
    <i r="1">
      <x v="87"/>
    </i>
    <i r="1">
      <x v="97"/>
    </i>
    <i r="1">
      <x v="101"/>
    </i>
    <i r="1">
      <x v="117"/>
    </i>
    <i r="1">
      <x v="118"/>
    </i>
    <i r="1">
      <x v="119"/>
    </i>
    <i r="1">
      <x v="121"/>
    </i>
    <i r="1">
      <x v="132"/>
    </i>
    <i r="1">
      <x v="141"/>
    </i>
    <i r="1">
      <x v="173"/>
    </i>
    <i r="1">
      <x v="174"/>
    </i>
    <i r="1">
      <x v="175"/>
    </i>
    <i r="1">
      <x v="179"/>
    </i>
    <i r="1">
      <x v="194"/>
    </i>
    <i r="1">
      <x v="195"/>
    </i>
    <i r="1">
      <x v="196"/>
    </i>
    <i r="1">
      <x v="197"/>
    </i>
    <i r="1">
      <x v="202"/>
    </i>
    <i r="1">
      <x v="203"/>
    </i>
    <i r="1">
      <x v="204"/>
    </i>
    <i r="1">
      <x v="205"/>
    </i>
    <i r="1">
      <x v="210"/>
    </i>
    <i r="1">
      <x v="220"/>
    </i>
    <i r="1">
      <x v="221"/>
    </i>
    <i r="1">
      <x v="230"/>
    </i>
    <i r="1">
      <x v="239"/>
    </i>
    <i r="1">
      <x v="241"/>
    </i>
    <i r="1">
      <x v="244"/>
    </i>
    <i r="1">
      <x v="246"/>
    </i>
    <i r="1">
      <x v="248"/>
    </i>
    <i r="1">
      <x v="249"/>
    </i>
    <i r="1">
      <x v="255"/>
    </i>
    <i r="1">
      <x v="256"/>
    </i>
    <i r="1">
      <x v="257"/>
    </i>
    <i r="1">
      <x v="259"/>
    </i>
    <i r="1">
      <x v="260"/>
    </i>
    <i r="1">
      <x v="262"/>
    </i>
    <i r="1">
      <x v="264"/>
    </i>
    <i r="1">
      <x v="267"/>
    </i>
    <i r="1">
      <x v="269"/>
    </i>
    <i r="1">
      <x v="272"/>
    </i>
    <i r="1">
      <x v="288"/>
    </i>
    <i r="1">
      <x v="307"/>
    </i>
    <i r="1">
      <x v="308"/>
    </i>
    <i r="1">
      <x v="309"/>
    </i>
    <i r="1">
      <x v="315"/>
    </i>
    <i r="1">
      <x v="316"/>
    </i>
    <i r="1">
      <x v="317"/>
    </i>
    <i r="1">
      <x v="318"/>
    </i>
    <i r="1">
      <x v="319"/>
    </i>
    <i r="1">
      <x v="320"/>
    </i>
    <i r="1">
      <x v="325"/>
    </i>
    <i r="1">
      <x v="326"/>
    </i>
    <i r="1">
      <x v="331"/>
    </i>
    <i r="1">
      <x v="332"/>
    </i>
    <i r="1">
      <x v="333"/>
    </i>
    <i r="1">
      <x v="334"/>
    </i>
    <i r="1">
      <x v="335"/>
    </i>
    <i r="1">
      <x v="336"/>
    </i>
    <i r="1">
      <x v="338"/>
    </i>
    <i r="1">
      <x v="340"/>
    </i>
    <i r="1">
      <x v="342"/>
    </i>
    <i r="1">
      <x v="343"/>
    </i>
    <i r="1">
      <x v="344"/>
    </i>
    <i r="1">
      <x v="346"/>
    </i>
    <i r="1">
      <x v="347"/>
    </i>
    <i r="1">
      <x v="349"/>
    </i>
    <i r="1">
      <x v="350"/>
    </i>
    <i r="1">
      <x v="353"/>
    </i>
    <i r="1">
      <x v="356"/>
    </i>
    <i r="1">
      <x v="358"/>
    </i>
    <i r="1">
      <x v="359"/>
    </i>
    <i r="1">
      <x v="363"/>
    </i>
    <i r="1">
      <x v="365"/>
    </i>
    <i r="1">
      <x v="381"/>
    </i>
    <i r="1">
      <x v="383"/>
    </i>
    <i r="1">
      <x v="384"/>
    </i>
    <i r="1">
      <x v="390"/>
    </i>
    <i r="1">
      <x v="392"/>
    </i>
    <i r="1">
      <x v="393"/>
    </i>
    <i r="1">
      <x v="394"/>
    </i>
    <i r="1">
      <x v="395"/>
    </i>
    <i r="1">
      <x v="397"/>
    </i>
    <i r="1">
      <x v="398"/>
    </i>
    <i r="1">
      <x v="400"/>
    </i>
    <i r="1">
      <x v="401"/>
    </i>
    <i r="1">
      <x v="403"/>
    </i>
    <i r="1">
      <x v="404"/>
    </i>
    <i r="1">
      <x v="406"/>
    </i>
    <i r="1">
      <x v="407"/>
    </i>
    <i r="1">
      <x v="408"/>
    </i>
    <i r="1">
      <x v="409"/>
    </i>
    <i r="1">
      <x v="410"/>
    </i>
    <i r="1">
      <x v="411"/>
    </i>
    <i r="1">
      <x v="412"/>
    </i>
    <i r="1">
      <x v="417"/>
    </i>
    <i r="1">
      <x v="418"/>
    </i>
    <i r="1">
      <x v="419"/>
    </i>
    <i r="1">
      <x v="420"/>
    </i>
    <i r="1">
      <x v="423"/>
    </i>
    <i r="1">
      <x v="424"/>
    </i>
    <i r="1">
      <x v="425"/>
    </i>
    <i r="1">
      <x v="426"/>
    </i>
    <i r="1">
      <x v="438"/>
    </i>
    <i r="1">
      <x v="442"/>
    </i>
    <i r="1">
      <x v="444"/>
    </i>
    <i r="1">
      <x v="457"/>
    </i>
    <i r="1">
      <x v="458"/>
    </i>
    <i r="1">
      <x v="459"/>
    </i>
    <i r="1">
      <x v="461"/>
    </i>
    <i r="1">
      <x v="463"/>
    </i>
    <i r="1">
      <x v="464"/>
    </i>
    <i r="1">
      <x v="472"/>
    </i>
    <i r="1">
      <x v="476"/>
    </i>
    <i r="1">
      <x v="478"/>
    </i>
    <i r="1">
      <x v="481"/>
    </i>
    <i r="1">
      <x v="482"/>
    </i>
    <i r="1">
      <x v="487"/>
    </i>
    <i r="1">
      <x v="488"/>
    </i>
    <i r="1">
      <x v="489"/>
    </i>
    <i r="1">
      <x v="490"/>
    </i>
    <i r="1">
      <x v="491"/>
    </i>
    <i r="1">
      <x v="492"/>
    </i>
    <i r="1">
      <x v="493"/>
    </i>
    <i r="1">
      <x v="494"/>
    </i>
    <i r="1">
      <x v="495"/>
    </i>
    <i r="1">
      <x v="496"/>
    </i>
    <i r="1">
      <x v="497"/>
    </i>
    <i r="1">
      <x v="498"/>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32"/>
    </i>
    <i r="1">
      <x v="534"/>
    </i>
    <i r="1">
      <x v="539"/>
    </i>
    <i r="1">
      <x v="544"/>
    </i>
    <i r="1">
      <x v="545"/>
    </i>
    <i r="1">
      <x v="546"/>
    </i>
    <i r="1">
      <x v="563"/>
    </i>
    <i r="1">
      <x v="565"/>
    </i>
    <i r="1">
      <x v="570"/>
    </i>
    <i r="1">
      <x v="571"/>
    </i>
    <i r="1">
      <x v="582"/>
    </i>
    <i r="1">
      <x v="586"/>
    </i>
    <i r="1">
      <x v="598"/>
    </i>
    <i r="1">
      <x v="600"/>
    </i>
    <i r="1">
      <x v="602"/>
    </i>
    <i r="1">
      <x v="623"/>
    </i>
    <i r="1">
      <x v="627"/>
    </i>
    <i r="1">
      <x v="628"/>
    </i>
    <i r="1">
      <x v="629"/>
    </i>
    <i r="1">
      <x v="630"/>
    </i>
    <i r="1">
      <x v="631"/>
    </i>
    <i r="1">
      <x v="632"/>
    </i>
    <i r="1">
      <x v="641"/>
    </i>
    <i r="1">
      <x v="643"/>
    </i>
    <i r="1">
      <x v="657"/>
    </i>
    <i r="1">
      <x v="661"/>
    </i>
    <i r="1">
      <x v="662"/>
    </i>
    <i r="1">
      <x v="663"/>
    </i>
    <i r="1">
      <x v="691"/>
    </i>
    <i r="1">
      <x v="703"/>
    </i>
    <i r="1">
      <x v="709"/>
    </i>
    <i r="1">
      <x v="710"/>
    </i>
    <i r="1">
      <x v="716"/>
    </i>
    <i r="1">
      <x v="719"/>
    </i>
    <i r="1">
      <x v="723"/>
    </i>
    <i r="1">
      <x v="724"/>
    </i>
    <i r="1">
      <x v="742"/>
    </i>
    <i r="1">
      <x v="743"/>
    </i>
    <i r="1">
      <x v="744"/>
    </i>
    <i r="1">
      <x v="745"/>
    </i>
    <i r="1">
      <x v="746"/>
    </i>
    <i r="1">
      <x v="747"/>
    </i>
    <i r="1">
      <x v="748"/>
    </i>
    <i r="1">
      <x v="751"/>
    </i>
    <i r="1">
      <x v="756"/>
    </i>
    <i r="1">
      <x v="758"/>
    </i>
    <i r="1">
      <x v="759"/>
    </i>
    <i r="1">
      <x v="761"/>
    </i>
    <i r="1">
      <x v="762"/>
    </i>
    <i r="1">
      <x v="763"/>
    </i>
    <i r="1">
      <x v="764"/>
    </i>
    <i r="1">
      <x v="765"/>
    </i>
    <i r="1">
      <x v="766"/>
    </i>
    <i r="1">
      <x v="767"/>
    </i>
    <i r="1">
      <x v="773"/>
    </i>
    <i r="1">
      <x v="776"/>
    </i>
    <i r="1">
      <x v="786"/>
    </i>
    <i r="1">
      <x v="788"/>
    </i>
    <i r="1">
      <x v="789"/>
    </i>
    <i r="1">
      <x v="793"/>
    </i>
    <i r="1">
      <x v="794"/>
    </i>
    <i r="1">
      <x v="796"/>
    </i>
    <i r="1">
      <x v="797"/>
    </i>
    <i r="1">
      <x v="798"/>
    </i>
    <i r="1">
      <x v="799"/>
    </i>
    <i r="1">
      <x v="800"/>
    </i>
    <i r="1">
      <x v="806"/>
    </i>
    <i r="1">
      <x v="818"/>
    </i>
    <i r="1">
      <x v="820"/>
    </i>
    <i r="1">
      <x v="844"/>
    </i>
    <i r="1">
      <x v="845"/>
    </i>
    <i r="1">
      <x v="846"/>
    </i>
    <i r="1">
      <x v="847"/>
    </i>
    <i r="1">
      <x v="848"/>
    </i>
    <i r="1">
      <x v="849"/>
    </i>
    <i r="1">
      <x v="854"/>
    </i>
    <i r="1">
      <x v="855"/>
    </i>
    <i r="1">
      <x v="856"/>
    </i>
    <i r="1">
      <x v="858"/>
    </i>
    <i r="1">
      <x v="859"/>
    </i>
    <i r="1">
      <x v="860"/>
    </i>
    <i r="1">
      <x v="861"/>
    </i>
    <i r="1">
      <x v="862"/>
    </i>
    <i r="1">
      <x v="872"/>
    </i>
    <i r="1">
      <x v="873"/>
    </i>
    <i r="1">
      <x v="874"/>
    </i>
    <i r="1">
      <x v="891"/>
    </i>
    <i r="1">
      <x v="892"/>
    </i>
    <i r="1">
      <x v="893"/>
    </i>
    <i r="1">
      <x v="894"/>
    </i>
    <i r="1">
      <x v="895"/>
    </i>
    <i r="1">
      <x v="896"/>
    </i>
    <i r="1">
      <x v="897"/>
    </i>
    <i r="1">
      <x v="898"/>
    </i>
    <i r="1">
      <x v="899"/>
    </i>
    <i r="1">
      <x v="900"/>
    </i>
    <i r="1">
      <x v="901"/>
    </i>
    <i r="1">
      <x v="902"/>
    </i>
    <i r="1">
      <x v="903"/>
    </i>
    <i r="1">
      <x v="904"/>
    </i>
    <i r="1">
      <x v="924"/>
    </i>
    <i r="1">
      <x v="925"/>
    </i>
    <i r="1">
      <x v="926"/>
    </i>
    <i r="1">
      <x v="934"/>
    </i>
    <i r="1">
      <x v="968"/>
    </i>
    <i r="1">
      <x v="969"/>
    </i>
    <i r="1">
      <x v="973"/>
    </i>
    <i r="1">
      <x v="974"/>
    </i>
    <i r="1">
      <x v="981"/>
    </i>
    <i r="1">
      <x v="982"/>
    </i>
    <i r="1">
      <x v="1001"/>
    </i>
    <i r="1">
      <x v="1002"/>
    </i>
    <i r="1">
      <x v="1004"/>
    </i>
    <i r="1">
      <x v="1005"/>
    </i>
    <i r="1">
      <x v="1006"/>
    </i>
    <i r="1">
      <x v="1007"/>
    </i>
    <i r="1">
      <x v="1008"/>
    </i>
    <i r="1">
      <x v="1009"/>
    </i>
    <i r="1">
      <x v="1010"/>
    </i>
    <i r="1">
      <x v="1011"/>
    </i>
    <i r="1">
      <x v="1012"/>
    </i>
    <i r="1">
      <x v="1013"/>
    </i>
    <i r="1">
      <x v="1014"/>
    </i>
    <i r="1">
      <x v="1015"/>
    </i>
    <i r="1">
      <x v="1016"/>
    </i>
    <i r="1">
      <x v="1019"/>
    </i>
    <i r="1">
      <x v="1020"/>
    </i>
    <i r="1">
      <x v="1021"/>
    </i>
    <i r="1">
      <x v="1028"/>
    </i>
    <i r="1">
      <x v="1029"/>
    </i>
    <i r="1">
      <x v="1030"/>
    </i>
    <i r="1">
      <x v="1031"/>
    </i>
    <i r="1">
      <x v="1032"/>
    </i>
    <i r="1">
      <x v="1034"/>
    </i>
    <i r="1">
      <x v="1035"/>
    </i>
    <i r="1">
      <x v="1036"/>
    </i>
    <i r="1">
      <x v="1037"/>
    </i>
    <i r="1">
      <x v="1038"/>
    </i>
    <i r="1">
      <x v="1039"/>
    </i>
    <i r="1">
      <x v="1043"/>
    </i>
    <i r="1">
      <x v="1044"/>
    </i>
    <i r="1">
      <x v="1045"/>
    </i>
    <i r="1">
      <x v="1046"/>
    </i>
    <i r="1">
      <x v="1047"/>
    </i>
    <i r="1">
      <x v="1048"/>
    </i>
    <i>
      <x v="3"/>
    </i>
    <i r="1">
      <x v="18"/>
    </i>
    <i r="1">
      <x v="19"/>
    </i>
    <i r="1">
      <x v="26"/>
    </i>
    <i r="1">
      <x v="27"/>
    </i>
    <i r="1">
      <x v="28"/>
    </i>
    <i r="1">
      <x v="29"/>
    </i>
    <i r="1">
      <x v="30"/>
    </i>
    <i r="1">
      <x v="31"/>
    </i>
    <i r="1">
      <x v="32"/>
    </i>
    <i r="1">
      <x v="33"/>
    </i>
    <i>
      <x v="4"/>
    </i>
    <i r="1">
      <x/>
    </i>
    <i r="1">
      <x v="3"/>
    </i>
    <i r="1">
      <x v="4"/>
    </i>
    <i r="1">
      <x v="5"/>
    </i>
    <i r="1">
      <x v="6"/>
    </i>
    <i r="1">
      <x v="7"/>
    </i>
    <i r="1">
      <x v="8"/>
    </i>
    <i r="1">
      <x v="9"/>
    </i>
    <i r="1">
      <x v="10"/>
    </i>
    <i r="1">
      <x v="11"/>
    </i>
    <i r="1">
      <x v="12"/>
    </i>
    <i r="1">
      <x v="13"/>
    </i>
    <i r="1">
      <x v="14"/>
    </i>
    <i r="1">
      <x v="15"/>
    </i>
    <i r="1">
      <x v="16"/>
    </i>
    <i r="1">
      <x v="17"/>
    </i>
    <i t="grand">
      <x/>
    </i>
  </rowItems>
  <colItems count="1">
    <i/>
  </colItems>
  <dataFields count="1">
    <dataField name="Count of Statement" fld="0" subtotal="count" baseField="0" baseItem="0"/>
  </dataFields>
  <formats count="13">
    <format dxfId="767">
      <pivotArea type="all" dataOnly="0" outline="0" fieldPosition="0"/>
    </format>
    <format dxfId="766">
      <pivotArea outline="0" collapsedLevelsAreSubtotals="1" fieldPosition="0"/>
    </format>
    <format dxfId="765">
      <pivotArea field="2" type="button" dataOnly="0" labelOnly="1" outline="0"/>
    </format>
    <format dxfId="764">
      <pivotArea dataOnly="0" labelOnly="1" outline="0" axis="axisValues" fieldPosition="0"/>
    </format>
    <format dxfId="763">
      <pivotArea dataOnly="0" labelOnly="1" outline="0" axis="axisValues" fieldPosition="0"/>
    </format>
    <format dxfId="762">
      <pivotArea outline="0" collapsedLevelsAreSubtotals="1" fieldPosition="0"/>
    </format>
    <format dxfId="761">
      <pivotArea dataOnly="0" labelOnly="1" outline="0" axis="axisValues" fieldPosition="0"/>
    </format>
    <format dxfId="760">
      <pivotArea dataOnly="0" labelOnly="1" outline="0" axis="axisValues" fieldPosition="0"/>
    </format>
    <format dxfId="759">
      <pivotArea type="all" dataOnly="0" outline="0" fieldPosition="0"/>
    </format>
    <format dxfId="758">
      <pivotArea outline="0" collapsedLevelsAreSubtotals="1" fieldPosition="0"/>
    </format>
    <format dxfId="757">
      <pivotArea field="2" type="button" dataOnly="0" labelOnly="1" outline="0"/>
    </format>
    <format dxfId="756">
      <pivotArea dataOnly="0" labelOnly="1" outline="0" axis="axisValues" fieldPosition="0"/>
    </format>
    <format dxfId="755">
      <pivotArea dataOnly="0" labelOnly="1" outline="0" axis="axisValues" fieldPosition="0"/>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2" cacheId="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M2:N563" firstHeaderRow="1" firstDataRow="1" firstDataCol="1"/>
  <pivotFields count="8">
    <pivotField axis="axisRow" dataField="1" subtotalTop="0" showAll="0">
      <items count="1062">
        <item x="65"/>
        <item x="146"/>
        <item x="147"/>
        <item x="9"/>
        <item x="10"/>
        <item x="11"/>
        <item x="12"/>
        <item x="13"/>
        <item x="14"/>
        <item x="15"/>
        <item x="16"/>
        <item x="17"/>
        <item x="18"/>
        <item x="19"/>
        <item x="20"/>
        <item x="21"/>
        <item x="22"/>
        <item x="23"/>
        <item x="351"/>
        <item x="349"/>
        <item x="324"/>
        <item x="338"/>
        <item x="341"/>
        <item x="343"/>
        <item x="345"/>
        <item x="445"/>
        <item x="711"/>
        <item x="714"/>
        <item x="717"/>
        <item x="720"/>
        <item x="722"/>
        <item x="723"/>
        <item x="724"/>
        <item x="725"/>
        <item x="546"/>
        <item x="550"/>
        <item x="624"/>
        <item x="683"/>
        <item x="686"/>
        <item x="773"/>
        <item x="774"/>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4"/>
        <item x="685"/>
        <item x="687"/>
        <item x="688"/>
        <item x="689"/>
        <item x="690"/>
        <item x="691"/>
        <item x="692"/>
        <item x="693"/>
        <item x="694"/>
        <item x="695"/>
        <item x="696"/>
        <item x="697"/>
        <item x="698"/>
        <item x="699"/>
        <item x="700"/>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t="default"/>
      </items>
    </pivotField>
    <pivotField subtotalTop="0" showAll="0"/>
    <pivotField subtotalTop="0" multipleItemSelectionAllowed="1" showAll="0" sortType="ascending">
      <items count="7">
        <item x="0"/>
        <item x="5"/>
        <item x="1"/>
        <item x="4"/>
        <item x="3"/>
        <item x="2"/>
        <item t="default"/>
      </items>
    </pivotField>
    <pivotField axis="axisRow" subtotalTop="0" showAll="0" sortType="ascending">
      <items count="45">
        <item h="1" x="1"/>
        <item h="1" x="38"/>
        <item x="11"/>
        <item x="6"/>
        <item x="7"/>
        <item x="13"/>
        <item x="16"/>
        <item x="43"/>
        <item x="21"/>
        <item x="41"/>
        <item x="14"/>
        <item x="27"/>
        <item x="24"/>
        <item x="29"/>
        <item x="40"/>
        <item x="26"/>
        <item x="17"/>
        <item x="30"/>
        <item x="28"/>
        <item x="22"/>
        <item x="5"/>
        <item h="1" x="3"/>
        <item x="35"/>
        <item x="20"/>
        <item x="19"/>
        <item x="2"/>
        <item x="42"/>
        <item x="23"/>
        <item x="8"/>
        <item x="33"/>
        <item x="32"/>
        <item x="31"/>
        <item x="25"/>
        <item x="18"/>
        <item x="39"/>
        <item x="36"/>
        <item x="4"/>
        <item x="34"/>
        <item x="0"/>
        <item x="9"/>
        <item x="15"/>
        <item x="10"/>
        <item x="12"/>
        <item h="1" x="37"/>
        <item t="default"/>
      </items>
    </pivotField>
    <pivotField subtotalTop="0" showAll="0"/>
    <pivotField subtotalTop="0" showAll="0"/>
    <pivotField subtotalTop="0" showAll="0"/>
    <pivotField showAll="0" defaultSubtotal="0"/>
  </pivotFields>
  <rowFields count="2">
    <field x="3"/>
    <field x="0"/>
  </rowFields>
  <rowItems count="561">
    <i>
      <x v="2"/>
    </i>
    <i r="1">
      <x v="156"/>
    </i>
    <i r="1">
      <x v="169"/>
    </i>
    <i r="1">
      <x v="170"/>
    </i>
    <i r="1">
      <x v="254"/>
    </i>
    <i r="1">
      <x v="276"/>
    </i>
    <i r="1">
      <x v="528"/>
    </i>
    <i r="1">
      <x v="552"/>
    </i>
    <i r="1">
      <x v="554"/>
    </i>
    <i r="1">
      <x v="654"/>
    </i>
    <i r="1">
      <x v="699"/>
    </i>
    <i r="1">
      <x v="817"/>
    </i>
    <i t="default">
      <x v="2"/>
    </i>
    <i>
      <x v="3"/>
    </i>
    <i r="1">
      <x v="100"/>
    </i>
    <i r="1">
      <x v="609"/>
    </i>
    <i t="default">
      <x v="3"/>
    </i>
    <i>
      <x v="4"/>
    </i>
    <i r="1">
      <x v="104"/>
    </i>
    <i r="1">
      <x v="105"/>
    </i>
    <i r="1">
      <x v="277"/>
    </i>
    <i r="1">
      <x v="620"/>
    </i>
    <i r="1">
      <x v="792"/>
    </i>
    <i r="1">
      <x v="930"/>
    </i>
    <i r="1">
      <x v="931"/>
    </i>
    <i r="1">
      <x v="936"/>
    </i>
    <i t="default">
      <x v="4"/>
    </i>
    <i>
      <x v="5"/>
    </i>
    <i r="1">
      <x v="181"/>
    </i>
    <i r="1">
      <x v="184"/>
    </i>
    <i r="1">
      <x v="185"/>
    </i>
    <i r="1">
      <x v="186"/>
    </i>
    <i r="1">
      <x v="187"/>
    </i>
    <i r="1">
      <x v="207"/>
    </i>
    <i r="1">
      <x v="717"/>
    </i>
    <i r="1">
      <x v="718"/>
    </i>
    <i r="1">
      <x v="722"/>
    </i>
    <i r="1">
      <x v="838"/>
    </i>
    <i r="1">
      <x v="840"/>
    </i>
    <i t="default">
      <x v="5"/>
    </i>
    <i>
      <x v="6"/>
    </i>
    <i r="1">
      <x v="211"/>
    </i>
    <i r="1">
      <x v="212"/>
    </i>
    <i r="1">
      <x v="213"/>
    </i>
    <i r="1">
      <x v="214"/>
    </i>
    <i r="1">
      <x v="216"/>
    </i>
    <i r="1">
      <x v="218"/>
    </i>
    <i r="1">
      <x v="228"/>
    </i>
    <i r="1">
      <x v="231"/>
    </i>
    <i r="1">
      <x v="235"/>
    </i>
    <i r="1">
      <x v="237"/>
    </i>
    <i r="1">
      <x v="238"/>
    </i>
    <i r="1">
      <x v="242"/>
    </i>
    <i r="1">
      <x v="243"/>
    </i>
    <i r="1">
      <x v="460"/>
    </i>
    <i r="1">
      <x v="462"/>
    </i>
    <i r="1">
      <x v="1017"/>
    </i>
    <i t="default">
      <x v="6"/>
    </i>
    <i>
      <x v="7"/>
    </i>
    <i r="1">
      <x v="937"/>
    </i>
    <i r="1">
      <x v="939"/>
    </i>
    <i r="1">
      <x v="941"/>
    </i>
    <i r="1">
      <x v="942"/>
    </i>
    <i r="1">
      <x v="943"/>
    </i>
    <i r="1">
      <x v="944"/>
    </i>
    <i r="1">
      <x v="945"/>
    </i>
    <i r="1">
      <x v="947"/>
    </i>
    <i r="1">
      <x v="949"/>
    </i>
    <i r="1">
      <x v="950"/>
    </i>
    <i r="1">
      <x v="951"/>
    </i>
    <i r="1">
      <x v="954"/>
    </i>
    <i r="1">
      <x v="955"/>
    </i>
    <i r="1">
      <x v="956"/>
    </i>
    <i r="1">
      <x v="957"/>
    </i>
    <i r="1">
      <x v="958"/>
    </i>
    <i r="1">
      <x v="959"/>
    </i>
    <i r="1">
      <x v="960"/>
    </i>
    <i r="1">
      <x v="961"/>
    </i>
    <i r="1">
      <x v="962"/>
    </i>
    <i r="1">
      <x v="963"/>
    </i>
    <i r="1">
      <x v="964"/>
    </i>
    <i r="1">
      <x v="965"/>
    </i>
    <i r="1">
      <x v="966"/>
    </i>
    <i r="1">
      <x v="967"/>
    </i>
    <i t="default">
      <x v="7"/>
    </i>
    <i>
      <x v="8"/>
    </i>
    <i r="1">
      <x v="291"/>
    </i>
    <i r="1">
      <x v="439"/>
    </i>
    <i r="1">
      <x v="440"/>
    </i>
    <i r="1">
      <x v="443"/>
    </i>
    <i r="1">
      <x v="445"/>
    </i>
    <i r="1">
      <x v="446"/>
    </i>
    <i r="1">
      <x v="449"/>
    </i>
    <i r="1">
      <x v="468"/>
    </i>
    <i r="1">
      <x v="469"/>
    </i>
    <i r="1">
      <x v="471"/>
    </i>
    <i r="1">
      <x v="486"/>
    </i>
    <i r="1">
      <x v="605"/>
    </i>
    <i r="1">
      <x v="624"/>
    </i>
    <i r="1">
      <x v="700"/>
    </i>
    <i t="default">
      <x v="8"/>
    </i>
    <i>
      <x v="9"/>
    </i>
    <i r="1">
      <x v="826"/>
    </i>
    <i r="1">
      <x v="828"/>
    </i>
    <i r="1">
      <x v="829"/>
    </i>
    <i r="1">
      <x v="830"/>
    </i>
    <i r="1">
      <x v="831"/>
    </i>
    <i r="1">
      <x v="832"/>
    </i>
    <i r="1">
      <x v="833"/>
    </i>
    <i r="1">
      <x v="834"/>
    </i>
    <i r="1">
      <x v="835"/>
    </i>
    <i r="1">
      <x v="836"/>
    </i>
    <i r="1">
      <x v="839"/>
    </i>
    <i r="1">
      <x v="864"/>
    </i>
    <i r="1">
      <x v="865"/>
    </i>
    <i r="1">
      <x v="866"/>
    </i>
    <i r="1">
      <x v="869"/>
    </i>
    <i r="1">
      <x v="1023"/>
    </i>
    <i r="1">
      <x v="1024"/>
    </i>
    <i r="1">
      <x v="1025"/>
    </i>
    <i r="1">
      <x v="1026"/>
    </i>
    <i r="1">
      <x v="1027"/>
    </i>
    <i t="default">
      <x v="9"/>
    </i>
    <i>
      <x v="10"/>
    </i>
    <i r="1">
      <x v="189"/>
    </i>
    <i r="1">
      <x v="190"/>
    </i>
    <i r="1">
      <x v="733"/>
    </i>
    <i r="1">
      <x v="734"/>
    </i>
    <i r="1">
      <x v="735"/>
    </i>
    <i r="1">
      <x v="736"/>
    </i>
    <i r="1">
      <x v="738"/>
    </i>
    <i r="1">
      <x v="739"/>
    </i>
    <i r="1">
      <x v="914"/>
    </i>
    <i r="1">
      <x v="915"/>
    </i>
    <i r="1">
      <x v="916"/>
    </i>
    <i r="1">
      <x v="917"/>
    </i>
    <i r="1">
      <x v="920"/>
    </i>
    <i r="1">
      <x v="921"/>
    </i>
    <i r="1">
      <x v="922"/>
    </i>
    <i r="1">
      <x v="923"/>
    </i>
    <i t="default">
      <x v="10"/>
    </i>
    <i>
      <x v="11"/>
    </i>
    <i r="1">
      <x v="348"/>
    </i>
    <i r="1">
      <x v="351"/>
    </i>
    <i r="1">
      <x v="466"/>
    </i>
    <i r="1">
      <x v="467"/>
    </i>
    <i r="1">
      <x v="575"/>
    </i>
    <i r="1">
      <x v="576"/>
    </i>
    <i r="1">
      <x v="577"/>
    </i>
    <i r="1">
      <x v="578"/>
    </i>
    <i r="1">
      <x v="633"/>
    </i>
    <i r="1">
      <x v="634"/>
    </i>
    <i r="1">
      <x v="635"/>
    </i>
    <i r="1">
      <x v="638"/>
    </i>
    <i r="1">
      <x v="674"/>
    </i>
    <i r="1">
      <x v="675"/>
    </i>
    <i r="1">
      <x v="676"/>
    </i>
    <i r="1">
      <x v="677"/>
    </i>
    <i r="1">
      <x v="680"/>
    </i>
    <i r="1">
      <x v="682"/>
    </i>
    <i r="1">
      <x v="683"/>
    </i>
    <i r="1">
      <x v="684"/>
    </i>
    <i r="1">
      <x v="685"/>
    </i>
    <i r="1">
      <x v="687"/>
    </i>
    <i r="1">
      <x v="688"/>
    </i>
    <i r="1">
      <x v="689"/>
    </i>
    <i r="1">
      <x v="692"/>
    </i>
    <i r="1">
      <x v="693"/>
    </i>
    <i r="1">
      <x v="695"/>
    </i>
    <i r="1">
      <x v="697"/>
    </i>
    <i r="1">
      <x v="707"/>
    </i>
    <i r="1">
      <x v="708"/>
    </i>
    <i r="1">
      <x v="712"/>
    </i>
    <i r="1">
      <x v="713"/>
    </i>
    <i r="1">
      <x v="715"/>
    </i>
    <i t="default">
      <x v="11"/>
    </i>
    <i>
      <x v="12"/>
    </i>
    <i r="1">
      <x v="311"/>
    </i>
    <i r="1">
      <x v="313"/>
    </i>
    <i r="1">
      <x v="345"/>
    </i>
    <i r="1">
      <x v="357"/>
    </i>
    <i r="1">
      <x v="370"/>
    </i>
    <i r="1">
      <x v="372"/>
    </i>
    <i r="1">
      <x v="375"/>
    </i>
    <i r="1">
      <x v="376"/>
    </i>
    <i r="1">
      <x v="379"/>
    </i>
    <i r="1">
      <x v="637"/>
    </i>
    <i r="1">
      <x v="639"/>
    </i>
    <i r="1">
      <x v="642"/>
    </i>
    <i r="1">
      <x v="650"/>
    </i>
    <i r="1">
      <x v="672"/>
    </i>
    <i r="1">
      <x v="760"/>
    </i>
    <i t="default">
      <x v="12"/>
    </i>
    <i>
      <x v="13"/>
    </i>
    <i r="1">
      <x v="385"/>
    </i>
    <i r="1">
      <x v="475"/>
    </i>
    <i r="1">
      <x v="477"/>
    </i>
    <i r="1">
      <x v="553"/>
    </i>
    <i r="1">
      <x v="555"/>
    </i>
    <i r="1">
      <x v="558"/>
    </i>
    <i r="1">
      <x v="559"/>
    </i>
    <i r="1">
      <x v="560"/>
    </i>
    <i r="1">
      <x v="561"/>
    </i>
    <i r="1">
      <x v="562"/>
    </i>
    <i r="1">
      <x v="572"/>
    </i>
    <i r="1">
      <x v="614"/>
    </i>
    <i r="1">
      <x v="647"/>
    </i>
    <i r="1">
      <x v="648"/>
    </i>
    <i r="1">
      <x v="649"/>
    </i>
    <i r="1">
      <x v="651"/>
    </i>
    <i r="1">
      <x v="670"/>
    </i>
    <i r="1">
      <x v="671"/>
    </i>
    <i r="1">
      <x v="673"/>
    </i>
    <i r="1">
      <x v="690"/>
    </i>
    <i r="1">
      <x v="749"/>
    </i>
    <i r="1">
      <x v="750"/>
    </i>
    <i r="1">
      <x v="752"/>
    </i>
    <i r="1">
      <x v="753"/>
    </i>
    <i r="1">
      <x v="755"/>
    </i>
    <i r="1">
      <x v="757"/>
    </i>
    <i r="1">
      <x v="821"/>
    </i>
    <i t="default">
      <x v="13"/>
    </i>
    <i>
      <x v="14"/>
    </i>
    <i r="1">
      <x v="636"/>
    </i>
    <i r="1">
      <x v="640"/>
    </i>
    <i r="1">
      <x v="664"/>
    </i>
    <i r="1">
      <x v="665"/>
    </i>
    <i r="1">
      <x v="983"/>
    </i>
    <i r="1">
      <x v="984"/>
    </i>
    <i r="1">
      <x v="985"/>
    </i>
    <i r="1">
      <x v="986"/>
    </i>
    <i r="1">
      <x v="987"/>
    </i>
    <i r="1">
      <x v="988"/>
    </i>
    <i r="1">
      <x v="989"/>
    </i>
    <i r="1">
      <x v="990"/>
    </i>
    <i r="1">
      <x v="991"/>
    </i>
    <i r="1">
      <x v="992"/>
    </i>
    <i r="1">
      <x v="993"/>
    </i>
    <i r="1">
      <x v="994"/>
    </i>
    <i r="1">
      <x v="995"/>
    </i>
    <i r="1">
      <x v="996"/>
    </i>
    <i r="1">
      <x v="997"/>
    </i>
    <i r="1">
      <x v="998"/>
    </i>
    <i r="1">
      <x v="999"/>
    </i>
    <i r="1">
      <x v="1000"/>
    </i>
    <i t="default">
      <x v="14"/>
    </i>
    <i>
      <x v="15"/>
    </i>
    <i r="1">
      <x v="341"/>
    </i>
    <i r="1">
      <x v="774"/>
    </i>
    <i r="1">
      <x v="775"/>
    </i>
    <i t="default">
      <x v="15"/>
    </i>
    <i>
      <x v="16"/>
    </i>
    <i r="1">
      <x v="222"/>
    </i>
    <i r="1">
      <x v="227"/>
    </i>
    <i r="1">
      <x v="229"/>
    </i>
    <i r="1">
      <x v="232"/>
    </i>
    <i r="1">
      <x v="233"/>
    </i>
    <i r="1">
      <x v="234"/>
    </i>
    <i r="1">
      <x v="236"/>
    </i>
    <i r="1">
      <x v="327"/>
    </i>
    <i r="1">
      <x v="328"/>
    </i>
    <i t="default">
      <x v="16"/>
    </i>
    <i>
      <x v="17"/>
    </i>
    <i r="1">
      <x v="399"/>
    </i>
    <i r="1">
      <x v="405"/>
    </i>
    <i r="1">
      <x v="447"/>
    </i>
    <i r="1">
      <x v="450"/>
    </i>
    <i r="1">
      <x v="451"/>
    </i>
    <i r="1">
      <x v="452"/>
    </i>
    <i r="1">
      <x v="453"/>
    </i>
    <i r="1">
      <x v="454"/>
    </i>
    <i r="1">
      <x v="455"/>
    </i>
    <i r="1">
      <x v="456"/>
    </i>
    <i r="1">
      <x v="652"/>
    </i>
    <i r="1">
      <x v="667"/>
    </i>
    <i r="1">
      <x v="669"/>
    </i>
    <i t="default">
      <x v="17"/>
    </i>
    <i>
      <x v="18"/>
    </i>
    <i r="1">
      <x v="18"/>
    </i>
    <i r="1">
      <x v="19"/>
    </i>
    <i r="1">
      <x v="26"/>
    </i>
    <i r="1">
      <x v="27"/>
    </i>
    <i r="1">
      <x v="28"/>
    </i>
    <i r="1">
      <x v="29"/>
    </i>
    <i r="1">
      <x v="30"/>
    </i>
    <i r="1">
      <x v="31"/>
    </i>
    <i r="1">
      <x v="32"/>
    </i>
    <i r="1">
      <x v="33"/>
    </i>
    <i t="default">
      <x v="18"/>
    </i>
    <i>
      <x v="19"/>
    </i>
    <i r="1">
      <x v="293"/>
    </i>
    <i r="1">
      <x v="295"/>
    </i>
    <i r="1">
      <x v="296"/>
    </i>
    <i r="1">
      <x v="297"/>
    </i>
    <i r="1">
      <x v="299"/>
    </i>
    <i r="1">
      <x v="300"/>
    </i>
    <i r="1">
      <x v="301"/>
    </i>
    <i r="1">
      <x v="303"/>
    </i>
    <i r="1">
      <x v="304"/>
    </i>
    <i r="1">
      <x v="305"/>
    </i>
    <i r="1">
      <x v="306"/>
    </i>
    <i t="default">
      <x v="19"/>
    </i>
    <i>
      <x v="20"/>
    </i>
    <i r="1">
      <x v="96"/>
    </i>
    <i r="1">
      <x v="434"/>
    </i>
    <i r="1">
      <x v="465"/>
    </i>
    <i r="1">
      <x v="769"/>
    </i>
    <i t="default">
      <x v="20"/>
    </i>
    <i>
      <x v="22"/>
    </i>
    <i r="1">
      <x v="484"/>
    </i>
    <i r="1">
      <x v="485"/>
    </i>
    <i r="1">
      <x v="548"/>
    </i>
    <i r="1">
      <x v="564"/>
    </i>
    <i r="1">
      <x v="587"/>
    </i>
    <i r="1">
      <x v="803"/>
    </i>
    <i r="1">
      <x v="804"/>
    </i>
    <i t="default">
      <x v="22"/>
    </i>
    <i>
      <x v="23"/>
    </i>
    <i r="1">
      <x v="289"/>
    </i>
    <i t="default">
      <x v="23"/>
    </i>
    <i>
      <x v="24"/>
    </i>
    <i r="1">
      <x v="251"/>
    </i>
    <i r="1">
      <x v="566"/>
    </i>
    <i r="1">
      <x v="568"/>
    </i>
    <i r="1">
      <x v="607"/>
    </i>
    <i r="1">
      <x v="608"/>
    </i>
    <i r="1">
      <x v="851"/>
    </i>
    <i r="1">
      <x v="852"/>
    </i>
    <i r="1">
      <x v="1059"/>
    </i>
    <i t="default">
      <x v="24"/>
    </i>
    <i>
      <x v="25"/>
    </i>
    <i r="1">
      <x v="53"/>
    </i>
    <i r="1">
      <x v="604"/>
    </i>
    <i t="default">
      <x v="25"/>
    </i>
    <i>
      <x v="26"/>
    </i>
    <i r="1">
      <x v="892"/>
    </i>
    <i r="1">
      <x v="893"/>
    </i>
    <i r="1">
      <x v="894"/>
    </i>
    <i r="1">
      <x v="895"/>
    </i>
    <i r="1">
      <x v="896"/>
    </i>
    <i r="1">
      <x v="897"/>
    </i>
    <i r="1">
      <x v="898"/>
    </i>
    <i r="1">
      <x v="899"/>
    </i>
    <i r="1">
      <x v="900"/>
    </i>
    <i r="1">
      <x v="901"/>
    </i>
    <i r="1">
      <x v="902"/>
    </i>
    <i r="1">
      <x v="903"/>
    </i>
    <i r="1">
      <x v="904"/>
    </i>
    <i t="default">
      <x v="26"/>
    </i>
    <i>
      <x v="27"/>
    </i>
    <i r="1">
      <x v="302"/>
    </i>
    <i t="default">
      <x v="27"/>
    </i>
    <i>
      <x v="28"/>
    </i>
    <i r="1">
      <x v="144"/>
    </i>
    <i r="1">
      <x v="147"/>
    </i>
    <i r="1">
      <x v="422"/>
    </i>
    <i t="default">
      <x v="28"/>
    </i>
    <i>
      <x v="29"/>
    </i>
    <i r="1">
      <x v="433"/>
    </i>
    <i r="1">
      <x v="547"/>
    </i>
    <i r="1">
      <x v="857"/>
    </i>
    <i t="default">
      <x v="29"/>
    </i>
    <i>
      <x v="30"/>
    </i>
    <i r="1">
      <x v="421"/>
    </i>
    <i t="default">
      <x v="30"/>
    </i>
    <i>
      <x v="31"/>
    </i>
    <i r="1">
      <x v="415"/>
    </i>
    <i t="default">
      <x v="31"/>
    </i>
    <i>
      <x v="32"/>
    </i>
    <i r="1">
      <x v="322"/>
    </i>
    <i r="1">
      <x v="323"/>
    </i>
    <i t="default">
      <x v="32"/>
    </i>
    <i>
      <x v="33"/>
    </i>
    <i r="1">
      <x v="223"/>
    </i>
    <i t="default">
      <x v="33"/>
    </i>
    <i>
      <x v="34"/>
    </i>
    <i r="1">
      <x v="599"/>
    </i>
    <i r="1">
      <x v="610"/>
    </i>
    <i r="1">
      <x v="611"/>
    </i>
    <i r="1">
      <x v="613"/>
    </i>
    <i r="1">
      <x v="615"/>
    </i>
    <i r="1">
      <x v="618"/>
    </i>
    <i r="1">
      <x v="619"/>
    </i>
    <i r="1">
      <x v="621"/>
    </i>
    <i t="default">
      <x v="34"/>
    </i>
    <i>
      <x v="35"/>
    </i>
    <i r="1">
      <x v="540"/>
    </i>
    <i r="1">
      <x v="541"/>
    </i>
    <i r="1">
      <x v="542"/>
    </i>
    <i r="1">
      <x v="543"/>
    </i>
    <i r="1">
      <x v="567"/>
    </i>
    <i r="1">
      <x v="569"/>
    </i>
    <i r="1">
      <x v="777"/>
    </i>
    <i r="1">
      <x v="778"/>
    </i>
    <i r="1">
      <x v="779"/>
    </i>
    <i r="1">
      <x v="1033"/>
    </i>
    <i r="1">
      <x v="1049"/>
    </i>
    <i t="default">
      <x v="35"/>
    </i>
    <i>
      <x v="36"/>
    </i>
    <i r="1">
      <x v="80"/>
    </i>
    <i r="1">
      <x v="132"/>
    </i>
    <i r="1">
      <x v="381"/>
    </i>
    <i r="1">
      <x v="390"/>
    </i>
    <i r="1">
      <x v="392"/>
    </i>
    <i r="1">
      <x v="403"/>
    </i>
    <i r="1">
      <x v="408"/>
    </i>
    <i r="1">
      <x v="410"/>
    </i>
    <i r="1">
      <x v="411"/>
    </i>
    <i r="1">
      <x v="532"/>
    </i>
    <i r="1">
      <x v="586"/>
    </i>
    <i r="1">
      <x v="709"/>
    </i>
    <i r="1">
      <x v="710"/>
    </i>
    <i r="1">
      <x v="711"/>
    </i>
    <i r="1">
      <x v="751"/>
    </i>
    <i r="1">
      <x v="1006"/>
    </i>
    <i t="default">
      <x v="36"/>
    </i>
    <i>
      <x v="37"/>
    </i>
    <i r="1">
      <x v="463"/>
    </i>
    <i r="1">
      <x v="488"/>
    </i>
    <i r="1">
      <x v="489"/>
    </i>
    <i r="1">
      <x v="490"/>
    </i>
    <i r="1">
      <x v="491"/>
    </i>
    <i r="1">
      <x v="493"/>
    </i>
    <i r="1">
      <x v="494"/>
    </i>
    <i r="1">
      <x v="495"/>
    </i>
    <i r="1">
      <x v="497"/>
    </i>
    <i r="1">
      <x v="498"/>
    </i>
    <i r="1">
      <x v="500"/>
    </i>
    <i r="1">
      <x v="501"/>
    </i>
    <i r="1">
      <x v="502"/>
    </i>
    <i r="1">
      <x v="503"/>
    </i>
    <i r="1">
      <x v="504"/>
    </i>
    <i r="1">
      <x v="506"/>
    </i>
    <i r="1">
      <x v="507"/>
    </i>
    <i r="1">
      <x v="508"/>
    </i>
    <i r="1">
      <x v="509"/>
    </i>
    <i r="1">
      <x v="510"/>
    </i>
    <i r="1">
      <x v="511"/>
    </i>
    <i r="1">
      <x v="512"/>
    </i>
    <i r="1">
      <x v="513"/>
    </i>
    <i r="1">
      <x v="518"/>
    </i>
    <i r="1">
      <x v="519"/>
    </i>
    <i r="1">
      <x v="520"/>
    </i>
    <i r="1">
      <x v="521"/>
    </i>
    <i r="1">
      <x v="522"/>
    </i>
    <i r="1">
      <x v="546"/>
    </i>
    <i r="1">
      <x v="627"/>
    </i>
    <i r="1">
      <x v="628"/>
    </i>
    <i t="default">
      <x v="37"/>
    </i>
    <i>
      <x v="38"/>
    </i>
    <i r="1">
      <x v="1"/>
    </i>
    <i r="1">
      <x v="20"/>
    </i>
    <i r="1">
      <x v="21"/>
    </i>
    <i r="1">
      <x v="35"/>
    </i>
    <i r="1">
      <x v="36"/>
    </i>
    <i r="1">
      <x v="38"/>
    </i>
    <i r="1">
      <x v="41"/>
    </i>
    <i r="1">
      <x v="44"/>
    </i>
    <i r="1">
      <x v="45"/>
    </i>
    <i r="1">
      <x v="46"/>
    </i>
    <i r="1">
      <x v="106"/>
    </i>
    <i r="1">
      <x v="157"/>
    </i>
    <i r="1">
      <x v="282"/>
    </i>
    <i r="1">
      <x v="549"/>
    </i>
    <i r="1">
      <x v="573"/>
    </i>
    <i r="1">
      <x v="853"/>
    </i>
    <i t="default">
      <x v="38"/>
    </i>
    <i>
      <x v="39"/>
    </i>
    <i r="1">
      <x v="148"/>
    </i>
    <i r="1">
      <x v="149"/>
    </i>
    <i r="1">
      <x v="152"/>
    </i>
    <i r="1">
      <x v="153"/>
    </i>
    <i r="1">
      <x v="158"/>
    </i>
    <i r="1">
      <x v="161"/>
    </i>
    <i r="1">
      <x v="162"/>
    </i>
    <i r="1">
      <x v="177"/>
    </i>
    <i r="1">
      <x v="245"/>
    </i>
    <i r="1">
      <x v="247"/>
    </i>
    <i r="1">
      <x v="556"/>
    </i>
    <i r="1">
      <x v="590"/>
    </i>
    <i r="1">
      <x v="591"/>
    </i>
    <i r="1">
      <x v="592"/>
    </i>
    <i r="1">
      <x v="593"/>
    </i>
    <i r="1">
      <x v="626"/>
    </i>
    <i r="1">
      <x v="644"/>
    </i>
    <i r="1">
      <x v="645"/>
    </i>
    <i r="1">
      <x v="646"/>
    </i>
    <i r="1">
      <x v="653"/>
    </i>
    <i r="1">
      <x v="659"/>
    </i>
    <i r="1">
      <x v="729"/>
    </i>
    <i r="1">
      <x v="741"/>
    </i>
    <i r="1">
      <x v="812"/>
    </i>
    <i r="1">
      <x v="813"/>
    </i>
    <i r="1">
      <x v="979"/>
    </i>
    <i t="default">
      <x v="39"/>
    </i>
    <i>
      <x v="40"/>
    </i>
    <i r="1">
      <x v="191"/>
    </i>
    <i r="1">
      <x v="192"/>
    </i>
    <i r="1">
      <x v="250"/>
    </i>
    <i r="1">
      <x v="284"/>
    </i>
    <i r="1">
      <x v="285"/>
    </i>
    <i r="1">
      <x v="428"/>
    </i>
    <i r="1">
      <x v="429"/>
    </i>
    <i r="1">
      <x v="430"/>
    </i>
    <i r="1">
      <x v="432"/>
    </i>
    <i r="1">
      <x v="499"/>
    </i>
    <i r="1">
      <x v="666"/>
    </i>
    <i r="1">
      <x v="727"/>
    </i>
    <i r="1">
      <x v="770"/>
    </i>
    <i r="1">
      <x v="807"/>
    </i>
    <i r="1">
      <x v="808"/>
    </i>
    <i r="1">
      <x v="809"/>
    </i>
    <i r="1">
      <x v="810"/>
    </i>
    <i r="1">
      <x v="843"/>
    </i>
    <i r="1">
      <x v="863"/>
    </i>
    <i r="1">
      <x v="875"/>
    </i>
    <i r="1">
      <x v="876"/>
    </i>
    <i r="1">
      <x v="877"/>
    </i>
    <i r="1">
      <x v="878"/>
    </i>
    <i r="1">
      <x v="879"/>
    </i>
    <i r="1">
      <x v="880"/>
    </i>
    <i r="1">
      <x v="881"/>
    </i>
    <i r="1">
      <x v="882"/>
    </i>
    <i r="1">
      <x v="883"/>
    </i>
    <i r="1">
      <x v="886"/>
    </i>
    <i r="1">
      <x v="887"/>
    </i>
    <i r="1">
      <x v="935"/>
    </i>
    <i r="1">
      <x v="971"/>
    </i>
    <i r="1">
      <x v="972"/>
    </i>
    <i t="default">
      <x v="40"/>
    </i>
    <i>
      <x v="41"/>
    </i>
    <i r="1">
      <x v="154"/>
    </i>
    <i r="1">
      <x v="155"/>
    </i>
    <i r="1">
      <x v="159"/>
    </i>
    <i r="1">
      <x v="165"/>
    </i>
    <i r="1">
      <x v="166"/>
    </i>
    <i r="1">
      <x v="167"/>
    </i>
    <i r="1">
      <x v="368"/>
    </i>
    <i r="1">
      <x v="588"/>
    </i>
    <i r="1">
      <x v="616"/>
    </i>
    <i r="1">
      <x v="704"/>
    </i>
    <i r="1">
      <x v="811"/>
    </i>
    <i r="1">
      <x v="827"/>
    </i>
    <i r="1">
      <x v="905"/>
    </i>
    <i r="1">
      <x v="906"/>
    </i>
    <i r="1">
      <x v="907"/>
    </i>
    <i r="1">
      <x v="913"/>
    </i>
    <i t="default">
      <x v="41"/>
    </i>
    <i>
      <x v="42"/>
    </i>
    <i r="1">
      <x v="178"/>
    </i>
    <i r="1">
      <x v="261"/>
    </i>
    <i r="1">
      <x v="263"/>
    </i>
    <i r="1">
      <x v="312"/>
    </i>
    <i r="1">
      <x v="413"/>
    </i>
    <i r="1">
      <x v="414"/>
    </i>
    <i r="1">
      <x v="606"/>
    </i>
    <i r="1">
      <x v="714"/>
    </i>
    <i r="1">
      <x v="725"/>
    </i>
    <i r="1">
      <x v="814"/>
    </i>
    <i t="default">
      <x v="42"/>
    </i>
    <i t="grand">
      <x/>
    </i>
  </rowItems>
  <colItems count="1">
    <i/>
  </colItems>
  <dataFields count="1">
    <dataField name="Count of Statement" fld="0" subtotal="count" baseField="0" baseItem="0"/>
  </dataFields>
  <formats count="13">
    <format dxfId="780">
      <pivotArea type="all" dataOnly="0" outline="0" fieldPosition="0"/>
    </format>
    <format dxfId="779">
      <pivotArea outline="0" collapsedLevelsAreSubtotals="1" fieldPosition="0"/>
    </format>
    <format dxfId="778">
      <pivotArea field="2" type="button" dataOnly="0" labelOnly="1" outline="0"/>
    </format>
    <format dxfId="777">
      <pivotArea dataOnly="0" labelOnly="1" outline="0" axis="axisValues" fieldPosition="0"/>
    </format>
    <format dxfId="776">
      <pivotArea dataOnly="0" labelOnly="1" outline="0" axis="axisValues" fieldPosition="0"/>
    </format>
    <format dxfId="775">
      <pivotArea outline="0" collapsedLevelsAreSubtotals="1" fieldPosition="0"/>
    </format>
    <format dxfId="774">
      <pivotArea dataOnly="0" labelOnly="1" outline="0" axis="axisValues" fieldPosition="0"/>
    </format>
    <format dxfId="773">
      <pivotArea dataOnly="0" labelOnly="1" outline="0" axis="axisValues" fieldPosition="0"/>
    </format>
    <format dxfId="772">
      <pivotArea type="all" dataOnly="0" outline="0" fieldPosition="0"/>
    </format>
    <format dxfId="771">
      <pivotArea outline="0" collapsedLevelsAreSubtotals="1" fieldPosition="0"/>
    </format>
    <format dxfId="770">
      <pivotArea field="2" type="button" dataOnly="0" labelOnly="1" outline="0"/>
    </format>
    <format dxfId="769">
      <pivotArea dataOnly="0" labelOnly="1" outline="0" axis="axisValues" fieldPosition="0"/>
    </format>
    <format dxfId="768">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2"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347" firstHeaderRow="1" firstDataRow="2" firstDataCol="1" rowPageCount="1" colPageCount="1"/>
  <pivotFields count="47">
    <pivotField axis="axisRow" dataField="1" subtotalTop="0" showAll="0" defaultSubtotal="0">
      <items count="1061">
        <item x="65"/>
        <item x="146"/>
        <item x="147"/>
        <item x="9"/>
        <item x="10"/>
        <item x="11"/>
        <item x="12"/>
        <item x="13"/>
        <item x="14"/>
        <item x="15"/>
        <item x="16"/>
        <item x="17"/>
        <item x="18"/>
        <item x="19"/>
        <item x="20"/>
        <item x="21"/>
        <item x="22"/>
        <item x="23"/>
        <item x="351"/>
        <item x="349"/>
        <item x="324"/>
        <item x="338"/>
        <item x="341"/>
        <item x="343"/>
        <item x="345"/>
        <item x="445"/>
        <item x="711"/>
        <item x="714"/>
        <item x="546"/>
        <item x="550"/>
        <item x="624"/>
        <item x="683"/>
        <item x="686"/>
        <item x="773"/>
        <item x="657"/>
        <item x="658"/>
        <item x="717"/>
        <item x="720"/>
        <item x="722"/>
        <item x="659"/>
        <item x="660"/>
        <item x="723"/>
        <item x="724"/>
        <item x="661"/>
        <item x="725"/>
        <item x="662"/>
        <item x="774"/>
        <item x="663"/>
        <item x="664"/>
        <item x="665"/>
        <item x="666"/>
        <item x="667"/>
        <item x="668"/>
        <item x="670"/>
        <item x="671"/>
        <item x="672"/>
        <item x="675"/>
        <item x="676"/>
        <item x="678"/>
        <item x="680"/>
        <item x="681"/>
        <item x="691"/>
        <item x="692"/>
        <item x="693"/>
        <item x="697"/>
        <item x="698"/>
        <item x="700"/>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s>
    </pivotField>
    <pivotField subtotalTop="0" showAll="0" defaultSubtotal="0"/>
    <pivotField subtotalTop="0" showAll="0" defaultSubtotal="0"/>
    <pivotField subtotalTop="0" showAll="0" defaultSubtotal="0"/>
    <pivotField subtotalTop="0" showAll="0" sortType="ascending"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2">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Col" showAll="0" defaultSubtotal="0">
      <items count="4">
        <item x="2"/>
        <item x="3"/>
        <item x="0"/>
        <item x="1"/>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axis="axisRow" showAll="0" defaultSubtotal="0">
      <items count="5">
        <item x="3"/>
        <item x="1"/>
        <item x="4"/>
        <item x="2"/>
        <item h="1" x="0"/>
      </items>
    </pivotField>
    <pivotField showAll="0" defaultSubtotal="0"/>
    <pivotField subtotalTop="0" showAll="0" defaultSubtotal="0"/>
    <pivotField showAll="0" defaultSubtotal="0"/>
    <pivotField subtotalTop="0" showAll="0" defaultSubtotal="0"/>
    <pivotField showAll="0" defaultSubtotal="0"/>
    <pivotField showAll="0" defaultSubtotal="0"/>
  </pivotFields>
  <rowFields count="2">
    <field x="40"/>
    <field x="0"/>
  </rowFields>
  <rowItems count="342">
    <i>
      <x/>
    </i>
    <i r="1">
      <x v="1"/>
    </i>
    <i r="1">
      <x v="2"/>
    </i>
    <i r="1">
      <x v="20"/>
    </i>
    <i r="1">
      <x v="23"/>
    </i>
    <i r="1">
      <x v="24"/>
    </i>
    <i r="1">
      <x v="25"/>
    </i>
    <i r="1">
      <x v="28"/>
    </i>
    <i r="1">
      <x v="29"/>
    </i>
    <i r="1">
      <x v="30"/>
    </i>
    <i r="1">
      <x v="31"/>
    </i>
    <i r="1">
      <x v="32"/>
    </i>
    <i r="1">
      <x v="33"/>
    </i>
    <i r="1">
      <x v="46"/>
    </i>
    <i r="1">
      <x v="67"/>
    </i>
    <i r="1">
      <x v="68"/>
    </i>
    <i r="1">
      <x v="69"/>
    </i>
    <i r="1">
      <x v="70"/>
    </i>
    <i r="1">
      <x v="71"/>
    </i>
    <i>
      <x v="1"/>
    </i>
    <i r="1">
      <x v="73"/>
    </i>
    <i r="1">
      <x v="83"/>
    </i>
    <i r="1">
      <x v="106"/>
    </i>
    <i r="1">
      <x v="109"/>
    </i>
    <i r="1">
      <x v="110"/>
    </i>
    <i r="1">
      <x v="111"/>
    </i>
    <i r="1">
      <x v="112"/>
    </i>
    <i r="1">
      <x v="113"/>
    </i>
    <i r="1">
      <x v="123"/>
    </i>
    <i r="1">
      <x v="127"/>
    </i>
    <i r="1">
      <x v="143"/>
    </i>
    <i r="1">
      <x v="144"/>
    </i>
    <i r="1">
      <x v="145"/>
    </i>
    <i r="1">
      <x v="147"/>
    </i>
    <i r="1">
      <x v="158"/>
    </i>
    <i r="1">
      <x v="167"/>
    </i>
    <i r="1">
      <x v="199"/>
    </i>
    <i r="1">
      <x v="200"/>
    </i>
    <i r="1">
      <x v="201"/>
    </i>
    <i r="1">
      <x v="205"/>
    </i>
    <i r="1">
      <x v="220"/>
    </i>
    <i r="1">
      <x v="221"/>
    </i>
    <i r="1">
      <x v="222"/>
    </i>
    <i r="1">
      <x v="223"/>
    </i>
    <i r="1">
      <x v="228"/>
    </i>
    <i r="1">
      <x v="229"/>
    </i>
    <i r="1">
      <x v="230"/>
    </i>
    <i r="1">
      <x v="231"/>
    </i>
    <i r="1">
      <x v="246"/>
    </i>
    <i r="1">
      <x v="247"/>
    </i>
    <i r="1">
      <x v="256"/>
    </i>
    <i r="1">
      <x v="265"/>
    </i>
    <i r="1">
      <x v="267"/>
    </i>
    <i r="1">
      <x v="270"/>
    </i>
    <i r="1">
      <x v="272"/>
    </i>
    <i r="1">
      <x v="274"/>
    </i>
    <i r="1">
      <x v="275"/>
    </i>
    <i r="1">
      <x v="281"/>
    </i>
    <i r="1">
      <x v="282"/>
    </i>
    <i r="1">
      <x v="283"/>
    </i>
    <i r="1">
      <x v="285"/>
    </i>
    <i r="1">
      <x v="286"/>
    </i>
    <i r="1">
      <x v="288"/>
    </i>
    <i r="1">
      <x v="290"/>
    </i>
    <i r="1">
      <x v="293"/>
    </i>
    <i r="1">
      <x v="295"/>
    </i>
    <i r="1">
      <x v="298"/>
    </i>
    <i r="1">
      <x v="314"/>
    </i>
    <i r="1">
      <x v="333"/>
    </i>
    <i r="1">
      <x v="334"/>
    </i>
    <i r="1">
      <x v="335"/>
    </i>
    <i r="1">
      <x v="341"/>
    </i>
    <i r="1">
      <x v="342"/>
    </i>
    <i r="1">
      <x v="343"/>
    </i>
    <i r="1">
      <x v="344"/>
    </i>
    <i r="1">
      <x v="345"/>
    </i>
    <i r="1">
      <x v="346"/>
    </i>
    <i r="1">
      <x v="351"/>
    </i>
    <i r="1">
      <x v="352"/>
    </i>
    <i r="1">
      <x v="357"/>
    </i>
    <i r="1">
      <x v="358"/>
    </i>
    <i r="1">
      <x v="359"/>
    </i>
    <i r="1">
      <x v="360"/>
    </i>
    <i r="1">
      <x v="361"/>
    </i>
    <i r="1">
      <x v="362"/>
    </i>
    <i r="1">
      <x v="364"/>
    </i>
    <i r="1">
      <x v="366"/>
    </i>
    <i r="1">
      <x v="368"/>
    </i>
    <i r="1">
      <x v="369"/>
    </i>
    <i r="1">
      <x v="370"/>
    </i>
    <i r="1">
      <x v="372"/>
    </i>
    <i r="1">
      <x v="373"/>
    </i>
    <i r="1">
      <x v="375"/>
    </i>
    <i r="1">
      <x v="376"/>
    </i>
    <i r="1">
      <x v="379"/>
    </i>
    <i r="1">
      <x v="382"/>
    </i>
    <i r="1">
      <x v="384"/>
    </i>
    <i r="1">
      <x v="385"/>
    </i>
    <i r="1">
      <x v="389"/>
    </i>
    <i r="1">
      <x v="391"/>
    </i>
    <i r="1">
      <x v="407"/>
    </i>
    <i r="1">
      <x v="409"/>
    </i>
    <i r="1">
      <x v="410"/>
    </i>
    <i r="1">
      <x v="416"/>
    </i>
    <i r="1">
      <x v="418"/>
    </i>
    <i r="1">
      <x v="419"/>
    </i>
    <i r="1">
      <x v="420"/>
    </i>
    <i r="1">
      <x v="421"/>
    </i>
    <i r="1">
      <x v="423"/>
    </i>
    <i r="1">
      <x v="424"/>
    </i>
    <i r="1">
      <x v="426"/>
    </i>
    <i r="1">
      <x v="427"/>
    </i>
    <i r="1">
      <x v="429"/>
    </i>
    <i r="1">
      <x v="430"/>
    </i>
    <i r="1">
      <x v="432"/>
    </i>
    <i r="1">
      <x v="433"/>
    </i>
    <i r="1">
      <x v="434"/>
    </i>
    <i r="1">
      <x v="435"/>
    </i>
    <i r="1">
      <x v="436"/>
    </i>
    <i r="1">
      <x v="437"/>
    </i>
    <i r="1">
      <x v="438"/>
    </i>
    <i r="1">
      <x v="443"/>
    </i>
    <i r="1">
      <x v="444"/>
    </i>
    <i r="1">
      <x v="445"/>
    </i>
    <i r="1">
      <x v="446"/>
    </i>
    <i r="1">
      <x v="449"/>
    </i>
    <i r="1">
      <x v="450"/>
    </i>
    <i r="1">
      <x v="452"/>
    </i>
    <i r="1">
      <x v="464"/>
    </i>
    <i r="1">
      <x v="468"/>
    </i>
    <i r="1">
      <x v="470"/>
    </i>
    <i r="1">
      <x v="483"/>
    </i>
    <i r="1">
      <x v="484"/>
    </i>
    <i r="1">
      <x v="485"/>
    </i>
    <i r="1">
      <x v="487"/>
    </i>
    <i r="1">
      <x v="489"/>
    </i>
    <i r="1">
      <x v="490"/>
    </i>
    <i r="1">
      <x v="498"/>
    </i>
    <i r="1">
      <x v="502"/>
    </i>
    <i r="1">
      <x v="504"/>
    </i>
    <i r="1">
      <x v="507"/>
    </i>
    <i r="1">
      <x v="508"/>
    </i>
    <i r="1">
      <x v="513"/>
    </i>
    <i r="1">
      <x v="514"/>
    </i>
    <i r="1">
      <x v="515"/>
    </i>
    <i r="1">
      <x v="516"/>
    </i>
    <i r="1">
      <x v="517"/>
    </i>
    <i r="1">
      <x v="518"/>
    </i>
    <i r="1">
      <x v="519"/>
    </i>
    <i r="1">
      <x v="520"/>
    </i>
    <i r="1">
      <x v="521"/>
    </i>
    <i r="1">
      <x v="522"/>
    </i>
    <i r="1">
      <x v="523"/>
    </i>
    <i r="1">
      <x v="524"/>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8"/>
    </i>
    <i r="1">
      <x v="560"/>
    </i>
    <i r="1">
      <x v="565"/>
    </i>
    <i r="1">
      <x v="570"/>
    </i>
    <i r="1">
      <x v="571"/>
    </i>
    <i r="1">
      <x v="572"/>
    </i>
    <i r="1">
      <x v="589"/>
    </i>
    <i r="1">
      <x v="591"/>
    </i>
    <i r="1">
      <x v="596"/>
    </i>
    <i r="1">
      <x v="597"/>
    </i>
    <i r="1">
      <x v="608"/>
    </i>
    <i r="1">
      <x v="612"/>
    </i>
    <i r="1">
      <x v="624"/>
    </i>
    <i r="1">
      <x v="626"/>
    </i>
    <i r="1">
      <x v="628"/>
    </i>
    <i r="1">
      <x v="649"/>
    </i>
    <i r="1">
      <x v="653"/>
    </i>
    <i r="1">
      <x v="654"/>
    </i>
    <i r="1">
      <x v="655"/>
    </i>
    <i r="1">
      <x v="656"/>
    </i>
    <i r="1">
      <x v="657"/>
    </i>
    <i r="1">
      <x v="658"/>
    </i>
    <i r="1">
      <x v="667"/>
    </i>
    <i r="1">
      <x v="669"/>
    </i>
    <i r="1">
      <x v="683"/>
    </i>
    <i r="1">
      <x v="687"/>
    </i>
    <i r="1">
      <x v="688"/>
    </i>
    <i r="1">
      <x v="689"/>
    </i>
    <i r="1">
      <x v="709"/>
    </i>
    <i r="1">
      <x v="712"/>
    </i>
    <i r="1">
      <x v="713"/>
    </i>
    <i r="1">
      <x v="716"/>
    </i>
    <i r="1">
      <x v="719"/>
    </i>
    <i r="1">
      <x v="723"/>
    </i>
    <i r="1">
      <x v="724"/>
    </i>
    <i r="1">
      <x v="742"/>
    </i>
    <i r="1">
      <x v="743"/>
    </i>
    <i r="1">
      <x v="744"/>
    </i>
    <i r="1">
      <x v="745"/>
    </i>
    <i r="1">
      <x v="746"/>
    </i>
    <i r="1">
      <x v="747"/>
    </i>
    <i r="1">
      <x v="748"/>
    </i>
    <i r="1">
      <x v="751"/>
    </i>
    <i r="1">
      <x v="756"/>
    </i>
    <i r="1">
      <x v="758"/>
    </i>
    <i r="1">
      <x v="759"/>
    </i>
    <i r="1">
      <x v="761"/>
    </i>
    <i r="1">
      <x v="762"/>
    </i>
    <i r="1">
      <x v="763"/>
    </i>
    <i r="1">
      <x v="764"/>
    </i>
    <i r="1">
      <x v="765"/>
    </i>
    <i r="1">
      <x v="766"/>
    </i>
    <i r="1">
      <x v="767"/>
    </i>
    <i r="1">
      <x v="773"/>
    </i>
    <i r="1">
      <x v="776"/>
    </i>
    <i r="1">
      <x v="786"/>
    </i>
    <i r="1">
      <x v="788"/>
    </i>
    <i r="1">
      <x v="789"/>
    </i>
    <i r="1">
      <x v="793"/>
    </i>
    <i r="1">
      <x v="794"/>
    </i>
    <i r="1">
      <x v="796"/>
    </i>
    <i r="1">
      <x v="797"/>
    </i>
    <i r="1">
      <x v="798"/>
    </i>
    <i r="1">
      <x v="799"/>
    </i>
    <i r="1">
      <x v="800"/>
    </i>
    <i r="1">
      <x v="806"/>
    </i>
    <i r="1">
      <x v="818"/>
    </i>
    <i r="1">
      <x v="820"/>
    </i>
    <i r="1">
      <x v="844"/>
    </i>
    <i r="1">
      <x v="845"/>
    </i>
    <i r="1">
      <x v="846"/>
    </i>
    <i r="1">
      <x v="847"/>
    </i>
    <i r="1">
      <x v="848"/>
    </i>
    <i r="1">
      <x v="849"/>
    </i>
    <i r="1">
      <x v="854"/>
    </i>
    <i r="1">
      <x v="855"/>
    </i>
    <i r="1">
      <x v="856"/>
    </i>
    <i r="1">
      <x v="858"/>
    </i>
    <i r="1">
      <x v="859"/>
    </i>
    <i r="1">
      <x v="860"/>
    </i>
    <i r="1">
      <x v="861"/>
    </i>
    <i r="1">
      <x v="862"/>
    </i>
    <i r="1">
      <x v="872"/>
    </i>
    <i r="1">
      <x v="873"/>
    </i>
    <i r="1">
      <x v="874"/>
    </i>
    <i r="1">
      <x v="891"/>
    </i>
    <i r="1">
      <x v="892"/>
    </i>
    <i r="1">
      <x v="893"/>
    </i>
    <i r="1">
      <x v="894"/>
    </i>
    <i r="1">
      <x v="895"/>
    </i>
    <i r="1">
      <x v="896"/>
    </i>
    <i r="1">
      <x v="897"/>
    </i>
    <i r="1">
      <x v="898"/>
    </i>
    <i r="1">
      <x v="899"/>
    </i>
    <i r="1">
      <x v="900"/>
    </i>
    <i r="1">
      <x v="901"/>
    </i>
    <i r="1">
      <x v="902"/>
    </i>
    <i r="1">
      <x v="903"/>
    </i>
    <i r="1">
      <x v="904"/>
    </i>
    <i r="1">
      <x v="924"/>
    </i>
    <i r="1">
      <x v="925"/>
    </i>
    <i r="1">
      <x v="926"/>
    </i>
    <i r="1">
      <x v="934"/>
    </i>
    <i r="1">
      <x v="968"/>
    </i>
    <i r="1">
      <x v="973"/>
    </i>
    <i r="1">
      <x v="974"/>
    </i>
    <i r="1">
      <x v="981"/>
    </i>
    <i r="1">
      <x v="982"/>
    </i>
    <i r="1">
      <x v="1001"/>
    </i>
    <i r="1">
      <x v="1002"/>
    </i>
    <i r="1">
      <x v="1004"/>
    </i>
    <i r="1">
      <x v="1005"/>
    </i>
    <i r="1">
      <x v="1006"/>
    </i>
    <i r="1">
      <x v="1007"/>
    </i>
    <i r="1">
      <x v="1008"/>
    </i>
    <i r="1">
      <x v="1009"/>
    </i>
    <i r="1">
      <x v="1010"/>
    </i>
    <i r="1">
      <x v="1011"/>
    </i>
    <i r="1">
      <x v="1012"/>
    </i>
    <i r="1">
      <x v="1013"/>
    </i>
    <i r="1">
      <x v="1014"/>
    </i>
    <i r="1">
      <x v="1015"/>
    </i>
    <i r="1">
      <x v="1016"/>
    </i>
    <i r="1">
      <x v="1019"/>
    </i>
    <i r="1">
      <x v="1020"/>
    </i>
    <i r="1">
      <x v="1021"/>
    </i>
    <i r="1">
      <x v="1028"/>
    </i>
    <i r="1">
      <x v="1029"/>
    </i>
    <i r="1">
      <x v="1030"/>
    </i>
    <i r="1">
      <x v="1031"/>
    </i>
    <i r="1">
      <x v="1032"/>
    </i>
    <i r="1">
      <x v="1034"/>
    </i>
    <i r="1">
      <x v="1035"/>
    </i>
    <i r="1">
      <x v="1036"/>
    </i>
    <i r="1">
      <x v="1037"/>
    </i>
    <i r="1">
      <x v="1038"/>
    </i>
    <i r="1">
      <x v="1039"/>
    </i>
    <i r="1">
      <x v="1043"/>
    </i>
    <i r="1">
      <x v="1044"/>
    </i>
    <i r="1">
      <x v="1045"/>
    </i>
    <i r="1">
      <x v="1046"/>
    </i>
    <i r="1">
      <x v="1047"/>
    </i>
    <i r="1">
      <x v="1048"/>
    </i>
    <i>
      <x v="2"/>
    </i>
    <i r="1">
      <x v="18"/>
    </i>
    <i r="1">
      <x v="19"/>
    </i>
    <i r="1">
      <x v="26"/>
    </i>
    <i r="1">
      <x v="27"/>
    </i>
    <i r="1">
      <x v="36"/>
    </i>
    <i r="1">
      <x v="37"/>
    </i>
    <i r="1">
      <x v="38"/>
    </i>
    <i r="1">
      <x v="41"/>
    </i>
    <i r="1">
      <x v="42"/>
    </i>
    <i r="1">
      <x v="44"/>
    </i>
    <i>
      <x v="3"/>
    </i>
    <i r="1">
      <x v="9"/>
    </i>
    <i r="1">
      <x v="14"/>
    </i>
    <i r="1">
      <x v="15"/>
    </i>
    <i r="1">
      <x v="16"/>
    </i>
    <i t="grand">
      <x/>
    </i>
  </rowItems>
  <colFields count="1">
    <field x="26"/>
  </colFields>
  <colItems count="4">
    <i>
      <x v="1"/>
    </i>
    <i>
      <x v="2"/>
    </i>
    <i>
      <x v="3"/>
    </i>
    <i t="grand">
      <x/>
    </i>
  </colItems>
  <pageFields count="1">
    <pageField fld="11" item="1" hier="-1"/>
  </pageFields>
  <dataFields count="1">
    <dataField name="Count of Statement" fld="0" subtotal="count" baseField="0" baseItem="0"/>
  </dataFields>
  <formats count="89">
    <format dxfId="622">
      <pivotArea type="origin" dataOnly="0" labelOnly="1" outline="0" fieldPosition="0"/>
    </format>
    <format dxfId="621">
      <pivotArea type="topRight" dataOnly="0" labelOnly="1" outline="0" fieldPosition="0"/>
    </format>
    <format dxfId="620">
      <pivotArea field="40" type="button" dataOnly="0" labelOnly="1" outline="0" axis="axisRow" fieldPosition="0"/>
    </format>
    <format dxfId="619">
      <pivotArea dataOnly="0" labelOnly="1" grandCol="1" outline="0" fieldPosition="0"/>
    </format>
    <format dxfId="618">
      <pivotArea type="origin" dataOnly="0" labelOnly="1" outline="0" fieldPosition="0"/>
    </format>
    <format dxfId="617">
      <pivotArea type="topRight" dataOnly="0" labelOnly="1" outline="0" fieldPosition="0"/>
    </format>
    <format dxfId="616">
      <pivotArea field="40" type="button" dataOnly="0" labelOnly="1" outline="0" axis="axisRow" fieldPosition="0"/>
    </format>
    <format dxfId="615">
      <pivotArea dataOnly="0" labelOnly="1" grandCol="1" outline="0" fieldPosition="0"/>
    </format>
    <format dxfId="614">
      <pivotArea type="origin" dataOnly="0" labelOnly="1" outline="0" fieldPosition="0"/>
    </format>
    <format dxfId="613">
      <pivotArea type="topRight" dataOnly="0" labelOnly="1" outline="0" fieldPosition="0"/>
    </format>
    <format dxfId="612">
      <pivotArea field="40" type="button" dataOnly="0" labelOnly="1" outline="0" axis="axisRow" fieldPosition="0"/>
    </format>
    <format dxfId="611">
      <pivotArea dataOnly="0" labelOnly="1" grandCol="1" outline="0" fieldPosition="0"/>
    </format>
    <format dxfId="610">
      <pivotArea outline="0" collapsedLevelsAreSubtotals="1" fieldPosition="0"/>
    </format>
    <format dxfId="609">
      <pivotArea field="40" type="button" dataOnly="0" labelOnly="1" outline="0" axis="axisRow" fieldPosition="0"/>
    </format>
    <format dxfId="608">
      <pivotArea dataOnly="0" labelOnly="1" fieldPosition="0">
        <references count="1">
          <reference field="40" count="0"/>
        </references>
      </pivotArea>
    </format>
    <format dxfId="607">
      <pivotArea dataOnly="0" labelOnly="1" grandRow="1" outline="0" fieldPosition="0"/>
    </format>
    <format dxfId="606">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605">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604">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603">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602">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601">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600">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599">
      <pivotArea dataOnly="0" labelOnly="1" fieldPosition="0">
        <references count="2">
          <reference field="0" count="5">
            <x v="1044"/>
            <x v="1045"/>
            <x v="1046"/>
            <x v="1047"/>
            <x v="1048"/>
          </reference>
          <reference field="40" count="1" selected="0">
            <x v="1"/>
          </reference>
        </references>
      </pivotArea>
    </format>
    <format dxfId="598">
      <pivotArea dataOnly="0" labelOnly="1" fieldPosition="0">
        <references count="2">
          <reference field="0" count="10">
            <x v="18"/>
            <x v="19"/>
            <x v="26"/>
            <x v="27"/>
            <x v="36"/>
            <x v="37"/>
            <x v="38"/>
            <x v="41"/>
            <x v="42"/>
            <x v="44"/>
          </reference>
          <reference field="40" count="1" selected="0">
            <x v="2"/>
          </reference>
        </references>
      </pivotArea>
    </format>
    <format dxfId="597">
      <pivotArea dataOnly="0" labelOnly="1" fieldPosition="0">
        <references count="2">
          <reference field="0" count="4">
            <x v="9"/>
            <x v="14"/>
            <x v="15"/>
            <x v="16"/>
          </reference>
          <reference field="40" count="1" selected="0">
            <x v="3"/>
          </reference>
        </references>
      </pivotArea>
    </format>
    <format dxfId="596">
      <pivotArea dataOnly="0" labelOnly="1" grandCol="1" outline="0" fieldPosition="0"/>
    </format>
    <format dxfId="595">
      <pivotArea field="40" type="button" dataOnly="0" labelOnly="1" outline="0" axis="axisRow" fieldPosition="0"/>
    </format>
    <format dxfId="594">
      <pivotArea dataOnly="0" labelOnly="1" grandCol="1" outline="0" fieldPosition="0"/>
    </format>
    <format dxfId="593">
      <pivotArea outline="0" collapsedLevelsAreSubtotals="1" fieldPosition="0"/>
    </format>
    <format dxfId="592">
      <pivotArea dataOnly="0" labelOnly="1" grandCol="1" outline="0" fieldPosition="0"/>
    </format>
    <format dxfId="591">
      <pivotArea outline="0" collapsedLevelsAreSubtotals="1" fieldPosition="0"/>
    </format>
    <format dxfId="590">
      <pivotArea dataOnly="0" labelOnly="1" grandCol="1" outline="0" fieldPosition="0"/>
    </format>
    <format dxfId="589">
      <pivotArea grandRow="1" outline="0" collapsedLevelsAreSubtotals="1" fieldPosition="0"/>
    </format>
    <format dxfId="588">
      <pivotArea dataOnly="0" labelOnly="1" grandRow="1" outline="0" fieldPosition="0"/>
    </format>
    <format dxfId="587">
      <pivotArea dataOnly="0" labelOnly="1" grandRow="1" outline="0" fieldPosition="0"/>
    </format>
    <format dxfId="586">
      <pivotArea dataOnly="0" labelOnly="1" grandRow="1" outline="0" fieldPosition="0"/>
    </format>
    <format dxfId="585">
      <pivotArea outline="0" collapsedLevelsAreSubtotals="1" fieldPosition="0"/>
    </format>
    <format dxfId="584">
      <pivotArea field="40" type="button" dataOnly="0" labelOnly="1" outline="0" axis="axisRow" fieldPosition="0"/>
    </format>
    <format dxfId="583">
      <pivotArea dataOnly="0" labelOnly="1" fieldPosition="0">
        <references count="1">
          <reference field="40" count="0"/>
        </references>
      </pivotArea>
    </format>
    <format dxfId="582">
      <pivotArea dataOnly="0" labelOnly="1" grandRow="1" outline="0" fieldPosition="0"/>
    </format>
    <format dxfId="581">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580">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579">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578">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577">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576">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575">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574">
      <pivotArea dataOnly="0" labelOnly="1" fieldPosition="0">
        <references count="2">
          <reference field="0" count="5">
            <x v="1044"/>
            <x v="1045"/>
            <x v="1046"/>
            <x v="1047"/>
            <x v="1048"/>
          </reference>
          <reference field="40" count="1" selected="0">
            <x v="1"/>
          </reference>
        </references>
      </pivotArea>
    </format>
    <format dxfId="573">
      <pivotArea dataOnly="0" labelOnly="1" fieldPosition="0">
        <references count="2">
          <reference field="0" count="10">
            <x v="18"/>
            <x v="19"/>
            <x v="26"/>
            <x v="27"/>
            <x v="36"/>
            <x v="37"/>
            <x v="38"/>
            <x v="41"/>
            <x v="42"/>
            <x v="44"/>
          </reference>
          <reference field="40" count="1" selected="0">
            <x v="2"/>
          </reference>
        </references>
      </pivotArea>
    </format>
    <format dxfId="572">
      <pivotArea dataOnly="0" labelOnly="1" fieldPosition="0">
        <references count="2">
          <reference field="0" count="4">
            <x v="9"/>
            <x v="14"/>
            <x v="15"/>
            <x v="16"/>
          </reference>
          <reference field="40" count="1" selected="0">
            <x v="3"/>
          </reference>
        </references>
      </pivotArea>
    </format>
    <format dxfId="571">
      <pivotArea dataOnly="0" labelOnly="1" grandCol="1" outline="0" fieldPosition="0"/>
    </format>
    <format dxfId="570">
      <pivotArea outline="0" collapsedLevelsAreSubtotals="1" fieldPosition="0"/>
    </format>
    <format dxfId="569">
      <pivotArea field="40" type="button" dataOnly="0" labelOnly="1" outline="0" axis="axisRow" fieldPosition="0"/>
    </format>
    <format dxfId="568">
      <pivotArea dataOnly="0" labelOnly="1" fieldPosition="0">
        <references count="1">
          <reference field="40" count="0"/>
        </references>
      </pivotArea>
    </format>
    <format dxfId="567">
      <pivotArea dataOnly="0" labelOnly="1" grandRow="1" outline="0" fieldPosition="0"/>
    </format>
    <format dxfId="566">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565">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564">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563">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562">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561">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560">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559">
      <pivotArea dataOnly="0" labelOnly="1" fieldPosition="0">
        <references count="2">
          <reference field="0" count="5">
            <x v="1044"/>
            <x v="1045"/>
            <x v="1046"/>
            <x v="1047"/>
            <x v="1048"/>
          </reference>
          <reference field="40" count="1" selected="0">
            <x v="1"/>
          </reference>
        </references>
      </pivotArea>
    </format>
    <format dxfId="558">
      <pivotArea dataOnly="0" labelOnly="1" fieldPosition="0">
        <references count="2">
          <reference field="0" count="10">
            <x v="18"/>
            <x v="19"/>
            <x v="26"/>
            <x v="27"/>
            <x v="36"/>
            <x v="37"/>
            <x v="38"/>
            <x v="41"/>
            <x v="42"/>
            <x v="44"/>
          </reference>
          <reference field="40" count="1" selected="0">
            <x v="2"/>
          </reference>
        </references>
      </pivotArea>
    </format>
    <format dxfId="557">
      <pivotArea dataOnly="0" labelOnly="1" fieldPosition="0">
        <references count="2">
          <reference field="0" count="4">
            <x v="9"/>
            <x v="14"/>
            <x v="15"/>
            <x v="16"/>
          </reference>
          <reference field="40" count="1" selected="0">
            <x v="3"/>
          </reference>
        </references>
      </pivotArea>
    </format>
    <format dxfId="556">
      <pivotArea dataOnly="0" labelOnly="1" grandCol="1" outline="0" fieldPosition="0"/>
    </format>
    <format dxfId="555">
      <pivotArea outline="0" collapsedLevelsAreSubtotals="1" fieldPosition="0"/>
    </format>
    <format dxfId="554">
      <pivotArea dataOnly="0" labelOnly="1" grandCol="1" outline="0" fieldPosition="0"/>
    </format>
    <format dxfId="553">
      <pivotArea outline="0" collapsedLevelsAreSubtotals="1" fieldPosition="0"/>
    </format>
    <format dxfId="552">
      <pivotArea dataOnly="0" labelOnly="1" grandCol="1" outline="0" fieldPosition="0"/>
    </format>
    <format dxfId="551">
      <pivotArea type="all" dataOnly="0" outline="0" fieldPosition="0"/>
    </format>
    <format dxfId="550">
      <pivotArea type="all" dataOnly="0" outline="0" fieldPosition="0"/>
    </format>
    <format dxfId="549">
      <pivotArea type="all" dataOnly="0" outline="0" fieldPosition="0"/>
    </format>
    <format dxfId="548">
      <pivotArea field="11" dataOnly="0" grandCol="1" outline="0" axis="axisPage" fieldPosition="0">
        <references count="1">
          <reference field="11" count="1" selected="0">
            <x v="1"/>
          </reference>
        </references>
      </pivotArea>
    </format>
    <format dxfId="547">
      <pivotArea type="origin" dataOnly="0" labelOnly="1" outline="0" fieldPosition="0"/>
    </format>
    <format dxfId="546">
      <pivotArea field="26" type="button" dataOnly="0" labelOnly="1" outline="0" axis="axisCol" fieldPosition="0"/>
    </format>
    <format dxfId="545">
      <pivotArea type="topRight" dataOnly="0" labelOnly="1" outline="0" fieldPosition="0"/>
    </format>
    <format dxfId="544">
      <pivotArea field="40" type="button" dataOnly="0" labelOnly="1" outline="0" axis="axisRow" fieldPosition="0"/>
    </format>
    <format dxfId="543">
      <pivotArea dataOnly="0" labelOnly="1" fieldPosition="0">
        <references count="1">
          <reference field="26" count="3">
            <x v="1"/>
            <x v="2"/>
            <x v="3"/>
          </reference>
        </references>
      </pivotArea>
    </format>
    <format dxfId="542">
      <pivotArea dataOnly="0" labelOnly="1" grandCol="1" outline="0" fieldPosition="0"/>
    </format>
    <format dxfId="541">
      <pivotArea dataOnly="0" labelOnly="1" fieldPosition="0">
        <references count="1">
          <reference field="26" count="3">
            <x v="1"/>
            <x v="2"/>
            <x v="3"/>
          </reference>
        </references>
      </pivotArea>
    </format>
    <format dxfId="540">
      <pivotArea dataOnly="0" labelOnly="1" grandCol="1" outline="0" fieldPosition="0"/>
    </format>
    <format dxfId="539">
      <pivotArea dataOnly="0" labelOnly="1" fieldPosition="0">
        <references count="1">
          <reference field="26" count="3">
            <x v="1"/>
            <x v="2"/>
            <x v="3"/>
          </reference>
        </references>
      </pivotArea>
    </format>
    <format dxfId="538">
      <pivotArea dataOnly="0" labelOnly="1" grandCol="1" outline="0" fieldPosition="0"/>
    </format>
    <format dxfId="537">
      <pivotArea dataOnly="0" labelOnly="1" fieldPosition="0">
        <references count="1">
          <reference field="26" count="3">
            <x v="1"/>
            <x v="2"/>
            <x v="3"/>
          </reference>
        </references>
      </pivotArea>
    </format>
    <format dxfId="536">
      <pivotArea dataOnly="0" labelOnly="1" grandCol="1" outline="0" fieldPosition="0"/>
    </format>
    <format dxfId="535">
      <pivotArea dataOnly="0" labelOnly="1" fieldPosition="0">
        <references count="1">
          <reference field="26" count="3">
            <x v="1"/>
            <x v="2"/>
            <x v="3"/>
          </reference>
        </references>
      </pivotArea>
    </format>
    <format dxfId="53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RD Rip Piv"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G4:I347" firstHeaderRow="1" firstDataRow="2" firstDataCol="1" rowPageCount="1" colPageCount="1"/>
  <pivotFields count="47">
    <pivotField axis="axisRow" dataField="1" subtotalTop="0" showAll="0" defaultSubtotal="0">
      <items count="1061">
        <item x="65"/>
        <item x="146"/>
        <item x="147"/>
        <item x="9"/>
        <item x="10"/>
        <item x="11"/>
        <item x="12"/>
        <item x="13"/>
        <item x="14"/>
        <item x="15"/>
        <item x="16"/>
        <item x="17"/>
        <item x="18"/>
        <item x="19"/>
        <item x="20"/>
        <item x="21"/>
        <item x="22"/>
        <item x="23"/>
        <item x="351"/>
        <item x="349"/>
        <item x="324"/>
        <item x="338"/>
        <item x="341"/>
        <item x="343"/>
        <item x="345"/>
        <item x="445"/>
        <item x="711"/>
        <item x="714"/>
        <item x="546"/>
        <item x="550"/>
        <item x="624"/>
        <item x="683"/>
        <item x="686"/>
        <item x="773"/>
        <item x="657"/>
        <item x="658"/>
        <item x="717"/>
        <item x="720"/>
        <item x="722"/>
        <item x="659"/>
        <item x="660"/>
        <item x="723"/>
        <item x="724"/>
        <item x="661"/>
        <item x="725"/>
        <item x="662"/>
        <item x="774"/>
        <item x="663"/>
        <item x="664"/>
        <item x="665"/>
        <item x="666"/>
        <item x="667"/>
        <item x="668"/>
        <item x="670"/>
        <item x="671"/>
        <item x="672"/>
        <item x="675"/>
        <item x="676"/>
        <item x="678"/>
        <item x="680"/>
        <item x="681"/>
        <item x="691"/>
        <item x="692"/>
        <item x="693"/>
        <item x="697"/>
        <item x="698"/>
        <item x="700"/>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s>
    </pivotField>
    <pivotField subtotalTop="0" showAll="0" defaultSubtotal="0"/>
    <pivotField subtotalTop="0" showAll="0" defaultSubtotal="0"/>
    <pivotField subtotalTop="0" showAll="0" defaultSubtotal="0"/>
    <pivotField subtotalTop="0" showAll="0" sortType="ascending"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2">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axis="axisRow" showAll="0" defaultSubtotal="0">
      <items count="5">
        <item x="3"/>
        <item x="1"/>
        <item x="4"/>
        <item x="2"/>
        <item h="1" x="0"/>
      </items>
    </pivotField>
    <pivotField axis="axisCol" showAll="0" defaultSubtotal="0">
      <items count="2">
        <item x="1"/>
        <item x="0"/>
      </items>
    </pivotField>
    <pivotField subtotalTop="0" showAll="0" defaultSubtotal="0"/>
    <pivotField showAll="0" defaultSubtotal="0"/>
    <pivotField subtotalTop="0" showAll="0" defaultSubtotal="0"/>
    <pivotField showAll="0" defaultSubtotal="0"/>
    <pivotField showAll="0" defaultSubtotal="0"/>
  </pivotFields>
  <rowFields count="2">
    <field x="40"/>
    <field x="0"/>
  </rowFields>
  <rowItems count="342">
    <i>
      <x/>
    </i>
    <i r="1">
      <x v="1"/>
    </i>
    <i r="1">
      <x v="2"/>
    </i>
    <i r="1">
      <x v="20"/>
    </i>
    <i r="1">
      <x v="23"/>
    </i>
    <i r="1">
      <x v="24"/>
    </i>
    <i r="1">
      <x v="25"/>
    </i>
    <i r="1">
      <x v="28"/>
    </i>
    <i r="1">
      <x v="29"/>
    </i>
    <i r="1">
      <x v="30"/>
    </i>
    <i r="1">
      <x v="31"/>
    </i>
    <i r="1">
      <x v="32"/>
    </i>
    <i r="1">
      <x v="33"/>
    </i>
    <i r="1">
      <x v="46"/>
    </i>
    <i r="1">
      <x v="67"/>
    </i>
    <i r="1">
      <x v="68"/>
    </i>
    <i r="1">
      <x v="69"/>
    </i>
    <i r="1">
      <x v="70"/>
    </i>
    <i r="1">
      <x v="71"/>
    </i>
    <i>
      <x v="1"/>
    </i>
    <i r="1">
      <x v="73"/>
    </i>
    <i r="1">
      <x v="83"/>
    </i>
    <i r="1">
      <x v="106"/>
    </i>
    <i r="1">
      <x v="109"/>
    </i>
    <i r="1">
      <x v="110"/>
    </i>
    <i r="1">
      <x v="111"/>
    </i>
    <i r="1">
      <x v="112"/>
    </i>
    <i r="1">
      <x v="113"/>
    </i>
    <i r="1">
      <x v="123"/>
    </i>
    <i r="1">
      <x v="127"/>
    </i>
    <i r="1">
      <x v="143"/>
    </i>
    <i r="1">
      <x v="144"/>
    </i>
    <i r="1">
      <x v="145"/>
    </i>
    <i r="1">
      <x v="147"/>
    </i>
    <i r="1">
      <x v="158"/>
    </i>
    <i r="1">
      <x v="167"/>
    </i>
    <i r="1">
      <x v="199"/>
    </i>
    <i r="1">
      <x v="200"/>
    </i>
    <i r="1">
      <x v="201"/>
    </i>
    <i r="1">
      <x v="205"/>
    </i>
    <i r="1">
      <x v="220"/>
    </i>
    <i r="1">
      <x v="221"/>
    </i>
    <i r="1">
      <x v="222"/>
    </i>
    <i r="1">
      <x v="223"/>
    </i>
    <i r="1">
      <x v="228"/>
    </i>
    <i r="1">
      <x v="229"/>
    </i>
    <i r="1">
      <x v="230"/>
    </i>
    <i r="1">
      <x v="231"/>
    </i>
    <i r="1">
      <x v="246"/>
    </i>
    <i r="1">
      <x v="247"/>
    </i>
    <i r="1">
      <x v="256"/>
    </i>
    <i r="1">
      <x v="265"/>
    </i>
    <i r="1">
      <x v="267"/>
    </i>
    <i r="1">
      <x v="270"/>
    </i>
    <i r="1">
      <x v="272"/>
    </i>
    <i r="1">
      <x v="274"/>
    </i>
    <i r="1">
      <x v="275"/>
    </i>
    <i r="1">
      <x v="281"/>
    </i>
    <i r="1">
      <x v="282"/>
    </i>
    <i r="1">
      <x v="283"/>
    </i>
    <i r="1">
      <x v="285"/>
    </i>
    <i r="1">
      <x v="286"/>
    </i>
    <i r="1">
      <x v="288"/>
    </i>
    <i r="1">
      <x v="290"/>
    </i>
    <i r="1">
      <x v="293"/>
    </i>
    <i r="1">
      <x v="295"/>
    </i>
    <i r="1">
      <x v="298"/>
    </i>
    <i r="1">
      <x v="314"/>
    </i>
    <i r="1">
      <x v="333"/>
    </i>
    <i r="1">
      <x v="334"/>
    </i>
    <i r="1">
      <x v="335"/>
    </i>
    <i r="1">
      <x v="341"/>
    </i>
    <i r="1">
      <x v="342"/>
    </i>
    <i r="1">
      <x v="343"/>
    </i>
    <i r="1">
      <x v="344"/>
    </i>
    <i r="1">
      <x v="345"/>
    </i>
    <i r="1">
      <x v="346"/>
    </i>
    <i r="1">
      <x v="351"/>
    </i>
    <i r="1">
      <x v="352"/>
    </i>
    <i r="1">
      <x v="357"/>
    </i>
    <i r="1">
      <x v="358"/>
    </i>
    <i r="1">
      <x v="359"/>
    </i>
    <i r="1">
      <x v="360"/>
    </i>
    <i r="1">
      <x v="361"/>
    </i>
    <i r="1">
      <x v="362"/>
    </i>
    <i r="1">
      <x v="364"/>
    </i>
    <i r="1">
      <x v="366"/>
    </i>
    <i r="1">
      <x v="368"/>
    </i>
    <i r="1">
      <x v="369"/>
    </i>
    <i r="1">
      <x v="370"/>
    </i>
    <i r="1">
      <x v="372"/>
    </i>
    <i r="1">
      <x v="373"/>
    </i>
    <i r="1">
      <x v="375"/>
    </i>
    <i r="1">
      <x v="376"/>
    </i>
    <i r="1">
      <x v="379"/>
    </i>
    <i r="1">
      <x v="382"/>
    </i>
    <i r="1">
      <x v="384"/>
    </i>
    <i r="1">
      <x v="385"/>
    </i>
    <i r="1">
      <x v="389"/>
    </i>
    <i r="1">
      <x v="391"/>
    </i>
    <i r="1">
      <x v="407"/>
    </i>
    <i r="1">
      <x v="409"/>
    </i>
    <i r="1">
      <x v="410"/>
    </i>
    <i r="1">
      <x v="416"/>
    </i>
    <i r="1">
      <x v="418"/>
    </i>
    <i r="1">
      <x v="419"/>
    </i>
    <i r="1">
      <x v="420"/>
    </i>
    <i r="1">
      <x v="421"/>
    </i>
    <i r="1">
      <x v="423"/>
    </i>
    <i r="1">
      <x v="424"/>
    </i>
    <i r="1">
      <x v="426"/>
    </i>
    <i r="1">
      <x v="427"/>
    </i>
    <i r="1">
      <x v="429"/>
    </i>
    <i r="1">
      <x v="430"/>
    </i>
    <i r="1">
      <x v="432"/>
    </i>
    <i r="1">
      <x v="433"/>
    </i>
    <i r="1">
      <x v="434"/>
    </i>
    <i r="1">
      <x v="435"/>
    </i>
    <i r="1">
      <x v="436"/>
    </i>
    <i r="1">
      <x v="437"/>
    </i>
    <i r="1">
      <x v="438"/>
    </i>
    <i r="1">
      <x v="443"/>
    </i>
    <i r="1">
      <x v="444"/>
    </i>
    <i r="1">
      <x v="445"/>
    </i>
    <i r="1">
      <x v="446"/>
    </i>
    <i r="1">
      <x v="449"/>
    </i>
    <i r="1">
      <x v="450"/>
    </i>
    <i r="1">
      <x v="452"/>
    </i>
    <i r="1">
      <x v="464"/>
    </i>
    <i r="1">
      <x v="468"/>
    </i>
    <i r="1">
      <x v="470"/>
    </i>
    <i r="1">
      <x v="483"/>
    </i>
    <i r="1">
      <x v="484"/>
    </i>
    <i r="1">
      <x v="485"/>
    </i>
    <i r="1">
      <x v="487"/>
    </i>
    <i r="1">
      <x v="489"/>
    </i>
    <i r="1">
      <x v="490"/>
    </i>
    <i r="1">
      <x v="498"/>
    </i>
    <i r="1">
      <x v="502"/>
    </i>
    <i r="1">
      <x v="504"/>
    </i>
    <i r="1">
      <x v="507"/>
    </i>
    <i r="1">
      <x v="508"/>
    </i>
    <i r="1">
      <x v="513"/>
    </i>
    <i r="1">
      <x v="514"/>
    </i>
    <i r="1">
      <x v="515"/>
    </i>
    <i r="1">
      <x v="516"/>
    </i>
    <i r="1">
      <x v="517"/>
    </i>
    <i r="1">
      <x v="518"/>
    </i>
    <i r="1">
      <x v="519"/>
    </i>
    <i r="1">
      <x v="520"/>
    </i>
    <i r="1">
      <x v="521"/>
    </i>
    <i r="1">
      <x v="522"/>
    </i>
    <i r="1">
      <x v="523"/>
    </i>
    <i r="1">
      <x v="524"/>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8"/>
    </i>
    <i r="1">
      <x v="560"/>
    </i>
    <i r="1">
      <x v="565"/>
    </i>
    <i r="1">
      <x v="570"/>
    </i>
    <i r="1">
      <x v="571"/>
    </i>
    <i r="1">
      <x v="572"/>
    </i>
    <i r="1">
      <x v="589"/>
    </i>
    <i r="1">
      <x v="591"/>
    </i>
    <i r="1">
      <x v="596"/>
    </i>
    <i r="1">
      <x v="597"/>
    </i>
    <i r="1">
      <x v="608"/>
    </i>
    <i r="1">
      <x v="612"/>
    </i>
    <i r="1">
      <x v="624"/>
    </i>
    <i r="1">
      <x v="626"/>
    </i>
    <i r="1">
      <x v="628"/>
    </i>
    <i r="1">
      <x v="649"/>
    </i>
    <i r="1">
      <x v="653"/>
    </i>
    <i r="1">
      <x v="654"/>
    </i>
    <i r="1">
      <x v="655"/>
    </i>
    <i r="1">
      <x v="656"/>
    </i>
    <i r="1">
      <x v="657"/>
    </i>
    <i r="1">
      <x v="658"/>
    </i>
    <i r="1">
      <x v="667"/>
    </i>
    <i r="1">
      <x v="669"/>
    </i>
    <i r="1">
      <x v="683"/>
    </i>
    <i r="1">
      <x v="687"/>
    </i>
    <i r="1">
      <x v="688"/>
    </i>
    <i r="1">
      <x v="689"/>
    </i>
    <i r="1">
      <x v="709"/>
    </i>
    <i r="1">
      <x v="712"/>
    </i>
    <i r="1">
      <x v="713"/>
    </i>
    <i r="1">
      <x v="716"/>
    </i>
    <i r="1">
      <x v="719"/>
    </i>
    <i r="1">
      <x v="723"/>
    </i>
    <i r="1">
      <x v="724"/>
    </i>
    <i r="1">
      <x v="742"/>
    </i>
    <i r="1">
      <x v="743"/>
    </i>
    <i r="1">
      <x v="744"/>
    </i>
    <i r="1">
      <x v="745"/>
    </i>
    <i r="1">
      <x v="746"/>
    </i>
    <i r="1">
      <x v="747"/>
    </i>
    <i r="1">
      <x v="748"/>
    </i>
    <i r="1">
      <x v="751"/>
    </i>
    <i r="1">
      <x v="756"/>
    </i>
    <i r="1">
      <x v="758"/>
    </i>
    <i r="1">
      <x v="759"/>
    </i>
    <i r="1">
      <x v="761"/>
    </i>
    <i r="1">
      <x v="762"/>
    </i>
    <i r="1">
      <x v="763"/>
    </i>
    <i r="1">
      <x v="764"/>
    </i>
    <i r="1">
      <x v="765"/>
    </i>
    <i r="1">
      <x v="766"/>
    </i>
    <i r="1">
      <x v="767"/>
    </i>
    <i r="1">
      <x v="773"/>
    </i>
    <i r="1">
      <x v="776"/>
    </i>
    <i r="1">
      <x v="786"/>
    </i>
    <i r="1">
      <x v="788"/>
    </i>
    <i r="1">
      <x v="789"/>
    </i>
    <i r="1">
      <x v="793"/>
    </i>
    <i r="1">
      <x v="794"/>
    </i>
    <i r="1">
      <x v="796"/>
    </i>
    <i r="1">
      <x v="797"/>
    </i>
    <i r="1">
      <x v="798"/>
    </i>
    <i r="1">
      <x v="799"/>
    </i>
    <i r="1">
      <x v="800"/>
    </i>
    <i r="1">
      <x v="806"/>
    </i>
    <i r="1">
      <x v="818"/>
    </i>
    <i r="1">
      <x v="820"/>
    </i>
    <i r="1">
      <x v="844"/>
    </i>
    <i r="1">
      <x v="845"/>
    </i>
    <i r="1">
      <x v="846"/>
    </i>
    <i r="1">
      <x v="847"/>
    </i>
    <i r="1">
      <x v="848"/>
    </i>
    <i r="1">
      <x v="849"/>
    </i>
    <i r="1">
      <x v="854"/>
    </i>
    <i r="1">
      <x v="855"/>
    </i>
    <i r="1">
      <x v="856"/>
    </i>
    <i r="1">
      <x v="858"/>
    </i>
    <i r="1">
      <x v="859"/>
    </i>
    <i r="1">
      <x v="860"/>
    </i>
    <i r="1">
      <x v="861"/>
    </i>
    <i r="1">
      <x v="862"/>
    </i>
    <i r="1">
      <x v="872"/>
    </i>
    <i r="1">
      <x v="873"/>
    </i>
    <i r="1">
      <x v="874"/>
    </i>
    <i r="1">
      <x v="891"/>
    </i>
    <i r="1">
      <x v="892"/>
    </i>
    <i r="1">
      <x v="893"/>
    </i>
    <i r="1">
      <x v="894"/>
    </i>
    <i r="1">
      <x v="895"/>
    </i>
    <i r="1">
      <x v="896"/>
    </i>
    <i r="1">
      <x v="897"/>
    </i>
    <i r="1">
      <x v="898"/>
    </i>
    <i r="1">
      <x v="899"/>
    </i>
    <i r="1">
      <x v="900"/>
    </i>
    <i r="1">
      <x v="901"/>
    </i>
    <i r="1">
      <x v="902"/>
    </i>
    <i r="1">
      <x v="903"/>
    </i>
    <i r="1">
      <x v="904"/>
    </i>
    <i r="1">
      <x v="924"/>
    </i>
    <i r="1">
      <x v="925"/>
    </i>
    <i r="1">
      <x v="926"/>
    </i>
    <i r="1">
      <x v="934"/>
    </i>
    <i r="1">
      <x v="968"/>
    </i>
    <i r="1">
      <x v="973"/>
    </i>
    <i r="1">
      <x v="974"/>
    </i>
    <i r="1">
      <x v="981"/>
    </i>
    <i r="1">
      <x v="982"/>
    </i>
    <i r="1">
      <x v="1001"/>
    </i>
    <i r="1">
      <x v="1002"/>
    </i>
    <i r="1">
      <x v="1004"/>
    </i>
    <i r="1">
      <x v="1005"/>
    </i>
    <i r="1">
      <x v="1006"/>
    </i>
    <i r="1">
      <x v="1007"/>
    </i>
    <i r="1">
      <x v="1008"/>
    </i>
    <i r="1">
      <x v="1009"/>
    </i>
    <i r="1">
      <x v="1010"/>
    </i>
    <i r="1">
      <x v="1011"/>
    </i>
    <i r="1">
      <x v="1012"/>
    </i>
    <i r="1">
      <x v="1013"/>
    </i>
    <i r="1">
      <x v="1014"/>
    </i>
    <i r="1">
      <x v="1015"/>
    </i>
    <i r="1">
      <x v="1016"/>
    </i>
    <i r="1">
      <x v="1019"/>
    </i>
    <i r="1">
      <x v="1020"/>
    </i>
    <i r="1">
      <x v="1021"/>
    </i>
    <i r="1">
      <x v="1028"/>
    </i>
    <i r="1">
      <x v="1029"/>
    </i>
    <i r="1">
      <x v="1030"/>
    </i>
    <i r="1">
      <x v="1031"/>
    </i>
    <i r="1">
      <x v="1032"/>
    </i>
    <i r="1">
      <x v="1034"/>
    </i>
    <i r="1">
      <x v="1035"/>
    </i>
    <i r="1">
      <x v="1036"/>
    </i>
    <i r="1">
      <x v="1037"/>
    </i>
    <i r="1">
      <x v="1038"/>
    </i>
    <i r="1">
      <x v="1039"/>
    </i>
    <i r="1">
      <x v="1043"/>
    </i>
    <i r="1">
      <x v="1044"/>
    </i>
    <i r="1">
      <x v="1045"/>
    </i>
    <i r="1">
      <x v="1046"/>
    </i>
    <i r="1">
      <x v="1047"/>
    </i>
    <i r="1">
      <x v="1048"/>
    </i>
    <i>
      <x v="2"/>
    </i>
    <i r="1">
      <x v="18"/>
    </i>
    <i r="1">
      <x v="19"/>
    </i>
    <i r="1">
      <x v="26"/>
    </i>
    <i r="1">
      <x v="27"/>
    </i>
    <i r="1">
      <x v="36"/>
    </i>
    <i r="1">
      <x v="37"/>
    </i>
    <i r="1">
      <x v="38"/>
    </i>
    <i r="1">
      <x v="41"/>
    </i>
    <i r="1">
      <x v="42"/>
    </i>
    <i r="1">
      <x v="44"/>
    </i>
    <i>
      <x v="3"/>
    </i>
    <i r="1">
      <x v="9"/>
    </i>
    <i r="1">
      <x v="14"/>
    </i>
    <i r="1">
      <x v="15"/>
    </i>
    <i r="1">
      <x v="16"/>
    </i>
    <i t="grand">
      <x/>
    </i>
  </rowItems>
  <colFields count="1">
    <field x="41"/>
  </colFields>
  <colItems count="2">
    <i>
      <x/>
    </i>
    <i t="grand">
      <x/>
    </i>
  </colItems>
  <pageFields count="1">
    <pageField fld="11" item="1" hier="-1"/>
  </pageFields>
  <dataFields count="1">
    <dataField name="Count of Statement" fld="0" subtotal="count" baseField="0" baseItem="0"/>
  </dataFields>
  <formats count="79">
    <format dxfId="701">
      <pivotArea type="origin" dataOnly="0" labelOnly="1" outline="0" fieldPosition="0"/>
    </format>
    <format dxfId="700">
      <pivotArea type="topRight" dataOnly="0" labelOnly="1" outline="0" fieldPosition="0"/>
    </format>
    <format dxfId="699">
      <pivotArea field="40" type="button" dataOnly="0" labelOnly="1" outline="0" axis="axisRow" fieldPosition="0"/>
    </format>
    <format dxfId="698">
      <pivotArea dataOnly="0" labelOnly="1" grandCol="1" outline="0" fieldPosition="0"/>
    </format>
    <format dxfId="697">
      <pivotArea field="40" type="button" dataOnly="0" labelOnly="1" outline="0" axis="axisRow" fieldPosition="0"/>
    </format>
    <format dxfId="696">
      <pivotArea dataOnly="0" labelOnly="1" grandCol="1" outline="0" fieldPosition="0"/>
    </format>
    <format dxfId="695">
      <pivotArea outline="0" collapsedLevelsAreSubtotals="1" fieldPosition="0"/>
    </format>
    <format dxfId="694">
      <pivotArea field="40" type="button" dataOnly="0" labelOnly="1" outline="0" axis="axisRow" fieldPosition="0"/>
    </format>
    <format dxfId="693">
      <pivotArea dataOnly="0" labelOnly="1" fieldPosition="0">
        <references count="1">
          <reference field="40" count="0"/>
        </references>
      </pivotArea>
    </format>
    <format dxfId="692">
      <pivotArea dataOnly="0" labelOnly="1" grandRow="1" outline="0" fieldPosition="0"/>
    </format>
    <format dxfId="691">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690">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689">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688">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687">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686">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685">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684">
      <pivotArea dataOnly="0" labelOnly="1" fieldPosition="0">
        <references count="2">
          <reference field="0" count="5">
            <x v="1044"/>
            <x v="1045"/>
            <x v="1046"/>
            <x v="1047"/>
            <x v="1048"/>
          </reference>
          <reference field="40" count="1" selected="0">
            <x v="1"/>
          </reference>
        </references>
      </pivotArea>
    </format>
    <format dxfId="683">
      <pivotArea dataOnly="0" labelOnly="1" fieldPosition="0">
        <references count="2">
          <reference field="0" count="10">
            <x v="18"/>
            <x v="19"/>
            <x v="26"/>
            <x v="27"/>
            <x v="36"/>
            <x v="37"/>
            <x v="38"/>
            <x v="41"/>
            <x v="42"/>
            <x v="44"/>
          </reference>
          <reference field="40" count="1" selected="0">
            <x v="2"/>
          </reference>
        </references>
      </pivotArea>
    </format>
    <format dxfId="682">
      <pivotArea dataOnly="0" labelOnly="1" fieldPosition="0">
        <references count="2">
          <reference field="0" count="4">
            <x v="9"/>
            <x v="14"/>
            <x v="15"/>
            <x v="16"/>
          </reference>
          <reference field="40" count="1" selected="0">
            <x v="3"/>
          </reference>
        </references>
      </pivotArea>
    </format>
    <format dxfId="681">
      <pivotArea dataOnly="0" labelOnly="1" grandCol="1" outline="0" fieldPosition="0"/>
    </format>
    <format dxfId="680">
      <pivotArea field="40" type="button" dataOnly="0" labelOnly="1" outline="0" axis="axisRow" fieldPosition="0"/>
    </format>
    <format dxfId="679">
      <pivotArea dataOnly="0" labelOnly="1" grandCol="1" outline="0" fieldPosition="0"/>
    </format>
    <format dxfId="678">
      <pivotArea outline="0" collapsedLevelsAreSubtotals="1" fieldPosition="0"/>
    </format>
    <format dxfId="677">
      <pivotArea dataOnly="0" labelOnly="1" grandCol="1" outline="0" fieldPosition="0"/>
    </format>
    <format dxfId="676">
      <pivotArea outline="0" collapsedLevelsAreSubtotals="1" fieldPosition="0"/>
    </format>
    <format dxfId="675">
      <pivotArea dataOnly="0" labelOnly="1" grandCol="1" outline="0" fieldPosition="0"/>
    </format>
    <format dxfId="674">
      <pivotArea grandRow="1" outline="0" collapsedLevelsAreSubtotals="1" fieldPosition="0"/>
    </format>
    <format dxfId="673">
      <pivotArea dataOnly="0" labelOnly="1" grandRow="1" outline="0" fieldPosition="0"/>
    </format>
    <format dxfId="672">
      <pivotArea dataOnly="0" labelOnly="1" grandRow="1" outline="0" fieldPosition="0"/>
    </format>
    <format dxfId="671">
      <pivotArea dataOnly="0" labelOnly="1" grandRow="1" outline="0" fieldPosition="0"/>
    </format>
    <format dxfId="670">
      <pivotArea outline="0" collapsedLevelsAreSubtotals="1" fieldPosition="0"/>
    </format>
    <format dxfId="669">
      <pivotArea field="40" type="button" dataOnly="0" labelOnly="1" outline="0" axis="axisRow" fieldPosition="0"/>
    </format>
    <format dxfId="668">
      <pivotArea dataOnly="0" labelOnly="1" fieldPosition="0">
        <references count="1">
          <reference field="40" count="0"/>
        </references>
      </pivotArea>
    </format>
    <format dxfId="667">
      <pivotArea dataOnly="0" labelOnly="1" grandRow="1" outline="0" fieldPosition="0"/>
    </format>
    <format dxfId="666">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665">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664">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663">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662">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661">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660">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659">
      <pivotArea dataOnly="0" labelOnly="1" fieldPosition="0">
        <references count="2">
          <reference field="0" count="5">
            <x v="1044"/>
            <x v="1045"/>
            <x v="1046"/>
            <x v="1047"/>
            <x v="1048"/>
          </reference>
          <reference field="40" count="1" selected="0">
            <x v="1"/>
          </reference>
        </references>
      </pivotArea>
    </format>
    <format dxfId="658">
      <pivotArea dataOnly="0" labelOnly="1" fieldPosition="0">
        <references count="2">
          <reference field="0" count="10">
            <x v="18"/>
            <x v="19"/>
            <x v="26"/>
            <x v="27"/>
            <x v="36"/>
            <x v="37"/>
            <x v="38"/>
            <x v="41"/>
            <x v="42"/>
            <x v="44"/>
          </reference>
          <reference field="40" count="1" selected="0">
            <x v="2"/>
          </reference>
        </references>
      </pivotArea>
    </format>
    <format dxfId="657">
      <pivotArea dataOnly="0" labelOnly="1" fieldPosition="0">
        <references count="2">
          <reference field="0" count="4">
            <x v="9"/>
            <x v="14"/>
            <x v="15"/>
            <x v="16"/>
          </reference>
          <reference field="40" count="1" selected="0">
            <x v="3"/>
          </reference>
        </references>
      </pivotArea>
    </format>
    <format dxfId="656">
      <pivotArea dataOnly="0" labelOnly="1" grandCol="1" outline="0" fieldPosition="0"/>
    </format>
    <format dxfId="655">
      <pivotArea outline="0" collapsedLevelsAreSubtotals="1" fieldPosition="0"/>
    </format>
    <format dxfId="654">
      <pivotArea field="40" type="button" dataOnly="0" labelOnly="1" outline="0" axis="axisRow" fieldPosition="0"/>
    </format>
    <format dxfId="653">
      <pivotArea dataOnly="0" labelOnly="1" fieldPosition="0">
        <references count="1">
          <reference field="40" count="0"/>
        </references>
      </pivotArea>
    </format>
    <format dxfId="652">
      <pivotArea dataOnly="0" labelOnly="1" grandRow="1" outline="0" fieldPosition="0"/>
    </format>
    <format dxfId="651">
      <pivotArea dataOnly="0" labelOnly="1" fieldPosition="0">
        <references count="2">
          <reference field="0" count="18">
            <x v="1"/>
            <x v="2"/>
            <x v="20"/>
            <x v="23"/>
            <x v="24"/>
            <x v="25"/>
            <x v="28"/>
            <x v="29"/>
            <x v="30"/>
            <x v="31"/>
            <x v="32"/>
            <x v="33"/>
            <x v="46"/>
            <x v="67"/>
            <x v="68"/>
            <x v="69"/>
            <x v="70"/>
            <x v="71"/>
          </reference>
          <reference field="40" count="1" selected="0">
            <x v="0"/>
          </reference>
        </references>
      </pivotArea>
    </format>
    <format dxfId="650">
      <pivotArea dataOnly="0" labelOnly="1" fieldPosition="0">
        <references count="2">
          <reference field="0" count="50">
            <x v="73"/>
            <x v="83"/>
            <x v="106"/>
            <x v="109"/>
            <x v="110"/>
            <x v="111"/>
            <x v="112"/>
            <x v="113"/>
            <x v="123"/>
            <x v="127"/>
            <x v="143"/>
            <x v="144"/>
            <x v="145"/>
            <x v="147"/>
            <x v="158"/>
            <x v="167"/>
            <x v="199"/>
            <x v="200"/>
            <x v="201"/>
            <x v="205"/>
            <x v="220"/>
            <x v="221"/>
            <x v="222"/>
            <x v="223"/>
            <x v="228"/>
            <x v="229"/>
            <x v="230"/>
            <x v="231"/>
            <x v="246"/>
            <x v="247"/>
            <x v="256"/>
            <x v="265"/>
            <x v="267"/>
            <x v="270"/>
            <x v="272"/>
            <x v="274"/>
            <x v="275"/>
            <x v="281"/>
            <x v="282"/>
            <x v="283"/>
            <x v="285"/>
            <x v="286"/>
            <x v="288"/>
            <x v="290"/>
            <x v="293"/>
            <x v="295"/>
            <x v="298"/>
            <x v="314"/>
            <x v="333"/>
            <x v="334"/>
          </reference>
          <reference field="40" count="1" selected="0">
            <x v="1"/>
          </reference>
        </references>
      </pivotArea>
    </format>
    <format dxfId="649">
      <pivotArea dataOnly="0" labelOnly="1" fieldPosition="0">
        <references count="2">
          <reference field="0" count="50">
            <x v="335"/>
            <x v="341"/>
            <x v="342"/>
            <x v="343"/>
            <x v="344"/>
            <x v="345"/>
            <x v="346"/>
            <x v="351"/>
            <x v="352"/>
            <x v="357"/>
            <x v="358"/>
            <x v="359"/>
            <x v="360"/>
            <x v="361"/>
            <x v="362"/>
            <x v="364"/>
            <x v="366"/>
            <x v="368"/>
            <x v="369"/>
            <x v="370"/>
            <x v="372"/>
            <x v="373"/>
            <x v="375"/>
            <x v="376"/>
            <x v="379"/>
            <x v="382"/>
            <x v="384"/>
            <x v="385"/>
            <x v="389"/>
            <x v="391"/>
            <x v="407"/>
            <x v="409"/>
            <x v="410"/>
            <x v="416"/>
            <x v="418"/>
            <x v="419"/>
            <x v="420"/>
            <x v="421"/>
            <x v="423"/>
            <x v="424"/>
            <x v="426"/>
            <x v="427"/>
            <x v="429"/>
            <x v="430"/>
            <x v="432"/>
            <x v="433"/>
            <x v="434"/>
            <x v="435"/>
            <x v="436"/>
            <x v="437"/>
          </reference>
          <reference field="40" count="1" selected="0">
            <x v="1"/>
          </reference>
        </references>
      </pivotArea>
    </format>
    <format dxfId="648">
      <pivotArea dataOnly="0" labelOnly="1" fieldPosition="0">
        <references count="2">
          <reference field="0" count="50">
            <x v="438"/>
            <x v="443"/>
            <x v="444"/>
            <x v="445"/>
            <x v="446"/>
            <x v="449"/>
            <x v="450"/>
            <x v="452"/>
            <x v="464"/>
            <x v="468"/>
            <x v="470"/>
            <x v="483"/>
            <x v="484"/>
            <x v="485"/>
            <x v="487"/>
            <x v="489"/>
            <x v="490"/>
            <x v="498"/>
            <x v="502"/>
            <x v="504"/>
            <x v="507"/>
            <x v="508"/>
            <x v="513"/>
            <x v="514"/>
            <x v="515"/>
            <x v="516"/>
            <x v="517"/>
            <x v="518"/>
            <x v="519"/>
            <x v="520"/>
            <x v="521"/>
            <x v="522"/>
            <x v="523"/>
            <x v="524"/>
            <x v="526"/>
            <x v="527"/>
            <x v="528"/>
            <x v="529"/>
            <x v="530"/>
            <x v="531"/>
            <x v="532"/>
            <x v="533"/>
            <x v="534"/>
            <x v="535"/>
            <x v="536"/>
            <x v="537"/>
            <x v="538"/>
            <x v="539"/>
            <x v="540"/>
            <x v="541"/>
          </reference>
          <reference field="40" count="1" selected="0">
            <x v="1"/>
          </reference>
        </references>
      </pivotArea>
    </format>
    <format dxfId="647">
      <pivotArea dataOnly="0" labelOnly="1" fieldPosition="0">
        <references count="2">
          <reference field="0" count="50">
            <x v="542"/>
            <x v="543"/>
            <x v="544"/>
            <x v="545"/>
            <x v="546"/>
            <x v="547"/>
            <x v="548"/>
            <x v="549"/>
            <x v="550"/>
            <x v="551"/>
            <x v="552"/>
            <x v="553"/>
            <x v="558"/>
            <x v="560"/>
            <x v="565"/>
            <x v="570"/>
            <x v="571"/>
            <x v="572"/>
            <x v="589"/>
            <x v="591"/>
            <x v="596"/>
            <x v="597"/>
            <x v="608"/>
            <x v="612"/>
            <x v="624"/>
            <x v="626"/>
            <x v="628"/>
            <x v="649"/>
            <x v="653"/>
            <x v="654"/>
            <x v="655"/>
            <x v="656"/>
            <x v="657"/>
            <x v="658"/>
            <x v="667"/>
            <x v="669"/>
            <x v="683"/>
            <x v="687"/>
            <x v="688"/>
            <x v="689"/>
            <x v="709"/>
            <x v="712"/>
            <x v="713"/>
            <x v="716"/>
            <x v="719"/>
            <x v="723"/>
            <x v="724"/>
            <x v="742"/>
            <x v="743"/>
            <x v="744"/>
          </reference>
          <reference field="40" count="1" selected="0">
            <x v="1"/>
          </reference>
        </references>
      </pivotArea>
    </format>
    <format dxfId="646">
      <pivotArea dataOnly="0" labelOnly="1" fieldPosition="0">
        <references count="2">
          <reference field="0" count="50">
            <x v="745"/>
            <x v="746"/>
            <x v="747"/>
            <x v="748"/>
            <x v="751"/>
            <x v="756"/>
            <x v="758"/>
            <x v="759"/>
            <x v="761"/>
            <x v="762"/>
            <x v="763"/>
            <x v="764"/>
            <x v="765"/>
            <x v="766"/>
            <x v="767"/>
            <x v="773"/>
            <x v="776"/>
            <x v="786"/>
            <x v="788"/>
            <x v="789"/>
            <x v="793"/>
            <x v="794"/>
            <x v="796"/>
            <x v="797"/>
            <x v="798"/>
            <x v="799"/>
            <x v="800"/>
            <x v="806"/>
            <x v="818"/>
            <x v="820"/>
            <x v="844"/>
            <x v="845"/>
            <x v="846"/>
            <x v="847"/>
            <x v="848"/>
            <x v="849"/>
            <x v="854"/>
            <x v="855"/>
            <x v="856"/>
            <x v="858"/>
            <x v="859"/>
            <x v="860"/>
            <x v="861"/>
            <x v="862"/>
            <x v="872"/>
            <x v="873"/>
            <x v="874"/>
            <x v="891"/>
            <x v="892"/>
            <x v="893"/>
          </reference>
          <reference field="40" count="1" selected="0">
            <x v="1"/>
          </reference>
        </references>
      </pivotArea>
    </format>
    <format dxfId="645">
      <pivotArea dataOnly="0" labelOnly="1" fieldPosition="0">
        <references count="2">
          <reference field="0" count="50">
            <x v="894"/>
            <x v="895"/>
            <x v="896"/>
            <x v="897"/>
            <x v="898"/>
            <x v="899"/>
            <x v="900"/>
            <x v="901"/>
            <x v="902"/>
            <x v="903"/>
            <x v="904"/>
            <x v="924"/>
            <x v="925"/>
            <x v="926"/>
            <x v="934"/>
            <x v="968"/>
            <x v="973"/>
            <x v="974"/>
            <x v="981"/>
            <x v="982"/>
            <x v="1001"/>
            <x v="1002"/>
            <x v="1004"/>
            <x v="1005"/>
            <x v="1006"/>
            <x v="1007"/>
            <x v="1008"/>
            <x v="1009"/>
            <x v="1010"/>
            <x v="1011"/>
            <x v="1012"/>
            <x v="1013"/>
            <x v="1014"/>
            <x v="1015"/>
            <x v="1016"/>
            <x v="1019"/>
            <x v="1020"/>
            <x v="1021"/>
            <x v="1028"/>
            <x v="1029"/>
            <x v="1030"/>
            <x v="1031"/>
            <x v="1032"/>
            <x v="1034"/>
            <x v="1035"/>
            <x v="1036"/>
            <x v="1037"/>
            <x v="1038"/>
            <x v="1039"/>
            <x v="1043"/>
          </reference>
          <reference field="40" count="1" selected="0">
            <x v="1"/>
          </reference>
        </references>
      </pivotArea>
    </format>
    <format dxfId="644">
      <pivotArea dataOnly="0" labelOnly="1" fieldPosition="0">
        <references count="2">
          <reference field="0" count="5">
            <x v="1044"/>
            <x v="1045"/>
            <x v="1046"/>
            <x v="1047"/>
            <x v="1048"/>
          </reference>
          <reference field="40" count="1" selected="0">
            <x v="1"/>
          </reference>
        </references>
      </pivotArea>
    </format>
    <format dxfId="643">
      <pivotArea dataOnly="0" labelOnly="1" fieldPosition="0">
        <references count="2">
          <reference field="0" count="10">
            <x v="18"/>
            <x v="19"/>
            <x v="26"/>
            <x v="27"/>
            <x v="36"/>
            <x v="37"/>
            <x v="38"/>
            <x v="41"/>
            <x v="42"/>
            <x v="44"/>
          </reference>
          <reference field="40" count="1" selected="0">
            <x v="2"/>
          </reference>
        </references>
      </pivotArea>
    </format>
    <format dxfId="642">
      <pivotArea dataOnly="0" labelOnly="1" fieldPosition="0">
        <references count="2">
          <reference field="0" count="4">
            <x v="9"/>
            <x v="14"/>
            <x v="15"/>
            <x v="16"/>
          </reference>
          <reference field="40" count="1" selected="0">
            <x v="3"/>
          </reference>
        </references>
      </pivotArea>
    </format>
    <format dxfId="641">
      <pivotArea dataOnly="0" labelOnly="1" grandCol="1" outline="0" fieldPosition="0"/>
    </format>
    <format dxfId="640">
      <pivotArea type="all" dataOnly="0" outline="0" fieldPosition="0"/>
    </format>
    <format dxfId="639">
      <pivotArea type="all" dataOnly="0" outline="0" fieldPosition="0"/>
    </format>
    <format dxfId="638">
      <pivotArea type="all" dataOnly="0" outline="0" fieldPosition="0"/>
    </format>
    <format dxfId="637">
      <pivotArea field="11" dataOnly="0" grandCol="1" outline="0" axis="axisPage" fieldPosition="0">
        <references count="1">
          <reference field="11" count="1" selected="0">
            <x v="1"/>
          </reference>
        </references>
      </pivotArea>
    </format>
    <format dxfId="636">
      <pivotArea type="origin" dataOnly="0" labelOnly="1" outline="0" fieldPosition="0"/>
    </format>
    <format dxfId="635">
      <pivotArea field="41" type="button" dataOnly="0" labelOnly="1" outline="0" axis="axisCol" fieldPosition="0"/>
    </format>
    <format dxfId="634">
      <pivotArea type="topRight" dataOnly="0" labelOnly="1" outline="0" fieldPosition="0"/>
    </format>
    <format dxfId="633">
      <pivotArea field="40" type="button" dataOnly="0" labelOnly="1" outline="0" axis="axisRow" fieldPosition="0"/>
    </format>
    <format dxfId="632">
      <pivotArea dataOnly="0" labelOnly="1" fieldPosition="0">
        <references count="1">
          <reference field="41" count="1">
            <x v="0"/>
          </reference>
        </references>
      </pivotArea>
    </format>
    <format dxfId="631">
      <pivotArea dataOnly="0" labelOnly="1" grandCol="1" outline="0" fieldPosition="0"/>
    </format>
    <format dxfId="630">
      <pivotArea dataOnly="0" labelOnly="1" fieldPosition="0">
        <references count="1">
          <reference field="41" count="1">
            <x v="0"/>
          </reference>
        </references>
      </pivotArea>
    </format>
    <format dxfId="629">
      <pivotArea dataOnly="0" labelOnly="1" grandCol="1" outline="0" fieldPosition="0"/>
    </format>
    <format dxfId="628">
      <pivotArea dataOnly="0" labelOnly="1" fieldPosition="0">
        <references count="1">
          <reference field="41" count="1">
            <x v="0"/>
          </reference>
        </references>
      </pivotArea>
    </format>
    <format dxfId="627">
      <pivotArea dataOnly="0" labelOnly="1" grandCol="1" outline="0" fieldPosition="0"/>
    </format>
    <format dxfId="626">
      <pivotArea dataOnly="0" labelOnly="1" fieldPosition="0">
        <references count="1">
          <reference field="41" count="1">
            <x v="0"/>
          </reference>
        </references>
      </pivotArea>
    </format>
    <format dxfId="625">
      <pivotArea dataOnly="0" labelOnly="1" grandCol="1" outline="0" fieldPosition="0"/>
    </format>
    <format dxfId="624">
      <pivotArea dataOnly="0" labelOnly="1" fieldPosition="0">
        <references count="1">
          <reference field="41" count="1">
            <x v="0"/>
          </reference>
        </references>
      </pivotArea>
    </format>
    <format dxfId="623">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A4:E280" firstHeaderRow="1" firstDataRow="2" firstDataCol="1" rowPageCount="1" colPageCount="1"/>
  <pivotFields count="47">
    <pivotField axis="axisRow" dataField="1" subtotalTop="0" showAll="0" defaultSubtotal="0">
      <items count="1061">
        <item x="65"/>
        <item x="146"/>
        <item x="147"/>
        <item x="9"/>
        <item x="10"/>
        <item x="11"/>
        <item x="12"/>
        <item x="13"/>
        <item x="14"/>
        <item x="15"/>
        <item x="16"/>
        <item x="17"/>
        <item x="18"/>
        <item x="19"/>
        <item x="20"/>
        <item x="21"/>
        <item x="22"/>
        <item x="23"/>
        <item x="351"/>
        <item x="349"/>
        <item x="324"/>
        <item x="338"/>
        <item x="341"/>
        <item x="343"/>
        <item x="345"/>
        <item x="445"/>
        <item x="711"/>
        <item x="714"/>
        <item x="546"/>
        <item x="550"/>
        <item x="624"/>
        <item x="683"/>
        <item x="686"/>
        <item x="773"/>
        <item x="657"/>
        <item x="658"/>
        <item x="717"/>
        <item x="720"/>
        <item x="722"/>
        <item x="659"/>
        <item x="660"/>
        <item x="723"/>
        <item x="724"/>
        <item x="661"/>
        <item x="725"/>
        <item x="662"/>
        <item x="774"/>
        <item x="663"/>
        <item x="664"/>
        <item x="665"/>
        <item x="666"/>
        <item x="667"/>
        <item x="668"/>
        <item x="670"/>
        <item x="671"/>
        <item x="672"/>
        <item x="675"/>
        <item x="676"/>
        <item x="678"/>
        <item x="680"/>
        <item x="681"/>
        <item x="691"/>
        <item x="692"/>
        <item x="693"/>
        <item x="697"/>
        <item x="698"/>
        <item x="700"/>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s>
    </pivotField>
    <pivotField subtotalTop="0" showAll="0" defaultSubtotal="0"/>
    <pivotField subtotalTop="0" showAll="0" defaultSubtotal="0"/>
    <pivotField subtotalTop="0" showAll="0" defaultSubtotal="0"/>
    <pivotField subtotalTop="0" showAll="0" sortType="ascending"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axis="axisPage" subtotalTop="0" showAll="0" defaultSubtotal="0">
      <items count="2">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Col" showAll="0" defaultSubtotal="0">
      <items count="4">
        <item x="3"/>
        <item x="2"/>
        <item x="0"/>
        <item x="1"/>
      </items>
    </pivotField>
    <pivotField subtotalTop="0" showAll="0" defaultSubtotal="0"/>
    <pivotField axis="axisRow" showAll="0" defaultSubtotal="0">
      <items count="5">
        <item x="3"/>
        <item x="1"/>
        <item x="4"/>
        <item x="2"/>
        <item h="1" x="0"/>
      </items>
    </pivotField>
    <pivotField showAll="0" defaultSubtotal="0"/>
    <pivotField subtotalTop="0" showAll="0" defaultSubtotal="0"/>
    <pivotField showAll="0" defaultSubtotal="0"/>
    <pivotField subtotalTop="0" showAll="0" defaultSubtotal="0"/>
    <pivotField showAll="0" defaultSubtotal="0"/>
    <pivotField showAll="0" defaultSubtotal="0"/>
  </pivotFields>
  <rowFields count="2">
    <field x="40"/>
    <field x="0"/>
  </rowFields>
  <rowItems count="275">
    <i>
      <x/>
    </i>
    <i r="1">
      <x v="1"/>
    </i>
    <i r="1">
      <x v="2"/>
    </i>
    <i r="1">
      <x v="20"/>
    </i>
    <i r="1">
      <x v="21"/>
    </i>
    <i r="1">
      <x v="22"/>
    </i>
    <i r="1">
      <x v="23"/>
    </i>
    <i r="1">
      <x v="24"/>
    </i>
    <i r="1">
      <x v="25"/>
    </i>
    <i r="1">
      <x v="28"/>
    </i>
    <i r="1">
      <x v="29"/>
    </i>
    <i r="1">
      <x v="30"/>
    </i>
    <i r="1">
      <x v="31"/>
    </i>
    <i r="1">
      <x v="32"/>
    </i>
    <i r="1">
      <x v="33"/>
    </i>
    <i r="1">
      <x v="46"/>
    </i>
    <i r="1">
      <x v="67"/>
    </i>
    <i r="1">
      <x v="68"/>
    </i>
    <i r="1">
      <x v="69"/>
    </i>
    <i r="1">
      <x v="70"/>
    </i>
    <i r="1">
      <x v="71"/>
    </i>
    <i>
      <x v="1"/>
    </i>
    <i r="1">
      <x v="73"/>
    </i>
    <i r="1">
      <x v="106"/>
    </i>
    <i r="1">
      <x v="109"/>
    </i>
    <i r="1">
      <x v="143"/>
    </i>
    <i r="1">
      <x v="147"/>
    </i>
    <i r="1">
      <x v="158"/>
    </i>
    <i r="1">
      <x v="201"/>
    </i>
    <i r="1">
      <x v="205"/>
    </i>
    <i r="1">
      <x v="220"/>
    </i>
    <i r="1">
      <x v="221"/>
    </i>
    <i r="1">
      <x v="222"/>
    </i>
    <i r="1">
      <x v="223"/>
    </i>
    <i r="1">
      <x v="228"/>
    </i>
    <i r="1">
      <x v="229"/>
    </i>
    <i r="1">
      <x v="230"/>
    </i>
    <i r="1">
      <x v="236"/>
    </i>
    <i r="1">
      <x v="246"/>
    </i>
    <i r="1">
      <x v="256"/>
    </i>
    <i r="1">
      <x v="265"/>
    </i>
    <i r="1">
      <x v="267"/>
    </i>
    <i r="1">
      <x v="270"/>
    </i>
    <i r="1">
      <x v="272"/>
    </i>
    <i r="1">
      <x v="274"/>
    </i>
    <i r="1">
      <x v="275"/>
    </i>
    <i r="1">
      <x v="281"/>
    </i>
    <i r="1">
      <x v="282"/>
    </i>
    <i r="1">
      <x v="283"/>
    </i>
    <i r="1">
      <x v="285"/>
    </i>
    <i r="1">
      <x v="286"/>
    </i>
    <i r="1">
      <x v="288"/>
    </i>
    <i r="1">
      <x v="290"/>
    </i>
    <i r="1">
      <x v="293"/>
    </i>
    <i r="1">
      <x v="295"/>
    </i>
    <i r="1">
      <x v="298"/>
    </i>
    <i r="1">
      <x v="314"/>
    </i>
    <i r="1">
      <x v="333"/>
    </i>
    <i r="1">
      <x v="334"/>
    </i>
    <i r="1">
      <x v="335"/>
    </i>
    <i r="1">
      <x v="346"/>
    </i>
    <i r="1">
      <x v="352"/>
    </i>
    <i r="1">
      <x v="357"/>
    </i>
    <i r="1">
      <x v="358"/>
    </i>
    <i r="1">
      <x v="359"/>
    </i>
    <i r="1">
      <x v="360"/>
    </i>
    <i r="1">
      <x v="361"/>
    </i>
    <i r="1">
      <x v="362"/>
    </i>
    <i r="1">
      <x v="364"/>
    </i>
    <i r="1">
      <x v="369"/>
    </i>
    <i r="1">
      <x v="370"/>
    </i>
    <i r="1">
      <x v="372"/>
    </i>
    <i r="1">
      <x v="373"/>
    </i>
    <i r="1">
      <x v="375"/>
    </i>
    <i r="1">
      <x v="379"/>
    </i>
    <i r="1">
      <x v="382"/>
    </i>
    <i r="1">
      <x v="384"/>
    </i>
    <i r="1">
      <x v="385"/>
    </i>
    <i r="1">
      <x v="389"/>
    </i>
    <i r="1">
      <x v="407"/>
    </i>
    <i r="1">
      <x v="409"/>
    </i>
    <i r="1">
      <x v="410"/>
    </i>
    <i r="1">
      <x v="418"/>
    </i>
    <i r="1">
      <x v="420"/>
    </i>
    <i r="1">
      <x v="421"/>
    </i>
    <i r="1">
      <x v="423"/>
    </i>
    <i r="1">
      <x v="424"/>
    </i>
    <i r="1">
      <x v="427"/>
    </i>
    <i r="1">
      <x v="429"/>
    </i>
    <i r="1">
      <x v="430"/>
    </i>
    <i r="1">
      <x v="432"/>
    </i>
    <i r="1">
      <x v="433"/>
    </i>
    <i r="1">
      <x v="434"/>
    </i>
    <i r="1">
      <x v="435"/>
    </i>
    <i r="1">
      <x v="436"/>
    </i>
    <i r="1">
      <x v="437"/>
    </i>
    <i r="1">
      <x v="438"/>
    </i>
    <i r="1">
      <x v="451"/>
    </i>
    <i r="1">
      <x v="452"/>
    </i>
    <i r="1">
      <x v="464"/>
    </i>
    <i r="1">
      <x v="468"/>
    </i>
    <i r="1">
      <x v="470"/>
    </i>
    <i r="1">
      <x v="483"/>
    </i>
    <i r="1">
      <x v="484"/>
    </i>
    <i r="1">
      <x v="489"/>
    </i>
    <i r="1">
      <x v="490"/>
    </i>
    <i r="1">
      <x v="498"/>
    </i>
    <i r="1">
      <x v="504"/>
    </i>
    <i r="1">
      <x v="507"/>
    </i>
    <i r="1">
      <x v="508"/>
    </i>
    <i r="1">
      <x v="513"/>
    </i>
    <i r="1">
      <x v="514"/>
    </i>
    <i r="1">
      <x v="515"/>
    </i>
    <i r="1">
      <x v="516"/>
    </i>
    <i r="1">
      <x v="517"/>
    </i>
    <i r="1">
      <x v="518"/>
    </i>
    <i r="1">
      <x v="519"/>
    </i>
    <i r="1">
      <x v="520"/>
    </i>
    <i r="1">
      <x v="521"/>
    </i>
    <i r="1">
      <x v="522"/>
    </i>
    <i r="1">
      <x v="523"/>
    </i>
    <i r="1">
      <x v="524"/>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8"/>
    </i>
    <i r="1">
      <x v="560"/>
    </i>
    <i r="1">
      <x v="565"/>
    </i>
    <i r="1">
      <x v="570"/>
    </i>
    <i r="1">
      <x v="571"/>
    </i>
    <i r="1">
      <x v="572"/>
    </i>
    <i r="1">
      <x v="589"/>
    </i>
    <i r="1">
      <x v="591"/>
    </i>
    <i r="1">
      <x v="596"/>
    </i>
    <i r="1">
      <x v="597"/>
    </i>
    <i r="1">
      <x v="608"/>
    </i>
    <i r="1">
      <x v="612"/>
    </i>
    <i r="1">
      <x v="624"/>
    </i>
    <i r="1">
      <x v="626"/>
    </i>
    <i r="1">
      <x v="628"/>
    </i>
    <i r="1">
      <x v="649"/>
    </i>
    <i r="1">
      <x v="653"/>
    </i>
    <i r="1">
      <x v="654"/>
    </i>
    <i r="1">
      <x v="683"/>
    </i>
    <i r="1">
      <x v="688"/>
    </i>
    <i r="1">
      <x v="689"/>
    </i>
    <i r="1">
      <x v="702"/>
    </i>
    <i r="1">
      <x v="709"/>
    </i>
    <i r="1">
      <x v="712"/>
    </i>
    <i r="1">
      <x v="713"/>
    </i>
    <i r="1">
      <x v="716"/>
    </i>
    <i r="1">
      <x v="719"/>
    </i>
    <i r="1">
      <x v="723"/>
    </i>
    <i r="1">
      <x v="724"/>
    </i>
    <i r="1">
      <x v="742"/>
    </i>
    <i r="1">
      <x v="743"/>
    </i>
    <i r="1">
      <x v="746"/>
    </i>
    <i r="1">
      <x v="747"/>
    </i>
    <i r="1">
      <x v="748"/>
    </i>
    <i r="1">
      <x v="751"/>
    </i>
    <i r="1">
      <x v="756"/>
    </i>
    <i r="1">
      <x v="758"/>
    </i>
    <i r="1">
      <x v="759"/>
    </i>
    <i r="1">
      <x v="761"/>
    </i>
    <i r="1">
      <x v="762"/>
    </i>
    <i r="1">
      <x v="763"/>
    </i>
    <i r="1">
      <x v="764"/>
    </i>
    <i r="1">
      <x v="765"/>
    </i>
    <i r="1">
      <x v="766"/>
    </i>
    <i r="1">
      <x v="767"/>
    </i>
    <i r="1">
      <x v="773"/>
    </i>
    <i r="1">
      <x v="776"/>
    </i>
    <i r="1">
      <x v="786"/>
    </i>
    <i r="1">
      <x v="788"/>
    </i>
    <i r="1">
      <x v="793"/>
    </i>
    <i r="1">
      <x v="796"/>
    </i>
    <i r="1">
      <x v="798"/>
    </i>
    <i r="1">
      <x v="799"/>
    </i>
    <i r="1">
      <x v="806"/>
    </i>
    <i r="1">
      <x v="818"/>
    </i>
    <i r="1">
      <x v="820"/>
    </i>
    <i r="1">
      <x v="854"/>
    </i>
    <i r="1">
      <x v="855"/>
    </i>
    <i r="1">
      <x v="856"/>
    </i>
    <i r="1">
      <x v="859"/>
    </i>
    <i r="1">
      <x v="860"/>
    </i>
    <i r="1">
      <x v="861"/>
    </i>
    <i r="1">
      <x v="862"/>
    </i>
    <i r="1">
      <x v="872"/>
    </i>
    <i r="1">
      <x v="873"/>
    </i>
    <i r="1">
      <x v="874"/>
    </i>
    <i r="1">
      <x v="892"/>
    </i>
    <i r="1">
      <x v="893"/>
    </i>
    <i r="1">
      <x v="894"/>
    </i>
    <i r="1">
      <x v="895"/>
    </i>
    <i r="1">
      <x v="896"/>
    </i>
    <i r="1">
      <x v="897"/>
    </i>
    <i r="1">
      <x v="898"/>
    </i>
    <i r="1">
      <x v="899"/>
    </i>
    <i r="1">
      <x v="900"/>
    </i>
    <i r="1">
      <x v="901"/>
    </i>
    <i r="1">
      <x v="902"/>
    </i>
    <i r="1">
      <x v="903"/>
    </i>
    <i r="1">
      <x v="904"/>
    </i>
    <i r="1">
      <x v="924"/>
    </i>
    <i r="1">
      <x v="925"/>
    </i>
    <i r="1">
      <x v="926"/>
    </i>
    <i r="1">
      <x v="969"/>
    </i>
    <i r="1">
      <x v="974"/>
    </i>
    <i r="1">
      <x v="981"/>
    </i>
    <i r="1">
      <x v="1001"/>
    </i>
    <i r="1">
      <x v="1004"/>
    </i>
    <i r="1">
      <x v="1005"/>
    </i>
    <i r="1">
      <x v="1006"/>
    </i>
    <i r="1">
      <x v="1007"/>
    </i>
    <i r="1">
      <x v="1008"/>
    </i>
    <i r="1">
      <x v="1009"/>
    </i>
    <i r="1">
      <x v="1010"/>
    </i>
    <i r="1">
      <x v="1011"/>
    </i>
    <i r="1">
      <x v="1012"/>
    </i>
    <i r="1">
      <x v="1013"/>
    </i>
    <i r="1">
      <x v="1014"/>
    </i>
    <i r="1">
      <x v="1015"/>
    </i>
    <i r="1">
      <x v="1016"/>
    </i>
    <i r="1">
      <x v="1019"/>
    </i>
    <i r="1">
      <x v="1021"/>
    </i>
    <i r="1">
      <x v="1028"/>
    </i>
    <i r="1">
      <x v="1029"/>
    </i>
    <i r="1">
      <x v="1030"/>
    </i>
    <i r="1">
      <x v="1031"/>
    </i>
    <i r="1">
      <x v="1034"/>
    </i>
    <i r="1">
      <x v="1035"/>
    </i>
    <i r="1">
      <x v="1036"/>
    </i>
    <i r="1">
      <x v="1038"/>
    </i>
    <i r="1">
      <x v="1043"/>
    </i>
    <i r="1">
      <x v="1044"/>
    </i>
    <i r="1">
      <x v="1045"/>
    </i>
    <i r="1">
      <x v="1048"/>
    </i>
    <i>
      <x v="2"/>
    </i>
    <i r="1">
      <x v="18"/>
    </i>
    <i r="1">
      <x v="19"/>
    </i>
    <i r="1">
      <x v="26"/>
    </i>
    <i r="1">
      <x v="27"/>
    </i>
    <i r="1">
      <x v="36"/>
    </i>
    <i r="1">
      <x v="37"/>
    </i>
    <i r="1">
      <x v="38"/>
    </i>
    <i r="1">
      <x v="41"/>
    </i>
    <i r="1">
      <x v="42"/>
    </i>
    <i r="1">
      <x v="44"/>
    </i>
    <i t="grand">
      <x/>
    </i>
  </rowItems>
  <colFields count="1">
    <field x="38"/>
  </colFields>
  <colItems count="4">
    <i>
      <x v="1"/>
    </i>
    <i>
      <x v="2"/>
    </i>
    <i>
      <x v="3"/>
    </i>
    <i t="grand">
      <x/>
    </i>
  </colItems>
  <pageFields count="1">
    <pageField fld="28" item="1" hier="-1"/>
  </pageFields>
  <dataFields count="1">
    <dataField name="Count of Statement" fld="0" subtotal="count" baseField="0" baseItem="0"/>
  </dataFields>
  <formats count="51">
    <format dxfId="475">
      <pivotArea type="all" dataOnly="0" outline="0" fieldPosition="0"/>
    </format>
    <format dxfId="474">
      <pivotArea outline="0" collapsedLevelsAreSubtotals="1" fieldPosition="0"/>
    </format>
    <format dxfId="473">
      <pivotArea type="origin" dataOnly="0" labelOnly="1" outline="0" fieldPosition="0"/>
    </format>
    <format dxfId="472">
      <pivotArea type="topRight" dataOnly="0" labelOnly="1" outline="0" fieldPosition="0"/>
    </format>
    <format dxfId="471">
      <pivotArea dataOnly="0" labelOnly="1" grandRow="1" outline="0" fieldPosition="0"/>
    </format>
    <format dxfId="470">
      <pivotArea dataOnly="0" labelOnly="1" grandCol="1" outline="0" fieldPosition="0"/>
    </format>
    <format dxfId="469">
      <pivotArea type="all" dataOnly="0" outline="0" fieldPosition="0"/>
    </format>
    <format dxfId="468">
      <pivotArea outline="0" collapsedLevelsAreSubtotals="1" fieldPosition="0"/>
    </format>
    <format dxfId="467">
      <pivotArea type="origin" dataOnly="0" labelOnly="1" outline="0" fieldPosition="0"/>
    </format>
    <format dxfId="466">
      <pivotArea type="topRight" dataOnly="0" labelOnly="1" outline="0" fieldPosition="0"/>
    </format>
    <format dxfId="465">
      <pivotArea dataOnly="0" labelOnly="1" grandRow="1" outline="0" fieldPosition="0"/>
    </format>
    <format dxfId="464">
      <pivotArea dataOnly="0" labelOnly="1" grandCol="1" outline="0" fieldPosition="0"/>
    </format>
    <format dxfId="463">
      <pivotArea type="origin" dataOnly="0" labelOnly="1" outline="0" fieldPosition="0"/>
    </format>
    <format dxfId="462">
      <pivotArea type="topRight" dataOnly="0" labelOnly="1" outline="0" fieldPosition="0"/>
    </format>
    <format dxfId="461">
      <pivotArea dataOnly="0" labelOnly="1" grandCol="1" outline="0" fieldPosition="0"/>
    </format>
    <format dxfId="460">
      <pivotArea grandRow="1" outline="0" collapsedLevelsAreSubtotals="1" fieldPosition="0"/>
    </format>
    <format dxfId="459">
      <pivotArea dataOnly="0" labelOnly="1" grandRow="1" outline="0" fieldPosition="0"/>
    </format>
    <format dxfId="458">
      <pivotArea type="all" dataOnly="0" outline="0" fieldPosition="0"/>
    </format>
    <format dxfId="457">
      <pivotArea outline="0" collapsedLevelsAreSubtotals="1" fieldPosition="0"/>
    </format>
    <format dxfId="456">
      <pivotArea type="origin" dataOnly="0" labelOnly="1" outline="0" fieldPosition="0"/>
    </format>
    <format dxfId="455">
      <pivotArea type="topRight" dataOnly="0" labelOnly="1" outline="0" fieldPosition="0"/>
    </format>
    <format dxfId="454">
      <pivotArea dataOnly="0" labelOnly="1" grandRow="1" outline="0" fieldPosition="0"/>
    </format>
    <format dxfId="453">
      <pivotArea dataOnly="0" labelOnly="1" grandCol="1" outline="0" fieldPosition="0"/>
    </format>
    <format dxfId="452">
      <pivotArea dataOnly="0" labelOnly="1" grandCol="1" outline="0" offset="IV256" fieldPosition="0"/>
    </format>
    <format dxfId="451">
      <pivotArea dataOnly="0" labelOnly="1" grandCol="1" outline="0" fieldPosition="0"/>
    </format>
    <format dxfId="450">
      <pivotArea outline="0" collapsedLevelsAreSubtotals="1" fieldPosition="0"/>
    </format>
    <format dxfId="449">
      <pivotArea type="origin" dataOnly="0" labelOnly="1" outline="0" fieldPosition="0"/>
    </format>
    <format dxfId="448">
      <pivotArea type="topRight" dataOnly="0" labelOnly="1" outline="0" fieldPosition="0"/>
    </format>
    <format dxfId="447">
      <pivotArea dataOnly="0" labelOnly="1" grandCol="1" outline="0" fieldPosition="0"/>
    </format>
    <format dxfId="446">
      <pivotArea grandRow="1" outline="0" collapsedLevelsAreSubtotals="1" fieldPosition="0"/>
    </format>
    <format dxfId="445">
      <pivotArea dataOnly="0" labelOnly="1" grandRow="1" outline="0" fieldPosition="0"/>
    </format>
    <format dxfId="444">
      <pivotArea field="40" type="button" dataOnly="0" labelOnly="1" outline="0" axis="axisRow" fieldPosition="0"/>
    </format>
    <format dxfId="443">
      <pivotArea dataOnly="0" labelOnly="1" grandCol="1" outline="0" fieldPosition="0"/>
    </format>
    <format dxfId="442">
      <pivotArea type="origin" dataOnly="0" labelOnly="1" outline="0" fieldPosition="0"/>
    </format>
    <format dxfId="441">
      <pivotArea field="38" type="button" dataOnly="0" labelOnly="1" outline="0" axis="axisCol" fieldPosition="0"/>
    </format>
    <format dxfId="440">
      <pivotArea type="topRight" dataOnly="0" labelOnly="1" outline="0" fieldPosition="0"/>
    </format>
    <format dxfId="439">
      <pivotArea field="40" type="button" dataOnly="0" labelOnly="1" outline="0" axis="axisRow" fieldPosition="0"/>
    </format>
    <format dxfId="438">
      <pivotArea dataOnly="0" labelOnly="1" fieldPosition="0">
        <references count="1">
          <reference field="38" count="3">
            <x v="1"/>
            <x v="2"/>
            <x v="3"/>
          </reference>
        </references>
      </pivotArea>
    </format>
    <format dxfId="437">
      <pivotArea dataOnly="0" labelOnly="1" grandCol="1" outline="0" fieldPosition="0"/>
    </format>
    <format dxfId="436">
      <pivotArea dataOnly="0" labelOnly="1" fieldPosition="0">
        <references count="1">
          <reference field="38" count="3">
            <x v="1"/>
            <x v="2"/>
            <x v="3"/>
          </reference>
        </references>
      </pivotArea>
    </format>
    <format dxfId="435">
      <pivotArea dataOnly="0" labelOnly="1" grandCol="1" outline="0" fieldPosition="0"/>
    </format>
    <format dxfId="434">
      <pivotArea dataOnly="0" labelOnly="1" fieldPosition="0">
        <references count="1">
          <reference field="38" count="3">
            <x v="1"/>
            <x v="2"/>
            <x v="3"/>
          </reference>
        </references>
      </pivotArea>
    </format>
    <format dxfId="433">
      <pivotArea dataOnly="0" labelOnly="1" grandCol="1" outline="0" fieldPosition="0"/>
    </format>
    <format dxfId="432">
      <pivotArea dataOnly="0" labelOnly="1" fieldPosition="0">
        <references count="1">
          <reference field="38" count="3">
            <x v="1"/>
            <x v="2"/>
            <x v="3"/>
          </reference>
        </references>
      </pivotArea>
    </format>
    <format dxfId="431">
      <pivotArea dataOnly="0" labelOnly="1" grandCol="1" outline="0" fieldPosition="0"/>
    </format>
    <format dxfId="430">
      <pivotArea dataOnly="0" labelOnly="1" fieldPosition="0">
        <references count="1">
          <reference field="38" count="3">
            <x v="1"/>
            <x v="2"/>
            <x v="3"/>
          </reference>
        </references>
      </pivotArea>
    </format>
    <format dxfId="429">
      <pivotArea dataOnly="0" labelOnly="1" grandCol="1" outline="0" fieldPosition="0"/>
    </format>
    <format dxfId="428">
      <pivotArea dataOnly="0" labelOnly="1" fieldPosition="0">
        <references count="1">
          <reference field="38" count="3">
            <x v="1"/>
            <x v="2"/>
            <x v="3"/>
          </reference>
        </references>
      </pivotArea>
    </format>
    <format dxfId="427">
      <pivotArea dataOnly="0" labelOnly="1" grandCol="1" outline="0" fieldPosition="0"/>
    </format>
    <format dxfId="426">
      <pivotArea dataOnly="0" labelOnly="1" fieldPosition="0">
        <references count="1">
          <reference field="38" count="3">
            <x v="1"/>
            <x v="2"/>
            <x v="3"/>
          </reference>
        </references>
      </pivotArea>
    </format>
    <format dxfId="42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CATEGORY" colHeaderCaption="">
  <location ref="G4:J280" firstHeaderRow="1" firstDataRow="2" firstDataCol="1" rowPageCount="1" colPageCount="1"/>
  <pivotFields count="47">
    <pivotField axis="axisRow" dataField="1" subtotalTop="0" showAll="0" defaultSubtotal="0">
      <items count="1061">
        <item x="65"/>
        <item x="146"/>
        <item x="147"/>
        <item x="9"/>
        <item x="10"/>
        <item x="11"/>
        <item x="12"/>
        <item x="13"/>
        <item x="14"/>
        <item x="15"/>
        <item x="16"/>
        <item x="17"/>
        <item x="18"/>
        <item x="19"/>
        <item x="20"/>
        <item x="21"/>
        <item x="22"/>
        <item x="23"/>
        <item x="351"/>
        <item x="349"/>
        <item x="324"/>
        <item x="338"/>
        <item x="341"/>
        <item x="343"/>
        <item x="345"/>
        <item x="445"/>
        <item x="711"/>
        <item x="714"/>
        <item x="546"/>
        <item x="550"/>
        <item x="624"/>
        <item x="683"/>
        <item x="686"/>
        <item x="773"/>
        <item x="657"/>
        <item x="658"/>
        <item x="717"/>
        <item x="720"/>
        <item x="722"/>
        <item x="659"/>
        <item x="660"/>
        <item x="723"/>
        <item x="724"/>
        <item x="661"/>
        <item x="725"/>
        <item x="662"/>
        <item x="774"/>
        <item x="663"/>
        <item x="664"/>
        <item x="665"/>
        <item x="666"/>
        <item x="667"/>
        <item x="668"/>
        <item x="670"/>
        <item x="671"/>
        <item x="672"/>
        <item x="675"/>
        <item x="676"/>
        <item x="678"/>
        <item x="680"/>
        <item x="681"/>
        <item x="691"/>
        <item x="692"/>
        <item x="693"/>
        <item x="697"/>
        <item x="698"/>
        <item x="700"/>
        <item x="800"/>
        <item x="817"/>
        <item x="838"/>
        <item x="840"/>
        <item x="842"/>
        <item x="0"/>
        <item x="1"/>
        <item x="2"/>
        <item x="3"/>
        <item x="4"/>
        <item x="5"/>
        <item x="6"/>
        <item x="7"/>
        <item x="8"/>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9"/>
        <item x="340"/>
        <item x="342"/>
        <item x="344"/>
        <item x="346"/>
        <item x="347"/>
        <item x="348"/>
        <item x="350"/>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7"/>
        <item x="548"/>
        <item x="549"/>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69"/>
        <item x="673"/>
        <item x="674"/>
        <item x="677"/>
        <item x="679"/>
        <item x="682"/>
        <item x="684"/>
        <item x="685"/>
        <item x="687"/>
        <item x="688"/>
        <item x="689"/>
        <item x="690"/>
        <item x="694"/>
        <item x="695"/>
        <item x="696"/>
        <item x="699"/>
        <item x="701"/>
        <item x="702"/>
        <item x="703"/>
        <item x="704"/>
        <item x="705"/>
        <item x="706"/>
        <item x="707"/>
        <item x="708"/>
        <item x="709"/>
        <item x="710"/>
        <item x="712"/>
        <item x="713"/>
        <item x="715"/>
        <item x="716"/>
        <item x="718"/>
        <item x="719"/>
        <item x="721"/>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5"/>
        <item x="776"/>
        <item x="777"/>
        <item x="778"/>
        <item x="779"/>
        <item x="780"/>
        <item x="781"/>
        <item x="782"/>
        <item x="783"/>
        <item x="784"/>
        <item x="785"/>
        <item x="786"/>
        <item x="787"/>
        <item x="788"/>
        <item x="789"/>
        <item x="790"/>
        <item x="791"/>
        <item x="792"/>
        <item x="793"/>
        <item x="794"/>
        <item x="795"/>
        <item x="796"/>
        <item x="797"/>
        <item x="798"/>
        <item x="799"/>
        <item x="801"/>
        <item x="802"/>
        <item x="803"/>
        <item x="804"/>
        <item x="805"/>
        <item x="806"/>
        <item x="807"/>
        <item x="808"/>
        <item x="809"/>
        <item x="810"/>
        <item x="811"/>
        <item x="812"/>
        <item x="813"/>
        <item x="814"/>
        <item x="815"/>
        <item x="816"/>
        <item x="818"/>
        <item x="819"/>
        <item x="820"/>
        <item x="821"/>
        <item x="822"/>
        <item x="823"/>
        <item x="824"/>
        <item x="825"/>
        <item x="826"/>
        <item x="827"/>
        <item x="828"/>
        <item x="829"/>
        <item x="830"/>
        <item x="831"/>
        <item x="832"/>
        <item x="833"/>
        <item x="834"/>
        <item x="835"/>
        <item x="836"/>
        <item x="837"/>
        <item x="839"/>
        <item x="841"/>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s>
    </pivotField>
    <pivotField subtotalTop="0" showAll="0" defaultSubtotal="0"/>
    <pivotField subtotalTop="0" showAll="0" defaultSubtotal="0"/>
    <pivotField subtotalTop="0" showAll="0" defaultSubtotal="0"/>
    <pivotField subtotalTop="0" showAll="0" sortType="ascending"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axis="axisPage" subtotalTop="0" showAll="0" defaultSubtotal="0">
      <items count="2">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axis="axisRow" showAll="0" defaultSubtotal="0">
      <items count="5">
        <item x="3"/>
        <item x="1"/>
        <item x="4"/>
        <item x="2"/>
        <item h="1" x="0"/>
      </items>
    </pivotField>
    <pivotField showAll="0" defaultSubtotal="0"/>
    <pivotField subtotalTop="0" showAll="0" defaultSubtotal="0"/>
    <pivotField axis="axisCol" showAll="0" defaultSubtotal="0">
      <items count="3">
        <item x="2"/>
        <item x="1"/>
        <item x="0"/>
      </items>
    </pivotField>
    <pivotField subtotalTop="0" showAll="0" defaultSubtotal="0"/>
    <pivotField showAll="0" defaultSubtotal="0"/>
    <pivotField showAll="0" defaultSubtotal="0"/>
  </pivotFields>
  <rowFields count="2">
    <field x="40"/>
    <field x="0"/>
  </rowFields>
  <rowItems count="275">
    <i>
      <x/>
    </i>
    <i r="1">
      <x v="1"/>
    </i>
    <i r="1">
      <x v="2"/>
    </i>
    <i r="1">
      <x v="20"/>
    </i>
    <i r="1">
      <x v="21"/>
    </i>
    <i r="1">
      <x v="22"/>
    </i>
    <i r="1">
      <x v="23"/>
    </i>
    <i r="1">
      <x v="24"/>
    </i>
    <i r="1">
      <x v="25"/>
    </i>
    <i r="1">
      <x v="28"/>
    </i>
    <i r="1">
      <x v="29"/>
    </i>
    <i r="1">
      <x v="30"/>
    </i>
    <i r="1">
      <x v="31"/>
    </i>
    <i r="1">
      <x v="32"/>
    </i>
    <i r="1">
      <x v="33"/>
    </i>
    <i r="1">
      <x v="46"/>
    </i>
    <i r="1">
      <x v="67"/>
    </i>
    <i r="1">
      <x v="68"/>
    </i>
    <i r="1">
      <x v="69"/>
    </i>
    <i r="1">
      <x v="70"/>
    </i>
    <i r="1">
      <x v="71"/>
    </i>
    <i>
      <x v="1"/>
    </i>
    <i r="1">
      <x v="73"/>
    </i>
    <i r="1">
      <x v="106"/>
    </i>
    <i r="1">
      <x v="109"/>
    </i>
    <i r="1">
      <x v="143"/>
    </i>
    <i r="1">
      <x v="147"/>
    </i>
    <i r="1">
      <x v="158"/>
    </i>
    <i r="1">
      <x v="201"/>
    </i>
    <i r="1">
      <x v="205"/>
    </i>
    <i r="1">
      <x v="220"/>
    </i>
    <i r="1">
      <x v="221"/>
    </i>
    <i r="1">
      <x v="222"/>
    </i>
    <i r="1">
      <x v="223"/>
    </i>
    <i r="1">
      <x v="228"/>
    </i>
    <i r="1">
      <x v="229"/>
    </i>
    <i r="1">
      <x v="230"/>
    </i>
    <i r="1">
      <x v="236"/>
    </i>
    <i r="1">
      <x v="246"/>
    </i>
    <i r="1">
      <x v="256"/>
    </i>
    <i r="1">
      <x v="265"/>
    </i>
    <i r="1">
      <x v="267"/>
    </i>
    <i r="1">
      <x v="270"/>
    </i>
    <i r="1">
      <x v="272"/>
    </i>
    <i r="1">
      <x v="274"/>
    </i>
    <i r="1">
      <x v="275"/>
    </i>
    <i r="1">
      <x v="281"/>
    </i>
    <i r="1">
      <x v="282"/>
    </i>
    <i r="1">
      <x v="283"/>
    </i>
    <i r="1">
      <x v="285"/>
    </i>
    <i r="1">
      <x v="286"/>
    </i>
    <i r="1">
      <x v="288"/>
    </i>
    <i r="1">
      <x v="290"/>
    </i>
    <i r="1">
      <x v="293"/>
    </i>
    <i r="1">
      <x v="295"/>
    </i>
    <i r="1">
      <x v="298"/>
    </i>
    <i r="1">
      <x v="314"/>
    </i>
    <i r="1">
      <x v="333"/>
    </i>
    <i r="1">
      <x v="334"/>
    </i>
    <i r="1">
      <x v="335"/>
    </i>
    <i r="1">
      <x v="346"/>
    </i>
    <i r="1">
      <x v="352"/>
    </i>
    <i r="1">
      <x v="357"/>
    </i>
    <i r="1">
      <x v="358"/>
    </i>
    <i r="1">
      <x v="359"/>
    </i>
    <i r="1">
      <x v="360"/>
    </i>
    <i r="1">
      <x v="361"/>
    </i>
    <i r="1">
      <x v="362"/>
    </i>
    <i r="1">
      <x v="364"/>
    </i>
    <i r="1">
      <x v="369"/>
    </i>
    <i r="1">
      <x v="370"/>
    </i>
    <i r="1">
      <x v="372"/>
    </i>
    <i r="1">
      <x v="373"/>
    </i>
    <i r="1">
      <x v="375"/>
    </i>
    <i r="1">
      <x v="379"/>
    </i>
    <i r="1">
      <x v="382"/>
    </i>
    <i r="1">
      <x v="384"/>
    </i>
    <i r="1">
      <x v="385"/>
    </i>
    <i r="1">
      <x v="389"/>
    </i>
    <i r="1">
      <x v="407"/>
    </i>
    <i r="1">
      <x v="409"/>
    </i>
    <i r="1">
      <x v="410"/>
    </i>
    <i r="1">
      <x v="418"/>
    </i>
    <i r="1">
      <x v="420"/>
    </i>
    <i r="1">
      <x v="421"/>
    </i>
    <i r="1">
      <x v="423"/>
    </i>
    <i r="1">
      <x v="424"/>
    </i>
    <i r="1">
      <x v="427"/>
    </i>
    <i r="1">
      <x v="429"/>
    </i>
    <i r="1">
      <x v="430"/>
    </i>
    <i r="1">
      <x v="432"/>
    </i>
    <i r="1">
      <x v="433"/>
    </i>
    <i r="1">
      <x v="434"/>
    </i>
    <i r="1">
      <x v="435"/>
    </i>
    <i r="1">
      <x v="436"/>
    </i>
    <i r="1">
      <x v="437"/>
    </i>
    <i r="1">
      <x v="438"/>
    </i>
    <i r="1">
      <x v="451"/>
    </i>
    <i r="1">
      <x v="452"/>
    </i>
    <i r="1">
      <x v="464"/>
    </i>
    <i r="1">
      <x v="468"/>
    </i>
    <i r="1">
      <x v="470"/>
    </i>
    <i r="1">
      <x v="483"/>
    </i>
    <i r="1">
      <x v="484"/>
    </i>
    <i r="1">
      <x v="489"/>
    </i>
    <i r="1">
      <x v="490"/>
    </i>
    <i r="1">
      <x v="498"/>
    </i>
    <i r="1">
      <x v="504"/>
    </i>
    <i r="1">
      <x v="507"/>
    </i>
    <i r="1">
      <x v="508"/>
    </i>
    <i r="1">
      <x v="513"/>
    </i>
    <i r="1">
      <x v="514"/>
    </i>
    <i r="1">
      <x v="515"/>
    </i>
    <i r="1">
      <x v="516"/>
    </i>
    <i r="1">
      <x v="517"/>
    </i>
    <i r="1">
      <x v="518"/>
    </i>
    <i r="1">
      <x v="519"/>
    </i>
    <i r="1">
      <x v="520"/>
    </i>
    <i r="1">
      <x v="521"/>
    </i>
    <i r="1">
      <x v="522"/>
    </i>
    <i r="1">
      <x v="523"/>
    </i>
    <i r="1">
      <x v="524"/>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8"/>
    </i>
    <i r="1">
      <x v="560"/>
    </i>
    <i r="1">
      <x v="565"/>
    </i>
    <i r="1">
      <x v="570"/>
    </i>
    <i r="1">
      <x v="571"/>
    </i>
    <i r="1">
      <x v="572"/>
    </i>
    <i r="1">
      <x v="589"/>
    </i>
    <i r="1">
      <x v="591"/>
    </i>
    <i r="1">
      <x v="596"/>
    </i>
    <i r="1">
      <x v="597"/>
    </i>
    <i r="1">
      <x v="608"/>
    </i>
    <i r="1">
      <x v="612"/>
    </i>
    <i r="1">
      <x v="624"/>
    </i>
    <i r="1">
      <x v="626"/>
    </i>
    <i r="1">
      <x v="628"/>
    </i>
    <i r="1">
      <x v="649"/>
    </i>
    <i r="1">
      <x v="653"/>
    </i>
    <i r="1">
      <x v="654"/>
    </i>
    <i r="1">
      <x v="683"/>
    </i>
    <i r="1">
      <x v="688"/>
    </i>
    <i r="1">
      <x v="689"/>
    </i>
    <i r="1">
      <x v="702"/>
    </i>
    <i r="1">
      <x v="709"/>
    </i>
    <i r="1">
      <x v="712"/>
    </i>
    <i r="1">
      <x v="713"/>
    </i>
    <i r="1">
      <x v="716"/>
    </i>
    <i r="1">
      <x v="719"/>
    </i>
    <i r="1">
      <x v="723"/>
    </i>
    <i r="1">
      <x v="724"/>
    </i>
    <i r="1">
      <x v="742"/>
    </i>
    <i r="1">
      <x v="743"/>
    </i>
    <i r="1">
      <x v="746"/>
    </i>
    <i r="1">
      <x v="747"/>
    </i>
    <i r="1">
      <x v="748"/>
    </i>
    <i r="1">
      <x v="751"/>
    </i>
    <i r="1">
      <x v="756"/>
    </i>
    <i r="1">
      <x v="758"/>
    </i>
    <i r="1">
      <x v="759"/>
    </i>
    <i r="1">
      <x v="761"/>
    </i>
    <i r="1">
      <x v="762"/>
    </i>
    <i r="1">
      <x v="763"/>
    </i>
    <i r="1">
      <x v="764"/>
    </i>
    <i r="1">
      <x v="765"/>
    </i>
    <i r="1">
      <x v="766"/>
    </i>
    <i r="1">
      <x v="767"/>
    </i>
    <i r="1">
      <x v="773"/>
    </i>
    <i r="1">
      <x v="776"/>
    </i>
    <i r="1">
      <x v="786"/>
    </i>
    <i r="1">
      <x v="788"/>
    </i>
    <i r="1">
      <x v="793"/>
    </i>
    <i r="1">
      <x v="796"/>
    </i>
    <i r="1">
      <x v="798"/>
    </i>
    <i r="1">
      <x v="799"/>
    </i>
    <i r="1">
      <x v="806"/>
    </i>
    <i r="1">
      <x v="818"/>
    </i>
    <i r="1">
      <x v="820"/>
    </i>
    <i r="1">
      <x v="854"/>
    </i>
    <i r="1">
      <x v="855"/>
    </i>
    <i r="1">
      <x v="856"/>
    </i>
    <i r="1">
      <x v="859"/>
    </i>
    <i r="1">
      <x v="860"/>
    </i>
    <i r="1">
      <x v="861"/>
    </i>
    <i r="1">
      <x v="862"/>
    </i>
    <i r="1">
      <x v="872"/>
    </i>
    <i r="1">
      <x v="873"/>
    </i>
    <i r="1">
      <x v="874"/>
    </i>
    <i r="1">
      <x v="892"/>
    </i>
    <i r="1">
      <x v="893"/>
    </i>
    <i r="1">
      <x v="894"/>
    </i>
    <i r="1">
      <x v="895"/>
    </i>
    <i r="1">
      <x v="896"/>
    </i>
    <i r="1">
      <x v="897"/>
    </i>
    <i r="1">
      <x v="898"/>
    </i>
    <i r="1">
      <x v="899"/>
    </i>
    <i r="1">
      <x v="900"/>
    </i>
    <i r="1">
      <x v="901"/>
    </i>
    <i r="1">
      <x v="902"/>
    </i>
    <i r="1">
      <x v="903"/>
    </i>
    <i r="1">
      <x v="904"/>
    </i>
    <i r="1">
      <x v="924"/>
    </i>
    <i r="1">
      <x v="925"/>
    </i>
    <i r="1">
      <x v="926"/>
    </i>
    <i r="1">
      <x v="969"/>
    </i>
    <i r="1">
      <x v="974"/>
    </i>
    <i r="1">
      <x v="981"/>
    </i>
    <i r="1">
      <x v="1001"/>
    </i>
    <i r="1">
      <x v="1004"/>
    </i>
    <i r="1">
      <x v="1005"/>
    </i>
    <i r="1">
      <x v="1006"/>
    </i>
    <i r="1">
      <x v="1007"/>
    </i>
    <i r="1">
      <x v="1008"/>
    </i>
    <i r="1">
      <x v="1009"/>
    </i>
    <i r="1">
      <x v="1010"/>
    </i>
    <i r="1">
      <x v="1011"/>
    </i>
    <i r="1">
      <x v="1012"/>
    </i>
    <i r="1">
      <x v="1013"/>
    </i>
    <i r="1">
      <x v="1014"/>
    </i>
    <i r="1">
      <x v="1015"/>
    </i>
    <i r="1">
      <x v="1016"/>
    </i>
    <i r="1">
      <x v="1019"/>
    </i>
    <i r="1">
      <x v="1021"/>
    </i>
    <i r="1">
      <x v="1028"/>
    </i>
    <i r="1">
      <x v="1029"/>
    </i>
    <i r="1">
      <x v="1030"/>
    </i>
    <i r="1">
      <x v="1031"/>
    </i>
    <i r="1">
      <x v="1034"/>
    </i>
    <i r="1">
      <x v="1035"/>
    </i>
    <i r="1">
      <x v="1036"/>
    </i>
    <i r="1">
      <x v="1038"/>
    </i>
    <i r="1">
      <x v="1043"/>
    </i>
    <i r="1">
      <x v="1044"/>
    </i>
    <i r="1">
      <x v="1045"/>
    </i>
    <i r="1">
      <x v="1048"/>
    </i>
    <i>
      <x v="2"/>
    </i>
    <i r="1">
      <x v="18"/>
    </i>
    <i r="1">
      <x v="19"/>
    </i>
    <i r="1">
      <x v="26"/>
    </i>
    <i r="1">
      <x v="27"/>
    </i>
    <i r="1">
      <x v="36"/>
    </i>
    <i r="1">
      <x v="37"/>
    </i>
    <i r="1">
      <x v="38"/>
    </i>
    <i r="1">
      <x v="41"/>
    </i>
    <i r="1">
      <x v="42"/>
    </i>
    <i r="1">
      <x v="44"/>
    </i>
    <i t="grand">
      <x/>
    </i>
  </rowItems>
  <colFields count="1">
    <field x="43"/>
  </colFields>
  <colItems count="3">
    <i>
      <x/>
    </i>
    <i>
      <x v="1"/>
    </i>
    <i t="grand">
      <x/>
    </i>
  </colItems>
  <pageFields count="1">
    <pageField fld="28" item="1" hier="-1"/>
  </pageFields>
  <dataFields count="1">
    <dataField name="Count of Statement" fld="0" subtotal="count" baseField="0" baseItem="0"/>
  </dataFields>
  <formats count="58">
    <format dxfId="533">
      <pivotArea type="all" dataOnly="0" outline="0" fieldPosition="0"/>
    </format>
    <format dxfId="532">
      <pivotArea outline="0" collapsedLevelsAreSubtotals="1" fieldPosition="0"/>
    </format>
    <format dxfId="531">
      <pivotArea type="origin" dataOnly="0" labelOnly="1" outline="0" fieldPosition="0"/>
    </format>
    <format dxfId="530">
      <pivotArea type="topRight" dataOnly="0" labelOnly="1" outline="0" fieldPosition="0"/>
    </format>
    <format dxfId="529">
      <pivotArea dataOnly="0" labelOnly="1" grandRow="1" outline="0" fieldPosition="0"/>
    </format>
    <format dxfId="528">
      <pivotArea dataOnly="0" labelOnly="1" grandCol="1" outline="0" fieldPosition="0"/>
    </format>
    <format dxfId="527">
      <pivotArea type="all" dataOnly="0" outline="0" fieldPosition="0"/>
    </format>
    <format dxfId="526">
      <pivotArea outline="0" collapsedLevelsAreSubtotals="1" fieldPosition="0"/>
    </format>
    <format dxfId="525">
      <pivotArea type="origin" dataOnly="0" labelOnly="1" outline="0" fieldPosition="0"/>
    </format>
    <format dxfId="524">
      <pivotArea type="topRight" dataOnly="0" labelOnly="1" outline="0" fieldPosition="0"/>
    </format>
    <format dxfId="523">
      <pivotArea dataOnly="0" labelOnly="1" grandRow="1" outline="0" fieldPosition="0"/>
    </format>
    <format dxfId="522">
      <pivotArea dataOnly="0" labelOnly="1" grandCol="1" outline="0" fieldPosition="0"/>
    </format>
    <format dxfId="521">
      <pivotArea type="origin" dataOnly="0" labelOnly="1" outline="0" fieldPosition="0"/>
    </format>
    <format dxfId="520">
      <pivotArea type="topRight" dataOnly="0" labelOnly="1" outline="0" fieldPosition="0"/>
    </format>
    <format dxfId="519">
      <pivotArea dataOnly="0" labelOnly="1" grandCol="1" outline="0" fieldPosition="0"/>
    </format>
    <format dxfId="518">
      <pivotArea grandRow="1" outline="0" collapsedLevelsAreSubtotals="1" fieldPosition="0"/>
    </format>
    <format dxfId="517">
      <pivotArea dataOnly="0" labelOnly="1" grandRow="1" outline="0" fieldPosition="0"/>
    </format>
    <format dxfId="516">
      <pivotArea type="all" dataOnly="0" outline="0" fieldPosition="0"/>
    </format>
    <format dxfId="515">
      <pivotArea outline="0" collapsedLevelsAreSubtotals="1" fieldPosition="0"/>
    </format>
    <format dxfId="514">
      <pivotArea type="origin" dataOnly="0" labelOnly="1" outline="0" fieldPosition="0"/>
    </format>
    <format dxfId="513">
      <pivotArea type="topRight" dataOnly="0" labelOnly="1" outline="0" fieldPosition="0"/>
    </format>
    <format dxfId="512">
      <pivotArea dataOnly="0" labelOnly="1" grandRow="1" outline="0" fieldPosition="0"/>
    </format>
    <format dxfId="511">
      <pivotArea dataOnly="0" labelOnly="1" grandCol="1" outline="0" fieldPosition="0"/>
    </format>
    <format dxfId="510">
      <pivotArea dataOnly="0" labelOnly="1" grandCol="1" outline="0" offset="IV256" fieldPosition="0"/>
    </format>
    <format dxfId="509">
      <pivotArea dataOnly="0" labelOnly="1" grandCol="1" outline="0" fieldPosition="0"/>
    </format>
    <format dxfId="508">
      <pivotArea outline="0" collapsedLevelsAreSubtotals="1" fieldPosition="0"/>
    </format>
    <format dxfId="507">
      <pivotArea grandRow="1" outline="0" collapsedLevelsAreSubtotals="1" fieldPosition="0"/>
    </format>
    <format dxfId="506">
      <pivotArea dataOnly="0" labelOnly="1" grandRow="1" outline="0" fieldPosition="0"/>
    </format>
    <format dxfId="505">
      <pivotArea type="origin" dataOnly="0" labelOnly="1" outline="0" fieldPosition="0"/>
    </format>
    <format dxfId="504">
      <pivotArea type="topRight" dataOnly="0" labelOnly="1" outline="0" fieldPosition="0"/>
    </format>
    <format dxfId="503">
      <pivotArea dataOnly="0" labelOnly="1" grandCol="1" outline="0" fieldPosition="0"/>
    </format>
    <format dxfId="502">
      <pivotArea type="origin" dataOnly="0" labelOnly="1" outline="0" fieldPosition="0"/>
    </format>
    <format dxfId="501">
      <pivotArea type="topRight" dataOnly="0" labelOnly="1" outline="0" fieldPosition="0"/>
    </format>
    <format dxfId="500">
      <pivotArea dataOnly="0" labelOnly="1" grandCol="1" outline="0" fieldPosition="0"/>
    </format>
    <format dxfId="499">
      <pivotArea grandRow="1" outline="0" collapsedLevelsAreSubtotals="1" fieldPosition="0"/>
    </format>
    <format dxfId="498">
      <pivotArea dataOnly="0" labelOnly="1" grandRow="1" outline="0" fieldPosition="0"/>
    </format>
    <format dxfId="497">
      <pivotArea field="40" type="button" dataOnly="0" labelOnly="1" outline="0" axis="axisRow" fieldPosition="0"/>
    </format>
    <format dxfId="496">
      <pivotArea dataOnly="0" labelOnly="1" grandCol="1" outline="0" fieldPosition="0"/>
    </format>
    <format dxfId="495">
      <pivotArea type="topRight" dataOnly="0" labelOnly="1" outline="0" fieldPosition="0"/>
    </format>
    <format dxfId="494">
      <pivotArea dataOnly="0" labelOnly="1" grandCol="1" outline="0" fieldPosition="0"/>
    </format>
    <format dxfId="493">
      <pivotArea type="origin" dataOnly="0" labelOnly="1" outline="0" fieldPosition="0"/>
    </format>
    <format dxfId="492">
      <pivotArea field="43" type="button" dataOnly="0" labelOnly="1" outline="0" axis="axisCol" fieldPosition="0"/>
    </format>
    <format dxfId="491">
      <pivotArea type="topRight" dataOnly="0" labelOnly="1" outline="0" fieldPosition="0"/>
    </format>
    <format dxfId="490">
      <pivotArea field="40" type="button" dataOnly="0" labelOnly="1" outline="0" axis="axisRow" fieldPosition="0"/>
    </format>
    <format dxfId="489">
      <pivotArea dataOnly="0" labelOnly="1" fieldPosition="0">
        <references count="1">
          <reference field="43" count="2">
            <x v="0"/>
            <x v="1"/>
          </reference>
        </references>
      </pivotArea>
    </format>
    <format dxfId="488">
      <pivotArea dataOnly="0" labelOnly="1" grandCol="1" outline="0" fieldPosition="0"/>
    </format>
    <format dxfId="487">
      <pivotArea dataOnly="0" labelOnly="1" fieldPosition="0">
        <references count="1">
          <reference field="43" count="2">
            <x v="0"/>
            <x v="1"/>
          </reference>
        </references>
      </pivotArea>
    </format>
    <format dxfId="486">
      <pivotArea dataOnly="0" labelOnly="1" grandCol="1" outline="0" fieldPosition="0"/>
    </format>
    <format dxfId="485">
      <pivotArea dataOnly="0" labelOnly="1" fieldPosition="0">
        <references count="1">
          <reference field="43" count="2">
            <x v="0"/>
            <x v="1"/>
          </reference>
        </references>
      </pivotArea>
    </format>
    <format dxfId="484">
      <pivotArea dataOnly="0" labelOnly="1" grandCol="1" outline="0" fieldPosition="0"/>
    </format>
    <format dxfId="483">
      <pivotArea dataOnly="0" labelOnly="1" fieldPosition="0">
        <references count="1">
          <reference field="43" count="2">
            <x v="0"/>
            <x v="1"/>
          </reference>
        </references>
      </pivotArea>
    </format>
    <format dxfId="482">
      <pivotArea dataOnly="0" labelOnly="1" grandCol="1" outline="0" fieldPosition="0"/>
    </format>
    <format dxfId="481">
      <pivotArea dataOnly="0" labelOnly="1" fieldPosition="0">
        <references count="1">
          <reference field="43" count="2">
            <x v="0"/>
            <x v="1"/>
          </reference>
        </references>
      </pivotArea>
    </format>
    <format dxfId="480">
      <pivotArea dataOnly="0" labelOnly="1" grandCol="1" outline="0" fieldPosition="0"/>
    </format>
    <format dxfId="479">
      <pivotArea dataOnly="0" labelOnly="1" fieldPosition="0">
        <references count="1">
          <reference field="43" count="2">
            <x v="0"/>
            <x v="1"/>
          </reference>
        </references>
      </pivotArea>
    </format>
    <format dxfId="478">
      <pivotArea dataOnly="0" labelOnly="1" grandCol="1" outline="0" fieldPosition="0"/>
    </format>
    <format dxfId="477">
      <pivotArea dataOnly="0" labelOnly="1" fieldPosition="0">
        <references count="1">
          <reference field="43" count="2">
            <x v="0"/>
            <x v="1"/>
          </reference>
        </references>
      </pivotArea>
    </format>
    <format dxfId="476">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printerSettings" Target="../printerSettings/printerSettings13.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WRCB-2014informational-order@waterboards.ca.gov" TargetMode="External"/><Relationship Id="rId1" Type="http://schemas.openxmlformats.org/officeDocument/2006/relationships/hyperlink" Target="http://www.waterboards.ca.gov/waterrights/water_issues/programs/ewrims/curtailment/wateruseinfo.s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6.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T16"/>
  <sheetViews>
    <sheetView tabSelected="1" zoomScale="85" zoomScaleNormal="85" workbookViewId="0">
      <selection activeCell="A3" sqref="A3:I3"/>
    </sheetView>
  </sheetViews>
  <sheetFormatPr defaultRowHeight="15" x14ac:dyDescent="0.25"/>
  <cols>
    <col min="1" max="1" width="16" customWidth="1"/>
    <col min="2" max="2" width="17.42578125" customWidth="1"/>
    <col min="3" max="6" width="10.7109375" customWidth="1"/>
    <col min="7" max="7" width="10.42578125" customWidth="1"/>
    <col min="8" max="8" width="15" bestFit="1" customWidth="1"/>
    <col min="9" max="9" width="12.85546875" bestFit="1" customWidth="1"/>
    <col min="10" max="10" width="12.42578125" customWidth="1"/>
    <col min="11" max="20" width="10.7109375" customWidth="1"/>
    <col min="21" max="21" width="10.85546875" customWidth="1"/>
    <col min="24" max="24" width="10.140625" customWidth="1"/>
  </cols>
  <sheetData>
    <row r="1" spans="1:20" ht="26.25" x14ac:dyDescent="0.4">
      <c r="A1" s="221" t="s">
        <v>8512</v>
      </c>
      <c r="B1" s="221"/>
      <c r="C1" s="221"/>
      <c r="D1" s="221"/>
      <c r="E1" s="221"/>
      <c r="F1" s="221"/>
      <c r="G1" s="221"/>
      <c r="H1" s="221"/>
      <c r="I1" s="221"/>
      <c r="J1" s="107"/>
    </row>
    <row r="2" spans="1:20" ht="15.75" thickBot="1" x14ac:dyDescent="0.3">
      <c r="A2" s="94" t="s">
        <v>8507</v>
      </c>
      <c r="B2" s="95">
        <v>44075</v>
      </c>
    </row>
    <row r="3" spans="1:20" ht="16.5" thickBot="1" x14ac:dyDescent="0.3">
      <c r="A3" s="225" t="s">
        <v>8370</v>
      </c>
      <c r="B3" s="226"/>
      <c r="C3" s="226"/>
      <c r="D3" s="226"/>
      <c r="E3" s="226"/>
      <c r="F3" s="226"/>
      <c r="G3" s="226"/>
      <c r="H3" s="226"/>
      <c r="I3" s="227"/>
      <c r="J3" t="s">
        <v>8540</v>
      </c>
    </row>
    <row r="4" spans="1:20" ht="48.75" customHeight="1" thickBot="1" x14ac:dyDescent="0.3">
      <c r="A4" s="114" t="s">
        <v>8565</v>
      </c>
      <c r="B4" s="228" t="s">
        <v>8541</v>
      </c>
      <c r="C4" s="229"/>
      <c r="D4" s="229"/>
      <c r="E4" s="229"/>
      <c r="F4" s="229"/>
      <c r="G4" s="229"/>
      <c r="H4" s="229"/>
      <c r="I4" s="230"/>
    </row>
    <row r="5" spans="1:20" s="96" customFormat="1" ht="75" customHeight="1" thickBot="1" x14ac:dyDescent="0.3">
      <c r="A5" s="114" t="s">
        <v>8566</v>
      </c>
      <c r="B5" s="231" t="s">
        <v>8542</v>
      </c>
      <c r="C5" s="232"/>
      <c r="D5" s="232"/>
      <c r="E5" s="232"/>
      <c r="F5" s="232"/>
      <c r="G5" s="232"/>
      <c r="H5" s="232"/>
      <c r="I5" s="233"/>
      <c r="J5"/>
    </row>
    <row r="6" spans="1:20" ht="48" customHeight="1" thickBot="1" x14ac:dyDescent="0.3">
      <c r="A6" s="114" t="s">
        <v>8567</v>
      </c>
      <c r="B6" s="234" t="s">
        <v>8543</v>
      </c>
      <c r="C6" s="235"/>
      <c r="D6" s="235"/>
      <c r="E6" s="235"/>
      <c r="F6" s="235"/>
      <c r="G6" s="235"/>
      <c r="H6" s="235"/>
      <c r="I6" s="236"/>
    </row>
    <row r="7" spans="1:20" ht="48" customHeight="1" thickBot="1" x14ac:dyDescent="0.3">
      <c r="A7" s="106" t="s">
        <v>8568</v>
      </c>
      <c r="B7" s="222" t="s">
        <v>8544</v>
      </c>
      <c r="C7" s="223"/>
      <c r="D7" s="223"/>
      <c r="E7" s="223"/>
      <c r="F7" s="223"/>
      <c r="G7" s="223"/>
      <c r="H7" s="223"/>
      <c r="I7" s="224"/>
      <c r="K7" s="112"/>
    </row>
    <row r="8" spans="1:20" ht="15.75" thickBot="1" x14ac:dyDescent="0.3"/>
    <row r="9" spans="1:20" ht="19.5" thickBot="1" x14ac:dyDescent="0.35">
      <c r="I9" s="218" t="s">
        <v>8513</v>
      </c>
      <c r="J9" s="219"/>
      <c r="K9" s="219"/>
      <c r="L9" s="219"/>
      <c r="M9" s="219"/>
      <c r="N9" s="219"/>
      <c r="O9" s="219"/>
      <c r="P9" s="219"/>
      <c r="Q9" s="219"/>
      <c r="R9" s="219"/>
      <c r="S9" s="219"/>
      <c r="T9" s="220"/>
    </row>
    <row r="10" spans="1:20" ht="19.5" thickBot="1" x14ac:dyDescent="0.35">
      <c r="A10" s="218" t="s">
        <v>8513</v>
      </c>
      <c r="B10" s="219"/>
      <c r="C10" s="219"/>
      <c r="D10" s="219"/>
      <c r="E10" s="219"/>
      <c r="F10" s="219"/>
      <c r="G10" s="220"/>
      <c r="K10" s="210" t="s">
        <v>8569</v>
      </c>
      <c r="L10" s="211"/>
      <c r="M10" s="211"/>
      <c r="N10" s="211"/>
      <c r="O10" s="212"/>
      <c r="P10" s="213" t="s">
        <v>8570</v>
      </c>
      <c r="Q10" s="214"/>
      <c r="R10" s="214"/>
      <c r="S10" s="214"/>
      <c r="T10" s="215"/>
    </row>
    <row r="11" spans="1:20" ht="30.75" thickBot="1" x14ac:dyDescent="0.3">
      <c r="A11" s="104" t="s">
        <v>0</v>
      </c>
      <c r="B11" s="104" t="s">
        <v>1</v>
      </c>
      <c r="C11" s="104" t="s">
        <v>2</v>
      </c>
      <c r="D11" s="104" t="s">
        <v>3</v>
      </c>
      <c r="E11" s="104" t="s">
        <v>4</v>
      </c>
      <c r="F11" s="104" t="s">
        <v>8532</v>
      </c>
      <c r="G11" s="104" t="s">
        <v>5</v>
      </c>
      <c r="I11" s="104" t="s">
        <v>0</v>
      </c>
      <c r="J11" s="104" t="s">
        <v>8539</v>
      </c>
      <c r="K11" s="122" t="s">
        <v>81</v>
      </c>
      <c r="L11" s="122" t="s">
        <v>67</v>
      </c>
      <c r="M11" s="122" t="s">
        <v>142</v>
      </c>
      <c r="N11" s="122" t="s">
        <v>8534</v>
      </c>
      <c r="O11" s="123" t="s">
        <v>90</v>
      </c>
      <c r="P11" s="120" t="s">
        <v>100</v>
      </c>
      <c r="Q11" s="120" t="s">
        <v>72</v>
      </c>
      <c r="R11" s="121" t="s">
        <v>143</v>
      </c>
      <c r="S11" s="121" t="s">
        <v>8535</v>
      </c>
      <c r="T11" s="121" t="s">
        <v>90</v>
      </c>
    </row>
    <row r="12" spans="1:20" ht="15.75" thickBot="1" x14ac:dyDescent="0.3">
      <c r="A12" s="216" t="s">
        <v>6</v>
      </c>
      <c r="B12" s="102">
        <f>COUNTIFS(Riparian_Claim,"yes")</f>
        <v>971</v>
      </c>
      <c r="C12" s="101">
        <f>COUNTIFS(Riparian_Claim,"yes",Combined_Riparian_Category,C11)</f>
        <v>115</v>
      </c>
      <c r="D12" s="101">
        <f>COUNTIFS(Riparian_Claim,"yes",Combined_Riparian_Category,D11)</f>
        <v>154</v>
      </c>
      <c r="E12" s="101">
        <f>COUNTIFS(Riparian_Claim,"yes",Combined_Riparian_Category,E11)</f>
        <v>365</v>
      </c>
      <c r="F12" s="101">
        <f>COUNTIFS(Riparian_Claim,"yes",Combined_Riparian_Category,F11)</f>
        <v>337</v>
      </c>
      <c r="G12" s="165">
        <f>SUM(C12:F12)</f>
        <v>971</v>
      </c>
      <c r="I12" s="117" t="s">
        <v>4059</v>
      </c>
      <c r="J12" s="124">
        <f>COUNTIFS(Riparian_Claim,"yes",Pre_1914_Claim,"no")</f>
        <v>110</v>
      </c>
      <c r="K12" s="119">
        <f>COUNTIFS(Riparian_Claim,"yes",Pre_1914_Claim,"no",Combined_Riparian_Category,K11)</f>
        <v>9</v>
      </c>
      <c r="L12" s="119">
        <f>COUNTIFS(Riparian_Claim,"yes",Pre_1914_Claim,"no",Combined_Riparian_Category,L11)</f>
        <v>9</v>
      </c>
      <c r="M12" s="119">
        <f>COUNTIFS(Riparian_Claim,"yes",Pre_1914_Claim,"no",Combined_Riparian_Category,M11)</f>
        <v>18</v>
      </c>
      <c r="N12" s="119">
        <f>COUNTIFS(Riparian_Claim,"yes",Pre_1914_Claim,"no",Combined_Riparian_Category,N11)</f>
        <v>74</v>
      </c>
      <c r="O12" s="119">
        <f>COUNTIFS(Riparian_Claim,"yes",Pre_1914_Claim,"no",Combined_Riparian_Category,O11)</f>
        <v>0</v>
      </c>
      <c r="P12" s="119">
        <f>COUNTIFS(Riparian_Claim,"yes",Pre_1914_Claim,"no",Combined_Pre1914_Category,P11)</f>
        <v>0</v>
      </c>
      <c r="Q12" s="119">
        <f>COUNTIFS(Riparian_Claim,"yes",Pre_1914_Claim,"no",Combined_Pre1914_Category,Q11)</f>
        <v>0</v>
      </c>
      <c r="R12" s="119">
        <f>COUNTIFS(Riparian_Claim,"yes",Pre_1914_Claim,"no",Combined_Pre1914_Category,R11)</f>
        <v>0</v>
      </c>
      <c r="S12" s="119">
        <f>COUNTIFS(Riparian_Claim,"yes",Pre_1914_Claim,"no",Combined_Pre1914_Category,S11)</f>
        <v>74</v>
      </c>
      <c r="T12" s="162">
        <f>COUNTIFS(Riparian_Claim,"yes",Pre_1914_Claim,"no",Combined_Pre1914_Category,T11)</f>
        <v>36</v>
      </c>
    </row>
    <row r="13" spans="1:20" ht="15.75" thickBot="1" x14ac:dyDescent="0.3">
      <c r="A13" s="217"/>
      <c r="B13" s="103" t="s">
        <v>7</v>
      </c>
      <c r="C13" s="108">
        <f>C12/$B12</f>
        <v>0.11843460350154481</v>
      </c>
      <c r="D13" s="108">
        <f>D12/$B12</f>
        <v>0.15859938208032956</v>
      </c>
      <c r="E13" s="108">
        <f>E12/$B12</f>
        <v>0.37590113285272914</v>
      </c>
      <c r="F13" s="108">
        <f>F12/$B12</f>
        <v>0.3470648815653965</v>
      </c>
      <c r="G13" s="166">
        <f>G12/B12</f>
        <v>1</v>
      </c>
      <c r="I13" s="115" t="s">
        <v>4060</v>
      </c>
      <c r="J13" s="125">
        <f>COUNTIFS(Riparian_Claim,"no",Pre_1914_Claim,"yes")</f>
        <v>76</v>
      </c>
      <c r="K13" s="118">
        <f>COUNTIFS(Riparian_Claim,"no",Pre_1914_Claim,"yes",Combined_Riparian_Category,K11)</f>
        <v>0</v>
      </c>
      <c r="L13" s="118">
        <f>COUNTIFS(Riparian_Claim,"no",Pre_1914_Claim,"yes",Combined_Riparian_Category,L11)</f>
        <v>0</v>
      </c>
      <c r="M13" s="118">
        <f>COUNTIFS(Riparian_Claim,"no",Pre_1914_Claim,"yes",Combined_Riparian_Category,M11)</f>
        <v>0</v>
      </c>
      <c r="N13" s="118">
        <f>COUNTIFS(Riparian_Claim,"no",Pre_1914_Claim,"yes",Combined_Riparian_Category,N11)</f>
        <v>6</v>
      </c>
      <c r="O13" s="118">
        <f>COUNTIFS(Riparian_Claim,"no",Pre_1914_Claim,"yes",Combined_Riparian_Category,O11)</f>
        <v>70</v>
      </c>
      <c r="P13" s="118">
        <f>COUNTIFS(Riparian_Claim,"no",Pre_1914_Claim,"yes",Combined_Pre1914_Category,P11)</f>
        <v>22</v>
      </c>
      <c r="Q13" s="118">
        <f>COUNTIFS(Riparian_Claim,"no",Pre_1914_Claim,"yes",Combined_Pre1914_Category,Q11)</f>
        <v>12</v>
      </c>
      <c r="R13" s="118">
        <f>COUNTIFS(Riparian_Claim,"no",Pre_1914_Claim,"yes",Combined_Pre1914_Category,R11)</f>
        <v>36</v>
      </c>
      <c r="S13" s="118">
        <f>COUNTIFS(Riparian_Claim,"no",Pre_1914_Claim,"yes",Combined_Pre1914_Category,S11)</f>
        <v>6</v>
      </c>
      <c r="T13" s="163">
        <f>COUNTIFS(Riparian_Claim,"no",Pre_1914_Claim,"yes",Combined_Pre1914_Category,T11)</f>
        <v>0</v>
      </c>
    </row>
    <row r="14" spans="1:20" ht="15.75" thickBot="1" x14ac:dyDescent="0.3">
      <c r="A14" s="216" t="s">
        <v>8506</v>
      </c>
      <c r="B14" s="105">
        <f>COUNTIFS(Pre_1914_Claim,"yes")</f>
        <v>937</v>
      </c>
      <c r="C14" s="84">
        <f>COUNTIFS(Pre_1914_Claim,"yes",Combined_Pre1914_Category,C11)</f>
        <v>543</v>
      </c>
      <c r="D14" s="84">
        <f>COUNTIFS(Pre_1914_Claim,"yes",Combined_Pre1914_Category,D11)</f>
        <v>27</v>
      </c>
      <c r="E14" s="84">
        <f>COUNTIFS(Pre_1914_Claim,"yes",Combined_Pre1914_Category,E11)</f>
        <v>108</v>
      </c>
      <c r="F14" s="84">
        <f>COUNTIFS(Pre_1914_Claim,"yes",Combined_Pre1914_Category,F11)</f>
        <v>259</v>
      </c>
      <c r="G14" s="167">
        <f>SUM(C14:F14)</f>
        <v>937</v>
      </c>
      <c r="I14" s="115" t="s">
        <v>4058</v>
      </c>
      <c r="J14" s="125">
        <f>COUNTIFS(Riparian_Claim,"yes",Pre_1914_Claim,"yes")</f>
        <v>861</v>
      </c>
      <c r="K14" s="118">
        <f>COUNTIFS(Riparian_Claim,"yes",Pre_1914_Claim,"yes",Combined_Riparian_Category,K11)</f>
        <v>106</v>
      </c>
      <c r="L14" s="118">
        <f>COUNTIFS(Riparian_Claim,"yes",Pre_1914_Claim,"yes",Combined_Riparian_Category,L11)</f>
        <v>145</v>
      </c>
      <c r="M14" s="118">
        <f>COUNTIFS(Riparian_Claim,"yes",Pre_1914_Claim,"yes",Combined_Riparian_Category,M11)</f>
        <v>347</v>
      </c>
      <c r="N14" s="118">
        <f>COUNTIFS(Riparian_Claim,"yes",Pre_1914_Claim,"yes",Combined_Riparian_Category,N11)</f>
        <v>263</v>
      </c>
      <c r="O14" s="118">
        <f>COUNTIFS(Riparian_Claim,"yes",Pre_1914_Claim,"yes",Combined_Riparian_Category,O11)</f>
        <v>0</v>
      </c>
      <c r="P14" s="118">
        <f>COUNTIFS(Riparian_Claim,"yes",Pre_1914_Claim,"yes",Combined_Pre1914_Category,P11)</f>
        <v>521</v>
      </c>
      <c r="Q14" s="118">
        <f>COUNTIFS(Riparian_Claim,"yes",Pre_1914_Claim,"yes",Combined_Pre1914_Category,Q11)</f>
        <v>15</v>
      </c>
      <c r="R14" s="118">
        <f>COUNTIFS(Riparian_Claim,"yes",Pre_1914_Claim,"yes",Combined_Pre1914_Category,R11)</f>
        <v>72</v>
      </c>
      <c r="S14" s="118">
        <f>COUNTIFS(Riparian_Claim,"yes",Pre_1914_Claim,"yes",Combined_Pre1914_Category,S11)</f>
        <v>253</v>
      </c>
      <c r="T14" s="163">
        <f>COUNTIFS(Riparian_Claim,"yes",Pre_1914_Claim,"yes",Combined_Pre1914_Category,T11)</f>
        <v>0</v>
      </c>
    </row>
    <row r="15" spans="1:20" ht="15.75" thickBot="1" x14ac:dyDescent="0.3">
      <c r="A15" s="217"/>
      <c r="B15" s="127" t="s">
        <v>7</v>
      </c>
      <c r="C15" s="109">
        <f>C14/$B14</f>
        <v>0.57950907150480258</v>
      </c>
      <c r="D15" s="109">
        <f>D14/$B14</f>
        <v>2.8815368196371399E-2</v>
      </c>
      <c r="E15" s="109">
        <f>E14/$B14</f>
        <v>0.1152614727854856</v>
      </c>
      <c r="F15" s="109">
        <f>F14/$B14</f>
        <v>0.27641408751334046</v>
      </c>
      <c r="G15" s="168">
        <f>G14/B14</f>
        <v>1</v>
      </c>
      <c r="I15" s="115" t="s">
        <v>4061</v>
      </c>
      <c r="J15" s="125">
        <f>COUNTIFS(Riparian_Claim,"no",Pre_1914_Claim,"no")</f>
        <v>14</v>
      </c>
      <c r="K15" s="118">
        <f>COUNTIFS(Riparian_Claim,"no",Pre_1914_Claim,"no",Combined_Riparian_Category,K11)</f>
        <v>1</v>
      </c>
      <c r="L15" s="118">
        <f>COUNTIFS(Riparian_Claim,"no",Pre_1914_Claim,"no",Combined_Riparian_Category,L11)</f>
        <v>0</v>
      </c>
      <c r="M15" s="118">
        <f>COUNTIFS(Riparian_Claim,"no",Pre_1914_Claim,"no",Combined_Riparian_Category,M11)</f>
        <v>0</v>
      </c>
      <c r="N15" s="118">
        <f>COUNTIFS(Riparian_Claim,"no",Pre_1914_Claim,"no",Combined_Riparian_Category,N11)</f>
        <v>12</v>
      </c>
      <c r="O15" s="118">
        <f>COUNTIFS(Riparian_Claim,"no",Pre_1914_Claim,"no",Combined_Riparian_Category,O11)</f>
        <v>1</v>
      </c>
      <c r="P15" s="118">
        <f>COUNTIFS(Riparian_Claim,"no",Pre_1914_Claim,"no",Combined_Pre1914_Category,P11)</f>
        <v>0</v>
      </c>
      <c r="Q15" s="118">
        <f>COUNTIFS(Riparian_Claim,"no",Pre_1914_Claim,"no",Combined_Pre1914_Category,Q11)</f>
        <v>0</v>
      </c>
      <c r="R15" s="118">
        <f>COUNTIFS(Riparian_Claim,"no",Pre_1914_Claim,"no",Combined_Pre1914_Category,R11)</f>
        <v>0</v>
      </c>
      <c r="S15" s="118">
        <f>COUNTIFS(Riparian_Claim,"no",Pre_1914_Claim,"no",Combined_Pre1914_Category,S11)</f>
        <v>12</v>
      </c>
      <c r="T15" s="163">
        <f>COUNTIFS(Riparian_Claim,"no",Pre_1914_Claim,"no",Combined_Pre1914_Category,T11)</f>
        <v>2</v>
      </c>
    </row>
    <row r="16" spans="1:20" ht="15.75" thickBot="1" x14ac:dyDescent="0.3">
      <c r="I16" s="116" t="s">
        <v>4062</v>
      </c>
      <c r="J16" s="126">
        <f t="shared" ref="J16:T16" si="0">SUM(J12,J13,J14,J15)</f>
        <v>1061</v>
      </c>
      <c r="K16" s="160">
        <f t="shared" si="0"/>
        <v>116</v>
      </c>
      <c r="L16" s="160">
        <f t="shared" si="0"/>
        <v>154</v>
      </c>
      <c r="M16" s="160">
        <f t="shared" si="0"/>
        <v>365</v>
      </c>
      <c r="N16" s="160">
        <f t="shared" si="0"/>
        <v>355</v>
      </c>
      <c r="O16" s="160">
        <f t="shared" si="0"/>
        <v>71</v>
      </c>
      <c r="P16" s="161">
        <f t="shared" si="0"/>
        <v>543</v>
      </c>
      <c r="Q16" s="161">
        <f t="shared" si="0"/>
        <v>27</v>
      </c>
      <c r="R16" s="161">
        <f t="shared" si="0"/>
        <v>108</v>
      </c>
      <c r="S16" s="161">
        <f t="shared" si="0"/>
        <v>345</v>
      </c>
      <c r="T16" s="164">
        <f t="shared" si="0"/>
        <v>38</v>
      </c>
    </row>
  </sheetData>
  <mergeCells count="12">
    <mergeCell ref="A14:A15"/>
    <mergeCell ref="A1:I1"/>
    <mergeCell ref="B7:I7"/>
    <mergeCell ref="A3:I3"/>
    <mergeCell ref="B4:I4"/>
    <mergeCell ref="B5:I5"/>
    <mergeCell ref="B6:I6"/>
    <mergeCell ref="K10:O10"/>
    <mergeCell ref="P10:T10"/>
    <mergeCell ref="A12:A13"/>
    <mergeCell ref="A10:G10"/>
    <mergeCell ref="I9:T9"/>
  </mergeCells>
  <conditionalFormatting sqref="K16:T16">
    <cfRule type="dataBar" priority="6">
      <dataBar>
        <cfvo type="num" val="0"/>
        <cfvo type="num" val="1061"/>
        <color rgb="FF7030A0"/>
      </dataBar>
      <extLst>
        <ext xmlns:x14="http://schemas.microsoft.com/office/spreadsheetml/2009/9/main" uri="{B025F937-C7B1-47D3-B67F-A62EFF666E3E}">
          <x14:id>{EE06D22B-8E55-4CD6-B22C-2F4510D2232F}</x14:id>
        </ext>
      </extLst>
    </cfRule>
  </conditionalFormatting>
  <conditionalFormatting sqref="K16:O16">
    <cfRule type="dataBar" priority="2">
      <dataBar>
        <cfvo type="min"/>
        <cfvo type="num" val="1061"/>
        <color rgb="FF00B050"/>
      </dataBar>
      <extLst>
        <ext xmlns:x14="http://schemas.microsoft.com/office/spreadsheetml/2009/9/main" uri="{B025F937-C7B1-47D3-B67F-A62EFF666E3E}">
          <x14:id>{46DE9313-D429-4DD5-AB73-BE2C0EFF1BAB}</x14:id>
        </ext>
      </extLst>
    </cfRule>
  </conditionalFormatting>
  <conditionalFormatting sqref="P16:T16">
    <cfRule type="dataBar" priority="1">
      <dataBar>
        <cfvo type="min"/>
        <cfvo type="num" val="1061"/>
        <color rgb="FF0070C0"/>
      </dataBar>
      <extLst>
        <ext xmlns:x14="http://schemas.microsoft.com/office/spreadsheetml/2009/9/main" uri="{B025F937-C7B1-47D3-B67F-A62EFF666E3E}">
          <x14:id>{963A5719-59F4-46A8-AAEB-E7BE79A9FD36}</x14:id>
        </ext>
      </extLst>
    </cfRule>
  </conditionalFormatting>
  <printOptions horizontalCentered="1"/>
  <pageMargins left="0.7" right="0.7" top="0.75" bottom="0.75" header="0.3" footer="0.3"/>
  <pageSetup scale="39" fitToHeight="0" orientation="portrait" horizontalDpi="1200" verticalDpi="1200" r:id="rId1"/>
  <headerFooter>
    <oddFooter>Page &amp;P</oddFooter>
  </headerFooter>
  <ignoredErrors>
    <ignoredError sqref="G13:G14 C14:F14" formula="1"/>
  </ignoredErrors>
  <extLst>
    <ext xmlns:x14="http://schemas.microsoft.com/office/spreadsheetml/2009/9/main" uri="{78C0D931-6437-407d-A8EE-F0AAD7539E65}">
      <x14:conditionalFormattings>
        <x14:conditionalFormatting xmlns:xm="http://schemas.microsoft.com/office/excel/2006/main">
          <x14:cfRule type="dataBar" id="{EE06D22B-8E55-4CD6-B22C-2F4510D2232F}">
            <x14:dataBar minLength="0" maxLength="100" border="1" negativeBarBorderColorSameAsPositive="0">
              <x14:cfvo type="num">
                <xm:f>0</xm:f>
              </x14:cfvo>
              <x14:cfvo type="num">
                <xm:f>1061</xm:f>
              </x14:cfvo>
              <x14:borderColor rgb="FF002060"/>
              <x14:negativeFillColor rgb="FFFF0000"/>
              <x14:negativeBorderColor rgb="FFFF0000"/>
              <x14:axisColor rgb="FF000000"/>
            </x14:dataBar>
          </x14:cfRule>
          <xm:sqref>K16:T16</xm:sqref>
        </x14:conditionalFormatting>
        <x14:conditionalFormatting xmlns:xm="http://schemas.microsoft.com/office/excel/2006/main">
          <x14:cfRule type="dataBar" id="{46DE9313-D429-4DD5-AB73-BE2C0EFF1BAB}">
            <x14:dataBar minLength="0" maxLength="100">
              <x14:cfvo type="autoMin"/>
              <x14:cfvo type="num">
                <xm:f>1061</xm:f>
              </x14:cfvo>
              <x14:negativeFillColor rgb="FFFF0000"/>
              <x14:axisColor rgb="FF000000"/>
            </x14:dataBar>
          </x14:cfRule>
          <xm:sqref>K16:O16</xm:sqref>
        </x14:conditionalFormatting>
        <x14:conditionalFormatting xmlns:xm="http://schemas.microsoft.com/office/excel/2006/main">
          <x14:cfRule type="dataBar" id="{963A5719-59F4-46A8-AAEB-E7BE79A9FD36}">
            <x14:dataBar minLength="0" maxLength="100">
              <x14:cfvo type="autoMin"/>
              <x14:cfvo type="num">
                <xm:f>1061</xm:f>
              </x14:cfvo>
              <x14:negativeFillColor rgb="FFFF0000"/>
              <x14:axisColor rgb="FF000000"/>
            </x14:dataBar>
          </x14:cfRule>
          <xm:sqref>P16:T16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347"/>
  <sheetViews>
    <sheetView zoomScaleNormal="100" workbookViewId="0">
      <pane xSplit="1" ySplit="5" topLeftCell="B6" activePane="bottomRight" state="frozen"/>
      <selection pane="topRight" activeCell="B1" sqref="B1"/>
      <selection pane="bottomLeft" activeCell="A6" sqref="A6"/>
      <selection pane="bottomRight" activeCell="B5" sqref="B5"/>
    </sheetView>
  </sheetViews>
  <sheetFormatPr defaultRowHeight="15" x14ac:dyDescent="0.25"/>
  <cols>
    <col min="1" max="1" width="26.85546875" bestFit="1" customWidth="1"/>
    <col min="2" max="4" width="8.7109375" customWidth="1"/>
    <col min="5" max="6" width="11.28515625" bestFit="1" customWidth="1"/>
    <col min="7" max="7" width="26.85546875" bestFit="1" customWidth="1"/>
    <col min="8" max="8" width="8.7109375" customWidth="1"/>
    <col min="9" max="9" width="11.28515625" bestFit="1" customWidth="1"/>
    <col min="10" max="11" width="10.7109375" customWidth="1"/>
  </cols>
  <sheetData>
    <row r="1" spans="1:10" ht="18.75" x14ac:dyDescent="0.3">
      <c r="A1" s="284" t="s">
        <v>8504</v>
      </c>
      <c r="B1" s="284"/>
      <c r="C1" s="285"/>
      <c r="D1" s="285"/>
      <c r="E1" s="285"/>
      <c r="G1" s="286" t="s">
        <v>8502</v>
      </c>
      <c r="H1" s="286"/>
      <c r="I1" s="287"/>
      <c r="J1" s="287"/>
    </row>
    <row r="2" spans="1:10" x14ac:dyDescent="0.25">
      <c r="A2" s="157" t="s">
        <v>24</v>
      </c>
      <c r="B2" s="149" t="s">
        <v>56</v>
      </c>
      <c r="G2" s="157" t="s">
        <v>24</v>
      </c>
      <c r="H2" s="149" t="s">
        <v>56</v>
      </c>
    </row>
    <row r="4" spans="1:10" x14ac:dyDescent="0.25">
      <c r="A4" s="150" t="s">
        <v>8146</v>
      </c>
      <c r="B4" s="150" t="s">
        <v>78</v>
      </c>
      <c r="C4" s="150"/>
      <c r="D4" s="150"/>
      <c r="E4" s="150"/>
      <c r="F4" s="148"/>
      <c r="G4" s="151" t="s">
        <v>8146</v>
      </c>
      <c r="H4" s="151" t="s">
        <v>78</v>
      </c>
      <c r="I4" s="151"/>
    </row>
    <row r="5" spans="1:10" x14ac:dyDescent="0.25">
      <c r="A5" s="156" t="s">
        <v>8296</v>
      </c>
      <c r="B5" s="152" t="s">
        <v>81</v>
      </c>
      <c r="C5" s="152" t="s">
        <v>67</v>
      </c>
      <c r="D5" s="152" t="s">
        <v>142</v>
      </c>
      <c r="E5" s="152" t="s">
        <v>4063</v>
      </c>
      <c r="F5" s="148"/>
      <c r="G5" s="159" t="s">
        <v>8296</v>
      </c>
      <c r="H5" s="154" t="s">
        <v>8534</v>
      </c>
      <c r="I5" s="154" t="s">
        <v>4063</v>
      </c>
    </row>
    <row r="6" spans="1:10" x14ac:dyDescent="0.25">
      <c r="A6" s="158" t="s">
        <v>760</v>
      </c>
      <c r="B6" s="169"/>
      <c r="C6" s="169"/>
      <c r="D6" s="169"/>
      <c r="E6" s="147"/>
      <c r="F6" s="148"/>
      <c r="G6" s="158" t="s">
        <v>760</v>
      </c>
      <c r="H6" s="169"/>
      <c r="I6" s="147"/>
    </row>
    <row r="7" spans="1:10" x14ac:dyDescent="0.25">
      <c r="A7" s="158" t="s">
        <v>757</v>
      </c>
      <c r="B7" s="169"/>
      <c r="C7" s="169"/>
      <c r="D7" s="169">
        <v>1</v>
      </c>
      <c r="E7" s="147">
        <v>1</v>
      </c>
      <c r="F7" s="148"/>
      <c r="G7" s="158" t="s">
        <v>757</v>
      </c>
      <c r="H7" s="169">
        <v>1</v>
      </c>
      <c r="I7" s="147">
        <v>1</v>
      </c>
    </row>
    <row r="8" spans="1:10" x14ac:dyDescent="0.25">
      <c r="A8" s="158" t="s">
        <v>762</v>
      </c>
      <c r="B8" s="169"/>
      <c r="C8" s="169"/>
      <c r="D8" s="169">
        <v>1</v>
      </c>
      <c r="E8" s="147">
        <v>1</v>
      </c>
      <c r="F8" s="148"/>
      <c r="G8" s="158" t="s">
        <v>762</v>
      </c>
      <c r="H8" s="169">
        <v>1</v>
      </c>
      <c r="I8" s="147">
        <v>1</v>
      </c>
    </row>
    <row r="9" spans="1:10" x14ac:dyDescent="0.25">
      <c r="A9" s="158" t="s">
        <v>1616</v>
      </c>
      <c r="B9" s="169"/>
      <c r="C9" s="169"/>
      <c r="D9" s="169">
        <v>1</v>
      </c>
      <c r="E9" s="147">
        <v>1</v>
      </c>
      <c r="F9" s="148"/>
      <c r="G9" s="158" t="s">
        <v>1616</v>
      </c>
      <c r="H9" s="169">
        <v>1</v>
      </c>
      <c r="I9" s="147">
        <v>1</v>
      </c>
    </row>
    <row r="10" spans="1:10" x14ac:dyDescent="0.25">
      <c r="A10" s="158" t="s">
        <v>1698</v>
      </c>
      <c r="B10" s="169"/>
      <c r="C10" s="169"/>
      <c r="D10" s="169">
        <v>1</v>
      </c>
      <c r="E10" s="147">
        <v>1</v>
      </c>
      <c r="F10" s="148"/>
      <c r="G10" s="158" t="s">
        <v>1698</v>
      </c>
      <c r="H10" s="169">
        <v>1</v>
      </c>
      <c r="I10" s="147">
        <v>1</v>
      </c>
    </row>
    <row r="11" spans="1:10" x14ac:dyDescent="0.25">
      <c r="A11" s="158" t="s">
        <v>1708</v>
      </c>
      <c r="B11" s="169"/>
      <c r="C11" s="169"/>
      <c r="D11" s="169">
        <v>1</v>
      </c>
      <c r="E11" s="147">
        <v>1</v>
      </c>
      <c r="F11" s="148"/>
      <c r="G11" s="158" t="s">
        <v>1708</v>
      </c>
      <c r="H11" s="169">
        <v>1</v>
      </c>
      <c r="I11" s="147">
        <v>1</v>
      </c>
    </row>
    <row r="12" spans="1:10" x14ac:dyDescent="0.25">
      <c r="A12" s="158" t="s">
        <v>2097</v>
      </c>
      <c r="B12" s="169"/>
      <c r="C12" s="169"/>
      <c r="D12" s="169">
        <v>1</v>
      </c>
      <c r="E12" s="147">
        <v>1</v>
      </c>
      <c r="F12" s="148"/>
      <c r="G12" s="158" t="s">
        <v>2097</v>
      </c>
      <c r="H12" s="169">
        <v>1</v>
      </c>
      <c r="I12" s="147">
        <v>1</v>
      </c>
    </row>
    <row r="13" spans="1:10" x14ac:dyDescent="0.25">
      <c r="A13" s="158" t="s">
        <v>2355</v>
      </c>
      <c r="B13" s="169"/>
      <c r="C13" s="169"/>
      <c r="D13" s="169">
        <v>1</v>
      </c>
      <c r="E13" s="147">
        <v>1</v>
      </c>
      <c r="F13" s="148"/>
      <c r="G13" s="158" t="s">
        <v>2355</v>
      </c>
      <c r="H13" s="169">
        <v>1</v>
      </c>
      <c r="I13" s="147">
        <v>1</v>
      </c>
    </row>
    <row r="14" spans="1:10" x14ac:dyDescent="0.25">
      <c r="A14" s="158" t="s">
        <v>2379</v>
      </c>
      <c r="B14" s="169"/>
      <c r="C14" s="169"/>
      <c r="D14" s="169">
        <v>1</v>
      </c>
      <c r="E14" s="147">
        <v>1</v>
      </c>
      <c r="F14" s="148"/>
      <c r="G14" s="158" t="s">
        <v>2379</v>
      </c>
      <c r="H14" s="169">
        <v>1</v>
      </c>
      <c r="I14" s="147">
        <v>1</v>
      </c>
    </row>
    <row r="15" spans="1:10" x14ac:dyDescent="0.25">
      <c r="A15" s="158" t="s">
        <v>2650</v>
      </c>
      <c r="B15" s="169"/>
      <c r="C15" s="169"/>
      <c r="D15" s="169">
        <v>1</v>
      </c>
      <c r="E15" s="147">
        <v>1</v>
      </c>
      <c r="F15" s="148"/>
      <c r="G15" s="158" t="s">
        <v>2650</v>
      </c>
      <c r="H15" s="169">
        <v>1</v>
      </c>
      <c r="I15" s="147">
        <v>1</v>
      </c>
    </row>
    <row r="16" spans="1:10" x14ac:dyDescent="0.25">
      <c r="A16" s="158" t="s">
        <v>2818</v>
      </c>
      <c r="B16" s="169"/>
      <c r="C16" s="169"/>
      <c r="D16" s="169">
        <v>1</v>
      </c>
      <c r="E16" s="147">
        <v>1</v>
      </c>
      <c r="F16" s="148"/>
      <c r="G16" s="158" t="s">
        <v>2818</v>
      </c>
      <c r="H16" s="169">
        <v>1</v>
      </c>
      <c r="I16" s="147">
        <v>1</v>
      </c>
    </row>
    <row r="17" spans="1:9" x14ac:dyDescent="0.25">
      <c r="A17" s="158" t="s">
        <v>2833</v>
      </c>
      <c r="B17" s="169"/>
      <c r="C17" s="169"/>
      <c r="D17" s="169">
        <v>1</v>
      </c>
      <c r="E17" s="147">
        <v>1</v>
      </c>
      <c r="F17" s="148"/>
      <c r="G17" s="158" t="s">
        <v>2833</v>
      </c>
      <c r="H17" s="169">
        <v>1</v>
      </c>
      <c r="I17" s="147">
        <v>1</v>
      </c>
    </row>
    <row r="18" spans="1:9" x14ac:dyDescent="0.25">
      <c r="A18" s="158" t="s">
        <v>3135</v>
      </c>
      <c r="B18" s="169"/>
      <c r="C18" s="169"/>
      <c r="D18" s="169">
        <v>1</v>
      </c>
      <c r="E18" s="147">
        <v>1</v>
      </c>
      <c r="F18" s="148"/>
      <c r="G18" s="158" t="s">
        <v>3135</v>
      </c>
      <c r="H18" s="169">
        <v>1</v>
      </c>
      <c r="I18" s="147">
        <v>1</v>
      </c>
    </row>
    <row r="19" spans="1:9" x14ac:dyDescent="0.25">
      <c r="A19" s="158" t="s">
        <v>3138</v>
      </c>
      <c r="B19" s="169"/>
      <c r="C19" s="169"/>
      <c r="D19" s="169">
        <v>1</v>
      </c>
      <c r="E19" s="147">
        <v>1</v>
      </c>
      <c r="F19" s="148"/>
      <c r="G19" s="158" t="s">
        <v>3138</v>
      </c>
      <c r="H19" s="169">
        <v>1</v>
      </c>
      <c r="I19" s="147">
        <v>1</v>
      </c>
    </row>
    <row r="20" spans="1:9" x14ac:dyDescent="0.25">
      <c r="A20" s="158" t="s">
        <v>3238</v>
      </c>
      <c r="B20" s="169"/>
      <c r="C20" s="169"/>
      <c r="D20" s="169">
        <v>1</v>
      </c>
      <c r="E20" s="147">
        <v>1</v>
      </c>
      <c r="F20" s="148"/>
      <c r="G20" s="158" t="s">
        <v>3238</v>
      </c>
      <c r="H20" s="169">
        <v>1</v>
      </c>
      <c r="I20" s="147">
        <v>1</v>
      </c>
    </row>
    <row r="21" spans="1:9" x14ac:dyDescent="0.25">
      <c r="A21" s="158" t="s">
        <v>3308</v>
      </c>
      <c r="B21" s="169"/>
      <c r="C21" s="169"/>
      <c r="D21" s="169">
        <v>1</v>
      </c>
      <c r="E21" s="147">
        <v>1</v>
      </c>
      <c r="F21" s="148"/>
      <c r="G21" s="158" t="s">
        <v>3308</v>
      </c>
      <c r="H21" s="169">
        <v>1</v>
      </c>
      <c r="I21" s="147">
        <v>1</v>
      </c>
    </row>
    <row r="22" spans="1:9" x14ac:dyDescent="0.25">
      <c r="A22" s="158" t="s">
        <v>3371</v>
      </c>
      <c r="B22" s="169"/>
      <c r="C22" s="169"/>
      <c r="D22" s="169">
        <v>1</v>
      </c>
      <c r="E22" s="147">
        <v>1</v>
      </c>
      <c r="F22" s="148"/>
      <c r="G22" s="158" t="s">
        <v>3371</v>
      </c>
      <c r="H22" s="169">
        <v>1</v>
      </c>
      <c r="I22" s="147">
        <v>1</v>
      </c>
    </row>
    <row r="23" spans="1:9" x14ac:dyDescent="0.25">
      <c r="A23" s="158" t="s">
        <v>3374</v>
      </c>
      <c r="B23" s="169"/>
      <c r="C23" s="169"/>
      <c r="D23" s="169">
        <v>1</v>
      </c>
      <c r="E23" s="147">
        <v>1</v>
      </c>
      <c r="F23" s="148"/>
      <c r="G23" s="158" t="s">
        <v>3374</v>
      </c>
      <c r="H23" s="169">
        <v>1</v>
      </c>
      <c r="I23" s="147">
        <v>1</v>
      </c>
    </row>
    <row r="24" spans="1:9" x14ac:dyDescent="0.25">
      <c r="A24" s="158" t="s">
        <v>3377</v>
      </c>
      <c r="B24" s="169"/>
      <c r="C24" s="169"/>
      <c r="D24" s="169">
        <v>1</v>
      </c>
      <c r="E24" s="147">
        <v>1</v>
      </c>
      <c r="F24" s="148"/>
      <c r="G24" s="158" t="s">
        <v>3377</v>
      </c>
      <c r="H24" s="169">
        <v>1</v>
      </c>
      <c r="I24" s="147">
        <v>1</v>
      </c>
    </row>
    <row r="25" spans="1:9" x14ac:dyDescent="0.25">
      <c r="A25" s="158" t="s">
        <v>4067</v>
      </c>
      <c r="B25" s="169"/>
      <c r="C25" s="169"/>
      <c r="D25" s="169"/>
      <c r="E25" s="147"/>
      <c r="F25" s="148"/>
      <c r="G25" s="158" t="s">
        <v>4067</v>
      </c>
      <c r="H25" s="169"/>
      <c r="I25" s="147"/>
    </row>
    <row r="26" spans="1:9" x14ac:dyDescent="0.25">
      <c r="A26" s="158" t="s">
        <v>74</v>
      </c>
      <c r="B26" s="169"/>
      <c r="C26" s="169"/>
      <c r="D26" s="169">
        <v>1</v>
      </c>
      <c r="E26" s="147">
        <v>1</v>
      </c>
      <c r="F26" s="148"/>
      <c r="G26" s="158" t="s">
        <v>74</v>
      </c>
      <c r="H26" s="169">
        <v>1</v>
      </c>
      <c r="I26" s="147">
        <v>1</v>
      </c>
    </row>
    <row r="27" spans="1:9" x14ac:dyDescent="0.25">
      <c r="A27" s="158" t="s">
        <v>212</v>
      </c>
      <c r="B27" s="169"/>
      <c r="C27" s="169"/>
      <c r="D27" s="169">
        <v>1</v>
      </c>
      <c r="E27" s="147">
        <v>1</v>
      </c>
      <c r="F27" s="148"/>
      <c r="G27" s="158" t="s">
        <v>212</v>
      </c>
      <c r="H27" s="169">
        <v>1</v>
      </c>
      <c r="I27" s="147">
        <v>1</v>
      </c>
    </row>
    <row r="28" spans="1:9" x14ac:dyDescent="0.25">
      <c r="A28" s="158" t="s">
        <v>302</v>
      </c>
      <c r="B28" s="169"/>
      <c r="C28" s="169">
        <v>1</v>
      </c>
      <c r="D28" s="169"/>
      <c r="E28" s="147">
        <v>1</v>
      </c>
      <c r="F28" s="148"/>
      <c r="G28" s="158" t="s">
        <v>302</v>
      </c>
      <c r="H28" s="169">
        <v>1</v>
      </c>
      <c r="I28" s="147">
        <v>1</v>
      </c>
    </row>
    <row r="29" spans="1:9" x14ac:dyDescent="0.25">
      <c r="A29" s="158" t="s">
        <v>322</v>
      </c>
      <c r="B29" s="169">
        <v>1</v>
      </c>
      <c r="C29" s="169"/>
      <c r="D29" s="169"/>
      <c r="E29" s="147">
        <v>1</v>
      </c>
      <c r="F29" s="148"/>
      <c r="G29" s="158" t="s">
        <v>322</v>
      </c>
      <c r="H29" s="169">
        <v>1</v>
      </c>
      <c r="I29" s="147">
        <v>1</v>
      </c>
    </row>
    <row r="30" spans="1:9" x14ac:dyDescent="0.25">
      <c r="A30" s="158" t="s">
        <v>329</v>
      </c>
      <c r="B30" s="169"/>
      <c r="C30" s="169"/>
      <c r="D30" s="169">
        <v>1</v>
      </c>
      <c r="E30" s="147">
        <v>1</v>
      </c>
      <c r="F30" s="148"/>
      <c r="G30" s="158" t="s">
        <v>329</v>
      </c>
      <c r="H30" s="169">
        <v>1</v>
      </c>
      <c r="I30" s="147">
        <v>1</v>
      </c>
    </row>
    <row r="31" spans="1:9" x14ac:dyDescent="0.25">
      <c r="A31" s="158" t="s">
        <v>337</v>
      </c>
      <c r="B31" s="169">
        <v>1</v>
      </c>
      <c r="C31" s="169"/>
      <c r="D31" s="169"/>
      <c r="E31" s="147">
        <v>1</v>
      </c>
      <c r="F31" s="148"/>
      <c r="G31" s="158" t="s">
        <v>337</v>
      </c>
      <c r="H31" s="169">
        <v>1</v>
      </c>
      <c r="I31" s="147">
        <v>1</v>
      </c>
    </row>
    <row r="32" spans="1:9" x14ac:dyDescent="0.25">
      <c r="A32" s="158" t="s">
        <v>345</v>
      </c>
      <c r="B32" s="169">
        <v>1</v>
      </c>
      <c r="C32" s="169"/>
      <c r="D32" s="169"/>
      <c r="E32" s="147">
        <v>1</v>
      </c>
      <c r="F32" s="148"/>
      <c r="G32" s="158" t="s">
        <v>345</v>
      </c>
      <c r="H32" s="169">
        <v>1</v>
      </c>
      <c r="I32" s="147">
        <v>1</v>
      </c>
    </row>
    <row r="33" spans="1:9" x14ac:dyDescent="0.25">
      <c r="A33" s="158" t="s">
        <v>347</v>
      </c>
      <c r="B33" s="169">
        <v>1</v>
      </c>
      <c r="C33" s="169"/>
      <c r="D33" s="169"/>
      <c r="E33" s="147">
        <v>1</v>
      </c>
      <c r="F33" s="148"/>
      <c r="G33" s="158" t="s">
        <v>347</v>
      </c>
      <c r="H33" s="169">
        <v>1</v>
      </c>
      <c r="I33" s="147">
        <v>1</v>
      </c>
    </row>
    <row r="34" spans="1:9" x14ac:dyDescent="0.25">
      <c r="A34" s="158" t="s">
        <v>379</v>
      </c>
      <c r="B34" s="169"/>
      <c r="C34" s="169">
        <v>1</v>
      </c>
      <c r="D34" s="169"/>
      <c r="E34" s="147">
        <v>1</v>
      </c>
      <c r="F34" s="148"/>
      <c r="G34" s="158" t="s">
        <v>379</v>
      </c>
      <c r="H34" s="169">
        <v>1</v>
      </c>
      <c r="I34" s="147">
        <v>1</v>
      </c>
    </row>
    <row r="35" spans="1:9" x14ac:dyDescent="0.25">
      <c r="A35" s="158" t="s">
        <v>400</v>
      </c>
      <c r="B35" s="169">
        <v>1</v>
      </c>
      <c r="C35" s="169"/>
      <c r="D35" s="169"/>
      <c r="E35" s="147">
        <v>1</v>
      </c>
      <c r="F35" s="148"/>
      <c r="G35" s="158" t="s">
        <v>400</v>
      </c>
      <c r="H35" s="169">
        <v>1</v>
      </c>
      <c r="I35" s="147">
        <v>1</v>
      </c>
    </row>
    <row r="36" spans="1:9" x14ac:dyDescent="0.25">
      <c r="A36" s="158" t="s">
        <v>463</v>
      </c>
      <c r="B36" s="169"/>
      <c r="C36" s="169"/>
      <c r="D36" s="169">
        <v>1</v>
      </c>
      <c r="E36" s="147">
        <v>1</v>
      </c>
      <c r="F36" s="148"/>
      <c r="G36" s="158" t="s">
        <v>463</v>
      </c>
      <c r="H36" s="169">
        <v>1</v>
      </c>
      <c r="I36" s="147">
        <v>1</v>
      </c>
    </row>
    <row r="37" spans="1:9" x14ac:dyDescent="0.25">
      <c r="A37" s="158" t="s">
        <v>469</v>
      </c>
      <c r="B37" s="169"/>
      <c r="C37" s="169"/>
      <c r="D37" s="169">
        <v>1</v>
      </c>
      <c r="E37" s="147">
        <v>1</v>
      </c>
      <c r="F37" s="148"/>
      <c r="G37" s="158" t="s">
        <v>469</v>
      </c>
      <c r="H37" s="169">
        <v>1</v>
      </c>
      <c r="I37" s="147">
        <v>1</v>
      </c>
    </row>
    <row r="38" spans="1:9" x14ac:dyDescent="0.25">
      <c r="A38" s="158" t="s">
        <v>473</v>
      </c>
      <c r="B38" s="169">
        <v>1</v>
      </c>
      <c r="C38" s="169"/>
      <c r="D38" s="169"/>
      <c r="E38" s="147">
        <v>1</v>
      </c>
      <c r="F38" s="148"/>
      <c r="G38" s="158" t="s">
        <v>473</v>
      </c>
      <c r="H38" s="169">
        <v>1</v>
      </c>
      <c r="I38" s="147">
        <v>1</v>
      </c>
    </row>
    <row r="39" spans="1:9" x14ac:dyDescent="0.25">
      <c r="A39" s="158" t="s">
        <v>482</v>
      </c>
      <c r="B39" s="169"/>
      <c r="C39" s="169"/>
      <c r="D39" s="169">
        <v>1</v>
      </c>
      <c r="E39" s="147">
        <v>1</v>
      </c>
      <c r="F39" s="148"/>
      <c r="G39" s="158" t="s">
        <v>482</v>
      </c>
      <c r="H39" s="169">
        <v>1</v>
      </c>
      <c r="I39" s="147">
        <v>1</v>
      </c>
    </row>
    <row r="40" spans="1:9" x14ac:dyDescent="0.25">
      <c r="A40" s="158" t="s">
        <v>518</v>
      </c>
      <c r="B40" s="169"/>
      <c r="C40" s="169">
        <v>1</v>
      </c>
      <c r="D40" s="169"/>
      <c r="E40" s="147">
        <v>1</v>
      </c>
      <c r="F40" s="148"/>
      <c r="G40" s="158" t="s">
        <v>518</v>
      </c>
      <c r="H40" s="169">
        <v>1</v>
      </c>
      <c r="I40" s="147">
        <v>1</v>
      </c>
    </row>
    <row r="41" spans="1:9" x14ac:dyDescent="0.25">
      <c r="A41" s="158" t="s">
        <v>564</v>
      </c>
      <c r="B41" s="169"/>
      <c r="C41" s="169"/>
      <c r="D41" s="169">
        <v>1</v>
      </c>
      <c r="E41" s="147">
        <v>1</v>
      </c>
      <c r="F41" s="148"/>
      <c r="G41" s="158" t="s">
        <v>564</v>
      </c>
      <c r="H41" s="169">
        <v>1</v>
      </c>
      <c r="I41" s="147">
        <v>1</v>
      </c>
    </row>
    <row r="42" spans="1:9" x14ac:dyDescent="0.25">
      <c r="A42" s="158" t="s">
        <v>741</v>
      </c>
      <c r="B42" s="169"/>
      <c r="C42" s="169"/>
      <c r="D42" s="169">
        <v>1</v>
      </c>
      <c r="E42" s="147">
        <v>1</v>
      </c>
      <c r="F42" s="148"/>
      <c r="G42" s="158" t="s">
        <v>741</v>
      </c>
      <c r="H42" s="169">
        <v>1</v>
      </c>
      <c r="I42" s="147">
        <v>1</v>
      </c>
    </row>
    <row r="43" spans="1:9" x14ac:dyDescent="0.25">
      <c r="A43" s="158" t="s">
        <v>748</v>
      </c>
      <c r="B43" s="169"/>
      <c r="C43" s="169"/>
      <c r="D43" s="169">
        <v>1</v>
      </c>
      <c r="E43" s="147">
        <v>1</v>
      </c>
      <c r="F43" s="148"/>
      <c r="G43" s="158" t="s">
        <v>748</v>
      </c>
      <c r="H43" s="169">
        <v>1</v>
      </c>
      <c r="I43" s="147">
        <v>1</v>
      </c>
    </row>
    <row r="44" spans="1:9" x14ac:dyDescent="0.25">
      <c r="A44" s="158" t="s">
        <v>751</v>
      </c>
      <c r="B44" s="169"/>
      <c r="C44" s="169"/>
      <c r="D44" s="169">
        <v>1</v>
      </c>
      <c r="E44" s="147">
        <v>1</v>
      </c>
      <c r="F44" s="148"/>
      <c r="G44" s="158" t="s">
        <v>751</v>
      </c>
      <c r="H44" s="169">
        <v>1</v>
      </c>
      <c r="I44" s="147">
        <v>1</v>
      </c>
    </row>
    <row r="45" spans="1:9" x14ac:dyDescent="0.25">
      <c r="A45" s="158" t="s">
        <v>784</v>
      </c>
      <c r="B45" s="169"/>
      <c r="C45" s="169">
        <v>1</v>
      </c>
      <c r="D45" s="169"/>
      <c r="E45" s="147">
        <v>1</v>
      </c>
      <c r="F45" s="148"/>
      <c r="G45" s="158" t="s">
        <v>784</v>
      </c>
      <c r="H45" s="169">
        <v>1</v>
      </c>
      <c r="I45" s="147">
        <v>1</v>
      </c>
    </row>
    <row r="46" spans="1:9" x14ac:dyDescent="0.25">
      <c r="A46" s="158" t="s">
        <v>865</v>
      </c>
      <c r="B46" s="169"/>
      <c r="C46" s="169"/>
      <c r="D46" s="169">
        <v>1</v>
      </c>
      <c r="E46" s="147">
        <v>1</v>
      </c>
      <c r="F46" s="148"/>
      <c r="G46" s="158" t="s">
        <v>865</v>
      </c>
      <c r="H46" s="169">
        <v>1</v>
      </c>
      <c r="I46" s="147">
        <v>1</v>
      </c>
    </row>
    <row r="47" spans="1:9" x14ac:dyDescent="0.25">
      <c r="A47" s="158" t="s">
        <v>871</v>
      </c>
      <c r="B47" s="169"/>
      <c r="C47" s="169"/>
      <c r="D47" s="169">
        <v>1</v>
      </c>
      <c r="E47" s="147">
        <v>1</v>
      </c>
      <c r="F47" s="148"/>
      <c r="G47" s="158" t="s">
        <v>871</v>
      </c>
      <c r="H47" s="169">
        <v>1</v>
      </c>
      <c r="I47" s="147">
        <v>1</v>
      </c>
    </row>
    <row r="48" spans="1:9" x14ac:dyDescent="0.25">
      <c r="A48" s="158" t="s">
        <v>872</v>
      </c>
      <c r="B48" s="169"/>
      <c r="C48" s="169">
        <v>1</v>
      </c>
      <c r="D48" s="169"/>
      <c r="E48" s="147">
        <v>1</v>
      </c>
      <c r="F48" s="148"/>
      <c r="G48" s="158" t="s">
        <v>872</v>
      </c>
      <c r="H48" s="169">
        <v>1</v>
      </c>
      <c r="I48" s="147">
        <v>1</v>
      </c>
    </row>
    <row r="49" spans="1:9" x14ac:dyDescent="0.25">
      <c r="A49" s="158" t="s">
        <v>876</v>
      </c>
      <c r="B49" s="169">
        <v>1</v>
      </c>
      <c r="C49" s="169"/>
      <c r="D49" s="169"/>
      <c r="E49" s="147">
        <v>1</v>
      </c>
      <c r="F49" s="148"/>
      <c r="G49" s="158" t="s">
        <v>876</v>
      </c>
      <c r="H49" s="169">
        <v>1</v>
      </c>
      <c r="I49" s="147">
        <v>1</v>
      </c>
    </row>
    <row r="50" spans="1:9" x14ac:dyDescent="0.25">
      <c r="A50" s="158" t="s">
        <v>909</v>
      </c>
      <c r="B50" s="169">
        <v>1</v>
      </c>
      <c r="C50" s="169"/>
      <c r="D50" s="169"/>
      <c r="E50" s="147">
        <v>1</v>
      </c>
      <c r="F50" s="148"/>
      <c r="G50" s="158" t="s">
        <v>909</v>
      </c>
      <c r="H50" s="169">
        <v>1</v>
      </c>
      <c r="I50" s="147">
        <v>1</v>
      </c>
    </row>
    <row r="51" spans="1:9" x14ac:dyDescent="0.25">
      <c r="A51" s="158" t="s">
        <v>916</v>
      </c>
      <c r="B51" s="169"/>
      <c r="C51" s="169">
        <v>1</v>
      </c>
      <c r="D51" s="169"/>
      <c r="E51" s="147">
        <v>1</v>
      </c>
      <c r="F51" s="148"/>
      <c r="G51" s="158" t="s">
        <v>916</v>
      </c>
      <c r="H51" s="169">
        <v>1</v>
      </c>
      <c r="I51" s="147">
        <v>1</v>
      </c>
    </row>
    <row r="52" spans="1:9" x14ac:dyDescent="0.25">
      <c r="A52" s="158" t="s">
        <v>923</v>
      </c>
      <c r="B52" s="169"/>
      <c r="C52" s="169"/>
      <c r="D52" s="169">
        <v>1</v>
      </c>
      <c r="E52" s="147">
        <v>1</v>
      </c>
      <c r="F52" s="148"/>
      <c r="G52" s="158" t="s">
        <v>923</v>
      </c>
      <c r="H52" s="169">
        <v>1</v>
      </c>
      <c r="I52" s="147">
        <v>1</v>
      </c>
    </row>
    <row r="53" spans="1:9" x14ac:dyDescent="0.25">
      <c r="A53" s="158" t="s">
        <v>928</v>
      </c>
      <c r="B53" s="169">
        <v>1</v>
      </c>
      <c r="C53" s="169"/>
      <c r="D53" s="169"/>
      <c r="E53" s="147">
        <v>1</v>
      </c>
      <c r="F53" s="148"/>
      <c r="G53" s="158" t="s">
        <v>928</v>
      </c>
      <c r="H53" s="169">
        <v>1</v>
      </c>
      <c r="I53" s="147">
        <v>1</v>
      </c>
    </row>
    <row r="54" spans="1:9" x14ac:dyDescent="0.25">
      <c r="A54" s="158" t="s">
        <v>982</v>
      </c>
      <c r="B54" s="169"/>
      <c r="C54" s="169">
        <v>1</v>
      </c>
      <c r="D54" s="169"/>
      <c r="E54" s="147">
        <v>1</v>
      </c>
      <c r="F54" s="148"/>
      <c r="G54" s="158" t="s">
        <v>982</v>
      </c>
      <c r="H54" s="169">
        <v>1</v>
      </c>
      <c r="I54" s="147">
        <v>1</v>
      </c>
    </row>
    <row r="55" spans="1:9" x14ac:dyDescent="0.25">
      <c r="A55" s="158" t="s">
        <v>989</v>
      </c>
      <c r="B55" s="169"/>
      <c r="C55" s="169">
        <v>1</v>
      </c>
      <c r="D55" s="169"/>
      <c r="E55" s="147">
        <v>1</v>
      </c>
      <c r="F55" s="148"/>
      <c r="G55" s="158" t="s">
        <v>989</v>
      </c>
      <c r="H55" s="169">
        <v>1</v>
      </c>
      <c r="I55" s="147">
        <v>1</v>
      </c>
    </row>
    <row r="56" spans="1:9" x14ac:dyDescent="0.25">
      <c r="A56" s="158" t="s">
        <v>1039</v>
      </c>
      <c r="B56" s="169"/>
      <c r="C56" s="169"/>
      <c r="D56" s="169">
        <v>1</v>
      </c>
      <c r="E56" s="147">
        <v>1</v>
      </c>
      <c r="F56" s="148"/>
      <c r="G56" s="158" t="s">
        <v>1039</v>
      </c>
      <c r="H56" s="169">
        <v>1</v>
      </c>
      <c r="I56" s="147">
        <v>1</v>
      </c>
    </row>
    <row r="57" spans="1:9" x14ac:dyDescent="0.25">
      <c r="A57" s="158" t="s">
        <v>1065</v>
      </c>
      <c r="B57" s="169">
        <v>1</v>
      </c>
      <c r="C57" s="169"/>
      <c r="D57" s="169"/>
      <c r="E57" s="147">
        <v>1</v>
      </c>
      <c r="F57" s="148"/>
      <c r="G57" s="158" t="s">
        <v>1065</v>
      </c>
      <c r="H57" s="169">
        <v>1</v>
      </c>
      <c r="I57" s="147">
        <v>1</v>
      </c>
    </row>
    <row r="58" spans="1:9" x14ac:dyDescent="0.25">
      <c r="A58" s="158" t="s">
        <v>1072</v>
      </c>
      <c r="B58" s="169"/>
      <c r="C58" s="169">
        <v>1</v>
      </c>
      <c r="D58" s="169"/>
      <c r="E58" s="147">
        <v>1</v>
      </c>
      <c r="F58" s="148"/>
      <c r="G58" s="158" t="s">
        <v>1072</v>
      </c>
      <c r="H58" s="169">
        <v>1</v>
      </c>
      <c r="I58" s="147">
        <v>1</v>
      </c>
    </row>
    <row r="59" spans="1:9" x14ac:dyDescent="0.25">
      <c r="A59" s="158" t="s">
        <v>1081</v>
      </c>
      <c r="B59" s="169">
        <v>1</v>
      </c>
      <c r="C59" s="169"/>
      <c r="D59" s="169"/>
      <c r="E59" s="147">
        <v>1</v>
      </c>
      <c r="F59" s="148"/>
      <c r="G59" s="158" t="s">
        <v>1081</v>
      </c>
      <c r="H59" s="169">
        <v>1</v>
      </c>
      <c r="I59" s="147">
        <v>1</v>
      </c>
    </row>
    <row r="60" spans="1:9" x14ac:dyDescent="0.25">
      <c r="A60" s="158" t="s">
        <v>1090</v>
      </c>
      <c r="B60" s="169"/>
      <c r="C60" s="169"/>
      <c r="D60" s="169">
        <v>1</v>
      </c>
      <c r="E60" s="147">
        <v>1</v>
      </c>
      <c r="F60" s="148"/>
      <c r="G60" s="158" t="s">
        <v>1090</v>
      </c>
      <c r="H60" s="169">
        <v>1</v>
      </c>
      <c r="I60" s="147">
        <v>1</v>
      </c>
    </row>
    <row r="61" spans="1:9" x14ac:dyDescent="0.25">
      <c r="A61" s="158" t="s">
        <v>1098</v>
      </c>
      <c r="B61" s="169"/>
      <c r="C61" s="169"/>
      <c r="D61" s="169">
        <v>1</v>
      </c>
      <c r="E61" s="147">
        <v>1</v>
      </c>
      <c r="F61" s="148"/>
      <c r="G61" s="158" t="s">
        <v>1098</v>
      </c>
      <c r="H61" s="169">
        <v>1</v>
      </c>
      <c r="I61" s="147">
        <v>1</v>
      </c>
    </row>
    <row r="62" spans="1:9" x14ac:dyDescent="0.25">
      <c r="A62" s="158" t="s">
        <v>1107</v>
      </c>
      <c r="B62" s="169">
        <v>1</v>
      </c>
      <c r="C62" s="169"/>
      <c r="D62" s="169"/>
      <c r="E62" s="147">
        <v>1</v>
      </c>
      <c r="F62" s="148"/>
      <c r="G62" s="158" t="s">
        <v>1107</v>
      </c>
      <c r="H62" s="169">
        <v>1</v>
      </c>
      <c r="I62" s="147">
        <v>1</v>
      </c>
    </row>
    <row r="63" spans="1:9" x14ac:dyDescent="0.25">
      <c r="A63" s="158" t="s">
        <v>1138</v>
      </c>
      <c r="B63" s="169"/>
      <c r="C63" s="169"/>
      <c r="D63" s="169">
        <v>1</v>
      </c>
      <c r="E63" s="147">
        <v>1</v>
      </c>
      <c r="F63" s="148"/>
      <c r="G63" s="158" t="s">
        <v>1138</v>
      </c>
      <c r="H63" s="169">
        <v>1</v>
      </c>
      <c r="I63" s="147">
        <v>1</v>
      </c>
    </row>
    <row r="64" spans="1:9" x14ac:dyDescent="0.25">
      <c r="A64" s="158" t="s">
        <v>1145</v>
      </c>
      <c r="B64" s="169"/>
      <c r="C64" s="169"/>
      <c r="D64" s="169">
        <v>1</v>
      </c>
      <c r="E64" s="147">
        <v>1</v>
      </c>
      <c r="F64" s="148"/>
      <c r="G64" s="158" t="s">
        <v>1145</v>
      </c>
      <c r="H64" s="169">
        <v>1</v>
      </c>
      <c r="I64" s="147">
        <v>1</v>
      </c>
    </row>
    <row r="65" spans="1:9" x14ac:dyDescent="0.25">
      <c r="A65" s="158" t="s">
        <v>1152</v>
      </c>
      <c r="B65" s="169">
        <v>1</v>
      </c>
      <c r="C65" s="169"/>
      <c r="D65" s="169"/>
      <c r="E65" s="147">
        <v>1</v>
      </c>
      <c r="F65" s="148"/>
      <c r="G65" s="158" t="s">
        <v>1152</v>
      </c>
      <c r="H65" s="169">
        <v>1</v>
      </c>
      <c r="I65" s="147">
        <v>1</v>
      </c>
    </row>
    <row r="66" spans="1:9" x14ac:dyDescent="0.25">
      <c r="A66" s="158" t="s">
        <v>1164</v>
      </c>
      <c r="B66" s="169"/>
      <c r="C66" s="169"/>
      <c r="D66" s="169">
        <v>1</v>
      </c>
      <c r="E66" s="147">
        <v>1</v>
      </c>
      <c r="F66" s="148"/>
      <c r="G66" s="158" t="s">
        <v>1164</v>
      </c>
      <c r="H66" s="169">
        <v>1</v>
      </c>
      <c r="I66" s="147">
        <v>1</v>
      </c>
    </row>
    <row r="67" spans="1:9" x14ac:dyDescent="0.25">
      <c r="A67" s="158" t="s">
        <v>1169</v>
      </c>
      <c r="B67" s="169"/>
      <c r="C67" s="169"/>
      <c r="D67" s="169">
        <v>1</v>
      </c>
      <c r="E67" s="147">
        <v>1</v>
      </c>
      <c r="F67" s="148"/>
      <c r="G67" s="158" t="s">
        <v>1169</v>
      </c>
      <c r="H67" s="169">
        <v>1</v>
      </c>
      <c r="I67" s="147">
        <v>1</v>
      </c>
    </row>
    <row r="68" spans="1:9" x14ac:dyDescent="0.25">
      <c r="A68" s="158" t="s">
        <v>1180</v>
      </c>
      <c r="B68" s="169"/>
      <c r="C68" s="169"/>
      <c r="D68" s="169">
        <v>1</v>
      </c>
      <c r="E68" s="147">
        <v>1</v>
      </c>
      <c r="F68" s="148"/>
      <c r="G68" s="158" t="s">
        <v>1180</v>
      </c>
      <c r="H68" s="169">
        <v>1</v>
      </c>
      <c r="I68" s="147">
        <v>1</v>
      </c>
    </row>
    <row r="69" spans="1:9" x14ac:dyDescent="0.25">
      <c r="A69" s="158" t="s">
        <v>1192</v>
      </c>
      <c r="B69" s="169"/>
      <c r="C69" s="169"/>
      <c r="D69" s="169">
        <v>1</v>
      </c>
      <c r="E69" s="147">
        <v>1</v>
      </c>
      <c r="F69" s="148"/>
      <c r="G69" s="158" t="s">
        <v>1192</v>
      </c>
      <c r="H69" s="169">
        <v>1</v>
      </c>
      <c r="I69" s="147">
        <v>1</v>
      </c>
    </row>
    <row r="70" spans="1:9" x14ac:dyDescent="0.25">
      <c r="A70" s="158" t="s">
        <v>1211</v>
      </c>
      <c r="B70" s="169">
        <v>1</v>
      </c>
      <c r="C70" s="169"/>
      <c r="D70" s="169"/>
      <c r="E70" s="147">
        <v>1</v>
      </c>
      <c r="F70" s="148"/>
      <c r="G70" s="158" t="s">
        <v>1211</v>
      </c>
      <c r="H70" s="169">
        <v>1</v>
      </c>
      <c r="I70" s="147">
        <v>1</v>
      </c>
    </row>
    <row r="71" spans="1:9" x14ac:dyDescent="0.25">
      <c r="A71" s="158" t="s">
        <v>1220</v>
      </c>
      <c r="B71" s="169"/>
      <c r="C71" s="169">
        <v>1</v>
      </c>
      <c r="D71" s="169"/>
      <c r="E71" s="147">
        <v>1</v>
      </c>
      <c r="F71" s="148"/>
      <c r="G71" s="158" t="s">
        <v>1220</v>
      </c>
      <c r="H71" s="169">
        <v>1</v>
      </c>
      <c r="I71" s="147">
        <v>1</v>
      </c>
    </row>
    <row r="72" spans="1:9" x14ac:dyDescent="0.25">
      <c r="A72" s="158" t="s">
        <v>1230</v>
      </c>
      <c r="B72" s="169"/>
      <c r="C72" s="169"/>
      <c r="D72" s="169">
        <v>1</v>
      </c>
      <c r="E72" s="147">
        <v>1</v>
      </c>
      <c r="F72" s="148"/>
      <c r="G72" s="158" t="s">
        <v>1230</v>
      </c>
      <c r="H72" s="169">
        <v>1</v>
      </c>
      <c r="I72" s="147">
        <v>1</v>
      </c>
    </row>
    <row r="73" spans="1:9" x14ac:dyDescent="0.25">
      <c r="A73" s="158" t="s">
        <v>1303</v>
      </c>
      <c r="B73" s="169"/>
      <c r="C73" s="169"/>
      <c r="D73" s="169">
        <v>1</v>
      </c>
      <c r="E73" s="147">
        <v>1</v>
      </c>
      <c r="F73" s="148"/>
      <c r="G73" s="158" t="s">
        <v>1303</v>
      </c>
      <c r="H73" s="169">
        <v>1</v>
      </c>
      <c r="I73" s="147">
        <v>1</v>
      </c>
    </row>
    <row r="74" spans="1:9" x14ac:dyDescent="0.25">
      <c r="A74" s="158" t="s">
        <v>1390</v>
      </c>
      <c r="B74" s="169"/>
      <c r="C74" s="169">
        <v>1</v>
      </c>
      <c r="D74" s="169"/>
      <c r="E74" s="147">
        <v>1</v>
      </c>
      <c r="F74" s="148"/>
      <c r="G74" s="158" t="s">
        <v>1390</v>
      </c>
      <c r="H74" s="169">
        <v>1</v>
      </c>
      <c r="I74" s="147">
        <v>1</v>
      </c>
    </row>
    <row r="75" spans="1:9" x14ac:dyDescent="0.25">
      <c r="A75" s="158" t="s">
        <v>1397</v>
      </c>
      <c r="B75" s="169"/>
      <c r="C75" s="169">
        <v>1</v>
      </c>
      <c r="D75" s="169"/>
      <c r="E75" s="147">
        <v>1</v>
      </c>
      <c r="F75" s="148"/>
      <c r="G75" s="158" t="s">
        <v>1397</v>
      </c>
      <c r="H75" s="169">
        <v>1</v>
      </c>
      <c r="I75" s="147">
        <v>1</v>
      </c>
    </row>
    <row r="76" spans="1:9" x14ac:dyDescent="0.25">
      <c r="A76" s="158" t="s">
        <v>1404</v>
      </c>
      <c r="B76" s="169"/>
      <c r="C76" s="169">
        <v>1</v>
      </c>
      <c r="D76" s="169"/>
      <c r="E76" s="147">
        <v>1</v>
      </c>
      <c r="F76" s="148"/>
      <c r="G76" s="158" t="s">
        <v>1404</v>
      </c>
      <c r="H76" s="169">
        <v>1</v>
      </c>
      <c r="I76" s="147">
        <v>1</v>
      </c>
    </row>
    <row r="77" spans="1:9" x14ac:dyDescent="0.25">
      <c r="A77" s="158" t="s">
        <v>1440</v>
      </c>
      <c r="B77" s="169">
        <v>1</v>
      </c>
      <c r="C77" s="169"/>
      <c r="D77" s="169"/>
      <c r="E77" s="147">
        <v>1</v>
      </c>
      <c r="F77" s="148"/>
      <c r="G77" s="158" t="s">
        <v>1440</v>
      </c>
      <c r="H77" s="169">
        <v>1</v>
      </c>
      <c r="I77" s="147">
        <v>1</v>
      </c>
    </row>
    <row r="78" spans="1:9" x14ac:dyDescent="0.25">
      <c r="A78" s="158" t="s">
        <v>1447</v>
      </c>
      <c r="B78" s="169">
        <v>1</v>
      </c>
      <c r="C78" s="169"/>
      <c r="D78" s="169"/>
      <c r="E78" s="147">
        <v>1</v>
      </c>
      <c r="F78" s="148"/>
      <c r="G78" s="158" t="s">
        <v>1447</v>
      </c>
      <c r="H78" s="169">
        <v>1</v>
      </c>
      <c r="I78" s="147">
        <v>1</v>
      </c>
    </row>
    <row r="79" spans="1:9" x14ac:dyDescent="0.25">
      <c r="A79" s="158" t="s">
        <v>1453</v>
      </c>
      <c r="B79" s="169">
        <v>1</v>
      </c>
      <c r="C79" s="169"/>
      <c r="D79" s="169"/>
      <c r="E79" s="147">
        <v>1</v>
      </c>
      <c r="F79" s="148"/>
      <c r="G79" s="158" t="s">
        <v>1453</v>
      </c>
      <c r="H79" s="169">
        <v>1</v>
      </c>
      <c r="I79" s="147">
        <v>1</v>
      </c>
    </row>
    <row r="80" spans="1:9" x14ac:dyDescent="0.25">
      <c r="A80" s="158" t="s">
        <v>1458</v>
      </c>
      <c r="B80" s="169">
        <v>1</v>
      </c>
      <c r="C80" s="169"/>
      <c r="D80" s="169"/>
      <c r="E80" s="147">
        <v>1</v>
      </c>
      <c r="F80" s="148"/>
      <c r="G80" s="158" t="s">
        <v>1458</v>
      </c>
      <c r="H80" s="169">
        <v>1</v>
      </c>
      <c r="I80" s="147">
        <v>1</v>
      </c>
    </row>
    <row r="81" spans="1:9" x14ac:dyDescent="0.25">
      <c r="A81" s="158" t="s">
        <v>1463</v>
      </c>
      <c r="B81" s="169">
        <v>1</v>
      </c>
      <c r="C81" s="169"/>
      <c r="D81" s="169"/>
      <c r="E81" s="147">
        <v>1</v>
      </c>
      <c r="F81" s="148"/>
      <c r="G81" s="158" t="s">
        <v>1463</v>
      </c>
      <c r="H81" s="169">
        <v>1</v>
      </c>
      <c r="I81" s="147">
        <v>1</v>
      </c>
    </row>
    <row r="82" spans="1:9" x14ac:dyDescent="0.25">
      <c r="A82" s="158" t="s">
        <v>1469</v>
      </c>
      <c r="B82" s="169"/>
      <c r="C82" s="169"/>
      <c r="D82" s="169">
        <v>1</v>
      </c>
      <c r="E82" s="147">
        <v>1</v>
      </c>
      <c r="F82" s="148"/>
      <c r="G82" s="158" t="s">
        <v>1469</v>
      </c>
      <c r="H82" s="169">
        <v>1</v>
      </c>
      <c r="I82" s="147">
        <v>1</v>
      </c>
    </row>
    <row r="83" spans="1:9" x14ac:dyDescent="0.25">
      <c r="A83" s="158" t="s">
        <v>1496</v>
      </c>
      <c r="B83" s="169">
        <v>1</v>
      </c>
      <c r="C83" s="169"/>
      <c r="D83" s="169"/>
      <c r="E83" s="147">
        <v>1</v>
      </c>
      <c r="F83" s="148"/>
      <c r="G83" s="158" t="s">
        <v>1496</v>
      </c>
      <c r="H83" s="169">
        <v>1</v>
      </c>
      <c r="I83" s="147">
        <v>1</v>
      </c>
    </row>
    <row r="84" spans="1:9" x14ac:dyDescent="0.25">
      <c r="A84" s="158" t="s">
        <v>1502</v>
      </c>
      <c r="B84" s="169">
        <v>1</v>
      </c>
      <c r="C84" s="169"/>
      <c r="D84" s="169"/>
      <c r="E84" s="147">
        <v>1</v>
      </c>
      <c r="F84" s="148"/>
      <c r="G84" s="158" t="s">
        <v>1502</v>
      </c>
      <c r="H84" s="169">
        <v>1</v>
      </c>
      <c r="I84" s="147">
        <v>1</v>
      </c>
    </row>
    <row r="85" spans="1:9" x14ac:dyDescent="0.25">
      <c r="A85" s="158" t="s">
        <v>1520</v>
      </c>
      <c r="B85" s="169"/>
      <c r="C85" s="169"/>
      <c r="D85" s="169">
        <v>1</v>
      </c>
      <c r="E85" s="147">
        <v>1</v>
      </c>
      <c r="F85" s="148"/>
      <c r="G85" s="158" t="s">
        <v>1520</v>
      </c>
      <c r="H85" s="169">
        <v>1</v>
      </c>
      <c r="I85" s="147">
        <v>1</v>
      </c>
    </row>
    <row r="86" spans="1:9" x14ac:dyDescent="0.25">
      <c r="A86" s="158" t="s">
        <v>1527</v>
      </c>
      <c r="B86" s="169"/>
      <c r="C86" s="169">
        <v>1</v>
      </c>
      <c r="D86" s="169"/>
      <c r="E86" s="147">
        <v>1</v>
      </c>
      <c r="F86" s="148"/>
      <c r="G86" s="158" t="s">
        <v>1527</v>
      </c>
      <c r="H86" s="169">
        <v>1</v>
      </c>
      <c r="I86" s="147">
        <v>1</v>
      </c>
    </row>
    <row r="87" spans="1:9" x14ac:dyDescent="0.25">
      <c r="A87" s="158" t="s">
        <v>1533</v>
      </c>
      <c r="B87" s="169"/>
      <c r="C87" s="169"/>
      <c r="D87" s="169">
        <v>1</v>
      </c>
      <c r="E87" s="147">
        <v>1</v>
      </c>
      <c r="F87" s="148"/>
      <c r="G87" s="158" t="s">
        <v>1533</v>
      </c>
      <c r="H87" s="169">
        <v>1</v>
      </c>
      <c r="I87" s="147">
        <v>1</v>
      </c>
    </row>
    <row r="88" spans="1:9" x14ac:dyDescent="0.25">
      <c r="A88" s="158" t="s">
        <v>1540</v>
      </c>
      <c r="B88" s="169">
        <v>1</v>
      </c>
      <c r="C88" s="169"/>
      <c r="D88" s="169"/>
      <c r="E88" s="147">
        <v>1</v>
      </c>
      <c r="F88" s="148"/>
      <c r="G88" s="158" t="s">
        <v>1540</v>
      </c>
      <c r="H88" s="169">
        <v>1</v>
      </c>
      <c r="I88" s="147">
        <v>1</v>
      </c>
    </row>
    <row r="89" spans="1:9" x14ac:dyDescent="0.25">
      <c r="A89" s="158" t="s">
        <v>1546</v>
      </c>
      <c r="B89" s="169"/>
      <c r="C89" s="169">
        <v>1</v>
      </c>
      <c r="D89" s="169"/>
      <c r="E89" s="147">
        <v>1</v>
      </c>
      <c r="F89" s="148"/>
      <c r="G89" s="158" t="s">
        <v>1546</v>
      </c>
      <c r="H89" s="169">
        <v>1</v>
      </c>
      <c r="I89" s="147">
        <v>1</v>
      </c>
    </row>
    <row r="90" spans="1:9" x14ac:dyDescent="0.25">
      <c r="A90" s="158" t="s">
        <v>1550</v>
      </c>
      <c r="B90" s="169"/>
      <c r="C90" s="169"/>
      <c r="D90" s="169">
        <v>1</v>
      </c>
      <c r="E90" s="147">
        <v>1</v>
      </c>
      <c r="F90" s="148"/>
      <c r="G90" s="158" t="s">
        <v>1550</v>
      </c>
      <c r="H90" s="169">
        <v>1</v>
      </c>
      <c r="I90" s="147">
        <v>1</v>
      </c>
    </row>
    <row r="91" spans="1:9" x14ac:dyDescent="0.25">
      <c r="A91" s="158" t="s">
        <v>1560</v>
      </c>
      <c r="B91" s="169"/>
      <c r="C91" s="169"/>
      <c r="D91" s="169">
        <v>1</v>
      </c>
      <c r="E91" s="147">
        <v>1</v>
      </c>
      <c r="F91" s="148"/>
      <c r="G91" s="158" t="s">
        <v>1560</v>
      </c>
      <c r="H91" s="169">
        <v>1</v>
      </c>
      <c r="I91" s="147">
        <v>1</v>
      </c>
    </row>
    <row r="92" spans="1:9" x14ac:dyDescent="0.25">
      <c r="A92" s="158" t="s">
        <v>1570</v>
      </c>
      <c r="B92" s="169"/>
      <c r="C92" s="169"/>
      <c r="D92" s="169">
        <v>1</v>
      </c>
      <c r="E92" s="147">
        <v>1</v>
      </c>
      <c r="F92" s="148"/>
      <c r="G92" s="158" t="s">
        <v>1570</v>
      </c>
      <c r="H92" s="169">
        <v>1</v>
      </c>
      <c r="I92" s="147">
        <v>1</v>
      </c>
    </row>
    <row r="93" spans="1:9" x14ac:dyDescent="0.25">
      <c r="A93" s="158" t="s">
        <v>1582</v>
      </c>
      <c r="B93" s="169"/>
      <c r="C93" s="169"/>
      <c r="D93" s="169">
        <v>1</v>
      </c>
      <c r="E93" s="147">
        <v>1</v>
      </c>
      <c r="F93" s="148"/>
      <c r="G93" s="158" t="s">
        <v>1582</v>
      </c>
      <c r="H93" s="169">
        <v>1</v>
      </c>
      <c r="I93" s="147">
        <v>1</v>
      </c>
    </row>
    <row r="94" spans="1:9" x14ac:dyDescent="0.25">
      <c r="A94" s="158" t="s">
        <v>1587</v>
      </c>
      <c r="B94" s="169"/>
      <c r="C94" s="169">
        <v>1</v>
      </c>
      <c r="D94" s="169"/>
      <c r="E94" s="147">
        <v>1</v>
      </c>
      <c r="F94" s="148"/>
      <c r="G94" s="158" t="s">
        <v>1587</v>
      </c>
      <c r="H94" s="169">
        <v>1</v>
      </c>
      <c r="I94" s="147">
        <v>1</v>
      </c>
    </row>
    <row r="95" spans="1:9" x14ac:dyDescent="0.25">
      <c r="A95" s="158" t="s">
        <v>1596</v>
      </c>
      <c r="B95" s="169"/>
      <c r="C95" s="169">
        <v>1</v>
      </c>
      <c r="D95" s="169"/>
      <c r="E95" s="147">
        <v>1</v>
      </c>
      <c r="F95" s="148"/>
      <c r="G95" s="158" t="s">
        <v>1596</v>
      </c>
      <c r="H95" s="169">
        <v>1</v>
      </c>
      <c r="I95" s="147">
        <v>1</v>
      </c>
    </row>
    <row r="96" spans="1:9" x14ac:dyDescent="0.25">
      <c r="A96" s="158" t="s">
        <v>1599</v>
      </c>
      <c r="B96" s="169"/>
      <c r="C96" s="169">
        <v>1</v>
      </c>
      <c r="D96" s="169"/>
      <c r="E96" s="147">
        <v>1</v>
      </c>
      <c r="F96" s="148"/>
      <c r="G96" s="158" t="s">
        <v>1599</v>
      </c>
      <c r="H96" s="169">
        <v>1</v>
      </c>
      <c r="I96" s="147">
        <v>1</v>
      </c>
    </row>
    <row r="97" spans="1:9" x14ac:dyDescent="0.25">
      <c r="A97" s="158" t="s">
        <v>1601</v>
      </c>
      <c r="B97" s="169"/>
      <c r="C97" s="169">
        <v>1</v>
      </c>
      <c r="D97" s="169"/>
      <c r="E97" s="147">
        <v>1</v>
      </c>
      <c r="F97" s="148"/>
      <c r="G97" s="158" t="s">
        <v>1601</v>
      </c>
      <c r="H97" s="169">
        <v>1</v>
      </c>
      <c r="I97" s="147">
        <v>1</v>
      </c>
    </row>
    <row r="98" spans="1:9" x14ac:dyDescent="0.25">
      <c r="A98" s="158" t="s">
        <v>1610</v>
      </c>
      <c r="B98" s="169"/>
      <c r="C98" s="169">
        <v>1</v>
      </c>
      <c r="D98" s="169"/>
      <c r="E98" s="147">
        <v>1</v>
      </c>
      <c r="F98" s="148"/>
      <c r="G98" s="158" t="s">
        <v>1610</v>
      </c>
      <c r="H98" s="169">
        <v>1</v>
      </c>
      <c r="I98" s="147">
        <v>1</v>
      </c>
    </row>
    <row r="99" spans="1:9" x14ac:dyDescent="0.25">
      <c r="A99" s="158" t="s">
        <v>1613</v>
      </c>
      <c r="B99" s="169"/>
      <c r="C99" s="169">
        <v>1</v>
      </c>
      <c r="D99" s="169"/>
      <c r="E99" s="147">
        <v>1</v>
      </c>
      <c r="F99" s="148"/>
      <c r="G99" s="158" t="s">
        <v>1613</v>
      </c>
      <c r="H99" s="169">
        <v>1</v>
      </c>
      <c r="I99" s="147">
        <v>1</v>
      </c>
    </row>
    <row r="100" spans="1:9" x14ac:dyDescent="0.25">
      <c r="A100" s="158" t="s">
        <v>1626</v>
      </c>
      <c r="B100" s="169"/>
      <c r="C100" s="169"/>
      <c r="D100" s="169">
        <v>1</v>
      </c>
      <c r="E100" s="147">
        <v>1</v>
      </c>
      <c r="F100" s="148"/>
      <c r="G100" s="158" t="s">
        <v>1626</v>
      </c>
      <c r="H100" s="169">
        <v>1</v>
      </c>
      <c r="I100" s="147">
        <v>1</v>
      </c>
    </row>
    <row r="101" spans="1:9" x14ac:dyDescent="0.25">
      <c r="A101" s="158" t="s">
        <v>1641</v>
      </c>
      <c r="B101" s="169"/>
      <c r="C101" s="169"/>
      <c r="D101" s="169">
        <v>1</v>
      </c>
      <c r="E101" s="147">
        <v>1</v>
      </c>
      <c r="F101" s="148"/>
      <c r="G101" s="158" t="s">
        <v>1641</v>
      </c>
      <c r="H101" s="169">
        <v>1</v>
      </c>
      <c r="I101" s="147">
        <v>1</v>
      </c>
    </row>
    <row r="102" spans="1:9" x14ac:dyDescent="0.25">
      <c r="A102" s="158" t="s">
        <v>1652</v>
      </c>
      <c r="B102" s="169"/>
      <c r="C102" s="169"/>
      <c r="D102" s="169">
        <v>1</v>
      </c>
      <c r="E102" s="147">
        <v>1</v>
      </c>
      <c r="F102" s="148"/>
      <c r="G102" s="158" t="s">
        <v>1652</v>
      </c>
      <c r="H102" s="169">
        <v>1</v>
      </c>
      <c r="I102" s="147">
        <v>1</v>
      </c>
    </row>
    <row r="103" spans="1:9" x14ac:dyDescent="0.25">
      <c r="A103" s="158" t="s">
        <v>1656</v>
      </c>
      <c r="B103" s="169">
        <v>1</v>
      </c>
      <c r="C103" s="169"/>
      <c r="D103" s="169"/>
      <c r="E103" s="147">
        <v>1</v>
      </c>
      <c r="F103" s="148"/>
      <c r="G103" s="158" t="s">
        <v>1656</v>
      </c>
      <c r="H103" s="169">
        <v>1</v>
      </c>
      <c r="I103" s="147">
        <v>1</v>
      </c>
    </row>
    <row r="104" spans="1:9" x14ac:dyDescent="0.25">
      <c r="A104" s="158" t="s">
        <v>1668</v>
      </c>
      <c r="B104" s="169"/>
      <c r="C104" s="169"/>
      <c r="D104" s="169">
        <v>1</v>
      </c>
      <c r="E104" s="147">
        <v>1</v>
      </c>
      <c r="F104" s="148"/>
      <c r="G104" s="158" t="s">
        <v>1668</v>
      </c>
      <c r="H104" s="169">
        <v>1</v>
      </c>
      <c r="I104" s="147">
        <v>1</v>
      </c>
    </row>
    <row r="105" spans="1:9" x14ac:dyDescent="0.25">
      <c r="A105" s="158" t="s">
        <v>1682</v>
      </c>
      <c r="B105" s="169"/>
      <c r="C105" s="169"/>
      <c r="D105" s="169">
        <v>1</v>
      </c>
      <c r="E105" s="147">
        <v>1</v>
      </c>
      <c r="F105" s="148"/>
      <c r="G105" s="158" t="s">
        <v>1682</v>
      </c>
      <c r="H105" s="169">
        <v>1</v>
      </c>
      <c r="I105" s="147">
        <v>1</v>
      </c>
    </row>
    <row r="106" spans="1:9" x14ac:dyDescent="0.25">
      <c r="A106" s="158" t="s">
        <v>1755</v>
      </c>
      <c r="B106" s="169"/>
      <c r="C106" s="169"/>
      <c r="D106" s="169">
        <v>1</v>
      </c>
      <c r="E106" s="147">
        <v>1</v>
      </c>
      <c r="F106" s="148"/>
      <c r="G106" s="158" t="s">
        <v>1755</v>
      </c>
      <c r="H106" s="169">
        <v>1</v>
      </c>
      <c r="I106" s="147">
        <v>1</v>
      </c>
    </row>
    <row r="107" spans="1:9" x14ac:dyDescent="0.25">
      <c r="A107" s="158" t="s">
        <v>1762</v>
      </c>
      <c r="B107" s="169"/>
      <c r="C107" s="169"/>
      <c r="D107" s="169">
        <v>1</v>
      </c>
      <c r="E107" s="147">
        <v>1</v>
      </c>
      <c r="F107" s="148"/>
      <c r="G107" s="158" t="s">
        <v>1762</v>
      </c>
      <c r="H107" s="169">
        <v>1</v>
      </c>
      <c r="I107" s="147">
        <v>1</v>
      </c>
    </row>
    <row r="108" spans="1:9" x14ac:dyDescent="0.25">
      <c r="A108" s="158" t="s">
        <v>1766</v>
      </c>
      <c r="B108" s="169"/>
      <c r="C108" s="169"/>
      <c r="D108" s="169">
        <v>1</v>
      </c>
      <c r="E108" s="147">
        <v>1</v>
      </c>
      <c r="F108" s="148"/>
      <c r="G108" s="158" t="s">
        <v>1766</v>
      </c>
      <c r="H108" s="169">
        <v>1</v>
      </c>
      <c r="I108" s="147">
        <v>1</v>
      </c>
    </row>
    <row r="109" spans="1:9" x14ac:dyDescent="0.25">
      <c r="A109" s="158" t="s">
        <v>1783</v>
      </c>
      <c r="B109" s="169"/>
      <c r="C109" s="169">
        <v>1</v>
      </c>
      <c r="D109" s="169"/>
      <c r="E109" s="147">
        <v>1</v>
      </c>
      <c r="F109" s="148"/>
      <c r="G109" s="158" t="s">
        <v>1783</v>
      </c>
      <c r="H109" s="169">
        <v>1</v>
      </c>
      <c r="I109" s="147">
        <v>1</v>
      </c>
    </row>
    <row r="110" spans="1:9" x14ac:dyDescent="0.25">
      <c r="A110" s="158" t="s">
        <v>1795</v>
      </c>
      <c r="B110" s="169">
        <v>1</v>
      </c>
      <c r="C110" s="169"/>
      <c r="D110" s="169"/>
      <c r="E110" s="147">
        <v>1</v>
      </c>
      <c r="F110" s="148"/>
      <c r="G110" s="158" t="s">
        <v>1795</v>
      </c>
      <c r="H110" s="169">
        <v>1</v>
      </c>
      <c r="I110" s="147">
        <v>1</v>
      </c>
    </row>
    <row r="111" spans="1:9" x14ac:dyDescent="0.25">
      <c r="A111" s="158" t="s">
        <v>1801</v>
      </c>
      <c r="B111" s="169"/>
      <c r="C111" s="169">
        <v>1</v>
      </c>
      <c r="D111" s="169"/>
      <c r="E111" s="147">
        <v>1</v>
      </c>
      <c r="F111" s="148"/>
      <c r="G111" s="158" t="s">
        <v>1801</v>
      </c>
      <c r="H111" s="169">
        <v>1</v>
      </c>
      <c r="I111" s="147">
        <v>1</v>
      </c>
    </row>
    <row r="112" spans="1:9" x14ac:dyDescent="0.25">
      <c r="A112" s="158" t="s">
        <v>1806</v>
      </c>
      <c r="B112" s="169">
        <v>1</v>
      </c>
      <c r="C112" s="169"/>
      <c r="D112" s="169"/>
      <c r="E112" s="147">
        <v>1</v>
      </c>
      <c r="F112" s="148"/>
      <c r="G112" s="158" t="s">
        <v>1806</v>
      </c>
      <c r="H112" s="169">
        <v>1</v>
      </c>
      <c r="I112" s="147">
        <v>1</v>
      </c>
    </row>
    <row r="113" spans="1:9" x14ac:dyDescent="0.25">
      <c r="A113" s="158" t="s">
        <v>1814</v>
      </c>
      <c r="B113" s="169"/>
      <c r="C113" s="169"/>
      <c r="D113" s="169">
        <v>1</v>
      </c>
      <c r="E113" s="147">
        <v>1</v>
      </c>
      <c r="F113" s="148"/>
      <c r="G113" s="158" t="s">
        <v>1814</v>
      </c>
      <c r="H113" s="169">
        <v>1</v>
      </c>
      <c r="I113" s="147">
        <v>1</v>
      </c>
    </row>
    <row r="114" spans="1:9" x14ac:dyDescent="0.25">
      <c r="A114" s="158" t="s">
        <v>1823</v>
      </c>
      <c r="B114" s="169"/>
      <c r="C114" s="169"/>
      <c r="D114" s="169">
        <v>1</v>
      </c>
      <c r="E114" s="147">
        <v>1</v>
      </c>
      <c r="F114" s="148"/>
      <c r="G114" s="158" t="s">
        <v>1823</v>
      </c>
      <c r="H114" s="169">
        <v>1</v>
      </c>
      <c r="I114" s="147">
        <v>1</v>
      </c>
    </row>
    <row r="115" spans="1:9" x14ac:dyDescent="0.25">
      <c r="A115" s="158" t="s">
        <v>1831</v>
      </c>
      <c r="B115" s="169"/>
      <c r="C115" s="169"/>
      <c r="D115" s="169">
        <v>1</v>
      </c>
      <c r="E115" s="147">
        <v>1</v>
      </c>
      <c r="F115" s="148"/>
      <c r="G115" s="158" t="s">
        <v>1831</v>
      </c>
      <c r="H115" s="169">
        <v>1</v>
      </c>
      <c r="I115" s="147">
        <v>1</v>
      </c>
    </row>
    <row r="116" spans="1:9" x14ac:dyDescent="0.25">
      <c r="A116" s="158" t="s">
        <v>1835</v>
      </c>
      <c r="B116" s="169">
        <v>1</v>
      </c>
      <c r="C116" s="169"/>
      <c r="D116" s="169"/>
      <c r="E116" s="147">
        <v>1</v>
      </c>
      <c r="F116" s="148"/>
      <c r="G116" s="158" t="s">
        <v>1835</v>
      </c>
      <c r="H116" s="169">
        <v>1</v>
      </c>
      <c r="I116" s="147">
        <v>1</v>
      </c>
    </row>
    <row r="117" spans="1:9" x14ac:dyDescent="0.25">
      <c r="A117" s="158" t="s">
        <v>1839</v>
      </c>
      <c r="B117" s="169">
        <v>1</v>
      </c>
      <c r="C117" s="169"/>
      <c r="D117" s="169"/>
      <c r="E117" s="147">
        <v>1</v>
      </c>
      <c r="F117" s="148"/>
      <c r="G117" s="158" t="s">
        <v>1839</v>
      </c>
      <c r="H117" s="169">
        <v>1</v>
      </c>
      <c r="I117" s="147">
        <v>1</v>
      </c>
    </row>
    <row r="118" spans="1:9" x14ac:dyDescent="0.25">
      <c r="A118" s="158" t="s">
        <v>1844</v>
      </c>
      <c r="B118" s="169">
        <v>1</v>
      </c>
      <c r="C118" s="169"/>
      <c r="D118" s="169"/>
      <c r="E118" s="147">
        <v>1</v>
      </c>
      <c r="F118" s="148"/>
      <c r="G118" s="158" t="s">
        <v>1844</v>
      </c>
      <c r="H118" s="169">
        <v>1</v>
      </c>
      <c r="I118" s="147">
        <v>1</v>
      </c>
    </row>
    <row r="119" spans="1:9" x14ac:dyDescent="0.25">
      <c r="A119" s="158" t="s">
        <v>1852</v>
      </c>
      <c r="B119" s="169"/>
      <c r="C119" s="169"/>
      <c r="D119" s="169">
        <v>1</v>
      </c>
      <c r="E119" s="147">
        <v>1</v>
      </c>
      <c r="F119" s="148"/>
      <c r="G119" s="158" t="s">
        <v>1852</v>
      </c>
      <c r="H119" s="169">
        <v>1</v>
      </c>
      <c r="I119" s="147">
        <v>1</v>
      </c>
    </row>
    <row r="120" spans="1:9" x14ac:dyDescent="0.25">
      <c r="A120" s="158" t="s">
        <v>1861</v>
      </c>
      <c r="B120" s="169"/>
      <c r="C120" s="169"/>
      <c r="D120" s="169">
        <v>1</v>
      </c>
      <c r="E120" s="147">
        <v>1</v>
      </c>
      <c r="F120" s="148"/>
      <c r="G120" s="158" t="s">
        <v>1861</v>
      </c>
      <c r="H120" s="169">
        <v>1</v>
      </c>
      <c r="I120" s="147">
        <v>1</v>
      </c>
    </row>
    <row r="121" spans="1:9" x14ac:dyDescent="0.25">
      <c r="A121" s="158" t="s">
        <v>1868</v>
      </c>
      <c r="B121" s="169"/>
      <c r="C121" s="169"/>
      <c r="D121" s="169">
        <v>1</v>
      </c>
      <c r="E121" s="147">
        <v>1</v>
      </c>
      <c r="F121" s="148"/>
      <c r="G121" s="158" t="s">
        <v>1868</v>
      </c>
      <c r="H121" s="169">
        <v>1</v>
      </c>
      <c r="I121" s="147">
        <v>1</v>
      </c>
    </row>
    <row r="122" spans="1:9" x14ac:dyDescent="0.25">
      <c r="A122" s="158" t="s">
        <v>1875</v>
      </c>
      <c r="B122" s="169">
        <v>1</v>
      </c>
      <c r="C122" s="169"/>
      <c r="D122" s="169"/>
      <c r="E122" s="147">
        <v>1</v>
      </c>
      <c r="F122" s="148"/>
      <c r="G122" s="158" t="s">
        <v>1875</v>
      </c>
      <c r="H122" s="169">
        <v>1</v>
      </c>
      <c r="I122" s="147">
        <v>1</v>
      </c>
    </row>
    <row r="123" spans="1:9" x14ac:dyDescent="0.25">
      <c r="A123" s="158" t="s">
        <v>1877</v>
      </c>
      <c r="B123" s="169"/>
      <c r="C123" s="169"/>
      <c r="D123" s="169">
        <v>1</v>
      </c>
      <c r="E123" s="147">
        <v>1</v>
      </c>
      <c r="F123" s="148"/>
      <c r="G123" s="158" t="s">
        <v>1877</v>
      </c>
      <c r="H123" s="169">
        <v>1</v>
      </c>
      <c r="I123" s="147">
        <v>1</v>
      </c>
    </row>
    <row r="124" spans="1:9" x14ac:dyDescent="0.25">
      <c r="A124" s="158" t="s">
        <v>1884</v>
      </c>
      <c r="B124" s="169">
        <v>1</v>
      </c>
      <c r="C124" s="169"/>
      <c r="D124" s="169"/>
      <c r="E124" s="147">
        <v>1</v>
      </c>
      <c r="F124" s="148"/>
      <c r="G124" s="158" t="s">
        <v>1884</v>
      </c>
      <c r="H124" s="169">
        <v>1</v>
      </c>
      <c r="I124" s="147">
        <v>1</v>
      </c>
    </row>
    <row r="125" spans="1:9" x14ac:dyDescent="0.25">
      <c r="A125" s="158" t="s">
        <v>1892</v>
      </c>
      <c r="B125" s="169"/>
      <c r="C125" s="169"/>
      <c r="D125" s="169">
        <v>1</v>
      </c>
      <c r="E125" s="147">
        <v>1</v>
      </c>
      <c r="F125" s="148"/>
      <c r="G125" s="158" t="s">
        <v>1892</v>
      </c>
      <c r="H125" s="169">
        <v>1</v>
      </c>
      <c r="I125" s="147">
        <v>1</v>
      </c>
    </row>
    <row r="126" spans="1:9" x14ac:dyDescent="0.25">
      <c r="A126" s="158" t="s">
        <v>1895</v>
      </c>
      <c r="B126" s="169"/>
      <c r="C126" s="169"/>
      <c r="D126" s="169">
        <v>1</v>
      </c>
      <c r="E126" s="147">
        <v>1</v>
      </c>
      <c r="F126" s="148"/>
      <c r="G126" s="158" t="s">
        <v>1895</v>
      </c>
      <c r="H126" s="169">
        <v>1</v>
      </c>
      <c r="I126" s="147">
        <v>1</v>
      </c>
    </row>
    <row r="127" spans="1:9" x14ac:dyDescent="0.25">
      <c r="A127" s="158" t="s">
        <v>1915</v>
      </c>
      <c r="B127" s="169"/>
      <c r="C127" s="169">
        <v>1</v>
      </c>
      <c r="D127" s="169"/>
      <c r="E127" s="147">
        <v>1</v>
      </c>
      <c r="F127" s="148"/>
      <c r="G127" s="158" t="s">
        <v>1915</v>
      </c>
      <c r="H127" s="169">
        <v>1</v>
      </c>
      <c r="I127" s="147">
        <v>1</v>
      </c>
    </row>
    <row r="128" spans="1:9" x14ac:dyDescent="0.25">
      <c r="A128" s="158" t="s">
        <v>1922</v>
      </c>
      <c r="B128" s="169"/>
      <c r="C128" s="169">
        <v>1</v>
      </c>
      <c r="D128" s="169"/>
      <c r="E128" s="147">
        <v>1</v>
      </c>
      <c r="F128" s="148"/>
      <c r="G128" s="158" t="s">
        <v>1922</v>
      </c>
      <c r="H128" s="169">
        <v>1</v>
      </c>
      <c r="I128" s="147">
        <v>1</v>
      </c>
    </row>
    <row r="129" spans="1:9" x14ac:dyDescent="0.25">
      <c r="A129" s="158" t="s">
        <v>1925</v>
      </c>
      <c r="B129" s="169"/>
      <c r="C129" s="169">
        <v>1</v>
      </c>
      <c r="D129" s="169"/>
      <c r="E129" s="147">
        <v>1</v>
      </c>
      <c r="F129" s="148"/>
      <c r="G129" s="158" t="s">
        <v>1925</v>
      </c>
      <c r="H129" s="169">
        <v>1</v>
      </c>
      <c r="I129" s="147">
        <v>1</v>
      </c>
    </row>
    <row r="130" spans="1:9" x14ac:dyDescent="0.25">
      <c r="A130" s="158" t="s">
        <v>1928</v>
      </c>
      <c r="B130" s="169"/>
      <c r="C130" s="169">
        <v>1</v>
      </c>
      <c r="D130" s="169"/>
      <c r="E130" s="147">
        <v>1</v>
      </c>
      <c r="F130" s="148"/>
      <c r="G130" s="158" t="s">
        <v>1928</v>
      </c>
      <c r="H130" s="169">
        <v>1</v>
      </c>
      <c r="I130" s="147">
        <v>1</v>
      </c>
    </row>
    <row r="131" spans="1:9" x14ac:dyDescent="0.25">
      <c r="A131" s="158" t="s">
        <v>1942</v>
      </c>
      <c r="B131" s="169">
        <v>1</v>
      </c>
      <c r="C131" s="169"/>
      <c r="D131" s="169"/>
      <c r="E131" s="147">
        <v>1</v>
      </c>
      <c r="F131" s="148"/>
      <c r="G131" s="158" t="s">
        <v>1942</v>
      </c>
      <c r="H131" s="169">
        <v>1</v>
      </c>
      <c r="I131" s="147">
        <v>1</v>
      </c>
    </row>
    <row r="132" spans="1:9" x14ac:dyDescent="0.25">
      <c r="A132" s="158" t="s">
        <v>1948</v>
      </c>
      <c r="B132" s="169"/>
      <c r="C132" s="169"/>
      <c r="D132" s="169">
        <v>1</v>
      </c>
      <c r="E132" s="147">
        <v>1</v>
      </c>
      <c r="F132" s="148"/>
      <c r="G132" s="158" t="s">
        <v>1948</v>
      </c>
      <c r="H132" s="169">
        <v>1</v>
      </c>
      <c r="I132" s="147">
        <v>1</v>
      </c>
    </row>
    <row r="133" spans="1:9" x14ac:dyDescent="0.25">
      <c r="A133" s="158" t="s">
        <v>1959</v>
      </c>
      <c r="B133" s="169"/>
      <c r="C133" s="169"/>
      <c r="D133" s="169">
        <v>1</v>
      </c>
      <c r="E133" s="147">
        <v>1</v>
      </c>
      <c r="F133" s="148"/>
      <c r="G133" s="158" t="s">
        <v>1959</v>
      </c>
      <c r="H133" s="169">
        <v>1</v>
      </c>
      <c r="I133" s="147">
        <v>1</v>
      </c>
    </row>
    <row r="134" spans="1:9" x14ac:dyDescent="0.25">
      <c r="A134" s="158" t="s">
        <v>2006</v>
      </c>
      <c r="B134" s="169"/>
      <c r="C134" s="169">
        <v>1</v>
      </c>
      <c r="D134" s="169"/>
      <c r="E134" s="147">
        <v>1</v>
      </c>
      <c r="F134" s="148"/>
      <c r="G134" s="158" t="s">
        <v>2006</v>
      </c>
      <c r="H134" s="169">
        <v>1</v>
      </c>
      <c r="I134" s="147">
        <v>1</v>
      </c>
    </row>
    <row r="135" spans="1:9" x14ac:dyDescent="0.25">
      <c r="A135" s="158" t="s">
        <v>2020</v>
      </c>
      <c r="B135" s="169">
        <v>1</v>
      </c>
      <c r="C135" s="169"/>
      <c r="D135" s="169"/>
      <c r="E135" s="147">
        <v>1</v>
      </c>
      <c r="F135" s="148"/>
      <c r="G135" s="158" t="s">
        <v>2020</v>
      </c>
      <c r="H135" s="169">
        <v>1</v>
      </c>
      <c r="I135" s="147">
        <v>1</v>
      </c>
    </row>
    <row r="136" spans="1:9" x14ac:dyDescent="0.25">
      <c r="A136" s="158" t="s">
        <v>2025</v>
      </c>
      <c r="B136" s="169"/>
      <c r="C136" s="169"/>
      <c r="D136" s="169">
        <v>1</v>
      </c>
      <c r="E136" s="147">
        <v>1</v>
      </c>
      <c r="F136" s="148"/>
      <c r="G136" s="158" t="s">
        <v>2025</v>
      </c>
      <c r="H136" s="169">
        <v>1</v>
      </c>
      <c r="I136" s="147">
        <v>1</v>
      </c>
    </row>
    <row r="137" spans="1:9" x14ac:dyDescent="0.25">
      <c r="A137" s="158" t="s">
        <v>2058</v>
      </c>
      <c r="B137" s="169"/>
      <c r="C137" s="169"/>
      <c r="D137" s="169">
        <v>1</v>
      </c>
      <c r="E137" s="147">
        <v>1</v>
      </c>
      <c r="F137" s="148"/>
      <c r="G137" s="158" t="s">
        <v>2058</v>
      </c>
      <c r="H137" s="169">
        <v>1</v>
      </c>
      <c r="I137" s="147">
        <v>1</v>
      </c>
    </row>
    <row r="138" spans="1:9" x14ac:dyDescent="0.25">
      <c r="A138" s="158" t="s">
        <v>2064</v>
      </c>
      <c r="B138" s="169"/>
      <c r="C138" s="169"/>
      <c r="D138" s="169">
        <v>1</v>
      </c>
      <c r="E138" s="147">
        <v>1</v>
      </c>
      <c r="F138" s="148"/>
      <c r="G138" s="158" t="s">
        <v>2064</v>
      </c>
      <c r="H138" s="169">
        <v>1</v>
      </c>
      <c r="I138" s="147">
        <v>1</v>
      </c>
    </row>
    <row r="139" spans="1:9" x14ac:dyDescent="0.25">
      <c r="A139" s="158" t="s">
        <v>2067</v>
      </c>
      <c r="B139" s="169">
        <v>1</v>
      </c>
      <c r="C139" s="169"/>
      <c r="D139" s="169"/>
      <c r="E139" s="147">
        <v>1</v>
      </c>
      <c r="F139" s="148"/>
      <c r="G139" s="158" t="s">
        <v>2067</v>
      </c>
      <c r="H139" s="169">
        <v>1</v>
      </c>
      <c r="I139" s="147">
        <v>1</v>
      </c>
    </row>
    <row r="140" spans="1:9" x14ac:dyDescent="0.25">
      <c r="A140" s="158" t="s">
        <v>2075</v>
      </c>
      <c r="B140" s="169">
        <v>1</v>
      </c>
      <c r="C140" s="169"/>
      <c r="D140" s="169"/>
      <c r="E140" s="147">
        <v>1</v>
      </c>
      <c r="F140" s="148"/>
      <c r="G140" s="158" t="s">
        <v>2075</v>
      </c>
      <c r="H140" s="169">
        <v>1</v>
      </c>
      <c r="I140" s="147">
        <v>1</v>
      </c>
    </row>
    <row r="141" spans="1:9" x14ac:dyDescent="0.25">
      <c r="A141" s="158" t="s">
        <v>2081</v>
      </c>
      <c r="B141" s="169"/>
      <c r="C141" s="169"/>
      <c r="D141" s="169">
        <v>1</v>
      </c>
      <c r="E141" s="147">
        <v>1</v>
      </c>
      <c r="F141" s="148"/>
      <c r="G141" s="158" t="s">
        <v>2081</v>
      </c>
      <c r="H141" s="169">
        <v>1</v>
      </c>
      <c r="I141" s="147">
        <v>1</v>
      </c>
    </row>
    <row r="142" spans="1:9" x14ac:dyDescent="0.25">
      <c r="A142" s="158" t="s">
        <v>2085</v>
      </c>
      <c r="B142" s="169">
        <v>1</v>
      </c>
      <c r="C142" s="169"/>
      <c r="D142" s="169"/>
      <c r="E142" s="147">
        <v>1</v>
      </c>
      <c r="F142" s="148"/>
      <c r="G142" s="158" t="s">
        <v>2085</v>
      </c>
      <c r="H142" s="169">
        <v>1</v>
      </c>
      <c r="I142" s="147">
        <v>1</v>
      </c>
    </row>
    <row r="143" spans="1:9" x14ac:dyDescent="0.25">
      <c r="A143" s="158" t="s">
        <v>2118</v>
      </c>
      <c r="B143" s="169"/>
      <c r="C143" s="169"/>
      <c r="D143" s="169">
        <v>1</v>
      </c>
      <c r="E143" s="147">
        <v>1</v>
      </c>
      <c r="F143" s="148"/>
      <c r="G143" s="158" t="s">
        <v>2118</v>
      </c>
      <c r="H143" s="169">
        <v>1</v>
      </c>
      <c r="I143" s="147">
        <v>1</v>
      </c>
    </row>
    <row r="144" spans="1:9" x14ac:dyDescent="0.25">
      <c r="A144" s="158" t="s">
        <v>2132</v>
      </c>
      <c r="B144" s="169"/>
      <c r="C144" s="169"/>
      <c r="D144" s="169">
        <v>1</v>
      </c>
      <c r="E144" s="147">
        <v>1</v>
      </c>
      <c r="F144" s="148"/>
      <c r="G144" s="158" t="s">
        <v>2132</v>
      </c>
      <c r="H144" s="169">
        <v>1</v>
      </c>
      <c r="I144" s="147">
        <v>1</v>
      </c>
    </row>
    <row r="145" spans="1:9" x14ac:dyDescent="0.25">
      <c r="A145" s="158" t="s">
        <v>2140</v>
      </c>
      <c r="B145" s="169">
        <v>1</v>
      </c>
      <c r="C145" s="169"/>
      <c r="D145" s="169"/>
      <c r="E145" s="147">
        <v>1</v>
      </c>
      <c r="F145" s="148"/>
      <c r="G145" s="158" t="s">
        <v>2140</v>
      </c>
      <c r="H145" s="169">
        <v>1</v>
      </c>
      <c r="I145" s="147">
        <v>1</v>
      </c>
    </row>
    <row r="146" spans="1:9" x14ac:dyDescent="0.25">
      <c r="A146" s="158" t="s">
        <v>2149</v>
      </c>
      <c r="B146" s="169">
        <v>1</v>
      </c>
      <c r="C146" s="169"/>
      <c r="D146" s="169"/>
      <c r="E146" s="147">
        <v>1</v>
      </c>
      <c r="F146" s="148"/>
      <c r="G146" s="158" t="s">
        <v>2149</v>
      </c>
      <c r="H146" s="169">
        <v>1</v>
      </c>
      <c r="I146" s="147">
        <v>1</v>
      </c>
    </row>
    <row r="147" spans="1:9" x14ac:dyDescent="0.25">
      <c r="A147" s="158" t="s">
        <v>2157</v>
      </c>
      <c r="B147" s="169">
        <v>1</v>
      </c>
      <c r="C147" s="169"/>
      <c r="D147" s="169"/>
      <c r="E147" s="147">
        <v>1</v>
      </c>
      <c r="F147" s="148"/>
      <c r="G147" s="158" t="s">
        <v>2157</v>
      </c>
      <c r="H147" s="169">
        <v>1</v>
      </c>
      <c r="I147" s="147">
        <v>1</v>
      </c>
    </row>
    <row r="148" spans="1:9" x14ac:dyDescent="0.25">
      <c r="A148" s="158" t="s">
        <v>2177</v>
      </c>
      <c r="B148" s="169"/>
      <c r="C148" s="169"/>
      <c r="D148" s="169">
        <v>1</v>
      </c>
      <c r="E148" s="147">
        <v>1</v>
      </c>
      <c r="F148" s="148"/>
      <c r="G148" s="158" t="s">
        <v>2177</v>
      </c>
      <c r="H148" s="169">
        <v>1</v>
      </c>
      <c r="I148" s="147">
        <v>1</v>
      </c>
    </row>
    <row r="149" spans="1:9" x14ac:dyDescent="0.25">
      <c r="A149" s="158" t="s">
        <v>2178</v>
      </c>
      <c r="B149" s="169"/>
      <c r="C149" s="169"/>
      <c r="D149" s="169">
        <v>1</v>
      </c>
      <c r="E149" s="147">
        <v>1</v>
      </c>
      <c r="F149" s="148"/>
      <c r="G149" s="158" t="s">
        <v>2178</v>
      </c>
      <c r="H149" s="169">
        <v>1</v>
      </c>
      <c r="I149" s="147">
        <v>1</v>
      </c>
    </row>
    <row r="150" spans="1:9" x14ac:dyDescent="0.25">
      <c r="A150" s="158" t="s">
        <v>2179</v>
      </c>
      <c r="B150" s="169"/>
      <c r="C150" s="169"/>
      <c r="D150" s="169">
        <v>1</v>
      </c>
      <c r="E150" s="147">
        <v>1</v>
      </c>
      <c r="F150" s="148"/>
      <c r="G150" s="158" t="s">
        <v>2179</v>
      </c>
      <c r="H150" s="169">
        <v>1</v>
      </c>
      <c r="I150" s="147">
        <v>1</v>
      </c>
    </row>
    <row r="151" spans="1:9" x14ac:dyDescent="0.25">
      <c r="A151" s="158" t="s">
        <v>2180</v>
      </c>
      <c r="B151" s="169"/>
      <c r="C151" s="169"/>
      <c r="D151" s="169">
        <v>1</v>
      </c>
      <c r="E151" s="147">
        <v>1</v>
      </c>
      <c r="F151" s="148"/>
      <c r="G151" s="158" t="s">
        <v>2180</v>
      </c>
      <c r="H151" s="169">
        <v>1</v>
      </c>
      <c r="I151" s="147">
        <v>1</v>
      </c>
    </row>
    <row r="152" spans="1:9" x14ac:dyDescent="0.25">
      <c r="A152" s="158" t="s">
        <v>2181</v>
      </c>
      <c r="B152" s="169"/>
      <c r="C152" s="169"/>
      <c r="D152" s="169">
        <v>1</v>
      </c>
      <c r="E152" s="147">
        <v>1</v>
      </c>
      <c r="F152" s="148"/>
      <c r="G152" s="158" t="s">
        <v>2181</v>
      </c>
      <c r="H152" s="169">
        <v>1</v>
      </c>
      <c r="I152" s="147">
        <v>1</v>
      </c>
    </row>
    <row r="153" spans="1:9" x14ac:dyDescent="0.25">
      <c r="A153" s="158" t="s">
        <v>2182</v>
      </c>
      <c r="B153" s="169"/>
      <c r="C153" s="169"/>
      <c r="D153" s="169">
        <v>1</v>
      </c>
      <c r="E153" s="147">
        <v>1</v>
      </c>
      <c r="F153" s="148"/>
      <c r="G153" s="158" t="s">
        <v>2182</v>
      </c>
      <c r="H153" s="169">
        <v>1</v>
      </c>
      <c r="I153" s="147">
        <v>1</v>
      </c>
    </row>
    <row r="154" spans="1:9" x14ac:dyDescent="0.25">
      <c r="A154" s="158" t="s">
        <v>2183</v>
      </c>
      <c r="B154" s="169"/>
      <c r="C154" s="169"/>
      <c r="D154" s="169">
        <v>1</v>
      </c>
      <c r="E154" s="147">
        <v>1</v>
      </c>
      <c r="F154" s="148"/>
      <c r="G154" s="158" t="s">
        <v>2183</v>
      </c>
      <c r="H154" s="169">
        <v>1</v>
      </c>
      <c r="I154" s="147">
        <v>1</v>
      </c>
    </row>
    <row r="155" spans="1:9" x14ac:dyDescent="0.25">
      <c r="A155" s="158" t="s">
        <v>2184</v>
      </c>
      <c r="B155" s="169"/>
      <c r="C155" s="169"/>
      <c r="D155" s="169">
        <v>1</v>
      </c>
      <c r="E155" s="147">
        <v>1</v>
      </c>
      <c r="F155" s="148"/>
      <c r="G155" s="158" t="s">
        <v>2184</v>
      </c>
      <c r="H155" s="169">
        <v>1</v>
      </c>
      <c r="I155" s="147">
        <v>1</v>
      </c>
    </row>
    <row r="156" spans="1:9" x14ac:dyDescent="0.25">
      <c r="A156" s="158" t="s">
        <v>2185</v>
      </c>
      <c r="B156" s="169"/>
      <c r="C156" s="169"/>
      <c r="D156" s="169">
        <v>1</v>
      </c>
      <c r="E156" s="147">
        <v>1</v>
      </c>
      <c r="F156" s="148"/>
      <c r="G156" s="158" t="s">
        <v>2185</v>
      </c>
      <c r="H156" s="169">
        <v>1</v>
      </c>
      <c r="I156" s="147">
        <v>1</v>
      </c>
    </row>
    <row r="157" spans="1:9" x14ac:dyDescent="0.25">
      <c r="A157" s="158" t="s">
        <v>2186</v>
      </c>
      <c r="B157" s="169"/>
      <c r="C157" s="169"/>
      <c r="D157" s="169">
        <v>1</v>
      </c>
      <c r="E157" s="147">
        <v>1</v>
      </c>
      <c r="F157" s="148"/>
      <c r="G157" s="158" t="s">
        <v>2186</v>
      </c>
      <c r="H157" s="169">
        <v>1</v>
      </c>
      <c r="I157" s="147">
        <v>1</v>
      </c>
    </row>
    <row r="158" spans="1:9" x14ac:dyDescent="0.25">
      <c r="A158" s="158" t="s">
        <v>2187</v>
      </c>
      <c r="B158" s="169"/>
      <c r="C158" s="169"/>
      <c r="D158" s="169">
        <v>1</v>
      </c>
      <c r="E158" s="147">
        <v>1</v>
      </c>
      <c r="F158" s="148"/>
      <c r="G158" s="158" t="s">
        <v>2187</v>
      </c>
      <c r="H158" s="169">
        <v>1</v>
      </c>
      <c r="I158" s="147">
        <v>1</v>
      </c>
    </row>
    <row r="159" spans="1:9" x14ac:dyDescent="0.25">
      <c r="A159" s="158" t="s">
        <v>2188</v>
      </c>
      <c r="B159" s="169"/>
      <c r="C159" s="169"/>
      <c r="D159" s="169">
        <v>1</v>
      </c>
      <c r="E159" s="147">
        <v>1</v>
      </c>
      <c r="F159" s="148"/>
      <c r="G159" s="158" t="s">
        <v>2188</v>
      </c>
      <c r="H159" s="169">
        <v>1</v>
      </c>
      <c r="I159" s="147">
        <v>1</v>
      </c>
    </row>
    <row r="160" spans="1:9" x14ac:dyDescent="0.25">
      <c r="A160" s="158" t="s">
        <v>2190</v>
      </c>
      <c r="B160" s="169"/>
      <c r="C160" s="169"/>
      <c r="D160" s="169">
        <v>1</v>
      </c>
      <c r="E160" s="147">
        <v>1</v>
      </c>
      <c r="F160" s="148"/>
      <c r="G160" s="158" t="s">
        <v>2190</v>
      </c>
      <c r="H160" s="169">
        <v>1</v>
      </c>
      <c r="I160" s="147">
        <v>1</v>
      </c>
    </row>
    <row r="161" spans="1:9" x14ac:dyDescent="0.25">
      <c r="A161" s="158" t="s">
        <v>2191</v>
      </c>
      <c r="B161" s="169"/>
      <c r="C161" s="169"/>
      <c r="D161" s="169">
        <v>1</v>
      </c>
      <c r="E161" s="147">
        <v>1</v>
      </c>
      <c r="F161" s="148"/>
      <c r="G161" s="158" t="s">
        <v>2191</v>
      </c>
      <c r="H161" s="169">
        <v>1</v>
      </c>
      <c r="I161" s="147">
        <v>1</v>
      </c>
    </row>
    <row r="162" spans="1:9" x14ac:dyDescent="0.25">
      <c r="A162" s="158" t="s">
        <v>2192</v>
      </c>
      <c r="B162" s="169"/>
      <c r="C162" s="169"/>
      <c r="D162" s="169">
        <v>1</v>
      </c>
      <c r="E162" s="147">
        <v>1</v>
      </c>
      <c r="F162" s="148"/>
      <c r="G162" s="158" t="s">
        <v>2192</v>
      </c>
      <c r="H162" s="169">
        <v>1</v>
      </c>
      <c r="I162" s="147">
        <v>1</v>
      </c>
    </row>
    <row r="163" spans="1:9" x14ac:dyDescent="0.25">
      <c r="A163" s="158" t="s">
        <v>2193</v>
      </c>
      <c r="B163" s="169"/>
      <c r="C163" s="169"/>
      <c r="D163" s="169">
        <v>1</v>
      </c>
      <c r="E163" s="147">
        <v>1</v>
      </c>
      <c r="F163" s="148"/>
      <c r="G163" s="158" t="s">
        <v>2193</v>
      </c>
      <c r="H163" s="169">
        <v>1</v>
      </c>
      <c r="I163" s="147">
        <v>1</v>
      </c>
    </row>
    <row r="164" spans="1:9" x14ac:dyDescent="0.25">
      <c r="A164" s="158" t="s">
        <v>2194</v>
      </c>
      <c r="B164" s="169"/>
      <c r="C164" s="169"/>
      <c r="D164" s="169">
        <v>1</v>
      </c>
      <c r="E164" s="147">
        <v>1</v>
      </c>
      <c r="F164" s="148"/>
      <c r="G164" s="158" t="s">
        <v>2194</v>
      </c>
      <c r="H164" s="169">
        <v>1</v>
      </c>
      <c r="I164" s="147">
        <v>1</v>
      </c>
    </row>
    <row r="165" spans="1:9" x14ac:dyDescent="0.25">
      <c r="A165" s="158" t="s">
        <v>2195</v>
      </c>
      <c r="B165" s="169"/>
      <c r="C165" s="169"/>
      <c r="D165" s="169">
        <v>1</v>
      </c>
      <c r="E165" s="147">
        <v>1</v>
      </c>
      <c r="F165" s="148"/>
      <c r="G165" s="158" t="s">
        <v>2195</v>
      </c>
      <c r="H165" s="169">
        <v>1</v>
      </c>
      <c r="I165" s="147">
        <v>1</v>
      </c>
    </row>
    <row r="166" spans="1:9" x14ac:dyDescent="0.25">
      <c r="A166" s="158" t="s">
        <v>2196</v>
      </c>
      <c r="B166" s="169"/>
      <c r="C166" s="169"/>
      <c r="D166" s="169">
        <v>1</v>
      </c>
      <c r="E166" s="147">
        <v>1</v>
      </c>
      <c r="F166" s="148"/>
      <c r="G166" s="158" t="s">
        <v>2196</v>
      </c>
      <c r="H166" s="169">
        <v>1</v>
      </c>
      <c r="I166" s="147">
        <v>1</v>
      </c>
    </row>
    <row r="167" spans="1:9" x14ac:dyDescent="0.25">
      <c r="A167" s="158" t="s">
        <v>2197</v>
      </c>
      <c r="B167" s="169"/>
      <c r="C167" s="169"/>
      <c r="D167" s="169">
        <v>1</v>
      </c>
      <c r="E167" s="147">
        <v>1</v>
      </c>
      <c r="F167" s="148"/>
      <c r="G167" s="158" t="s">
        <v>2197</v>
      </c>
      <c r="H167" s="169">
        <v>1</v>
      </c>
      <c r="I167" s="147">
        <v>1</v>
      </c>
    </row>
    <row r="168" spans="1:9" x14ac:dyDescent="0.25">
      <c r="A168" s="158" t="s">
        <v>2198</v>
      </c>
      <c r="B168" s="169"/>
      <c r="C168" s="169"/>
      <c r="D168" s="169">
        <v>1</v>
      </c>
      <c r="E168" s="147">
        <v>1</v>
      </c>
      <c r="F168" s="148"/>
      <c r="G168" s="158" t="s">
        <v>2198</v>
      </c>
      <c r="H168" s="169">
        <v>1</v>
      </c>
      <c r="I168" s="147">
        <v>1</v>
      </c>
    </row>
    <row r="169" spans="1:9" x14ac:dyDescent="0.25">
      <c r="A169" s="158" t="s">
        <v>2199</v>
      </c>
      <c r="B169" s="169"/>
      <c r="C169" s="169"/>
      <c r="D169" s="169">
        <v>1</v>
      </c>
      <c r="E169" s="147">
        <v>1</v>
      </c>
      <c r="F169" s="148"/>
      <c r="G169" s="158" t="s">
        <v>2199</v>
      </c>
      <c r="H169" s="169">
        <v>1</v>
      </c>
      <c r="I169" s="147">
        <v>1</v>
      </c>
    </row>
    <row r="170" spans="1:9" x14ac:dyDescent="0.25">
      <c r="A170" s="158" t="s">
        <v>2200</v>
      </c>
      <c r="B170" s="169"/>
      <c r="C170" s="169"/>
      <c r="D170" s="169">
        <v>1</v>
      </c>
      <c r="E170" s="147">
        <v>1</v>
      </c>
      <c r="F170" s="148"/>
      <c r="G170" s="158" t="s">
        <v>2200</v>
      </c>
      <c r="H170" s="169">
        <v>1</v>
      </c>
      <c r="I170" s="147">
        <v>1</v>
      </c>
    </row>
    <row r="171" spans="1:9" x14ac:dyDescent="0.25">
      <c r="A171" s="158" t="s">
        <v>2201</v>
      </c>
      <c r="B171" s="169"/>
      <c r="C171" s="169"/>
      <c r="D171" s="169">
        <v>1</v>
      </c>
      <c r="E171" s="147">
        <v>1</v>
      </c>
      <c r="F171" s="148"/>
      <c r="G171" s="158" t="s">
        <v>2201</v>
      </c>
      <c r="H171" s="169">
        <v>1</v>
      </c>
      <c r="I171" s="147">
        <v>1</v>
      </c>
    </row>
    <row r="172" spans="1:9" x14ac:dyDescent="0.25">
      <c r="A172" s="158" t="s">
        <v>2202</v>
      </c>
      <c r="B172" s="169"/>
      <c r="C172" s="169"/>
      <c r="D172" s="169">
        <v>1</v>
      </c>
      <c r="E172" s="147">
        <v>1</v>
      </c>
      <c r="F172" s="148"/>
      <c r="G172" s="158" t="s">
        <v>2202</v>
      </c>
      <c r="H172" s="169">
        <v>1</v>
      </c>
      <c r="I172" s="147">
        <v>1</v>
      </c>
    </row>
    <row r="173" spans="1:9" x14ac:dyDescent="0.25">
      <c r="A173" s="158" t="s">
        <v>2203</v>
      </c>
      <c r="B173" s="169"/>
      <c r="C173" s="169"/>
      <c r="D173" s="169">
        <v>1</v>
      </c>
      <c r="E173" s="147">
        <v>1</v>
      </c>
      <c r="F173" s="148"/>
      <c r="G173" s="158" t="s">
        <v>2203</v>
      </c>
      <c r="H173" s="169">
        <v>1</v>
      </c>
      <c r="I173" s="147">
        <v>1</v>
      </c>
    </row>
    <row r="174" spans="1:9" x14ac:dyDescent="0.25">
      <c r="A174" s="158" t="s">
        <v>2204</v>
      </c>
      <c r="B174" s="169"/>
      <c r="C174" s="169"/>
      <c r="D174" s="169">
        <v>1</v>
      </c>
      <c r="E174" s="147">
        <v>1</v>
      </c>
      <c r="F174" s="148"/>
      <c r="G174" s="158" t="s">
        <v>2204</v>
      </c>
      <c r="H174" s="169">
        <v>1</v>
      </c>
      <c r="I174" s="147">
        <v>1</v>
      </c>
    </row>
    <row r="175" spans="1:9" x14ac:dyDescent="0.25">
      <c r="A175" s="158" t="s">
        <v>2205</v>
      </c>
      <c r="B175" s="169"/>
      <c r="C175" s="169"/>
      <c r="D175" s="169">
        <v>1</v>
      </c>
      <c r="E175" s="147">
        <v>1</v>
      </c>
      <c r="F175" s="148"/>
      <c r="G175" s="158" t="s">
        <v>2205</v>
      </c>
      <c r="H175" s="169">
        <v>1</v>
      </c>
      <c r="I175" s="147">
        <v>1</v>
      </c>
    </row>
    <row r="176" spans="1:9" x14ac:dyDescent="0.25">
      <c r="A176" s="158" t="s">
        <v>2206</v>
      </c>
      <c r="B176" s="169"/>
      <c r="C176" s="169"/>
      <c r="D176" s="169">
        <v>1</v>
      </c>
      <c r="E176" s="147">
        <v>1</v>
      </c>
      <c r="F176" s="148"/>
      <c r="G176" s="158" t="s">
        <v>2206</v>
      </c>
      <c r="H176" s="169">
        <v>1</v>
      </c>
      <c r="I176" s="147">
        <v>1</v>
      </c>
    </row>
    <row r="177" spans="1:9" x14ac:dyDescent="0.25">
      <c r="A177" s="158" t="s">
        <v>2207</v>
      </c>
      <c r="B177" s="169"/>
      <c r="C177" s="169"/>
      <c r="D177" s="169">
        <v>1</v>
      </c>
      <c r="E177" s="147">
        <v>1</v>
      </c>
      <c r="F177" s="148"/>
      <c r="G177" s="158" t="s">
        <v>2207</v>
      </c>
      <c r="H177" s="169">
        <v>1</v>
      </c>
      <c r="I177" s="147">
        <v>1</v>
      </c>
    </row>
    <row r="178" spans="1:9" x14ac:dyDescent="0.25">
      <c r="A178" s="158" t="s">
        <v>2208</v>
      </c>
      <c r="B178" s="169"/>
      <c r="C178" s="169"/>
      <c r="D178" s="169">
        <v>1</v>
      </c>
      <c r="E178" s="147">
        <v>1</v>
      </c>
      <c r="F178" s="148"/>
      <c r="G178" s="158" t="s">
        <v>2208</v>
      </c>
      <c r="H178" s="169">
        <v>1</v>
      </c>
      <c r="I178" s="147">
        <v>1</v>
      </c>
    </row>
    <row r="179" spans="1:9" x14ac:dyDescent="0.25">
      <c r="A179" s="158" t="s">
        <v>2209</v>
      </c>
      <c r="B179" s="169"/>
      <c r="C179" s="169"/>
      <c r="D179" s="169">
        <v>1</v>
      </c>
      <c r="E179" s="147">
        <v>1</v>
      </c>
      <c r="F179" s="148"/>
      <c r="G179" s="158" t="s">
        <v>2209</v>
      </c>
      <c r="H179" s="169">
        <v>1</v>
      </c>
      <c r="I179" s="147">
        <v>1</v>
      </c>
    </row>
    <row r="180" spans="1:9" x14ac:dyDescent="0.25">
      <c r="A180" s="158" t="s">
        <v>2210</v>
      </c>
      <c r="B180" s="169"/>
      <c r="C180" s="169"/>
      <c r="D180" s="169">
        <v>1</v>
      </c>
      <c r="E180" s="147">
        <v>1</v>
      </c>
      <c r="F180" s="148"/>
      <c r="G180" s="158" t="s">
        <v>2210</v>
      </c>
      <c r="H180" s="169">
        <v>1</v>
      </c>
      <c r="I180" s="147">
        <v>1</v>
      </c>
    </row>
    <row r="181" spans="1:9" x14ac:dyDescent="0.25">
      <c r="A181" s="158" t="s">
        <v>2211</v>
      </c>
      <c r="B181" s="169"/>
      <c r="C181" s="169"/>
      <c r="D181" s="169">
        <v>1</v>
      </c>
      <c r="E181" s="147">
        <v>1</v>
      </c>
      <c r="F181" s="148"/>
      <c r="G181" s="158" t="s">
        <v>2211</v>
      </c>
      <c r="H181" s="169">
        <v>1</v>
      </c>
      <c r="I181" s="147">
        <v>1</v>
      </c>
    </row>
    <row r="182" spans="1:9" x14ac:dyDescent="0.25">
      <c r="A182" s="158" t="s">
        <v>2212</v>
      </c>
      <c r="B182" s="169"/>
      <c r="C182" s="169"/>
      <c r="D182" s="169">
        <v>1</v>
      </c>
      <c r="E182" s="147">
        <v>1</v>
      </c>
      <c r="F182" s="148"/>
      <c r="G182" s="158" t="s">
        <v>2212</v>
      </c>
      <c r="H182" s="169">
        <v>1</v>
      </c>
      <c r="I182" s="147">
        <v>1</v>
      </c>
    </row>
    <row r="183" spans="1:9" x14ac:dyDescent="0.25">
      <c r="A183" s="158" t="s">
        <v>2213</v>
      </c>
      <c r="B183" s="169">
        <v>1</v>
      </c>
      <c r="C183" s="169"/>
      <c r="D183" s="169"/>
      <c r="E183" s="147">
        <v>1</v>
      </c>
      <c r="F183" s="148"/>
      <c r="G183" s="158" t="s">
        <v>2213</v>
      </c>
      <c r="H183" s="169">
        <v>1</v>
      </c>
      <c r="I183" s="147">
        <v>1</v>
      </c>
    </row>
    <row r="184" spans="1:9" x14ac:dyDescent="0.25">
      <c r="A184" s="158" t="s">
        <v>2217</v>
      </c>
      <c r="B184" s="169"/>
      <c r="C184" s="169"/>
      <c r="D184" s="169">
        <v>1</v>
      </c>
      <c r="E184" s="147">
        <v>1</v>
      </c>
      <c r="F184" s="148"/>
      <c r="G184" s="158" t="s">
        <v>2217</v>
      </c>
      <c r="H184" s="169">
        <v>1</v>
      </c>
      <c r="I184" s="147">
        <v>1</v>
      </c>
    </row>
    <row r="185" spans="1:9" x14ac:dyDescent="0.25">
      <c r="A185" s="158" t="s">
        <v>2218</v>
      </c>
      <c r="B185" s="169"/>
      <c r="C185" s="169"/>
      <c r="D185" s="169">
        <v>1</v>
      </c>
      <c r="E185" s="147">
        <v>1</v>
      </c>
      <c r="F185" s="148"/>
      <c r="G185" s="158" t="s">
        <v>2218</v>
      </c>
      <c r="H185" s="169">
        <v>1</v>
      </c>
      <c r="I185" s="147">
        <v>1</v>
      </c>
    </row>
    <row r="186" spans="1:9" x14ac:dyDescent="0.25">
      <c r="A186" s="158" t="s">
        <v>2219</v>
      </c>
      <c r="B186" s="169"/>
      <c r="C186" s="169"/>
      <c r="D186" s="169">
        <v>1</v>
      </c>
      <c r="E186" s="147">
        <v>1</v>
      </c>
      <c r="F186" s="148"/>
      <c r="G186" s="158" t="s">
        <v>2219</v>
      </c>
      <c r="H186" s="169">
        <v>1</v>
      </c>
      <c r="I186" s="147">
        <v>1</v>
      </c>
    </row>
    <row r="187" spans="1:9" x14ac:dyDescent="0.25">
      <c r="A187" s="158" t="s">
        <v>2220</v>
      </c>
      <c r="B187" s="169"/>
      <c r="C187" s="169">
        <v>1</v>
      </c>
      <c r="D187" s="169"/>
      <c r="E187" s="147">
        <v>1</v>
      </c>
      <c r="F187" s="148"/>
      <c r="G187" s="158" t="s">
        <v>2220</v>
      </c>
      <c r="H187" s="169">
        <v>1</v>
      </c>
      <c r="I187" s="147">
        <v>1</v>
      </c>
    </row>
    <row r="188" spans="1:9" x14ac:dyDescent="0.25">
      <c r="A188" s="158" t="s">
        <v>2234</v>
      </c>
      <c r="B188" s="169"/>
      <c r="C188" s="169"/>
      <c r="D188" s="169">
        <v>1</v>
      </c>
      <c r="E188" s="147">
        <v>1</v>
      </c>
      <c r="F188" s="148"/>
      <c r="G188" s="158" t="s">
        <v>2234</v>
      </c>
      <c r="H188" s="169">
        <v>1</v>
      </c>
      <c r="I188" s="147">
        <v>1</v>
      </c>
    </row>
    <row r="189" spans="1:9" x14ac:dyDescent="0.25">
      <c r="A189" s="158" t="s">
        <v>2243</v>
      </c>
      <c r="B189" s="169">
        <v>1</v>
      </c>
      <c r="C189" s="169"/>
      <c r="D189" s="169"/>
      <c r="E189" s="147">
        <v>1</v>
      </c>
      <c r="F189" s="148"/>
      <c r="G189" s="158" t="s">
        <v>2243</v>
      </c>
      <c r="H189" s="169">
        <v>1</v>
      </c>
      <c r="I189" s="147">
        <v>1</v>
      </c>
    </row>
    <row r="190" spans="1:9" x14ac:dyDescent="0.25">
      <c r="A190" s="158" t="s">
        <v>2260</v>
      </c>
      <c r="B190" s="169"/>
      <c r="C190" s="169"/>
      <c r="D190" s="169">
        <v>1</v>
      </c>
      <c r="E190" s="147">
        <v>1</v>
      </c>
      <c r="F190" s="148"/>
      <c r="G190" s="158" t="s">
        <v>2260</v>
      </c>
      <c r="H190" s="169">
        <v>1</v>
      </c>
      <c r="I190" s="147">
        <v>1</v>
      </c>
    </row>
    <row r="191" spans="1:9" x14ac:dyDescent="0.25">
      <c r="A191" s="158" t="s">
        <v>2277</v>
      </c>
      <c r="B191" s="169">
        <v>1</v>
      </c>
      <c r="C191" s="169"/>
      <c r="D191" s="169"/>
      <c r="E191" s="147">
        <v>1</v>
      </c>
      <c r="F191" s="148"/>
      <c r="G191" s="158" t="s">
        <v>2277</v>
      </c>
      <c r="H191" s="169">
        <v>1</v>
      </c>
      <c r="I191" s="147">
        <v>1</v>
      </c>
    </row>
    <row r="192" spans="1:9" x14ac:dyDescent="0.25">
      <c r="A192" s="158" t="s">
        <v>2284</v>
      </c>
      <c r="B192" s="169"/>
      <c r="C192" s="169">
        <v>1</v>
      </c>
      <c r="D192" s="169"/>
      <c r="E192" s="147">
        <v>1</v>
      </c>
      <c r="F192" s="148"/>
      <c r="G192" s="158" t="s">
        <v>2284</v>
      </c>
      <c r="H192" s="169">
        <v>1</v>
      </c>
      <c r="I192" s="147">
        <v>1</v>
      </c>
    </row>
    <row r="193" spans="1:9" x14ac:dyDescent="0.25">
      <c r="A193" s="158" t="s">
        <v>2286</v>
      </c>
      <c r="B193" s="169"/>
      <c r="C193" s="169"/>
      <c r="D193" s="169">
        <v>1</v>
      </c>
      <c r="E193" s="147">
        <v>1</v>
      </c>
      <c r="F193" s="148"/>
      <c r="G193" s="158" t="s">
        <v>2286</v>
      </c>
      <c r="H193" s="169">
        <v>1</v>
      </c>
      <c r="I193" s="147">
        <v>1</v>
      </c>
    </row>
    <row r="194" spans="1:9" x14ac:dyDescent="0.25">
      <c r="A194" s="158" t="s">
        <v>2340</v>
      </c>
      <c r="B194" s="169"/>
      <c r="C194" s="169"/>
      <c r="D194" s="169">
        <v>1</v>
      </c>
      <c r="E194" s="147">
        <v>1</v>
      </c>
      <c r="F194" s="148"/>
      <c r="G194" s="158" t="s">
        <v>2340</v>
      </c>
      <c r="H194" s="169">
        <v>1</v>
      </c>
      <c r="I194" s="147">
        <v>1</v>
      </c>
    </row>
    <row r="195" spans="1:9" x14ac:dyDescent="0.25">
      <c r="A195" s="158" t="s">
        <v>2351</v>
      </c>
      <c r="B195" s="169"/>
      <c r="C195" s="169"/>
      <c r="D195" s="169">
        <v>1</v>
      </c>
      <c r="E195" s="147">
        <v>1</v>
      </c>
      <c r="F195" s="148"/>
      <c r="G195" s="158" t="s">
        <v>2351</v>
      </c>
      <c r="H195" s="169">
        <v>1</v>
      </c>
      <c r="I195" s="147">
        <v>1</v>
      </c>
    </row>
    <row r="196" spans="1:9" x14ac:dyDescent="0.25">
      <c r="A196" s="158" t="s">
        <v>2384</v>
      </c>
      <c r="B196" s="169"/>
      <c r="C196" s="169"/>
      <c r="D196" s="169">
        <v>1</v>
      </c>
      <c r="E196" s="147">
        <v>1</v>
      </c>
      <c r="F196" s="148"/>
      <c r="G196" s="158" t="s">
        <v>2384</v>
      </c>
      <c r="H196" s="169">
        <v>1</v>
      </c>
      <c r="I196" s="147">
        <v>1</v>
      </c>
    </row>
    <row r="197" spans="1:9" x14ac:dyDescent="0.25">
      <c r="A197" s="158" t="s">
        <v>2388</v>
      </c>
      <c r="B197" s="169">
        <v>1</v>
      </c>
      <c r="C197" s="169"/>
      <c r="D197" s="169"/>
      <c r="E197" s="147">
        <v>1</v>
      </c>
      <c r="F197" s="148"/>
      <c r="G197" s="158" t="s">
        <v>2388</v>
      </c>
      <c r="H197" s="169">
        <v>1</v>
      </c>
      <c r="I197" s="147">
        <v>1</v>
      </c>
    </row>
    <row r="198" spans="1:9" x14ac:dyDescent="0.25">
      <c r="A198" s="158" t="s">
        <v>2421</v>
      </c>
      <c r="B198" s="169"/>
      <c r="C198" s="169"/>
      <c r="D198" s="169">
        <v>1</v>
      </c>
      <c r="E198" s="147">
        <v>1</v>
      </c>
      <c r="F198" s="148"/>
      <c r="G198" s="158" t="s">
        <v>2421</v>
      </c>
      <c r="H198" s="169">
        <v>1</v>
      </c>
      <c r="I198" s="147">
        <v>1</v>
      </c>
    </row>
    <row r="199" spans="1:9" x14ac:dyDescent="0.25">
      <c r="A199" s="158" t="s">
        <v>2438</v>
      </c>
      <c r="B199" s="169"/>
      <c r="C199" s="169">
        <v>1</v>
      </c>
      <c r="D199" s="169"/>
      <c r="E199" s="147">
        <v>1</v>
      </c>
      <c r="F199" s="148"/>
      <c r="G199" s="158" t="s">
        <v>2438</v>
      </c>
      <c r="H199" s="169">
        <v>1</v>
      </c>
      <c r="I199" s="147">
        <v>1</v>
      </c>
    </row>
    <row r="200" spans="1:9" x14ac:dyDescent="0.25">
      <c r="A200" s="158" t="s">
        <v>2480</v>
      </c>
      <c r="B200" s="169">
        <v>1</v>
      </c>
      <c r="C200" s="169"/>
      <c r="D200" s="169"/>
      <c r="E200" s="147">
        <v>1</v>
      </c>
      <c r="F200" s="148"/>
      <c r="G200" s="158" t="s">
        <v>2480</v>
      </c>
      <c r="H200" s="169">
        <v>1</v>
      </c>
      <c r="I200" s="147">
        <v>1</v>
      </c>
    </row>
    <row r="201" spans="1:9" x14ac:dyDescent="0.25">
      <c r="A201" s="158" t="s">
        <v>2491</v>
      </c>
      <c r="B201" s="169"/>
      <c r="C201" s="169"/>
      <c r="D201" s="169">
        <v>1</v>
      </c>
      <c r="E201" s="147">
        <v>1</v>
      </c>
      <c r="F201" s="148"/>
      <c r="G201" s="158" t="s">
        <v>2491</v>
      </c>
      <c r="H201" s="169">
        <v>1</v>
      </c>
      <c r="I201" s="147">
        <v>1</v>
      </c>
    </row>
    <row r="202" spans="1:9" x14ac:dyDescent="0.25">
      <c r="A202" s="158" t="s">
        <v>2503</v>
      </c>
      <c r="B202" s="169"/>
      <c r="C202" s="169">
        <v>1</v>
      </c>
      <c r="D202" s="169"/>
      <c r="E202" s="147">
        <v>1</v>
      </c>
      <c r="F202" s="148"/>
      <c r="G202" s="158" t="s">
        <v>2503</v>
      </c>
      <c r="H202" s="169">
        <v>1</v>
      </c>
      <c r="I202" s="147">
        <v>1</v>
      </c>
    </row>
    <row r="203" spans="1:9" x14ac:dyDescent="0.25">
      <c r="A203" s="158" t="s">
        <v>2579</v>
      </c>
      <c r="B203" s="169"/>
      <c r="C203" s="169">
        <v>1</v>
      </c>
      <c r="D203" s="169"/>
      <c r="E203" s="147">
        <v>1</v>
      </c>
      <c r="F203" s="148"/>
      <c r="G203" s="158" t="s">
        <v>2579</v>
      </c>
      <c r="H203" s="169">
        <v>1</v>
      </c>
      <c r="I203" s="147">
        <v>1</v>
      </c>
    </row>
    <row r="204" spans="1:9" x14ac:dyDescent="0.25">
      <c r="A204" s="158" t="s">
        <v>2595</v>
      </c>
      <c r="B204" s="169"/>
      <c r="C204" s="169"/>
      <c r="D204" s="169">
        <v>1</v>
      </c>
      <c r="E204" s="147">
        <v>1</v>
      </c>
      <c r="F204" s="148"/>
      <c r="G204" s="158" t="s">
        <v>2595</v>
      </c>
      <c r="H204" s="169">
        <v>1</v>
      </c>
      <c r="I204" s="147">
        <v>1</v>
      </c>
    </row>
    <row r="205" spans="1:9" x14ac:dyDescent="0.25">
      <c r="A205" s="158" t="s">
        <v>2596</v>
      </c>
      <c r="B205" s="169"/>
      <c r="C205" s="169"/>
      <c r="D205" s="169">
        <v>1</v>
      </c>
      <c r="E205" s="147">
        <v>1</v>
      </c>
      <c r="F205" s="148"/>
      <c r="G205" s="158" t="s">
        <v>2596</v>
      </c>
      <c r="H205" s="169">
        <v>1</v>
      </c>
      <c r="I205" s="147">
        <v>1</v>
      </c>
    </row>
    <row r="206" spans="1:9" x14ac:dyDescent="0.25">
      <c r="A206" s="158" t="s">
        <v>2597</v>
      </c>
      <c r="B206" s="169"/>
      <c r="C206" s="169">
        <v>1</v>
      </c>
      <c r="D206" s="169"/>
      <c r="E206" s="147">
        <v>1</v>
      </c>
      <c r="F206" s="148"/>
      <c r="G206" s="158" t="s">
        <v>2597</v>
      </c>
      <c r="H206" s="169">
        <v>1</v>
      </c>
      <c r="I206" s="147">
        <v>1</v>
      </c>
    </row>
    <row r="207" spans="1:9" x14ac:dyDescent="0.25">
      <c r="A207" s="158" t="s">
        <v>2601</v>
      </c>
      <c r="B207" s="169"/>
      <c r="C207" s="169"/>
      <c r="D207" s="169">
        <v>1</v>
      </c>
      <c r="E207" s="147">
        <v>1</v>
      </c>
      <c r="F207" s="148"/>
      <c r="G207" s="158" t="s">
        <v>2601</v>
      </c>
      <c r="H207" s="169">
        <v>1</v>
      </c>
      <c r="I207" s="147">
        <v>1</v>
      </c>
    </row>
    <row r="208" spans="1:9" x14ac:dyDescent="0.25">
      <c r="A208" s="158" t="s">
        <v>2605</v>
      </c>
      <c r="B208" s="169"/>
      <c r="C208" s="169"/>
      <c r="D208" s="169">
        <v>1</v>
      </c>
      <c r="E208" s="147">
        <v>1</v>
      </c>
      <c r="F208" s="148"/>
      <c r="G208" s="158" t="s">
        <v>2605</v>
      </c>
      <c r="H208" s="169">
        <v>1</v>
      </c>
      <c r="I208" s="147">
        <v>1</v>
      </c>
    </row>
    <row r="209" spans="1:9" x14ac:dyDescent="0.25">
      <c r="A209" s="158" t="s">
        <v>2610</v>
      </c>
      <c r="B209" s="169"/>
      <c r="C209" s="169"/>
      <c r="D209" s="169">
        <v>1</v>
      </c>
      <c r="E209" s="147">
        <v>1</v>
      </c>
      <c r="F209" s="148"/>
      <c r="G209" s="158" t="s">
        <v>2610</v>
      </c>
      <c r="H209" s="169">
        <v>1</v>
      </c>
      <c r="I209" s="147">
        <v>1</v>
      </c>
    </row>
    <row r="210" spans="1:9" x14ac:dyDescent="0.25">
      <c r="A210" s="158" t="s">
        <v>2641</v>
      </c>
      <c r="B210" s="169">
        <v>1</v>
      </c>
      <c r="C210" s="169"/>
      <c r="D210" s="169"/>
      <c r="E210" s="147">
        <v>1</v>
      </c>
      <c r="F210" s="148"/>
      <c r="G210" s="158" t="s">
        <v>2641</v>
      </c>
      <c r="H210" s="169">
        <v>1</v>
      </c>
      <c r="I210" s="147">
        <v>1</v>
      </c>
    </row>
    <row r="211" spans="1:9" x14ac:dyDescent="0.25">
      <c r="A211" s="158" t="s">
        <v>2657</v>
      </c>
      <c r="B211" s="169"/>
      <c r="C211" s="169"/>
      <c r="D211" s="169">
        <v>1</v>
      </c>
      <c r="E211" s="147">
        <v>1</v>
      </c>
      <c r="F211" s="148"/>
      <c r="G211" s="158" t="s">
        <v>2657</v>
      </c>
      <c r="H211" s="169">
        <v>1</v>
      </c>
      <c r="I211" s="147">
        <v>1</v>
      </c>
    </row>
    <row r="212" spans="1:9" x14ac:dyDescent="0.25">
      <c r="A212" s="158" t="s">
        <v>2696</v>
      </c>
      <c r="B212" s="169"/>
      <c r="C212" s="169">
        <v>1</v>
      </c>
      <c r="D212" s="169"/>
      <c r="E212" s="147">
        <v>1</v>
      </c>
      <c r="F212" s="148"/>
      <c r="G212" s="158" t="s">
        <v>2696</v>
      </c>
      <c r="H212" s="169">
        <v>1</v>
      </c>
      <c r="I212" s="147">
        <v>1</v>
      </c>
    </row>
    <row r="213" spans="1:9" x14ac:dyDescent="0.25">
      <c r="A213" s="158" t="s">
        <v>2712</v>
      </c>
      <c r="B213" s="169"/>
      <c r="C213" s="169">
        <v>1</v>
      </c>
      <c r="D213" s="169"/>
      <c r="E213" s="147">
        <v>1</v>
      </c>
      <c r="F213" s="148"/>
      <c r="G213" s="158" t="s">
        <v>2712</v>
      </c>
      <c r="H213" s="169">
        <v>1</v>
      </c>
      <c r="I213" s="147">
        <v>1</v>
      </c>
    </row>
    <row r="214" spans="1:9" x14ac:dyDescent="0.25">
      <c r="A214" s="158" t="s">
        <v>2716</v>
      </c>
      <c r="B214" s="169"/>
      <c r="C214" s="169"/>
      <c r="D214" s="169">
        <v>1</v>
      </c>
      <c r="E214" s="147">
        <v>1</v>
      </c>
      <c r="F214" s="148"/>
      <c r="G214" s="158" t="s">
        <v>2716</v>
      </c>
      <c r="H214" s="169">
        <v>1</v>
      </c>
      <c r="I214" s="147">
        <v>1</v>
      </c>
    </row>
    <row r="215" spans="1:9" x14ac:dyDescent="0.25">
      <c r="A215" s="158" t="s">
        <v>2722</v>
      </c>
      <c r="B215" s="169">
        <v>1</v>
      </c>
      <c r="C215" s="169"/>
      <c r="D215" s="169"/>
      <c r="E215" s="147">
        <v>1</v>
      </c>
      <c r="F215" s="148"/>
      <c r="G215" s="158" t="s">
        <v>2722</v>
      </c>
      <c r="H215" s="169">
        <v>1</v>
      </c>
      <c r="I215" s="147">
        <v>1</v>
      </c>
    </row>
    <row r="216" spans="1:9" x14ac:dyDescent="0.25">
      <c r="A216" s="158" t="s">
        <v>2848</v>
      </c>
      <c r="B216" s="169"/>
      <c r="C216" s="169"/>
      <c r="D216" s="169">
        <v>1</v>
      </c>
      <c r="E216" s="147">
        <v>1</v>
      </c>
      <c r="F216" s="148"/>
      <c r="G216" s="158" t="s">
        <v>2848</v>
      </c>
      <c r="H216" s="169">
        <v>1</v>
      </c>
      <c r="I216" s="147">
        <v>1</v>
      </c>
    </row>
    <row r="217" spans="1:9" x14ac:dyDescent="0.25">
      <c r="A217" s="158" t="s">
        <v>2869</v>
      </c>
      <c r="B217" s="169"/>
      <c r="C217" s="169">
        <v>1</v>
      </c>
      <c r="D217" s="169"/>
      <c r="E217" s="147">
        <v>1</v>
      </c>
      <c r="F217" s="148"/>
      <c r="G217" s="158" t="s">
        <v>2869</v>
      </c>
      <c r="H217" s="169">
        <v>1</v>
      </c>
      <c r="I217" s="147">
        <v>1</v>
      </c>
    </row>
    <row r="218" spans="1:9" x14ac:dyDescent="0.25">
      <c r="A218" s="158" t="s">
        <v>2872</v>
      </c>
      <c r="B218" s="169"/>
      <c r="C218" s="169">
        <v>1</v>
      </c>
      <c r="D218" s="169"/>
      <c r="E218" s="147">
        <v>1</v>
      </c>
      <c r="F218" s="148"/>
      <c r="G218" s="158" t="s">
        <v>2872</v>
      </c>
      <c r="H218" s="169">
        <v>1</v>
      </c>
      <c r="I218" s="147">
        <v>1</v>
      </c>
    </row>
    <row r="219" spans="1:9" x14ac:dyDescent="0.25">
      <c r="A219" s="158" t="s">
        <v>2891</v>
      </c>
      <c r="B219" s="169"/>
      <c r="C219" s="169"/>
      <c r="D219" s="169">
        <v>1</v>
      </c>
      <c r="E219" s="147">
        <v>1</v>
      </c>
      <c r="F219" s="148"/>
      <c r="G219" s="158" t="s">
        <v>2891</v>
      </c>
      <c r="H219" s="169">
        <v>1</v>
      </c>
      <c r="I219" s="147">
        <v>1</v>
      </c>
    </row>
    <row r="220" spans="1:9" x14ac:dyDescent="0.25">
      <c r="A220" s="158" t="s">
        <v>2904</v>
      </c>
      <c r="B220" s="169"/>
      <c r="C220" s="169"/>
      <c r="D220" s="169">
        <v>1</v>
      </c>
      <c r="E220" s="147">
        <v>1</v>
      </c>
      <c r="F220" s="148"/>
      <c r="G220" s="158" t="s">
        <v>2904</v>
      </c>
      <c r="H220" s="169">
        <v>1</v>
      </c>
      <c r="I220" s="147">
        <v>1</v>
      </c>
    </row>
    <row r="221" spans="1:9" x14ac:dyDescent="0.25">
      <c r="A221" s="158" t="s">
        <v>2916</v>
      </c>
      <c r="B221" s="169"/>
      <c r="C221" s="169"/>
      <c r="D221" s="169">
        <v>1</v>
      </c>
      <c r="E221" s="147">
        <v>1</v>
      </c>
      <c r="F221" s="148"/>
      <c r="G221" s="158" t="s">
        <v>2916</v>
      </c>
      <c r="H221" s="169">
        <v>1</v>
      </c>
      <c r="I221" s="147">
        <v>1</v>
      </c>
    </row>
    <row r="222" spans="1:9" x14ac:dyDescent="0.25">
      <c r="A222" s="158" t="s">
        <v>2923</v>
      </c>
      <c r="B222" s="169"/>
      <c r="C222" s="169"/>
      <c r="D222" s="169">
        <v>1</v>
      </c>
      <c r="E222" s="147">
        <v>1</v>
      </c>
      <c r="F222" s="148"/>
      <c r="G222" s="158" t="s">
        <v>2923</v>
      </c>
      <c r="H222" s="169">
        <v>1</v>
      </c>
      <c r="I222" s="147">
        <v>1</v>
      </c>
    </row>
    <row r="223" spans="1:9" x14ac:dyDescent="0.25">
      <c r="A223" s="158" t="s">
        <v>2988</v>
      </c>
      <c r="B223" s="169"/>
      <c r="C223" s="169"/>
      <c r="D223" s="169">
        <v>1</v>
      </c>
      <c r="E223" s="147">
        <v>1</v>
      </c>
      <c r="F223" s="148"/>
      <c r="G223" s="158" t="s">
        <v>2988</v>
      </c>
      <c r="H223" s="169">
        <v>1</v>
      </c>
      <c r="I223" s="147">
        <v>1</v>
      </c>
    </row>
    <row r="224" spans="1:9" x14ac:dyDescent="0.25">
      <c r="A224" s="158" t="s">
        <v>2991</v>
      </c>
      <c r="B224" s="169"/>
      <c r="C224" s="169"/>
      <c r="D224" s="169">
        <v>1</v>
      </c>
      <c r="E224" s="147">
        <v>1</v>
      </c>
      <c r="F224" s="148"/>
      <c r="G224" s="158" t="s">
        <v>2991</v>
      </c>
      <c r="H224" s="169">
        <v>1</v>
      </c>
      <c r="I224" s="147">
        <v>1</v>
      </c>
    </row>
    <row r="225" spans="1:9" x14ac:dyDescent="0.25">
      <c r="A225" s="158" t="s">
        <v>2996</v>
      </c>
      <c r="B225" s="169"/>
      <c r="C225" s="169"/>
      <c r="D225" s="169">
        <v>1</v>
      </c>
      <c r="E225" s="147">
        <v>1</v>
      </c>
      <c r="F225" s="148"/>
      <c r="G225" s="158" t="s">
        <v>2996</v>
      </c>
      <c r="H225" s="169">
        <v>1</v>
      </c>
      <c r="I225" s="147">
        <v>1</v>
      </c>
    </row>
    <row r="226" spans="1:9" x14ac:dyDescent="0.25">
      <c r="A226" s="158" t="s">
        <v>2999</v>
      </c>
      <c r="B226" s="169"/>
      <c r="C226" s="169"/>
      <c r="D226" s="169">
        <v>1</v>
      </c>
      <c r="E226" s="147">
        <v>1</v>
      </c>
      <c r="F226" s="148"/>
      <c r="G226" s="158" t="s">
        <v>2999</v>
      </c>
      <c r="H226" s="169">
        <v>1</v>
      </c>
      <c r="I226" s="147">
        <v>1</v>
      </c>
    </row>
    <row r="227" spans="1:9" x14ac:dyDescent="0.25">
      <c r="A227" s="158" t="s">
        <v>3003</v>
      </c>
      <c r="B227" s="169"/>
      <c r="C227" s="169">
        <v>1</v>
      </c>
      <c r="D227" s="169"/>
      <c r="E227" s="147">
        <v>1</v>
      </c>
      <c r="F227" s="148"/>
      <c r="G227" s="158" t="s">
        <v>3003</v>
      </c>
      <c r="H227" s="169">
        <v>1</v>
      </c>
      <c r="I227" s="147">
        <v>1</v>
      </c>
    </row>
    <row r="228" spans="1:9" x14ac:dyDescent="0.25">
      <c r="A228" s="158" t="s">
        <v>3009</v>
      </c>
      <c r="B228" s="169"/>
      <c r="C228" s="169">
        <v>1</v>
      </c>
      <c r="D228" s="169"/>
      <c r="E228" s="147">
        <v>1</v>
      </c>
      <c r="F228" s="148"/>
      <c r="G228" s="158" t="s">
        <v>3009</v>
      </c>
      <c r="H228" s="169">
        <v>1</v>
      </c>
      <c r="I228" s="147">
        <v>1</v>
      </c>
    </row>
    <row r="229" spans="1:9" x14ac:dyDescent="0.25">
      <c r="A229" s="158" t="s">
        <v>3012</v>
      </c>
      <c r="B229" s="169"/>
      <c r="C229" s="169"/>
      <c r="D229" s="169">
        <v>1</v>
      </c>
      <c r="E229" s="147">
        <v>1</v>
      </c>
      <c r="F229" s="148"/>
      <c r="G229" s="158" t="s">
        <v>3012</v>
      </c>
      <c r="H229" s="169">
        <v>1</v>
      </c>
      <c r="I229" s="147">
        <v>1</v>
      </c>
    </row>
    <row r="230" spans="1:9" x14ac:dyDescent="0.25">
      <c r="A230" s="158" t="s">
        <v>3028</v>
      </c>
      <c r="B230" s="169"/>
      <c r="C230" s="169"/>
      <c r="D230" s="169">
        <v>1</v>
      </c>
      <c r="E230" s="147">
        <v>1</v>
      </c>
      <c r="F230" s="148"/>
      <c r="G230" s="158" t="s">
        <v>3028</v>
      </c>
      <c r="H230" s="169">
        <v>1</v>
      </c>
      <c r="I230" s="147">
        <v>1</v>
      </c>
    </row>
    <row r="231" spans="1:9" x14ac:dyDescent="0.25">
      <c r="A231" s="158" t="s">
        <v>3041</v>
      </c>
      <c r="B231" s="169"/>
      <c r="C231" s="169"/>
      <c r="D231" s="169">
        <v>1</v>
      </c>
      <c r="E231" s="147">
        <v>1</v>
      </c>
      <c r="F231" s="148"/>
      <c r="G231" s="158" t="s">
        <v>3041</v>
      </c>
      <c r="H231" s="169">
        <v>1</v>
      </c>
      <c r="I231" s="147">
        <v>1</v>
      </c>
    </row>
    <row r="232" spans="1:9" x14ac:dyDescent="0.25">
      <c r="A232" s="158" t="s">
        <v>3045</v>
      </c>
      <c r="B232" s="169">
        <v>1</v>
      </c>
      <c r="C232" s="169"/>
      <c r="D232" s="169"/>
      <c r="E232" s="147">
        <v>1</v>
      </c>
      <c r="F232" s="148"/>
      <c r="G232" s="158" t="s">
        <v>3045</v>
      </c>
      <c r="H232" s="169">
        <v>1</v>
      </c>
      <c r="I232" s="147">
        <v>1</v>
      </c>
    </row>
    <row r="233" spans="1:9" x14ac:dyDescent="0.25">
      <c r="A233" s="158" t="s">
        <v>3051</v>
      </c>
      <c r="B233" s="169"/>
      <c r="C233" s="169"/>
      <c r="D233" s="169">
        <v>1</v>
      </c>
      <c r="E233" s="147">
        <v>1</v>
      </c>
      <c r="F233" s="148"/>
      <c r="G233" s="158" t="s">
        <v>3051</v>
      </c>
      <c r="H233" s="169">
        <v>1</v>
      </c>
      <c r="I233" s="147">
        <v>1</v>
      </c>
    </row>
    <row r="234" spans="1:9" x14ac:dyDescent="0.25">
      <c r="A234" s="158" t="s">
        <v>3056</v>
      </c>
      <c r="B234" s="169">
        <v>1</v>
      </c>
      <c r="C234" s="169"/>
      <c r="D234" s="169"/>
      <c r="E234" s="147">
        <v>1</v>
      </c>
      <c r="F234" s="148"/>
      <c r="G234" s="158" t="s">
        <v>3056</v>
      </c>
      <c r="H234" s="169">
        <v>1</v>
      </c>
      <c r="I234" s="147">
        <v>1</v>
      </c>
    </row>
    <row r="235" spans="1:9" x14ac:dyDescent="0.25">
      <c r="A235" s="158" t="s">
        <v>3064</v>
      </c>
      <c r="B235" s="169">
        <v>1</v>
      </c>
      <c r="C235" s="169"/>
      <c r="D235" s="169"/>
      <c r="E235" s="147">
        <v>1</v>
      </c>
      <c r="F235" s="148"/>
      <c r="G235" s="158" t="s">
        <v>3064</v>
      </c>
      <c r="H235" s="169">
        <v>1</v>
      </c>
      <c r="I235" s="147">
        <v>1</v>
      </c>
    </row>
    <row r="236" spans="1:9" x14ac:dyDescent="0.25">
      <c r="A236" s="158" t="s">
        <v>3067</v>
      </c>
      <c r="B236" s="169"/>
      <c r="C236" s="169">
        <v>1</v>
      </c>
      <c r="D236" s="169"/>
      <c r="E236" s="147">
        <v>1</v>
      </c>
      <c r="F236" s="148"/>
      <c r="G236" s="158" t="s">
        <v>3067</v>
      </c>
      <c r="H236" s="169">
        <v>1</v>
      </c>
      <c r="I236" s="147">
        <v>1</v>
      </c>
    </row>
    <row r="237" spans="1:9" x14ac:dyDescent="0.25">
      <c r="A237" s="158" t="s">
        <v>3069</v>
      </c>
      <c r="B237" s="169"/>
      <c r="C237" s="169"/>
      <c r="D237" s="169">
        <v>1</v>
      </c>
      <c r="E237" s="147">
        <v>1</v>
      </c>
      <c r="F237" s="148"/>
      <c r="G237" s="158" t="s">
        <v>3069</v>
      </c>
      <c r="H237" s="169">
        <v>1</v>
      </c>
      <c r="I237" s="147">
        <v>1</v>
      </c>
    </row>
    <row r="238" spans="1:9" x14ac:dyDescent="0.25">
      <c r="A238" s="158" t="s">
        <v>3073</v>
      </c>
      <c r="B238" s="169">
        <v>1</v>
      </c>
      <c r="C238" s="169"/>
      <c r="D238" s="169"/>
      <c r="E238" s="147">
        <v>1</v>
      </c>
      <c r="F238" s="148"/>
      <c r="G238" s="158" t="s">
        <v>3073</v>
      </c>
      <c r="H238" s="169">
        <v>1</v>
      </c>
      <c r="I238" s="147">
        <v>1</v>
      </c>
    </row>
    <row r="239" spans="1:9" x14ac:dyDescent="0.25">
      <c r="A239" s="158" t="s">
        <v>3079</v>
      </c>
      <c r="B239" s="169"/>
      <c r="C239" s="169">
        <v>1</v>
      </c>
      <c r="D239" s="169"/>
      <c r="E239" s="147">
        <v>1</v>
      </c>
      <c r="F239" s="148"/>
      <c r="G239" s="158" t="s">
        <v>3079</v>
      </c>
      <c r="H239" s="169">
        <v>1</v>
      </c>
      <c r="I239" s="147">
        <v>1</v>
      </c>
    </row>
    <row r="240" spans="1:9" x14ac:dyDescent="0.25">
      <c r="A240" s="158" t="s">
        <v>3083</v>
      </c>
      <c r="B240" s="169"/>
      <c r="C240" s="169"/>
      <c r="D240" s="169">
        <v>1</v>
      </c>
      <c r="E240" s="147">
        <v>1</v>
      </c>
      <c r="F240" s="148"/>
      <c r="G240" s="158" t="s">
        <v>3083</v>
      </c>
      <c r="H240" s="169">
        <v>1</v>
      </c>
      <c r="I240" s="147">
        <v>1</v>
      </c>
    </row>
    <row r="241" spans="1:9" x14ac:dyDescent="0.25">
      <c r="A241" s="158" t="s">
        <v>3110</v>
      </c>
      <c r="B241" s="169"/>
      <c r="C241" s="169"/>
      <c r="D241" s="169">
        <v>1</v>
      </c>
      <c r="E241" s="147">
        <v>1</v>
      </c>
      <c r="F241" s="148"/>
      <c r="G241" s="158" t="s">
        <v>3110</v>
      </c>
      <c r="H241" s="169">
        <v>1</v>
      </c>
      <c r="I241" s="147">
        <v>1</v>
      </c>
    </row>
    <row r="242" spans="1:9" x14ac:dyDescent="0.25">
      <c r="A242" s="158" t="s">
        <v>3119</v>
      </c>
      <c r="B242" s="169"/>
      <c r="C242" s="169">
        <v>1</v>
      </c>
      <c r="D242" s="169"/>
      <c r="E242" s="147">
        <v>1</v>
      </c>
      <c r="F242" s="148"/>
      <c r="G242" s="158" t="s">
        <v>3119</v>
      </c>
      <c r="H242" s="169">
        <v>1</v>
      </c>
      <c r="I242" s="147">
        <v>1</v>
      </c>
    </row>
    <row r="243" spans="1:9" x14ac:dyDescent="0.25">
      <c r="A243" s="158" t="s">
        <v>3159</v>
      </c>
      <c r="B243" s="169">
        <v>1</v>
      </c>
      <c r="C243" s="169"/>
      <c r="D243" s="169"/>
      <c r="E243" s="147">
        <v>1</v>
      </c>
      <c r="F243" s="148"/>
      <c r="G243" s="158" t="s">
        <v>3159</v>
      </c>
      <c r="H243" s="169">
        <v>1</v>
      </c>
      <c r="I243" s="147">
        <v>1</v>
      </c>
    </row>
    <row r="244" spans="1:9" x14ac:dyDescent="0.25">
      <c r="A244" s="158" t="s">
        <v>3167</v>
      </c>
      <c r="B244" s="169">
        <v>1</v>
      </c>
      <c r="C244" s="169"/>
      <c r="D244" s="169"/>
      <c r="E244" s="147">
        <v>1</v>
      </c>
      <c r="F244" s="148"/>
      <c r="G244" s="158" t="s">
        <v>3167</v>
      </c>
      <c r="H244" s="169">
        <v>1</v>
      </c>
      <c r="I244" s="147">
        <v>1</v>
      </c>
    </row>
    <row r="245" spans="1:9" x14ac:dyDescent="0.25">
      <c r="A245" s="158" t="s">
        <v>3169</v>
      </c>
      <c r="B245" s="169">
        <v>1</v>
      </c>
      <c r="C245" s="169"/>
      <c r="D245" s="169"/>
      <c r="E245" s="147">
        <v>1</v>
      </c>
      <c r="F245" s="148"/>
      <c r="G245" s="158" t="s">
        <v>3169</v>
      </c>
      <c r="H245" s="169">
        <v>1</v>
      </c>
      <c r="I245" s="147">
        <v>1</v>
      </c>
    </row>
    <row r="246" spans="1:9" x14ac:dyDescent="0.25">
      <c r="A246" s="158" t="s">
        <v>3183</v>
      </c>
      <c r="B246" s="169"/>
      <c r="C246" s="169">
        <v>1</v>
      </c>
      <c r="D246" s="169"/>
      <c r="E246" s="147">
        <v>1</v>
      </c>
      <c r="F246" s="148"/>
      <c r="G246" s="158" t="s">
        <v>3183</v>
      </c>
      <c r="H246" s="169">
        <v>1</v>
      </c>
      <c r="I246" s="147">
        <v>1</v>
      </c>
    </row>
    <row r="247" spans="1:9" x14ac:dyDescent="0.25">
      <c r="A247" s="158" t="s">
        <v>3186</v>
      </c>
      <c r="B247" s="169"/>
      <c r="C247" s="169">
        <v>1</v>
      </c>
      <c r="D247" s="169"/>
      <c r="E247" s="147">
        <v>1</v>
      </c>
      <c r="F247" s="148"/>
      <c r="G247" s="158" t="s">
        <v>3186</v>
      </c>
      <c r="H247" s="169">
        <v>1</v>
      </c>
      <c r="I247" s="147">
        <v>1</v>
      </c>
    </row>
    <row r="248" spans="1:9" x14ac:dyDescent="0.25">
      <c r="A248" s="158" t="s">
        <v>3194</v>
      </c>
      <c r="B248" s="169">
        <v>1</v>
      </c>
      <c r="C248" s="169"/>
      <c r="D248" s="169"/>
      <c r="E248" s="147">
        <v>1</v>
      </c>
      <c r="F248" s="148"/>
      <c r="G248" s="158" t="s">
        <v>3194</v>
      </c>
      <c r="H248" s="169">
        <v>1</v>
      </c>
      <c r="I248" s="147">
        <v>1</v>
      </c>
    </row>
    <row r="249" spans="1:9" x14ac:dyDescent="0.25">
      <c r="A249" s="158" t="s">
        <v>3199</v>
      </c>
      <c r="B249" s="169">
        <v>1</v>
      </c>
      <c r="C249" s="169"/>
      <c r="D249" s="169"/>
      <c r="E249" s="147">
        <v>1</v>
      </c>
      <c r="F249" s="148"/>
      <c r="G249" s="158" t="s">
        <v>3199</v>
      </c>
      <c r="H249" s="169">
        <v>1</v>
      </c>
      <c r="I249" s="147">
        <v>1</v>
      </c>
    </row>
    <row r="250" spans="1:9" x14ac:dyDescent="0.25">
      <c r="A250" s="158" t="s">
        <v>3205</v>
      </c>
      <c r="B250" s="169">
        <v>1</v>
      </c>
      <c r="C250" s="169"/>
      <c r="D250" s="169"/>
      <c r="E250" s="147">
        <v>1</v>
      </c>
      <c r="F250" s="148"/>
      <c r="G250" s="158" t="s">
        <v>3205</v>
      </c>
      <c r="H250" s="169">
        <v>1</v>
      </c>
      <c r="I250" s="147">
        <v>1</v>
      </c>
    </row>
    <row r="251" spans="1:9" x14ac:dyDescent="0.25">
      <c r="A251" s="158" t="s">
        <v>3212</v>
      </c>
      <c r="B251" s="169"/>
      <c r="C251" s="169"/>
      <c r="D251" s="169">
        <v>1</v>
      </c>
      <c r="E251" s="147">
        <v>1</v>
      </c>
      <c r="F251" s="148"/>
      <c r="G251" s="158" t="s">
        <v>3212</v>
      </c>
      <c r="H251" s="169">
        <v>1</v>
      </c>
      <c r="I251" s="147">
        <v>1</v>
      </c>
    </row>
    <row r="252" spans="1:9" x14ac:dyDescent="0.25">
      <c r="A252" s="158" t="s">
        <v>3214</v>
      </c>
      <c r="B252" s="169"/>
      <c r="C252" s="169"/>
      <c r="D252" s="169">
        <v>1</v>
      </c>
      <c r="E252" s="147">
        <v>1</v>
      </c>
      <c r="F252" s="148"/>
      <c r="G252" s="158" t="s">
        <v>3214</v>
      </c>
      <c r="H252" s="169">
        <v>1</v>
      </c>
      <c r="I252" s="147">
        <v>1</v>
      </c>
    </row>
    <row r="253" spans="1:9" x14ac:dyDescent="0.25">
      <c r="A253" s="158" t="s">
        <v>3246</v>
      </c>
      <c r="B253" s="169"/>
      <c r="C253" s="169"/>
      <c r="D253" s="169">
        <v>1</v>
      </c>
      <c r="E253" s="147">
        <v>1</v>
      </c>
      <c r="F253" s="148"/>
      <c r="G253" s="158" t="s">
        <v>3246</v>
      </c>
      <c r="H253" s="169">
        <v>1</v>
      </c>
      <c r="I253" s="147">
        <v>1</v>
      </c>
    </row>
    <row r="254" spans="1:9" x14ac:dyDescent="0.25">
      <c r="A254" s="158" t="s">
        <v>3294</v>
      </c>
      <c r="B254" s="169"/>
      <c r="C254" s="169">
        <v>1</v>
      </c>
      <c r="D254" s="169"/>
      <c r="E254" s="147">
        <v>1</v>
      </c>
      <c r="F254" s="148"/>
      <c r="G254" s="158" t="s">
        <v>3294</v>
      </c>
      <c r="H254" s="169">
        <v>1</v>
      </c>
      <c r="I254" s="147">
        <v>1</v>
      </c>
    </row>
    <row r="255" spans="1:9" x14ac:dyDescent="0.25">
      <c r="A255" s="158" t="s">
        <v>3305</v>
      </c>
      <c r="B255" s="169"/>
      <c r="C255" s="169">
        <v>1</v>
      </c>
      <c r="D255" s="169"/>
      <c r="E255" s="147">
        <v>1</v>
      </c>
      <c r="F255" s="148"/>
      <c r="G255" s="158" t="s">
        <v>3305</v>
      </c>
      <c r="H255" s="169">
        <v>1</v>
      </c>
      <c r="I255" s="147">
        <v>1</v>
      </c>
    </row>
    <row r="256" spans="1:9" x14ac:dyDescent="0.25">
      <c r="A256" s="158" t="s">
        <v>3385</v>
      </c>
      <c r="B256" s="169"/>
      <c r="C256" s="169"/>
      <c r="D256" s="169">
        <v>1</v>
      </c>
      <c r="E256" s="147">
        <v>1</v>
      </c>
      <c r="F256" s="148"/>
      <c r="G256" s="158" t="s">
        <v>3385</v>
      </c>
      <c r="H256" s="169">
        <v>1</v>
      </c>
      <c r="I256" s="147">
        <v>1</v>
      </c>
    </row>
    <row r="257" spans="1:9" x14ac:dyDescent="0.25">
      <c r="A257" s="158" t="s">
        <v>3390</v>
      </c>
      <c r="B257" s="169"/>
      <c r="C257" s="169">
        <v>1</v>
      </c>
      <c r="D257" s="169"/>
      <c r="E257" s="147">
        <v>1</v>
      </c>
      <c r="F257" s="148"/>
      <c r="G257" s="158" t="s">
        <v>3390</v>
      </c>
      <c r="H257" s="169">
        <v>1</v>
      </c>
      <c r="I257" s="147">
        <v>1</v>
      </c>
    </row>
    <row r="258" spans="1:9" x14ac:dyDescent="0.25">
      <c r="A258" s="158" t="s">
        <v>3394</v>
      </c>
      <c r="B258" s="169">
        <v>1</v>
      </c>
      <c r="C258" s="169"/>
      <c r="D258" s="169"/>
      <c r="E258" s="147">
        <v>1</v>
      </c>
      <c r="F258" s="148"/>
      <c r="G258" s="158" t="s">
        <v>3394</v>
      </c>
      <c r="H258" s="169">
        <v>1</v>
      </c>
      <c r="I258" s="147">
        <v>1</v>
      </c>
    </row>
    <row r="259" spans="1:9" x14ac:dyDescent="0.25">
      <c r="A259" s="158" t="s">
        <v>3401</v>
      </c>
      <c r="B259" s="169">
        <v>1</v>
      </c>
      <c r="C259" s="169"/>
      <c r="D259" s="169"/>
      <c r="E259" s="147">
        <v>1</v>
      </c>
      <c r="F259" s="148"/>
      <c r="G259" s="158" t="s">
        <v>3401</v>
      </c>
      <c r="H259" s="169">
        <v>1</v>
      </c>
      <c r="I259" s="147">
        <v>1</v>
      </c>
    </row>
    <row r="260" spans="1:9" x14ac:dyDescent="0.25">
      <c r="A260" s="158" t="s">
        <v>3405</v>
      </c>
      <c r="B260" s="169">
        <v>1</v>
      </c>
      <c r="C260" s="169"/>
      <c r="D260" s="169"/>
      <c r="E260" s="147">
        <v>1</v>
      </c>
      <c r="F260" s="148"/>
      <c r="G260" s="158" t="s">
        <v>3405</v>
      </c>
      <c r="H260" s="169">
        <v>1</v>
      </c>
      <c r="I260" s="147">
        <v>1</v>
      </c>
    </row>
    <row r="261" spans="1:9" x14ac:dyDescent="0.25">
      <c r="A261" s="158" t="s">
        <v>3407</v>
      </c>
      <c r="B261" s="169"/>
      <c r="C261" s="169">
        <v>1</v>
      </c>
      <c r="D261" s="169"/>
      <c r="E261" s="147">
        <v>1</v>
      </c>
      <c r="F261" s="148"/>
      <c r="G261" s="158" t="s">
        <v>3407</v>
      </c>
      <c r="H261" s="169">
        <v>1</v>
      </c>
      <c r="I261" s="147">
        <v>1</v>
      </c>
    </row>
    <row r="262" spans="1:9" x14ac:dyDescent="0.25">
      <c r="A262" s="158" t="s">
        <v>3433</v>
      </c>
      <c r="B262" s="169">
        <v>1</v>
      </c>
      <c r="C262" s="169"/>
      <c r="D262" s="169"/>
      <c r="E262" s="147">
        <v>1</v>
      </c>
      <c r="F262" s="148"/>
      <c r="G262" s="158" t="s">
        <v>3433</v>
      </c>
      <c r="H262" s="169">
        <v>1</v>
      </c>
      <c r="I262" s="147">
        <v>1</v>
      </c>
    </row>
    <row r="263" spans="1:9" x14ac:dyDescent="0.25">
      <c r="A263" s="158" t="s">
        <v>3440</v>
      </c>
      <c r="B263" s="169">
        <v>1</v>
      </c>
      <c r="C263" s="169"/>
      <c r="D263" s="169"/>
      <c r="E263" s="147">
        <v>1</v>
      </c>
      <c r="F263" s="148"/>
      <c r="G263" s="158" t="s">
        <v>3440</v>
      </c>
      <c r="H263" s="169">
        <v>1</v>
      </c>
      <c r="I263" s="147">
        <v>1</v>
      </c>
    </row>
    <row r="264" spans="1:9" x14ac:dyDescent="0.25">
      <c r="A264" s="158" t="s">
        <v>3442</v>
      </c>
      <c r="B264" s="169"/>
      <c r="C264" s="169">
        <v>1</v>
      </c>
      <c r="D264" s="169"/>
      <c r="E264" s="147">
        <v>1</v>
      </c>
      <c r="F264" s="148"/>
      <c r="G264" s="158" t="s">
        <v>3442</v>
      </c>
      <c r="H264" s="169">
        <v>1</v>
      </c>
      <c r="I264" s="147">
        <v>1</v>
      </c>
    </row>
    <row r="265" spans="1:9" x14ac:dyDescent="0.25">
      <c r="A265" s="158" t="s">
        <v>3449</v>
      </c>
      <c r="B265" s="169"/>
      <c r="C265" s="169"/>
      <c r="D265" s="169">
        <v>1</v>
      </c>
      <c r="E265" s="147">
        <v>1</v>
      </c>
      <c r="F265" s="148"/>
      <c r="G265" s="158" t="s">
        <v>3449</v>
      </c>
      <c r="H265" s="169">
        <v>1</v>
      </c>
      <c r="I265" s="147">
        <v>1</v>
      </c>
    </row>
    <row r="266" spans="1:9" x14ac:dyDescent="0.25">
      <c r="A266" s="158" t="s">
        <v>3453</v>
      </c>
      <c r="B266" s="169"/>
      <c r="C266" s="169">
        <v>1</v>
      </c>
      <c r="D266" s="169"/>
      <c r="E266" s="147">
        <v>1</v>
      </c>
      <c r="F266" s="148"/>
      <c r="G266" s="158" t="s">
        <v>3453</v>
      </c>
      <c r="H266" s="169">
        <v>1</v>
      </c>
      <c r="I266" s="147">
        <v>1</v>
      </c>
    </row>
    <row r="267" spans="1:9" x14ac:dyDescent="0.25">
      <c r="A267" s="158" t="s">
        <v>3459</v>
      </c>
      <c r="B267" s="169"/>
      <c r="C267" s="169">
        <v>1</v>
      </c>
      <c r="D267" s="169"/>
      <c r="E267" s="147">
        <v>1</v>
      </c>
      <c r="F267" s="148"/>
      <c r="G267" s="158" t="s">
        <v>3459</v>
      </c>
      <c r="H267" s="169">
        <v>1</v>
      </c>
      <c r="I267" s="147">
        <v>1</v>
      </c>
    </row>
    <row r="268" spans="1:9" x14ac:dyDescent="0.25">
      <c r="A268" s="158" t="s">
        <v>3462</v>
      </c>
      <c r="B268" s="169"/>
      <c r="C268" s="169"/>
      <c r="D268" s="169">
        <v>1</v>
      </c>
      <c r="E268" s="147">
        <v>1</v>
      </c>
      <c r="F268" s="148"/>
      <c r="G268" s="158" t="s">
        <v>3462</v>
      </c>
      <c r="H268" s="169">
        <v>1</v>
      </c>
      <c r="I268" s="147">
        <v>1</v>
      </c>
    </row>
    <row r="269" spans="1:9" x14ac:dyDescent="0.25">
      <c r="A269" s="158" t="s">
        <v>3466</v>
      </c>
      <c r="B269" s="169"/>
      <c r="C269" s="169"/>
      <c r="D269" s="169">
        <v>1</v>
      </c>
      <c r="E269" s="147">
        <v>1</v>
      </c>
      <c r="F269" s="148"/>
      <c r="G269" s="158" t="s">
        <v>3466</v>
      </c>
      <c r="H269" s="169">
        <v>1</v>
      </c>
      <c r="I269" s="147">
        <v>1</v>
      </c>
    </row>
    <row r="270" spans="1:9" x14ac:dyDescent="0.25">
      <c r="A270" s="158" t="s">
        <v>3504</v>
      </c>
      <c r="B270" s="169"/>
      <c r="C270" s="169"/>
      <c r="D270" s="169">
        <v>1</v>
      </c>
      <c r="E270" s="147">
        <v>1</v>
      </c>
      <c r="F270" s="148"/>
      <c r="G270" s="158" t="s">
        <v>3504</v>
      </c>
      <c r="H270" s="169">
        <v>1</v>
      </c>
      <c r="I270" s="147">
        <v>1</v>
      </c>
    </row>
    <row r="271" spans="1:9" x14ac:dyDescent="0.25">
      <c r="A271" s="158" t="s">
        <v>3511</v>
      </c>
      <c r="B271" s="169"/>
      <c r="C271" s="169"/>
      <c r="D271" s="169">
        <v>1</v>
      </c>
      <c r="E271" s="147">
        <v>1</v>
      </c>
      <c r="F271" s="148"/>
      <c r="G271" s="158" t="s">
        <v>3511</v>
      </c>
      <c r="H271" s="169">
        <v>1</v>
      </c>
      <c r="I271" s="147">
        <v>1</v>
      </c>
    </row>
    <row r="272" spans="1:9" x14ac:dyDescent="0.25">
      <c r="A272" s="158" t="s">
        <v>3514</v>
      </c>
      <c r="B272" s="169"/>
      <c r="C272" s="169">
        <v>1</v>
      </c>
      <c r="D272" s="169"/>
      <c r="E272" s="147">
        <v>1</v>
      </c>
      <c r="F272" s="148"/>
      <c r="G272" s="158" t="s">
        <v>3514</v>
      </c>
      <c r="H272" s="169">
        <v>1</v>
      </c>
      <c r="I272" s="147">
        <v>1</v>
      </c>
    </row>
    <row r="273" spans="1:9" x14ac:dyDescent="0.25">
      <c r="A273" s="158" t="s">
        <v>3574</v>
      </c>
      <c r="B273" s="169"/>
      <c r="C273" s="169">
        <v>1</v>
      </c>
      <c r="D273" s="169"/>
      <c r="E273" s="147">
        <v>1</v>
      </c>
      <c r="F273" s="148"/>
      <c r="G273" s="158" t="s">
        <v>3574</v>
      </c>
      <c r="H273" s="169">
        <v>1</v>
      </c>
      <c r="I273" s="147">
        <v>1</v>
      </c>
    </row>
    <row r="274" spans="1:9" x14ac:dyDescent="0.25">
      <c r="A274" s="158" t="s">
        <v>3580</v>
      </c>
      <c r="B274" s="169">
        <v>1</v>
      </c>
      <c r="C274" s="169"/>
      <c r="D274" s="169"/>
      <c r="E274" s="147">
        <v>1</v>
      </c>
      <c r="F274" s="148"/>
      <c r="G274" s="158" t="s">
        <v>3580</v>
      </c>
      <c r="H274" s="169">
        <v>1</v>
      </c>
      <c r="I274" s="147">
        <v>1</v>
      </c>
    </row>
    <row r="275" spans="1:9" x14ac:dyDescent="0.25">
      <c r="A275" s="158" t="s">
        <v>3588</v>
      </c>
      <c r="B275" s="169"/>
      <c r="C275" s="169"/>
      <c r="D275" s="169">
        <v>1</v>
      </c>
      <c r="E275" s="147">
        <v>1</v>
      </c>
      <c r="F275" s="148"/>
      <c r="G275" s="158" t="s">
        <v>3588</v>
      </c>
      <c r="H275" s="169">
        <v>1</v>
      </c>
      <c r="I275" s="147">
        <v>1</v>
      </c>
    </row>
    <row r="276" spans="1:9" x14ac:dyDescent="0.25">
      <c r="A276" s="158" t="s">
        <v>3591</v>
      </c>
      <c r="B276" s="169">
        <v>1</v>
      </c>
      <c r="C276" s="169"/>
      <c r="D276" s="169"/>
      <c r="E276" s="147">
        <v>1</v>
      </c>
      <c r="F276" s="148"/>
      <c r="G276" s="158" t="s">
        <v>3591</v>
      </c>
      <c r="H276" s="169">
        <v>1</v>
      </c>
      <c r="I276" s="147">
        <v>1</v>
      </c>
    </row>
    <row r="277" spans="1:9" x14ac:dyDescent="0.25">
      <c r="A277" s="158" t="s">
        <v>3593</v>
      </c>
      <c r="B277" s="169"/>
      <c r="C277" s="169">
        <v>1</v>
      </c>
      <c r="D277" s="169"/>
      <c r="E277" s="147">
        <v>1</v>
      </c>
      <c r="F277" s="148"/>
      <c r="G277" s="158" t="s">
        <v>3593</v>
      </c>
      <c r="H277" s="169">
        <v>1</v>
      </c>
      <c r="I277" s="147">
        <v>1</v>
      </c>
    </row>
    <row r="278" spans="1:9" x14ac:dyDescent="0.25">
      <c r="A278" s="158" t="s">
        <v>3596</v>
      </c>
      <c r="B278" s="169"/>
      <c r="C278" s="169"/>
      <c r="D278" s="169">
        <v>1</v>
      </c>
      <c r="E278" s="147">
        <v>1</v>
      </c>
      <c r="F278" s="148"/>
      <c r="G278" s="158" t="s">
        <v>3596</v>
      </c>
      <c r="H278" s="169">
        <v>1</v>
      </c>
      <c r="I278" s="147">
        <v>1</v>
      </c>
    </row>
    <row r="279" spans="1:9" x14ac:dyDescent="0.25">
      <c r="A279" s="158" t="s">
        <v>3601</v>
      </c>
      <c r="B279" s="169"/>
      <c r="C279" s="169"/>
      <c r="D279" s="169">
        <v>1</v>
      </c>
      <c r="E279" s="147">
        <v>1</v>
      </c>
      <c r="F279" s="148"/>
      <c r="G279" s="158" t="s">
        <v>3601</v>
      </c>
      <c r="H279" s="169">
        <v>1</v>
      </c>
      <c r="I279" s="147">
        <v>1</v>
      </c>
    </row>
    <row r="280" spans="1:9" x14ac:dyDescent="0.25">
      <c r="A280" s="158" t="s">
        <v>3604</v>
      </c>
      <c r="B280" s="169"/>
      <c r="C280" s="169"/>
      <c r="D280" s="169">
        <v>1</v>
      </c>
      <c r="E280" s="147">
        <v>1</v>
      </c>
      <c r="F280" s="148"/>
      <c r="G280" s="158" t="s">
        <v>3604</v>
      </c>
      <c r="H280" s="169">
        <v>1</v>
      </c>
      <c r="I280" s="147">
        <v>1</v>
      </c>
    </row>
    <row r="281" spans="1:9" x14ac:dyDescent="0.25">
      <c r="A281" s="158" t="s">
        <v>3607</v>
      </c>
      <c r="B281" s="169">
        <v>1</v>
      </c>
      <c r="C281" s="169"/>
      <c r="D281" s="169"/>
      <c r="E281" s="147">
        <v>1</v>
      </c>
      <c r="F281" s="148"/>
      <c r="G281" s="158" t="s">
        <v>3607</v>
      </c>
      <c r="H281" s="169">
        <v>1</v>
      </c>
      <c r="I281" s="147">
        <v>1</v>
      </c>
    </row>
    <row r="282" spans="1:9" x14ac:dyDescent="0.25">
      <c r="A282" s="158" t="s">
        <v>3609</v>
      </c>
      <c r="B282" s="169">
        <v>1</v>
      </c>
      <c r="C282" s="169"/>
      <c r="D282" s="169"/>
      <c r="E282" s="147">
        <v>1</v>
      </c>
      <c r="F282" s="148"/>
      <c r="G282" s="158" t="s">
        <v>3609</v>
      </c>
      <c r="H282" s="169">
        <v>1</v>
      </c>
      <c r="I282" s="147">
        <v>1</v>
      </c>
    </row>
    <row r="283" spans="1:9" x14ac:dyDescent="0.25">
      <c r="A283" s="158" t="s">
        <v>3614</v>
      </c>
      <c r="B283" s="169">
        <v>1</v>
      </c>
      <c r="C283" s="169"/>
      <c r="D283" s="169"/>
      <c r="E283" s="147">
        <v>1</v>
      </c>
      <c r="F283" s="148"/>
      <c r="G283" s="158" t="s">
        <v>3614</v>
      </c>
      <c r="H283" s="169">
        <v>1</v>
      </c>
      <c r="I283" s="147">
        <v>1</v>
      </c>
    </row>
    <row r="284" spans="1:9" x14ac:dyDescent="0.25">
      <c r="A284" s="158" t="s">
        <v>3616</v>
      </c>
      <c r="B284" s="169"/>
      <c r="C284" s="169"/>
      <c r="D284" s="169">
        <v>1</v>
      </c>
      <c r="E284" s="147">
        <v>1</v>
      </c>
      <c r="F284" s="148"/>
      <c r="G284" s="158" t="s">
        <v>3616</v>
      </c>
      <c r="H284" s="169">
        <v>1</v>
      </c>
      <c r="I284" s="147">
        <v>1</v>
      </c>
    </row>
    <row r="285" spans="1:9" x14ac:dyDescent="0.25">
      <c r="A285" s="158" t="s">
        <v>3617</v>
      </c>
      <c r="B285" s="169">
        <v>1</v>
      </c>
      <c r="C285" s="169"/>
      <c r="D285" s="169"/>
      <c r="E285" s="147">
        <v>1</v>
      </c>
      <c r="F285" s="148"/>
      <c r="G285" s="158" t="s">
        <v>3617</v>
      </c>
      <c r="H285" s="169">
        <v>1</v>
      </c>
      <c r="I285" s="147">
        <v>1</v>
      </c>
    </row>
    <row r="286" spans="1:9" x14ac:dyDescent="0.25">
      <c r="A286" s="158" t="s">
        <v>3619</v>
      </c>
      <c r="B286" s="169"/>
      <c r="C286" s="169">
        <v>1</v>
      </c>
      <c r="D286" s="169"/>
      <c r="E286" s="147">
        <v>1</v>
      </c>
      <c r="F286" s="148"/>
      <c r="G286" s="158" t="s">
        <v>3619</v>
      </c>
      <c r="H286" s="169">
        <v>1</v>
      </c>
      <c r="I286" s="147">
        <v>1</v>
      </c>
    </row>
    <row r="287" spans="1:9" x14ac:dyDescent="0.25">
      <c r="A287" s="158" t="s">
        <v>3681</v>
      </c>
      <c r="B287" s="169"/>
      <c r="C287" s="169">
        <v>1</v>
      </c>
      <c r="D287" s="169"/>
      <c r="E287" s="147">
        <v>1</v>
      </c>
      <c r="F287" s="148"/>
      <c r="G287" s="158" t="s">
        <v>3681</v>
      </c>
      <c r="H287" s="169">
        <v>1</v>
      </c>
      <c r="I287" s="147">
        <v>1</v>
      </c>
    </row>
    <row r="288" spans="1:9" x14ac:dyDescent="0.25">
      <c r="A288" s="158" t="s">
        <v>3682</v>
      </c>
      <c r="B288" s="169"/>
      <c r="C288" s="169">
        <v>1</v>
      </c>
      <c r="D288" s="169"/>
      <c r="E288" s="147">
        <v>1</v>
      </c>
      <c r="F288" s="148"/>
      <c r="G288" s="158" t="s">
        <v>3682</v>
      </c>
      <c r="H288" s="169">
        <v>1</v>
      </c>
      <c r="I288" s="147">
        <v>1</v>
      </c>
    </row>
    <row r="289" spans="1:9" x14ac:dyDescent="0.25">
      <c r="A289" s="158" t="s">
        <v>3685</v>
      </c>
      <c r="B289" s="169"/>
      <c r="C289" s="169">
        <v>1</v>
      </c>
      <c r="D289" s="169"/>
      <c r="E289" s="147">
        <v>1</v>
      </c>
      <c r="F289" s="148"/>
      <c r="G289" s="158" t="s">
        <v>3685</v>
      </c>
      <c r="H289" s="169">
        <v>1</v>
      </c>
      <c r="I289" s="147">
        <v>1</v>
      </c>
    </row>
    <row r="290" spans="1:9" x14ac:dyDescent="0.25">
      <c r="A290" s="158" t="s">
        <v>3709</v>
      </c>
      <c r="B290" s="169">
        <v>1</v>
      </c>
      <c r="C290" s="169"/>
      <c r="D290" s="169"/>
      <c r="E290" s="147">
        <v>1</v>
      </c>
      <c r="F290" s="148"/>
      <c r="G290" s="158" t="s">
        <v>3709</v>
      </c>
      <c r="H290" s="169">
        <v>1</v>
      </c>
      <c r="I290" s="147">
        <v>1</v>
      </c>
    </row>
    <row r="291" spans="1:9" x14ac:dyDescent="0.25">
      <c r="A291" s="158" t="s">
        <v>3765</v>
      </c>
      <c r="B291" s="169"/>
      <c r="C291" s="169">
        <v>1</v>
      </c>
      <c r="D291" s="169"/>
      <c r="E291" s="147">
        <v>1</v>
      </c>
      <c r="F291" s="148"/>
      <c r="G291" s="158" t="s">
        <v>3765</v>
      </c>
      <c r="H291" s="169">
        <v>1</v>
      </c>
      <c r="I291" s="147">
        <v>1</v>
      </c>
    </row>
    <row r="292" spans="1:9" x14ac:dyDescent="0.25">
      <c r="A292" s="158" t="s">
        <v>3787</v>
      </c>
      <c r="B292" s="169"/>
      <c r="C292" s="169"/>
      <c r="D292" s="169">
        <v>1</v>
      </c>
      <c r="E292" s="147">
        <v>1</v>
      </c>
      <c r="F292" s="148"/>
      <c r="G292" s="158" t="s">
        <v>3787</v>
      </c>
      <c r="H292" s="169">
        <v>1</v>
      </c>
      <c r="I292" s="147">
        <v>1</v>
      </c>
    </row>
    <row r="293" spans="1:9" x14ac:dyDescent="0.25">
      <c r="A293" s="158" t="s">
        <v>3792</v>
      </c>
      <c r="B293" s="169">
        <v>1</v>
      </c>
      <c r="C293" s="169"/>
      <c r="D293" s="169"/>
      <c r="E293" s="147">
        <v>1</v>
      </c>
      <c r="F293" s="148"/>
      <c r="G293" s="158" t="s">
        <v>3792</v>
      </c>
      <c r="H293" s="169">
        <v>1</v>
      </c>
      <c r="I293" s="147">
        <v>1</v>
      </c>
    </row>
    <row r="294" spans="1:9" x14ac:dyDescent="0.25">
      <c r="A294" s="158" t="s">
        <v>3818</v>
      </c>
      <c r="B294" s="169">
        <v>1</v>
      </c>
      <c r="C294" s="169"/>
      <c r="D294" s="169"/>
      <c r="E294" s="147">
        <v>1</v>
      </c>
      <c r="F294" s="148"/>
      <c r="G294" s="158" t="s">
        <v>3818</v>
      </c>
      <c r="H294" s="169">
        <v>1</v>
      </c>
      <c r="I294" s="147">
        <v>1</v>
      </c>
    </row>
    <row r="295" spans="1:9" x14ac:dyDescent="0.25">
      <c r="A295" s="158" t="s">
        <v>3823</v>
      </c>
      <c r="B295" s="169"/>
      <c r="C295" s="169"/>
      <c r="D295" s="169">
        <v>1</v>
      </c>
      <c r="E295" s="147">
        <v>1</v>
      </c>
      <c r="F295" s="148"/>
      <c r="G295" s="158" t="s">
        <v>3823</v>
      </c>
      <c r="H295" s="169">
        <v>1</v>
      </c>
      <c r="I295" s="147">
        <v>1</v>
      </c>
    </row>
    <row r="296" spans="1:9" x14ac:dyDescent="0.25">
      <c r="A296" s="158" t="s">
        <v>3849</v>
      </c>
      <c r="B296" s="169">
        <v>1</v>
      </c>
      <c r="C296" s="169"/>
      <c r="D296" s="169"/>
      <c r="E296" s="147">
        <v>1</v>
      </c>
      <c r="F296" s="148"/>
      <c r="G296" s="158" t="s">
        <v>3849</v>
      </c>
      <c r="H296" s="169">
        <v>1</v>
      </c>
      <c r="I296" s="147">
        <v>1</v>
      </c>
    </row>
    <row r="297" spans="1:9" x14ac:dyDescent="0.25">
      <c r="A297" s="158" t="s">
        <v>3855</v>
      </c>
      <c r="B297" s="169"/>
      <c r="C297" s="169"/>
      <c r="D297" s="169">
        <v>1</v>
      </c>
      <c r="E297" s="147">
        <v>1</v>
      </c>
      <c r="F297" s="148"/>
      <c r="G297" s="158" t="s">
        <v>3855</v>
      </c>
      <c r="H297" s="169">
        <v>1</v>
      </c>
      <c r="I297" s="147">
        <v>1</v>
      </c>
    </row>
    <row r="298" spans="1:9" x14ac:dyDescent="0.25">
      <c r="A298" s="158" t="s">
        <v>3863</v>
      </c>
      <c r="B298" s="169"/>
      <c r="C298" s="169"/>
      <c r="D298" s="169">
        <v>1</v>
      </c>
      <c r="E298" s="147">
        <v>1</v>
      </c>
      <c r="F298" s="148"/>
      <c r="G298" s="158" t="s">
        <v>3863</v>
      </c>
      <c r="H298" s="169">
        <v>1</v>
      </c>
      <c r="I298" s="147">
        <v>1</v>
      </c>
    </row>
    <row r="299" spans="1:9" x14ac:dyDescent="0.25">
      <c r="A299" s="158" t="s">
        <v>3867</v>
      </c>
      <c r="B299" s="169"/>
      <c r="C299" s="169"/>
      <c r="D299" s="169">
        <v>1</v>
      </c>
      <c r="E299" s="147">
        <v>1</v>
      </c>
      <c r="F299" s="148"/>
      <c r="G299" s="158" t="s">
        <v>3867</v>
      </c>
      <c r="H299" s="169">
        <v>1</v>
      </c>
      <c r="I299" s="147">
        <v>1</v>
      </c>
    </row>
    <row r="300" spans="1:9" x14ac:dyDescent="0.25">
      <c r="A300" s="158" t="s">
        <v>3868</v>
      </c>
      <c r="B300" s="169"/>
      <c r="C300" s="169"/>
      <c r="D300" s="169">
        <v>1</v>
      </c>
      <c r="E300" s="147">
        <v>1</v>
      </c>
      <c r="F300" s="148"/>
      <c r="G300" s="158" t="s">
        <v>3868</v>
      </c>
      <c r="H300" s="169">
        <v>1</v>
      </c>
      <c r="I300" s="147">
        <v>1</v>
      </c>
    </row>
    <row r="301" spans="1:9" x14ac:dyDescent="0.25">
      <c r="A301" s="158" t="s">
        <v>3871</v>
      </c>
      <c r="B301" s="169">
        <v>1</v>
      </c>
      <c r="C301" s="169"/>
      <c r="D301" s="169"/>
      <c r="E301" s="147">
        <v>1</v>
      </c>
      <c r="F301" s="148"/>
      <c r="G301" s="158" t="s">
        <v>3871</v>
      </c>
      <c r="H301" s="169">
        <v>1</v>
      </c>
      <c r="I301" s="147">
        <v>1</v>
      </c>
    </row>
    <row r="302" spans="1:9" x14ac:dyDescent="0.25">
      <c r="A302" s="158" t="s">
        <v>3875</v>
      </c>
      <c r="B302" s="169">
        <v>1</v>
      </c>
      <c r="C302" s="169"/>
      <c r="D302" s="169"/>
      <c r="E302" s="147">
        <v>1</v>
      </c>
      <c r="F302" s="148"/>
      <c r="G302" s="158" t="s">
        <v>3875</v>
      </c>
      <c r="H302" s="169">
        <v>1</v>
      </c>
      <c r="I302" s="147">
        <v>1</v>
      </c>
    </row>
    <row r="303" spans="1:9" x14ac:dyDescent="0.25">
      <c r="A303" s="158" t="s">
        <v>3880</v>
      </c>
      <c r="B303" s="169"/>
      <c r="C303" s="169">
        <v>1</v>
      </c>
      <c r="D303" s="169"/>
      <c r="E303" s="147">
        <v>1</v>
      </c>
      <c r="F303" s="148"/>
      <c r="G303" s="158" t="s">
        <v>3880</v>
      </c>
      <c r="H303" s="169">
        <v>1</v>
      </c>
      <c r="I303" s="147">
        <v>1</v>
      </c>
    </row>
    <row r="304" spans="1:9" x14ac:dyDescent="0.25">
      <c r="A304" s="158" t="s">
        <v>3884</v>
      </c>
      <c r="B304" s="169"/>
      <c r="C304" s="169"/>
      <c r="D304" s="169">
        <v>1</v>
      </c>
      <c r="E304" s="147">
        <v>1</v>
      </c>
      <c r="F304" s="148"/>
      <c r="G304" s="158" t="s">
        <v>3884</v>
      </c>
      <c r="H304" s="169">
        <v>1</v>
      </c>
      <c r="I304" s="147">
        <v>1</v>
      </c>
    </row>
    <row r="305" spans="1:9" x14ac:dyDescent="0.25">
      <c r="A305" s="158" t="s">
        <v>3889</v>
      </c>
      <c r="B305" s="169"/>
      <c r="C305" s="169"/>
      <c r="D305" s="169">
        <v>1</v>
      </c>
      <c r="E305" s="147">
        <v>1</v>
      </c>
      <c r="F305" s="148"/>
      <c r="G305" s="158" t="s">
        <v>3889</v>
      </c>
      <c r="H305" s="169">
        <v>1</v>
      </c>
      <c r="I305" s="147">
        <v>1</v>
      </c>
    </row>
    <row r="306" spans="1:9" x14ac:dyDescent="0.25">
      <c r="A306" s="158" t="s">
        <v>3892</v>
      </c>
      <c r="B306" s="169"/>
      <c r="C306" s="169"/>
      <c r="D306" s="169">
        <v>1</v>
      </c>
      <c r="E306" s="147">
        <v>1</v>
      </c>
      <c r="F306" s="148"/>
      <c r="G306" s="158" t="s">
        <v>3892</v>
      </c>
      <c r="H306" s="169">
        <v>1</v>
      </c>
      <c r="I306" s="147">
        <v>1</v>
      </c>
    </row>
    <row r="307" spans="1:9" x14ac:dyDescent="0.25">
      <c r="A307" s="158" t="s">
        <v>3893</v>
      </c>
      <c r="B307" s="169"/>
      <c r="C307" s="169">
        <v>1</v>
      </c>
      <c r="D307" s="169"/>
      <c r="E307" s="147">
        <v>1</v>
      </c>
      <c r="F307" s="148"/>
      <c r="G307" s="158" t="s">
        <v>3893</v>
      </c>
      <c r="H307" s="169">
        <v>1</v>
      </c>
      <c r="I307" s="147">
        <v>1</v>
      </c>
    </row>
    <row r="308" spans="1:9" x14ac:dyDescent="0.25">
      <c r="A308" s="158" t="s">
        <v>3896</v>
      </c>
      <c r="B308" s="169"/>
      <c r="C308" s="169">
        <v>1</v>
      </c>
      <c r="D308" s="169"/>
      <c r="E308" s="147">
        <v>1</v>
      </c>
      <c r="F308" s="148"/>
      <c r="G308" s="158" t="s">
        <v>3896</v>
      </c>
      <c r="H308" s="169">
        <v>1</v>
      </c>
      <c r="I308" s="147">
        <v>1</v>
      </c>
    </row>
    <row r="309" spans="1:9" x14ac:dyDescent="0.25">
      <c r="A309" s="158" t="s">
        <v>3897</v>
      </c>
      <c r="B309" s="169"/>
      <c r="C309" s="169"/>
      <c r="D309" s="169">
        <v>1</v>
      </c>
      <c r="E309" s="147">
        <v>1</v>
      </c>
      <c r="F309" s="148"/>
      <c r="G309" s="158" t="s">
        <v>3897</v>
      </c>
      <c r="H309" s="169">
        <v>1</v>
      </c>
      <c r="I309" s="147">
        <v>1</v>
      </c>
    </row>
    <row r="310" spans="1:9" x14ac:dyDescent="0.25">
      <c r="A310" s="158" t="s">
        <v>3899</v>
      </c>
      <c r="B310" s="169"/>
      <c r="C310" s="169"/>
      <c r="D310" s="169">
        <v>1</v>
      </c>
      <c r="E310" s="147">
        <v>1</v>
      </c>
      <c r="F310" s="148"/>
      <c r="G310" s="158" t="s">
        <v>3899</v>
      </c>
      <c r="H310" s="169">
        <v>1</v>
      </c>
      <c r="I310" s="147">
        <v>1</v>
      </c>
    </row>
    <row r="311" spans="1:9" x14ac:dyDescent="0.25">
      <c r="A311" s="158" t="s">
        <v>3906</v>
      </c>
      <c r="B311" s="169"/>
      <c r="C311" s="169"/>
      <c r="D311" s="169">
        <v>1</v>
      </c>
      <c r="E311" s="147">
        <v>1</v>
      </c>
      <c r="F311" s="148"/>
      <c r="G311" s="158" t="s">
        <v>3906</v>
      </c>
      <c r="H311" s="169">
        <v>1</v>
      </c>
      <c r="I311" s="147">
        <v>1</v>
      </c>
    </row>
    <row r="312" spans="1:9" x14ac:dyDescent="0.25">
      <c r="A312" s="158" t="s">
        <v>3909</v>
      </c>
      <c r="B312" s="169"/>
      <c r="C312" s="169"/>
      <c r="D312" s="169">
        <v>1</v>
      </c>
      <c r="E312" s="147">
        <v>1</v>
      </c>
      <c r="F312" s="148"/>
      <c r="G312" s="158" t="s">
        <v>3909</v>
      </c>
      <c r="H312" s="169">
        <v>1</v>
      </c>
      <c r="I312" s="147">
        <v>1</v>
      </c>
    </row>
    <row r="313" spans="1:9" x14ac:dyDescent="0.25">
      <c r="A313" s="158" t="s">
        <v>3914</v>
      </c>
      <c r="B313" s="169"/>
      <c r="C313" s="169"/>
      <c r="D313" s="169">
        <v>1</v>
      </c>
      <c r="E313" s="147">
        <v>1</v>
      </c>
      <c r="F313" s="148"/>
      <c r="G313" s="158" t="s">
        <v>3914</v>
      </c>
      <c r="H313" s="169">
        <v>1</v>
      </c>
      <c r="I313" s="147">
        <v>1</v>
      </c>
    </row>
    <row r="314" spans="1:9" x14ac:dyDescent="0.25">
      <c r="A314" s="158" t="s">
        <v>3945</v>
      </c>
      <c r="B314" s="169"/>
      <c r="C314" s="169"/>
      <c r="D314" s="169">
        <v>1</v>
      </c>
      <c r="E314" s="147">
        <v>1</v>
      </c>
      <c r="F314" s="148"/>
      <c r="G314" s="158" t="s">
        <v>3945</v>
      </c>
      <c r="H314" s="169">
        <v>1</v>
      </c>
      <c r="I314" s="147">
        <v>1</v>
      </c>
    </row>
    <row r="315" spans="1:9" x14ac:dyDescent="0.25">
      <c r="A315" s="158" t="s">
        <v>3949</v>
      </c>
      <c r="B315" s="169">
        <v>1</v>
      </c>
      <c r="C315" s="169"/>
      <c r="D315" s="169"/>
      <c r="E315" s="147">
        <v>1</v>
      </c>
      <c r="F315" s="148"/>
      <c r="G315" s="158" t="s">
        <v>3949</v>
      </c>
      <c r="H315" s="169">
        <v>1</v>
      </c>
      <c r="I315" s="147">
        <v>1</v>
      </c>
    </row>
    <row r="316" spans="1:9" x14ac:dyDescent="0.25">
      <c r="A316" s="158" t="s">
        <v>3956</v>
      </c>
      <c r="B316" s="169">
        <v>1</v>
      </c>
      <c r="C316" s="169"/>
      <c r="D316" s="169"/>
      <c r="E316" s="147">
        <v>1</v>
      </c>
      <c r="F316" s="148"/>
      <c r="G316" s="158" t="s">
        <v>3956</v>
      </c>
      <c r="H316" s="169">
        <v>1</v>
      </c>
      <c r="I316" s="147">
        <v>1</v>
      </c>
    </row>
    <row r="317" spans="1:9" x14ac:dyDescent="0.25">
      <c r="A317" s="158" t="s">
        <v>3959</v>
      </c>
      <c r="B317" s="169"/>
      <c r="C317" s="169"/>
      <c r="D317" s="169">
        <v>1</v>
      </c>
      <c r="E317" s="147">
        <v>1</v>
      </c>
      <c r="F317" s="148"/>
      <c r="G317" s="158" t="s">
        <v>3959</v>
      </c>
      <c r="H317" s="169">
        <v>1</v>
      </c>
      <c r="I317" s="147">
        <v>1</v>
      </c>
    </row>
    <row r="318" spans="1:9" x14ac:dyDescent="0.25">
      <c r="A318" s="158" t="s">
        <v>3963</v>
      </c>
      <c r="B318" s="169"/>
      <c r="C318" s="169"/>
      <c r="D318" s="169">
        <v>1</v>
      </c>
      <c r="E318" s="147">
        <v>1</v>
      </c>
      <c r="F318" s="148"/>
      <c r="G318" s="158" t="s">
        <v>3963</v>
      </c>
      <c r="H318" s="169">
        <v>1</v>
      </c>
      <c r="I318" s="147">
        <v>1</v>
      </c>
    </row>
    <row r="319" spans="1:9" x14ac:dyDescent="0.25">
      <c r="A319" s="158" t="s">
        <v>3972</v>
      </c>
      <c r="B319" s="169">
        <v>1</v>
      </c>
      <c r="C319" s="169"/>
      <c r="D319" s="169"/>
      <c r="E319" s="147">
        <v>1</v>
      </c>
      <c r="F319" s="148"/>
      <c r="G319" s="158" t="s">
        <v>3972</v>
      </c>
      <c r="H319" s="169">
        <v>1</v>
      </c>
      <c r="I319" s="147">
        <v>1</v>
      </c>
    </row>
    <row r="320" spans="1:9" x14ac:dyDescent="0.25">
      <c r="A320" s="158" t="s">
        <v>3977</v>
      </c>
      <c r="B320" s="169">
        <v>1</v>
      </c>
      <c r="C320" s="169"/>
      <c r="D320" s="169"/>
      <c r="E320" s="147">
        <v>1</v>
      </c>
      <c r="F320" s="148"/>
      <c r="G320" s="158" t="s">
        <v>3977</v>
      </c>
      <c r="H320" s="169">
        <v>1</v>
      </c>
      <c r="I320" s="147">
        <v>1</v>
      </c>
    </row>
    <row r="321" spans="1:9" x14ac:dyDescent="0.25">
      <c r="A321" s="158" t="s">
        <v>3980</v>
      </c>
      <c r="B321" s="169"/>
      <c r="C321" s="169"/>
      <c r="D321" s="169">
        <v>1</v>
      </c>
      <c r="E321" s="147">
        <v>1</v>
      </c>
      <c r="F321" s="148"/>
      <c r="G321" s="158" t="s">
        <v>3980</v>
      </c>
      <c r="H321" s="169">
        <v>1</v>
      </c>
      <c r="I321" s="147">
        <v>1</v>
      </c>
    </row>
    <row r="322" spans="1:9" x14ac:dyDescent="0.25">
      <c r="A322" s="158" t="s">
        <v>3982</v>
      </c>
      <c r="B322" s="169">
        <v>1</v>
      </c>
      <c r="C322" s="169"/>
      <c r="D322" s="169"/>
      <c r="E322" s="147">
        <v>1</v>
      </c>
      <c r="F322" s="148"/>
      <c r="G322" s="158" t="s">
        <v>3982</v>
      </c>
      <c r="H322" s="169">
        <v>1</v>
      </c>
      <c r="I322" s="147">
        <v>1</v>
      </c>
    </row>
    <row r="323" spans="1:9" x14ac:dyDescent="0.25">
      <c r="A323" s="158" t="s">
        <v>3985</v>
      </c>
      <c r="B323" s="169">
        <v>1</v>
      </c>
      <c r="C323" s="169"/>
      <c r="D323" s="169"/>
      <c r="E323" s="147">
        <v>1</v>
      </c>
      <c r="F323" s="148"/>
      <c r="G323" s="158" t="s">
        <v>3985</v>
      </c>
      <c r="H323" s="169">
        <v>1</v>
      </c>
      <c r="I323" s="147">
        <v>1</v>
      </c>
    </row>
    <row r="324" spans="1:9" x14ac:dyDescent="0.25">
      <c r="A324" s="158" t="s">
        <v>3988</v>
      </c>
      <c r="B324" s="169"/>
      <c r="C324" s="169">
        <v>1</v>
      </c>
      <c r="D324" s="169"/>
      <c r="E324" s="147">
        <v>1</v>
      </c>
      <c r="F324" s="148"/>
      <c r="G324" s="158" t="s">
        <v>3988</v>
      </c>
      <c r="H324" s="169">
        <v>1</v>
      </c>
      <c r="I324" s="147">
        <v>1</v>
      </c>
    </row>
    <row r="325" spans="1:9" x14ac:dyDescent="0.25">
      <c r="A325" s="158" t="s">
        <v>4007</v>
      </c>
      <c r="B325" s="169"/>
      <c r="C325" s="169"/>
      <c r="D325" s="169">
        <v>1</v>
      </c>
      <c r="E325" s="147">
        <v>1</v>
      </c>
      <c r="F325" s="148"/>
      <c r="G325" s="158" t="s">
        <v>4007</v>
      </c>
      <c r="H325" s="169">
        <v>1</v>
      </c>
      <c r="I325" s="147">
        <v>1</v>
      </c>
    </row>
    <row r="326" spans="1:9" x14ac:dyDescent="0.25">
      <c r="A326" s="158" t="s">
        <v>4012</v>
      </c>
      <c r="B326" s="169"/>
      <c r="C326" s="169">
        <v>1</v>
      </c>
      <c r="D326" s="169"/>
      <c r="E326" s="147">
        <v>1</v>
      </c>
      <c r="F326" s="148"/>
      <c r="G326" s="158" t="s">
        <v>4012</v>
      </c>
      <c r="H326" s="169">
        <v>1</v>
      </c>
      <c r="I326" s="147">
        <v>1</v>
      </c>
    </row>
    <row r="327" spans="1:9" x14ac:dyDescent="0.25">
      <c r="A327" s="158" t="s">
        <v>4019</v>
      </c>
      <c r="B327" s="169"/>
      <c r="C327" s="169">
        <v>1</v>
      </c>
      <c r="D327" s="169"/>
      <c r="E327" s="147">
        <v>1</v>
      </c>
      <c r="F327" s="148"/>
      <c r="G327" s="158" t="s">
        <v>4019</v>
      </c>
      <c r="H327" s="169">
        <v>1</v>
      </c>
      <c r="I327" s="147">
        <v>1</v>
      </c>
    </row>
    <row r="328" spans="1:9" x14ac:dyDescent="0.25">
      <c r="A328" s="158" t="s">
        <v>4020</v>
      </c>
      <c r="B328" s="169">
        <v>1</v>
      </c>
      <c r="C328" s="169"/>
      <c r="D328" s="169"/>
      <c r="E328" s="147">
        <v>1</v>
      </c>
      <c r="F328" s="148"/>
      <c r="G328" s="158" t="s">
        <v>4020</v>
      </c>
      <c r="H328" s="169">
        <v>1</v>
      </c>
      <c r="I328" s="147">
        <v>1</v>
      </c>
    </row>
    <row r="329" spans="1:9" x14ac:dyDescent="0.25">
      <c r="A329" s="158" t="s">
        <v>4025</v>
      </c>
      <c r="B329" s="169">
        <v>1</v>
      </c>
      <c r="C329" s="169"/>
      <c r="D329" s="169"/>
      <c r="E329" s="147">
        <v>1</v>
      </c>
      <c r="F329" s="148"/>
      <c r="G329" s="158" t="s">
        <v>4025</v>
      </c>
      <c r="H329" s="169">
        <v>1</v>
      </c>
      <c r="I329" s="147">
        <v>1</v>
      </c>
    </row>
    <row r="330" spans="1:9" x14ac:dyDescent="0.25">
      <c r="A330" s="158" t="s">
        <v>4026</v>
      </c>
      <c r="B330" s="169"/>
      <c r="C330" s="169"/>
      <c r="D330" s="169">
        <v>1</v>
      </c>
      <c r="E330" s="147">
        <v>1</v>
      </c>
      <c r="F330" s="148"/>
      <c r="G330" s="158" t="s">
        <v>4026</v>
      </c>
      <c r="H330" s="169">
        <v>1</v>
      </c>
      <c r="I330" s="147">
        <v>1</v>
      </c>
    </row>
    <row r="331" spans="1:9" x14ac:dyDescent="0.25">
      <c r="A331" s="158" t="s">
        <v>4066</v>
      </c>
      <c r="B331" s="169"/>
      <c r="C331" s="169"/>
      <c r="D331" s="169"/>
      <c r="E331" s="147"/>
      <c r="F331" s="148"/>
      <c r="G331" s="158" t="s">
        <v>4066</v>
      </c>
      <c r="H331" s="169"/>
      <c r="I331" s="147"/>
    </row>
    <row r="332" spans="1:9" x14ac:dyDescent="0.25">
      <c r="A332" s="158" t="s">
        <v>1734</v>
      </c>
      <c r="B332" s="169">
        <v>1</v>
      </c>
      <c r="C332" s="169"/>
      <c r="D332" s="169"/>
      <c r="E332" s="147">
        <v>1</v>
      </c>
      <c r="F332" s="148"/>
      <c r="G332" s="158" t="s">
        <v>1734</v>
      </c>
      <c r="H332" s="169">
        <v>1</v>
      </c>
      <c r="I332" s="147">
        <v>1</v>
      </c>
    </row>
    <row r="333" spans="1:9" x14ac:dyDescent="0.25">
      <c r="A333" s="158" t="s">
        <v>1726</v>
      </c>
      <c r="B333" s="169"/>
      <c r="C333" s="169"/>
      <c r="D333" s="169">
        <v>1</v>
      </c>
      <c r="E333" s="147">
        <v>1</v>
      </c>
      <c r="F333" s="148"/>
      <c r="G333" s="158" t="s">
        <v>1726</v>
      </c>
      <c r="H333" s="169">
        <v>1</v>
      </c>
      <c r="I333" s="147">
        <v>1</v>
      </c>
    </row>
    <row r="334" spans="1:9" x14ac:dyDescent="0.25">
      <c r="A334" s="158" t="s">
        <v>2927</v>
      </c>
      <c r="B334" s="169"/>
      <c r="C334" s="169"/>
      <c r="D334" s="169">
        <v>1</v>
      </c>
      <c r="E334" s="147">
        <v>1</v>
      </c>
      <c r="F334" s="148"/>
      <c r="G334" s="158" t="s">
        <v>2927</v>
      </c>
      <c r="H334" s="169">
        <v>1</v>
      </c>
      <c r="I334" s="147">
        <v>1</v>
      </c>
    </row>
    <row r="335" spans="1:9" x14ac:dyDescent="0.25">
      <c r="A335" s="158" t="s">
        <v>2939</v>
      </c>
      <c r="B335" s="169"/>
      <c r="C335" s="169"/>
      <c r="D335" s="169">
        <v>1</v>
      </c>
      <c r="E335" s="147">
        <v>1</v>
      </c>
      <c r="F335" s="148"/>
      <c r="G335" s="158" t="s">
        <v>2939</v>
      </c>
      <c r="H335" s="169">
        <v>1</v>
      </c>
      <c r="I335" s="147">
        <v>1</v>
      </c>
    </row>
    <row r="336" spans="1:9" x14ac:dyDescent="0.25">
      <c r="A336" s="158" t="s">
        <v>2949</v>
      </c>
      <c r="B336" s="169"/>
      <c r="C336" s="169"/>
      <c r="D336" s="169">
        <v>1</v>
      </c>
      <c r="E336" s="147">
        <v>1</v>
      </c>
      <c r="F336" s="148"/>
      <c r="G336" s="158" t="s">
        <v>2949</v>
      </c>
      <c r="H336" s="169">
        <v>1</v>
      </c>
      <c r="I336" s="147">
        <v>1</v>
      </c>
    </row>
    <row r="337" spans="1:9" x14ac:dyDescent="0.25">
      <c r="A337" s="158" t="s">
        <v>2956</v>
      </c>
      <c r="B337" s="169"/>
      <c r="C337" s="169"/>
      <c r="D337" s="169">
        <v>1</v>
      </c>
      <c r="E337" s="147">
        <v>1</v>
      </c>
      <c r="F337" s="148"/>
      <c r="G337" s="158" t="s">
        <v>2956</v>
      </c>
      <c r="H337" s="169">
        <v>1</v>
      </c>
      <c r="I337" s="147">
        <v>1</v>
      </c>
    </row>
    <row r="338" spans="1:9" x14ac:dyDescent="0.25">
      <c r="A338" s="158" t="s">
        <v>2958</v>
      </c>
      <c r="B338" s="169"/>
      <c r="C338" s="169"/>
      <c r="D338" s="169">
        <v>1</v>
      </c>
      <c r="E338" s="147">
        <v>1</v>
      </c>
      <c r="F338" s="148"/>
      <c r="G338" s="158" t="s">
        <v>2958</v>
      </c>
      <c r="H338" s="169">
        <v>1</v>
      </c>
      <c r="I338" s="147">
        <v>1</v>
      </c>
    </row>
    <row r="339" spans="1:9" x14ac:dyDescent="0.25">
      <c r="A339" s="158" t="s">
        <v>2959</v>
      </c>
      <c r="B339" s="169"/>
      <c r="C339" s="169"/>
      <c r="D339" s="169">
        <v>1</v>
      </c>
      <c r="E339" s="147">
        <v>1</v>
      </c>
      <c r="F339" s="148"/>
      <c r="G339" s="158" t="s">
        <v>2959</v>
      </c>
      <c r="H339" s="169">
        <v>1</v>
      </c>
      <c r="I339" s="147">
        <v>1</v>
      </c>
    </row>
    <row r="340" spans="1:9" x14ac:dyDescent="0.25">
      <c r="A340" s="158" t="s">
        <v>2961</v>
      </c>
      <c r="B340" s="169"/>
      <c r="C340" s="169"/>
      <c r="D340" s="169">
        <v>1</v>
      </c>
      <c r="E340" s="147">
        <v>1</v>
      </c>
      <c r="F340" s="148"/>
      <c r="G340" s="158" t="s">
        <v>2961</v>
      </c>
      <c r="H340" s="169">
        <v>1</v>
      </c>
      <c r="I340" s="147">
        <v>1</v>
      </c>
    </row>
    <row r="341" spans="1:9" x14ac:dyDescent="0.25">
      <c r="A341" s="158" t="s">
        <v>2962</v>
      </c>
      <c r="B341" s="169"/>
      <c r="C341" s="169"/>
      <c r="D341" s="169">
        <v>1</v>
      </c>
      <c r="E341" s="147">
        <v>1</v>
      </c>
      <c r="F341" s="148"/>
      <c r="G341" s="158" t="s">
        <v>2962</v>
      </c>
      <c r="H341" s="169">
        <v>1</v>
      </c>
      <c r="I341" s="147">
        <v>1</v>
      </c>
    </row>
    <row r="342" spans="1:9" x14ac:dyDescent="0.25">
      <c r="A342" s="158" t="s">
        <v>147</v>
      </c>
      <c r="B342" s="169"/>
      <c r="C342" s="169"/>
      <c r="D342" s="169"/>
      <c r="E342" s="147"/>
      <c r="F342" s="148"/>
      <c r="G342" s="158" t="s">
        <v>147</v>
      </c>
      <c r="H342" s="169"/>
      <c r="I342" s="147"/>
    </row>
    <row r="343" spans="1:9" x14ac:dyDescent="0.25">
      <c r="A343" s="158" t="s">
        <v>167</v>
      </c>
      <c r="B343" s="169"/>
      <c r="C343" s="169">
        <v>1</v>
      </c>
      <c r="D343" s="169"/>
      <c r="E343" s="147">
        <v>1</v>
      </c>
      <c r="F343" s="148"/>
      <c r="G343" s="158" t="s">
        <v>167</v>
      </c>
      <c r="H343" s="169">
        <v>1</v>
      </c>
      <c r="I343" s="147">
        <v>1</v>
      </c>
    </row>
    <row r="344" spans="1:9" x14ac:dyDescent="0.25">
      <c r="A344" s="158" t="s">
        <v>186</v>
      </c>
      <c r="B344" s="169"/>
      <c r="C344" s="169">
        <v>1</v>
      </c>
      <c r="D344" s="169"/>
      <c r="E344" s="147">
        <v>1</v>
      </c>
      <c r="F344" s="148"/>
      <c r="G344" s="158" t="s">
        <v>186</v>
      </c>
      <c r="H344" s="169">
        <v>1</v>
      </c>
      <c r="I344" s="147">
        <v>1</v>
      </c>
    </row>
    <row r="345" spans="1:9" x14ac:dyDescent="0.25">
      <c r="A345" s="158" t="s">
        <v>192</v>
      </c>
      <c r="B345" s="169"/>
      <c r="C345" s="169">
        <v>1</v>
      </c>
      <c r="D345" s="169"/>
      <c r="E345" s="147">
        <v>1</v>
      </c>
      <c r="F345" s="148"/>
      <c r="G345" s="158" t="s">
        <v>192</v>
      </c>
      <c r="H345" s="169">
        <v>1</v>
      </c>
      <c r="I345" s="147">
        <v>1</v>
      </c>
    </row>
    <row r="346" spans="1:9" x14ac:dyDescent="0.25">
      <c r="A346" s="158" t="s">
        <v>195</v>
      </c>
      <c r="B346" s="169"/>
      <c r="C346" s="169">
        <v>1</v>
      </c>
      <c r="D346" s="169"/>
      <c r="E346" s="147">
        <v>1</v>
      </c>
      <c r="F346" s="148"/>
      <c r="G346" s="158" t="s">
        <v>195</v>
      </c>
      <c r="H346" s="169">
        <v>1</v>
      </c>
      <c r="I346" s="147">
        <v>1</v>
      </c>
    </row>
    <row r="347" spans="1:9" x14ac:dyDescent="0.25">
      <c r="A347" s="156" t="s">
        <v>4063</v>
      </c>
      <c r="B347" s="171">
        <v>81</v>
      </c>
      <c r="C347" s="171">
        <v>70</v>
      </c>
      <c r="D347" s="171">
        <v>186</v>
      </c>
      <c r="E347" s="153">
        <v>337</v>
      </c>
      <c r="F347" s="148"/>
      <c r="G347" s="159" t="s">
        <v>4063</v>
      </c>
      <c r="H347" s="170">
        <v>337</v>
      </c>
      <c r="I347" s="155">
        <v>337</v>
      </c>
    </row>
  </sheetData>
  <mergeCells count="2">
    <mergeCell ref="A1:E1"/>
    <mergeCell ref="G1:J1"/>
  </mergeCell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J280"/>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RowHeight="15" x14ac:dyDescent="0.25"/>
  <cols>
    <col min="1" max="1" width="28" customWidth="1"/>
    <col min="2" max="5" width="10.7109375" customWidth="1"/>
    <col min="7" max="7" width="28" customWidth="1"/>
    <col min="8" max="9" width="10.7109375" customWidth="1"/>
    <col min="10" max="10" width="11.28515625" bestFit="1" customWidth="1"/>
  </cols>
  <sheetData>
    <row r="1" spans="1:10" ht="18.75" x14ac:dyDescent="0.3">
      <c r="A1" s="289" t="s">
        <v>8505</v>
      </c>
      <c r="B1" s="290"/>
      <c r="C1" s="290"/>
      <c r="D1" s="290"/>
      <c r="E1" s="291"/>
      <c r="G1" s="288" t="s">
        <v>8503</v>
      </c>
      <c r="H1" s="288"/>
      <c r="I1" s="288"/>
      <c r="J1" s="288"/>
    </row>
    <row r="2" spans="1:10" x14ac:dyDescent="0.25">
      <c r="A2" s="83" t="s">
        <v>37</v>
      </c>
      <c r="B2" s="83" t="s">
        <v>56</v>
      </c>
      <c r="C2" s="16"/>
      <c r="D2" s="16"/>
      <c r="G2" s="83" t="s">
        <v>37</v>
      </c>
      <c r="H2" s="83" t="s">
        <v>56</v>
      </c>
      <c r="I2" s="16"/>
      <c r="J2" s="16"/>
    </row>
    <row r="3" spans="1:10" x14ac:dyDescent="0.25">
      <c r="A3" s="16"/>
      <c r="B3" s="16"/>
      <c r="C3" s="16"/>
      <c r="D3" s="16"/>
      <c r="G3" s="16"/>
      <c r="H3" s="16"/>
      <c r="I3" s="16"/>
      <c r="J3" s="16"/>
    </row>
    <row r="4" spans="1:10" x14ac:dyDescent="0.25">
      <c r="A4" s="91" t="s">
        <v>8146</v>
      </c>
      <c r="B4" s="91" t="s">
        <v>78</v>
      </c>
      <c r="C4" s="91"/>
      <c r="D4" s="91"/>
      <c r="E4" s="91"/>
      <c r="G4" s="87" t="s">
        <v>8146</v>
      </c>
      <c r="H4" s="87" t="s">
        <v>78</v>
      </c>
      <c r="I4" s="87"/>
      <c r="J4" s="87"/>
    </row>
    <row r="5" spans="1:10" x14ac:dyDescent="0.25">
      <c r="A5" s="91" t="s">
        <v>8296</v>
      </c>
      <c r="B5" s="182" t="s">
        <v>100</v>
      </c>
      <c r="C5" s="182" t="s">
        <v>72</v>
      </c>
      <c r="D5" s="182" t="s">
        <v>143</v>
      </c>
      <c r="E5" s="182" t="s">
        <v>4063</v>
      </c>
      <c r="G5" s="87" t="s">
        <v>8296</v>
      </c>
      <c r="H5" s="183" t="s">
        <v>100</v>
      </c>
      <c r="I5" s="183" t="s">
        <v>8535</v>
      </c>
      <c r="J5" s="183" t="s">
        <v>4063</v>
      </c>
    </row>
    <row r="6" spans="1:10" x14ac:dyDescent="0.25">
      <c r="A6" s="85" t="s">
        <v>760</v>
      </c>
      <c r="B6" s="86"/>
      <c r="C6" s="86"/>
      <c r="D6" s="86"/>
      <c r="E6" s="86"/>
      <c r="G6" s="85" t="s">
        <v>760</v>
      </c>
      <c r="H6" s="86"/>
      <c r="I6" s="86"/>
      <c r="J6" s="86"/>
    </row>
    <row r="7" spans="1:10" x14ac:dyDescent="0.25">
      <c r="A7" s="90" t="s">
        <v>757</v>
      </c>
      <c r="B7" s="86"/>
      <c r="C7" s="86"/>
      <c r="D7" s="86">
        <v>1</v>
      </c>
      <c r="E7" s="86">
        <v>1</v>
      </c>
      <c r="G7" s="90" t="s">
        <v>757</v>
      </c>
      <c r="H7" s="86"/>
      <c r="I7" s="86">
        <v>1</v>
      </c>
      <c r="J7" s="86">
        <v>1</v>
      </c>
    </row>
    <row r="8" spans="1:10" x14ac:dyDescent="0.25">
      <c r="A8" s="90" t="s">
        <v>762</v>
      </c>
      <c r="B8" s="86"/>
      <c r="C8" s="86"/>
      <c r="D8" s="86">
        <v>1</v>
      </c>
      <c r="E8" s="86">
        <v>1</v>
      </c>
      <c r="G8" s="90" t="s">
        <v>762</v>
      </c>
      <c r="H8" s="86"/>
      <c r="I8" s="86">
        <v>1</v>
      </c>
      <c r="J8" s="86">
        <v>1</v>
      </c>
    </row>
    <row r="9" spans="1:10" x14ac:dyDescent="0.25">
      <c r="A9" s="90" t="s">
        <v>1616</v>
      </c>
      <c r="B9" s="86"/>
      <c r="C9" s="86"/>
      <c r="D9" s="86">
        <v>1</v>
      </c>
      <c r="E9" s="86">
        <v>1</v>
      </c>
      <c r="G9" s="90" t="s">
        <v>1616</v>
      </c>
      <c r="H9" s="86"/>
      <c r="I9" s="86">
        <v>1</v>
      </c>
      <c r="J9" s="86">
        <v>1</v>
      </c>
    </row>
    <row r="10" spans="1:10" x14ac:dyDescent="0.25">
      <c r="A10" s="90" t="s">
        <v>1677</v>
      </c>
      <c r="B10" s="86"/>
      <c r="C10" s="86"/>
      <c r="D10" s="86">
        <v>1</v>
      </c>
      <c r="E10" s="86">
        <v>1</v>
      </c>
      <c r="G10" s="90" t="s">
        <v>1677</v>
      </c>
      <c r="H10" s="86"/>
      <c r="I10" s="86">
        <v>1</v>
      </c>
      <c r="J10" s="86">
        <v>1</v>
      </c>
    </row>
    <row r="11" spans="1:10" x14ac:dyDescent="0.25">
      <c r="A11" s="90" t="s">
        <v>1691</v>
      </c>
      <c r="B11" s="86"/>
      <c r="C11" s="86"/>
      <c r="D11" s="86">
        <v>1</v>
      </c>
      <c r="E11" s="86">
        <v>1</v>
      </c>
      <c r="G11" s="90" t="s">
        <v>1691</v>
      </c>
      <c r="H11" s="86"/>
      <c r="I11" s="86">
        <v>1</v>
      </c>
      <c r="J11" s="86">
        <v>1</v>
      </c>
    </row>
    <row r="12" spans="1:10" x14ac:dyDescent="0.25">
      <c r="A12" s="90" t="s">
        <v>1698</v>
      </c>
      <c r="B12" s="86"/>
      <c r="C12" s="86"/>
      <c r="D12" s="86">
        <v>1</v>
      </c>
      <c r="E12" s="86">
        <v>1</v>
      </c>
      <c r="G12" s="90" t="s">
        <v>1698</v>
      </c>
      <c r="H12" s="86"/>
      <c r="I12" s="86">
        <v>1</v>
      </c>
      <c r="J12" s="86">
        <v>1</v>
      </c>
    </row>
    <row r="13" spans="1:10" x14ac:dyDescent="0.25">
      <c r="A13" s="90" t="s">
        <v>1708</v>
      </c>
      <c r="B13" s="86"/>
      <c r="C13" s="86"/>
      <c r="D13" s="86">
        <v>1</v>
      </c>
      <c r="E13" s="86">
        <v>1</v>
      </c>
      <c r="G13" s="90" t="s">
        <v>1708</v>
      </c>
      <c r="H13" s="86"/>
      <c r="I13" s="86">
        <v>1</v>
      </c>
      <c r="J13" s="86">
        <v>1</v>
      </c>
    </row>
    <row r="14" spans="1:10" x14ac:dyDescent="0.25">
      <c r="A14" s="90" t="s">
        <v>2097</v>
      </c>
      <c r="B14" s="86"/>
      <c r="C14" s="86"/>
      <c r="D14" s="86">
        <v>1</v>
      </c>
      <c r="E14" s="86">
        <v>1</v>
      </c>
      <c r="G14" s="90" t="s">
        <v>2097</v>
      </c>
      <c r="H14" s="86"/>
      <c r="I14" s="86">
        <v>1</v>
      </c>
      <c r="J14" s="86">
        <v>1</v>
      </c>
    </row>
    <row r="15" spans="1:10" x14ac:dyDescent="0.25">
      <c r="A15" s="90" t="s">
        <v>2355</v>
      </c>
      <c r="B15" s="86"/>
      <c r="C15" s="86"/>
      <c r="D15" s="86">
        <v>1</v>
      </c>
      <c r="E15" s="86">
        <v>1</v>
      </c>
      <c r="G15" s="90" t="s">
        <v>2355</v>
      </c>
      <c r="H15" s="86"/>
      <c r="I15" s="86">
        <v>1</v>
      </c>
      <c r="J15" s="86">
        <v>1</v>
      </c>
    </row>
    <row r="16" spans="1:10" x14ac:dyDescent="0.25">
      <c r="A16" s="90" t="s">
        <v>2379</v>
      </c>
      <c r="B16" s="86"/>
      <c r="C16" s="86"/>
      <c r="D16" s="86">
        <v>1</v>
      </c>
      <c r="E16" s="86">
        <v>1</v>
      </c>
      <c r="G16" s="90" t="s">
        <v>2379</v>
      </c>
      <c r="H16" s="86"/>
      <c r="I16" s="86">
        <v>1</v>
      </c>
      <c r="J16" s="86">
        <v>1</v>
      </c>
    </row>
    <row r="17" spans="1:10" x14ac:dyDescent="0.25">
      <c r="A17" s="90" t="s">
        <v>2650</v>
      </c>
      <c r="B17" s="86"/>
      <c r="C17" s="86"/>
      <c r="D17" s="86">
        <v>1</v>
      </c>
      <c r="E17" s="86">
        <v>1</v>
      </c>
      <c r="G17" s="90" t="s">
        <v>2650</v>
      </c>
      <c r="H17" s="86"/>
      <c r="I17" s="86">
        <v>1</v>
      </c>
      <c r="J17" s="86">
        <v>1</v>
      </c>
    </row>
    <row r="18" spans="1:10" x14ac:dyDescent="0.25">
      <c r="A18" s="90" t="s">
        <v>2818</v>
      </c>
      <c r="B18" s="86"/>
      <c r="C18" s="86"/>
      <c r="D18" s="86">
        <v>1</v>
      </c>
      <c r="E18" s="86">
        <v>1</v>
      </c>
      <c r="G18" s="90" t="s">
        <v>2818</v>
      </c>
      <c r="H18" s="86"/>
      <c r="I18" s="86">
        <v>1</v>
      </c>
      <c r="J18" s="86">
        <v>1</v>
      </c>
    </row>
    <row r="19" spans="1:10" x14ac:dyDescent="0.25">
      <c r="A19" s="90" t="s">
        <v>2833</v>
      </c>
      <c r="B19" s="86"/>
      <c r="C19" s="86"/>
      <c r="D19" s="86">
        <v>1</v>
      </c>
      <c r="E19" s="86">
        <v>1</v>
      </c>
      <c r="G19" s="90" t="s">
        <v>2833</v>
      </c>
      <c r="H19" s="86"/>
      <c r="I19" s="86">
        <v>1</v>
      </c>
      <c r="J19" s="86">
        <v>1</v>
      </c>
    </row>
    <row r="20" spans="1:10" x14ac:dyDescent="0.25">
      <c r="A20" s="90" t="s">
        <v>3135</v>
      </c>
      <c r="B20" s="86"/>
      <c r="C20" s="86"/>
      <c r="D20" s="86">
        <v>1</v>
      </c>
      <c r="E20" s="86">
        <v>1</v>
      </c>
      <c r="G20" s="90" t="s">
        <v>3135</v>
      </c>
      <c r="H20" s="86"/>
      <c r="I20" s="86">
        <v>1</v>
      </c>
      <c r="J20" s="86">
        <v>1</v>
      </c>
    </row>
    <row r="21" spans="1:10" x14ac:dyDescent="0.25">
      <c r="A21" s="90" t="s">
        <v>3138</v>
      </c>
      <c r="B21" s="86"/>
      <c r="C21" s="86"/>
      <c r="D21" s="86">
        <v>1</v>
      </c>
      <c r="E21" s="86">
        <v>1</v>
      </c>
      <c r="G21" s="90" t="s">
        <v>3138</v>
      </c>
      <c r="H21" s="86"/>
      <c r="I21" s="86">
        <v>1</v>
      </c>
      <c r="J21" s="86">
        <v>1</v>
      </c>
    </row>
    <row r="22" spans="1:10" x14ac:dyDescent="0.25">
      <c r="A22" s="90" t="s">
        <v>3238</v>
      </c>
      <c r="B22" s="86"/>
      <c r="C22" s="86"/>
      <c r="D22" s="86">
        <v>1</v>
      </c>
      <c r="E22" s="86">
        <v>1</v>
      </c>
      <c r="G22" s="90" t="s">
        <v>3238</v>
      </c>
      <c r="H22" s="86"/>
      <c r="I22" s="86">
        <v>1</v>
      </c>
      <c r="J22" s="86">
        <v>1</v>
      </c>
    </row>
    <row r="23" spans="1:10" x14ac:dyDescent="0.25">
      <c r="A23" s="90" t="s">
        <v>3308</v>
      </c>
      <c r="B23" s="86"/>
      <c r="C23" s="86"/>
      <c r="D23" s="86">
        <v>1</v>
      </c>
      <c r="E23" s="86">
        <v>1</v>
      </c>
      <c r="G23" s="90" t="s">
        <v>3308</v>
      </c>
      <c r="H23" s="86"/>
      <c r="I23" s="86">
        <v>1</v>
      </c>
      <c r="J23" s="86">
        <v>1</v>
      </c>
    </row>
    <row r="24" spans="1:10" x14ac:dyDescent="0.25">
      <c r="A24" s="90" t="s">
        <v>3371</v>
      </c>
      <c r="B24" s="86"/>
      <c r="C24" s="86"/>
      <c r="D24" s="86">
        <v>1</v>
      </c>
      <c r="E24" s="86">
        <v>1</v>
      </c>
      <c r="G24" s="90" t="s">
        <v>3371</v>
      </c>
      <c r="H24" s="86"/>
      <c r="I24" s="86">
        <v>1</v>
      </c>
      <c r="J24" s="86">
        <v>1</v>
      </c>
    </row>
    <row r="25" spans="1:10" x14ac:dyDescent="0.25">
      <c r="A25" s="90" t="s">
        <v>3374</v>
      </c>
      <c r="B25" s="86"/>
      <c r="C25" s="86"/>
      <c r="D25" s="86">
        <v>1</v>
      </c>
      <c r="E25" s="86">
        <v>1</v>
      </c>
      <c r="G25" s="90" t="s">
        <v>3374</v>
      </c>
      <c r="H25" s="86"/>
      <c r="I25" s="86">
        <v>1</v>
      </c>
      <c r="J25" s="86">
        <v>1</v>
      </c>
    </row>
    <row r="26" spans="1:10" x14ac:dyDescent="0.25">
      <c r="A26" s="90" t="s">
        <v>3377</v>
      </c>
      <c r="B26" s="86"/>
      <c r="C26" s="86"/>
      <c r="D26" s="86">
        <v>1</v>
      </c>
      <c r="E26" s="86">
        <v>1</v>
      </c>
      <c r="G26" s="90" t="s">
        <v>3377</v>
      </c>
      <c r="H26" s="86"/>
      <c r="I26" s="86">
        <v>1</v>
      </c>
      <c r="J26" s="86">
        <v>1</v>
      </c>
    </row>
    <row r="27" spans="1:10" x14ac:dyDescent="0.25">
      <c r="A27" s="85" t="s">
        <v>4067</v>
      </c>
      <c r="B27" s="86"/>
      <c r="C27" s="86"/>
      <c r="D27" s="86"/>
      <c r="E27" s="86"/>
      <c r="G27" s="85" t="s">
        <v>4067</v>
      </c>
      <c r="H27" s="86"/>
      <c r="I27" s="86"/>
      <c r="J27" s="86"/>
    </row>
    <row r="28" spans="1:10" x14ac:dyDescent="0.25">
      <c r="A28" s="90" t="s">
        <v>74</v>
      </c>
      <c r="B28" s="86"/>
      <c r="C28" s="86">
        <v>1</v>
      </c>
      <c r="D28" s="86"/>
      <c r="E28" s="86">
        <v>1</v>
      </c>
      <c r="G28" s="90" t="s">
        <v>74</v>
      </c>
      <c r="H28" s="86"/>
      <c r="I28" s="86">
        <v>1</v>
      </c>
      <c r="J28" s="86">
        <v>1</v>
      </c>
    </row>
    <row r="29" spans="1:10" x14ac:dyDescent="0.25">
      <c r="A29" s="90" t="s">
        <v>302</v>
      </c>
      <c r="B29" s="86">
        <v>1</v>
      </c>
      <c r="C29" s="86"/>
      <c r="D29" s="86"/>
      <c r="E29" s="86">
        <v>1</v>
      </c>
      <c r="G29" s="90" t="s">
        <v>302</v>
      </c>
      <c r="H29" s="86"/>
      <c r="I29" s="86">
        <v>1</v>
      </c>
      <c r="J29" s="86">
        <v>1</v>
      </c>
    </row>
    <row r="30" spans="1:10" x14ac:dyDescent="0.25">
      <c r="A30" s="90" t="s">
        <v>322</v>
      </c>
      <c r="B30" s="86">
        <v>1</v>
      </c>
      <c r="C30" s="86"/>
      <c r="D30" s="86"/>
      <c r="E30" s="86">
        <v>1</v>
      </c>
      <c r="G30" s="90" t="s">
        <v>322</v>
      </c>
      <c r="H30" s="86"/>
      <c r="I30" s="86">
        <v>1</v>
      </c>
      <c r="J30" s="86">
        <v>1</v>
      </c>
    </row>
    <row r="31" spans="1:10" x14ac:dyDescent="0.25">
      <c r="A31" s="90" t="s">
        <v>463</v>
      </c>
      <c r="B31" s="86">
        <v>1</v>
      </c>
      <c r="C31" s="86"/>
      <c r="D31" s="86"/>
      <c r="E31" s="86">
        <v>1</v>
      </c>
      <c r="G31" s="90" t="s">
        <v>463</v>
      </c>
      <c r="H31" s="86"/>
      <c r="I31" s="86">
        <v>1</v>
      </c>
      <c r="J31" s="86">
        <v>1</v>
      </c>
    </row>
    <row r="32" spans="1:10" x14ac:dyDescent="0.25">
      <c r="A32" s="90" t="s">
        <v>482</v>
      </c>
      <c r="B32" s="86">
        <v>1</v>
      </c>
      <c r="C32" s="86"/>
      <c r="D32" s="86"/>
      <c r="E32" s="86">
        <v>1</v>
      </c>
      <c r="G32" s="90" t="s">
        <v>482</v>
      </c>
      <c r="H32" s="86"/>
      <c r="I32" s="86">
        <v>1</v>
      </c>
      <c r="J32" s="86">
        <v>1</v>
      </c>
    </row>
    <row r="33" spans="1:10" x14ac:dyDescent="0.25">
      <c r="A33" s="90" t="s">
        <v>518</v>
      </c>
      <c r="B33" s="86">
        <v>1</v>
      </c>
      <c r="C33" s="86"/>
      <c r="D33" s="86"/>
      <c r="E33" s="86">
        <v>1</v>
      </c>
      <c r="G33" s="90" t="s">
        <v>518</v>
      </c>
      <c r="H33" s="86"/>
      <c r="I33" s="86">
        <v>1</v>
      </c>
      <c r="J33" s="86">
        <v>1</v>
      </c>
    </row>
    <row r="34" spans="1:10" x14ac:dyDescent="0.25">
      <c r="A34" s="90" t="s">
        <v>751</v>
      </c>
      <c r="B34" s="86">
        <v>1</v>
      </c>
      <c r="C34" s="86"/>
      <c r="D34" s="86"/>
      <c r="E34" s="86">
        <v>1</v>
      </c>
      <c r="G34" s="90" t="s">
        <v>751</v>
      </c>
      <c r="H34" s="86"/>
      <c r="I34" s="86">
        <v>1</v>
      </c>
      <c r="J34" s="86">
        <v>1</v>
      </c>
    </row>
    <row r="35" spans="1:10" x14ac:dyDescent="0.25">
      <c r="A35" s="90" t="s">
        <v>784</v>
      </c>
      <c r="B35" s="86">
        <v>1</v>
      </c>
      <c r="C35" s="86"/>
      <c r="D35" s="86"/>
      <c r="E35" s="86">
        <v>1</v>
      </c>
      <c r="G35" s="90" t="s">
        <v>784</v>
      </c>
      <c r="H35" s="86"/>
      <c r="I35" s="86">
        <v>1</v>
      </c>
      <c r="J35" s="86">
        <v>1</v>
      </c>
    </row>
    <row r="36" spans="1:10" x14ac:dyDescent="0.25">
      <c r="A36" s="90" t="s">
        <v>865</v>
      </c>
      <c r="B36" s="86">
        <v>1</v>
      </c>
      <c r="C36" s="86"/>
      <c r="D36" s="86"/>
      <c r="E36" s="86">
        <v>1</v>
      </c>
      <c r="G36" s="90" t="s">
        <v>865</v>
      </c>
      <c r="H36" s="86"/>
      <c r="I36" s="86">
        <v>1</v>
      </c>
      <c r="J36" s="86">
        <v>1</v>
      </c>
    </row>
    <row r="37" spans="1:10" x14ac:dyDescent="0.25">
      <c r="A37" s="90" t="s">
        <v>871</v>
      </c>
      <c r="B37" s="86">
        <v>1</v>
      </c>
      <c r="C37" s="86"/>
      <c r="D37" s="86"/>
      <c r="E37" s="86">
        <v>1</v>
      </c>
      <c r="G37" s="90" t="s">
        <v>871</v>
      </c>
      <c r="H37" s="86"/>
      <c r="I37" s="86">
        <v>1</v>
      </c>
      <c r="J37" s="86">
        <v>1</v>
      </c>
    </row>
    <row r="38" spans="1:10" x14ac:dyDescent="0.25">
      <c r="A38" s="90" t="s">
        <v>872</v>
      </c>
      <c r="B38" s="86">
        <v>1</v>
      </c>
      <c r="C38" s="86"/>
      <c r="D38" s="86"/>
      <c r="E38" s="86">
        <v>1</v>
      </c>
      <c r="G38" s="90" t="s">
        <v>872</v>
      </c>
      <c r="H38" s="86"/>
      <c r="I38" s="86">
        <v>1</v>
      </c>
      <c r="J38" s="86">
        <v>1</v>
      </c>
    </row>
    <row r="39" spans="1:10" x14ac:dyDescent="0.25">
      <c r="A39" s="90" t="s">
        <v>876</v>
      </c>
      <c r="B39" s="86">
        <v>1</v>
      </c>
      <c r="C39" s="86"/>
      <c r="D39" s="86"/>
      <c r="E39" s="86">
        <v>1</v>
      </c>
      <c r="G39" s="90" t="s">
        <v>876</v>
      </c>
      <c r="H39" s="86"/>
      <c r="I39" s="86">
        <v>1</v>
      </c>
      <c r="J39" s="86">
        <v>1</v>
      </c>
    </row>
    <row r="40" spans="1:10" x14ac:dyDescent="0.25">
      <c r="A40" s="90" t="s">
        <v>909</v>
      </c>
      <c r="B40" s="86">
        <v>1</v>
      </c>
      <c r="C40" s="86"/>
      <c r="D40" s="86"/>
      <c r="E40" s="86">
        <v>1</v>
      </c>
      <c r="G40" s="90" t="s">
        <v>909</v>
      </c>
      <c r="H40" s="86"/>
      <c r="I40" s="86">
        <v>1</v>
      </c>
      <c r="J40" s="86">
        <v>1</v>
      </c>
    </row>
    <row r="41" spans="1:10" x14ac:dyDescent="0.25">
      <c r="A41" s="90" t="s">
        <v>916</v>
      </c>
      <c r="B41" s="86">
        <v>1</v>
      </c>
      <c r="C41" s="86"/>
      <c r="D41" s="86"/>
      <c r="E41" s="86">
        <v>1</v>
      </c>
      <c r="G41" s="90" t="s">
        <v>916</v>
      </c>
      <c r="H41" s="86"/>
      <c r="I41" s="86">
        <v>1</v>
      </c>
      <c r="J41" s="86">
        <v>1</v>
      </c>
    </row>
    <row r="42" spans="1:10" x14ac:dyDescent="0.25">
      <c r="A42" s="90" t="s">
        <v>923</v>
      </c>
      <c r="B42" s="86">
        <v>1</v>
      </c>
      <c r="C42" s="86"/>
      <c r="D42" s="86"/>
      <c r="E42" s="86">
        <v>1</v>
      </c>
      <c r="G42" s="90" t="s">
        <v>923</v>
      </c>
      <c r="H42" s="86"/>
      <c r="I42" s="86">
        <v>1</v>
      </c>
      <c r="J42" s="86">
        <v>1</v>
      </c>
    </row>
    <row r="43" spans="1:10" x14ac:dyDescent="0.25">
      <c r="A43" s="90" t="s">
        <v>958</v>
      </c>
      <c r="B43" s="86">
        <v>1</v>
      </c>
      <c r="C43" s="86"/>
      <c r="D43" s="86"/>
      <c r="E43" s="86">
        <v>1</v>
      </c>
      <c r="G43" s="90" t="s">
        <v>958</v>
      </c>
      <c r="H43" s="86"/>
      <c r="I43" s="86">
        <v>1</v>
      </c>
      <c r="J43" s="86">
        <v>1</v>
      </c>
    </row>
    <row r="44" spans="1:10" x14ac:dyDescent="0.25">
      <c r="A44" s="90" t="s">
        <v>982</v>
      </c>
      <c r="B44" s="86">
        <v>1</v>
      </c>
      <c r="C44" s="86"/>
      <c r="D44" s="86"/>
      <c r="E44" s="86">
        <v>1</v>
      </c>
      <c r="G44" s="90" t="s">
        <v>982</v>
      </c>
      <c r="H44" s="86"/>
      <c r="I44" s="86">
        <v>1</v>
      </c>
      <c r="J44" s="86">
        <v>1</v>
      </c>
    </row>
    <row r="45" spans="1:10" x14ac:dyDescent="0.25">
      <c r="A45" s="90" t="s">
        <v>1039</v>
      </c>
      <c r="B45" s="86"/>
      <c r="C45" s="86">
        <v>1</v>
      </c>
      <c r="D45" s="86"/>
      <c r="E45" s="86">
        <v>1</v>
      </c>
      <c r="G45" s="90" t="s">
        <v>1039</v>
      </c>
      <c r="H45" s="86"/>
      <c r="I45" s="86">
        <v>1</v>
      </c>
      <c r="J45" s="86">
        <v>1</v>
      </c>
    </row>
    <row r="46" spans="1:10" x14ac:dyDescent="0.25">
      <c r="A46" s="90" t="s">
        <v>1065</v>
      </c>
      <c r="B46" s="86">
        <v>1</v>
      </c>
      <c r="C46" s="86"/>
      <c r="D46" s="86"/>
      <c r="E46" s="86">
        <v>1</v>
      </c>
      <c r="G46" s="90" t="s">
        <v>1065</v>
      </c>
      <c r="H46" s="86"/>
      <c r="I46" s="86">
        <v>1</v>
      </c>
      <c r="J46" s="86">
        <v>1</v>
      </c>
    </row>
    <row r="47" spans="1:10" x14ac:dyDescent="0.25">
      <c r="A47" s="90" t="s">
        <v>1072</v>
      </c>
      <c r="B47" s="86">
        <v>1</v>
      </c>
      <c r="C47" s="86"/>
      <c r="D47" s="86"/>
      <c r="E47" s="86">
        <v>1</v>
      </c>
      <c r="G47" s="90" t="s">
        <v>1072</v>
      </c>
      <c r="H47" s="86"/>
      <c r="I47" s="86">
        <v>1</v>
      </c>
      <c r="J47" s="86">
        <v>1</v>
      </c>
    </row>
    <row r="48" spans="1:10" x14ac:dyDescent="0.25">
      <c r="A48" s="90" t="s">
        <v>1081</v>
      </c>
      <c r="B48" s="86">
        <v>1</v>
      </c>
      <c r="C48" s="86"/>
      <c r="D48" s="86"/>
      <c r="E48" s="86">
        <v>1</v>
      </c>
      <c r="G48" s="90" t="s">
        <v>1081</v>
      </c>
      <c r="H48" s="86"/>
      <c r="I48" s="86">
        <v>1</v>
      </c>
      <c r="J48" s="86">
        <v>1</v>
      </c>
    </row>
    <row r="49" spans="1:10" x14ac:dyDescent="0.25">
      <c r="A49" s="90" t="s">
        <v>1090</v>
      </c>
      <c r="B49" s="86">
        <v>1</v>
      </c>
      <c r="C49" s="86"/>
      <c r="D49" s="86"/>
      <c r="E49" s="86">
        <v>1</v>
      </c>
      <c r="G49" s="90" t="s">
        <v>1090</v>
      </c>
      <c r="H49" s="86"/>
      <c r="I49" s="86">
        <v>1</v>
      </c>
      <c r="J49" s="86">
        <v>1</v>
      </c>
    </row>
    <row r="50" spans="1:10" x14ac:dyDescent="0.25">
      <c r="A50" s="90" t="s">
        <v>1098</v>
      </c>
      <c r="B50" s="86">
        <v>1</v>
      </c>
      <c r="C50" s="86"/>
      <c r="D50" s="86"/>
      <c r="E50" s="86">
        <v>1</v>
      </c>
      <c r="G50" s="90" t="s">
        <v>1098</v>
      </c>
      <c r="H50" s="86"/>
      <c r="I50" s="86">
        <v>1</v>
      </c>
      <c r="J50" s="86">
        <v>1</v>
      </c>
    </row>
    <row r="51" spans="1:10" x14ac:dyDescent="0.25">
      <c r="A51" s="90" t="s">
        <v>1107</v>
      </c>
      <c r="B51" s="86">
        <v>1</v>
      </c>
      <c r="C51" s="86"/>
      <c r="D51" s="86"/>
      <c r="E51" s="86">
        <v>1</v>
      </c>
      <c r="G51" s="90" t="s">
        <v>1107</v>
      </c>
      <c r="H51" s="86"/>
      <c r="I51" s="86">
        <v>1</v>
      </c>
      <c r="J51" s="86">
        <v>1</v>
      </c>
    </row>
    <row r="52" spans="1:10" x14ac:dyDescent="0.25">
      <c r="A52" s="90" t="s">
        <v>1138</v>
      </c>
      <c r="B52" s="86">
        <v>1</v>
      </c>
      <c r="C52" s="86"/>
      <c r="D52" s="86"/>
      <c r="E52" s="86">
        <v>1</v>
      </c>
      <c r="G52" s="90" t="s">
        <v>1138</v>
      </c>
      <c r="H52" s="86"/>
      <c r="I52" s="86">
        <v>1</v>
      </c>
      <c r="J52" s="86">
        <v>1</v>
      </c>
    </row>
    <row r="53" spans="1:10" x14ac:dyDescent="0.25">
      <c r="A53" s="90" t="s">
        <v>1145</v>
      </c>
      <c r="B53" s="86"/>
      <c r="C53" s="86"/>
      <c r="D53" s="86">
        <v>1</v>
      </c>
      <c r="E53" s="86">
        <v>1</v>
      </c>
      <c r="G53" s="90" t="s">
        <v>1145</v>
      </c>
      <c r="H53" s="86"/>
      <c r="I53" s="86">
        <v>1</v>
      </c>
      <c r="J53" s="86">
        <v>1</v>
      </c>
    </row>
    <row r="54" spans="1:10" x14ac:dyDescent="0.25">
      <c r="A54" s="90" t="s">
        <v>1152</v>
      </c>
      <c r="B54" s="86">
        <v>1</v>
      </c>
      <c r="C54" s="86"/>
      <c r="D54" s="86"/>
      <c r="E54" s="86">
        <v>1</v>
      </c>
      <c r="G54" s="90" t="s">
        <v>1152</v>
      </c>
      <c r="H54" s="86"/>
      <c r="I54" s="86">
        <v>1</v>
      </c>
      <c r="J54" s="86">
        <v>1</v>
      </c>
    </row>
    <row r="55" spans="1:10" x14ac:dyDescent="0.25">
      <c r="A55" s="90" t="s">
        <v>1164</v>
      </c>
      <c r="B55" s="86">
        <v>1</v>
      </c>
      <c r="C55" s="86"/>
      <c r="D55" s="86"/>
      <c r="E55" s="86">
        <v>1</v>
      </c>
      <c r="G55" s="90" t="s">
        <v>1164</v>
      </c>
      <c r="H55" s="86"/>
      <c r="I55" s="86">
        <v>1</v>
      </c>
      <c r="J55" s="86">
        <v>1</v>
      </c>
    </row>
    <row r="56" spans="1:10" x14ac:dyDescent="0.25">
      <c r="A56" s="90" t="s">
        <v>1169</v>
      </c>
      <c r="B56" s="86">
        <v>1</v>
      </c>
      <c r="C56" s="86"/>
      <c r="D56" s="86"/>
      <c r="E56" s="86">
        <v>1</v>
      </c>
      <c r="G56" s="90" t="s">
        <v>1169</v>
      </c>
      <c r="H56" s="86"/>
      <c r="I56" s="86">
        <v>1</v>
      </c>
      <c r="J56" s="86">
        <v>1</v>
      </c>
    </row>
    <row r="57" spans="1:10" x14ac:dyDescent="0.25">
      <c r="A57" s="90" t="s">
        <v>1180</v>
      </c>
      <c r="B57" s="86">
        <v>1</v>
      </c>
      <c r="C57" s="86"/>
      <c r="D57" s="86"/>
      <c r="E57" s="86">
        <v>1</v>
      </c>
      <c r="G57" s="90" t="s">
        <v>1180</v>
      </c>
      <c r="H57" s="86"/>
      <c r="I57" s="86">
        <v>1</v>
      </c>
      <c r="J57" s="86">
        <v>1</v>
      </c>
    </row>
    <row r="58" spans="1:10" x14ac:dyDescent="0.25">
      <c r="A58" s="90" t="s">
        <v>1192</v>
      </c>
      <c r="B58" s="86"/>
      <c r="C58" s="86"/>
      <c r="D58" s="86">
        <v>1</v>
      </c>
      <c r="E58" s="86">
        <v>1</v>
      </c>
      <c r="G58" s="90" t="s">
        <v>1192</v>
      </c>
      <c r="H58" s="86"/>
      <c r="I58" s="86">
        <v>1</v>
      </c>
      <c r="J58" s="86">
        <v>1</v>
      </c>
    </row>
    <row r="59" spans="1:10" x14ac:dyDescent="0.25">
      <c r="A59" s="90" t="s">
        <v>1211</v>
      </c>
      <c r="B59" s="86">
        <v>1</v>
      </c>
      <c r="C59" s="86"/>
      <c r="D59" s="86"/>
      <c r="E59" s="86">
        <v>1</v>
      </c>
      <c r="G59" s="90" t="s">
        <v>1211</v>
      </c>
      <c r="H59" s="86"/>
      <c r="I59" s="86">
        <v>1</v>
      </c>
      <c r="J59" s="86">
        <v>1</v>
      </c>
    </row>
    <row r="60" spans="1:10" x14ac:dyDescent="0.25">
      <c r="A60" s="90" t="s">
        <v>1220</v>
      </c>
      <c r="B60" s="86">
        <v>1</v>
      </c>
      <c r="C60" s="86"/>
      <c r="D60" s="86"/>
      <c r="E60" s="86">
        <v>1</v>
      </c>
      <c r="G60" s="90" t="s">
        <v>1220</v>
      </c>
      <c r="H60" s="86"/>
      <c r="I60" s="86">
        <v>1</v>
      </c>
      <c r="J60" s="86">
        <v>1</v>
      </c>
    </row>
    <row r="61" spans="1:10" x14ac:dyDescent="0.25">
      <c r="A61" s="90" t="s">
        <v>1230</v>
      </c>
      <c r="B61" s="86"/>
      <c r="C61" s="86"/>
      <c r="D61" s="86">
        <v>1</v>
      </c>
      <c r="E61" s="86">
        <v>1</v>
      </c>
      <c r="G61" s="90" t="s">
        <v>1230</v>
      </c>
      <c r="H61" s="86"/>
      <c r="I61" s="86">
        <v>1</v>
      </c>
      <c r="J61" s="86">
        <v>1</v>
      </c>
    </row>
    <row r="62" spans="1:10" x14ac:dyDescent="0.25">
      <c r="A62" s="90" t="s">
        <v>1303</v>
      </c>
      <c r="B62" s="86">
        <v>1</v>
      </c>
      <c r="C62" s="86"/>
      <c r="D62" s="86"/>
      <c r="E62" s="86">
        <v>1</v>
      </c>
      <c r="G62" s="90" t="s">
        <v>1303</v>
      </c>
      <c r="H62" s="86"/>
      <c r="I62" s="86">
        <v>1</v>
      </c>
      <c r="J62" s="86">
        <v>1</v>
      </c>
    </row>
    <row r="63" spans="1:10" x14ac:dyDescent="0.25">
      <c r="A63" s="90" t="s">
        <v>1390</v>
      </c>
      <c r="B63" s="86">
        <v>1</v>
      </c>
      <c r="C63" s="86"/>
      <c r="D63" s="86"/>
      <c r="E63" s="86">
        <v>1</v>
      </c>
      <c r="G63" s="90" t="s">
        <v>1390</v>
      </c>
      <c r="H63" s="86"/>
      <c r="I63" s="86">
        <v>1</v>
      </c>
      <c r="J63" s="86">
        <v>1</v>
      </c>
    </row>
    <row r="64" spans="1:10" x14ac:dyDescent="0.25">
      <c r="A64" s="90" t="s">
        <v>1397</v>
      </c>
      <c r="B64" s="86">
        <v>1</v>
      </c>
      <c r="C64" s="86"/>
      <c r="D64" s="86"/>
      <c r="E64" s="86">
        <v>1</v>
      </c>
      <c r="G64" s="90" t="s">
        <v>1397</v>
      </c>
      <c r="H64" s="86"/>
      <c r="I64" s="86">
        <v>1</v>
      </c>
      <c r="J64" s="86">
        <v>1</v>
      </c>
    </row>
    <row r="65" spans="1:10" x14ac:dyDescent="0.25">
      <c r="A65" s="90" t="s">
        <v>1404</v>
      </c>
      <c r="B65" s="86">
        <v>1</v>
      </c>
      <c r="C65" s="86"/>
      <c r="D65" s="86"/>
      <c r="E65" s="86">
        <v>1</v>
      </c>
      <c r="G65" s="90" t="s">
        <v>1404</v>
      </c>
      <c r="H65" s="86"/>
      <c r="I65" s="86">
        <v>1</v>
      </c>
      <c r="J65" s="86">
        <v>1</v>
      </c>
    </row>
    <row r="66" spans="1:10" x14ac:dyDescent="0.25">
      <c r="A66" s="90" t="s">
        <v>1469</v>
      </c>
      <c r="B66" s="86">
        <v>1</v>
      </c>
      <c r="C66" s="86"/>
      <c r="D66" s="86"/>
      <c r="E66" s="86">
        <v>1</v>
      </c>
      <c r="G66" s="90" t="s">
        <v>1469</v>
      </c>
      <c r="H66" s="86"/>
      <c r="I66" s="86">
        <v>1</v>
      </c>
      <c r="J66" s="86">
        <v>1</v>
      </c>
    </row>
    <row r="67" spans="1:10" x14ac:dyDescent="0.25">
      <c r="A67" s="90" t="s">
        <v>1502</v>
      </c>
      <c r="B67" s="86">
        <v>1</v>
      </c>
      <c r="C67" s="86"/>
      <c r="D67" s="86"/>
      <c r="E67" s="86">
        <v>1</v>
      </c>
      <c r="G67" s="90" t="s">
        <v>1502</v>
      </c>
      <c r="H67" s="86"/>
      <c r="I67" s="86">
        <v>1</v>
      </c>
      <c r="J67" s="86">
        <v>1</v>
      </c>
    </row>
    <row r="68" spans="1:10" x14ac:dyDescent="0.25">
      <c r="A68" s="90" t="s">
        <v>1520</v>
      </c>
      <c r="B68" s="86"/>
      <c r="C68" s="86"/>
      <c r="D68" s="86">
        <v>1</v>
      </c>
      <c r="E68" s="86">
        <v>1</v>
      </c>
      <c r="G68" s="90" t="s">
        <v>1520</v>
      </c>
      <c r="H68" s="86"/>
      <c r="I68" s="86">
        <v>1</v>
      </c>
      <c r="J68" s="86">
        <v>1</v>
      </c>
    </row>
    <row r="69" spans="1:10" x14ac:dyDescent="0.25">
      <c r="A69" s="90" t="s">
        <v>1527</v>
      </c>
      <c r="B69" s="86">
        <v>1</v>
      </c>
      <c r="C69" s="86"/>
      <c r="D69" s="86"/>
      <c r="E69" s="86">
        <v>1</v>
      </c>
      <c r="G69" s="90" t="s">
        <v>1527</v>
      </c>
      <c r="H69" s="86"/>
      <c r="I69" s="86">
        <v>1</v>
      </c>
      <c r="J69" s="86">
        <v>1</v>
      </c>
    </row>
    <row r="70" spans="1:10" x14ac:dyDescent="0.25">
      <c r="A70" s="90" t="s">
        <v>1533</v>
      </c>
      <c r="B70" s="86">
        <v>1</v>
      </c>
      <c r="C70" s="86"/>
      <c r="D70" s="86"/>
      <c r="E70" s="86">
        <v>1</v>
      </c>
      <c r="G70" s="90" t="s">
        <v>1533</v>
      </c>
      <c r="H70" s="86"/>
      <c r="I70" s="86">
        <v>1</v>
      </c>
      <c r="J70" s="86">
        <v>1</v>
      </c>
    </row>
    <row r="71" spans="1:10" x14ac:dyDescent="0.25">
      <c r="A71" s="90" t="s">
        <v>1540</v>
      </c>
      <c r="B71" s="86">
        <v>1</v>
      </c>
      <c r="C71" s="86"/>
      <c r="D71" s="86"/>
      <c r="E71" s="86">
        <v>1</v>
      </c>
      <c r="G71" s="90" t="s">
        <v>1540</v>
      </c>
      <c r="H71" s="86"/>
      <c r="I71" s="86">
        <v>1</v>
      </c>
      <c r="J71" s="86">
        <v>1</v>
      </c>
    </row>
    <row r="72" spans="1:10" x14ac:dyDescent="0.25">
      <c r="A72" s="90" t="s">
        <v>1546</v>
      </c>
      <c r="B72" s="86">
        <v>1</v>
      </c>
      <c r="C72" s="86"/>
      <c r="D72" s="86"/>
      <c r="E72" s="86">
        <v>1</v>
      </c>
      <c r="G72" s="90" t="s">
        <v>1546</v>
      </c>
      <c r="H72" s="86"/>
      <c r="I72" s="86">
        <v>1</v>
      </c>
      <c r="J72" s="86">
        <v>1</v>
      </c>
    </row>
    <row r="73" spans="1:10" x14ac:dyDescent="0.25">
      <c r="A73" s="90" t="s">
        <v>1550</v>
      </c>
      <c r="B73" s="86">
        <v>1</v>
      </c>
      <c r="C73" s="86"/>
      <c r="D73" s="86"/>
      <c r="E73" s="86">
        <v>1</v>
      </c>
      <c r="G73" s="90" t="s">
        <v>1550</v>
      </c>
      <c r="H73" s="86"/>
      <c r="I73" s="86">
        <v>1</v>
      </c>
      <c r="J73" s="86">
        <v>1</v>
      </c>
    </row>
    <row r="74" spans="1:10" x14ac:dyDescent="0.25">
      <c r="A74" s="90" t="s">
        <v>1560</v>
      </c>
      <c r="B74" s="86">
        <v>1</v>
      </c>
      <c r="C74" s="86"/>
      <c r="D74" s="86"/>
      <c r="E74" s="86">
        <v>1</v>
      </c>
      <c r="G74" s="90" t="s">
        <v>1560</v>
      </c>
      <c r="H74" s="86"/>
      <c r="I74" s="86">
        <v>1</v>
      </c>
      <c r="J74" s="86">
        <v>1</v>
      </c>
    </row>
    <row r="75" spans="1:10" x14ac:dyDescent="0.25">
      <c r="A75" s="90" t="s">
        <v>1587</v>
      </c>
      <c r="B75" s="86">
        <v>1</v>
      </c>
      <c r="C75" s="86"/>
      <c r="D75" s="86"/>
      <c r="E75" s="86">
        <v>1</v>
      </c>
      <c r="G75" s="90" t="s">
        <v>1587</v>
      </c>
      <c r="H75" s="86"/>
      <c r="I75" s="86">
        <v>1</v>
      </c>
      <c r="J75" s="86">
        <v>1</v>
      </c>
    </row>
    <row r="76" spans="1:10" x14ac:dyDescent="0.25">
      <c r="A76" s="90" t="s">
        <v>1596</v>
      </c>
      <c r="B76" s="86">
        <v>1</v>
      </c>
      <c r="C76" s="86"/>
      <c r="D76" s="86"/>
      <c r="E76" s="86">
        <v>1</v>
      </c>
      <c r="G76" s="90" t="s">
        <v>1596</v>
      </c>
      <c r="H76" s="86"/>
      <c r="I76" s="86">
        <v>1</v>
      </c>
      <c r="J76" s="86">
        <v>1</v>
      </c>
    </row>
    <row r="77" spans="1:10" x14ac:dyDescent="0.25">
      <c r="A77" s="90" t="s">
        <v>1599</v>
      </c>
      <c r="B77" s="86">
        <v>1</v>
      </c>
      <c r="C77" s="86"/>
      <c r="D77" s="86"/>
      <c r="E77" s="86">
        <v>1</v>
      </c>
      <c r="G77" s="90" t="s">
        <v>1599</v>
      </c>
      <c r="H77" s="86"/>
      <c r="I77" s="86">
        <v>1</v>
      </c>
      <c r="J77" s="86">
        <v>1</v>
      </c>
    </row>
    <row r="78" spans="1:10" x14ac:dyDescent="0.25">
      <c r="A78" s="90" t="s">
        <v>1601</v>
      </c>
      <c r="B78" s="86">
        <v>1</v>
      </c>
      <c r="C78" s="86"/>
      <c r="D78" s="86"/>
      <c r="E78" s="86">
        <v>1</v>
      </c>
      <c r="G78" s="90" t="s">
        <v>1601</v>
      </c>
      <c r="H78" s="86"/>
      <c r="I78" s="86">
        <v>1</v>
      </c>
      <c r="J78" s="86">
        <v>1</v>
      </c>
    </row>
    <row r="79" spans="1:10" x14ac:dyDescent="0.25">
      <c r="A79" s="90" t="s">
        <v>1610</v>
      </c>
      <c r="B79" s="86">
        <v>1</v>
      </c>
      <c r="C79" s="86"/>
      <c r="D79" s="86"/>
      <c r="E79" s="86">
        <v>1</v>
      </c>
      <c r="G79" s="90" t="s">
        <v>1610</v>
      </c>
      <c r="H79" s="86"/>
      <c r="I79" s="86">
        <v>1</v>
      </c>
      <c r="J79" s="86">
        <v>1</v>
      </c>
    </row>
    <row r="80" spans="1:10" x14ac:dyDescent="0.25">
      <c r="A80" s="90" t="s">
        <v>1626</v>
      </c>
      <c r="B80" s="86">
        <v>1</v>
      </c>
      <c r="C80" s="86"/>
      <c r="D80" s="86"/>
      <c r="E80" s="86">
        <v>1</v>
      </c>
      <c r="G80" s="90" t="s">
        <v>1626</v>
      </c>
      <c r="H80" s="86"/>
      <c r="I80" s="86">
        <v>1</v>
      </c>
      <c r="J80" s="86">
        <v>1</v>
      </c>
    </row>
    <row r="81" spans="1:10" x14ac:dyDescent="0.25">
      <c r="A81" s="90" t="s">
        <v>1641</v>
      </c>
      <c r="B81" s="86">
        <v>1</v>
      </c>
      <c r="C81" s="86"/>
      <c r="D81" s="86"/>
      <c r="E81" s="86">
        <v>1</v>
      </c>
      <c r="G81" s="90" t="s">
        <v>1641</v>
      </c>
      <c r="H81" s="86"/>
      <c r="I81" s="86">
        <v>1</v>
      </c>
      <c r="J81" s="86">
        <v>1</v>
      </c>
    </row>
    <row r="82" spans="1:10" x14ac:dyDescent="0.25">
      <c r="A82" s="90" t="s">
        <v>1652</v>
      </c>
      <c r="B82" s="86">
        <v>1</v>
      </c>
      <c r="C82" s="86"/>
      <c r="D82" s="86"/>
      <c r="E82" s="86">
        <v>1</v>
      </c>
      <c r="G82" s="90" t="s">
        <v>1652</v>
      </c>
      <c r="H82" s="86"/>
      <c r="I82" s="86">
        <v>1</v>
      </c>
      <c r="J82" s="86">
        <v>1</v>
      </c>
    </row>
    <row r="83" spans="1:10" x14ac:dyDescent="0.25">
      <c r="A83" s="90" t="s">
        <v>1656</v>
      </c>
      <c r="B83" s="86">
        <v>1</v>
      </c>
      <c r="C83" s="86"/>
      <c r="D83" s="86"/>
      <c r="E83" s="86">
        <v>1</v>
      </c>
      <c r="G83" s="90" t="s">
        <v>1656</v>
      </c>
      <c r="H83" s="86"/>
      <c r="I83" s="86">
        <v>1</v>
      </c>
      <c r="J83" s="86">
        <v>1</v>
      </c>
    </row>
    <row r="84" spans="1:10" x14ac:dyDescent="0.25">
      <c r="A84" s="90" t="s">
        <v>1668</v>
      </c>
      <c r="B84" s="86">
        <v>1</v>
      </c>
      <c r="C84" s="86"/>
      <c r="D84" s="86"/>
      <c r="E84" s="86">
        <v>1</v>
      </c>
      <c r="G84" s="90" t="s">
        <v>1668</v>
      </c>
      <c r="H84" s="86"/>
      <c r="I84" s="86">
        <v>1</v>
      </c>
      <c r="J84" s="86">
        <v>1</v>
      </c>
    </row>
    <row r="85" spans="1:10" x14ac:dyDescent="0.25">
      <c r="A85" s="90" t="s">
        <v>1755</v>
      </c>
      <c r="B85" s="86">
        <v>1</v>
      </c>
      <c r="C85" s="86"/>
      <c r="D85" s="86"/>
      <c r="E85" s="86">
        <v>1</v>
      </c>
      <c r="G85" s="90" t="s">
        <v>1755</v>
      </c>
      <c r="H85" s="86"/>
      <c r="I85" s="86">
        <v>1</v>
      </c>
      <c r="J85" s="86">
        <v>1</v>
      </c>
    </row>
    <row r="86" spans="1:10" x14ac:dyDescent="0.25">
      <c r="A86" s="90" t="s">
        <v>1762</v>
      </c>
      <c r="B86" s="86">
        <v>1</v>
      </c>
      <c r="C86" s="86"/>
      <c r="D86" s="86"/>
      <c r="E86" s="86">
        <v>1</v>
      </c>
      <c r="G86" s="90" t="s">
        <v>1762</v>
      </c>
      <c r="H86" s="86"/>
      <c r="I86" s="86">
        <v>1</v>
      </c>
      <c r="J86" s="86">
        <v>1</v>
      </c>
    </row>
    <row r="87" spans="1:10" x14ac:dyDescent="0.25">
      <c r="A87" s="90" t="s">
        <v>1766</v>
      </c>
      <c r="B87" s="86">
        <v>1</v>
      </c>
      <c r="C87" s="86"/>
      <c r="D87" s="86"/>
      <c r="E87" s="86">
        <v>1</v>
      </c>
      <c r="G87" s="90" t="s">
        <v>1766</v>
      </c>
      <c r="H87" s="86"/>
      <c r="I87" s="86">
        <v>1</v>
      </c>
      <c r="J87" s="86">
        <v>1</v>
      </c>
    </row>
    <row r="88" spans="1:10" x14ac:dyDescent="0.25">
      <c r="A88" s="90" t="s">
        <v>1795</v>
      </c>
      <c r="B88" s="86">
        <v>1</v>
      </c>
      <c r="C88" s="86"/>
      <c r="D88" s="86"/>
      <c r="E88" s="86">
        <v>1</v>
      </c>
      <c r="G88" s="90" t="s">
        <v>1795</v>
      </c>
      <c r="H88" s="86"/>
      <c r="I88" s="86">
        <v>1</v>
      </c>
      <c r="J88" s="86">
        <v>1</v>
      </c>
    </row>
    <row r="89" spans="1:10" x14ac:dyDescent="0.25">
      <c r="A89" s="90" t="s">
        <v>1806</v>
      </c>
      <c r="B89" s="86">
        <v>1</v>
      </c>
      <c r="C89" s="86"/>
      <c r="D89" s="86"/>
      <c r="E89" s="86">
        <v>1</v>
      </c>
      <c r="G89" s="90" t="s">
        <v>1806</v>
      </c>
      <c r="H89" s="86"/>
      <c r="I89" s="86">
        <v>1</v>
      </c>
      <c r="J89" s="86">
        <v>1</v>
      </c>
    </row>
    <row r="90" spans="1:10" x14ac:dyDescent="0.25">
      <c r="A90" s="90" t="s">
        <v>1814</v>
      </c>
      <c r="B90" s="86"/>
      <c r="C90" s="86"/>
      <c r="D90" s="86">
        <v>1</v>
      </c>
      <c r="E90" s="86">
        <v>1</v>
      </c>
      <c r="G90" s="90" t="s">
        <v>1814</v>
      </c>
      <c r="H90" s="86"/>
      <c r="I90" s="86">
        <v>1</v>
      </c>
      <c r="J90" s="86">
        <v>1</v>
      </c>
    </row>
    <row r="91" spans="1:10" x14ac:dyDescent="0.25">
      <c r="A91" s="90" t="s">
        <v>1823</v>
      </c>
      <c r="B91" s="86"/>
      <c r="C91" s="86"/>
      <c r="D91" s="86">
        <v>1</v>
      </c>
      <c r="E91" s="86">
        <v>1</v>
      </c>
      <c r="G91" s="90" t="s">
        <v>1823</v>
      </c>
      <c r="H91" s="86"/>
      <c r="I91" s="86">
        <v>1</v>
      </c>
      <c r="J91" s="86">
        <v>1</v>
      </c>
    </row>
    <row r="92" spans="1:10" x14ac:dyDescent="0.25">
      <c r="A92" s="90" t="s">
        <v>1831</v>
      </c>
      <c r="B92" s="86"/>
      <c r="C92" s="86"/>
      <c r="D92" s="86">
        <v>1</v>
      </c>
      <c r="E92" s="86">
        <v>1</v>
      </c>
      <c r="G92" s="90" t="s">
        <v>1831</v>
      </c>
      <c r="H92" s="86"/>
      <c r="I92" s="86">
        <v>1</v>
      </c>
      <c r="J92" s="86">
        <v>1</v>
      </c>
    </row>
    <row r="93" spans="1:10" x14ac:dyDescent="0.25">
      <c r="A93" s="90" t="s">
        <v>1839</v>
      </c>
      <c r="B93" s="86">
        <v>1</v>
      </c>
      <c r="C93" s="86"/>
      <c r="D93" s="86"/>
      <c r="E93" s="86">
        <v>1</v>
      </c>
      <c r="G93" s="90" t="s">
        <v>1839</v>
      </c>
      <c r="H93" s="86"/>
      <c r="I93" s="86">
        <v>1</v>
      </c>
      <c r="J93" s="86">
        <v>1</v>
      </c>
    </row>
    <row r="94" spans="1:10" x14ac:dyDescent="0.25">
      <c r="A94" s="90" t="s">
        <v>1844</v>
      </c>
      <c r="B94" s="86">
        <v>1</v>
      </c>
      <c r="C94" s="86"/>
      <c r="D94" s="86"/>
      <c r="E94" s="86">
        <v>1</v>
      </c>
      <c r="G94" s="90" t="s">
        <v>1844</v>
      </c>
      <c r="H94" s="86"/>
      <c r="I94" s="86">
        <v>1</v>
      </c>
      <c r="J94" s="86">
        <v>1</v>
      </c>
    </row>
    <row r="95" spans="1:10" x14ac:dyDescent="0.25">
      <c r="A95" s="90" t="s">
        <v>1852</v>
      </c>
      <c r="B95" s="86">
        <v>1</v>
      </c>
      <c r="C95" s="86"/>
      <c r="D95" s="86"/>
      <c r="E95" s="86">
        <v>1</v>
      </c>
      <c r="G95" s="90" t="s">
        <v>1852</v>
      </c>
      <c r="H95" s="86"/>
      <c r="I95" s="86">
        <v>1</v>
      </c>
      <c r="J95" s="86">
        <v>1</v>
      </c>
    </row>
    <row r="96" spans="1:10" x14ac:dyDescent="0.25">
      <c r="A96" s="90" t="s">
        <v>1861</v>
      </c>
      <c r="B96" s="86"/>
      <c r="C96" s="86"/>
      <c r="D96" s="86">
        <v>1</v>
      </c>
      <c r="E96" s="86">
        <v>1</v>
      </c>
      <c r="G96" s="90" t="s">
        <v>1861</v>
      </c>
      <c r="H96" s="86"/>
      <c r="I96" s="86">
        <v>1</v>
      </c>
      <c r="J96" s="86">
        <v>1</v>
      </c>
    </row>
    <row r="97" spans="1:10" x14ac:dyDescent="0.25">
      <c r="A97" s="90" t="s">
        <v>1868</v>
      </c>
      <c r="B97" s="86">
        <v>1</v>
      </c>
      <c r="C97" s="86"/>
      <c r="D97" s="86"/>
      <c r="E97" s="86">
        <v>1</v>
      </c>
      <c r="G97" s="90" t="s">
        <v>1868</v>
      </c>
      <c r="H97" s="86"/>
      <c r="I97" s="86">
        <v>1</v>
      </c>
      <c r="J97" s="86">
        <v>1</v>
      </c>
    </row>
    <row r="98" spans="1:10" x14ac:dyDescent="0.25">
      <c r="A98" s="90" t="s">
        <v>1875</v>
      </c>
      <c r="B98" s="86">
        <v>1</v>
      </c>
      <c r="C98" s="86"/>
      <c r="D98" s="86"/>
      <c r="E98" s="86">
        <v>1</v>
      </c>
      <c r="G98" s="90" t="s">
        <v>1875</v>
      </c>
      <c r="H98" s="86"/>
      <c r="I98" s="86">
        <v>1</v>
      </c>
      <c r="J98" s="86">
        <v>1</v>
      </c>
    </row>
    <row r="99" spans="1:10" x14ac:dyDescent="0.25">
      <c r="A99" s="90" t="s">
        <v>1877</v>
      </c>
      <c r="B99" s="86">
        <v>1</v>
      </c>
      <c r="C99" s="86"/>
      <c r="D99" s="86"/>
      <c r="E99" s="86">
        <v>1</v>
      </c>
      <c r="G99" s="90" t="s">
        <v>1877</v>
      </c>
      <c r="H99" s="86"/>
      <c r="I99" s="86">
        <v>1</v>
      </c>
      <c r="J99" s="86">
        <v>1</v>
      </c>
    </row>
    <row r="100" spans="1:10" x14ac:dyDescent="0.25">
      <c r="A100" s="90" t="s">
        <v>1884</v>
      </c>
      <c r="B100" s="86">
        <v>1</v>
      </c>
      <c r="C100" s="86"/>
      <c r="D100" s="86"/>
      <c r="E100" s="86">
        <v>1</v>
      </c>
      <c r="G100" s="90" t="s">
        <v>1884</v>
      </c>
      <c r="H100" s="86"/>
      <c r="I100" s="86">
        <v>1</v>
      </c>
      <c r="J100" s="86">
        <v>1</v>
      </c>
    </row>
    <row r="101" spans="1:10" x14ac:dyDescent="0.25">
      <c r="A101" s="90" t="s">
        <v>1892</v>
      </c>
      <c r="B101" s="86">
        <v>1</v>
      </c>
      <c r="C101" s="86"/>
      <c r="D101" s="86"/>
      <c r="E101" s="86">
        <v>1</v>
      </c>
      <c r="G101" s="90" t="s">
        <v>1892</v>
      </c>
      <c r="H101" s="86"/>
      <c r="I101" s="86">
        <v>1</v>
      </c>
      <c r="J101" s="86">
        <v>1</v>
      </c>
    </row>
    <row r="102" spans="1:10" x14ac:dyDescent="0.25">
      <c r="A102" s="90" t="s">
        <v>1895</v>
      </c>
      <c r="B102" s="86">
        <v>1</v>
      </c>
      <c r="C102" s="86"/>
      <c r="D102" s="86"/>
      <c r="E102" s="86">
        <v>1</v>
      </c>
      <c r="G102" s="90" t="s">
        <v>1895</v>
      </c>
      <c r="H102" s="86"/>
      <c r="I102" s="86">
        <v>1</v>
      </c>
      <c r="J102" s="86">
        <v>1</v>
      </c>
    </row>
    <row r="103" spans="1:10" x14ac:dyDescent="0.25">
      <c r="A103" s="90" t="s">
        <v>1953</v>
      </c>
      <c r="B103" s="86">
        <v>1</v>
      </c>
      <c r="C103" s="86"/>
      <c r="D103" s="86"/>
      <c r="E103" s="86">
        <v>1</v>
      </c>
      <c r="G103" s="90" t="s">
        <v>1953</v>
      </c>
      <c r="H103" s="86"/>
      <c r="I103" s="86">
        <v>1</v>
      </c>
      <c r="J103" s="86">
        <v>1</v>
      </c>
    </row>
    <row r="104" spans="1:10" x14ac:dyDescent="0.25">
      <c r="A104" s="90" t="s">
        <v>1959</v>
      </c>
      <c r="B104" s="86">
        <v>1</v>
      </c>
      <c r="C104" s="86"/>
      <c r="D104" s="86"/>
      <c r="E104" s="86">
        <v>1</v>
      </c>
      <c r="G104" s="90" t="s">
        <v>1959</v>
      </c>
      <c r="H104" s="86"/>
      <c r="I104" s="86">
        <v>1</v>
      </c>
      <c r="J104" s="86">
        <v>1</v>
      </c>
    </row>
    <row r="105" spans="1:10" x14ac:dyDescent="0.25">
      <c r="A105" s="90" t="s">
        <v>2006</v>
      </c>
      <c r="B105" s="86">
        <v>1</v>
      </c>
      <c r="C105" s="86"/>
      <c r="D105" s="86"/>
      <c r="E105" s="86">
        <v>1</v>
      </c>
      <c r="G105" s="90" t="s">
        <v>2006</v>
      </c>
      <c r="H105" s="86"/>
      <c r="I105" s="86">
        <v>1</v>
      </c>
      <c r="J105" s="86">
        <v>1</v>
      </c>
    </row>
    <row r="106" spans="1:10" x14ac:dyDescent="0.25">
      <c r="A106" s="90" t="s">
        <v>2020</v>
      </c>
      <c r="B106" s="86">
        <v>1</v>
      </c>
      <c r="C106" s="86"/>
      <c r="D106" s="86"/>
      <c r="E106" s="86">
        <v>1</v>
      </c>
      <c r="G106" s="90" t="s">
        <v>2020</v>
      </c>
      <c r="H106" s="86"/>
      <c r="I106" s="86">
        <v>1</v>
      </c>
      <c r="J106" s="86">
        <v>1</v>
      </c>
    </row>
    <row r="107" spans="1:10" x14ac:dyDescent="0.25">
      <c r="A107" s="90" t="s">
        <v>2025</v>
      </c>
      <c r="B107" s="86">
        <v>1</v>
      </c>
      <c r="C107" s="86"/>
      <c r="D107" s="86"/>
      <c r="E107" s="86">
        <v>1</v>
      </c>
      <c r="G107" s="90" t="s">
        <v>2025</v>
      </c>
      <c r="H107" s="86"/>
      <c r="I107" s="86">
        <v>1</v>
      </c>
      <c r="J107" s="86">
        <v>1</v>
      </c>
    </row>
    <row r="108" spans="1:10" x14ac:dyDescent="0.25">
      <c r="A108" s="90" t="s">
        <v>2058</v>
      </c>
      <c r="B108" s="86">
        <v>1</v>
      </c>
      <c r="C108" s="86"/>
      <c r="D108" s="86"/>
      <c r="E108" s="86">
        <v>1</v>
      </c>
      <c r="G108" s="90" t="s">
        <v>2058</v>
      </c>
      <c r="H108" s="86"/>
      <c r="I108" s="86">
        <v>1</v>
      </c>
      <c r="J108" s="86">
        <v>1</v>
      </c>
    </row>
    <row r="109" spans="1:10" x14ac:dyDescent="0.25">
      <c r="A109" s="90" t="s">
        <v>2064</v>
      </c>
      <c r="B109" s="86">
        <v>1</v>
      </c>
      <c r="C109" s="86"/>
      <c r="D109" s="86"/>
      <c r="E109" s="86">
        <v>1</v>
      </c>
      <c r="G109" s="90" t="s">
        <v>2064</v>
      </c>
      <c r="H109" s="86"/>
      <c r="I109" s="86">
        <v>1</v>
      </c>
      <c r="J109" s="86">
        <v>1</v>
      </c>
    </row>
    <row r="110" spans="1:10" x14ac:dyDescent="0.25">
      <c r="A110" s="90" t="s">
        <v>2081</v>
      </c>
      <c r="B110" s="86">
        <v>1</v>
      </c>
      <c r="C110" s="86"/>
      <c r="D110" s="86"/>
      <c r="E110" s="86">
        <v>1</v>
      </c>
      <c r="G110" s="90" t="s">
        <v>2081</v>
      </c>
      <c r="H110" s="86"/>
      <c r="I110" s="86">
        <v>1</v>
      </c>
      <c r="J110" s="86">
        <v>1</v>
      </c>
    </row>
    <row r="111" spans="1:10" x14ac:dyDescent="0.25">
      <c r="A111" s="90" t="s">
        <v>2085</v>
      </c>
      <c r="B111" s="86">
        <v>1</v>
      </c>
      <c r="C111" s="86"/>
      <c r="D111" s="86"/>
      <c r="E111" s="86">
        <v>1</v>
      </c>
      <c r="G111" s="90" t="s">
        <v>2085</v>
      </c>
      <c r="H111" s="86"/>
      <c r="I111" s="86">
        <v>1</v>
      </c>
      <c r="J111" s="86">
        <v>1</v>
      </c>
    </row>
    <row r="112" spans="1:10" x14ac:dyDescent="0.25">
      <c r="A112" s="90" t="s">
        <v>2118</v>
      </c>
      <c r="B112" s="86"/>
      <c r="C112" s="86"/>
      <c r="D112" s="86">
        <v>1</v>
      </c>
      <c r="E112" s="86">
        <v>1</v>
      </c>
      <c r="G112" s="90" t="s">
        <v>2118</v>
      </c>
      <c r="H112" s="86"/>
      <c r="I112" s="86">
        <v>1</v>
      </c>
      <c r="J112" s="86">
        <v>1</v>
      </c>
    </row>
    <row r="113" spans="1:10" x14ac:dyDescent="0.25">
      <c r="A113" s="90" t="s">
        <v>2140</v>
      </c>
      <c r="B113" s="86">
        <v>1</v>
      </c>
      <c r="C113" s="86"/>
      <c r="D113" s="86"/>
      <c r="E113" s="86">
        <v>1</v>
      </c>
      <c r="G113" s="90" t="s">
        <v>2140</v>
      </c>
      <c r="H113" s="86"/>
      <c r="I113" s="86">
        <v>1</v>
      </c>
      <c r="J113" s="86">
        <v>1</v>
      </c>
    </row>
    <row r="114" spans="1:10" x14ac:dyDescent="0.25">
      <c r="A114" s="90" t="s">
        <v>2149</v>
      </c>
      <c r="B114" s="86">
        <v>1</v>
      </c>
      <c r="C114" s="86"/>
      <c r="D114" s="86"/>
      <c r="E114" s="86">
        <v>1</v>
      </c>
      <c r="G114" s="90" t="s">
        <v>2149</v>
      </c>
      <c r="H114" s="86"/>
      <c r="I114" s="86">
        <v>1</v>
      </c>
      <c r="J114" s="86">
        <v>1</v>
      </c>
    </row>
    <row r="115" spans="1:10" x14ac:dyDescent="0.25">
      <c r="A115" s="90" t="s">
        <v>2157</v>
      </c>
      <c r="B115" s="86">
        <v>1</v>
      </c>
      <c r="C115" s="86"/>
      <c r="D115" s="86"/>
      <c r="E115" s="86">
        <v>1</v>
      </c>
      <c r="G115" s="90" t="s">
        <v>2157</v>
      </c>
      <c r="H115" s="86"/>
      <c r="I115" s="86">
        <v>1</v>
      </c>
      <c r="J115" s="86">
        <v>1</v>
      </c>
    </row>
    <row r="116" spans="1:10" x14ac:dyDescent="0.25">
      <c r="A116" s="90" t="s">
        <v>2177</v>
      </c>
      <c r="B116" s="86">
        <v>1</v>
      </c>
      <c r="C116" s="86"/>
      <c r="D116" s="86"/>
      <c r="E116" s="86">
        <v>1</v>
      </c>
      <c r="G116" s="90" t="s">
        <v>2177</v>
      </c>
      <c r="H116" s="86"/>
      <c r="I116" s="86">
        <v>1</v>
      </c>
      <c r="J116" s="86">
        <v>1</v>
      </c>
    </row>
    <row r="117" spans="1:10" x14ac:dyDescent="0.25">
      <c r="A117" s="90" t="s">
        <v>2178</v>
      </c>
      <c r="B117" s="86">
        <v>1</v>
      </c>
      <c r="C117" s="86"/>
      <c r="D117" s="86"/>
      <c r="E117" s="86">
        <v>1</v>
      </c>
      <c r="G117" s="90" t="s">
        <v>2178</v>
      </c>
      <c r="H117" s="86"/>
      <c r="I117" s="86">
        <v>1</v>
      </c>
      <c r="J117" s="86">
        <v>1</v>
      </c>
    </row>
    <row r="118" spans="1:10" x14ac:dyDescent="0.25">
      <c r="A118" s="90" t="s">
        <v>2179</v>
      </c>
      <c r="B118" s="86">
        <v>1</v>
      </c>
      <c r="C118" s="86"/>
      <c r="D118" s="86"/>
      <c r="E118" s="86">
        <v>1</v>
      </c>
      <c r="G118" s="90" t="s">
        <v>2179</v>
      </c>
      <c r="H118" s="86"/>
      <c r="I118" s="86">
        <v>1</v>
      </c>
      <c r="J118" s="86">
        <v>1</v>
      </c>
    </row>
    <row r="119" spans="1:10" x14ac:dyDescent="0.25">
      <c r="A119" s="90" t="s">
        <v>2180</v>
      </c>
      <c r="B119" s="86">
        <v>1</v>
      </c>
      <c r="C119" s="86"/>
      <c r="D119" s="86"/>
      <c r="E119" s="86">
        <v>1</v>
      </c>
      <c r="G119" s="90" t="s">
        <v>2180</v>
      </c>
      <c r="H119" s="86"/>
      <c r="I119" s="86">
        <v>1</v>
      </c>
      <c r="J119" s="86">
        <v>1</v>
      </c>
    </row>
    <row r="120" spans="1:10" x14ac:dyDescent="0.25">
      <c r="A120" s="90" t="s">
        <v>2181</v>
      </c>
      <c r="B120" s="86">
        <v>1</v>
      </c>
      <c r="C120" s="86"/>
      <c r="D120" s="86"/>
      <c r="E120" s="86">
        <v>1</v>
      </c>
      <c r="G120" s="90" t="s">
        <v>2181</v>
      </c>
      <c r="H120" s="86"/>
      <c r="I120" s="86">
        <v>1</v>
      </c>
      <c r="J120" s="86">
        <v>1</v>
      </c>
    </row>
    <row r="121" spans="1:10" x14ac:dyDescent="0.25">
      <c r="A121" s="90" t="s">
        <v>2182</v>
      </c>
      <c r="B121" s="86">
        <v>1</v>
      </c>
      <c r="C121" s="86"/>
      <c r="D121" s="86"/>
      <c r="E121" s="86">
        <v>1</v>
      </c>
      <c r="G121" s="90" t="s">
        <v>2182</v>
      </c>
      <c r="H121" s="86"/>
      <c r="I121" s="86">
        <v>1</v>
      </c>
      <c r="J121" s="86">
        <v>1</v>
      </c>
    </row>
    <row r="122" spans="1:10" x14ac:dyDescent="0.25">
      <c r="A122" s="90" t="s">
        <v>2183</v>
      </c>
      <c r="B122" s="86">
        <v>1</v>
      </c>
      <c r="C122" s="86"/>
      <c r="D122" s="86"/>
      <c r="E122" s="86">
        <v>1</v>
      </c>
      <c r="G122" s="90" t="s">
        <v>2183</v>
      </c>
      <c r="H122" s="86"/>
      <c r="I122" s="86">
        <v>1</v>
      </c>
      <c r="J122" s="86">
        <v>1</v>
      </c>
    </row>
    <row r="123" spans="1:10" x14ac:dyDescent="0.25">
      <c r="A123" s="90" t="s">
        <v>2184</v>
      </c>
      <c r="B123" s="86">
        <v>1</v>
      </c>
      <c r="C123" s="86"/>
      <c r="D123" s="86"/>
      <c r="E123" s="86">
        <v>1</v>
      </c>
      <c r="G123" s="90" t="s">
        <v>2184</v>
      </c>
      <c r="H123" s="86"/>
      <c r="I123" s="86">
        <v>1</v>
      </c>
      <c r="J123" s="86">
        <v>1</v>
      </c>
    </row>
    <row r="124" spans="1:10" x14ac:dyDescent="0.25">
      <c r="A124" s="90" t="s">
        <v>2185</v>
      </c>
      <c r="B124" s="86">
        <v>1</v>
      </c>
      <c r="C124" s="86"/>
      <c r="D124" s="86"/>
      <c r="E124" s="86">
        <v>1</v>
      </c>
      <c r="G124" s="90" t="s">
        <v>2185</v>
      </c>
      <c r="H124" s="86"/>
      <c r="I124" s="86">
        <v>1</v>
      </c>
      <c r="J124" s="86">
        <v>1</v>
      </c>
    </row>
    <row r="125" spans="1:10" x14ac:dyDescent="0.25">
      <c r="A125" s="90" t="s">
        <v>2186</v>
      </c>
      <c r="B125" s="86">
        <v>1</v>
      </c>
      <c r="C125" s="86"/>
      <c r="D125" s="86"/>
      <c r="E125" s="86">
        <v>1</v>
      </c>
      <c r="G125" s="90" t="s">
        <v>2186</v>
      </c>
      <c r="H125" s="86"/>
      <c r="I125" s="86">
        <v>1</v>
      </c>
      <c r="J125" s="86">
        <v>1</v>
      </c>
    </row>
    <row r="126" spans="1:10" x14ac:dyDescent="0.25">
      <c r="A126" s="90" t="s">
        <v>2187</v>
      </c>
      <c r="B126" s="86">
        <v>1</v>
      </c>
      <c r="C126" s="86"/>
      <c r="D126" s="86"/>
      <c r="E126" s="86">
        <v>1</v>
      </c>
      <c r="G126" s="90" t="s">
        <v>2187</v>
      </c>
      <c r="H126" s="86"/>
      <c r="I126" s="86">
        <v>1</v>
      </c>
      <c r="J126" s="86">
        <v>1</v>
      </c>
    </row>
    <row r="127" spans="1:10" x14ac:dyDescent="0.25">
      <c r="A127" s="90" t="s">
        <v>2188</v>
      </c>
      <c r="B127" s="86">
        <v>1</v>
      </c>
      <c r="C127" s="86"/>
      <c r="D127" s="86"/>
      <c r="E127" s="86">
        <v>1</v>
      </c>
      <c r="G127" s="90" t="s">
        <v>2188</v>
      </c>
      <c r="H127" s="86"/>
      <c r="I127" s="86">
        <v>1</v>
      </c>
      <c r="J127" s="86">
        <v>1</v>
      </c>
    </row>
    <row r="128" spans="1:10" x14ac:dyDescent="0.25">
      <c r="A128" s="90" t="s">
        <v>2190</v>
      </c>
      <c r="B128" s="86">
        <v>1</v>
      </c>
      <c r="C128" s="86"/>
      <c r="D128" s="86"/>
      <c r="E128" s="86">
        <v>1</v>
      </c>
      <c r="G128" s="90" t="s">
        <v>2190</v>
      </c>
      <c r="H128" s="86"/>
      <c r="I128" s="86">
        <v>1</v>
      </c>
      <c r="J128" s="86">
        <v>1</v>
      </c>
    </row>
    <row r="129" spans="1:10" x14ac:dyDescent="0.25">
      <c r="A129" s="90" t="s">
        <v>2191</v>
      </c>
      <c r="B129" s="86">
        <v>1</v>
      </c>
      <c r="C129" s="86"/>
      <c r="D129" s="86"/>
      <c r="E129" s="86">
        <v>1</v>
      </c>
      <c r="G129" s="90" t="s">
        <v>2191</v>
      </c>
      <c r="H129" s="86"/>
      <c r="I129" s="86">
        <v>1</v>
      </c>
      <c r="J129" s="86">
        <v>1</v>
      </c>
    </row>
    <row r="130" spans="1:10" x14ac:dyDescent="0.25">
      <c r="A130" s="90" t="s">
        <v>2192</v>
      </c>
      <c r="B130" s="86">
        <v>1</v>
      </c>
      <c r="C130" s="86"/>
      <c r="D130" s="86"/>
      <c r="E130" s="86">
        <v>1</v>
      </c>
      <c r="G130" s="90" t="s">
        <v>2192</v>
      </c>
      <c r="H130" s="86"/>
      <c r="I130" s="86">
        <v>1</v>
      </c>
      <c r="J130" s="86">
        <v>1</v>
      </c>
    </row>
    <row r="131" spans="1:10" x14ac:dyDescent="0.25">
      <c r="A131" s="90" t="s">
        <v>2193</v>
      </c>
      <c r="B131" s="86">
        <v>1</v>
      </c>
      <c r="C131" s="86"/>
      <c r="D131" s="86"/>
      <c r="E131" s="86">
        <v>1</v>
      </c>
      <c r="G131" s="90" t="s">
        <v>2193</v>
      </c>
      <c r="H131" s="86"/>
      <c r="I131" s="86">
        <v>1</v>
      </c>
      <c r="J131" s="86">
        <v>1</v>
      </c>
    </row>
    <row r="132" spans="1:10" x14ac:dyDescent="0.25">
      <c r="A132" s="90" t="s">
        <v>2194</v>
      </c>
      <c r="B132" s="86">
        <v>1</v>
      </c>
      <c r="C132" s="86"/>
      <c r="D132" s="86"/>
      <c r="E132" s="86">
        <v>1</v>
      </c>
      <c r="G132" s="90" t="s">
        <v>2194</v>
      </c>
      <c r="H132" s="86"/>
      <c r="I132" s="86">
        <v>1</v>
      </c>
      <c r="J132" s="86">
        <v>1</v>
      </c>
    </row>
    <row r="133" spans="1:10" x14ac:dyDescent="0.25">
      <c r="A133" s="90" t="s">
        <v>2195</v>
      </c>
      <c r="B133" s="86">
        <v>1</v>
      </c>
      <c r="C133" s="86"/>
      <c r="D133" s="86"/>
      <c r="E133" s="86">
        <v>1</v>
      </c>
      <c r="G133" s="90" t="s">
        <v>2195</v>
      </c>
      <c r="H133" s="86"/>
      <c r="I133" s="86">
        <v>1</v>
      </c>
      <c r="J133" s="86">
        <v>1</v>
      </c>
    </row>
    <row r="134" spans="1:10" x14ac:dyDescent="0.25">
      <c r="A134" s="90" t="s">
        <v>2196</v>
      </c>
      <c r="B134" s="86">
        <v>1</v>
      </c>
      <c r="C134" s="86"/>
      <c r="D134" s="86"/>
      <c r="E134" s="86">
        <v>1</v>
      </c>
      <c r="G134" s="90" t="s">
        <v>2196</v>
      </c>
      <c r="H134" s="86"/>
      <c r="I134" s="86">
        <v>1</v>
      </c>
      <c r="J134" s="86">
        <v>1</v>
      </c>
    </row>
    <row r="135" spans="1:10" x14ac:dyDescent="0.25">
      <c r="A135" s="90" t="s">
        <v>2197</v>
      </c>
      <c r="B135" s="86">
        <v>1</v>
      </c>
      <c r="C135" s="86"/>
      <c r="D135" s="86"/>
      <c r="E135" s="86">
        <v>1</v>
      </c>
      <c r="G135" s="90" t="s">
        <v>2197</v>
      </c>
      <c r="H135" s="86"/>
      <c r="I135" s="86">
        <v>1</v>
      </c>
      <c r="J135" s="86">
        <v>1</v>
      </c>
    </row>
    <row r="136" spans="1:10" x14ac:dyDescent="0.25">
      <c r="A136" s="90" t="s">
        <v>2198</v>
      </c>
      <c r="B136" s="86">
        <v>1</v>
      </c>
      <c r="C136" s="86"/>
      <c r="D136" s="86"/>
      <c r="E136" s="86">
        <v>1</v>
      </c>
      <c r="G136" s="90" t="s">
        <v>2198</v>
      </c>
      <c r="H136" s="86"/>
      <c r="I136" s="86">
        <v>1</v>
      </c>
      <c r="J136" s="86">
        <v>1</v>
      </c>
    </row>
    <row r="137" spans="1:10" x14ac:dyDescent="0.25">
      <c r="A137" s="90" t="s">
        <v>2199</v>
      </c>
      <c r="B137" s="86">
        <v>1</v>
      </c>
      <c r="C137" s="86"/>
      <c r="D137" s="86"/>
      <c r="E137" s="86">
        <v>1</v>
      </c>
      <c r="G137" s="90" t="s">
        <v>2199</v>
      </c>
      <c r="H137" s="86"/>
      <c r="I137" s="86">
        <v>1</v>
      </c>
      <c r="J137" s="86">
        <v>1</v>
      </c>
    </row>
    <row r="138" spans="1:10" x14ac:dyDescent="0.25">
      <c r="A138" s="90" t="s">
        <v>2200</v>
      </c>
      <c r="B138" s="86">
        <v>1</v>
      </c>
      <c r="C138" s="86"/>
      <c r="D138" s="86"/>
      <c r="E138" s="86">
        <v>1</v>
      </c>
      <c r="G138" s="90" t="s">
        <v>2200</v>
      </c>
      <c r="H138" s="86"/>
      <c r="I138" s="86">
        <v>1</v>
      </c>
      <c r="J138" s="86">
        <v>1</v>
      </c>
    </row>
    <row r="139" spans="1:10" x14ac:dyDescent="0.25">
      <c r="A139" s="90" t="s">
        <v>2201</v>
      </c>
      <c r="B139" s="86">
        <v>1</v>
      </c>
      <c r="C139" s="86"/>
      <c r="D139" s="86"/>
      <c r="E139" s="86">
        <v>1</v>
      </c>
      <c r="G139" s="90" t="s">
        <v>2201</v>
      </c>
      <c r="H139" s="86"/>
      <c r="I139" s="86">
        <v>1</v>
      </c>
      <c r="J139" s="86">
        <v>1</v>
      </c>
    </row>
    <row r="140" spans="1:10" x14ac:dyDescent="0.25">
      <c r="A140" s="90" t="s">
        <v>2202</v>
      </c>
      <c r="B140" s="86">
        <v>1</v>
      </c>
      <c r="C140" s="86"/>
      <c r="D140" s="86"/>
      <c r="E140" s="86">
        <v>1</v>
      </c>
      <c r="G140" s="90" t="s">
        <v>2202</v>
      </c>
      <c r="H140" s="86"/>
      <c r="I140" s="86">
        <v>1</v>
      </c>
      <c r="J140" s="86">
        <v>1</v>
      </c>
    </row>
    <row r="141" spans="1:10" x14ac:dyDescent="0.25">
      <c r="A141" s="90" t="s">
        <v>2203</v>
      </c>
      <c r="B141" s="86">
        <v>1</v>
      </c>
      <c r="C141" s="86"/>
      <c r="D141" s="86"/>
      <c r="E141" s="86">
        <v>1</v>
      </c>
      <c r="G141" s="90" t="s">
        <v>2203</v>
      </c>
      <c r="H141" s="86"/>
      <c r="I141" s="86">
        <v>1</v>
      </c>
      <c r="J141" s="86">
        <v>1</v>
      </c>
    </row>
    <row r="142" spans="1:10" x14ac:dyDescent="0.25">
      <c r="A142" s="90" t="s">
        <v>2204</v>
      </c>
      <c r="B142" s="86">
        <v>1</v>
      </c>
      <c r="C142" s="86"/>
      <c r="D142" s="86"/>
      <c r="E142" s="86">
        <v>1</v>
      </c>
      <c r="G142" s="90" t="s">
        <v>2204</v>
      </c>
      <c r="H142" s="86"/>
      <c r="I142" s="86">
        <v>1</v>
      </c>
      <c r="J142" s="86">
        <v>1</v>
      </c>
    </row>
    <row r="143" spans="1:10" x14ac:dyDescent="0.25">
      <c r="A143" s="90" t="s">
        <v>2205</v>
      </c>
      <c r="B143" s="86">
        <v>1</v>
      </c>
      <c r="C143" s="86"/>
      <c r="D143" s="86"/>
      <c r="E143" s="86">
        <v>1</v>
      </c>
      <c r="G143" s="90" t="s">
        <v>2205</v>
      </c>
      <c r="H143" s="86"/>
      <c r="I143" s="86">
        <v>1</v>
      </c>
      <c r="J143" s="86">
        <v>1</v>
      </c>
    </row>
    <row r="144" spans="1:10" x14ac:dyDescent="0.25">
      <c r="A144" s="90" t="s">
        <v>2206</v>
      </c>
      <c r="B144" s="86">
        <v>1</v>
      </c>
      <c r="C144" s="86"/>
      <c r="D144" s="86"/>
      <c r="E144" s="86">
        <v>1</v>
      </c>
      <c r="G144" s="90" t="s">
        <v>2206</v>
      </c>
      <c r="H144" s="86"/>
      <c r="I144" s="86">
        <v>1</v>
      </c>
      <c r="J144" s="86">
        <v>1</v>
      </c>
    </row>
    <row r="145" spans="1:10" x14ac:dyDescent="0.25">
      <c r="A145" s="90" t="s">
        <v>2207</v>
      </c>
      <c r="B145" s="86">
        <v>1</v>
      </c>
      <c r="C145" s="86"/>
      <c r="D145" s="86"/>
      <c r="E145" s="86">
        <v>1</v>
      </c>
      <c r="G145" s="90" t="s">
        <v>2207</v>
      </c>
      <c r="H145" s="86"/>
      <c r="I145" s="86">
        <v>1</v>
      </c>
      <c r="J145" s="86">
        <v>1</v>
      </c>
    </row>
    <row r="146" spans="1:10" x14ac:dyDescent="0.25">
      <c r="A146" s="90" t="s">
        <v>2208</v>
      </c>
      <c r="B146" s="86">
        <v>1</v>
      </c>
      <c r="C146" s="86"/>
      <c r="D146" s="86"/>
      <c r="E146" s="86">
        <v>1</v>
      </c>
      <c r="G146" s="90" t="s">
        <v>2208</v>
      </c>
      <c r="H146" s="86"/>
      <c r="I146" s="86">
        <v>1</v>
      </c>
      <c r="J146" s="86">
        <v>1</v>
      </c>
    </row>
    <row r="147" spans="1:10" x14ac:dyDescent="0.25">
      <c r="A147" s="90" t="s">
        <v>2209</v>
      </c>
      <c r="B147" s="86">
        <v>1</v>
      </c>
      <c r="C147" s="86"/>
      <c r="D147" s="86"/>
      <c r="E147" s="86">
        <v>1</v>
      </c>
      <c r="G147" s="90" t="s">
        <v>2209</v>
      </c>
      <c r="H147" s="86"/>
      <c r="I147" s="86">
        <v>1</v>
      </c>
      <c r="J147" s="86">
        <v>1</v>
      </c>
    </row>
    <row r="148" spans="1:10" x14ac:dyDescent="0.25">
      <c r="A148" s="90" t="s">
        <v>2210</v>
      </c>
      <c r="B148" s="86">
        <v>1</v>
      </c>
      <c r="C148" s="86"/>
      <c r="D148" s="86"/>
      <c r="E148" s="86">
        <v>1</v>
      </c>
      <c r="G148" s="90" t="s">
        <v>2210</v>
      </c>
      <c r="H148" s="86"/>
      <c r="I148" s="86">
        <v>1</v>
      </c>
      <c r="J148" s="86">
        <v>1</v>
      </c>
    </row>
    <row r="149" spans="1:10" x14ac:dyDescent="0.25">
      <c r="A149" s="90" t="s">
        <v>2211</v>
      </c>
      <c r="B149" s="86">
        <v>1</v>
      </c>
      <c r="C149" s="86"/>
      <c r="D149" s="86"/>
      <c r="E149" s="86">
        <v>1</v>
      </c>
      <c r="G149" s="90" t="s">
        <v>2211</v>
      </c>
      <c r="H149" s="86"/>
      <c r="I149" s="86">
        <v>1</v>
      </c>
      <c r="J149" s="86">
        <v>1</v>
      </c>
    </row>
    <row r="150" spans="1:10" x14ac:dyDescent="0.25">
      <c r="A150" s="90" t="s">
        <v>2212</v>
      </c>
      <c r="B150" s="86">
        <v>1</v>
      </c>
      <c r="C150" s="86"/>
      <c r="D150" s="86"/>
      <c r="E150" s="86">
        <v>1</v>
      </c>
      <c r="G150" s="90" t="s">
        <v>2212</v>
      </c>
      <c r="H150" s="86"/>
      <c r="I150" s="86">
        <v>1</v>
      </c>
      <c r="J150" s="86">
        <v>1</v>
      </c>
    </row>
    <row r="151" spans="1:10" x14ac:dyDescent="0.25">
      <c r="A151" s="90" t="s">
        <v>2213</v>
      </c>
      <c r="B151" s="86">
        <v>1</v>
      </c>
      <c r="C151" s="86"/>
      <c r="D151" s="86"/>
      <c r="E151" s="86">
        <v>1</v>
      </c>
      <c r="G151" s="90" t="s">
        <v>2213</v>
      </c>
      <c r="H151" s="86"/>
      <c r="I151" s="86">
        <v>1</v>
      </c>
      <c r="J151" s="86">
        <v>1</v>
      </c>
    </row>
    <row r="152" spans="1:10" x14ac:dyDescent="0.25">
      <c r="A152" s="90" t="s">
        <v>2217</v>
      </c>
      <c r="B152" s="86">
        <v>1</v>
      </c>
      <c r="C152" s="86"/>
      <c r="D152" s="86"/>
      <c r="E152" s="86">
        <v>1</v>
      </c>
      <c r="G152" s="90" t="s">
        <v>2217</v>
      </c>
      <c r="H152" s="86"/>
      <c r="I152" s="86">
        <v>1</v>
      </c>
      <c r="J152" s="86">
        <v>1</v>
      </c>
    </row>
    <row r="153" spans="1:10" x14ac:dyDescent="0.25">
      <c r="A153" s="90" t="s">
        <v>2218</v>
      </c>
      <c r="B153" s="86">
        <v>1</v>
      </c>
      <c r="C153" s="86"/>
      <c r="D153" s="86"/>
      <c r="E153" s="86">
        <v>1</v>
      </c>
      <c r="G153" s="90" t="s">
        <v>2218</v>
      </c>
      <c r="H153" s="86"/>
      <c r="I153" s="86">
        <v>1</v>
      </c>
      <c r="J153" s="86">
        <v>1</v>
      </c>
    </row>
    <row r="154" spans="1:10" x14ac:dyDescent="0.25">
      <c r="A154" s="90" t="s">
        <v>2219</v>
      </c>
      <c r="B154" s="86">
        <v>1</v>
      </c>
      <c r="C154" s="86"/>
      <c r="D154" s="86"/>
      <c r="E154" s="86">
        <v>1</v>
      </c>
      <c r="G154" s="90" t="s">
        <v>2219</v>
      </c>
      <c r="H154" s="86"/>
      <c r="I154" s="86">
        <v>1</v>
      </c>
      <c r="J154" s="86">
        <v>1</v>
      </c>
    </row>
    <row r="155" spans="1:10" x14ac:dyDescent="0.25">
      <c r="A155" s="90" t="s">
        <v>2220</v>
      </c>
      <c r="B155" s="86">
        <v>1</v>
      </c>
      <c r="C155" s="86"/>
      <c r="D155" s="86"/>
      <c r="E155" s="86">
        <v>1</v>
      </c>
      <c r="G155" s="90" t="s">
        <v>2220</v>
      </c>
      <c r="H155" s="86"/>
      <c r="I155" s="86">
        <v>1</v>
      </c>
      <c r="J155" s="86">
        <v>1</v>
      </c>
    </row>
    <row r="156" spans="1:10" x14ac:dyDescent="0.25">
      <c r="A156" s="90" t="s">
        <v>2234</v>
      </c>
      <c r="B156" s="86">
        <v>1</v>
      </c>
      <c r="C156" s="86"/>
      <c r="D156" s="86"/>
      <c r="E156" s="86">
        <v>1</v>
      </c>
      <c r="G156" s="90" t="s">
        <v>2234</v>
      </c>
      <c r="H156" s="86"/>
      <c r="I156" s="86">
        <v>1</v>
      </c>
      <c r="J156" s="86">
        <v>1</v>
      </c>
    </row>
    <row r="157" spans="1:10" x14ac:dyDescent="0.25">
      <c r="A157" s="90" t="s">
        <v>2243</v>
      </c>
      <c r="B157" s="86">
        <v>1</v>
      </c>
      <c r="C157" s="86"/>
      <c r="D157" s="86"/>
      <c r="E157" s="86">
        <v>1</v>
      </c>
      <c r="G157" s="90" t="s">
        <v>2243</v>
      </c>
      <c r="H157" s="86"/>
      <c r="I157" s="86">
        <v>1</v>
      </c>
      <c r="J157" s="86">
        <v>1</v>
      </c>
    </row>
    <row r="158" spans="1:10" x14ac:dyDescent="0.25">
      <c r="A158" s="90" t="s">
        <v>2260</v>
      </c>
      <c r="B158" s="86">
        <v>1</v>
      </c>
      <c r="C158" s="86"/>
      <c r="D158" s="86"/>
      <c r="E158" s="86">
        <v>1</v>
      </c>
      <c r="G158" s="90" t="s">
        <v>2260</v>
      </c>
      <c r="H158" s="86"/>
      <c r="I158" s="86">
        <v>1</v>
      </c>
      <c r="J158" s="86">
        <v>1</v>
      </c>
    </row>
    <row r="159" spans="1:10" x14ac:dyDescent="0.25">
      <c r="A159" s="90" t="s">
        <v>2277</v>
      </c>
      <c r="B159" s="86">
        <v>1</v>
      </c>
      <c r="C159" s="86"/>
      <c r="D159" s="86"/>
      <c r="E159" s="86">
        <v>1</v>
      </c>
      <c r="G159" s="90" t="s">
        <v>2277</v>
      </c>
      <c r="H159" s="86"/>
      <c r="I159" s="86">
        <v>1</v>
      </c>
      <c r="J159" s="86">
        <v>1</v>
      </c>
    </row>
    <row r="160" spans="1:10" x14ac:dyDescent="0.25">
      <c r="A160" s="90" t="s">
        <v>2284</v>
      </c>
      <c r="B160" s="86">
        <v>1</v>
      </c>
      <c r="C160" s="86"/>
      <c r="D160" s="86"/>
      <c r="E160" s="86">
        <v>1</v>
      </c>
      <c r="G160" s="90" t="s">
        <v>2284</v>
      </c>
      <c r="H160" s="86"/>
      <c r="I160" s="86">
        <v>1</v>
      </c>
      <c r="J160" s="86">
        <v>1</v>
      </c>
    </row>
    <row r="161" spans="1:10" x14ac:dyDescent="0.25">
      <c r="A161" s="90" t="s">
        <v>2286</v>
      </c>
      <c r="B161" s="86">
        <v>1</v>
      </c>
      <c r="C161" s="86"/>
      <c r="D161" s="86"/>
      <c r="E161" s="86">
        <v>1</v>
      </c>
      <c r="G161" s="90" t="s">
        <v>2286</v>
      </c>
      <c r="H161" s="86"/>
      <c r="I161" s="86">
        <v>1</v>
      </c>
      <c r="J161" s="86">
        <v>1</v>
      </c>
    </row>
    <row r="162" spans="1:10" x14ac:dyDescent="0.25">
      <c r="A162" s="90" t="s">
        <v>2340</v>
      </c>
      <c r="B162" s="86">
        <v>1</v>
      </c>
      <c r="C162" s="86"/>
      <c r="D162" s="86"/>
      <c r="E162" s="86">
        <v>1</v>
      </c>
      <c r="G162" s="90" t="s">
        <v>2340</v>
      </c>
      <c r="H162" s="86"/>
      <c r="I162" s="86">
        <v>1</v>
      </c>
      <c r="J162" s="86">
        <v>1</v>
      </c>
    </row>
    <row r="163" spans="1:10" x14ac:dyDescent="0.25">
      <c r="A163" s="90" t="s">
        <v>2351</v>
      </c>
      <c r="B163" s="86">
        <v>1</v>
      </c>
      <c r="C163" s="86"/>
      <c r="D163" s="86"/>
      <c r="E163" s="86">
        <v>1</v>
      </c>
      <c r="G163" s="90" t="s">
        <v>2351</v>
      </c>
      <c r="H163" s="86"/>
      <c r="I163" s="86">
        <v>1</v>
      </c>
      <c r="J163" s="86">
        <v>1</v>
      </c>
    </row>
    <row r="164" spans="1:10" x14ac:dyDescent="0.25">
      <c r="A164" s="90" t="s">
        <v>2384</v>
      </c>
      <c r="B164" s="86">
        <v>1</v>
      </c>
      <c r="C164" s="86"/>
      <c r="D164" s="86"/>
      <c r="E164" s="86">
        <v>1</v>
      </c>
      <c r="G164" s="90" t="s">
        <v>2384</v>
      </c>
      <c r="H164" s="86"/>
      <c r="I164" s="86">
        <v>1</v>
      </c>
      <c r="J164" s="86">
        <v>1</v>
      </c>
    </row>
    <row r="165" spans="1:10" x14ac:dyDescent="0.25">
      <c r="A165" s="90" t="s">
        <v>2388</v>
      </c>
      <c r="B165" s="86">
        <v>1</v>
      </c>
      <c r="C165" s="86"/>
      <c r="D165" s="86"/>
      <c r="E165" s="86">
        <v>1</v>
      </c>
      <c r="G165" s="90" t="s">
        <v>2388</v>
      </c>
      <c r="H165" s="86"/>
      <c r="I165" s="86">
        <v>1</v>
      </c>
      <c r="J165" s="86">
        <v>1</v>
      </c>
    </row>
    <row r="166" spans="1:10" x14ac:dyDescent="0.25">
      <c r="A166" s="90" t="s">
        <v>2421</v>
      </c>
      <c r="B166" s="86">
        <v>1</v>
      </c>
      <c r="C166" s="86"/>
      <c r="D166" s="86"/>
      <c r="E166" s="86">
        <v>1</v>
      </c>
      <c r="G166" s="90" t="s">
        <v>2421</v>
      </c>
      <c r="H166" s="86"/>
      <c r="I166" s="86">
        <v>1</v>
      </c>
      <c r="J166" s="86">
        <v>1</v>
      </c>
    </row>
    <row r="167" spans="1:10" x14ac:dyDescent="0.25">
      <c r="A167" s="90" t="s">
        <v>2438</v>
      </c>
      <c r="B167" s="86">
        <v>1</v>
      </c>
      <c r="C167" s="86"/>
      <c r="D167" s="86"/>
      <c r="E167" s="86">
        <v>1</v>
      </c>
      <c r="G167" s="90" t="s">
        <v>2438</v>
      </c>
      <c r="H167" s="86"/>
      <c r="I167" s="86">
        <v>1</v>
      </c>
      <c r="J167" s="86">
        <v>1</v>
      </c>
    </row>
    <row r="168" spans="1:10" x14ac:dyDescent="0.25">
      <c r="A168" s="90" t="s">
        <v>2480</v>
      </c>
      <c r="B168" s="86">
        <v>1</v>
      </c>
      <c r="C168" s="86"/>
      <c r="D168" s="86"/>
      <c r="E168" s="86">
        <v>1</v>
      </c>
      <c r="G168" s="90" t="s">
        <v>2480</v>
      </c>
      <c r="H168" s="86"/>
      <c r="I168" s="86">
        <v>1</v>
      </c>
      <c r="J168" s="86">
        <v>1</v>
      </c>
    </row>
    <row r="169" spans="1:10" x14ac:dyDescent="0.25">
      <c r="A169" s="90" t="s">
        <v>2491</v>
      </c>
      <c r="B169" s="86">
        <v>1</v>
      </c>
      <c r="C169" s="86"/>
      <c r="D169" s="86"/>
      <c r="E169" s="86">
        <v>1</v>
      </c>
      <c r="G169" s="90" t="s">
        <v>2491</v>
      </c>
      <c r="H169" s="86"/>
      <c r="I169" s="86">
        <v>1</v>
      </c>
      <c r="J169" s="86">
        <v>1</v>
      </c>
    </row>
    <row r="170" spans="1:10" x14ac:dyDescent="0.25">
      <c r="A170" s="90" t="s">
        <v>2503</v>
      </c>
      <c r="B170" s="86">
        <v>1</v>
      </c>
      <c r="C170" s="86"/>
      <c r="D170" s="86"/>
      <c r="E170" s="86">
        <v>1</v>
      </c>
      <c r="G170" s="90" t="s">
        <v>2503</v>
      </c>
      <c r="H170" s="86"/>
      <c r="I170" s="86">
        <v>1</v>
      </c>
      <c r="J170" s="86">
        <v>1</v>
      </c>
    </row>
    <row r="171" spans="1:10" x14ac:dyDescent="0.25">
      <c r="A171" s="90" t="s">
        <v>2579</v>
      </c>
      <c r="B171" s="86">
        <v>1</v>
      </c>
      <c r="C171" s="86"/>
      <c r="D171" s="86"/>
      <c r="E171" s="86">
        <v>1</v>
      </c>
      <c r="G171" s="90" t="s">
        <v>2579</v>
      </c>
      <c r="H171" s="86"/>
      <c r="I171" s="86">
        <v>1</v>
      </c>
      <c r="J171" s="86">
        <v>1</v>
      </c>
    </row>
    <row r="172" spans="1:10" x14ac:dyDescent="0.25">
      <c r="A172" s="90" t="s">
        <v>2595</v>
      </c>
      <c r="B172" s="86">
        <v>1</v>
      </c>
      <c r="C172" s="86"/>
      <c r="D172" s="86"/>
      <c r="E172" s="86">
        <v>1</v>
      </c>
      <c r="G172" s="90" t="s">
        <v>2595</v>
      </c>
      <c r="H172" s="86"/>
      <c r="I172" s="86">
        <v>1</v>
      </c>
      <c r="J172" s="86">
        <v>1</v>
      </c>
    </row>
    <row r="173" spans="1:10" x14ac:dyDescent="0.25">
      <c r="A173" s="90" t="s">
        <v>2596</v>
      </c>
      <c r="B173" s="86">
        <v>1</v>
      </c>
      <c r="C173" s="86"/>
      <c r="D173" s="86"/>
      <c r="E173" s="86">
        <v>1</v>
      </c>
      <c r="G173" s="90" t="s">
        <v>2596</v>
      </c>
      <c r="H173" s="86"/>
      <c r="I173" s="86">
        <v>1</v>
      </c>
      <c r="J173" s="86">
        <v>1</v>
      </c>
    </row>
    <row r="174" spans="1:10" x14ac:dyDescent="0.25">
      <c r="A174" s="90" t="s">
        <v>2696</v>
      </c>
      <c r="B174" s="86">
        <v>1</v>
      </c>
      <c r="C174" s="86"/>
      <c r="D174" s="86"/>
      <c r="E174" s="86">
        <v>1</v>
      </c>
      <c r="G174" s="90" t="s">
        <v>2696</v>
      </c>
      <c r="H174" s="86"/>
      <c r="I174" s="86">
        <v>1</v>
      </c>
      <c r="J174" s="86">
        <v>1</v>
      </c>
    </row>
    <row r="175" spans="1:10" x14ac:dyDescent="0.25">
      <c r="A175" s="90" t="s">
        <v>2716</v>
      </c>
      <c r="B175" s="86"/>
      <c r="C175" s="86"/>
      <c r="D175" s="86">
        <v>1</v>
      </c>
      <c r="E175" s="86">
        <v>1</v>
      </c>
      <c r="G175" s="90" t="s">
        <v>2716</v>
      </c>
      <c r="H175" s="86"/>
      <c r="I175" s="86">
        <v>1</v>
      </c>
      <c r="J175" s="86">
        <v>1</v>
      </c>
    </row>
    <row r="176" spans="1:10" x14ac:dyDescent="0.25">
      <c r="A176" s="90" t="s">
        <v>2722</v>
      </c>
      <c r="B176" s="86">
        <v>1</v>
      </c>
      <c r="C176" s="86"/>
      <c r="D176" s="86"/>
      <c r="E176" s="86">
        <v>1</v>
      </c>
      <c r="G176" s="90" t="s">
        <v>2722</v>
      </c>
      <c r="H176" s="86"/>
      <c r="I176" s="86">
        <v>1</v>
      </c>
      <c r="J176" s="86">
        <v>1</v>
      </c>
    </row>
    <row r="177" spans="1:10" x14ac:dyDescent="0.25">
      <c r="A177" s="90" t="s">
        <v>2778</v>
      </c>
      <c r="B177" s="86">
        <v>1</v>
      </c>
      <c r="C177" s="86"/>
      <c r="D177" s="86"/>
      <c r="E177" s="86">
        <v>1</v>
      </c>
      <c r="G177" s="90" t="s">
        <v>2778</v>
      </c>
      <c r="H177" s="86"/>
      <c r="I177" s="86">
        <v>1</v>
      </c>
      <c r="J177" s="86">
        <v>1</v>
      </c>
    </row>
    <row r="178" spans="1:10" x14ac:dyDescent="0.25">
      <c r="A178" s="90" t="s">
        <v>2848</v>
      </c>
      <c r="B178" s="86">
        <v>1</v>
      </c>
      <c r="C178" s="86"/>
      <c r="D178" s="86"/>
      <c r="E178" s="86">
        <v>1</v>
      </c>
      <c r="G178" s="90" t="s">
        <v>2848</v>
      </c>
      <c r="H178" s="86"/>
      <c r="I178" s="86">
        <v>1</v>
      </c>
      <c r="J178" s="86">
        <v>1</v>
      </c>
    </row>
    <row r="179" spans="1:10" x14ac:dyDescent="0.25">
      <c r="A179" s="90" t="s">
        <v>2869</v>
      </c>
      <c r="B179" s="86">
        <v>1</v>
      </c>
      <c r="C179" s="86"/>
      <c r="D179" s="86"/>
      <c r="E179" s="86">
        <v>1</v>
      </c>
      <c r="G179" s="90" t="s">
        <v>2869</v>
      </c>
      <c r="H179" s="86"/>
      <c r="I179" s="86">
        <v>1</v>
      </c>
      <c r="J179" s="86">
        <v>1</v>
      </c>
    </row>
    <row r="180" spans="1:10" x14ac:dyDescent="0.25">
      <c r="A180" s="90" t="s">
        <v>2872</v>
      </c>
      <c r="B180" s="86">
        <v>1</v>
      </c>
      <c r="C180" s="86"/>
      <c r="D180" s="86"/>
      <c r="E180" s="86">
        <v>1</v>
      </c>
      <c r="G180" s="90" t="s">
        <v>2872</v>
      </c>
      <c r="H180" s="86"/>
      <c r="I180" s="86">
        <v>1</v>
      </c>
      <c r="J180" s="86">
        <v>1</v>
      </c>
    </row>
    <row r="181" spans="1:10" x14ac:dyDescent="0.25">
      <c r="A181" s="90" t="s">
        <v>2891</v>
      </c>
      <c r="B181" s="86"/>
      <c r="C181" s="86"/>
      <c r="D181" s="86">
        <v>1</v>
      </c>
      <c r="E181" s="86">
        <v>1</v>
      </c>
      <c r="G181" s="90" t="s">
        <v>2891</v>
      </c>
      <c r="H181" s="86"/>
      <c r="I181" s="86">
        <v>1</v>
      </c>
      <c r="J181" s="86">
        <v>1</v>
      </c>
    </row>
    <row r="182" spans="1:10" x14ac:dyDescent="0.25">
      <c r="A182" s="90" t="s">
        <v>2904</v>
      </c>
      <c r="B182" s="86">
        <v>1</v>
      </c>
      <c r="C182" s="86"/>
      <c r="D182" s="86"/>
      <c r="E182" s="86">
        <v>1</v>
      </c>
      <c r="G182" s="90" t="s">
        <v>2904</v>
      </c>
      <c r="H182" s="86"/>
      <c r="I182" s="86">
        <v>1</v>
      </c>
      <c r="J182" s="86">
        <v>1</v>
      </c>
    </row>
    <row r="183" spans="1:10" x14ac:dyDescent="0.25">
      <c r="A183" s="90" t="s">
        <v>2916</v>
      </c>
      <c r="B183" s="86">
        <v>1</v>
      </c>
      <c r="C183" s="86"/>
      <c r="D183" s="86"/>
      <c r="E183" s="86">
        <v>1</v>
      </c>
      <c r="G183" s="90" t="s">
        <v>2916</v>
      </c>
      <c r="H183" s="86"/>
      <c r="I183" s="86">
        <v>1</v>
      </c>
      <c r="J183" s="86">
        <v>1</v>
      </c>
    </row>
    <row r="184" spans="1:10" x14ac:dyDescent="0.25">
      <c r="A184" s="90" t="s">
        <v>2923</v>
      </c>
      <c r="B184" s="86">
        <v>1</v>
      </c>
      <c r="C184" s="86"/>
      <c r="D184" s="86"/>
      <c r="E184" s="86">
        <v>1</v>
      </c>
      <c r="G184" s="90" t="s">
        <v>2923</v>
      </c>
      <c r="H184" s="86"/>
      <c r="I184" s="86">
        <v>1</v>
      </c>
      <c r="J184" s="86">
        <v>1</v>
      </c>
    </row>
    <row r="185" spans="1:10" x14ac:dyDescent="0.25">
      <c r="A185" s="90" t="s">
        <v>2988</v>
      </c>
      <c r="B185" s="86">
        <v>1</v>
      </c>
      <c r="C185" s="86"/>
      <c r="D185" s="86"/>
      <c r="E185" s="86">
        <v>1</v>
      </c>
      <c r="G185" s="90" t="s">
        <v>2988</v>
      </c>
      <c r="H185" s="86"/>
      <c r="I185" s="86">
        <v>1</v>
      </c>
      <c r="J185" s="86">
        <v>1</v>
      </c>
    </row>
    <row r="186" spans="1:10" x14ac:dyDescent="0.25">
      <c r="A186" s="90" t="s">
        <v>2991</v>
      </c>
      <c r="B186" s="86">
        <v>1</v>
      </c>
      <c r="C186" s="86"/>
      <c r="D186" s="86"/>
      <c r="E186" s="86">
        <v>1</v>
      </c>
      <c r="G186" s="90" t="s">
        <v>2991</v>
      </c>
      <c r="H186" s="86"/>
      <c r="I186" s="86">
        <v>1</v>
      </c>
      <c r="J186" s="86">
        <v>1</v>
      </c>
    </row>
    <row r="187" spans="1:10" x14ac:dyDescent="0.25">
      <c r="A187" s="90" t="s">
        <v>3003</v>
      </c>
      <c r="B187" s="86">
        <v>1</v>
      </c>
      <c r="C187" s="86"/>
      <c r="D187" s="86"/>
      <c r="E187" s="86">
        <v>1</v>
      </c>
      <c r="G187" s="90" t="s">
        <v>3003</v>
      </c>
      <c r="H187" s="86"/>
      <c r="I187" s="86">
        <v>1</v>
      </c>
      <c r="J187" s="86">
        <v>1</v>
      </c>
    </row>
    <row r="188" spans="1:10" x14ac:dyDescent="0.25">
      <c r="A188" s="90" t="s">
        <v>3009</v>
      </c>
      <c r="B188" s="86">
        <v>1</v>
      </c>
      <c r="C188" s="86"/>
      <c r="D188" s="86"/>
      <c r="E188" s="86">
        <v>1</v>
      </c>
      <c r="G188" s="90" t="s">
        <v>3009</v>
      </c>
      <c r="H188" s="86"/>
      <c r="I188" s="86">
        <v>1</v>
      </c>
      <c r="J188" s="86">
        <v>1</v>
      </c>
    </row>
    <row r="189" spans="1:10" x14ac:dyDescent="0.25">
      <c r="A189" s="90" t="s">
        <v>3012</v>
      </c>
      <c r="B189" s="86">
        <v>1</v>
      </c>
      <c r="C189" s="86"/>
      <c r="D189" s="86"/>
      <c r="E189" s="86">
        <v>1</v>
      </c>
      <c r="G189" s="90" t="s">
        <v>3012</v>
      </c>
      <c r="H189" s="86"/>
      <c r="I189" s="86">
        <v>1</v>
      </c>
      <c r="J189" s="86">
        <v>1</v>
      </c>
    </row>
    <row r="190" spans="1:10" x14ac:dyDescent="0.25">
      <c r="A190" s="90" t="s">
        <v>3028</v>
      </c>
      <c r="B190" s="86">
        <v>1</v>
      </c>
      <c r="C190" s="86"/>
      <c r="D190" s="86"/>
      <c r="E190" s="86">
        <v>1</v>
      </c>
      <c r="G190" s="90" t="s">
        <v>3028</v>
      </c>
      <c r="H190" s="86"/>
      <c r="I190" s="86">
        <v>1</v>
      </c>
      <c r="J190" s="86">
        <v>1</v>
      </c>
    </row>
    <row r="191" spans="1:10" x14ac:dyDescent="0.25">
      <c r="A191" s="90" t="s">
        <v>3041</v>
      </c>
      <c r="B191" s="86">
        <v>1</v>
      </c>
      <c r="C191" s="86"/>
      <c r="D191" s="86"/>
      <c r="E191" s="86">
        <v>1</v>
      </c>
      <c r="G191" s="90" t="s">
        <v>3041</v>
      </c>
      <c r="H191" s="86"/>
      <c r="I191" s="86">
        <v>1</v>
      </c>
      <c r="J191" s="86">
        <v>1</v>
      </c>
    </row>
    <row r="192" spans="1:10" x14ac:dyDescent="0.25">
      <c r="A192" s="90" t="s">
        <v>3045</v>
      </c>
      <c r="B192" s="86">
        <v>1</v>
      </c>
      <c r="C192" s="86"/>
      <c r="D192" s="86"/>
      <c r="E192" s="86">
        <v>1</v>
      </c>
      <c r="G192" s="90" t="s">
        <v>3045</v>
      </c>
      <c r="H192" s="86"/>
      <c r="I192" s="86">
        <v>1</v>
      </c>
      <c r="J192" s="86">
        <v>1</v>
      </c>
    </row>
    <row r="193" spans="1:10" x14ac:dyDescent="0.25">
      <c r="A193" s="90" t="s">
        <v>3051</v>
      </c>
      <c r="B193" s="86">
        <v>1</v>
      </c>
      <c r="C193" s="86"/>
      <c r="D193" s="86"/>
      <c r="E193" s="86">
        <v>1</v>
      </c>
      <c r="G193" s="90" t="s">
        <v>3051</v>
      </c>
      <c r="H193" s="86"/>
      <c r="I193" s="86">
        <v>1</v>
      </c>
      <c r="J193" s="86">
        <v>1</v>
      </c>
    </row>
    <row r="194" spans="1:10" x14ac:dyDescent="0.25">
      <c r="A194" s="90" t="s">
        <v>3056</v>
      </c>
      <c r="B194" s="86">
        <v>1</v>
      </c>
      <c r="C194" s="86"/>
      <c r="D194" s="86"/>
      <c r="E194" s="86">
        <v>1</v>
      </c>
      <c r="G194" s="90" t="s">
        <v>3056</v>
      </c>
      <c r="H194" s="86"/>
      <c r="I194" s="86">
        <v>1</v>
      </c>
      <c r="J194" s="86">
        <v>1</v>
      </c>
    </row>
    <row r="195" spans="1:10" x14ac:dyDescent="0.25">
      <c r="A195" s="90" t="s">
        <v>3064</v>
      </c>
      <c r="B195" s="86">
        <v>1</v>
      </c>
      <c r="C195" s="86"/>
      <c r="D195" s="86"/>
      <c r="E195" s="86">
        <v>1</v>
      </c>
      <c r="G195" s="90" t="s">
        <v>3064</v>
      </c>
      <c r="H195" s="86"/>
      <c r="I195" s="86">
        <v>1</v>
      </c>
      <c r="J195" s="86">
        <v>1</v>
      </c>
    </row>
    <row r="196" spans="1:10" x14ac:dyDescent="0.25">
      <c r="A196" s="90" t="s">
        <v>3067</v>
      </c>
      <c r="B196" s="86">
        <v>1</v>
      </c>
      <c r="C196" s="86"/>
      <c r="D196" s="86"/>
      <c r="E196" s="86">
        <v>1</v>
      </c>
      <c r="G196" s="90" t="s">
        <v>3067</v>
      </c>
      <c r="H196" s="86"/>
      <c r="I196" s="86">
        <v>1</v>
      </c>
      <c r="J196" s="86">
        <v>1</v>
      </c>
    </row>
    <row r="197" spans="1:10" x14ac:dyDescent="0.25">
      <c r="A197" s="90" t="s">
        <v>3069</v>
      </c>
      <c r="B197" s="86">
        <v>1</v>
      </c>
      <c r="C197" s="86"/>
      <c r="D197" s="86"/>
      <c r="E197" s="86">
        <v>1</v>
      </c>
      <c r="G197" s="90" t="s">
        <v>3069</v>
      </c>
      <c r="H197" s="86"/>
      <c r="I197" s="86">
        <v>1</v>
      </c>
      <c r="J197" s="86">
        <v>1</v>
      </c>
    </row>
    <row r="198" spans="1:10" x14ac:dyDescent="0.25">
      <c r="A198" s="90" t="s">
        <v>3073</v>
      </c>
      <c r="B198" s="86"/>
      <c r="C198" s="86"/>
      <c r="D198" s="86">
        <v>1</v>
      </c>
      <c r="E198" s="86">
        <v>1</v>
      </c>
      <c r="G198" s="90" t="s">
        <v>3073</v>
      </c>
      <c r="H198" s="86"/>
      <c r="I198" s="86">
        <v>1</v>
      </c>
      <c r="J198" s="86">
        <v>1</v>
      </c>
    </row>
    <row r="199" spans="1:10" x14ac:dyDescent="0.25">
      <c r="A199" s="90" t="s">
        <v>3079</v>
      </c>
      <c r="B199" s="86">
        <v>1</v>
      </c>
      <c r="C199" s="86"/>
      <c r="D199" s="86"/>
      <c r="E199" s="86">
        <v>1</v>
      </c>
      <c r="G199" s="90" t="s">
        <v>3079</v>
      </c>
      <c r="H199" s="86"/>
      <c r="I199" s="86">
        <v>1</v>
      </c>
      <c r="J199" s="86">
        <v>1</v>
      </c>
    </row>
    <row r="200" spans="1:10" x14ac:dyDescent="0.25">
      <c r="A200" s="90" t="s">
        <v>3083</v>
      </c>
      <c r="B200" s="86">
        <v>1</v>
      </c>
      <c r="C200" s="86"/>
      <c r="D200" s="86"/>
      <c r="E200" s="86">
        <v>1</v>
      </c>
      <c r="G200" s="90" t="s">
        <v>3083</v>
      </c>
      <c r="H200" s="86"/>
      <c r="I200" s="86">
        <v>1</v>
      </c>
      <c r="J200" s="86">
        <v>1</v>
      </c>
    </row>
    <row r="201" spans="1:10" x14ac:dyDescent="0.25">
      <c r="A201" s="90" t="s">
        <v>3110</v>
      </c>
      <c r="B201" s="86">
        <v>1</v>
      </c>
      <c r="C201" s="86"/>
      <c r="D201" s="86"/>
      <c r="E201" s="86">
        <v>1</v>
      </c>
      <c r="G201" s="90" t="s">
        <v>3110</v>
      </c>
      <c r="H201" s="86"/>
      <c r="I201" s="86">
        <v>1</v>
      </c>
      <c r="J201" s="86">
        <v>1</v>
      </c>
    </row>
    <row r="202" spans="1:10" x14ac:dyDescent="0.25">
      <c r="A202" s="90" t="s">
        <v>3119</v>
      </c>
      <c r="B202" s="86">
        <v>1</v>
      </c>
      <c r="C202" s="86"/>
      <c r="D202" s="86"/>
      <c r="E202" s="86">
        <v>1</v>
      </c>
      <c r="G202" s="90" t="s">
        <v>3119</v>
      </c>
      <c r="H202" s="86"/>
      <c r="I202" s="86">
        <v>1</v>
      </c>
      <c r="J202" s="86">
        <v>1</v>
      </c>
    </row>
    <row r="203" spans="1:10" x14ac:dyDescent="0.25">
      <c r="A203" s="90" t="s">
        <v>3159</v>
      </c>
      <c r="B203" s="86">
        <v>1</v>
      </c>
      <c r="C203" s="86"/>
      <c r="D203" s="86"/>
      <c r="E203" s="86">
        <v>1</v>
      </c>
      <c r="G203" s="90" t="s">
        <v>3159</v>
      </c>
      <c r="H203" s="86"/>
      <c r="I203" s="86">
        <v>1</v>
      </c>
      <c r="J203" s="86">
        <v>1</v>
      </c>
    </row>
    <row r="204" spans="1:10" x14ac:dyDescent="0.25">
      <c r="A204" s="90" t="s">
        <v>3167</v>
      </c>
      <c r="B204" s="86">
        <v>1</v>
      </c>
      <c r="C204" s="86"/>
      <c r="D204" s="86"/>
      <c r="E204" s="86">
        <v>1</v>
      </c>
      <c r="G204" s="90" t="s">
        <v>3167</v>
      </c>
      <c r="H204" s="86"/>
      <c r="I204" s="86">
        <v>1</v>
      </c>
      <c r="J204" s="86">
        <v>1</v>
      </c>
    </row>
    <row r="205" spans="1:10" x14ac:dyDescent="0.25">
      <c r="A205" s="90" t="s">
        <v>3183</v>
      </c>
      <c r="B205" s="86">
        <v>1</v>
      </c>
      <c r="C205" s="86"/>
      <c r="D205" s="86"/>
      <c r="E205" s="86">
        <v>1</v>
      </c>
      <c r="G205" s="90" t="s">
        <v>3183</v>
      </c>
      <c r="H205" s="86"/>
      <c r="I205" s="86">
        <v>1</v>
      </c>
      <c r="J205" s="86">
        <v>1</v>
      </c>
    </row>
    <row r="206" spans="1:10" x14ac:dyDescent="0.25">
      <c r="A206" s="90" t="s">
        <v>3194</v>
      </c>
      <c r="B206" s="86">
        <v>1</v>
      </c>
      <c r="C206" s="86"/>
      <c r="D206" s="86"/>
      <c r="E206" s="86">
        <v>1</v>
      </c>
      <c r="G206" s="90" t="s">
        <v>3194</v>
      </c>
      <c r="H206" s="86"/>
      <c r="I206" s="86">
        <v>1</v>
      </c>
      <c r="J206" s="86">
        <v>1</v>
      </c>
    </row>
    <row r="207" spans="1:10" x14ac:dyDescent="0.25">
      <c r="A207" s="90" t="s">
        <v>3205</v>
      </c>
      <c r="B207" s="86">
        <v>1</v>
      </c>
      <c r="C207" s="86"/>
      <c r="D207" s="86"/>
      <c r="E207" s="86">
        <v>1</v>
      </c>
      <c r="G207" s="90" t="s">
        <v>3205</v>
      </c>
      <c r="H207" s="86"/>
      <c r="I207" s="86">
        <v>1</v>
      </c>
      <c r="J207" s="86">
        <v>1</v>
      </c>
    </row>
    <row r="208" spans="1:10" x14ac:dyDescent="0.25">
      <c r="A208" s="90" t="s">
        <v>3212</v>
      </c>
      <c r="B208" s="86">
        <v>1</v>
      </c>
      <c r="C208" s="86"/>
      <c r="D208" s="86"/>
      <c r="E208" s="86">
        <v>1</v>
      </c>
      <c r="G208" s="90" t="s">
        <v>3212</v>
      </c>
      <c r="H208" s="86"/>
      <c r="I208" s="86">
        <v>1</v>
      </c>
      <c r="J208" s="86">
        <v>1</v>
      </c>
    </row>
    <row r="209" spans="1:10" x14ac:dyDescent="0.25">
      <c r="A209" s="90" t="s">
        <v>3246</v>
      </c>
      <c r="B209" s="86">
        <v>1</v>
      </c>
      <c r="C209" s="86"/>
      <c r="D209" s="86"/>
      <c r="E209" s="86">
        <v>1</v>
      </c>
      <c r="G209" s="90" t="s">
        <v>3246</v>
      </c>
      <c r="H209" s="86"/>
      <c r="I209" s="86">
        <v>1</v>
      </c>
      <c r="J209" s="86">
        <v>1</v>
      </c>
    </row>
    <row r="210" spans="1:10" x14ac:dyDescent="0.25">
      <c r="A210" s="90" t="s">
        <v>3294</v>
      </c>
      <c r="B210" s="86">
        <v>1</v>
      </c>
      <c r="C210" s="86"/>
      <c r="D210" s="86"/>
      <c r="E210" s="86">
        <v>1</v>
      </c>
      <c r="G210" s="90" t="s">
        <v>3294</v>
      </c>
      <c r="H210" s="86"/>
      <c r="I210" s="86">
        <v>1</v>
      </c>
      <c r="J210" s="86">
        <v>1</v>
      </c>
    </row>
    <row r="211" spans="1:10" x14ac:dyDescent="0.25">
      <c r="A211" s="90" t="s">
        <v>3305</v>
      </c>
      <c r="B211" s="86"/>
      <c r="C211" s="86">
        <v>1</v>
      </c>
      <c r="D211" s="86"/>
      <c r="E211" s="86">
        <v>1</v>
      </c>
      <c r="G211" s="90" t="s">
        <v>3305</v>
      </c>
      <c r="H211" s="86"/>
      <c r="I211" s="86">
        <v>1</v>
      </c>
      <c r="J211" s="86">
        <v>1</v>
      </c>
    </row>
    <row r="212" spans="1:10" x14ac:dyDescent="0.25">
      <c r="A212" s="90" t="s">
        <v>3433</v>
      </c>
      <c r="B212" s="86">
        <v>1</v>
      </c>
      <c r="C212" s="86"/>
      <c r="D212" s="86"/>
      <c r="E212" s="86">
        <v>1</v>
      </c>
      <c r="G212" s="90" t="s">
        <v>3433</v>
      </c>
      <c r="H212" s="86"/>
      <c r="I212" s="86">
        <v>1</v>
      </c>
      <c r="J212" s="86">
        <v>1</v>
      </c>
    </row>
    <row r="213" spans="1:10" x14ac:dyDescent="0.25">
      <c r="A213" s="90" t="s">
        <v>3440</v>
      </c>
      <c r="B213" s="86">
        <v>1</v>
      </c>
      <c r="C213" s="86"/>
      <c r="D213" s="86"/>
      <c r="E213" s="86">
        <v>1</v>
      </c>
      <c r="G213" s="90" t="s">
        <v>3440</v>
      </c>
      <c r="H213" s="86"/>
      <c r="I213" s="86">
        <v>1</v>
      </c>
      <c r="J213" s="86">
        <v>1</v>
      </c>
    </row>
    <row r="214" spans="1:10" x14ac:dyDescent="0.25">
      <c r="A214" s="90" t="s">
        <v>3442</v>
      </c>
      <c r="B214" s="86"/>
      <c r="C214" s="86"/>
      <c r="D214" s="86">
        <v>1</v>
      </c>
      <c r="E214" s="86">
        <v>1</v>
      </c>
      <c r="G214" s="90" t="s">
        <v>3442</v>
      </c>
      <c r="H214" s="86"/>
      <c r="I214" s="86">
        <v>1</v>
      </c>
      <c r="J214" s="86">
        <v>1</v>
      </c>
    </row>
    <row r="215" spans="1:10" x14ac:dyDescent="0.25">
      <c r="A215" s="90" t="s">
        <v>3453</v>
      </c>
      <c r="B215" s="86">
        <v>1</v>
      </c>
      <c r="C215" s="86"/>
      <c r="D215" s="86"/>
      <c r="E215" s="86">
        <v>1</v>
      </c>
      <c r="G215" s="90" t="s">
        <v>3453</v>
      </c>
      <c r="H215" s="86"/>
      <c r="I215" s="86">
        <v>1</v>
      </c>
      <c r="J215" s="86">
        <v>1</v>
      </c>
    </row>
    <row r="216" spans="1:10" x14ac:dyDescent="0.25">
      <c r="A216" s="90" t="s">
        <v>3459</v>
      </c>
      <c r="B216" s="86">
        <v>1</v>
      </c>
      <c r="C216" s="86"/>
      <c r="D216" s="86"/>
      <c r="E216" s="86">
        <v>1</v>
      </c>
      <c r="G216" s="90" t="s">
        <v>3459</v>
      </c>
      <c r="H216" s="86"/>
      <c r="I216" s="86">
        <v>1</v>
      </c>
      <c r="J216" s="86">
        <v>1</v>
      </c>
    </row>
    <row r="217" spans="1:10" x14ac:dyDescent="0.25">
      <c r="A217" s="90" t="s">
        <v>3462</v>
      </c>
      <c r="B217" s="86">
        <v>1</v>
      </c>
      <c r="C217" s="86"/>
      <c r="D217" s="86"/>
      <c r="E217" s="86">
        <v>1</v>
      </c>
      <c r="G217" s="90" t="s">
        <v>3462</v>
      </c>
      <c r="H217" s="86"/>
      <c r="I217" s="86">
        <v>1</v>
      </c>
      <c r="J217" s="86">
        <v>1</v>
      </c>
    </row>
    <row r="218" spans="1:10" x14ac:dyDescent="0.25">
      <c r="A218" s="90" t="s">
        <v>3466</v>
      </c>
      <c r="B218" s="86">
        <v>1</v>
      </c>
      <c r="C218" s="86"/>
      <c r="D218" s="86"/>
      <c r="E218" s="86">
        <v>1</v>
      </c>
      <c r="G218" s="90" t="s">
        <v>3466</v>
      </c>
      <c r="H218" s="86"/>
      <c r="I218" s="86">
        <v>1</v>
      </c>
      <c r="J218" s="86">
        <v>1</v>
      </c>
    </row>
    <row r="219" spans="1:10" x14ac:dyDescent="0.25">
      <c r="A219" s="90" t="s">
        <v>3504</v>
      </c>
      <c r="B219" s="86"/>
      <c r="C219" s="86"/>
      <c r="D219" s="86">
        <v>1</v>
      </c>
      <c r="E219" s="86">
        <v>1</v>
      </c>
      <c r="G219" s="90" t="s">
        <v>3504</v>
      </c>
      <c r="H219" s="86"/>
      <c r="I219" s="86">
        <v>1</v>
      </c>
      <c r="J219" s="86">
        <v>1</v>
      </c>
    </row>
    <row r="220" spans="1:10" x14ac:dyDescent="0.25">
      <c r="A220" s="90" t="s">
        <v>3511</v>
      </c>
      <c r="B220" s="86"/>
      <c r="C220" s="86"/>
      <c r="D220" s="86">
        <v>1</v>
      </c>
      <c r="E220" s="86">
        <v>1</v>
      </c>
      <c r="G220" s="90" t="s">
        <v>3511</v>
      </c>
      <c r="H220" s="86"/>
      <c r="I220" s="86">
        <v>1</v>
      </c>
      <c r="J220" s="86">
        <v>1</v>
      </c>
    </row>
    <row r="221" spans="1:10" x14ac:dyDescent="0.25">
      <c r="A221" s="90" t="s">
        <v>3514</v>
      </c>
      <c r="B221" s="86">
        <v>1</v>
      </c>
      <c r="C221" s="86"/>
      <c r="D221" s="86"/>
      <c r="E221" s="86">
        <v>1</v>
      </c>
      <c r="G221" s="90" t="s">
        <v>3514</v>
      </c>
      <c r="H221" s="86"/>
      <c r="I221" s="86">
        <v>1</v>
      </c>
      <c r="J221" s="86">
        <v>1</v>
      </c>
    </row>
    <row r="222" spans="1:10" x14ac:dyDescent="0.25">
      <c r="A222" s="90" t="s">
        <v>3580</v>
      </c>
      <c r="B222" s="86">
        <v>1</v>
      </c>
      <c r="C222" s="86"/>
      <c r="D222" s="86"/>
      <c r="E222" s="86">
        <v>1</v>
      </c>
      <c r="G222" s="90" t="s">
        <v>3580</v>
      </c>
      <c r="H222" s="86"/>
      <c r="I222" s="86">
        <v>1</v>
      </c>
      <c r="J222" s="86">
        <v>1</v>
      </c>
    </row>
    <row r="223" spans="1:10" x14ac:dyDescent="0.25">
      <c r="A223" s="90" t="s">
        <v>3588</v>
      </c>
      <c r="B223" s="86"/>
      <c r="C223" s="86"/>
      <c r="D223" s="86">
        <v>1</v>
      </c>
      <c r="E223" s="86">
        <v>1</v>
      </c>
      <c r="G223" s="90" t="s">
        <v>3588</v>
      </c>
      <c r="H223" s="86"/>
      <c r="I223" s="86">
        <v>1</v>
      </c>
      <c r="J223" s="86">
        <v>1</v>
      </c>
    </row>
    <row r="224" spans="1:10" x14ac:dyDescent="0.25">
      <c r="A224" s="90" t="s">
        <v>3591</v>
      </c>
      <c r="B224" s="86">
        <v>1</v>
      </c>
      <c r="C224" s="86"/>
      <c r="D224" s="86"/>
      <c r="E224" s="86">
        <v>1</v>
      </c>
      <c r="G224" s="90" t="s">
        <v>3591</v>
      </c>
      <c r="H224" s="86"/>
      <c r="I224" s="86">
        <v>1</v>
      </c>
      <c r="J224" s="86">
        <v>1</v>
      </c>
    </row>
    <row r="225" spans="1:10" x14ac:dyDescent="0.25">
      <c r="A225" s="90" t="s">
        <v>3593</v>
      </c>
      <c r="B225" s="86">
        <v>1</v>
      </c>
      <c r="C225" s="86"/>
      <c r="D225" s="86"/>
      <c r="E225" s="86">
        <v>1</v>
      </c>
      <c r="G225" s="90" t="s">
        <v>3593</v>
      </c>
      <c r="H225" s="86"/>
      <c r="I225" s="86">
        <v>1</v>
      </c>
      <c r="J225" s="86">
        <v>1</v>
      </c>
    </row>
    <row r="226" spans="1:10" x14ac:dyDescent="0.25">
      <c r="A226" s="90" t="s">
        <v>3596</v>
      </c>
      <c r="B226" s="86"/>
      <c r="C226" s="86"/>
      <c r="D226" s="86">
        <v>1</v>
      </c>
      <c r="E226" s="86">
        <v>1</v>
      </c>
      <c r="G226" s="90" t="s">
        <v>3596</v>
      </c>
      <c r="H226" s="86"/>
      <c r="I226" s="86">
        <v>1</v>
      </c>
      <c r="J226" s="86">
        <v>1</v>
      </c>
    </row>
    <row r="227" spans="1:10" x14ac:dyDescent="0.25">
      <c r="A227" s="90" t="s">
        <v>3601</v>
      </c>
      <c r="B227" s="86"/>
      <c r="C227" s="86"/>
      <c r="D227" s="86">
        <v>1</v>
      </c>
      <c r="E227" s="86">
        <v>1</v>
      </c>
      <c r="G227" s="90" t="s">
        <v>3601</v>
      </c>
      <c r="H227" s="86"/>
      <c r="I227" s="86">
        <v>1</v>
      </c>
      <c r="J227" s="86">
        <v>1</v>
      </c>
    </row>
    <row r="228" spans="1:10" x14ac:dyDescent="0.25">
      <c r="A228" s="90" t="s">
        <v>3604</v>
      </c>
      <c r="B228" s="86"/>
      <c r="C228" s="86"/>
      <c r="D228" s="86">
        <v>1</v>
      </c>
      <c r="E228" s="86">
        <v>1</v>
      </c>
      <c r="G228" s="90" t="s">
        <v>3604</v>
      </c>
      <c r="H228" s="86"/>
      <c r="I228" s="86">
        <v>1</v>
      </c>
      <c r="J228" s="86">
        <v>1</v>
      </c>
    </row>
    <row r="229" spans="1:10" x14ac:dyDescent="0.25">
      <c r="A229" s="90" t="s">
        <v>3607</v>
      </c>
      <c r="B229" s="86">
        <v>1</v>
      </c>
      <c r="C229" s="86"/>
      <c r="D229" s="86"/>
      <c r="E229" s="86">
        <v>1</v>
      </c>
      <c r="G229" s="90" t="s">
        <v>3607</v>
      </c>
      <c r="H229" s="86"/>
      <c r="I229" s="86">
        <v>1</v>
      </c>
      <c r="J229" s="86">
        <v>1</v>
      </c>
    </row>
    <row r="230" spans="1:10" x14ac:dyDescent="0.25">
      <c r="A230" s="90" t="s">
        <v>3609</v>
      </c>
      <c r="B230" s="86">
        <v>1</v>
      </c>
      <c r="C230" s="86"/>
      <c r="D230" s="86"/>
      <c r="E230" s="86">
        <v>1</v>
      </c>
      <c r="G230" s="90" t="s">
        <v>3609</v>
      </c>
      <c r="H230" s="86"/>
      <c r="I230" s="86">
        <v>1</v>
      </c>
      <c r="J230" s="86">
        <v>1</v>
      </c>
    </row>
    <row r="231" spans="1:10" x14ac:dyDescent="0.25">
      <c r="A231" s="90" t="s">
        <v>3614</v>
      </c>
      <c r="B231" s="86">
        <v>1</v>
      </c>
      <c r="C231" s="86"/>
      <c r="D231" s="86"/>
      <c r="E231" s="86">
        <v>1</v>
      </c>
      <c r="G231" s="90" t="s">
        <v>3614</v>
      </c>
      <c r="H231" s="86"/>
      <c r="I231" s="86">
        <v>1</v>
      </c>
      <c r="J231" s="86">
        <v>1</v>
      </c>
    </row>
    <row r="232" spans="1:10" x14ac:dyDescent="0.25">
      <c r="A232" s="90" t="s">
        <v>3616</v>
      </c>
      <c r="B232" s="86"/>
      <c r="C232" s="86"/>
      <c r="D232" s="86">
        <v>1</v>
      </c>
      <c r="E232" s="86">
        <v>1</v>
      </c>
      <c r="G232" s="90" t="s">
        <v>3616</v>
      </c>
      <c r="H232" s="86"/>
      <c r="I232" s="86">
        <v>1</v>
      </c>
      <c r="J232" s="86">
        <v>1</v>
      </c>
    </row>
    <row r="233" spans="1:10" x14ac:dyDescent="0.25">
      <c r="A233" s="90" t="s">
        <v>3617</v>
      </c>
      <c r="B233" s="86">
        <v>1</v>
      </c>
      <c r="C233" s="86"/>
      <c r="D233" s="86"/>
      <c r="E233" s="86">
        <v>1</v>
      </c>
      <c r="G233" s="90" t="s">
        <v>3617</v>
      </c>
      <c r="H233" s="86"/>
      <c r="I233" s="86">
        <v>1</v>
      </c>
      <c r="J233" s="86">
        <v>1</v>
      </c>
    </row>
    <row r="234" spans="1:10" x14ac:dyDescent="0.25">
      <c r="A234" s="90" t="s">
        <v>3619</v>
      </c>
      <c r="B234" s="86">
        <v>1</v>
      </c>
      <c r="C234" s="86"/>
      <c r="D234" s="86"/>
      <c r="E234" s="86">
        <v>1</v>
      </c>
      <c r="G234" s="90" t="s">
        <v>3619</v>
      </c>
      <c r="H234" s="86"/>
      <c r="I234" s="86">
        <v>1</v>
      </c>
      <c r="J234" s="86">
        <v>1</v>
      </c>
    </row>
    <row r="235" spans="1:10" x14ac:dyDescent="0.25">
      <c r="A235" s="90" t="s">
        <v>3681</v>
      </c>
      <c r="B235" s="86">
        <v>1</v>
      </c>
      <c r="C235" s="86"/>
      <c r="D235" s="86"/>
      <c r="E235" s="86">
        <v>1</v>
      </c>
      <c r="G235" s="90" t="s">
        <v>3681</v>
      </c>
      <c r="H235" s="86"/>
      <c r="I235" s="86">
        <v>1</v>
      </c>
      <c r="J235" s="86">
        <v>1</v>
      </c>
    </row>
    <row r="236" spans="1:10" x14ac:dyDescent="0.25">
      <c r="A236" s="90" t="s">
        <v>3682</v>
      </c>
      <c r="B236" s="86">
        <v>1</v>
      </c>
      <c r="C236" s="86"/>
      <c r="D236" s="86"/>
      <c r="E236" s="86">
        <v>1</v>
      </c>
      <c r="G236" s="90" t="s">
        <v>3682</v>
      </c>
      <c r="H236" s="86"/>
      <c r="I236" s="86">
        <v>1</v>
      </c>
      <c r="J236" s="86">
        <v>1</v>
      </c>
    </row>
    <row r="237" spans="1:10" x14ac:dyDescent="0.25">
      <c r="A237" s="90" t="s">
        <v>3685</v>
      </c>
      <c r="B237" s="86">
        <v>1</v>
      </c>
      <c r="C237" s="86"/>
      <c r="D237" s="86"/>
      <c r="E237" s="86">
        <v>1</v>
      </c>
      <c r="G237" s="90" t="s">
        <v>3685</v>
      </c>
      <c r="H237" s="86"/>
      <c r="I237" s="86">
        <v>1</v>
      </c>
      <c r="J237" s="86">
        <v>1</v>
      </c>
    </row>
    <row r="238" spans="1:10" x14ac:dyDescent="0.25">
      <c r="A238" s="90" t="s">
        <v>3772</v>
      </c>
      <c r="B238" s="86">
        <v>1</v>
      </c>
      <c r="C238" s="86"/>
      <c r="D238" s="86"/>
      <c r="E238" s="86">
        <v>1</v>
      </c>
      <c r="G238" s="90" t="s">
        <v>3772</v>
      </c>
      <c r="H238" s="86"/>
      <c r="I238" s="86">
        <v>1</v>
      </c>
      <c r="J238" s="86">
        <v>1</v>
      </c>
    </row>
    <row r="239" spans="1:10" x14ac:dyDescent="0.25">
      <c r="A239" s="90" t="s">
        <v>3792</v>
      </c>
      <c r="B239" s="86">
        <v>1</v>
      </c>
      <c r="C239" s="86"/>
      <c r="D239" s="86"/>
      <c r="E239" s="86">
        <v>1</v>
      </c>
      <c r="G239" s="90" t="s">
        <v>3792</v>
      </c>
      <c r="H239" s="86"/>
      <c r="I239" s="86">
        <v>1</v>
      </c>
      <c r="J239" s="86">
        <v>1</v>
      </c>
    </row>
    <row r="240" spans="1:10" x14ac:dyDescent="0.25">
      <c r="A240" s="90" t="s">
        <v>3818</v>
      </c>
      <c r="B240" s="86"/>
      <c r="C240" s="86">
        <v>1</v>
      </c>
      <c r="D240" s="86"/>
      <c r="E240" s="86">
        <v>1</v>
      </c>
      <c r="G240" s="90" t="s">
        <v>3818</v>
      </c>
      <c r="H240" s="86"/>
      <c r="I240" s="86">
        <v>1</v>
      </c>
      <c r="J240" s="86">
        <v>1</v>
      </c>
    </row>
    <row r="241" spans="1:10" x14ac:dyDescent="0.25">
      <c r="A241" s="90" t="s">
        <v>3849</v>
      </c>
      <c r="B241" s="86">
        <v>1</v>
      </c>
      <c r="C241" s="86"/>
      <c r="D241" s="86"/>
      <c r="E241" s="86">
        <v>1</v>
      </c>
      <c r="G241" s="90" t="s">
        <v>3849</v>
      </c>
      <c r="H241" s="86"/>
      <c r="I241" s="86">
        <v>1</v>
      </c>
      <c r="J241" s="86">
        <v>1</v>
      </c>
    </row>
    <row r="242" spans="1:10" x14ac:dyDescent="0.25">
      <c r="A242" s="90" t="s">
        <v>3863</v>
      </c>
      <c r="B242" s="86"/>
      <c r="C242" s="86"/>
      <c r="D242" s="86">
        <v>1</v>
      </c>
      <c r="E242" s="86">
        <v>1</v>
      </c>
      <c r="G242" s="90" t="s">
        <v>3863</v>
      </c>
      <c r="H242" s="86"/>
      <c r="I242" s="86">
        <v>1</v>
      </c>
      <c r="J242" s="86">
        <v>1</v>
      </c>
    </row>
    <row r="243" spans="1:10" x14ac:dyDescent="0.25">
      <c r="A243" s="90" t="s">
        <v>3867</v>
      </c>
      <c r="B243" s="86"/>
      <c r="C243" s="86"/>
      <c r="D243" s="86">
        <v>1</v>
      </c>
      <c r="E243" s="86">
        <v>1</v>
      </c>
      <c r="G243" s="90" t="s">
        <v>3867</v>
      </c>
      <c r="H243" s="86"/>
      <c r="I243" s="86">
        <v>1</v>
      </c>
      <c r="J243" s="86">
        <v>1</v>
      </c>
    </row>
    <row r="244" spans="1:10" x14ac:dyDescent="0.25">
      <c r="A244" s="90" t="s">
        <v>3868</v>
      </c>
      <c r="B244" s="86"/>
      <c r="C244" s="86"/>
      <c r="D244" s="86">
        <v>1</v>
      </c>
      <c r="E244" s="86">
        <v>1</v>
      </c>
      <c r="G244" s="90" t="s">
        <v>3868</v>
      </c>
      <c r="H244" s="86"/>
      <c r="I244" s="86">
        <v>1</v>
      </c>
      <c r="J244" s="86">
        <v>1</v>
      </c>
    </row>
    <row r="245" spans="1:10" x14ac:dyDescent="0.25">
      <c r="A245" s="90" t="s">
        <v>3871</v>
      </c>
      <c r="B245" s="86">
        <v>1</v>
      </c>
      <c r="C245" s="86"/>
      <c r="D245" s="86"/>
      <c r="E245" s="86">
        <v>1</v>
      </c>
      <c r="G245" s="90" t="s">
        <v>3871</v>
      </c>
      <c r="H245" s="86"/>
      <c r="I245" s="86">
        <v>1</v>
      </c>
      <c r="J245" s="86">
        <v>1</v>
      </c>
    </row>
    <row r="246" spans="1:10" x14ac:dyDescent="0.25">
      <c r="A246" s="90" t="s">
        <v>3875</v>
      </c>
      <c r="B246" s="86"/>
      <c r="C246" s="86"/>
      <c r="D246" s="86">
        <v>1</v>
      </c>
      <c r="E246" s="86">
        <v>1</v>
      </c>
      <c r="G246" s="90" t="s">
        <v>3875</v>
      </c>
      <c r="H246" s="86"/>
      <c r="I246" s="86">
        <v>1</v>
      </c>
      <c r="J246" s="86">
        <v>1</v>
      </c>
    </row>
    <row r="247" spans="1:10" x14ac:dyDescent="0.25">
      <c r="A247" s="90" t="s">
        <v>3880</v>
      </c>
      <c r="B247" s="86">
        <v>1</v>
      </c>
      <c r="C247" s="86"/>
      <c r="D247" s="86"/>
      <c r="E247" s="86">
        <v>1</v>
      </c>
      <c r="G247" s="90" t="s">
        <v>3880</v>
      </c>
      <c r="H247" s="86"/>
      <c r="I247" s="86">
        <v>1</v>
      </c>
      <c r="J247" s="86">
        <v>1</v>
      </c>
    </row>
    <row r="248" spans="1:10" x14ac:dyDescent="0.25">
      <c r="A248" s="90" t="s">
        <v>3884</v>
      </c>
      <c r="B248" s="86"/>
      <c r="C248" s="86"/>
      <c r="D248" s="86">
        <v>1</v>
      </c>
      <c r="E248" s="86">
        <v>1</v>
      </c>
      <c r="G248" s="90" t="s">
        <v>3884</v>
      </c>
      <c r="H248" s="86"/>
      <c r="I248" s="86">
        <v>1</v>
      </c>
      <c r="J248" s="86">
        <v>1</v>
      </c>
    </row>
    <row r="249" spans="1:10" x14ac:dyDescent="0.25">
      <c r="A249" s="90" t="s">
        <v>3889</v>
      </c>
      <c r="B249" s="86">
        <v>1</v>
      </c>
      <c r="C249" s="86"/>
      <c r="D249" s="86"/>
      <c r="E249" s="86">
        <v>1</v>
      </c>
      <c r="G249" s="90" t="s">
        <v>3889</v>
      </c>
      <c r="H249" s="86"/>
      <c r="I249" s="86">
        <v>1</v>
      </c>
      <c r="J249" s="86">
        <v>1</v>
      </c>
    </row>
    <row r="250" spans="1:10" x14ac:dyDescent="0.25">
      <c r="A250" s="90" t="s">
        <v>3892</v>
      </c>
      <c r="B250" s="86">
        <v>1</v>
      </c>
      <c r="C250" s="86"/>
      <c r="D250" s="86"/>
      <c r="E250" s="86">
        <v>1</v>
      </c>
      <c r="G250" s="90" t="s">
        <v>3892</v>
      </c>
      <c r="H250" s="86"/>
      <c r="I250" s="86">
        <v>1</v>
      </c>
      <c r="J250" s="86">
        <v>1</v>
      </c>
    </row>
    <row r="251" spans="1:10" x14ac:dyDescent="0.25">
      <c r="A251" s="90" t="s">
        <v>3893</v>
      </c>
      <c r="B251" s="86">
        <v>1</v>
      </c>
      <c r="C251" s="86"/>
      <c r="D251" s="86"/>
      <c r="E251" s="86">
        <v>1</v>
      </c>
      <c r="G251" s="90" t="s">
        <v>3893</v>
      </c>
      <c r="H251" s="86"/>
      <c r="I251" s="86">
        <v>1</v>
      </c>
      <c r="J251" s="86">
        <v>1</v>
      </c>
    </row>
    <row r="252" spans="1:10" x14ac:dyDescent="0.25">
      <c r="A252" s="90" t="s">
        <v>3896</v>
      </c>
      <c r="B252" s="86">
        <v>1</v>
      </c>
      <c r="C252" s="86"/>
      <c r="D252" s="86"/>
      <c r="E252" s="86">
        <v>1</v>
      </c>
      <c r="G252" s="90" t="s">
        <v>3896</v>
      </c>
      <c r="H252" s="86"/>
      <c r="I252" s="86">
        <v>1</v>
      </c>
      <c r="J252" s="86">
        <v>1</v>
      </c>
    </row>
    <row r="253" spans="1:10" x14ac:dyDescent="0.25">
      <c r="A253" s="90" t="s">
        <v>3897</v>
      </c>
      <c r="B253" s="86">
        <v>1</v>
      </c>
      <c r="C253" s="86"/>
      <c r="D253" s="86"/>
      <c r="E253" s="86">
        <v>1</v>
      </c>
      <c r="G253" s="90" t="s">
        <v>3897</v>
      </c>
      <c r="H253" s="86"/>
      <c r="I253" s="86">
        <v>1</v>
      </c>
      <c r="J253" s="86">
        <v>1</v>
      </c>
    </row>
    <row r="254" spans="1:10" x14ac:dyDescent="0.25">
      <c r="A254" s="90" t="s">
        <v>3899</v>
      </c>
      <c r="B254" s="86">
        <v>1</v>
      </c>
      <c r="C254" s="86"/>
      <c r="D254" s="86"/>
      <c r="E254" s="86">
        <v>1</v>
      </c>
      <c r="G254" s="90" t="s">
        <v>3899</v>
      </c>
      <c r="H254" s="86"/>
      <c r="I254" s="86">
        <v>1</v>
      </c>
      <c r="J254" s="86">
        <v>1</v>
      </c>
    </row>
    <row r="255" spans="1:10" x14ac:dyDescent="0.25">
      <c r="A255" s="90" t="s">
        <v>3906</v>
      </c>
      <c r="B255" s="86">
        <v>1</v>
      </c>
      <c r="C255" s="86"/>
      <c r="D255" s="86"/>
      <c r="E255" s="86">
        <v>1</v>
      </c>
      <c r="G255" s="90" t="s">
        <v>3906</v>
      </c>
      <c r="H255" s="86"/>
      <c r="I255" s="86">
        <v>1</v>
      </c>
      <c r="J255" s="86">
        <v>1</v>
      </c>
    </row>
    <row r="256" spans="1:10" x14ac:dyDescent="0.25">
      <c r="A256" s="90" t="s">
        <v>3914</v>
      </c>
      <c r="B256" s="86">
        <v>1</v>
      </c>
      <c r="C256" s="86"/>
      <c r="D256" s="86"/>
      <c r="E256" s="86">
        <v>1</v>
      </c>
      <c r="G256" s="90" t="s">
        <v>3914</v>
      </c>
      <c r="H256" s="86"/>
      <c r="I256" s="86">
        <v>1</v>
      </c>
      <c r="J256" s="86">
        <v>1</v>
      </c>
    </row>
    <row r="257" spans="1:10" x14ac:dyDescent="0.25">
      <c r="A257" s="90" t="s">
        <v>3945</v>
      </c>
      <c r="B257" s="86">
        <v>1</v>
      </c>
      <c r="C257" s="86"/>
      <c r="D257" s="86"/>
      <c r="E257" s="86">
        <v>1</v>
      </c>
      <c r="G257" s="90" t="s">
        <v>3945</v>
      </c>
      <c r="H257" s="86"/>
      <c r="I257" s="86">
        <v>1</v>
      </c>
      <c r="J257" s="86">
        <v>1</v>
      </c>
    </row>
    <row r="258" spans="1:10" x14ac:dyDescent="0.25">
      <c r="A258" s="90" t="s">
        <v>3949</v>
      </c>
      <c r="B258" s="86">
        <v>1</v>
      </c>
      <c r="C258" s="86"/>
      <c r="D258" s="86"/>
      <c r="E258" s="86">
        <v>1</v>
      </c>
      <c r="G258" s="90" t="s">
        <v>3949</v>
      </c>
      <c r="H258" s="86"/>
      <c r="I258" s="86">
        <v>1</v>
      </c>
      <c r="J258" s="86">
        <v>1</v>
      </c>
    </row>
    <row r="259" spans="1:10" x14ac:dyDescent="0.25">
      <c r="A259" s="90" t="s">
        <v>3956</v>
      </c>
      <c r="B259" s="86">
        <v>1</v>
      </c>
      <c r="C259" s="86"/>
      <c r="D259" s="86"/>
      <c r="E259" s="86">
        <v>1</v>
      </c>
      <c r="G259" s="90" t="s">
        <v>3956</v>
      </c>
      <c r="H259" s="86"/>
      <c r="I259" s="86">
        <v>1</v>
      </c>
      <c r="J259" s="86">
        <v>1</v>
      </c>
    </row>
    <row r="260" spans="1:10" x14ac:dyDescent="0.25">
      <c r="A260" s="90" t="s">
        <v>3959</v>
      </c>
      <c r="B260" s="86"/>
      <c r="C260" s="86"/>
      <c r="D260" s="86">
        <v>1</v>
      </c>
      <c r="E260" s="86">
        <v>1</v>
      </c>
      <c r="G260" s="90" t="s">
        <v>3959</v>
      </c>
      <c r="H260" s="86"/>
      <c r="I260" s="86">
        <v>1</v>
      </c>
      <c r="J260" s="86">
        <v>1</v>
      </c>
    </row>
    <row r="261" spans="1:10" x14ac:dyDescent="0.25">
      <c r="A261" s="90" t="s">
        <v>3972</v>
      </c>
      <c r="B261" s="86">
        <v>1</v>
      </c>
      <c r="C261" s="86"/>
      <c r="D261" s="86"/>
      <c r="E261" s="86">
        <v>1</v>
      </c>
      <c r="G261" s="90" t="s">
        <v>3972</v>
      </c>
      <c r="H261" s="86"/>
      <c r="I261" s="86">
        <v>1</v>
      </c>
      <c r="J261" s="86">
        <v>1</v>
      </c>
    </row>
    <row r="262" spans="1:10" x14ac:dyDescent="0.25">
      <c r="A262" s="90" t="s">
        <v>3977</v>
      </c>
      <c r="B262" s="86">
        <v>1</v>
      </c>
      <c r="C262" s="86"/>
      <c r="D262" s="86"/>
      <c r="E262" s="86">
        <v>1</v>
      </c>
      <c r="G262" s="90" t="s">
        <v>3977</v>
      </c>
      <c r="H262" s="86"/>
      <c r="I262" s="86">
        <v>1</v>
      </c>
      <c r="J262" s="86">
        <v>1</v>
      </c>
    </row>
    <row r="263" spans="1:10" x14ac:dyDescent="0.25">
      <c r="A263" s="90" t="s">
        <v>3980</v>
      </c>
      <c r="B263" s="86"/>
      <c r="C263" s="86"/>
      <c r="D263" s="86">
        <v>1</v>
      </c>
      <c r="E263" s="86">
        <v>1</v>
      </c>
      <c r="G263" s="90" t="s">
        <v>3980</v>
      </c>
      <c r="H263" s="86"/>
      <c r="I263" s="86">
        <v>1</v>
      </c>
      <c r="J263" s="86">
        <v>1</v>
      </c>
    </row>
    <row r="264" spans="1:10" x14ac:dyDescent="0.25">
      <c r="A264" s="90" t="s">
        <v>3985</v>
      </c>
      <c r="B264" s="86">
        <v>1</v>
      </c>
      <c r="C264" s="86"/>
      <c r="D264" s="86"/>
      <c r="E264" s="86">
        <v>1</v>
      </c>
      <c r="G264" s="90" t="s">
        <v>3985</v>
      </c>
      <c r="H264" s="86"/>
      <c r="I264" s="86">
        <v>1</v>
      </c>
      <c r="J264" s="86">
        <v>1</v>
      </c>
    </row>
    <row r="265" spans="1:10" x14ac:dyDescent="0.25">
      <c r="A265" s="90" t="s">
        <v>4007</v>
      </c>
      <c r="B265" s="86"/>
      <c r="C265" s="86"/>
      <c r="D265" s="86">
        <v>1</v>
      </c>
      <c r="E265" s="86">
        <v>1</v>
      </c>
      <c r="G265" s="90" t="s">
        <v>4007</v>
      </c>
      <c r="H265" s="86"/>
      <c r="I265" s="86">
        <v>1</v>
      </c>
      <c r="J265" s="86">
        <v>1</v>
      </c>
    </row>
    <row r="266" spans="1:10" x14ac:dyDescent="0.25">
      <c r="A266" s="90" t="s">
        <v>4012</v>
      </c>
      <c r="B266" s="86">
        <v>1</v>
      </c>
      <c r="C266" s="86"/>
      <c r="D266" s="86"/>
      <c r="E266" s="86">
        <v>1</v>
      </c>
      <c r="G266" s="90" t="s">
        <v>4012</v>
      </c>
      <c r="H266" s="86"/>
      <c r="I266" s="86">
        <v>1</v>
      </c>
      <c r="J266" s="86">
        <v>1</v>
      </c>
    </row>
    <row r="267" spans="1:10" x14ac:dyDescent="0.25">
      <c r="A267" s="90" t="s">
        <v>4019</v>
      </c>
      <c r="B267" s="86">
        <v>1</v>
      </c>
      <c r="C267" s="86"/>
      <c r="D267" s="86"/>
      <c r="E267" s="86">
        <v>1</v>
      </c>
      <c r="G267" s="90" t="s">
        <v>4019</v>
      </c>
      <c r="H267" s="86"/>
      <c r="I267" s="86">
        <v>1</v>
      </c>
      <c r="J267" s="86">
        <v>1</v>
      </c>
    </row>
    <row r="268" spans="1:10" x14ac:dyDescent="0.25">
      <c r="A268" s="90" t="s">
        <v>4026</v>
      </c>
      <c r="B268" s="86"/>
      <c r="C268" s="86"/>
      <c r="D268" s="86">
        <v>1</v>
      </c>
      <c r="E268" s="86">
        <v>1</v>
      </c>
      <c r="G268" s="90" t="s">
        <v>4026</v>
      </c>
      <c r="H268" s="86"/>
      <c r="I268" s="86">
        <v>1</v>
      </c>
      <c r="J268" s="86">
        <v>1</v>
      </c>
    </row>
    <row r="269" spans="1:10" x14ac:dyDescent="0.25">
      <c r="A269" s="85" t="s">
        <v>4066</v>
      </c>
      <c r="B269" s="86"/>
      <c r="C269" s="86"/>
      <c r="D269" s="86"/>
      <c r="E269" s="86"/>
      <c r="G269" s="85" t="s">
        <v>4066</v>
      </c>
      <c r="H269" s="86"/>
      <c r="I269" s="86"/>
      <c r="J269" s="86"/>
    </row>
    <row r="270" spans="1:10" x14ac:dyDescent="0.25">
      <c r="A270" s="90" t="s">
        <v>1734</v>
      </c>
      <c r="B270" s="86"/>
      <c r="C270" s="86"/>
      <c r="D270" s="86">
        <v>1</v>
      </c>
      <c r="E270" s="86">
        <v>1</v>
      </c>
      <c r="G270" s="90" t="s">
        <v>1734</v>
      </c>
      <c r="H270" s="86">
        <v>1</v>
      </c>
      <c r="I270" s="86"/>
      <c r="J270" s="86">
        <v>1</v>
      </c>
    </row>
    <row r="271" spans="1:10" x14ac:dyDescent="0.25">
      <c r="A271" s="90" t="s">
        <v>1726</v>
      </c>
      <c r="B271" s="86"/>
      <c r="C271" s="86"/>
      <c r="D271" s="86">
        <v>1</v>
      </c>
      <c r="E271" s="86">
        <v>1</v>
      </c>
      <c r="G271" s="90" t="s">
        <v>1726</v>
      </c>
      <c r="H271" s="86">
        <v>1</v>
      </c>
      <c r="I271" s="86"/>
      <c r="J271" s="86">
        <v>1</v>
      </c>
    </row>
    <row r="272" spans="1:10" x14ac:dyDescent="0.25">
      <c r="A272" s="90" t="s">
        <v>2927</v>
      </c>
      <c r="B272" s="86"/>
      <c r="C272" s="86"/>
      <c r="D272" s="86">
        <v>1</v>
      </c>
      <c r="E272" s="86">
        <v>1</v>
      </c>
      <c r="G272" s="90" t="s">
        <v>2927</v>
      </c>
      <c r="H272" s="86">
        <v>1</v>
      </c>
      <c r="I272" s="86"/>
      <c r="J272" s="86">
        <v>1</v>
      </c>
    </row>
    <row r="273" spans="1:10" x14ac:dyDescent="0.25">
      <c r="A273" s="90" t="s">
        <v>2939</v>
      </c>
      <c r="B273" s="86"/>
      <c r="C273" s="86"/>
      <c r="D273" s="86">
        <v>1</v>
      </c>
      <c r="E273" s="86">
        <v>1</v>
      </c>
      <c r="G273" s="90" t="s">
        <v>2939</v>
      </c>
      <c r="H273" s="86">
        <v>1</v>
      </c>
      <c r="I273" s="86"/>
      <c r="J273" s="86">
        <v>1</v>
      </c>
    </row>
    <row r="274" spans="1:10" x14ac:dyDescent="0.25">
      <c r="A274" s="90" t="s">
        <v>2949</v>
      </c>
      <c r="B274" s="86"/>
      <c r="C274" s="86"/>
      <c r="D274" s="86">
        <v>1</v>
      </c>
      <c r="E274" s="86">
        <v>1</v>
      </c>
      <c r="G274" s="90" t="s">
        <v>2949</v>
      </c>
      <c r="H274" s="86">
        <v>1</v>
      </c>
      <c r="I274" s="86"/>
      <c r="J274" s="86">
        <v>1</v>
      </c>
    </row>
    <row r="275" spans="1:10" x14ac:dyDescent="0.25">
      <c r="A275" s="90" t="s">
        <v>2956</v>
      </c>
      <c r="B275" s="86"/>
      <c r="C275" s="86"/>
      <c r="D275" s="86">
        <v>1</v>
      </c>
      <c r="E275" s="86">
        <v>1</v>
      </c>
      <c r="G275" s="90" t="s">
        <v>2956</v>
      </c>
      <c r="H275" s="86">
        <v>1</v>
      </c>
      <c r="I275" s="86"/>
      <c r="J275" s="86">
        <v>1</v>
      </c>
    </row>
    <row r="276" spans="1:10" x14ac:dyDescent="0.25">
      <c r="A276" s="90" t="s">
        <v>2958</v>
      </c>
      <c r="B276" s="86"/>
      <c r="C276" s="86"/>
      <c r="D276" s="86">
        <v>1</v>
      </c>
      <c r="E276" s="86">
        <v>1</v>
      </c>
      <c r="G276" s="90" t="s">
        <v>2958</v>
      </c>
      <c r="H276" s="86">
        <v>1</v>
      </c>
      <c r="I276" s="86"/>
      <c r="J276" s="86">
        <v>1</v>
      </c>
    </row>
    <row r="277" spans="1:10" x14ac:dyDescent="0.25">
      <c r="A277" s="90" t="s">
        <v>2959</v>
      </c>
      <c r="B277" s="86"/>
      <c r="C277" s="86"/>
      <c r="D277" s="86">
        <v>1</v>
      </c>
      <c r="E277" s="86">
        <v>1</v>
      </c>
      <c r="G277" s="90" t="s">
        <v>2959</v>
      </c>
      <c r="H277" s="86">
        <v>1</v>
      </c>
      <c r="I277" s="86"/>
      <c r="J277" s="86">
        <v>1</v>
      </c>
    </row>
    <row r="278" spans="1:10" x14ac:dyDescent="0.25">
      <c r="A278" s="90" t="s">
        <v>2961</v>
      </c>
      <c r="B278" s="86"/>
      <c r="C278" s="86"/>
      <c r="D278" s="86">
        <v>1</v>
      </c>
      <c r="E278" s="86">
        <v>1</v>
      </c>
      <c r="G278" s="90" t="s">
        <v>2961</v>
      </c>
      <c r="H278" s="86">
        <v>1</v>
      </c>
      <c r="I278" s="86"/>
      <c r="J278" s="86">
        <v>1</v>
      </c>
    </row>
    <row r="279" spans="1:10" x14ac:dyDescent="0.25">
      <c r="A279" s="90" t="s">
        <v>2962</v>
      </c>
      <c r="B279" s="86"/>
      <c r="C279" s="86"/>
      <c r="D279" s="86">
        <v>1</v>
      </c>
      <c r="E279" s="86">
        <v>1</v>
      </c>
      <c r="G279" s="90" t="s">
        <v>2962</v>
      </c>
      <c r="H279" s="86">
        <v>1</v>
      </c>
      <c r="I279" s="86"/>
      <c r="J279" s="86">
        <v>1</v>
      </c>
    </row>
    <row r="280" spans="1:10" x14ac:dyDescent="0.25">
      <c r="A280" s="92" t="s">
        <v>4063</v>
      </c>
      <c r="B280" s="93">
        <v>208</v>
      </c>
      <c r="C280" s="93">
        <v>4</v>
      </c>
      <c r="D280" s="93">
        <v>59</v>
      </c>
      <c r="E280" s="93">
        <v>271</v>
      </c>
      <c r="G280" s="88" t="s">
        <v>4063</v>
      </c>
      <c r="H280" s="89">
        <v>10</v>
      </c>
      <c r="I280" s="89">
        <v>261</v>
      </c>
      <c r="J280" s="89">
        <v>271</v>
      </c>
    </row>
  </sheetData>
  <mergeCells count="2">
    <mergeCell ref="G1:J1"/>
    <mergeCell ref="A1:E1"/>
  </mergeCell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F414"/>
  <sheetViews>
    <sheetView zoomScaleNormal="100" workbookViewId="0">
      <pane xSplit="1" ySplit="5" topLeftCell="B383" activePane="bottomRight" state="frozen"/>
      <selection pane="topRight" activeCell="B1" sqref="B1"/>
      <selection pane="bottomLeft" activeCell="A3" sqref="A3"/>
      <selection pane="bottomRight" activeCell="B414" sqref="B414"/>
    </sheetView>
  </sheetViews>
  <sheetFormatPr defaultRowHeight="15" x14ac:dyDescent="0.25"/>
  <cols>
    <col min="1" max="1" width="68.42578125" bestFit="1" customWidth="1"/>
    <col min="2" max="6" width="10.7109375" customWidth="1"/>
    <col min="7" max="7" width="11.28515625" bestFit="1" customWidth="1"/>
    <col min="8" max="8" width="23.7109375" customWidth="1"/>
    <col min="9" max="9" width="24.140625" customWidth="1"/>
    <col min="10" max="10" width="28.85546875" customWidth="1"/>
    <col min="11" max="11" width="29.28515625" customWidth="1"/>
    <col min="12" max="12" width="23.7109375" customWidth="1"/>
    <col min="13" max="13" width="24.140625" customWidth="1"/>
    <col min="14" max="14" width="23.7109375" customWidth="1"/>
    <col min="15" max="15" width="24.140625" customWidth="1"/>
    <col min="16" max="16" width="23.7109375" bestFit="1" customWidth="1"/>
    <col min="17" max="17" width="24.140625" customWidth="1"/>
    <col min="18" max="18" width="23.7109375" customWidth="1"/>
    <col min="19" max="19" width="24.140625" customWidth="1"/>
    <col min="20" max="20" width="32.42578125" customWidth="1"/>
    <col min="21" max="21" width="32.85546875" customWidth="1"/>
    <col min="22" max="22" width="23.7109375" customWidth="1"/>
    <col min="23" max="23" width="24.140625" customWidth="1"/>
    <col min="24" max="24" width="23.7109375" bestFit="1" customWidth="1"/>
    <col min="25" max="25" width="24.140625" bestFit="1" customWidth="1"/>
    <col min="26" max="26" width="23.7109375" bestFit="1" customWidth="1"/>
    <col min="27" max="27" width="24.140625" bestFit="1" customWidth="1"/>
    <col min="28" max="28" width="23.7109375" bestFit="1" customWidth="1"/>
    <col min="29" max="29" width="24.140625" bestFit="1" customWidth="1"/>
    <col min="30" max="30" width="28.5703125" customWidth="1"/>
    <col min="31" max="31" width="29" customWidth="1"/>
    <col min="32" max="32" width="23.7109375" customWidth="1"/>
    <col min="33" max="33" width="24.140625" customWidth="1"/>
    <col min="34" max="34" width="23.7109375" customWidth="1"/>
    <col min="35" max="35" width="24.140625" customWidth="1"/>
    <col min="36" max="36" width="23.7109375" bestFit="1" customWidth="1"/>
    <col min="37" max="37" width="24.140625" bestFit="1" customWidth="1"/>
    <col min="38" max="38" width="23.7109375" bestFit="1" customWidth="1"/>
    <col min="39" max="39" width="24.140625" bestFit="1" customWidth="1"/>
    <col min="40" max="40" width="27.85546875" bestFit="1" customWidth="1"/>
    <col min="41" max="41" width="28.28515625" bestFit="1" customWidth="1"/>
    <col min="42" max="42" width="28.7109375" bestFit="1" customWidth="1"/>
    <col min="43" max="43" width="29.140625" bestFit="1" customWidth="1"/>
  </cols>
  <sheetData>
    <row r="1" spans="1:6" ht="18.75" x14ac:dyDescent="0.3">
      <c r="A1" s="292" t="s">
        <v>8563</v>
      </c>
      <c r="B1" s="292"/>
      <c r="C1" s="292"/>
      <c r="D1" s="292"/>
      <c r="E1" s="292"/>
      <c r="F1" s="292"/>
    </row>
    <row r="2" spans="1:6" ht="18.75" x14ac:dyDescent="0.3">
      <c r="A2" s="47" t="s">
        <v>24</v>
      </c>
      <c r="B2" t="s">
        <v>56</v>
      </c>
      <c r="C2" s="111"/>
      <c r="D2" s="111"/>
      <c r="E2" s="111"/>
      <c r="F2" s="111"/>
    </row>
    <row r="3" spans="1:6" ht="18.75" x14ac:dyDescent="0.3">
      <c r="A3" s="111"/>
      <c r="B3" s="111"/>
      <c r="C3" s="111"/>
      <c r="D3" s="111"/>
      <c r="E3" s="111"/>
      <c r="F3" s="111"/>
    </row>
    <row r="4" spans="1:6" x14ac:dyDescent="0.25">
      <c r="A4" s="172" t="s">
        <v>8146</v>
      </c>
      <c r="B4" s="172" t="s">
        <v>78</v>
      </c>
      <c r="C4" s="172"/>
      <c r="D4" s="172"/>
      <c r="E4" s="172"/>
    </row>
    <row r="5" spans="1:6" x14ac:dyDescent="0.25">
      <c r="A5" s="172" t="s">
        <v>8296</v>
      </c>
      <c r="B5" s="173" t="s">
        <v>81</v>
      </c>
      <c r="C5" s="173" t="s">
        <v>67</v>
      </c>
      <c r="D5" s="173" t="s">
        <v>142</v>
      </c>
      <c r="E5" s="173" t="s">
        <v>4063</v>
      </c>
    </row>
    <row r="6" spans="1:6" x14ac:dyDescent="0.25">
      <c r="A6" s="129" t="s">
        <v>330</v>
      </c>
      <c r="B6" s="130"/>
      <c r="C6" s="131"/>
      <c r="D6" s="131">
        <v>1</v>
      </c>
      <c r="E6" s="132">
        <v>1</v>
      </c>
    </row>
    <row r="7" spans="1:6" x14ac:dyDescent="0.25">
      <c r="A7" s="129" t="s">
        <v>652</v>
      </c>
      <c r="B7" s="130"/>
      <c r="C7" s="131">
        <v>2</v>
      </c>
      <c r="D7" s="131"/>
      <c r="E7" s="132">
        <v>2</v>
      </c>
    </row>
    <row r="8" spans="1:6" x14ac:dyDescent="0.25">
      <c r="A8" s="129" t="s">
        <v>2318</v>
      </c>
      <c r="B8" s="130">
        <v>1</v>
      </c>
      <c r="C8" s="131"/>
      <c r="D8" s="131"/>
      <c r="E8" s="132">
        <v>1</v>
      </c>
    </row>
    <row r="9" spans="1:6" x14ac:dyDescent="0.25">
      <c r="A9" s="129" t="s">
        <v>3283</v>
      </c>
      <c r="B9" s="130">
        <v>1</v>
      </c>
      <c r="C9" s="131"/>
      <c r="D9" s="131">
        <v>1</v>
      </c>
      <c r="E9" s="132">
        <v>2</v>
      </c>
    </row>
    <row r="10" spans="1:6" x14ac:dyDescent="0.25">
      <c r="A10" s="129" t="s">
        <v>3566</v>
      </c>
      <c r="B10" s="130">
        <v>2</v>
      </c>
      <c r="C10" s="131"/>
      <c r="D10" s="131"/>
      <c r="E10" s="132">
        <v>2</v>
      </c>
    </row>
    <row r="11" spans="1:6" x14ac:dyDescent="0.25">
      <c r="A11" s="129" t="s">
        <v>1571</v>
      </c>
      <c r="B11" s="130"/>
      <c r="C11" s="131"/>
      <c r="D11" s="131">
        <v>2</v>
      </c>
      <c r="E11" s="132">
        <v>2</v>
      </c>
    </row>
    <row r="12" spans="1:6" x14ac:dyDescent="0.25">
      <c r="A12" s="129" t="s">
        <v>3239</v>
      </c>
      <c r="B12" s="130"/>
      <c r="C12" s="131"/>
      <c r="D12" s="131">
        <v>1</v>
      </c>
      <c r="E12" s="132">
        <v>1</v>
      </c>
    </row>
    <row r="13" spans="1:6" x14ac:dyDescent="0.25">
      <c r="A13" s="129" t="s">
        <v>999</v>
      </c>
      <c r="B13" s="130">
        <v>4</v>
      </c>
      <c r="C13" s="131"/>
      <c r="D13" s="131"/>
      <c r="E13" s="132">
        <v>4</v>
      </c>
    </row>
    <row r="14" spans="1:6" x14ac:dyDescent="0.25">
      <c r="A14" s="129" t="s">
        <v>1893</v>
      </c>
      <c r="B14" s="130"/>
      <c r="C14" s="131"/>
      <c r="D14" s="131">
        <v>1</v>
      </c>
      <c r="E14" s="132">
        <v>1</v>
      </c>
    </row>
    <row r="15" spans="1:6" x14ac:dyDescent="0.25">
      <c r="A15" s="129" t="s">
        <v>833</v>
      </c>
      <c r="B15" s="130"/>
      <c r="C15" s="131">
        <v>1</v>
      </c>
      <c r="D15" s="131"/>
      <c r="E15" s="132">
        <v>1</v>
      </c>
    </row>
    <row r="16" spans="1:6" x14ac:dyDescent="0.25">
      <c r="A16" s="129" t="s">
        <v>3097</v>
      </c>
      <c r="B16" s="130">
        <v>1</v>
      </c>
      <c r="C16" s="131"/>
      <c r="D16" s="131"/>
      <c r="E16" s="132">
        <v>1</v>
      </c>
    </row>
    <row r="17" spans="1:5" x14ac:dyDescent="0.25">
      <c r="A17" s="129" t="s">
        <v>3864</v>
      </c>
      <c r="B17" s="130">
        <v>2</v>
      </c>
      <c r="C17" s="131">
        <v>1</v>
      </c>
      <c r="D17" s="131">
        <v>4</v>
      </c>
      <c r="E17" s="132">
        <v>7</v>
      </c>
    </row>
    <row r="18" spans="1:5" x14ac:dyDescent="0.25">
      <c r="A18" s="129" t="s">
        <v>2676</v>
      </c>
      <c r="B18" s="130">
        <v>4</v>
      </c>
      <c r="C18" s="131"/>
      <c r="D18" s="131"/>
      <c r="E18" s="132">
        <v>4</v>
      </c>
    </row>
    <row r="19" spans="1:5" x14ac:dyDescent="0.25">
      <c r="A19" s="129" t="s">
        <v>1669</v>
      </c>
      <c r="B19" s="130"/>
      <c r="C19" s="131"/>
      <c r="D19" s="131">
        <v>2</v>
      </c>
      <c r="E19" s="132">
        <v>2</v>
      </c>
    </row>
    <row r="20" spans="1:5" x14ac:dyDescent="0.25">
      <c r="A20" s="129" t="s">
        <v>2965</v>
      </c>
      <c r="B20" s="130"/>
      <c r="C20" s="131"/>
      <c r="D20" s="131">
        <v>1</v>
      </c>
      <c r="E20" s="132">
        <v>1</v>
      </c>
    </row>
    <row r="21" spans="1:5" x14ac:dyDescent="0.25">
      <c r="A21" s="129" t="s">
        <v>2970</v>
      </c>
      <c r="B21" s="130"/>
      <c r="C21" s="131"/>
      <c r="D21" s="131">
        <v>4</v>
      </c>
      <c r="E21" s="132">
        <v>4</v>
      </c>
    </row>
    <row r="22" spans="1:5" x14ac:dyDescent="0.25">
      <c r="A22" s="129" t="s">
        <v>990</v>
      </c>
      <c r="B22" s="130"/>
      <c r="C22" s="131">
        <v>1</v>
      </c>
      <c r="D22" s="131"/>
      <c r="E22" s="132">
        <v>1</v>
      </c>
    </row>
    <row r="23" spans="1:5" x14ac:dyDescent="0.25">
      <c r="A23" s="129" t="s">
        <v>2363</v>
      </c>
      <c r="B23" s="130">
        <v>2</v>
      </c>
      <c r="C23" s="131"/>
      <c r="D23" s="131">
        <v>1</v>
      </c>
      <c r="E23" s="132">
        <v>3</v>
      </c>
    </row>
    <row r="24" spans="1:5" x14ac:dyDescent="0.25">
      <c r="A24" s="129" t="s">
        <v>1735</v>
      </c>
      <c r="B24" s="130">
        <v>1</v>
      </c>
      <c r="C24" s="131"/>
      <c r="D24" s="131"/>
      <c r="E24" s="132">
        <v>1</v>
      </c>
    </row>
    <row r="25" spans="1:5" x14ac:dyDescent="0.25">
      <c r="A25" s="129" t="s">
        <v>1717</v>
      </c>
      <c r="B25" s="130"/>
      <c r="C25" s="131"/>
      <c r="D25" s="131">
        <v>1</v>
      </c>
      <c r="E25" s="132">
        <v>1</v>
      </c>
    </row>
    <row r="26" spans="1:5" x14ac:dyDescent="0.25">
      <c r="A26" s="129" t="s">
        <v>1974</v>
      </c>
      <c r="B26" s="130">
        <v>3</v>
      </c>
      <c r="C26" s="131"/>
      <c r="D26" s="131"/>
      <c r="E26" s="132">
        <v>3</v>
      </c>
    </row>
    <row r="27" spans="1:5" x14ac:dyDescent="0.25">
      <c r="A27" s="129" t="s">
        <v>1898</v>
      </c>
      <c r="B27" s="130"/>
      <c r="C27" s="131"/>
      <c r="D27" s="131">
        <v>2</v>
      </c>
      <c r="E27" s="132">
        <v>2</v>
      </c>
    </row>
    <row r="28" spans="1:5" x14ac:dyDescent="0.25">
      <c r="A28" s="129" t="s">
        <v>2575</v>
      </c>
      <c r="B28" s="130">
        <v>1</v>
      </c>
      <c r="C28" s="131"/>
      <c r="D28" s="131"/>
      <c r="E28" s="132">
        <v>1</v>
      </c>
    </row>
    <row r="29" spans="1:5" x14ac:dyDescent="0.25">
      <c r="A29" s="129" t="s">
        <v>3206</v>
      </c>
      <c r="B29" s="130">
        <v>1</v>
      </c>
      <c r="C29" s="131"/>
      <c r="D29" s="131"/>
      <c r="E29" s="132">
        <v>1</v>
      </c>
    </row>
    <row r="30" spans="1:5" x14ac:dyDescent="0.25">
      <c r="A30" s="129" t="s">
        <v>542</v>
      </c>
      <c r="B30" s="130"/>
      <c r="C30" s="131">
        <v>1</v>
      </c>
      <c r="D30" s="131"/>
      <c r="E30" s="132">
        <v>1</v>
      </c>
    </row>
    <row r="31" spans="1:5" x14ac:dyDescent="0.25">
      <c r="A31" s="129" t="s">
        <v>3688</v>
      </c>
      <c r="B31" s="130"/>
      <c r="C31" s="131">
        <v>3</v>
      </c>
      <c r="D31" s="131"/>
      <c r="E31" s="132">
        <v>3</v>
      </c>
    </row>
    <row r="32" spans="1:5" x14ac:dyDescent="0.25">
      <c r="A32" s="129" t="s">
        <v>1264</v>
      </c>
      <c r="B32" s="130"/>
      <c r="C32" s="131"/>
      <c r="D32" s="131">
        <v>4</v>
      </c>
      <c r="E32" s="132">
        <v>4</v>
      </c>
    </row>
    <row r="33" spans="1:5" x14ac:dyDescent="0.25">
      <c r="A33" s="129" t="s">
        <v>2976</v>
      </c>
      <c r="B33" s="130"/>
      <c r="C33" s="131"/>
      <c r="D33" s="131">
        <v>1</v>
      </c>
      <c r="E33" s="132">
        <v>1</v>
      </c>
    </row>
    <row r="34" spans="1:5" x14ac:dyDescent="0.25">
      <c r="A34" s="129" t="s">
        <v>1132</v>
      </c>
      <c r="B34" s="130">
        <v>1</v>
      </c>
      <c r="C34" s="131"/>
      <c r="D34" s="131"/>
      <c r="E34" s="132">
        <v>1</v>
      </c>
    </row>
    <row r="35" spans="1:5" x14ac:dyDescent="0.25">
      <c r="A35" s="129" t="s">
        <v>719</v>
      </c>
      <c r="B35" s="130">
        <v>2</v>
      </c>
      <c r="C35" s="131"/>
      <c r="D35" s="131"/>
      <c r="E35" s="132">
        <v>2</v>
      </c>
    </row>
    <row r="36" spans="1:5" x14ac:dyDescent="0.25">
      <c r="A36" s="129" t="s">
        <v>1721</v>
      </c>
      <c r="B36" s="130"/>
      <c r="C36" s="131">
        <v>3</v>
      </c>
      <c r="D36" s="131">
        <v>8</v>
      </c>
      <c r="E36" s="132">
        <v>11</v>
      </c>
    </row>
    <row r="37" spans="1:5" x14ac:dyDescent="0.25">
      <c r="A37" s="129" t="s">
        <v>1931</v>
      </c>
      <c r="B37" s="130">
        <v>2</v>
      </c>
      <c r="C37" s="131"/>
      <c r="D37" s="131"/>
      <c r="E37" s="132">
        <v>2</v>
      </c>
    </row>
    <row r="38" spans="1:5" x14ac:dyDescent="0.25">
      <c r="A38" s="129" t="s">
        <v>1289</v>
      </c>
      <c r="B38" s="130">
        <v>1</v>
      </c>
      <c r="C38" s="131"/>
      <c r="D38" s="131">
        <v>2</v>
      </c>
      <c r="E38" s="132">
        <v>3</v>
      </c>
    </row>
    <row r="39" spans="1:5" x14ac:dyDescent="0.25">
      <c r="A39" s="129" t="s">
        <v>2103</v>
      </c>
      <c r="B39" s="130"/>
      <c r="C39" s="131">
        <v>3</v>
      </c>
      <c r="D39" s="131"/>
      <c r="E39" s="132">
        <v>3</v>
      </c>
    </row>
    <row r="40" spans="1:5" x14ac:dyDescent="0.25">
      <c r="A40" s="129" t="s">
        <v>50</v>
      </c>
      <c r="B40" s="130"/>
      <c r="C40" s="131">
        <v>1</v>
      </c>
      <c r="D40" s="131"/>
      <c r="E40" s="132">
        <v>1</v>
      </c>
    </row>
    <row r="41" spans="1:5" x14ac:dyDescent="0.25">
      <c r="A41" s="129" t="s">
        <v>3903</v>
      </c>
      <c r="B41" s="130"/>
      <c r="C41" s="131"/>
      <c r="D41" s="131">
        <v>1</v>
      </c>
      <c r="E41" s="132">
        <v>1</v>
      </c>
    </row>
    <row r="42" spans="1:5" x14ac:dyDescent="0.25">
      <c r="A42" s="129" t="s">
        <v>1911</v>
      </c>
      <c r="B42" s="130"/>
      <c r="C42" s="131">
        <v>1</v>
      </c>
      <c r="D42" s="131"/>
      <c r="E42" s="132">
        <v>1</v>
      </c>
    </row>
    <row r="43" spans="1:5" x14ac:dyDescent="0.25">
      <c r="A43" s="129" t="s">
        <v>2163</v>
      </c>
      <c r="B43" s="130"/>
      <c r="C43" s="131"/>
      <c r="D43" s="131">
        <v>1</v>
      </c>
      <c r="E43" s="132">
        <v>1</v>
      </c>
    </row>
    <row r="44" spans="1:5" x14ac:dyDescent="0.25">
      <c r="A44" s="129" t="s">
        <v>2168</v>
      </c>
      <c r="B44" s="130"/>
      <c r="C44" s="131">
        <v>1</v>
      </c>
      <c r="D44" s="131">
        <v>6</v>
      </c>
      <c r="E44" s="132">
        <v>7</v>
      </c>
    </row>
    <row r="45" spans="1:5" x14ac:dyDescent="0.25">
      <c r="A45" s="129" t="s">
        <v>1186</v>
      </c>
      <c r="B45" s="130"/>
      <c r="C45" s="131"/>
      <c r="D45" s="131">
        <v>1</v>
      </c>
      <c r="E45" s="132">
        <v>1</v>
      </c>
    </row>
    <row r="46" spans="1:5" x14ac:dyDescent="0.25">
      <c r="A46" s="129" t="s">
        <v>777</v>
      </c>
      <c r="B46" s="130"/>
      <c r="C46" s="131"/>
      <c r="D46" s="131">
        <v>1</v>
      </c>
      <c r="E46" s="132">
        <v>1</v>
      </c>
    </row>
    <row r="47" spans="1:5" x14ac:dyDescent="0.25">
      <c r="A47" s="129" t="s">
        <v>1986</v>
      </c>
      <c r="B47" s="130"/>
      <c r="C47" s="131"/>
      <c r="D47" s="131">
        <v>1</v>
      </c>
      <c r="E47" s="132">
        <v>1</v>
      </c>
    </row>
    <row r="48" spans="1:5" x14ac:dyDescent="0.25">
      <c r="A48" s="129" t="s">
        <v>318</v>
      </c>
      <c r="B48" s="130"/>
      <c r="C48" s="131"/>
      <c r="D48" s="131">
        <v>1</v>
      </c>
      <c r="E48" s="132">
        <v>1</v>
      </c>
    </row>
    <row r="49" spans="1:5" x14ac:dyDescent="0.25">
      <c r="A49" s="129" t="s">
        <v>3654</v>
      </c>
      <c r="B49" s="130"/>
      <c r="C49" s="131"/>
      <c r="D49" s="131">
        <v>6</v>
      </c>
      <c r="E49" s="132">
        <v>6</v>
      </c>
    </row>
    <row r="50" spans="1:5" x14ac:dyDescent="0.25">
      <c r="A50" s="129" t="s">
        <v>519</v>
      </c>
      <c r="B50" s="130"/>
      <c r="C50" s="131">
        <v>1</v>
      </c>
      <c r="D50" s="131"/>
      <c r="E50" s="132">
        <v>1</v>
      </c>
    </row>
    <row r="51" spans="1:5" x14ac:dyDescent="0.25">
      <c r="A51" s="129" t="s">
        <v>1603</v>
      </c>
      <c r="B51" s="130"/>
      <c r="C51" s="131"/>
      <c r="D51" s="131">
        <v>2</v>
      </c>
      <c r="E51" s="132">
        <v>2</v>
      </c>
    </row>
    <row r="52" spans="1:5" x14ac:dyDescent="0.25">
      <c r="A52" s="129" t="s">
        <v>1824</v>
      </c>
      <c r="B52" s="130"/>
      <c r="C52" s="131"/>
      <c r="D52" s="131">
        <v>1</v>
      </c>
      <c r="E52" s="132">
        <v>1</v>
      </c>
    </row>
    <row r="53" spans="1:5" x14ac:dyDescent="0.25">
      <c r="A53" s="129" t="s">
        <v>2667</v>
      </c>
      <c r="B53" s="130"/>
      <c r="C53" s="131"/>
      <c r="D53" s="131">
        <v>4</v>
      </c>
      <c r="E53" s="132">
        <v>4</v>
      </c>
    </row>
    <row r="54" spans="1:5" x14ac:dyDescent="0.25">
      <c r="A54" s="129" t="s">
        <v>1330</v>
      </c>
      <c r="B54" s="130"/>
      <c r="C54" s="131">
        <v>1</v>
      </c>
      <c r="D54" s="131"/>
      <c r="E54" s="132">
        <v>1</v>
      </c>
    </row>
    <row r="55" spans="1:5" x14ac:dyDescent="0.25">
      <c r="A55" s="128" t="s">
        <v>1310</v>
      </c>
      <c r="B55" s="130">
        <v>1</v>
      </c>
      <c r="C55" s="131"/>
      <c r="D55" s="131"/>
      <c r="E55" s="132">
        <v>1</v>
      </c>
    </row>
    <row r="56" spans="1:5" x14ac:dyDescent="0.25">
      <c r="A56" s="129" t="s">
        <v>1943</v>
      </c>
      <c r="B56" s="130">
        <v>1</v>
      </c>
      <c r="C56" s="131"/>
      <c r="D56" s="131"/>
      <c r="E56" s="132">
        <v>1</v>
      </c>
    </row>
    <row r="57" spans="1:5" x14ac:dyDescent="0.25">
      <c r="A57" s="129" t="s">
        <v>1845</v>
      </c>
      <c r="B57" s="130">
        <v>2</v>
      </c>
      <c r="C57" s="131"/>
      <c r="D57" s="131"/>
      <c r="E57" s="132">
        <v>2</v>
      </c>
    </row>
    <row r="58" spans="1:5" x14ac:dyDescent="0.25">
      <c r="A58" s="129" t="s">
        <v>135</v>
      </c>
      <c r="B58" s="130">
        <v>1</v>
      </c>
      <c r="C58" s="131"/>
      <c r="D58" s="131"/>
      <c r="E58" s="132">
        <v>1</v>
      </c>
    </row>
    <row r="59" spans="1:5" x14ac:dyDescent="0.25">
      <c r="A59" s="129" t="s">
        <v>374</v>
      </c>
      <c r="B59" s="130"/>
      <c r="C59" s="131"/>
      <c r="D59" s="131">
        <v>1</v>
      </c>
      <c r="E59" s="132">
        <v>1</v>
      </c>
    </row>
    <row r="60" spans="1:5" x14ac:dyDescent="0.25">
      <c r="A60" s="129" t="s">
        <v>1336</v>
      </c>
      <c r="B60" s="130"/>
      <c r="C60" s="131">
        <v>4</v>
      </c>
      <c r="D60" s="131">
        <v>10</v>
      </c>
      <c r="E60" s="132">
        <v>14</v>
      </c>
    </row>
    <row r="61" spans="1:5" x14ac:dyDescent="0.25">
      <c r="A61" s="129" t="s">
        <v>1441</v>
      </c>
      <c r="B61" s="130">
        <v>6</v>
      </c>
      <c r="C61" s="131"/>
      <c r="D61" s="131">
        <v>1</v>
      </c>
      <c r="E61" s="132">
        <v>7</v>
      </c>
    </row>
    <row r="62" spans="1:5" x14ac:dyDescent="0.25">
      <c r="A62" s="129" t="s">
        <v>2038</v>
      </c>
      <c r="B62" s="130"/>
      <c r="C62" s="131"/>
      <c r="D62" s="131">
        <v>1</v>
      </c>
      <c r="E62" s="132">
        <v>1</v>
      </c>
    </row>
    <row r="63" spans="1:5" x14ac:dyDescent="0.25">
      <c r="A63" s="129" t="s">
        <v>2499</v>
      </c>
      <c r="B63" s="130"/>
      <c r="C63" s="131"/>
      <c r="D63" s="131">
        <v>3</v>
      </c>
      <c r="E63" s="132">
        <v>3</v>
      </c>
    </row>
    <row r="64" spans="1:5" x14ac:dyDescent="0.25">
      <c r="A64" s="129" t="s">
        <v>2098</v>
      </c>
      <c r="B64" s="130"/>
      <c r="C64" s="131"/>
      <c r="D64" s="131">
        <v>1</v>
      </c>
      <c r="E64" s="132">
        <v>1</v>
      </c>
    </row>
    <row r="65" spans="1:5" x14ac:dyDescent="0.25">
      <c r="A65" s="129" t="s">
        <v>3725</v>
      </c>
      <c r="B65" s="130"/>
      <c r="C65" s="131"/>
      <c r="D65" s="131">
        <v>11</v>
      </c>
      <c r="E65" s="132">
        <v>11</v>
      </c>
    </row>
    <row r="66" spans="1:5" x14ac:dyDescent="0.25">
      <c r="A66" s="129" t="s">
        <v>763</v>
      </c>
      <c r="B66" s="130"/>
      <c r="C66" s="131"/>
      <c r="D66" s="131">
        <v>2</v>
      </c>
      <c r="E66" s="132">
        <v>2</v>
      </c>
    </row>
    <row r="67" spans="1:5" x14ac:dyDescent="0.25">
      <c r="A67" s="129" t="s">
        <v>1965</v>
      </c>
      <c r="B67" s="130">
        <v>1</v>
      </c>
      <c r="C67" s="131"/>
      <c r="D67" s="131"/>
      <c r="E67" s="132">
        <v>1</v>
      </c>
    </row>
    <row r="68" spans="1:5" x14ac:dyDescent="0.25">
      <c r="A68" s="129" t="s">
        <v>111</v>
      </c>
      <c r="B68" s="130"/>
      <c r="C68" s="131">
        <v>1</v>
      </c>
      <c r="D68" s="131"/>
      <c r="E68" s="132">
        <v>1</v>
      </c>
    </row>
    <row r="69" spans="1:5" x14ac:dyDescent="0.25">
      <c r="A69" s="129" t="s">
        <v>613</v>
      </c>
      <c r="B69" s="130"/>
      <c r="C69" s="131"/>
      <c r="D69" s="131">
        <v>2</v>
      </c>
      <c r="E69" s="132">
        <v>2</v>
      </c>
    </row>
    <row r="70" spans="1:5" x14ac:dyDescent="0.25">
      <c r="A70" s="129" t="s">
        <v>3766</v>
      </c>
      <c r="B70" s="130"/>
      <c r="C70" s="131">
        <v>1</v>
      </c>
      <c r="D70" s="131"/>
      <c r="E70" s="132">
        <v>1</v>
      </c>
    </row>
    <row r="71" spans="1:5" x14ac:dyDescent="0.25">
      <c r="A71" s="129" t="s">
        <v>1561</v>
      </c>
      <c r="B71" s="130"/>
      <c r="C71" s="131"/>
      <c r="D71" s="131">
        <v>1</v>
      </c>
      <c r="E71" s="132">
        <v>1</v>
      </c>
    </row>
    <row r="72" spans="1:5" x14ac:dyDescent="0.25">
      <c r="A72" s="129" t="s">
        <v>3013</v>
      </c>
      <c r="B72" s="130"/>
      <c r="C72" s="131"/>
      <c r="D72" s="131">
        <v>1</v>
      </c>
      <c r="E72" s="132">
        <v>1</v>
      </c>
    </row>
    <row r="73" spans="1:5" x14ac:dyDescent="0.25">
      <c r="A73" s="129" t="s">
        <v>1108</v>
      </c>
      <c r="B73" s="130">
        <v>1</v>
      </c>
      <c r="C73" s="131"/>
      <c r="D73" s="131"/>
      <c r="E73" s="132">
        <v>1</v>
      </c>
    </row>
    <row r="74" spans="1:5" x14ac:dyDescent="0.25">
      <c r="A74" s="129" t="s">
        <v>3710</v>
      </c>
      <c r="B74" s="130">
        <v>1</v>
      </c>
      <c r="C74" s="131"/>
      <c r="D74" s="131"/>
      <c r="E74" s="132">
        <v>1</v>
      </c>
    </row>
    <row r="75" spans="1:5" x14ac:dyDescent="0.25">
      <c r="A75" s="129" t="s">
        <v>590</v>
      </c>
      <c r="B75" s="130"/>
      <c r="C75" s="131">
        <v>1</v>
      </c>
      <c r="D75" s="131"/>
      <c r="E75" s="132">
        <v>1</v>
      </c>
    </row>
    <row r="76" spans="1:5" x14ac:dyDescent="0.25">
      <c r="A76" s="129" t="s">
        <v>2528</v>
      </c>
      <c r="B76" s="130"/>
      <c r="C76" s="131">
        <v>1</v>
      </c>
      <c r="D76" s="131"/>
      <c r="E76" s="132">
        <v>1</v>
      </c>
    </row>
    <row r="77" spans="1:5" x14ac:dyDescent="0.25">
      <c r="A77" s="129" t="s">
        <v>3341</v>
      </c>
      <c r="B77" s="130">
        <v>1</v>
      </c>
      <c r="C77" s="131"/>
      <c r="D77" s="131">
        <v>2</v>
      </c>
      <c r="E77" s="132">
        <v>3</v>
      </c>
    </row>
    <row r="78" spans="1:5" x14ac:dyDescent="0.25">
      <c r="A78" s="129" t="s">
        <v>3537</v>
      </c>
      <c r="B78" s="130"/>
      <c r="C78" s="131">
        <v>5</v>
      </c>
      <c r="D78" s="131"/>
      <c r="E78" s="132">
        <v>5</v>
      </c>
    </row>
    <row r="79" spans="1:5" x14ac:dyDescent="0.25">
      <c r="A79" s="129" t="s">
        <v>714</v>
      </c>
      <c r="B79" s="130"/>
      <c r="C79" s="131"/>
      <c r="D79" s="131">
        <v>2</v>
      </c>
      <c r="E79" s="132">
        <v>2</v>
      </c>
    </row>
    <row r="80" spans="1:5" x14ac:dyDescent="0.25">
      <c r="A80" s="129" t="s">
        <v>2126</v>
      </c>
      <c r="B80" s="130"/>
      <c r="C80" s="131">
        <v>1</v>
      </c>
      <c r="D80" s="131">
        <v>4</v>
      </c>
      <c r="E80" s="132">
        <v>5</v>
      </c>
    </row>
    <row r="81" spans="1:5" x14ac:dyDescent="0.25">
      <c r="A81" s="129" t="s">
        <v>292</v>
      </c>
      <c r="B81" s="130"/>
      <c r="C81" s="131">
        <v>1</v>
      </c>
      <c r="D81" s="131"/>
      <c r="E81" s="132">
        <v>1</v>
      </c>
    </row>
    <row r="82" spans="1:5" x14ac:dyDescent="0.25">
      <c r="A82" s="129" t="s">
        <v>3633</v>
      </c>
      <c r="B82" s="130"/>
      <c r="C82" s="131"/>
      <c r="D82" s="131">
        <v>5</v>
      </c>
      <c r="E82" s="132">
        <v>5</v>
      </c>
    </row>
    <row r="83" spans="1:5" x14ac:dyDescent="0.25">
      <c r="A83" s="129" t="s">
        <v>3650</v>
      </c>
      <c r="B83" s="130"/>
      <c r="C83" s="131"/>
      <c r="D83" s="131">
        <v>1</v>
      </c>
      <c r="E83" s="132">
        <v>1</v>
      </c>
    </row>
    <row r="84" spans="1:5" x14ac:dyDescent="0.25">
      <c r="A84" s="129" t="s">
        <v>2266</v>
      </c>
      <c r="B84" s="130"/>
      <c r="C84" s="131"/>
      <c r="D84" s="131">
        <v>4</v>
      </c>
      <c r="E84" s="132">
        <v>4</v>
      </c>
    </row>
    <row r="85" spans="1:5" x14ac:dyDescent="0.25">
      <c r="A85" s="129" t="s">
        <v>3581</v>
      </c>
      <c r="B85" s="130">
        <v>6</v>
      </c>
      <c r="C85" s="131">
        <v>2</v>
      </c>
      <c r="D85" s="131">
        <v>5</v>
      </c>
      <c r="E85" s="132">
        <v>13</v>
      </c>
    </row>
    <row r="86" spans="1:5" x14ac:dyDescent="0.25">
      <c r="A86" s="129" t="s">
        <v>2021</v>
      </c>
      <c r="B86" s="130">
        <v>1</v>
      </c>
      <c r="C86" s="131"/>
      <c r="D86" s="131"/>
      <c r="E86" s="132">
        <v>1</v>
      </c>
    </row>
    <row r="87" spans="1:5" x14ac:dyDescent="0.25">
      <c r="A87" s="129" t="s">
        <v>1521</v>
      </c>
      <c r="B87" s="130">
        <v>1</v>
      </c>
      <c r="C87" s="131">
        <v>2</v>
      </c>
      <c r="D87" s="131">
        <v>3</v>
      </c>
      <c r="E87" s="132">
        <v>6</v>
      </c>
    </row>
    <row r="88" spans="1:5" x14ac:dyDescent="0.25">
      <c r="A88" s="129" t="s">
        <v>2150</v>
      </c>
      <c r="B88" s="130">
        <v>1</v>
      </c>
      <c r="C88" s="131"/>
      <c r="D88" s="131"/>
      <c r="E88" s="132">
        <v>1</v>
      </c>
    </row>
    <row r="89" spans="1:5" x14ac:dyDescent="0.25">
      <c r="A89" s="129" t="s">
        <v>2449</v>
      </c>
      <c r="B89" s="130">
        <v>1</v>
      </c>
      <c r="C89" s="131">
        <v>1</v>
      </c>
      <c r="D89" s="131">
        <v>6</v>
      </c>
      <c r="E89" s="132">
        <v>8</v>
      </c>
    </row>
    <row r="90" spans="1:5" x14ac:dyDescent="0.25">
      <c r="A90" s="129" t="s">
        <v>3950</v>
      </c>
      <c r="B90" s="130">
        <v>1</v>
      </c>
      <c r="C90" s="131"/>
      <c r="D90" s="131"/>
      <c r="E90" s="132">
        <v>1</v>
      </c>
    </row>
    <row r="91" spans="1:5" x14ac:dyDescent="0.25">
      <c r="A91" s="129" t="s">
        <v>1434</v>
      </c>
      <c r="B91" s="130"/>
      <c r="C91" s="131">
        <v>1</v>
      </c>
      <c r="D91" s="131"/>
      <c r="E91" s="132">
        <v>1</v>
      </c>
    </row>
    <row r="92" spans="1:5" x14ac:dyDescent="0.25">
      <c r="A92" s="129" t="s">
        <v>3102</v>
      </c>
      <c r="B92" s="130"/>
      <c r="C92" s="131">
        <v>2</v>
      </c>
      <c r="D92" s="131">
        <v>1</v>
      </c>
      <c r="E92" s="132">
        <v>3</v>
      </c>
    </row>
    <row r="93" spans="1:5" x14ac:dyDescent="0.25">
      <c r="A93" s="129" t="s">
        <v>3957</v>
      </c>
      <c r="B93" s="130">
        <v>1</v>
      </c>
      <c r="C93" s="131"/>
      <c r="D93" s="131"/>
      <c r="E93" s="132">
        <v>1</v>
      </c>
    </row>
    <row r="94" spans="1:5" x14ac:dyDescent="0.25">
      <c r="A94" s="129" t="s">
        <v>1304</v>
      </c>
      <c r="B94" s="130"/>
      <c r="C94" s="131"/>
      <c r="D94" s="131">
        <v>1</v>
      </c>
      <c r="E94" s="132">
        <v>1</v>
      </c>
    </row>
    <row r="95" spans="1:5" x14ac:dyDescent="0.25">
      <c r="A95" s="129" t="s">
        <v>2086</v>
      </c>
      <c r="B95" s="130">
        <v>1</v>
      </c>
      <c r="C95" s="131"/>
      <c r="D95" s="131"/>
      <c r="E95" s="132">
        <v>1</v>
      </c>
    </row>
    <row r="96" spans="1:5" x14ac:dyDescent="0.25">
      <c r="A96" s="129" t="s">
        <v>910</v>
      </c>
      <c r="B96" s="130">
        <v>2</v>
      </c>
      <c r="C96" s="131"/>
      <c r="D96" s="131"/>
      <c r="E96" s="132">
        <v>2</v>
      </c>
    </row>
    <row r="97" spans="1:5" x14ac:dyDescent="0.25">
      <c r="A97" s="129" t="s">
        <v>2214</v>
      </c>
      <c r="B97" s="130">
        <v>1</v>
      </c>
      <c r="C97" s="131"/>
      <c r="D97" s="131"/>
      <c r="E97" s="132">
        <v>1</v>
      </c>
    </row>
    <row r="98" spans="1:5" x14ac:dyDescent="0.25">
      <c r="A98" s="129" t="s">
        <v>3057</v>
      </c>
      <c r="B98" s="130">
        <v>1</v>
      </c>
      <c r="C98" s="131"/>
      <c r="D98" s="131"/>
      <c r="E98" s="132">
        <v>1</v>
      </c>
    </row>
    <row r="99" spans="1:5" x14ac:dyDescent="0.25">
      <c r="A99" s="129" t="s">
        <v>1862</v>
      </c>
      <c r="B99" s="130"/>
      <c r="C99" s="131"/>
      <c r="D99" s="131">
        <v>1</v>
      </c>
      <c r="E99" s="132">
        <v>1</v>
      </c>
    </row>
    <row r="100" spans="1:5" x14ac:dyDescent="0.25">
      <c r="A100" s="129" t="s">
        <v>3907</v>
      </c>
      <c r="B100" s="130"/>
      <c r="C100" s="131"/>
      <c r="D100" s="131">
        <v>2</v>
      </c>
      <c r="E100" s="132">
        <v>2</v>
      </c>
    </row>
    <row r="101" spans="1:5" x14ac:dyDescent="0.25">
      <c r="A101" s="129" t="s">
        <v>2068</v>
      </c>
      <c r="B101" s="130">
        <v>2</v>
      </c>
      <c r="C101" s="131"/>
      <c r="D101" s="131"/>
      <c r="E101" s="132">
        <v>2</v>
      </c>
    </row>
    <row r="102" spans="1:5" x14ac:dyDescent="0.25">
      <c r="A102" s="129" t="s">
        <v>2651</v>
      </c>
      <c r="B102" s="130"/>
      <c r="C102" s="131"/>
      <c r="D102" s="131">
        <v>4</v>
      </c>
      <c r="E102" s="132">
        <v>4</v>
      </c>
    </row>
    <row r="103" spans="1:5" x14ac:dyDescent="0.25">
      <c r="A103" s="129" t="s">
        <v>1650</v>
      </c>
      <c r="B103" s="130">
        <v>1</v>
      </c>
      <c r="C103" s="131"/>
      <c r="D103" s="131"/>
      <c r="E103" s="132">
        <v>1</v>
      </c>
    </row>
    <row r="104" spans="1:5" x14ac:dyDescent="0.25">
      <c r="A104" s="129" t="s">
        <v>2859</v>
      </c>
      <c r="B104" s="130"/>
      <c r="C104" s="131">
        <v>1</v>
      </c>
      <c r="D104" s="131"/>
      <c r="E104" s="132">
        <v>1</v>
      </c>
    </row>
    <row r="105" spans="1:5" x14ac:dyDescent="0.25">
      <c r="A105" s="128" t="s">
        <v>1423</v>
      </c>
      <c r="B105" s="130"/>
      <c r="C105" s="131">
        <v>1</v>
      </c>
      <c r="D105" s="131"/>
      <c r="E105" s="132">
        <v>1</v>
      </c>
    </row>
    <row r="106" spans="1:5" x14ac:dyDescent="0.25">
      <c r="A106" s="129" t="s">
        <v>1994</v>
      </c>
      <c r="B106" s="130"/>
      <c r="C106" s="131">
        <v>1</v>
      </c>
      <c r="D106" s="131"/>
      <c r="E106" s="132">
        <v>1</v>
      </c>
    </row>
    <row r="107" spans="1:5" x14ac:dyDescent="0.25">
      <c r="A107" s="129" t="s">
        <v>1415</v>
      </c>
      <c r="B107" s="130">
        <v>1</v>
      </c>
      <c r="C107" s="131"/>
      <c r="D107" s="131"/>
      <c r="E107" s="132">
        <v>1</v>
      </c>
    </row>
    <row r="108" spans="1:5" x14ac:dyDescent="0.25">
      <c r="A108" s="129" t="s">
        <v>2717</v>
      </c>
      <c r="B108" s="130"/>
      <c r="C108" s="131">
        <v>1</v>
      </c>
      <c r="D108" s="131">
        <v>2</v>
      </c>
      <c r="E108" s="132">
        <v>3</v>
      </c>
    </row>
    <row r="109" spans="1:5" x14ac:dyDescent="0.25">
      <c r="A109" s="129" t="s">
        <v>2111</v>
      </c>
      <c r="B109" s="130"/>
      <c r="C109" s="131"/>
      <c r="D109" s="131">
        <v>11</v>
      </c>
      <c r="E109" s="132">
        <v>11</v>
      </c>
    </row>
    <row r="110" spans="1:5" x14ac:dyDescent="0.25">
      <c r="A110" s="129" t="s">
        <v>2406</v>
      </c>
      <c r="B110" s="130"/>
      <c r="C110" s="131"/>
      <c r="D110" s="131">
        <v>1</v>
      </c>
      <c r="E110" s="132">
        <v>1</v>
      </c>
    </row>
    <row r="111" spans="1:5" x14ac:dyDescent="0.25">
      <c r="A111" s="129" t="s">
        <v>2931</v>
      </c>
      <c r="B111" s="130"/>
      <c r="C111" s="131"/>
      <c r="D111" s="131">
        <v>1</v>
      </c>
      <c r="E111" s="132">
        <v>1</v>
      </c>
    </row>
    <row r="112" spans="1:5" x14ac:dyDescent="0.25">
      <c r="A112" s="129" t="s">
        <v>4047</v>
      </c>
      <c r="B112" s="130">
        <v>2</v>
      </c>
      <c r="C112" s="131"/>
      <c r="D112" s="131"/>
      <c r="E112" s="132">
        <v>2</v>
      </c>
    </row>
    <row r="113" spans="1:5" x14ac:dyDescent="0.25">
      <c r="A113" s="129" t="s">
        <v>3445</v>
      </c>
      <c r="B113" s="130"/>
      <c r="C113" s="131"/>
      <c r="D113" s="131">
        <v>1</v>
      </c>
      <c r="E113" s="132">
        <v>1</v>
      </c>
    </row>
    <row r="114" spans="1:5" x14ac:dyDescent="0.25">
      <c r="A114" s="129" t="s">
        <v>2256</v>
      </c>
      <c r="B114" s="130"/>
      <c r="C114" s="131"/>
      <c r="D114" s="131">
        <v>1</v>
      </c>
      <c r="E114" s="132">
        <v>1</v>
      </c>
    </row>
    <row r="115" spans="1:5" x14ac:dyDescent="0.25">
      <c r="A115" s="129" t="s">
        <v>2642</v>
      </c>
      <c r="B115" s="130">
        <v>1</v>
      </c>
      <c r="C115" s="131"/>
      <c r="D115" s="131"/>
      <c r="E115" s="132">
        <v>1</v>
      </c>
    </row>
    <row r="116" spans="1:5" x14ac:dyDescent="0.25">
      <c r="A116" s="129" t="s">
        <v>2347</v>
      </c>
      <c r="B116" s="130"/>
      <c r="C116" s="131"/>
      <c r="D116" s="131">
        <v>1</v>
      </c>
      <c r="E116" s="132">
        <v>1</v>
      </c>
    </row>
    <row r="117" spans="1:5" x14ac:dyDescent="0.25">
      <c r="A117" s="129" t="s">
        <v>609</v>
      </c>
      <c r="B117" s="130"/>
      <c r="C117" s="131">
        <v>1</v>
      </c>
      <c r="D117" s="131"/>
      <c r="E117" s="132">
        <v>1</v>
      </c>
    </row>
    <row r="118" spans="1:5" x14ac:dyDescent="0.25">
      <c r="A118" s="129" t="s">
        <v>2476</v>
      </c>
      <c r="B118" s="130">
        <v>1</v>
      </c>
      <c r="C118" s="131"/>
      <c r="D118" s="131">
        <v>1</v>
      </c>
      <c r="E118" s="132">
        <v>2</v>
      </c>
    </row>
    <row r="119" spans="1:5" x14ac:dyDescent="0.25">
      <c r="A119" s="129" t="s">
        <v>2240</v>
      </c>
      <c r="B119" s="130"/>
      <c r="C119" s="131"/>
      <c r="D119" s="131">
        <v>2</v>
      </c>
      <c r="E119" s="132">
        <v>2</v>
      </c>
    </row>
    <row r="120" spans="1:5" x14ac:dyDescent="0.25">
      <c r="A120" s="129" t="s">
        <v>3120</v>
      </c>
      <c r="B120" s="130"/>
      <c r="C120" s="131">
        <v>1</v>
      </c>
      <c r="D120" s="131"/>
      <c r="E120" s="132">
        <v>1</v>
      </c>
    </row>
    <row r="121" spans="1:5" x14ac:dyDescent="0.25">
      <c r="A121" s="129" t="s">
        <v>1507</v>
      </c>
      <c r="B121" s="130"/>
      <c r="C121" s="131"/>
      <c r="D121" s="131">
        <v>2</v>
      </c>
      <c r="E121" s="132">
        <v>2</v>
      </c>
    </row>
    <row r="122" spans="1:5" x14ac:dyDescent="0.25">
      <c r="A122" s="129" t="s">
        <v>1091</v>
      </c>
      <c r="B122" s="130">
        <v>1</v>
      </c>
      <c r="C122" s="131"/>
      <c r="D122" s="131">
        <v>2</v>
      </c>
      <c r="E122" s="132">
        <v>3</v>
      </c>
    </row>
    <row r="123" spans="1:5" x14ac:dyDescent="0.25">
      <c r="A123" s="129" t="s">
        <v>924</v>
      </c>
      <c r="B123" s="130"/>
      <c r="C123" s="131"/>
      <c r="D123" s="131">
        <v>2</v>
      </c>
      <c r="E123" s="132">
        <v>2</v>
      </c>
    </row>
    <row r="124" spans="1:5" x14ac:dyDescent="0.25">
      <c r="A124" s="129" t="s">
        <v>2370</v>
      </c>
      <c r="B124" s="130">
        <v>1</v>
      </c>
      <c r="C124" s="131"/>
      <c r="D124" s="131">
        <v>1</v>
      </c>
      <c r="E124" s="132">
        <v>2</v>
      </c>
    </row>
    <row r="125" spans="1:5" x14ac:dyDescent="0.25">
      <c r="A125" s="129" t="s">
        <v>2173</v>
      </c>
      <c r="B125" s="130"/>
      <c r="C125" s="131">
        <v>1</v>
      </c>
      <c r="D125" s="131"/>
      <c r="E125" s="132">
        <v>1</v>
      </c>
    </row>
    <row r="126" spans="1:5" x14ac:dyDescent="0.25">
      <c r="A126" s="129" t="s">
        <v>2310</v>
      </c>
      <c r="B126" s="130">
        <v>1</v>
      </c>
      <c r="C126" s="131">
        <v>2</v>
      </c>
      <c r="D126" s="131">
        <v>7</v>
      </c>
      <c r="E126" s="132">
        <v>10</v>
      </c>
    </row>
    <row r="127" spans="1:5" x14ac:dyDescent="0.25">
      <c r="A127" s="129" t="s">
        <v>303</v>
      </c>
      <c r="B127" s="130"/>
      <c r="C127" s="131">
        <v>1</v>
      </c>
      <c r="D127" s="131"/>
      <c r="E127" s="132">
        <v>1</v>
      </c>
    </row>
    <row r="128" spans="1:5" x14ac:dyDescent="0.25">
      <c r="A128" s="129" t="s">
        <v>793</v>
      </c>
      <c r="B128" s="130">
        <v>1</v>
      </c>
      <c r="C128" s="131"/>
      <c r="D128" s="131"/>
      <c r="E128" s="132">
        <v>1</v>
      </c>
    </row>
    <row r="129" spans="1:5" x14ac:dyDescent="0.25">
      <c r="A129" s="129" t="s">
        <v>2300</v>
      </c>
      <c r="B129" s="130">
        <v>1</v>
      </c>
      <c r="C129" s="131"/>
      <c r="D129" s="131"/>
      <c r="E129" s="132">
        <v>1</v>
      </c>
    </row>
    <row r="130" spans="1:5" x14ac:dyDescent="0.25">
      <c r="A130" s="129" t="s">
        <v>877</v>
      </c>
      <c r="B130" s="130">
        <v>1</v>
      </c>
      <c r="C130" s="131"/>
      <c r="D130" s="131"/>
      <c r="E130" s="132">
        <v>1</v>
      </c>
    </row>
    <row r="131" spans="1:5" x14ac:dyDescent="0.25">
      <c r="A131" s="129" t="s">
        <v>1555</v>
      </c>
      <c r="B131" s="130"/>
      <c r="C131" s="131"/>
      <c r="D131" s="131">
        <v>1</v>
      </c>
      <c r="E131" s="132">
        <v>1</v>
      </c>
    </row>
    <row r="132" spans="1:5" x14ac:dyDescent="0.25">
      <c r="A132" s="129" t="s">
        <v>1568</v>
      </c>
      <c r="B132" s="130"/>
      <c r="C132" s="131"/>
      <c r="D132" s="131">
        <v>1</v>
      </c>
      <c r="E132" s="132">
        <v>1</v>
      </c>
    </row>
    <row r="133" spans="1:5" x14ac:dyDescent="0.25">
      <c r="A133" s="129" t="s">
        <v>1485</v>
      </c>
      <c r="B133" s="130"/>
      <c r="C133" s="131"/>
      <c r="D133" s="131">
        <v>2</v>
      </c>
      <c r="E133" s="132">
        <v>2</v>
      </c>
    </row>
    <row r="134" spans="1:5" x14ac:dyDescent="0.25">
      <c r="A134" s="129" t="s">
        <v>2539</v>
      </c>
      <c r="B134" s="130"/>
      <c r="C134" s="131">
        <v>1</v>
      </c>
      <c r="D134" s="131"/>
      <c r="E134" s="132">
        <v>1</v>
      </c>
    </row>
    <row r="135" spans="1:5" x14ac:dyDescent="0.25">
      <c r="A135" s="129" t="s">
        <v>1815</v>
      </c>
      <c r="B135" s="130"/>
      <c r="C135" s="131"/>
      <c r="D135" s="131">
        <v>2</v>
      </c>
      <c r="E135" s="132">
        <v>2</v>
      </c>
    </row>
    <row r="136" spans="1:5" x14ac:dyDescent="0.25">
      <c r="A136" s="129" t="s">
        <v>1885</v>
      </c>
      <c r="B136" s="130">
        <v>1</v>
      </c>
      <c r="C136" s="131"/>
      <c r="D136" s="131"/>
      <c r="E136" s="132">
        <v>1</v>
      </c>
    </row>
    <row r="137" spans="1:5" x14ac:dyDescent="0.25">
      <c r="A137" s="129" t="s">
        <v>2439</v>
      </c>
      <c r="B137" s="130"/>
      <c r="C137" s="131">
        <v>1</v>
      </c>
      <c r="D137" s="131"/>
      <c r="E137" s="132">
        <v>1</v>
      </c>
    </row>
    <row r="138" spans="1:5" x14ac:dyDescent="0.25">
      <c r="A138" s="129" t="s">
        <v>963</v>
      </c>
      <c r="B138" s="130">
        <v>7</v>
      </c>
      <c r="C138" s="131">
        <v>2</v>
      </c>
      <c r="D138" s="131"/>
      <c r="E138" s="132">
        <v>9</v>
      </c>
    </row>
    <row r="139" spans="1:5" x14ac:dyDescent="0.25">
      <c r="A139" s="129" t="s">
        <v>2119</v>
      </c>
      <c r="B139" s="130"/>
      <c r="C139" s="131"/>
      <c r="D139" s="131">
        <v>1</v>
      </c>
      <c r="E139" s="132">
        <v>1</v>
      </c>
    </row>
    <row r="140" spans="1:5" x14ac:dyDescent="0.25">
      <c r="A140" s="129" t="s">
        <v>2133</v>
      </c>
      <c r="B140" s="130"/>
      <c r="C140" s="131"/>
      <c r="D140" s="131">
        <v>1</v>
      </c>
      <c r="E140" s="132">
        <v>1</v>
      </c>
    </row>
    <row r="141" spans="1:5" x14ac:dyDescent="0.25">
      <c r="A141" s="129" t="s">
        <v>3395</v>
      </c>
      <c r="B141" s="130">
        <v>3</v>
      </c>
      <c r="C141" s="131">
        <v>1</v>
      </c>
      <c r="D141" s="131"/>
      <c r="E141" s="132">
        <v>4</v>
      </c>
    </row>
    <row r="142" spans="1:5" x14ac:dyDescent="0.25">
      <c r="A142" s="129" t="s">
        <v>941</v>
      </c>
      <c r="B142" s="130"/>
      <c r="C142" s="131"/>
      <c r="D142" s="131">
        <v>1</v>
      </c>
      <c r="E142" s="132">
        <v>1</v>
      </c>
    </row>
    <row r="143" spans="1:5" x14ac:dyDescent="0.25">
      <c r="A143" s="129" t="s">
        <v>3386</v>
      </c>
      <c r="B143" s="130"/>
      <c r="C143" s="131">
        <v>1</v>
      </c>
      <c r="D143" s="131">
        <v>1</v>
      </c>
      <c r="E143" s="132">
        <v>2</v>
      </c>
    </row>
    <row r="144" spans="1:5" x14ac:dyDescent="0.25">
      <c r="A144" s="129" t="s">
        <v>2141</v>
      </c>
      <c r="B144" s="130">
        <v>1</v>
      </c>
      <c r="C144" s="131"/>
      <c r="D144" s="131"/>
      <c r="E144" s="132">
        <v>1</v>
      </c>
    </row>
    <row r="145" spans="1:5" x14ac:dyDescent="0.25">
      <c r="A145" s="129" t="s">
        <v>2514</v>
      </c>
      <c r="B145" s="130"/>
      <c r="C145" s="131"/>
      <c r="D145" s="131">
        <v>1</v>
      </c>
      <c r="E145" s="132">
        <v>1</v>
      </c>
    </row>
    <row r="146" spans="1:5" x14ac:dyDescent="0.25">
      <c r="A146" s="129" t="s">
        <v>769</v>
      </c>
      <c r="B146" s="130"/>
      <c r="C146" s="131"/>
      <c r="D146" s="131">
        <v>1</v>
      </c>
      <c r="E146" s="132">
        <v>1</v>
      </c>
    </row>
    <row r="147" spans="1:5" x14ac:dyDescent="0.25">
      <c r="A147" s="129" t="s">
        <v>917</v>
      </c>
      <c r="B147" s="130"/>
      <c r="C147" s="131">
        <v>1</v>
      </c>
      <c r="D147" s="131"/>
      <c r="E147" s="132">
        <v>1</v>
      </c>
    </row>
    <row r="148" spans="1:5" x14ac:dyDescent="0.25">
      <c r="A148" s="129" t="s">
        <v>339</v>
      </c>
      <c r="B148" s="130">
        <v>1</v>
      </c>
      <c r="C148" s="131"/>
      <c r="D148" s="131">
        <v>1</v>
      </c>
      <c r="E148" s="132">
        <v>2</v>
      </c>
    </row>
    <row r="149" spans="1:5" x14ac:dyDescent="0.25">
      <c r="A149" s="129" t="s">
        <v>3960</v>
      </c>
      <c r="B149" s="130"/>
      <c r="C149" s="131"/>
      <c r="D149" s="131">
        <v>1</v>
      </c>
      <c r="E149" s="132">
        <v>1</v>
      </c>
    </row>
    <row r="150" spans="1:5" x14ac:dyDescent="0.25">
      <c r="A150" s="129" t="s">
        <v>2585</v>
      </c>
      <c r="B150" s="130"/>
      <c r="C150" s="131"/>
      <c r="D150" s="131">
        <v>2</v>
      </c>
      <c r="E150" s="132">
        <v>2</v>
      </c>
    </row>
    <row r="151" spans="1:5" x14ac:dyDescent="0.25">
      <c r="A151" s="129" t="s">
        <v>2396</v>
      </c>
      <c r="B151" s="130"/>
      <c r="C151" s="131"/>
      <c r="D151" s="131">
        <v>1</v>
      </c>
      <c r="E151" s="132">
        <v>1</v>
      </c>
    </row>
    <row r="152" spans="1:5" x14ac:dyDescent="0.25">
      <c r="A152" s="129" t="s">
        <v>1470</v>
      </c>
      <c r="B152" s="130"/>
      <c r="C152" s="131"/>
      <c r="D152" s="131">
        <v>1</v>
      </c>
      <c r="E152" s="132">
        <v>1</v>
      </c>
    </row>
    <row r="153" spans="1:5" x14ac:dyDescent="0.25">
      <c r="A153" s="129" t="s">
        <v>2250</v>
      </c>
      <c r="B153" s="130"/>
      <c r="C153" s="131">
        <v>3</v>
      </c>
      <c r="D153" s="131"/>
      <c r="E153" s="132">
        <v>3</v>
      </c>
    </row>
    <row r="154" spans="1:5" x14ac:dyDescent="0.25">
      <c r="A154" s="128" t="s">
        <v>3029</v>
      </c>
      <c r="B154" s="130"/>
      <c r="C154" s="131"/>
      <c r="D154" s="131">
        <v>1</v>
      </c>
      <c r="E154" s="132">
        <v>1</v>
      </c>
    </row>
    <row r="155" spans="1:5" x14ac:dyDescent="0.25">
      <c r="A155" s="129" t="s">
        <v>2854</v>
      </c>
      <c r="B155" s="130">
        <v>1</v>
      </c>
      <c r="C155" s="131"/>
      <c r="D155" s="131"/>
      <c r="E155" s="132">
        <v>1</v>
      </c>
    </row>
    <row r="156" spans="1:5" x14ac:dyDescent="0.25">
      <c r="A156" s="129" t="s">
        <v>1370</v>
      </c>
      <c r="B156" s="130">
        <v>1</v>
      </c>
      <c r="C156" s="131"/>
      <c r="D156" s="131"/>
      <c r="E156" s="132">
        <v>1</v>
      </c>
    </row>
    <row r="157" spans="1:5" x14ac:dyDescent="0.25">
      <c r="A157" s="129" t="s">
        <v>2432</v>
      </c>
      <c r="B157" s="130"/>
      <c r="C157" s="131"/>
      <c r="D157" s="131">
        <v>1</v>
      </c>
      <c r="E157" s="132">
        <v>1</v>
      </c>
    </row>
    <row r="158" spans="1:5" x14ac:dyDescent="0.25">
      <c r="A158" s="129" t="s">
        <v>742</v>
      </c>
      <c r="B158" s="130"/>
      <c r="C158" s="131"/>
      <c r="D158" s="131">
        <v>2</v>
      </c>
      <c r="E158" s="132">
        <v>2</v>
      </c>
    </row>
    <row r="159" spans="1:5" x14ac:dyDescent="0.25">
      <c r="A159" s="129" t="s">
        <v>3572</v>
      </c>
      <c r="B159" s="130">
        <v>1</v>
      </c>
      <c r="C159" s="131"/>
      <c r="D159" s="131"/>
      <c r="E159" s="132">
        <v>1</v>
      </c>
    </row>
    <row r="160" spans="1:5" x14ac:dyDescent="0.25">
      <c r="A160" s="129" t="s">
        <v>2522</v>
      </c>
      <c r="B160" s="130"/>
      <c r="C160" s="131"/>
      <c r="D160" s="131">
        <v>1</v>
      </c>
      <c r="E160" s="132">
        <v>1</v>
      </c>
    </row>
    <row r="161" spans="1:5" x14ac:dyDescent="0.25">
      <c r="A161" s="129" t="s">
        <v>402</v>
      </c>
      <c r="B161" s="130"/>
      <c r="C161" s="131">
        <v>1</v>
      </c>
      <c r="D161" s="131"/>
      <c r="E161" s="132">
        <v>1</v>
      </c>
    </row>
    <row r="162" spans="1:5" x14ac:dyDescent="0.25">
      <c r="A162" s="129" t="s">
        <v>752</v>
      </c>
      <c r="B162" s="130"/>
      <c r="C162" s="131"/>
      <c r="D162" s="131">
        <v>1</v>
      </c>
      <c r="E162" s="132">
        <v>1</v>
      </c>
    </row>
    <row r="163" spans="1:5" x14ac:dyDescent="0.25">
      <c r="A163" s="129" t="s">
        <v>3111</v>
      </c>
      <c r="B163" s="130"/>
      <c r="C163" s="131"/>
      <c r="D163" s="131">
        <v>1</v>
      </c>
      <c r="E163" s="132">
        <v>1</v>
      </c>
    </row>
    <row r="164" spans="1:5" x14ac:dyDescent="0.25">
      <c r="A164" s="129" t="s">
        <v>1174</v>
      </c>
      <c r="B164" s="130"/>
      <c r="C164" s="131"/>
      <c r="D164" s="131">
        <v>1</v>
      </c>
      <c r="E164" s="132">
        <v>1</v>
      </c>
    </row>
    <row r="165" spans="1:5" x14ac:dyDescent="0.25">
      <c r="A165" s="129" t="s">
        <v>2558</v>
      </c>
      <c r="B165" s="130">
        <v>1</v>
      </c>
      <c r="C165" s="131"/>
      <c r="D165" s="131"/>
      <c r="E165" s="132">
        <v>1</v>
      </c>
    </row>
    <row r="166" spans="1:5" x14ac:dyDescent="0.25">
      <c r="A166" s="129" t="s">
        <v>2917</v>
      </c>
      <c r="B166" s="130"/>
      <c r="C166" s="131"/>
      <c r="D166" s="131">
        <v>2</v>
      </c>
      <c r="E166" s="132">
        <v>2</v>
      </c>
    </row>
    <row r="167" spans="1:5" x14ac:dyDescent="0.25">
      <c r="A167" s="129" t="s">
        <v>1073</v>
      </c>
      <c r="B167" s="130">
        <v>1</v>
      </c>
      <c r="C167" s="131">
        <v>1</v>
      </c>
      <c r="D167" s="131"/>
      <c r="E167" s="132">
        <v>2</v>
      </c>
    </row>
    <row r="168" spans="1:5" x14ac:dyDescent="0.25">
      <c r="A168" s="129" t="s">
        <v>3160</v>
      </c>
      <c r="B168" s="130">
        <v>2</v>
      </c>
      <c r="C168" s="131"/>
      <c r="D168" s="131"/>
      <c r="E168" s="132">
        <v>2</v>
      </c>
    </row>
    <row r="169" spans="1:5" x14ac:dyDescent="0.25">
      <c r="A169" s="129" t="s">
        <v>3421</v>
      </c>
      <c r="B169" s="130"/>
      <c r="C169" s="131"/>
      <c r="D169" s="131">
        <v>1</v>
      </c>
      <c r="E169" s="132">
        <v>1</v>
      </c>
    </row>
    <row r="170" spans="1:5" x14ac:dyDescent="0.25">
      <c r="A170" s="129" t="s">
        <v>2692</v>
      </c>
      <c r="B170" s="130">
        <v>1</v>
      </c>
      <c r="C170" s="131"/>
      <c r="D170" s="131"/>
      <c r="E170" s="132">
        <v>1</v>
      </c>
    </row>
    <row r="171" spans="1:5" x14ac:dyDescent="0.25">
      <c r="A171" s="129" t="s">
        <v>1159</v>
      </c>
      <c r="B171" s="130"/>
      <c r="C171" s="131"/>
      <c r="D171" s="131">
        <v>1</v>
      </c>
      <c r="E171" s="132">
        <v>1</v>
      </c>
    </row>
    <row r="172" spans="1:5" x14ac:dyDescent="0.25">
      <c r="A172" s="129" t="s">
        <v>2044</v>
      </c>
      <c r="B172" s="130"/>
      <c r="C172" s="131"/>
      <c r="D172" s="131">
        <v>6</v>
      </c>
      <c r="E172" s="132">
        <v>6</v>
      </c>
    </row>
    <row r="173" spans="1:5" x14ac:dyDescent="0.25">
      <c r="A173" s="129" t="s">
        <v>840</v>
      </c>
      <c r="B173" s="130">
        <v>1</v>
      </c>
      <c r="C173" s="131"/>
      <c r="D173" s="131"/>
      <c r="E173" s="132">
        <v>1</v>
      </c>
    </row>
    <row r="174" spans="1:5" x14ac:dyDescent="0.25">
      <c r="A174" s="129" t="s">
        <v>3622</v>
      </c>
      <c r="B174" s="130">
        <v>2</v>
      </c>
      <c r="C174" s="131">
        <v>1</v>
      </c>
      <c r="D174" s="131"/>
      <c r="E174" s="132">
        <v>3</v>
      </c>
    </row>
    <row r="175" spans="1:5" x14ac:dyDescent="0.25">
      <c r="A175" s="129" t="s">
        <v>3624</v>
      </c>
      <c r="B175" s="130"/>
      <c r="C175" s="131"/>
      <c r="D175" s="131">
        <v>1</v>
      </c>
      <c r="E175" s="132">
        <v>1</v>
      </c>
    </row>
    <row r="176" spans="1:5" x14ac:dyDescent="0.25">
      <c r="A176" s="129" t="s">
        <v>1642</v>
      </c>
      <c r="B176" s="130"/>
      <c r="C176" s="131"/>
      <c r="D176" s="131">
        <v>1</v>
      </c>
      <c r="E176" s="132">
        <v>1</v>
      </c>
    </row>
    <row r="177" spans="1:5" x14ac:dyDescent="0.25">
      <c r="A177" s="129" t="s">
        <v>2731</v>
      </c>
      <c r="B177" s="130"/>
      <c r="C177" s="131">
        <v>13</v>
      </c>
      <c r="D177" s="131"/>
      <c r="E177" s="132">
        <v>13</v>
      </c>
    </row>
    <row r="178" spans="1:5" x14ac:dyDescent="0.25">
      <c r="A178" s="129" t="s">
        <v>1960</v>
      </c>
      <c r="B178" s="130"/>
      <c r="C178" s="131"/>
      <c r="D178" s="131">
        <v>2</v>
      </c>
      <c r="E178" s="132">
        <v>2</v>
      </c>
    </row>
    <row r="179" spans="1:5" x14ac:dyDescent="0.25">
      <c r="A179" s="129" t="s">
        <v>1251</v>
      </c>
      <c r="B179" s="130"/>
      <c r="C179" s="131"/>
      <c r="D179" s="131">
        <v>2</v>
      </c>
      <c r="E179" s="132">
        <v>2</v>
      </c>
    </row>
    <row r="180" spans="1:5" x14ac:dyDescent="0.25">
      <c r="A180" s="129" t="s">
        <v>900</v>
      </c>
      <c r="B180" s="130"/>
      <c r="C180" s="131">
        <v>1</v>
      </c>
      <c r="D180" s="131"/>
      <c r="E180" s="132">
        <v>1</v>
      </c>
    </row>
    <row r="181" spans="1:5" x14ac:dyDescent="0.25">
      <c r="A181" s="129" t="s">
        <v>1588</v>
      </c>
      <c r="B181" s="130"/>
      <c r="C181" s="131">
        <v>9</v>
      </c>
      <c r="D181" s="131"/>
      <c r="E181" s="132">
        <v>9</v>
      </c>
    </row>
    <row r="182" spans="1:5" x14ac:dyDescent="0.25">
      <c r="A182" s="129" t="s">
        <v>2356</v>
      </c>
      <c r="B182" s="130"/>
      <c r="C182" s="131"/>
      <c r="D182" s="131">
        <v>2</v>
      </c>
      <c r="E182" s="132">
        <v>2</v>
      </c>
    </row>
    <row r="183" spans="1:5" x14ac:dyDescent="0.25">
      <c r="A183" s="129" t="s">
        <v>1099</v>
      </c>
      <c r="B183" s="130"/>
      <c r="C183" s="131"/>
      <c r="D183" s="131">
        <v>1</v>
      </c>
      <c r="E183" s="132">
        <v>1</v>
      </c>
    </row>
    <row r="184" spans="1:5" x14ac:dyDescent="0.25">
      <c r="A184" s="129" t="s">
        <v>866</v>
      </c>
      <c r="B184" s="130"/>
      <c r="C184" s="131">
        <v>1</v>
      </c>
      <c r="D184" s="131">
        <v>2</v>
      </c>
      <c r="E184" s="132">
        <v>3</v>
      </c>
    </row>
    <row r="185" spans="1:5" x14ac:dyDescent="0.25">
      <c r="A185" s="129" t="s">
        <v>1153</v>
      </c>
      <c r="B185" s="130">
        <v>1</v>
      </c>
      <c r="C185" s="131"/>
      <c r="D185" s="131"/>
      <c r="E185" s="132">
        <v>1</v>
      </c>
    </row>
    <row r="186" spans="1:5" x14ac:dyDescent="0.25">
      <c r="A186" s="129" t="s">
        <v>3721</v>
      </c>
      <c r="B186" s="130"/>
      <c r="C186" s="131">
        <v>1</v>
      </c>
      <c r="D186" s="131"/>
      <c r="E186" s="132">
        <v>1</v>
      </c>
    </row>
    <row r="187" spans="1:5" x14ac:dyDescent="0.25">
      <c r="A187" s="129" t="s">
        <v>2809</v>
      </c>
      <c r="B187" s="130"/>
      <c r="C187" s="131">
        <v>7</v>
      </c>
      <c r="D187" s="131"/>
      <c r="E187" s="132">
        <v>7</v>
      </c>
    </row>
    <row r="188" spans="1:5" x14ac:dyDescent="0.25">
      <c r="A188" s="129" t="s">
        <v>2782</v>
      </c>
      <c r="B188" s="130"/>
      <c r="C188" s="131">
        <v>6</v>
      </c>
      <c r="D188" s="131"/>
      <c r="E188" s="132">
        <v>6</v>
      </c>
    </row>
    <row r="189" spans="1:5" x14ac:dyDescent="0.25">
      <c r="A189" s="129" t="s">
        <v>1750</v>
      </c>
      <c r="B189" s="130">
        <v>2</v>
      </c>
      <c r="C189" s="131">
        <v>3</v>
      </c>
      <c r="D189" s="131">
        <v>5</v>
      </c>
      <c r="E189" s="132">
        <v>10</v>
      </c>
    </row>
    <row r="190" spans="1:5" x14ac:dyDescent="0.25">
      <c r="A190" s="129" t="s">
        <v>696</v>
      </c>
      <c r="B190" s="130"/>
      <c r="C190" s="131"/>
      <c r="D190" s="131">
        <v>1</v>
      </c>
      <c r="E190" s="132">
        <v>1</v>
      </c>
    </row>
    <row r="191" spans="1:5" x14ac:dyDescent="0.25">
      <c r="A191" s="129" t="s">
        <v>3365</v>
      </c>
      <c r="B191" s="130"/>
      <c r="C191" s="131"/>
      <c r="D191" s="131">
        <v>5</v>
      </c>
      <c r="E191" s="132">
        <v>5</v>
      </c>
    </row>
    <row r="192" spans="1:5" x14ac:dyDescent="0.25">
      <c r="A192" s="129" t="s">
        <v>3019</v>
      </c>
      <c r="B192" s="130"/>
      <c r="C192" s="131">
        <v>4</v>
      </c>
      <c r="D192" s="131"/>
      <c r="E192" s="132">
        <v>4</v>
      </c>
    </row>
    <row r="193" spans="1:5" x14ac:dyDescent="0.25">
      <c r="A193" s="129" t="s">
        <v>1391</v>
      </c>
      <c r="B193" s="130"/>
      <c r="C193" s="131">
        <v>1</v>
      </c>
      <c r="D193" s="131"/>
      <c r="E193" s="132">
        <v>1</v>
      </c>
    </row>
    <row r="194" spans="1:5" x14ac:dyDescent="0.25">
      <c r="A194" s="129" t="s">
        <v>1853</v>
      </c>
      <c r="B194" s="130"/>
      <c r="C194" s="131"/>
      <c r="D194" s="131">
        <v>2</v>
      </c>
      <c r="E194" s="132">
        <v>2</v>
      </c>
    </row>
    <row r="195" spans="1:5" x14ac:dyDescent="0.25">
      <c r="A195" s="129" t="s">
        <v>946</v>
      </c>
      <c r="B195" s="130"/>
      <c r="C195" s="131"/>
      <c r="D195" s="131">
        <v>1</v>
      </c>
      <c r="E195" s="132">
        <v>1</v>
      </c>
    </row>
    <row r="196" spans="1:5" x14ac:dyDescent="0.25">
      <c r="A196" s="129" t="s">
        <v>1431</v>
      </c>
      <c r="B196" s="130"/>
      <c r="C196" s="131">
        <v>2</v>
      </c>
      <c r="D196" s="131"/>
      <c r="E196" s="132">
        <v>2</v>
      </c>
    </row>
    <row r="197" spans="1:5" x14ac:dyDescent="0.25">
      <c r="A197" s="129" t="s">
        <v>2598</v>
      </c>
      <c r="B197" s="130"/>
      <c r="C197" s="131">
        <v>1</v>
      </c>
      <c r="D197" s="131"/>
      <c r="E197" s="132">
        <v>1</v>
      </c>
    </row>
    <row r="198" spans="1:5" x14ac:dyDescent="0.25">
      <c r="A198" s="129" t="s">
        <v>1181</v>
      </c>
      <c r="B198" s="130">
        <v>1</v>
      </c>
      <c r="C198" s="131"/>
      <c r="D198" s="131">
        <v>1</v>
      </c>
      <c r="E198" s="132">
        <v>2</v>
      </c>
    </row>
    <row r="199" spans="1:5" x14ac:dyDescent="0.25">
      <c r="A199" s="129" t="s">
        <v>3850</v>
      </c>
      <c r="B199" s="130">
        <v>1</v>
      </c>
      <c r="C199" s="131"/>
      <c r="D199" s="131"/>
      <c r="E199" s="132">
        <v>1</v>
      </c>
    </row>
    <row r="200" spans="1:5" x14ac:dyDescent="0.25">
      <c r="A200" s="129" t="s">
        <v>785</v>
      </c>
      <c r="B200" s="130"/>
      <c r="C200" s="131">
        <v>1</v>
      </c>
      <c r="D200" s="131"/>
      <c r="E200" s="132">
        <v>1</v>
      </c>
    </row>
    <row r="201" spans="1:5" x14ac:dyDescent="0.25">
      <c r="A201" s="129" t="s">
        <v>2551</v>
      </c>
      <c r="B201" s="130"/>
      <c r="C201" s="131"/>
      <c r="D201" s="131">
        <v>1</v>
      </c>
      <c r="E201" s="132">
        <v>1</v>
      </c>
    </row>
    <row r="202" spans="1:5" x14ac:dyDescent="0.25">
      <c r="A202" s="129" t="s">
        <v>3515</v>
      </c>
      <c r="B202" s="130"/>
      <c r="C202" s="131">
        <v>1</v>
      </c>
      <c r="D202" s="131"/>
      <c r="E202" s="132">
        <v>1</v>
      </c>
    </row>
    <row r="203" spans="1:5" x14ac:dyDescent="0.25">
      <c r="A203" s="129" t="s">
        <v>497</v>
      </c>
      <c r="B203" s="130"/>
      <c r="C203" s="131">
        <v>1</v>
      </c>
      <c r="D203" s="131"/>
      <c r="E203" s="132">
        <v>1</v>
      </c>
    </row>
    <row r="204" spans="1:5" x14ac:dyDescent="0.25">
      <c r="A204" s="128" t="s">
        <v>2484</v>
      </c>
      <c r="B204" s="130">
        <v>8</v>
      </c>
      <c r="C204" s="131"/>
      <c r="D204" s="131"/>
      <c r="E204" s="132">
        <v>8</v>
      </c>
    </row>
    <row r="205" spans="1:5" x14ac:dyDescent="0.25">
      <c r="A205" s="129" t="s">
        <v>3301</v>
      </c>
      <c r="B205" s="130"/>
      <c r="C205" s="131">
        <v>1</v>
      </c>
      <c r="D205" s="131">
        <v>3</v>
      </c>
      <c r="E205" s="132">
        <v>4</v>
      </c>
    </row>
    <row r="206" spans="1:5" x14ac:dyDescent="0.25">
      <c r="A206" s="129" t="s">
        <v>559</v>
      </c>
      <c r="B206" s="130">
        <v>1</v>
      </c>
      <c r="C206" s="131"/>
      <c r="D206" s="131"/>
      <c r="E206" s="132">
        <v>1</v>
      </c>
    </row>
    <row r="207" spans="1:5" x14ac:dyDescent="0.25">
      <c r="A207" s="129" t="s">
        <v>3946</v>
      </c>
      <c r="B207" s="130"/>
      <c r="C207" s="131"/>
      <c r="D207" s="131">
        <v>1</v>
      </c>
      <c r="E207" s="132">
        <v>1</v>
      </c>
    </row>
    <row r="208" spans="1:5" x14ac:dyDescent="0.25">
      <c r="A208" s="129" t="s">
        <v>3084</v>
      </c>
      <c r="B208" s="130"/>
      <c r="C208" s="131"/>
      <c r="D208" s="131">
        <v>1</v>
      </c>
      <c r="E208" s="132">
        <v>1</v>
      </c>
    </row>
    <row r="209" spans="1:5" x14ac:dyDescent="0.25">
      <c r="A209" s="129" t="s">
        <v>3380</v>
      </c>
      <c r="B209" s="130">
        <v>1</v>
      </c>
      <c r="C209" s="131"/>
      <c r="D209" s="131"/>
      <c r="E209" s="132">
        <v>1</v>
      </c>
    </row>
    <row r="210" spans="1:5" x14ac:dyDescent="0.25">
      <c r="A210" s="129" t="s">
        <v>3989</v>
      </c>
      <c r="B210" s="130"/>
      <c r="C210" s="131">
        <v>1</v>
      </c>
      <c r="D210" s="131"/>
      <c r="E210" s="132">
        <v>1</v>
      </c>
    </row>
    <row r="211" spans="1:5" x14ac:dyDescent="0.25">
      <c r="A211" s="129" t="s">
        <v>75</v>
      </c>
      <c r="B211" s="130"/>
      <c r="C211" s="131"/>
      <c r="D211" s="131">
        <v>1</v>
      </c>
      <c r="E211" s="132">
        <v>1</v>
      </c>
    </row>
    <row r="212" spans="1:5" x14ac:dyDescent="0.25">
      <c r="A212" s="129" t="s">
        <v>2009</v>
      </c>
      <c r="B212" s="130"/>
      <c r="C212" s="131"/>
      <c r="D212" s="131">
        <v>3</v>
      </c>
      <c r="E212" s="132">
        <v>3</v>
      </c>
    </row>
    <row r="213" spans="1:5" x14ac:dyDescent="0.25">
      <c r="A213" s="129" t="s">
        <v>2723</v>
      </c>
      <c r="B213" s="130">
        <v>1</v>
      </c>
      <c r="C213" s="131"/>
      <c r="D213" s="131"/>
      <c r="E213" s="132">
        <v>1</v>
      </c>
    </row>
    <row r="214" spans="1:5" x14ac:dyDescent="0.25">
      <c r="A214" s="129" t="s">
        <v>2509</v>
      </c>
      <c r="B214" s="130"/>
      <c r="C214" s="131"/>
      <c r="D214" s="131">
        <v>1</v>
      </c>
      <c r="E214" s="132">
        <v>1</v>
      </c>
    </row>
    <row r="215" spans="1:5" x14ac:dyDescent="0.25">
      <c r="A215" s="129" t="s">
        <v>3278</v>
      </c>
      <c r="B215" s="130"/>
      <c r="C215" s="131"/>
      <c r="D215" s="131">
        <v>1</v>
      </c>
      <c r="E215" s="132">
        <v>1</v>
      </c>
    </row>
    <row r="216" spans="1:5" x14ac:dyDescent="0.25">
      <c r="A216" s="129" t="s">
        <v>686</v>
      </c>
      <c r="B216" s="130">
        <v>1</v>
      </c>
      <c r="C216" s="131">
        <v>3</v>
      </c>
      <c r="D216" s="131"/>
      <c r="E216" s="132">
        <v>4</v>
      </c>
    </row>
    <row r="217" spans="1:5" x14ac:dyDescent="0.25">
      <c r="A217" s="129" t="s">
        <v>1231</v>
      </c>
      <c r="B217" s="130"/>
      <c r="C217" s="131"/>
      <c r="D217" s="131">
        <v>2</v>
      </c>
      <c r="E217" s="132">
        <v>2</v>
      </c>
    </row>
    <row r="218" spans="1:5" x14ac:dyDescent="0.25">
      <c r="A218" s="129" t="s">
        <v>929</v>
      </c>
      <c r="B218" s="130">
        <v>1</v>
      </c>
      <c r="C218" s="131"/>
      <c r="D218" s="131"/>
      <c r="E218" s="132">
        <v>1</v>
      </c>
    </row>
    <row r="219" spans="1:5" x14ac:dyDescent="0.25">
      <c r="A219" s="129" t="s">
        <v>1617</v>
      </c>
      <c r="B219" s="130"/>
      <c r="C219" s="131"/>
      <c r="D219" s="131">
        <v>1</v>
      </c>
      <c r="E219" s="132">
        <v>1</v>
      </c>
    </row>
    <row r="220" spans="1:5" x14ac:dyDescent="0.25">
      <c r="A220" s="129" t="s">
        <v>800</v>
      </c>
      <c r="B220" s="130"/>
      <c r="C220" s="131"/>
      <c r="D220" s="131">
        <v>1</v>
      </c>
      <c r="E220" s="132">
        <v>1</v>
      </c>
    </row>
    <row r="221" spans="1:5" x14ac:dyDescent="0.25">
      <c r="A221" s="129" t="s">
        <v>3036</v>
      </c>
      <c r="B221" s="130"/>
      <c r="C221" s="131">
        <v>1</v>
      </c>
      <c r="D221" s="131"/>
      <c r="E221" s="132">
        <v>1</v>
      </c>
    </row>
    <row r="222" spans="1:5" x14ac:dyDescent="0.25">
      <c r="A222" s="129" t="s">
        <v>846</v>
      </c>
      <c r="B222" s="130">
        <v>1</v>
      </c>
      <c r="C222" s="131"/>
      <c r="D222" s="131"/>
      <c r="E222" s="132">
        <v>1</v>
      </c>
    </row>
    <row r="223" spans="1:5" x14ac:dyDescent="0.25">
      <c r="A223" s="129" t="s">
        <v>1282</v>
      </c>
      <c r="B223" s="130">
        <v>1</v>
      </c>
      <c r="C223" s="131"/>
      <c r="D223" s="131"/>
      <c r="E223" s="132">
        <v>1</v>
      </c>
    </row>
    <row r="224" spans="1:5" x14ac:dyDescent="0.25">
      <c r="A224" s="129" t="s">
        <v>2492</v>
      </c>
      <c r="B224" s="130"/>
      <c r="C224" s="131">
        <v>1</v>
      </c>
      <c r="D224" s="131">
        <v>1</v>
      </c>
      <c r="E224" s="132">
        <v>2</v>
      </c>
    </row>
    <row r="225" spans="1:5" x14ac:dyDescent="0.25">
      <c r="A225" s="129" t="s">
        <v>2750</v>
      </c>
      <c r="B225" s="130"/>
      <c r="C225" s="131">
        <v>15</v>
      </c>
      <c r="D225" s="131"/>
      <c r="E225" s="132">
        <v>15</v>
      </c>
    </row>
    <row r="226" spans="1:5" x14ac:dyDescent="0.25">
      <c r="A226" s="129" t="s">
        <v>282</v>
      </c>
      <c r="B226" s="130">
        <v>1</v>
      </c>
      <c r="C226" s="131"/>
      <c r="D226" s="131"/>
      <c r="E226" s="132">
        <v>1</v>
      </c>
    </row>
    <row r="227" spans="1:5" x14ac:dyDescent="0.25">
      <c r="A227" s="129" t="s">
        <v>2323</v>
      </c>
      <c r="B227" s="130"/>
      <c r="C227" s="131">
        <v>1</v>
      </c>
      <c r="D227" s="131"/>
      <c r="E227" s="132">
        <v>1</v>
      </c>
    </row>
    <row r="228" spans="1:5" x14ac:dyDescent="0.25">
      <c r="A228" s="129" t="s">
        <v>1577</v>
      </c>
      <c r="B228" s="130"/>
      <c r="C228" s="131">
        <v>3</v>
      </c>
      <c r="D228" s="131"/>
      <c r="E228" s="132">
        <v>3</v>
      </c>
    </row>
    <row r="229" spans="1:5" x14ac:dyDescent="0.25">
      <c r="A229" s="129" t="s">
        <v>2682</v>
      </c>
      <c r="B229" s="130"/>
      <c r="C229" s="131">
        <v>1</v>
      </c>
      <c r="D229" s="131"/>
      <c r="E229" s="132">
        <v>1</v>
      </c>
    </row>
    <row r="230" spans="1:5" x14ac:dyDescent="0.25">
      <c r="A230" s="129" t="s">
        <v>1627</v>
      </c>
      <c r="B230" s="130"/>
      <c r="C230" s="131"/>
      <c r="D230" s="131">
        <v>1</v>
      </c>
      <c r="E230" s="132">
        <v>1</v>
      </c>
    </row>
    <row r="231" spans="1:5" x14ac:dyDescent="0.25">
      <c r="A231" s="129" t="s">
        <v>2822</v>
      </c>
      <c r="B231" s="130"/>
      <c r="C231" s="131">
        <v>1</v>
      </c>
      <c r="D231" s="131"/>
      <c r="E231" s="132">
        <v>1</v>
      </c>
    </row>
    <row r="232" spans="1:5" x14ac:dyDescent="0.25">
      <c r="A232" s="129" t="s">
        <v>2943</v>
      </c>
      <c r="B232" s="130"/>
      <c r="C232" s="131">
        <v>1</v>
      </c>
      <c r="D232" s="131"/>
      <c r="E232" s="132">
        <v>1</v>
      </c>
    </row>
    <row r="233" spans="1:5" x14ac:dyDescent="0.25">
      <c r="A233" s="129" t="s">
        <v>3467</v>
      </c>
      <c r="B233" s="130"/>
      <c r="C233" s="131"/>
      <c r="D233" s="131">
        <v>1</v>
      </c>
      <c r="E233" s="132">
        <v>1</v>
      </c>
    </row>
    <row r="234" spans="1:5" x14ac:dyDescent="0.25">
      <c r="A234" s="129" t="s">
        <v>3505</v>
      </c>
      <c r="B234" s="130"/>
      <c r="C234" s="131"/>
      <c r="D234" s="131">
        <v>1</v>
      </c>
      <c r="E234" s="132">
        <v>1</v>
      </c>
    </row>
    <row r="235" spans="1:5" x14ac:dyDescent="0.25">
      <c r="A235" s="129" t="s">
        <v>2235</v>
      </c>
      <c r="B235" s="130"/>
      <c r="C235" s="131"/>
      <c r="D235" s="131">
        <v>1</v>
      </c>
      <c r="E235" s="132">
        <v>1</v>
      </c>
    </row>
    <row r="236" spans="1:5" x14ac:dyDescent="0.25">
      <c r="A236" s="129" t="s">
        <v>2244</v>
      </c>
      <c r="B236" s="130">
        <v>1</v>
      </c>
      <c r="C236" s="131"/>
      <c r="D236" s="131"/>
      <c r="E236" s="132">
        <v>1</v>
      </c>
    </row>
    <row r="237" spans="1:5" x14ac:dyDescent="0.25">
      <c r="A237" s="129" t="s">
        <v>639</v>
      </c>
      <c r="B237" s="130"/>
      <c r="C237" s="131">
        <v>1</v>
      </c>
      <c r="D237" s="131"/>
      <c r="E237" s="132">
        <v>1</v>
      </c>
    </row>
    <row r="238" spans="1:5" x14ac:dyDescent="0.25">
      <c r="A238" s="129" t="s">
        <v>3919</v>
      </c>
      <c r="B238" s="130">
        <v>1</v>
      </c>
      <c r="C238" s="131"/>
      <c r="D238" s="131"/>
      <c r="E238" s="132">
        <v>1</v>
      </c>
    </row>
    <row r="239" spans="1:5" x14ac:dyDescent="0.25">
      <c r="A239" s="129" t="s">
        <v>446</v>
      </c>
      <c r="B239" s="130">
        <v>1</v>
      </c>
      <c r="C239" s="131"/>
      <c r="D239" s="131"/>
      <c r="E239" s="132">
        <v>1</v>
      </c>
    </row>
    <row r="240" spans="1:5" x14ac:dyDescent="0.25">
      <c r="A240" s="129" t="s">
        <v>3694</v>
      </c>
      <c r="B240" s="130">
        <v>1</v>
      </c>
      <c r="C240" s="131">
        <v>1</v>
      </c>
      <c r="D240" s="131"/>
      <c r="E240" s="132">
        <v>2</v>
      </c>
    </row>
    <row r="241" spans="1:5" x14ac:dyDescent="0.25">
      <c r="A241" s="129" t="s">
        <v>474</v>
      </c>
      <c r="B241" s="130">
        <v>5</v>
      </c>
      <c r="C241" s="131"/>
      <c r="D241" s="131">
        <v>1</v>
      </c>
      <c r="E241" s="132">
        <v>6</v>
      </c>
    </row>
    <row r="242" spans="1:5" x14ac:dyDescent="0.25">
      <c r="A242" s="129" t="s">
        <v>2341</v>
      </c>
      <c r="B242" s="130"/>
      <c r="C242" s="131"/>
      <c r="D242" s="131">
        <v>1</v>
      </c>
      <c r="E242" s="132">
        <v>1</v>
      </c>
    </row>
    <row r="243" spans="1:5" x14ac:dyDescent="0.25">
      <c r="A243" s="129" t="s">
        <v>2000</v>
      </c>
      <c r="B243" s="130">
        <v>2</v>
      </c>
      <c r="C243" s="131">
        <v>1</v>
      </c>
      <c r="D243" s="131"/>
      <c r="E243" s="132">
        <v>3</v>
      </c>
    </row>
    <row r="244" spans="1:5" x14ac:dyDescent="0.25">
      <c r="A244" s="129" t="s">
        <v>660</v>
      </c>
      <c r="B244" s="130"/>
      <c r="C244" s="131"/>
      <c r="D244" s="131">
        <v>1</v>
      </c>
      <c r="E244" s="132">
        <v>1</v>
      </c>
    </row>
    <row r="245" spans="1:5" x14ac:dyDescent="0.25">
      <c r="A245" s="129" t="s">
        <v>2293</v>
      </c>
      <c r="B245" s="130">
        <v>1</v>
      </c>
      <c r="C245" s="131"/>
      <c r="D245" s="131"/>
      <c r="E245" s="132">
        <v>1</v>
      </c>
    </row>
    <row r="246" spans="1:5" x14ac:dyDescent="0.25">
      <c r="A246" s="129" t="s">
        <v>2886</v>
      </c>
      <c r="B246" s="130"/>
      <c r="C246" s="131">
        <v>3</v>
      </c>
      <c r="D246" s="131">
        <v>8</v>
      </c>
      <c r="E246" s="132">
        <v>11</v>
      </c>
    </row>
    <row r="247" spans="1:5" x14ac:dyDescent="0.25">
      <c r="A247" s="129" t="s">
        <v>3964</v>
      </c>
      <c r="B247" s="130"/>
      <c r="C247" s="131"/>
      <c r="D247" s="131">
        <v>1</v>
      </c>
      <c r="E247" s="132">
        <v>1</v>
      </c>
    </row>
    <row r="248" spans="1:5" x14ac:dyDescent="0.25">
      <c r="A248" s="129" t="s">
        <v>1711</v>
      </c>
      <c r="B248" s="130"/>
      <c r="C248" s="131">
        <v>1</v>
      </c>
      <c r="D248" s="131"/>
      <c r="E248" s="132">
        <v>1</v>
      </c>
    </row>
    <row r="249" spans="1:5" x14ac:dyDescent="0.25">
      <c r="A249" s="129" t="s">
        <v>2813</v>
      </c>
      <c r="B249" s="130">
        <v>1</v>
      </c>
      <c r="C249" s="131"/>
      <c r="D249" s="131">
        <v>1</v>
      </c>
      <c r="E249" s="132">
        <v>2</v>
      </c>
    </row>
    <row r="250" spans="1:5" x14ac:dyDescent="0.25">
      <c r="A250" s="129" t="s">
        <v>2800</v>
      </c>
      <c r="B250" s="130">
        <v>1</v>
      </c>
      <c r="C250" s="131"/>
      <c r="D250" s="131"/>
      <c r="E250" s="132">
        <v>1</v>
      </c>
    </row>
    <row r="251" spans="1:5" x14ac:dyDescent="0.25">
      <c r="A251" s="129" t="s">
        <v>3025</v>
      </c>
      <c r="B251" s="130"/>
      <c r="C251" s="131"/>
      <c r="D251" s="131">
        <v>3</v>
      </c>
      <c r="E251" s="132">
        <v>3</v>
      </c>
    </row>
    <row r="252" spans="1:5" x14ac:dyDescent="0.25">
      <c r="A252" s="129" t="s">
        <v>3187</v>
      </c>
      <c r="B252" s="130"/>
      <c r="C252" s="131">
        <v>1</v>
      </c>
      <c r="D252" s="131"/>
      <c r="E252" s="132">
        <v>1</v>
      </c>
    </row>
    <row r="253" spans="1:5" x14ac:dyDescent="0.25">
      <c r="A253" s="129" t="s">
        <v>2769</v>
      </c>
      <c r="B253" s="130"/>
      <c r="C253" s="131">
        <v>1</v>
      </c>
      <c r="D253" s="131"/>
      <c r="E253" s="132">
        <v>1</v>
      </c>
    </row>
    <row r="254" spans="1:5" x14ac:dyDescent="0.25">
      <c r="A254" s="128" t="s">
        <v>3575</v>
      </c>
      <c r="B254" s="130"/>
      <c r="C254" s="131">
        <v>1</v>
      </c>
      <c r="D254" s="131"/>
      <c r="E254" s="132">
        <v>1</v>
      </c>
    </row>
    <row r="255" spans="1:5" x14ac:dyDescent="0.25">
      <c r="A255" s="129" t="s">
        <v>3783</v>
      </c>
      <c r="B255" s="130">
        <v>1</v>
      </c>
      <c r="C255" s="131"/>
      <c r="D255" s="131"/>
      <c r="E255" s="132">
        <v>1</v>
      </c>
    </row>
    <row r="256" spans="1:5" x14ac:dyDescent="0.25">
      <c r="A256" s="129" t="s">
        <v>4021</v>
      </c>
      <c r="B256" s="130">
        <v>2</v>
      </c>
      <c r="C256" s="131"/>
      <c r="D256" s="131"/>
      <c r="E256" s="132">
        <v>2</v>
      </c>
    </row>
    <row r="257" spans="1:5" x14ac:dyDescent="0.25">
      <c r="A257" s="129" t="s">
        <v>367</v>
      </c>
      <c r="B257" s="130">
        <v>1</v>
      </c>
      <c r="C257" s="131"/>
      <c r="D257" s="131"/>
      <c r="E257" s="132">
        <v>1</v>
      </c>
    </row>
    <row r="258" spans="1:5" x14ac:dyDescent="0.25">
      <c r="A258" s="129" t="s">
        <v>3915</v>
      </c>
      <c r="B258" s="130"/>
      <c r="C258" s="131"/>
      <c r="D258" s="131">
        <v>1</v>
      </c>
      <c r="E258" s="132">
        <v>1</v>
      </c>
    </row>
    <row r="259" spans="1:5" x14ac:dyDescent="0.25">
      <c r="A259" s="129" t="s">
        <v>2422</v>
      </c>
      <c r="B259" s="130"/>
      <c r="C259" s="131"/>
      <c r="D259" s="131">
        <v>1</v>
      </c>
      <c r="E259" s="132">
        <v>1</v>
      </c>
    </row>
    <row r="260" spans="1:5" x14ac:dyDescent="0.25">
      <c r="A260" s="129" t="s">
        <v>983</v>
      </c>
      <c r="B260" s="130"/>
      <c r="C260" s="131">
        <v>1</v>
      </c>
      <c r="D260" s="131"/>
      <c r="E260" s="132">
        <v>1</v>
      </c>
    </row>
    <row r="261" spans="1:5" x14ac:dyDescent="0.25">
      <c r="A261" s="129" t="s">
        <v>3052</v>
      </c>
      <c r="B261" s="130"/>
      <c r="C261" s="131"/>
      <c r="D261" s="131">
        <v>1</v>
      </c>
      <c r="E261" s="132">
        <v>1</v>
      </c>
    </row>
    <row r="262" spans="1:5" x14ac:dyDescent="0.25">
      <c r="A262" s="129" t="s">
        <v>2701</v>
      </c>
      <c r="B262" s="130">
        <v>1</v>
      </c>
      <c r="C262" s="131"/>
      <c r="D262" s="131"/>
      <c r="E262" s="132">
        <v>1</v>
      </c>
    </row>
    <row r="263" spans="1:5" x14ac:dyDescent="0.25">
      <c r="A263" s="129" t="s">
        <v>2014</v>
      </c>
      <c r="B263" s="130"/>
      <c r="C263" s="131"/>
      <c r="D263" s="131">
        <v>4</v>
      </c>
      <c r="E263" s="132">
        <v>4</v>
      </c>
    </row>
    <row r="264" spans="1:5" x14ac:dyDescent="0.25">
      <c r="A264" s="129" t="s">
        <v>2592</v>
      </c>
      <c r="B264" s="130"/>
      <c r="C264" s="131"/>
      <c r="D264" s="131">
        <v>1</v>
      </c>
      <c r="E264" s="132">
        <v>1</v>
      </c>
    </row>
    <row r="265" spans="1:5" x14ac:dyDescent="0.25">
      <c r="A265" s="129" t="s">
        <v>1007</v>
      </c>
      <c r="B265" s="130"/>
      <c r="C265" s="131"/>
      <c r="D265" s="131">
        <v>1</v>
      </c>
      <c r="E265" s="132">
        <v>1</v>
      </c>
    </row>
    <row r="266" spans="1:5" x14ac:dyDescent="0.25">
      <c r="A266" s="129" t="s">
        <v>3270</v>
      </c>
      <c r="B266" s="130"/>
      <c r="C266" s="131"/>
      <c r="D266" s="131">
        <v>1</v>
      </c>
      <c r="E266" s="132">
        <v>1</v>
      </c>
    </row>
    <row r="267" spans="1:5" x14ac:dyDescent="0.25">
      <c r="A267" s="129" t="s">
        <v>580</v>
      </c>
      <c r="B267" s="130">
        <v>4</v>
      </c>
      <c r="C267" s="131"/>
      <c r="D267" s="131"/>
      <c r="E267" s="132">
        <v>4</v>
      </c>
    </row>
    <row r="268" spans="1:5" x14ac:dyDescent="0.25">
      <c r="A268" s="129" t="s">
        <v>1398</v>
      </c>
      <c r="B268" s="130"/>
      <c r="C268" s="131">
        <v>2</v>
      </c>
      <c r="D268" s="131"/>
      <c r="E268" s="132">
        <v>2</v>
      </c>
    </row>
    <row r="269" spans="1:5" x14ac:dyDescent="0.25">
      <c r="A269" s="129" t="s">
        <v>3130</v>
      </c>
      <c r="B269" s="130"/>
      <c r="C269" s="131"/>
      <c r="D269" s="131">
        <v>2</v>
      </c>
      <c r="E269" s="132">
        <v>2</v>
      </c>
    </row>
    <row r="270" spans="1:5" x14ac:dyDescent="0.25">
      <c r="A270" s="129" t="s">
        <v>2221</v>
      </c>
      <c r="B270" s="130"/>
      <c r="C270" s="131">
        <v>1</v>
      </c>
      <c r="D270" s="131"/>
      <c r="E270" s="132">
        <v>1</v>
      </c>
    </row>
    <row r="271" spans="1:5" x14ac:dyDescent="0.25">
      <c r="A271" s="129" t="s">
        <v>1040</v>
      </c>
      <c r="B271" s="130"/>
      <c r="C271" s="131"/>
      <c r="D271" s="131">
        <v>2</v>
      </c>
      <c r="E271" s="132">
        <v>2</v>
      </c>
    </row>
    <row r="272" spans="1:5" x14ac:dyDescent="0.25">
      <c r="A272" s="129" t="s">
        <v>1200</v>
      </c>
      <c r="B272" s="130"/>
      <c r="C272" s="131"/>
      <c r="D272" s="131">
        <v>5</v>
      </c>
      <c r="E272" s="132">
        <v>5</v>
      </c>
    </row>
    <row r="273" spans="1:5" x14ac:dyDescent="0.25">
      <c r="A273" s="129" t="s">
        <v>1836</v>
      </c>
      <c r="B273" s="130">
        <v>1</v>
      </c>
      <c r="C273" s="131"/>
      <c r="D273" s="131"/>
      <c r="E273" s="132">
        <v>1</v>
      </c>
    </row>
    <row r="274" spans="1:5" x14ac:dyDescent="0.25">
      <c r="A274" s="129" t="s">
        <v>1971</v>
      </c>
      <c r="B274" s="130"/>
      <c r="C274" s="131"/>
      <c r="D274" s="131">
        <v>2</v>
      </c>
      <c r="E274" s="132">
        <v>2</v>
      </c>
    </row>
    <row r="275" spans="1:5" x14ac:dyDescent="0.25">
      <c r="A275" s="129" t="s">
        <v>667</v>
      </c>
      <c r="B275" s="130"/>
      <c r="C275" s="131"/>
      <c r="D275" s="131">
        <v>1</v>
      </c>
      <c r="E275" s="132">
        <v>1</v>
      </c>
    </row>
    <row r="276" spans="1:5" x14ac:dyDescent="0.25">
      <c r="A276" s="129" t="s">
        <v>3191</v>
      </c>
      <c r="B276" s="130">
        <v>1</v>
      </c>
      <c r="C276" s="131"/>
      <c r="D276" s="131"/>
      <c r="E276" s="132">
        <v>1</v>
      </c>
    </row>
    <row r="277" spans="1:5" x14ac:dyDescent="0.25">
      <c r="A277" s="129" t="s">
        <v>4003</v>
      </c>
      <c r="B277" s="130">
        <v>1</v>
      </c>
      <c r="C277" s="131"/>
      <c r="D277" s="131"/>
      <c r="E277" s="132">
        <v>1</v>
      </c>
    </row>
    <row r="278" spans="1:5" x14ac:dyDescent="0.25">
      <c r="A278" s="129" t="s">
        <v>554</v>
      </c>
      <c r="B278" s="130"/>
      <c r="C278" s="131"/>
      <c r="D278" s="131">
        <v>1</v>
      </c>
      <c r="E278" s="132">
        <v>1</v>
      </c>
    </row>
    <row r="279" spans="1:5" x14ac:dyDescent="0.25">
      <c r="A279" s="129" t="s">
        <v>1115</v>
      </c>
      <c r="B279" s="130">
        <v>2</v>
      </c>
      <c r="C279" s="131"/>
      <c r="D279" s="131"/>
      <c r="E279" s="132">
        <v>2</v>
      </c>
    </row>
    <row r="280" spans="1:5" x14ac:dyDescent="0.25">
      <c r="A280" s="129" t="s">
        <v>338</v>
      </c>
      <c r="B280" s="130">
        <v>4</v>
      </c>
      <c r="C280" s="131">
        <v>1</v>
      </c>
      <c r="D280" s="131"/>
      <c r="E280" s="132">
        <v>5</v>
      </c>
    </row>
    <row r="281" spans="1:5" x14ac:dyDescent="0.25">
      <c r="A281" s="129" t="s">
        <v>243</v>
      </c>
      <c r="B281" s="130"/>
      <c r="C281" s="131"/>
      <c r="D281" s="131">
        <v>3</v>
      </c>
      <c r="E281" s="132">
        <v>3</v>
      </c>
    </row>
    <row r="282" spans="1:5" x14ac:dyDescent="0.25">
      <c r="A282" s="129" t="s">
        <v>3995</v>
      </c>
      <c r="B282" s="130"/>
      <c r="C282" s="131"/>
      <c r="D282" s="131">
        <v>1</v>
      </c>
      <c r="E282" s="132">
        <v>1</v>
      </c>
    </row>
    <row r="283" spans="1:5" x14ac:dyDescent="0.25">
      <c r="A283" s="129" t="s">
        <v>483</v>
      </c>
      <c r="B283" s="130"/>
      <c r="C283" s="131"/>
      <c r="D283" s="131">
        <v>1</v>
      </c>
      <c r="E283" s="132">
        <v>1</v>
      </c>
    </row>
    <row r="284" spans="1:5" x14ac:dyDescent="0.25">
      <c r="A284" s="129" t="s">
        <v>442</v>
      </c>
      <c r="B284" s="130"/>
      <c r="C284" s="131">
        <v>1</v>
      </c>
      <c r="D284" s="131"/>
      <c r="E284" s="132">
        <v>1</v>
      </c>
    </row>
    <row r="285" spans="1:5" x14ac:dyDescent="0.25">
      <c r="A285" s="129" t="s">
        <v>3170</v>
      </c>
      <c r="B285" s="130">
        <v>1</v>
      </c>
      <c r="C285" s="131"/>
      <c r="D285" s="131"/>
      <c r="E285" s="132">
        <v>1</v>
      </c>
    </row>
    <row r="286" spans="1:5" x14ac:dyDescent="0.25">
      <c r="A286" s="129" t="s">
        <v>3415</v>
      </c>
      <c r="B286" s="130">
        <v>1</v>
      </c>
      <c r="C286" s="131"/>
      <c r="D286" s="131"/>
      <c r="E286" s="132">
        <v>1</v>
      </c>
    </row>
    <row r="287" spans="1:5" x14ac:dyDescent="0.25">
      <c r="A287" s="129" t="s">
        <v>2928</v>
      </c>
      <c r="B287" s="130"/>
      <c r="C287" s="131"/>
      <c r="D287" s="131">
        <v>8</v>
      </c>
      <c r="E287" s="132">
        <v>8</v>
      </c>
    </row>
    <row r="288" spans="1:5" x14ac:dyDescent="0.25">
      <c r="A288" s="129" t="s">
        <v>4027</v>
      </c>
      <c r="B288" s="130"/>
      <c r="C288" s="131"/>
      <c r="D288" s="131">
        <v>1</v>
      </c>
      <c r="E288" s="132">
        <v>1</v>
      </c>
    </row>
    <row r="289" spans="1:5" x14ac:dyDescent="0.25">
      <c r="A289" s="129" t="s">
        <v>2278</v>
      </c>
      <c r="B289" s="130">
        <v>1</v>
      </c>
      <c r="C289" s="131">
        <v>1</v>
      </c>
      <c r="D289" s="131"/>
      <c r="E289" s="132">
        <v>2</v>
      </c>
    </row>
    <row r="290" spans="1:5" x14ac:dyDescent="0.25">
      <c r="A290" s="129" t="s">
        <v>2602</v>
      </c>
      <c r="B290" s="130"/>
      <c r="C290" s="131"/>
      <c r="D290" s="131">
        <v>2</v>
      </c>
      <c r="E290" s="132">
        <v>2</v>
      </c>
    </row>
    <row r="291" spans="1:5" x14ac:dyDescent="0.25">
      <c r="A291" s="129" t="s">
        <v>2606</v>
      </c>
      <c r="B291" s="130"/>
      <c r="C291" s="131"/>
      <c r="D291" s="131">
        <v>2</v>
      </c>
      <c r="E291" s="132">
        <v>2</v>
      </c>
    </row>
    <row r="292" spans="1:5" x14ac:dyDescent="0.25">
      <c r="A292" s="129" t="s">
        <v>1802</v>
      </c>
      <c r="B292" s="130"/>
      <c r="C292" s="131">
        <v>1</v>
      </c>
      <c r="D292" s="131"/>
      <c r="E292" s="132">
        <v>1</v>
      </c>
    </row>
    <row r="293" spans="1:5" x14ac:dyDescent="0.25">
      <c r="A293" s="129" t="s">
        <v>1212</v>
      </c>
      <c r="B293" s="130">
        <v>1</v>
      </c>
      <c r="C293" s="131"/>
      <c r="D293" s="131"/>
      <c r="E293" s="132">
        <v>1</v>
      </c>
    </row>
    <row r="294" spans="1:5" x14ac:dyDescent="0.25">
      <c r="A294" s="129" t="s">
        <v>3708</v>
      </c>
      <c r="B294" s="130"/>
      <c r="C294" s="131"/>
      <c r="D294" s="131">
        <v>1</v>
      </c>
      <c r="E294" s="132">
        <v>1</v>
      </c>
    </row>
    <row r="295" spans="1:5" x14ac:dyDescent="0.25">
      <c r="A295" s="129" t="s">
        <v>2059</v>
      </c>
      <c r="B295" s="130"/>
      <c r="C295" s="131">
        <v>1</v>
      </c>
      <c r="D295" s="131">
        <v>2</v>
      </c>
      <c r="E295" s="132">
        <v>3</v>
      </c>
    </row>
    <row r="296" spans="1:5" x14ac:dyDescent="0.25">
      <c r="A296" s="129" t="s">
        <v>3195</v>
      </c>
      <c r="B296" s="130">
        <v>1</v>
      </c>
      <c r="C296" s="131">
        <v>1</v>
      </c>
      <c r="D296" s="131">
        <v>1</v>
      </c>
      <c r="E296" s="132">
        <v>3</v>
      </c>
    </row>
    <row r="297" spans="1:5" x14ac:dyDescent="0.25">
      <c r="A297" s="129" t="s">
        <v>3141</v>
      </c>
      <c r="B297" s="130"/>
      <c r="C297" s="131">
        <v>3</v>
      </c>
      <c r="D297" s="131"/>
      <c r="E297" s="132">
        <v>3</v>
      </c>
    </row>
    <row r="298" spans="1:5" x14ac:dyDescent="0.25">
      <c r="A298" s="129" t="s">
        <v>1139</v>
      </c>
      <c r="B298" s="130"/>
      <c r="C298" s="131"/>
      <c r="D298" s="131">
        <v>1</v>
      </c>
      <c r="E298" s="132">
        <v>1</v>
      </c>
    </row>
    <row r="299" spans="1:5" x14ac:dyDescent="0.25">
      <c r="A299" s="129" t="s">
        <v>3232</v>
      </c>
      <c r="B299" s="130"/>
      <c r="C299" s="131"/>
      <c r="D299" s="131">
        <v>2</v>
      </c>
      <c r="E299" s="132">
        <v>2</v>
      </c>
    </row>
    <row r="300" spans="1:5" x14ac:dyDescent="0.25">
      <c r="A300" s="129" t="s">
        <v>3483</v>
      </c>
      <c r="B300" s="130"/>
      <c r="C300" s="131"/>
      <c r="D300" s="131">
        <v>3</v>
      </c>
      <c r="E300" s="132">
        <v>3</v>
      </c>
    </row>
    <row r="301" spans="1:5" x14ac:dyDescent="0.25">
      <c r="A301" s="129" t="s">
        <v>3306</v>
      </c>
      <c r="B301" s="130"/>
      <c r="C301" s="131">
        <v>1</v>
      </c>
      <c r="D301" s="131"/>
      <c r="E301" s="132">
        <v>1</v>
      </c>
    </row>
    <row r="302" spans="1:5" x14ac:dyDescent="0.25">
      <c r="A302" s="129" t="s">
        <v>146</v>
      </c>
      <c r="B302" s="130"/>
      <c r="C302" s="131">
        <v>4</v>
      </c>
      <c r="D302" s="131"/>
      <c r="E302" s="132">
        <v>4</v>
      </c>
    </row>
    <row r="303" spans="1:5" x14ac:dyDescent="0.25">
      <c r="A303" s="129" t="s">
        <v>3220</v>
      </c>
      <c r="B303" s="130"/>
      <c r="C303" s="131">
        <v>2</v>
      </c>
      <c r="D303" s="131"/>
      <c r="E303" s="132">
        <v>2</v>
      </c>
    </row>
    <row r="304" spans="1:5" x14ac:dyDescent="0.25">
      <c r="A304" s="128" t="s">
        <v>758</v>
      </c>
      <c r="B304" s="130"/>
      <c r="C304" s="131"/>
      <c r="D304" s="131">
        <v>1</v>
      </c>
      <c r="E304" s="132">
        <v>1</v>
      </c>
    </row>
    <row r="305" spans="1:5" x14ac:dyDescent="0.25">
      <c r="A305" s="129" t="s">
        <v>2934</v>
      </c>
      <c r="B305" s="130">
        <v>1</v>
      </c>
      <c r="C305" s="131"/>
      <c r="D305" s="131"/>
      <c r="E305" s="132">
        <v>1</v>
      </c>
    </row>
    <row r="306" spans="1:5" x14ac:dyDescent="0.25">
      <c r="A306" s="129" t="s">
        <v>2569</v>
      </c>
      <c r="B306" s="130">
        <v>1</v>
      </c>
      <c r="C306" s="131"/>
      <c r="D306" s="131"/>
      <c r="E306" s="132">
        <v>1</v>
      </c>
    </row>
    <row r="307" spans="1:5" x14ac:dyDescent="0.25">
      <c r="A307" s="129" t="s">
        <v>2261</v>
      </c>
      <c r="B307" s="130"/>
      <c r="C307" s="131"/>
      <c r="D307" s="131">
        <v>1</v>
      </c>
      <c r="E307" s="132">
        <v>1</v>
      </c>
    </row>
    <row r="308" spans="1:5" x14ac:dyDescent="0.25">
      <c r="A308" s="129" t="s">
        <v>2876</v>
      </c>
      <c r="B308" s="130">
        <v>1</v>
      </c>
      <c r="C308" s="131"/>
      <c r="D308" s="131"/>
      <c r="E308" s="132">
        <v>1</v>
      </c>
    </row>
    <row r="309" spans="1:5" x14ac:dyDescent="0.25">
      <c r="A309" s="129" t="s">
        <v>527</v>
      </c>
      <c r="B309" s="130">
        <v>2</v>
      </c>
      <c r="C309" s="131">
        <v>1</v>
      </c>
      <c r="D309" s="131"/>
      <c r="E309" s="132">
        <v>3</v>
      </c>
    </row>
    <row r="310" spans="1:5" x14ac:dyDescent="0.25">
      <c r="A310" s="129" t="s">
        <v>2952</v>
      </c>
      <c r="B310" s="130"/>
      <c r="C310" s="131"/>
      <c r="D310" s="131">
        <v>1</v>
      </c>
      <c r="E310" s="132">
        <v>1</v>
      </c>
    </row>
    <row r="311" spans="1:5" x14ac:dyDescent="0.25">
      <c r="A311" s="129" t="s">
        <v>2792</v>
      </c>
      <c r="B311" s="130"/>
      <c r="C311" s="131">
        <v>1</v>
      </c>
      <c r="D311" s="131"/>
      <c r="E311" s="132">
        <v>1</v>
      </c>
    </row>
    <row r="312" spans="1:5" x14ac:dyDescent="0.25">
      <c r="A312" s="129" t="s">
        <v>680</v>
      </c>
      <c r="B312" s="130"/>
      <c r="C312" s="131">
        <v>1</v>
      </c>
      <c r="D312" s="131"/>
      <c r="E312" s="132">
        <v>1</v>
      </c>
    </row>
    <row r="313" spans="1:5" x14ac:dyDescent="0.25">
      <c r="A313" s="129" t="s">
        <v>2613</v>
      </c>
      <c r="B313" s="130"/>
      <c r="C313" s="131"/>
      <c r="D313" s="131">
        <v>4</v>
      </c>
      <c r="E313" s="132">
        <v>4</v>
      </c>
    </row>
    <row r="314" spans="1:5" x14ac:dyDescent="0.25">
      <c r="A314" s="129" t="s">
        <v>2687</v>
      </c>
      <c r="B314" s="130"/>
      <c r="C314" s="131">
        <v>1</v>
      </c>
      <c r="D314" s="131"/>
      <c r="E314" s="132">
        <v>1</v>
      </c>
    </row>
    <row r="315" spans="1:5" x14ac:dyDescent="0.25">
      <c r="A315" s="129" t="s">
        <v>4001</v>
      </c>
      <c r="B315" s="130"/>
      <c r="C315" s="131"/>
      <c r="D315" s="131">
        <v>1</v>
      </c>
      <c r="E315" s="132">
        <v>1</v>
      </c>
    </row>
    <row r="316" spans="1:5" x14ac:dyDescent="0.25">
      <c r="A316" s="129" t="s">
        <v>1193</v>
      </c>
      <c r="B316" s="130"/>
      <c r="C316" s="131"/>
      <c r="D316" s="131">
        <v>1</v>
      </c>
      <c r="E316" s="132">
        <v>1</v>
      </c>
    </row>
    <row r="317" spans="1:5" x14ac:dyDescent="0.25">
      <c r="A317" s="129" t="s">
        <v>2091</v>
      </c>
      <c r="B317" s="130">
        <v>1</v>
      </c>
      <c r="C317" s="131"/>
      <c r="D317" s="131"/>
      <c r="E317" s="132">
        <v>1</v>
      </c>
    </row>
    <row r="318" spans="1:5" x14ac:dyDescent="0.25">
      <c r="A318" s="129" t="s">
        <v>3932</v>
      </c>
      <c r="B318" s="130"/>
      <c r="C318" s="131"/>
      <c r="D318" s="131">
        <v>1</v>
      </c>
      <c r="E318" s="132">
        <v>1</v>
      </c>
    </row>
    <row r="319" spans="1:5" x14ac:dyDescent="0.25">
      <c r="A319" s="129" t="s">
        <v>2892</v>
      </c>
      <c r="B319" s="130"/>
      <c r="C319" s="131"/>
      <c r="D319" s="131">
        <v>1</v>
      </c>
      <c r="E319" s="132">
        <v>1</v>
      </c>
    </row>
    <row r="320" spans="1:5" x14ac:dyDescent="0.25">
      <c r="A320" s="129" t="s">
        <v>806</v>
      </c>
      <c r="B320" s="130"/>
      <c r="C320" s="131"/>
      <c r="D320" s="131">
        <v>2</v>
      </c>
      <c r="E320" s="132">
        <v>2</v>
      </c>
    </row>
    <row r="321" spans="1:5" x14ac:dyDescent="0.25">
      <c r="A321" s="129" t="s">
        <v>1236</v>
      </c>
      <c r="B321" s="130">
        <v>3</v>
      </c>
      <c r="C321" s="131"/>
      <c r="D321" s="131">
        <v>1</v>
      </c>
      <c r="E321" s="132">
        <v>4</v>
      </c>
    </row>
    <row r="322" spans="1:5" x14ac:dyDescent="0.25">
      <c r="A322" s="129" t="s">
        <v>2905</v>
      </c>
      <c r="B322" s="130"/>
      <c r="C322" s="131"/>
      <c r="D322" s="131">
        <v>1</v>
      </c>
      <c r="E322" s="132">
        <v>1</v>
      </c>
    </row>
    <row r="323" spans="1:5" x14ac:dyDescent="0.25">
      <c r="A323" s="129" t="s">
        <v>619</v>
      </c>
      <c r="B323" s="130"/>
      <c r="C323" s="131"/>
      <c r="D323" s="131">
        <v>1</v>
      </c>
      <c r="E323" s="132">
        <v>1</v>
      </c>
    </row>
    <row r="324" spans="1:5" x14ac:dyDescent="0.25">
      <c r="A324" s="129" t="s">
        <v>1624</v>
      </c>
      <c r="B324" s="130"/>
      <c r="C324" s="131">
        <v>2</v>
      </c>
      <c r="D324" s="131"/>
      <c r="E324" s="132">
        <v>2</v>
      </c>
    </row>
    <row r="325" spans="1:5" x14ac:dyDescent="0.25">
      <c r="A325" s="129" t="s">
        <v>1701</v>
      </c>
      <c r="B325" s="130">
        <v>2</v>
      </c>
      <c r="C325" s="131">
        <v>1</v>
      </c>
      <c r="D325" s="131"/>
      <c r="E325" s="132">
        <v>3</v>
      </c>
    </row>
    <row r="326" spans="1:5" x14ac:dyDescent="0.25">
      <c r="A326" s="129" t="s">
        <v>1778</v>
      </c>
      <c r="B326" s="130"/>
      <c r="C326" s="131">
        <v>1</v>
      </c>
      <c r="D326" s="131"/>
      <c r="E326" s="132">
        <v>1</v>
      </c>
    </row>
    <row r="327" spans="1:5" x14ac:dyDescent="0.25">
      <c r="A327" s="129" t="s">
        <v>1796</v>
      </c>
      <c r="B327" s="130">
        <v>1</v>
      </c>
      <c r="C327" s="131"/>
      <c r="D327" s="131"/>
      <c r="E327" s="132">
        <v>1</v>
      </c>
    </row>
    <row r="328" spans="1:5" x14ac:dyDescent="0.25">
      <c r="A328" s="129" t="s">
        <v>1066</v>
      </c>
      <c r="B328" s="130">
        <v>2</v>
      </c>
      <c r="C328" s="131"/>
      <c r="D328" s="131"/>
      <c r="E328" s="132">
        <v>2</v>
      </c>
    </row>
    <row r="329" spans="1:5" x14ac:dyDescent="0.25">
      <c r="A329" s="129" t="s">
        <v>421</v>
      </c>
      <c r="B329" s="130"/>
      <c r="C329" s="131">
        <v>2</v>
      </c>
      <c r="D329" s="131">
        <v>2</v>
      </c>
      <c r="E329" s="132">
        <v>4</v>
      </c>
    </row>
    <row r="330" spans="1:5" x14ac:dyDescent="0.25">
      <c r="A330" s="129" t="s">
        <v>413</v>
      </c>
      <c r="B330" s="130">
        <v>2</v>
      </c>
      <c r="C330" s="131"/>
      <c r="D330" s="131"/>
      <c r="E330" s="132">
        <v>2</v>
      </c>
    </row>
    <row r="331" spans="1:5" x14ac:dyDescent="0.25">
      <c r="A331" s="129" t="s">
        <v>3215</v>
      </c>
      <c r="B331" s="130"/>
      <c r="C331" s="131"/>
      <c r="D331" s="131">
        <v>1</v>
      </c>
      <c r="E331" s="132">
        <v>1</v>
      </c>
    </row>
    <row r="332" spans="1:5" x14ac:dyDescent="0.25">
      <c r="A332" s="129" t="s">
        <v>3243</v>
      </c>
      <c r="B332" s="130">
        <v>1</v>
      </c>
      <c r="C332" s="131"/>
      <c r="D332" s="131"/>
      <c r="E332" s="132">
        <v>1</v>
      </c>
    </row>
    <row r="333" spans="1:5" x14ac:dyDescent="0.25">
      <c r="A333" s="129" t="s">
        <v>2032</v>
      </c>
      <c r="B333" s="130"/>
      <c r="C333" s="131"/>
      <c r="D333" s="131">
        <v>2</v>
      </c>
      <c r="E333" s="132">
        <v>2</v>
      </c>
    </row>
    <row r="334" spans="1:5" x14ac:dyDescent="0.25">
      <c r="A334" s="129" t="s">
        <v>380</v>
      </c>
      <c r="B334" s="130"/>
      <c r="C334" s="131">
        <v>1</v>
      </c>
      <c r="D334" s="131"/>
      <c r="E334" s="132">
        <v>1</v>
      </c>
    </row>
    <row r="335" spans="1:5" x14ac:dyDescent="0.25">
      <c r="A335" s="129" t="s">
        <v>3499</v>
      </c>
      <c r="B335" s="130"/>
      <c r="C335" s="131">
        <v>1</v>
      </c>
      <c r="D335" s="131"/>
      <c r="E335" s="132">
        <v>1</v>
      </c>
    </row>
    <row r="336" spans="1:5" x14ac:dyDescent="0.25">
      <c r="A336" s="129" t="s">
        <v>853</v>
      </c>
      <c r="B336" s="130">
        <v>1</v>
      </c>
      <c r="C336" s="131"/>
      <c r="D336" s="131"/>
      <c r="E336" s="132">
        <v>1</v>
      </c>
    </row>
    <row r="337" spans="1:5" x14ac:dyDescent="0.25">
      <c r="A337" s="129" t="s">
        <v>1660</v>
      </c>
      <c r="B337" s="130"/>
      <c r="C337" s="131"/>
      <c r="D337" s="131">
        <v>4</v>
      </c>
      <c r="E337" s="132">
        <v>4</v>
      </c>
    </row>
    <row r="338" spans="1:5" x14ac:dyDescent="0.25">
      <c r="A338" s="129" t="s">
        <v>1807</v>
      </c>
      <c r="B338" s="130">
        <v>2</v>
      </c>
      <c r="C338" s="131"/>
      <c r="D338" s="131"/>
      <c r="E338" s="132">
        <v>2</v>
      </c>
    </row>
    <row r="339" spans="1:5" x14ac:dyDescent="0.25">
      <c r="A339" s="129" t="s">
        <v>602</v>
      </c>
      <c r="B339" s="130">
        <v>1</v>
      </c>
      <c r="C339" s="131">
        <v>1</v>
      </c>
      <c r="D339" s="131">
        <v>12</v>
      </c>
      <c r="E339" s="132">
        <v>14</v>
      </c>
    </row>
    <row r="340" spans="1:5" x14ac:dyDescent="0.25">
      <c r="A340" s="129" t="s">
        <v>1878</v>
      </c>
      <c r="B340" s="130"/>
      <c r="C340" s="131"/>
      <c r="D340" s="131">
        <v>1</v>
      </c>
      <c r="E340" s="132">
        <v>1</v>
      </c>
    </row>
    <row r="341" spans="1:5" x14ac:dyDescent="0.25">
      <c r="A341" s="129" t="s">
        <v>3200</v>
      </c>
      <c r="B341" s="130">
        <v>1</v>
      </c>
      <c r="C341" s="131"/>
      <c r="D341" s="131">
        <v>1</v>
      </c>
      <c r="E341" s="132">
        <v>2</v>
      </c>
    </row>
    <row r="342" spans="1:5" x14ac:dyDescent="0.25">
      <c r="A342" s="129" t="s">
        <v>1741</v>
      </c>
      <c r="B342" s="130">
        <v>2</v>
      </c>
      <c r="C342" s="131">
        <v>1</v>
      </c>
      <c r="D342" s="131"/>
      <c r="E342" s="132">
        <v>3</v>
      </c>
    </row>
    <row r="343" spans="1:5" x14ac:dyDescent="0.25">
      <c r="A343" s="129" t="s">
        <v>295</v>
      </c>
      <c r="B343" s="130">
        <v>1</v>
      </c>
      <c r="C343" s="131"/>
      <c r="D343" s="131"/>
      <c r="E343" s="132">
        <v>1</v>
      </c>
    </row>
    <row r="344" spans="1:5" x14ac:dyDescent="0.25">
      <c r="A344" s="129" t="s">
        <v>815</v>
      </c>
      <c r="B344" s="130"/>
      <c r="C344" s="131"/>
      <c r="D344" s="131">
        <v>4</v>
      </c>
      <c r="E344" s="132">
        <v>4</v>
      </c>
    </row>
    <row r="345" spans="1:5" x14ac:dyDescent="0.25">
      <c r="A345" s="129" t="s">
        <v>690</v>
      </c>
      <c r="B345" s="130"/>
      <c r="C345" s="131"/>
      <c r="D345" s="131">
        <v>1</v>
      </c>
      <c r="E345" s="132">
        <v>1</v>
      </c>
    </row>
    <row r="346" spans="1:5" x14ac:dyDescent="0.25">
      <c r="A346" s="129" t="s">
        <v>3247</v>
      </c>
      <c r="B346" s="130"/>
      <c r="C346" s="131"/>
      <c r="D346" s="131">
        <v>1</v>
      </c>
      <c r="E346" s="132">
        <v>1</v>
      </c>
    </row>
    <row r="347" spans="1:5" x14ac:dyDescent="0.25">
      <c r="A347" s="129" t="s">
        <v>3126</v>
      </c>
      <c r="B347" s="130"/>
      <c r="C347" s="131"/>
      <c r="D347" s="131">
        <v>1</v>
      </c>
      <c r="E347" s="132">
        <v>1</v>
      </c>
    </row>
    <row r="348" spans="1:5" x14ac:dyDescent="0.25">
      <c r="A348" s="129" t="s">
        <v>674</v>
      </c>
      <c r="B348" s="130"/>
      <c r="C348" s="131"/>
      <c r="D348" s="131">
        <v>1</v>
      </c>
      <c r="E348" s="132">
        <v>1</v>
      </c>
    </row>
    <row r="349" spans="1:5" x14ac:dyDescent="0.25">
      <c r="A349" s="129" t="s">
        <v>3429</v>
      </c>
      <c r="B349" s="130">
        <v>1</v>
      </c>
      <c r="C349" s="131"/>
      <c r="D349" s="131"/>
      <c r="E349" s="132">
        <v>1</v>
      </c>
    </row>
    <row r="350" spans="1:5" x14ac:dyDescent="0.25">
      <c r="A350" s="129" t="s">
        <v>565</v>
      </c>
      <c r="B350" s="130"/>
      <c r="C350" s="131"/>
      <c r="D350" s="131">
        <v>1</v>
      </c>
      <c r="E350" s="132">
        <v>1</v>
      </c>
    </row>
    <row r="351" spans="1:5" x14ac:dyDescent="0.25">
      <c r="A351" s="129" t="s">
        <v>1949</v>
      </c>
      <c r="B351" s="130"/>
      <c r="C351" s="131"/>
      <c r="D351" s="131">
        <v>1</v>
      </c>
      <c r="E351" s="132">
        <v>1</v>
      </c>
    </row>
    <row r="352" spans="1:5" x14ac:dyDescent="0.25">
      <c r="A352" s="129" t="s">
        <v>3925</v>
      </c>
      <c r="B352" s="130"/>
      <c r="C352" s="131">
        <v>1</v>
      </c>
      <c r="D352" s="131"/>
      <c r="E352" s="132">
        <v>1</v>
      </c>
    </row>
    <row r="353" spans="1:5" x14ac:dyDescent="0.25">
      <c r="A353" s="129" t="s">
        <v>1024</v>
      </c>
      <c r="B353" s="130"/>
      <c r="C353" s="131"/>
      <c r="D353" s="131">
        <v>6</v>
      </c>
      <c r="E353" s="132">
        <v>6</v>
      </c>
    </row>
    <row r="354" spans="1:5" x14ac:dyDescent="0.25">
      <c r="A354" s="128" t="s">
        <v>4033</v>
      </c>
      <c r="B354" s="130"/>
      <c r="C354" s="131"/>
      <c r="D354" s="131">
        <v>7</v>
      </c>
      <c r="E354" s="132">
        <v>7</v>
      </c>
    </row>
    <row r="355" spans="1:5" x14ac:dyDescent="0.25">
      <c r="A355" s="129" t="s">
        <v>232</v>
      </c>
      <c r="B355" s="130"/>
      <c r="C355" s="131">
        <v>1</v>
      </c>
      <c r="D355" s="131"/>
      <c r="E355" s="132">
        <v>1</v>
      </c>
    </row>
    <row r="356" spans="1:5" x14ac:dyDescent="0.25">
      <c r="A356" s="129" t="s">
        <v>3149</v>
      </c>
      <c r="B356" s="130"/>
      <c r="C356" s="131">
        <v>1</v>
      </c>
      <c r="D356" s="131"/>
      <c r="E356" s="132">
        <v>1</v>
      </c>
    </row>
    <row r="357" spans="1:5" x14ac:dyDescent="0.25">
      <c r="A357" s="129" t="s">
        <v>3454</v>
      </c>
      <c r="B357" s="130"/>
      <c r="C357" s="131">
        <v>2</v>
      </c>
      <c r="D357" s="131"/>
      <c r="E357" s="132">
        <v>2</v>
      </c>
    </row>
    <row r="358" spans="1:5" x14ac:dyDescent="0.25">
      <c r="A358" s="129" t="s">
        <v>3074</v>
      </c>
      <c r="B358" s="130">
        <v>1</v>
      </c>
      <c r="C358" s="131"/>
      <c r="D358" s="131"/>
      <c r="E358" s="132">
        <v>1</v>
      </c>
    </row>
    <row r="359" spans="1:5" x14ac:dyDescent="0.25">
      <c r="A359" s="129" t="s">
        <v>2580</v>
      </c>
      <c r="B359" s="130"/>
      <c r="C359" s="131">
        <v>1</v>
      </c>
      <c r="D359" s="131"/>
      <c r="E359" s="132">
        <v>1</v>
      </c>
    </row>
    <row r="360" spans="1:5" x14ac:dyDescent="0.25">
      <c r="A360" s="129" t="s">
        <v>3551</v>
      </c>
      <c r="B360" s="130"/>
      <c r="C360" s="131">
        <v>1</v>
      </c>
      <c r="D360" s="131">
        <v>1</v>
      </c>
      <c r="E360" s="132">
        <v>2</v>
      </c>
    </row>
    <row r="361" spans="1:5" x14ac:dyDescent="0.25">
      <c r="A361" s="129" t="s">
        <v>4013</v>
      </c>
      <c r="B361" s="130"/>
      <c r="C361" s="131">
        <v>2</v>
      </c>
      <c r="D361" s="131"/>
      <c r="E361" s="132">
        <v>2</v>
      </c>
    </row>
    <row r="362" spans="1:5" x14ac:dyDescent="0.25">
      <c r="A362" s="129" t="s">
        <v>701</v>
      </c>
      <c r="B362" s="130"/>
      <c r="C362" s="131"/>
      <c r="D362" s="131">
        <v>3</v>
      </c>
      <c r="E362" s="132">
        <v>3</v>
      </c>
    </row>
    <row r="363" spans="1:5" x14ac:dyDescent="0.25">
      <c r="A363" s="129" t="s">
        <v>1869</v>
      </c>
      <c r="B363" s="130"/>
      <c r="C363" s="131">
        <v>2</v>
      </c>
      <c r="D363" s="131">
        <v>5</v>
      </c>
      <c r="E363" s="132">
        <v>7</v>
      </c>
    </row>
    <row r="364" spans="1:5" x14ac:dyDescent="0.25">
      <c r="A364" s="129" t="s">
        <v>824</v>
      </c>
      <c r="B364" s="130">
        <v>1</v>
      </c>
      <c r="C364" s="131"/>
      <c r="D364" s="131"/>
      <c r="E364" s="132">
        <v>1</v>
      </c>
    </row>
    <row r="365" spans="1:5" x14ac:dyDescent="0.25">
      <c r="A365" s="129" t="s">
        <v>3434</v>
      </c>
      <c r="B365" s="130">
        <v>2</v>
      </c>
      <c r="C365" s="131">
        <v>1</v>
      </c>
      <c r="D365" s="131"/>
      <c r="E365" s="132">
        <v>3</v>
      </c>
    </row>
    <row r="366" spans="1:5" x14ac:dyDescent="0.25">
      <c r="A366" s="129" t="s">
        <v>644</v>
      </c>
      <c r="B366" s="130"/>
      <c r="C366" s="131"/>
      <c r="D366" s="131">
        <v>1</v>
      </c>
      <c r="E366" s="132">
        <v>1</v>
      </c>
    </row>
    <row r="367" spans="1:5" x14ac:dyDescent="0.25">
      <c r="A367" s="129" t="s">
        <v>3777</v>
      </c>
      <c r="B367" s="130"/>
      <c r="C367" s="131"/>
      <c r="D367" s="131">
        <v>2</v>
      </c>
      <c r="E367" s="132">
        <v>2</v>
      </c>
    </row>
    <row r="368" spans="1:5" x14ac:dyDescent="0.25">
      <c r="A368" s="129" t="s">
        <v>3274</v>
      </c>
      <c r="B368" s="130"/>
      <c r="C368" s="131"/>
      <c r="D368" s="131">
        <v>1</v>
      </c>
      <c r="E368" s="132">
        <v>1</v>
      </c>
    </row>
    <row r="369" spans="1:5" x14ac:dyDescent="0.25">
      <c r="A369" s="129" t="s">
        <v>464</v>
      </c>
      <c r="B369" s="130">
        <v>1</v>
      </c>
      <c r="C369" s="131"/>
      <c r="D369" s="131">
        <v>3</v>
      </c>
      <c r="E369" s="132">
        <v>4</v>
      </c>
    </row>
    <row r="370" spans="1:5" x14ac:dyDescent="0.25">
      <c r="A370" s="129" t="s">
        <v>2981</v>
      </c>
      <c r="B370" s="130"/>
      <c r="C370" s="131"/>
      <c r="D370" s="131">
        <v>1</v>
      </c>
      <c r="E370" s="132">
        <v>1</v>
      </c>
    </row>
    <row r="371" spans="1:5" x14ac:dyDescent="0.25">
      <c r="A371" s="129" t="s">
        <v>1085</v>
      </c>
      <c r="B371" s="130">
        <v>2</v>
      </c>
      <c r="C371" s="131"/>
      <c r="D371" s="131"/>
      <c r="E371" s="132">
        <v>2</v>
      </c>
    </row>
    <row r="372" spans="1:5" x14ac:dyDescent="0.25">
      <c r="A372" s="129" t="s">
        <v>1756</v>
      </c>
      <c r="B372" s="130"/>
      <c r="C372" s="131"/>
      <c r="D372" s="131">
        <v>46</v>
      </c>
      <c r="E372" s="132">
        <v>46</v>
      </c>
    </row>
    <row r="373" spans="1:5" x14ac:dyDescent="0.25">
      <c r="A373" s="129" t="s">
        <v>1784</v>
      </c>
      <c r="B373" s="130"/>
      <c r="C373" s="131">
        <v>5</v>
      </c>
      <c r="D373" s="131"/>
      <c r="E373" s="132">
        <v>5</v>
      </c>
    </row>
    <row r="374" spans="1:5" x14ac:dyDescent="0.25">
      <c r="A374" s="129" t="s">
        <v>323</v>
      </c>
      <c r="B374" s="130">
        <v>1</v>
      </c>
      <c r="C374" s="131"/>
      <c r="D374" s="131"/>
      <c r="E374" s="132">
        <v>1</v>
      </c>
    </row>
    <row r="375" spans="1:5" x14ac:dyDescent="0.25">
      <c r="A375" s="129" t="s">
        <v>633</v>
      </c>
      <c r="B375" s="130"/>
      <c r="C375" s="131"/>
      <c r="D375" s="131">
        <v>2</v>
      </c>
      <c r="E375" s="132">
        <v>2</v>
      </c>
    </row>
    <row r="376" spans="1:5" x14ac:dyDescent="0.25">
      <c r="A376" s="129" t="s">
        <v>1727</v>
      </c>
      <c r="B376" s="130"/>
      <c r="C376" s="131"/>
      <c r="D376" s="131">
        <v>1</v>
      </c>
      <c r="E376" s="132">
        <v>1</v>
      </c>
    </row>
    <row r="377" spans="1:5" x14ac:dyDescent="0.25">
      <c r="A377" s="129" t="s">
        <v>625</v>
      </c>
      <c r="B377" s="130"/>
      <c r="C377" s="131"/>
      <c r="D377" s="131">
        <v>1</v>
      </c>
      <c r="E377" s="132">
        <v>1</v>
      </c>
    </row>
    <row r="378" spans="1:5" x14ac:dyDescent="0.25">
      <c r="A378" s="129" t="s">
        <v>3799</v>
      </c>
      <c r="B378" s="130"/>
      <c r="C378" s="131"/>
      <c r="D378" s="131">
        <v>4</v>
      </c>
      <c r="E378" s="132">
        <v>4</v>
      </c>
    </row>
    <row r="379" spans="1:5" x14ac:dyDescent="0.25">
      <c r="A379" s="129" t="s">
        <v>3314</v>
      </c>
      <c r="B379" s="130">
        <v>1</v>
      </c>
      <c r="C379" s="131"/>
      <c r="D379" s="131">
        <v>1</v>
      </c>
      <c r="E379" s="132">
        <v>2</v>
      </c>
    </row>
    <row r="380" spans="1:5" x14ac:dyDescent="0.25">
      <c r="A380" s="129" t="s">
        <v>952</v>
      </c>
      <c r="B380" s="130"/>
      <c r="C380" s="131"/>
      <c r="D380" s="131">
        <v>2</v>
      </c>
      <c r="E380" s="132">
        <v>2</v>
      </c>
    </row>
    <row r="381" spans="1:5" x14ac:dyDescent="0.25">
      <c r="A381" s="129" t="s">
        <v>3729</v>
      </c>
      <c r="B381" s="130"/>
      <c r="C381" s="131"/>
      <c r="D381" s="131">
        <v>19</v>
      </c>
      <c r="E381" s="132">
        <v>19</v>
      </c>
    </row>
    <row r="382" spans="1:5" x14ac:dyDescent="0.25">
      <c r="A382" s="129" t="s">
        <v>3856</v>
      </c>
      <c r="B382" s="130"/>
      <c r="C382" s="131"/>
      <c r="D382" s="131">
        <v>1</v>
      </c>
      <c r="E382" s="132">
        <v>1</v>
      </c>
    </row>
    <row r="383" spans="1:5" x14ac:dyDescent="0.25">
      <c r="A383" s="129" t="s">
        <v>2840</v>
      </c>
      <c r="B383" s="130"/>
      <c r="C383" s="131"/>
      <c r="D383" s="131">
        <v>1</v>
      </c>
      <c r="E383" s="132">
        <v>1</v>
      </c>
    </row>
    <row r="384" spans="1:5" x14ac:dyDescent="0.25">
      <c r="A384" s="129" t="s">
        <v>3563</v>
      </c>
      <c r="B384" s="130"/>
      <c r="C384" s="131"/>
      <c r="D384" s="131">
        <v>1</v>
      </c>
      <c r="E384" s="132">
        <v>1</v>
      </c>
    </row>
    <row r="385" spans="1:5" x14ac:dyDescent="0.25">
      <c r="A385" s="129" t="s">
        <v>1032</v>
      </c>
      <c r="B385" s="130">
        <v>1</v>
      </c>
      <c r="C385" s="131"/>
      <c r="D385" s="131">
        <v>9</v>
      </c>
      <c r="E385" s="132">
        <v>10</v>
      </c>
    </row>
    <row r="386" spans="1:5" x14ac:dyDescent="0.25">
      <c r="A386" s="129" t="s">
        <v>394</v>
      </c>
      <c r="B386" s="130"/>
      <c r="C386" s="131"/>
      <c r="D386" s="131">
        <v>1</v>
      </c>
      <c r="E386" s="132">
        <v>1</v>
      </c>
    </row>
    <row r="387" spans="1:5" x14ac:dyDescent="0.25">
      <c r="A387" s="129" t="s">
        <v>2622</v>
      </c>
      <c r="B387" s="130"/>
      <c r="C387" s="131"/>
      <c r="D387" s="131">
        <v>22</v>
      </c>
      <c r="E387" s="132">
        <v>22</v>
      </c>
    </row>
    <row r="388" spans="1:5" x14ac:dyDescent="0.25">
      <c r="A388" s="129" t="s">
        <v>2834</v>
      </c>
      <c r="B388" s="130"/>
      <c r="C388" s="131"/>
      <c r="D388" s="131">
        <v>1</v>
      </c>
      <c r="E388" s="132">
        <v>1</v>
      </c>
    </row>
    <row r="389" spans="1:5" x14ac:dyDescent="0.25">
      <c r="A389" s="129" t="s">
        <v>1478</v>
      </c>
      <c r="B389" s="130">
        <v>3</v>
      </c>
      <c r="C389" s="131"/>
      <c r="D389" s="131"/>
      <c r="E389" s="132">
        <v>3</v>
      </c>
    </row>
    <row r="390" spans="1:5" x14ac:dyDescent="0.25">
      <c r="A390" s="129" t="s">
        <v>509</v>
      </c>
      <c r="B390" s="130"/>
      <c r="C390" s="131">
        <v>1</v>
      </c>
      <c r="D390" s="131">
        <v>4</v>
      </c>
      <c r="E390" s="132">
        <v>5</v>
      </c>
    </row>
    <row r="391" spans="1:5" x14ac:dyDescent="0.25">
      <c r="A391" s="129" t="s">
        <v>730</v>
      </c>
      <c r="B391" s="130"/>
      <c r="C391" s="131"/>
      <c r="D391" s="131">
        <v>1</v>
      </c>
      <c r="E391" s="132">
        <v>1</v>
      </c>
    </row>
    <row r="392" spans="1:5" x14ac:dyDescent="0.25">
      <c r="A392" s="129" t="s">
        <v>3046</v>
      </c>
      <c r="B392" s="130">
        <v>1</v>
      </c>
      <c r="C392" s="131"/>
      <c r="D392" s="131"/>
      <c r="E392" s="132">
        <v>1</v>
      </c>
    </row>
    <row r="393" spans="1:5" x14ac:dyDescent="0.25">
      <c r="A393" s="129" t="s">
        <v>1165</v>
      </c>
      <c r="B393" s="130">
        <v>2</v>
      </c>
      <c r="C393" s="131"/>
      <c r="D393" s="131">
        <v>2</v>
      </c>
      <c r="E393" s="132">
        <v>4</v>
      </c>
    </row>
    <row r="394" spans="1:5" x14ac:dyDescent="0.25">
      <c r="A394" s="129" t="s">
        <v>3309</v>
      </c>
      <c r="B394" s="130"/>
      <c r="C394" s="131"/>
      <c r="D394" s="131">
        <v>1</v>
      </c>
      <c r="E394" s="132">
        <v>1</v>
      </c>
    </row>
    <row r="395" spans="1:5" x14ac:dyDescent="0.25">
      <c r="A395" s="129" t="s">
        <v>1146</v>
      </c>
      <c r="B395" s="130"/>
      <c r="C395" s="131"/>
      <c r="D395" s="131">
        <v>1</v>
      </c>
      <c r="E395" s="132">
        <v>1</v>
      </c>
    </row>
    <row r="396" spans="1:5" x14ac:dyDescent="0.25">
      <c r="A396" s="129" t="s">
        <v>1127</v>
      </c>
      <c r="B396" s="130"/>
      <c r="C396" s="131">
        <v>1</v>
      </c>
      <c r="D396" s="131">
        <v>1</v>
      </c>
      <c r="E396" s="132">
        <v>2</v>
      </c>
    </row>
    <row r="397" spans="1:5" x14ac:dyDescent="0.25">
      <c r="A397" s="129" t="s">
        <v>3089</v>
      </c>
      <c r="B397" s="130"/>
      <c r="C397" s="131"/>
      <c r="D397" s="131">
        <v>1</v>
      </c>
      <c r="E397" s="132">
        <v>1</v>
      </c>
    </row>
    <row r="398" spans="1:5" x14ac:dyDescent="0.25">
      <c r="A398" s="129" t="s">
        <v>2849</v>
      </c>
      <c r="B398" s="130"/>
      <c r="C398" s="131"/>
      <c r="D398" s="131">
        <v>1</v>
      </c>
      <c r="E398" s="132">
        <v>1</v>
      </c>
    </row>
    <row r="399" spans="1:5" x14ac:dyDescent="0.25">
      <c r="A399" s="129" t="s">
        <v>3824</v>
      </c>
      <c r="B399" s="130"/>
      <c r="C399" s="131"/>
      <c r="D399" s="131">
        <v>1</v>
      </c>
      <c r="E399" s="132">
        <v>1</v>
      </c>
    </row>
    <row r="400" spans="1:5" x14ac:dyDescent="0.25">
      <c r="A400" s="129" t="s">
        <v>4008</v>
      </c>
      <c r="B400" s="130"/>
      <c r="C400" s="131"/>
      <c r="D400" s="131">
        <v>1</v>
      </c>
      <c r="E400" s="132">
        <v>1</v>
      </c>
    </row>
    <row r="401" spans="1:5" x14ac:dyDescent="0.25">
      <c r="A401" s="129" t="s">
        <v>2630</v>
      </c>
      <c r="B401" s="130">
        <v>1</v>
      </c>
      <c r="C401" s="131"/>
      <c r="D401" s="131">
        <v>2</v>
      </c>
      <c r="E401" s="132">
        <v>3</v>
      </c>
    </row>
    <row r="402" spans="1:5" x14ac:dyDescent="0.25">
      <c r="A402" s="129" t="s">
        <v>2992</v>
      </c>
      <c r="B402" s="130"/>
      <c r="C402" s="131"/>
      <c r="D402" s="131">
        <v>3</v>
      </c>
      <c r="E402" s="132">
        <v>3</v>
      </c>
    </row>
    <row r="403" spans="1:5" x14ac:dyDescent="0.25">
      <c r="A403" s="129" t="s">
        <v>1221</v>
      </c>
      <c r="B403" s="130"/>
      <c r="C403" s="131">
        <v>2</v>
      </c>
      <c r="D403" s="131"/>
      <c r="E403" s="132">
        <v>2</v>
      </c>
    </row>
    <row r="404" spans="1:5" x14ac:dyDescent="0.25">
      <c r="A404" s="128" t="s">
        <v>213</v>
      </c>
      <c r="B404" s="130"/>
      <c r="C404" s="131"/>
      <c r="D404" s="131">
        <v>2</v>
      </c>
      <c r="E404" s="132">
        <v>2</v>
      </c>
    </row>
    <row r="405" spans="1:5" x14ac:dyDescent="0.25">
      <c r="A405" s="129" t="s">
        <v>3669</v>
      </c>
      <c r="B405" s="130"/>
      <c r="C405" s="131"/>
      <c r="D405" s="131">
        <v>4</v>
      </c>
      <c r="E405" s="132">
        <v>4</v>
      </c>
    </row>
    <row r="406" spans="1:5" x14ac:dyDescent="0.25">
      <c r="A406" s="129" t="s">
        <v>1687</v>
      </c>
      <c r="B406" s="130">
        <v>1</v>
      </c>
      <c r="C406" s="131"/>
      <c r="D406" s="131"/>
      <c r="E406" s="132">
        <v>1</v>
      </c>
    </row>
    <row r="407" spans="1:5" x14ac:dyDescent="0.25">
      <c r="A407" s="129" t="s">
        <v>2518</v>
      </c>
      <c r="B407" s="130"/>
      <c r="C407" s="131"/>
      <c r="D407" s="131">
        <v>1</v>
      </c>
      <c r="E407" s="132">
        <v>1</v>
      </c>
    </row>
    <row r="408" spans="1:5" x14ac:dyDescent="0.25">
      <c r="A408" s="129" t="s">
        <v>3968</v>
      </c>
      <c r="B408" s="130"/>
      <c r="C408" s="131">
        <v>2</v>
      </c>
      <c r="D408" s="131"/>
      <c r="E408" s="132">
        <v>2</v>
      </c>
    </row>
    <row r="409" spans="1:5" x14ac:dyDescent="0.25">
      <c r="A409" s="129" t="s">
        <v>3004</v>
      </c>
      <c r="B409" s="130"/>
      <c r="C409" s="131">
        <v>2</v>
      </c>
      <c r="D409" s="131"/>
      <c r="E409" s="132">
        <v>2</v>
      </c>
    </row>
    <row r="410" spans="1:5" x14ac:dyDescent="0.25">
      <c r="A410" s="129" t="s">
        <v>2306</v>
      </c>
      <c r="B410" s="130"/>
      <c r="C410" s="131"/>
      <c r="D410" s="131">
        <v>2</v>
      </c>
      <c r="E410" s="132">
        <v>2</v>
      </c>
    </row>
    <row r="411" spans="1:5" x14ac:dyDescent="0.25">
      <c r="A411" s="129" t="s">
        <v>202</v>
      </c>
      <c r="B411" s="130">
        <v>1</v>
      </c>
      <c r="C411" s="131">
        <v>2</v>
      </c>
      <c r="D411" s="131"/>
      <c r="E411" s="132">
        <v>3</v>
      </c>
    </row>
    <row r="412" spans="1:5" x14ac:dyDescent="0.25">
      <c r="A412" s="129" t="s">
        <v>3331</v>
      </c>
      <c r="B412" s="130"/>
      <c r="C412" s="131"/>
      <c r="D412" s="131">
        <v>5</v>
      </c>
      <c r="E412" s="132">
        <v>5</v>
      </c>
    </row>
    <row r="413" spans="1:5" x14ac:dyDescent="0.25">
      <c r="A413" s="128" t="s">
        <v>3261</v>
      </c>
      <c r="B413" s="130"/>
      <c r="C413" s="131">
        <v>2</v>
      </c>
      <c r="D413" s="131">
        <v>5</v>
      </c>
      <c r="E413" s="132">
        <v>7</v>
      </c>
    </row>
    <row r="414" spans="1:5" x14ac:dyDescent="0.25">
      <c r="A414" s="174" t="s">
        <v>4063</v>
      </c>
      <c r="B414" s="176">
        <v>202</v>
      </c>
      <c r="C414" s="177">
        <v>220</v>
      </c>
      <c r="D414" s="177">
        <v>550</v>
      </c>
      <c r="E414" s="178">
        <v>972</v>
      </c>
    </row>
  </sheetData>
  <mergeCells count="1">
    <mergeCell ref="A1:F1"/>
  </mergeCells>
  <pageMargins left="0.7" right="0.7" top="0.75" bottom="0.75" header="0.3" footer="0.3"/>
  <pageSetup orientation="portrait" horizontalDpi="1200" verticalDpi="1200" r:id="rId2"/>
  <headerFoot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F400"/>
  <sheetViews>
    <sheetView zoomScaleNormal="100" workbookViewId="0">
      <pane xSplit="1" ySplit="5" topLeftCell="B369" activePane="bottomRight" state="frozen"/>
      <selection pane="topRight" activeCell="B1" sqref="B1"/>
      <selection pane="bottomLeft" activeCell="A3" sqref="A3"/>
      <selection pane="bottomRight" activeCell="B400" sqref="B400"/>
    </sheetView>
  </sheetViews>
  <sheetFormatPr defaultRowHeight="15" x14ac:dyDescent="0.25"/>
  <cols>
    <col min="1" max="1" width="68.42578125" bestFit="1" customWidth="1"/>
    <col min="2" max="6" width="10.7109375" customWidth="1"/>
    <col min="7" max="7" width="11.28515625" bestFit="1" customWidth="1"/>
    <col min="8" max="8" width="23.7109375" customWidth="1"/>
    <col min="9" max="9" width="24.140625" customWidth="1"/>
    <col min="10" max="10" width="28.85546875" customWidth="1"/>
    <col min="11" max="11" width="29.28515625" customWidth="1"/>
    <col min="12" max="12" width="23.7109375" customWidth="1"/>
    <col min="13" max="13" width="24.140625" customWidth="1"/>
    <col min="14" max="14" width="23.7109375" customWidth="1"/>
    <col min="15" max="15" width="24.140625" customWidth="1"/>
    <col min="16" max="16" width="23.7109375" bestFit="1" customWidth="1"/>
    <col min="17" max="17" width="24.140625" customWidth="1"/>
    <col min="18" max="18" width="23.7109375" customWidth="1"/>
    <col min="19" max="19" width="24.140625" customWidth="1"/>
    <col min="20" max="20" width="32.42578125" customWidth="1"/>
    <col min="21" max="21" width="32.85546875" customWidth="1"/>
    <col min="22" max="22" width="23.7109375" customWidth="1"/>
    <col min="23" max="23" width="24.140625" customWidth="1"/>
    <col min="24" max="24" width="23.7109375" bestFit="1" customWidth="1"/>
    <col min="25" max="25" width="24.140625" bestFit="1" customWidth="1"/>
    <col min="26" max="26" width="23.7109375" bestFit="1" customWidth="1"/>
    <col min="27" max="27" width="24.140625" bestFit="1" customWidth="1"/>
    <col min="28" max="28" width="23.7109375" bestFit="1" customWidth="1"/>
    <col min="29" max="29" width="24.140625" bestFit="1" customWidth="1"/>
    <col min="30" max="30" width="28.5703125" customWidth="1"/>
    <col min="31" max="31" width="29" customWidth="1"/>
    <col min="32" max="32" width="23.7109375" customWidth="1"/>
    <col min="33" max="33" width="24.140625" customWidth="1"/>
    <col min="34" max="34" width="23.7109375" customWidth="1"/>
    <col min="35" max="35" width="24.140625" customWidth="1"/>
    <col min="36" max="36" width="23.7109375" bestFit="1" customWidth="1"/>
    <col min="37" max="37" width="24.140625" bestFit="1" customWidth="1"/>
    <col min="38" max="38" width="23.7109375" bestFit="1" customWidth="1"/>
    <col min="39" max="39" width="24.140625" bestFit="1" customWidth="1"/>
    <col min="40" max="40" width="27.85546875" bestFit="1" customWidth="1"/>
    <col min="41" max="41" width="28.28515625" bestFit="1" customWidth="1"/>
    <col min="42" max="42" width="28.7109375" bestFit="1" customWidth="1"/>
    <col min="43" max="43" width="29.140625" bestFit="1" customWidth="1"/>
  </cols>
  <sheetData>
    <row r="1" spans="1:6" ht="18.75" x14ac:dyDescent="0.3">
      <c r="A1" s="293" t="s">
        <v>8564</v>
      </c>
      <c r="B1" s="293"/>
      <c r="C1" s="293"/>
      <c r="D1" s="293"/>
      <c r="E1" s="293"/>
      <c r="F1" s="293"/>
    </row>
    <row r="2" spans="1:6" ht="18.75" x14ac:dyDescent="0.3">
      <c r="A2" s="47" t="s">
        <v>37</v>
      </c>
      <c r="B2" t="s">
        <v>56</v>
      </c>
      <c r="C2" s="110"/>
      <c r="D2" s="110"/>
      <c r="E2" s="110"/>
      <c r="F2" s="110"/>
    </row>
    <row r="3" spans="1:6" ht="18.75" x14ac:dyDescent="0.3">
      <c r="A3" s="110"/>
      <c r="B3" s="110"/>
      <c r="C3" s="110"/>
      <c r="D3" s="110"/>
      <c r="E3" s="110"/>
      <c r="F3" s="110"/>
    </row>
    <row r="4" spans="1:6" x14ac:dyDescent="0.25">
      <c r="A4" s="133" t="s">
        <v>8146</v>
      </c>
      <c r="B4" s="133" t="s">
        <v>78</v>
      </c>
      <c r="C4" s="133"/>
      <c r="D4" s="133"/>
      <c r="E4" s="133"/>
    </row>
    <row r="5" spans="1:6" x14ac:dyDescent="0.25">
      <c r="A5" s="133" t="s">
        <v>8296</v>
      </c>
      <c r="B5" s="134" t="s">
        <v>100</v>
      </c>
      <c r="C5" s="134" t="s">
        <v>72</v>
      </c>
      <c r="D5" s="134" t="s">
        <v>143</v>
      </c>
      <c r="E5" s="134" t="s">
        <v>4063</v>
      </c>
    </row>
    <row r="6" spans="1:6" x14ac:dyDescent="0.25">
      <c r="A6" s="129" t="s">
        <v>652</v>
      </c>
      <c r="B6" s="130"/>
      <c r="C6" s="131"/>
      <c r="D6" s="131">
        <v>2</v>
      </c>
      <c r="E6" s="132">
        <v>2</v>
      </c>
    </row>
    <row r="7" spans="1:6" x14ac:dyDescent="0.25">
      <c r="A7" s="129" t="s">
        <v>2318</v>
      </c>
      <c r="B7" s="130">
        <v>1</v>
      </c>
      <c r="C7" s="131"/>
      <c r="D7" s="131"/>
      <c r="E7" s="132">
        <v>1</v>
      </c>
    </row>
    <row r="8" spans="1:6" x14ac:dyDescent="0.25">
      <c r="A8" s="129" t="s">
        <v>3283</v>
      </c>
      <c r="B8" s="130">
        <v>2</v>
      </c>
      <c r="C8" s="131"/>
      <c r="D8" s="131"/>
      <c r="E8" s="132">
        <v>2</v>
      </c>
    </row>
    <row r="9" spans="1:6" x14ac:dyDescent="0.25">
      <c r="A9" s="129" t="s">
        <v>3566</v>
      </c>
      <c r="B9" s="130">
        <v>2</v>
      </c>
      <c r="C9" s="131"/>
      <c r="D9" s="131"/>
      <c r="E9" s="132">
        <v>2</v>
      </c>
    </row>
    <row r="10" spans="1:6" x14ac:dyDescent="0.25">
      <c r="A10" s="129" t="s">
        <v>3239</v>
      </c>
      <c r="B10" s="130"/>
      <c r="C10" s="131"/>
      <c r="D10" s="131">
        <v>1</v>
      </c>
      <c r="E10" s="132">
        <v>1</v>
      </c>
    </row>
    <row r="11" spans="1:6" x14ac:dyDescent="0.25">
      <c r="A11" s="129" t="s">
        <v>999</v>
      </c>
      <c r="B11" s="130">
        <v>4</v>
      </c>
      <c r="C11" s="131"/>
      <c r="D11" s="131"/>
      <c r="E11" s="132">
        <v>4</v>
      </c>
    </row>
    <row r="12" spans="1:6" x14ac:dyDescent="0.25">
      <c r="A12" s="129" t="s">
        <v>1893</v>
      </c>
      <c r="B12" s="130">
        <v>1</v>
      </c>
      <c r="C12" s="131"/>
      <c r="D12" s="131"/>
      <c r="E12" s="132">
        <v>1</v>
      </c>
    </row>
    <row r="13" spans="1:6" x14ac:dyDescent="0.25">
      <c r="A13" s="129" t="s">
        <v>3097</v>
      </c>
      <c r="B13" s="130">
        <v>1</v>
      </c>
      <c r="C13" s="131"/>
      <c r="D13" s="131"/>
      <c r="E13" s="132">
        <v>1</v>
      </c>
    </row>
    <row r="14" spans="1:6" x14ac:dyDescent="0.25">
      <c r="A14" s="129" t="s">
        <v>3864</v>
      </c>
      <c r="B14" s="130">
        <v>2</v>
      </c>
      <c r="C14" s="131"/>
      <c r="D14" s="131">
        <v>5</v>
      </c>
      <c r="E14" s="132">
        <v>7</v>
      </c>
    </row>
    <row r="15" spans="1:6" x14ac:dyDescent="0.25">
      <c r="A15" s="129" t="s">
        <v>459</v>
      </c>
      <c r="B15" s="130"/>
      <c r="C15" s="131">
        <v>2</v>
      </c>
      <c r="D15" s="131"/>
      <c r="E15" s="132">
        <v>2</v>
      </c>
    </row>
    <row r="16" spans="1:6" x14ac:dyDescent="0.25">
      <c r="A16" s="129" t="s">
        <v>2676</v>
      </c>
      <c r="B16" s="130">
        <v>4</v>
      </c>
      <c r="C16" s="131"/>
      <c r="D16" s="131"/>
      <c r="E16" s="132">
        <v>4</v>
      </c>
    </row>
    <row r="17" spans="1:5" x14ac:dyDescent="0.25">
      <c r="A17" s="129" t="s">
        <v>1669</v>
      </c>
      <c r="B17" s="130">
        <v>1</v>
      </c>
      <c r="C17" s="131"/>
      <c r="D17" s="131"/>
      <c r="E17" s="132">
        <v>1</v>
      </c>
    </row>
    <row r="18" spans="1:5" x14ac:dyDescent="0.25">
      <c r="A18" s="129" t="s">
        <v>2965</v>
      </c>
      <c r="B18" s="130">
        <v>1</v>
      </c>
      <c r="C18" s="131"/>
      <c r="D18" s="131"/>
      <c r="E18" s="132">
        <v>1</v>
      </c>
    </row>
    <row r="19" spans="1:5" x14ac:dyDescent="0.25">
      <c r="A19" s="129" t="s">
        <v>2970</v>
      </c>
      <c r="B19" s="130">
        <v>4</v>
      </c>
      <c r="C19" s="131"/>
      <c r="D19" s="131"/>
      <c r="E19" s="132">
        <v>4</v>
      </c>
    </row>
    <row r="20" spans="1:5" x14ac:dyDescent="0.25">
      <c r="A20" s="129" t="s">
        <v>2363</v>
      </c>
      <c r="B20" s="130">
        <v>3</v>
      </c>
      <c r="C20" s="131"/>
      <c r="D20" s="131"/>
      <c r="E20" s="132">
        <v>3</v>
      </c>
    </row>
    <row r="21" spans="1:5" x14ac:dyDescent="0.25">
      <c r="A21" s="129" t="s">
        <v>1735</v>
      </c>
      <c r="B21" s="130"/>
      <c r="C21" s="131"/>
      <c r="D21" s="131">
        <v>1</v>
      </c>
      <c r="E21" s="132">
        <v>1</v>
      </c>
    </row>
    <row r="22" spans="1:5" x14ac:dyDescent="0.25">
      <c r="A22" s="129" t="s">
        <v>1717</v>
      </c>
      <c r="B22" s="130">
        <v>1</v>
      </c>
      <c r="C22" s="131"/>
      <c r="D22" s="131"/>
      <c r="E22" s="132">
        <v>1</v>
      </c>
    </row>
    <row r="23" spans="1:5" x14ac:dyDescent="0.25">
      <c r="A23" s="129" t="s">
        <v>1974</v>
      </c>
      <c r="B23" s="130">
        <v>3</v>
      </c>
      <c r="C23" s="131"/>
      <c r="D23" s="131"/>
      <c r="E23" s="132">
        <v>3</v>
      </c>
    </row>
    <row r="24" spans="1:5" x14ac:dyDescent="0.25">
      <c r="A24" s="129" t="s">
        <v>1898</v>
      </c>
      <c r="B24" s="130">
        <v>2</v>
      </c>
      <c r="C24" s="131"/>
      <c r="D24" s="131"/>
      <c r="E24" s="132">
        <v>2</v>
      </c>
    </row>
    <row r="25" spans="1:5" x14ac:dyDescent="0.25">
      <c r="A25" s="129" t="s">
        <v>2575</v>
      </c>
      <c r="B25" s="130">
        <v>1</v>
      </c>
      <c r="C25" s="131"/>
      <c r="D25" s="131"/>
      <c r="E25" s="132">
        <v>1</v>
      </c>
    </row>
    <row r="26" spans="1:5" x14ac:dyDescent="0.25">
      <c r="A26" s="129" t="s">
        <v>3206</v>
      </c>
      <c r="B26" s="130">
        <v>1</v>
      </c>
      <c r="C26" s="131"/>
      <c r="D26" s="131"/>
      <c r="E26" s="132">
        <v>1</v>
      </c>
    </row>
    <row r="27" spans="1:5" x14ac:dyDescent="0.25">
      <c r="A27" s="129" t="s">
        <v>542</v>
      </c>
      <c r="B27" s="130">
        <v>1</v>
      </c>
      <c r="C27" s="131"/>
      <c r="D27" s="131"/>
      <c r="E27" s="132">
        <v>1</v>
      </c>
    </row>
    <row r="28" spans="1:5" x14ac:dyDescent="0.25">
      <c r="A28" s="129" t="s">
        <v>3688</v>
      </c>
      <c r="B28" s="130">
        <v>3</v>
      </c>
      <c r="C28" s="131"/>
      <c r="D28" s="131"/>
      <c r="E28" s="132">
        <v>3</v>
      </c>
    </row>
    <row r="29" spans="1:5" x14ac:dyDescent="0.25">
      <c r="A29" s="129" t="s">
        <v>1264</v>
      </c>
      <c r="B29" s="130">
        <v>4</v>
      </c>
      <c r="C29" s="131"/>
      <c r="D29" s="131"/>
      <c r="E29" s="132">
        <v>4</v>
      </c>
    </row>
    <row r="30" spans="1:5" x14ac:dyDescent="0.25">
      <c r="A30" s="129" t="s">
        <v>2976</v>
      </c>
      <c r="B30" s="130">
        <v>1</v>
      </c>
      <c r="C30" s="131"/>
      <c r="D30" s="131"/>
      <c r="E30" s="132">
        <v>1</v>
      </c>
    </row>
    <row r="31" spans="1:5" x14ac:dyDescent="0.25">
      <c r="A31" s="129" t="s">
        <v>1132</v>
      </c>
      <c r="B31" s="130">
        <v>1</v>
      </c>
      <c r="C31" s="131"/>
      <c r="D31" s="131"/>
      <c r="E31" s="132">
        <v>1</v>
      </c>
    </row>
    <row r="32" spans="1:5" x14ac:dyDescent="0.25">
      <c r="A32" s="129" t="s">
        <v>719</v>
      </c>
      <c r="B32" s="130">
        <v>2</v>
      </c>
      <c r="C32" s="131"/>
      <c r="D32" s="131"/>
      <c r="E32" s="132">
        <v>2</v>
      </c>
    </row>
    <row r="33" spans="1:5" x14ac:dyDescent="0.25">
      <c r="A33" s="129" t="s">
        <v>1721</v>
      </c>
      <c r="B33" s="130">
        <v>11</v>
      </c>
      <c r="C33" s="131"/>
      <c r="D33" s="131"/>
      <c r="E33" s="132">
        <v>11</v>
      </c>
    </row>
    <row r="34" spans="1:5" x14ac:dyDescent="0.25">
      <c r="A34" s="129" t="s">
        <v>1931</v>
      </c>
      <c r="B34" s="130">
        <v>2</v>
      </c>
      <c r="C34" s="131"/>
      <c r="D34" s="131"/>
      <c r="E34" s="132">
        <v>2</v>
      </c>
    </row>
    <row r="35" spans="1:5" x14ac:dyDescent="0.25">
      <c r="A35" s="129" t="s">
        <v>1289</v>
      </c>
      <c r="B35" s="130">
        <v>3</v>
      </c>
      <c r="C35" s="131"/>
      <c r="D35" s="131"/>
      <c r="E35" s="132">
        <v>3</v>
      </c>
    </row>
    <row r="36" spans="1:5" x14ac:dyDescent="0.25">
      <c r="A36" s="129" t="s">
        <v>2103</v>
      </c>
      <c r="B36" s="130">
        <v>3</v>
      </c>
      <c r="C36" s="131"/>
      <c r="D36" s="131"/>
      <c r="E36" s="132">
        <v>3</v>
      </c>
    </row>
    <row r="37" spans="1:5" x14ac:dyDescent="0.25">
      <c r="A37" s="129" t="s">
        <v>125</v>
      </c>
      <c r="B37" s="130"/>
      <c r="C37" s="131"/>
      <c r="D37" s="131">
        <v>1</v>
      </c>
      <c r="E37" s="132">
        <v>1</v>
      </c>
    </row>
    <row r="38" spans="1:5" x14ac:dyDescent="0.25">
      <c r="A38" s="129" t="s">
        <v>50</v>
      </c>
      <c r="B38" s="130"/>
      <c r="C38" s="131">
        <v>1</v>
      </c>
      <c r="D38" s="131"/>
      <c r="E38" s="132">
        <v>1</v>
      </c>
    </row>
    <row r="39" spans="1:5" x14ac:dyDescent="0.25">
      <c r="A39" s="129" t="s">
        <v>1911</v>
      </c>
      <c r="B39" s="130"/>
      <c r="C39" s="131">
        <v>1</v>
      </c>
      <c r="D39" s="131"/>
      <c r="E39" s="132">
        <v>1</v>
      </c>
    </row>
    <row r="40" spans="1:5" x14ac:dyDescent="0.25">
      <c r="A40" s="129" t="s">
        <v>2163</v>
      </c>
      <c r="B40" s="130">
        <v>1</v>
      </c>
      <c r="C40" s="131"/>
      <c r="D40" s="131"/>
      <c r="E40" s="132">
        <v>1</v>
      </c>
    </row>
    <row r="41" spans="1:5" x14ac:dyDescent="0.25">
      <c r="A41" s="129" t="s">
        <v>2168</v>
      </c>
      <c r="B41" s="130">
        <v>7</v>
      </c>
      <c r="C41" s="131"/>
      <c r="D41" s="131"/>
      <c r="E41" s="132">
        <v>7</v>
      </c>
    </row>
    <row r="42" spans="1:5" x14ac:dyDescent="0.25">
      <c r="A42" s="129" t="s">
        <v>1186</v>
      </c>
      <c r="B42" s="130">
        <v>1</v>
      </c>
      <c r="C42" s="131"/>
      <c r="D42" s="131"/>
      <c r="E42" s="132">
        <v>1</v>
      </c>
    </row>
    <row r="43" spans="1:5" x14ac:dyDescent="0.25">
      <c r="A43" s="129" t="s">
        <v>777</v>
      </c>
      <c r="B43" s="130">
        <v>1</v>
      </c>
      <c r="C43" s="131"/>
      <c r="D43" s="131"/>
      <c r="E43" s="132">
        <v>1</v>
      </c>
    </row>
    <row r="44" spans="1:5" x14ac:dyDescent="0.25">
      <c r="A44" s="129" t="s">
        <v>1986</v>
      </c>
      <c r="B44" s="130">
        <v>1</v>
      </c>
      <c r="C44" s="131"/>
      <c r="D44" s="131"/>
      <c r="E44" s="132">
        <v>1</v>
      </c>
    </row>
    <row r="45" spans="1:5" x14ac:dyDescent="0.25">
      <c r="A45" s="129" t="s">
        <v>318</v>
      </c>
      <c r="B45" s="130"/>
      <c r="C45" s="131">
        <v>1</v>
      </c>
      <c r="D45" s="131"/>
      <c r="E45" s="132">
        <v>1</v>
      </c>
    </row>
    <row r="46" spans="1:5" x14ac:dyDescent="0.25">
      <c r="A46" s="129" t="s">
        <v>3654</v>
      </c>
      <c r="B46" s="130"/>
      <c r="C46" s="131"/>
      <c r="D46" s="131">
        <v>6</v>
      </c>
      <c r="E46" s="132">
        <v>6</v>
      </c>
    </row>
    <row r="47" spans="1:5" x14ac:dyDescent="0.25">
      <c r="A47" s="129" t="s">
        <v>519</v>
      </c>
      <c r="B47" s="130">
        <v>1</v>
      </c>
      <c r="C47" s="131"/>
      <c r="D47" s="131"/>
      <c r="E47" s="132">
        <v>1</v>
      </c>
    </row>
    <row r="48" spans="1:5" x14ac:dyDescent="0.25">
      <c r="A48" s="129" t="s">
        <v>1603</v>
      </c>
      <c r="B48" s="130">
        <v>2</v>
      </c>
      <c r="C48" s="131"/>
      <c r="D48" s="131"/>
      <c r="E48" s="132">
        <v>2</v>
      </c>
    </row>
    <row r="49" spans="1:5" x14ac:dyDescent="0.25">
      <c r="A49" s="129" t="s">
        <v>1824</v>
      </c>
      <c r="B49" s="130"/>
      <c r="C49" s="131"/>
      <c r="D49" s="131">
        <v>1</v>
      </c>
      <c r="E49" s="132">
        <v>1</v>
      </c>
    </row>
    <row r="50" spans="1:5" x14ac:dyDescent="0.25">
      <c r="A50" s="129" t="s">
        <v>2667</v>
      </c>
      <c r="B50" s="130">
        <v>4</v>
      </c>
      <c r="C50" s="131"/>
      <c r="D50" s="131"/>
      <c r="E50" s="132">
        <v>4</v>
      </c>
    </row>
    <row r="51" spans="1:5" x14ac:dyDescent="0.25">
      <c r="A51" s="129" t="s">
        <v>1330</v>
      </c>
      <c r="B51" s="130">
        <v>1</v>
      </c>
      <c r="C51" s="131"/>
      <c r="D51" s="131"/>
      <c r="E51" s="132">
        <v>1</v>
      </c>
    </row>
    <row r="52" spans="1:5" x14ac:dyDescent="0.25">
      <c r="A52" s="129" t="s">
        <v>1310</v>
      </c>
      <c r="B52" s="130">
        <v>1</v>
      </c>
      <c r="C52" s="131"/>
      <c r="D52" s="131"/>
      <c r="E52" s="132">
        <v>1</v>
      </c>
    </row>
    <row r="53" spans="1:5" x14ac:dyDescent="0.25">
      <c r="A53" s="129" t="s">
        <v>3411</v>
      </c>
      <c r="B53" s="130"/>
      <c r="C53" s="131"/>
      <c r="D53" s="131">
        <v>1</v>
      </c>
      <c r="E53" s="132">
        <v>1</v>
      </c>
    </row>
    <row r="54" spans="1:5" x14ac:dyDescent="0.25">
      <c r="A54" s="129" t="s">
        <v>1845</v>
      </c>
      <c r="B54" s="130">
        <v>2</v>
      </c>
      <c r="C54" s="131"/>
      <c r="D54" s="131"/>
      <c r="E54" s="132">
        <v>2</v>
      </c>
    </row>
    <row r="55" spans="1:5" x14ac:dyDescent="0.25">
      <c r="A55" s="128" t="s">
        <v>135</v>
      </c>
      <c r="B55" s="130">
        <v>1</v>
      </c>
      <c r="C55" s="131"/>
      <c r="D55" s="131"/>
      <c r="E55" s="132">
        <v>1</v>
      </c>
    </row>
    <row r="56" spans="1:5" x14ac:dyDescent="0.25">
      <c r="A56" s="129" t="s">
        <v>3815</v>
      </c>
      <c r="B56" s="130"/>
      <c r="C56" s="131"/>
      <c r="D56" s="131">
        <v>1</v>
      </c>
      <c r="E56" s="132">
        <v>1</v>
      </c>
    </row>
    <row r="57" spans="1:5" x14ac:dyDescent="0.25">
      <c r="A57" s="129" t="s">
        <v>452</v>
      </c>
      <c r="B57" s="130"/>
      <c r="C57" s="131"/>
      <c r="D57" s="131">
        <v>1</v>
      </c>
      <c r="E57" s="132">
        <v>1</v>
      </c>
    </row>
    <row r="58" spans="1:5" x14ac:dyDescent="0.25">
      <c r="A58" s="129" t="s">
        <v>1336</v>
      </c>
      <c r="B58" s="130"/>
      <c r="C58" s="131">
        <v>2</v>
      </c>
      <c r="D58" s="131">
        <v>7</v>
      </c>
      <c r="E58" s="132">
        <v>9</v>
      </c>
    </row>
    <row r="59" spans="1:5" x14ac:dyDescent="0.25">
      <c r="A59" s="129" t="s">
        <v>1441</v>
      </c>
      <c r="B59" s="130">
        <v>1</v>
      </c>
      <c r="C59" s="131"/>
      <c r="D59" s="131"/>
      <c r="E59" s="132">
        <v>1</v>
      </c>
    </row>
    <row r="60" spans="1:5" x14ac:dyDescent="0.25">
      <c r="A60" s="129" t="s">
        <v>2038</v>
      </c>
      <c r="B60" s="130">
        <v>1</v>
      </c>
      <c r="C60" s="131"/>
      <c r="D60" s="131"/>
      <c r="E60" s="132">
        <v>1</v>
      </c>
    </row>
    <row r="61" spans="1:5" x14ac:dyDescent="0.25">
      <c r="A61" s="129" t="s">
        <v>2499</v>
      </c>
      <c r="B61" s="130">
        <v>3</v>
      </c>
      <c r="C61" s="131"/>
      <c r="D61" s="131"/>
      <c r="E61" s="132">
        <v>3</v>
      </c>
    </row>
    <row r="62" spans="1:5" x14ac:dyDescent="0.25">
      <c r="A62" s="129" t="s">
        <v>2098</v>
      </c>
      <c r="B62" s="130"/>
      <c r="C62" s="131"/>
      <c r="D62" s="131">
        <v>1</v>
      </c>
      <c r="E62" s="132">
        <v>1</v>
      </c>
    </row>
    <row r="63" spans="1:5" x14ac:dyDescent="0.25">
      <c r="A63" s="129" t="s">
        <v>3725</v>
      </c>
      <c r="B63" s="130">
        <v>12</v>
      </c>
      <c r="C63" s="131"/>
      <c r="D63" s="131"/>
      <c r="E63" s="132">
        <v>12</v>
      </c>
    </row>
    <row r="64" spans="1:5" x14ac:dyDescent="0.25">
      <c r="A64" s="129" t="s">
        <v>763</v>
      </c>
      <c r="B64" s="130"/>
      <c r="C64" s="131"/>
      <c r="D64" s="131">
        <v>2</v>
      </c>
      <c r="E64" s="132">
        <v>2</v>
      </c>
    </row>
    <row r="65" spans="1:5" x14ac:dyDescent="0.25">
      <c r="A65" s="129" t="s">
        <v>1965</v>
      </c>
      <c r="B65" s="130">
        <v>1</v>
      </c>
      <c r="C65" s="131"/>
      <c r="D65" s="131"/>
      <c r="E65" s="132">
        <v>1</v>
      </c>
    </row>
    <row r="66" spans="1:5" x14ac:dyDescent="0.25">
      <c r="A66" s="129" t="s">
        <v>111</v>
      </c>
      <c r="B66" s="130"/>
      <c r="C66" s="131"/>
      <c r="D66" s="131">
        <v>1</v>
      </c>
      <c r="E66" s="132">
        <v>1</v>
      </c>
    </row>
    <row r="67" spans="1:5" x14ac:dyDescent="0.25">
      <c r="A67" s="129" t="s">
        <v>613</v>
      </c>
      <c r="B67" s="130">
        <v>1</v>
      </c>
      <c r="C67" s="131"/>
      <c r="D67" s="131">
        <v>1</v>
      </c>
      <c r="E67" s="132">
        <v>2</v>
      </c>
    </row>
    <row r="68" spans="1:5" x14ac:dyDescent="0.25">
      <c r="A68" s="129" t="s">
        <v>1561</v>
      </c>
      <c r="B68" s="130">
        <v>1</v>
      </c>
      <c r="C68" s="131"/>
      <c r="D68" s="131"/>
      <c r="E68" s="132">
        <v>1</v>
      </c>
    </row>
    <row r="69" spans="1:5" x14ac:dyDescent="0.25">
      <c r="A69" s="129" t="s">
        <v>3013</v>
      </c>
      <c r="B69" s="130">
        <v>1</v>
      </c>
      <c r="C69" s="131"/>
      <c r="D69" s="131"/>
      <c r="E69" s="132">
        <v>1</v>
      </c>
    </row>
    <row r="70" spans="1:5" x14ac:dyDescent="0.25">
      <c r="A70" s="129" t="s">
        <v>1108</v>
      </c>
      <c r="B70" s="130">
        <v>1</v>
      </c>
      <c r="C70" s="131"/>
      <c r="D70" s="131"/>
      <c r="E70" s="132">
        <v>1</v>
      </c>
    </row>
    <row r="71" spans="1:5" x14ac:dyDescent="0.25">
      <c r="A71" s="129" t="s">
        <v>349</v>
      </c>
      <c r="B71" s="130"/>
      <c r="C71" s="131"/>
      <c r="D71" s="131">
        <v>3</v>
      </c>
      <c r="E71" s="132">
        <v>3</v>
      </c>
    </row>
    <row r="72" spans="1:5" x14ac:dyDescent="0.25">
      <c r="A72" s="129" t="s">
        <v>439</v>
      </c>
      <c r="B72" s="130"/>
      <c r="C72" s="131"/>
      <c r="D72" s="131">
        <v>1</v>
      </c>
      <c r="E72" s="132">
        <v>1</v>
      </c>
    </row>
    <row r="73" spans="1:5" x14ac:dyDescent="0.25">
      <c r="A73" s="129" t="s">
        <v>1298</v>
      </c>
      <c r="B73" s="130">
        <v>1</v>
      </c>
      <c r="C73" s="131"/>
      <c r="D73" s="131"/>
      <c r="E73" s="132">
        <v>1</v>
      </c>
    </row>
    <row r="74" spans="1:5" x14ac:dyDescent="0.25">
      <c r="A74" s="129" t="s">
        <v>540</v>
      </c>
      <c r="B74" s="130"/>
      <c r="C74" s="131"/>
      <c r="D74" s="131">
        <v>1</v>
      </c>
      <c r="E74" s="132">
        <v>1</v>
      </c>
    </row>
    <row r="75" spans="1:5" x14ac:dyDescent="0.25">
      <c r="A75" s="129" t="s">
        <v>2528</v>
      </c>
      <c r="B75" s="130">
        <v>1</v>
      </c>
      <c r="C75" s="131"/>
      <c r="D75" s="131"/>
      <c r="E75" s="132">
        <v>1</v>
      </c>
    </row>
    <row r="76" spans="1:5" x14ac:dyDescent="0.25">
      <c r="A76" s="129" t="s">
        <v>3341</v>
      </c>
      <c r="B76" s="130">
        <v>3</v>
      </c>
      <c r="C76" s="131"/>
      <c r="D76" s="131"/>
      <c r="E76" s="132">
        <v>3</v>
      </c>
    </row>
    <row r="77" spans="1:5" x14ac:dyDescent="0.25">
      <c r="A77" s="129" t="s">
        <v>3537</v>
      </c>
      <c r="B77" s="130">
        <v>5</v>
      </c>
      <c r="C77" s="131"/>
      <c r="D77" s="131"/>
      <c r="E77" s="132">
        <v>5</v>
      </c>
    </row>
    <row r="78" spans="1:5" x14ac:dyDescent="0.25">
      <c r="A78" s="129" t="s">
        <v>714</v>
      </c>
      <c r="B78" s="130">
        <v>2</v>
      </c>
      <c r="C78" s="131"/>
      <c r="D78" s="131"/>
      <c r="E78" s="132">
        <v>2</v>
      </c>
    </row>
    <row r="79" spans="1:5" x14ac:dyDescent="0.25">
      <c r="A79" s="129" t="s">
        <v>2126</v>
      </c>
      <c r="B79" s="130">
        <v>5</v>
      </c>
      <c r="C79" s="131"/>
      <c r="D79" s="131"/>
      <c r="E79" s="132">
        <v>5</v>
      </c>
    </row>
    <row r="80" spans="1:5" x14ac:dyDescent="0.25">
      <c r="A80" s="129" t="s">
        <v>226</v>
      </c>
      <c r="B80" s="130">
        <v>1</v>
      </c>
      <c r="C80" s="131"/>
      <c r="D80" s="131"/>
      <c r="E80" s="132">
        <v>1</v>
      </c>
    </row>
    <row r="81" spans="1:5" x14ac:dyDescent="0.25">
      <c r="A81" s="129" t="s">
        <v>292</v>
      </c>
      <c r="B81" s="130"/>
      <c r="C81" s="131">
        <v>1</v>
      </c>
      <c r="D81" s="131"/>
      <c r="E81" s="132">
        <v>1</v>
      </c>
    </row>
    <row r="82" spans="1:5" x14ac:dyDescent="0.25">
      <c r="A82" s="129" t="s">
        <v>3633</v>
      </c>
      <c r="B82" s="130"/>
      <c r="C82" s="131"/>
      <c r="D82" s="131">
        <v>5</v>
      </c>
      <c r="E82" s="132">
        <v>5</v>
      </c>
    </row>
    <row r="83" spans="1:5" x14ac:dyDescent="0.25">
      <c r="A83" s="129" t="s">
        <v>3650</v>
      </c>
      <c r="B83" s="130"/>
      <c r="C83" s="131"/>
      <c r="D83" s="131">
        <v>1</v>
      </c>
      <c r="E83" s="132">
        <v>1</v>
      </c>
    </row>
    <row r="84" spans="1:5" x14ac:dyDescent="0.25">
      <c r="A84" s="129" t="s">
        <v>2266</v>
      </c>
      <c r="B84" s="130">
        <v>4</v>
      </c>
      <c r="C84" s="131"/>
      <c r="D84" s="131"/>
      <c r="E84" s="132">
        <v>4</v>
      </c>
    </row>
    <row r="85" spans="1:5" x14ac:dyDescent="0.25">
      <c r="A85" s="129" t="s">
        <v>3581</v>
      </c>
      <c r="B85" s="130">
        <v>8</v>
      </c>
      <c r="C85" s="131"/>
      <c r="D85" s="131">
        <v>5</v>
      </c>
      <c r="E85" s="132">
        <v>13</v>
      </c>
    </row>
    <row r="86" spans="1:5" x14ac:dyDescent="0.25">
      <c r="A86" s="129" t="s">
        <v>407</v>
      </c>
      <c r="B86" s="130"/>
      <c r="C86" s="131"/>
      <c r="D86" s="131">
        <v>1</v>
      </c>
      <c r="E86" s="132">
        <v>1</v>
      </c>
    </row>
    <row r="87" spans="1:5" x14ac:dyDescent="0.25">
      <c r="A87" s="129" t="s">
        <v>2021</v>
      </c>
      <c r="B87" s="130">
        <v>1</v>
      </c>
      <c r="C87" s="131"/>
      <c r="D87" s="131"/>
      <c r="E87" s="132">
        <v>1</v>
      </c>
    </row>
    <row r="88" spans="1:5" x14ac:dyDescent="0.25">
      <c r="A88" s="129" t="s">
        <v>1521</v>
      </c>
      <c r="B88" s="130">
        <v>5</v>
      </c>
      <c r="C88" s="131"/>
      <c r="D88" s="131">
        <v>1</v>
      </c>
      <c r="E88" s="132">
        <v>6</v>
      </c>
    </row>
    <row r="89" spans="1:5" x14ac:dyDescent="0.25">
      <c r="A89" s="129" t="s">
        <v>2150</v>
      </c>
      <c r="B89" s="130">
        <v>1</v>
      </c>
      <c r="C89" s="131"/>
      <c r="D89" s="131"/>
      <c r="E89" s="132">
        <v>1</v>
      </c>
    </row>
    <row r="90" spans="1:5" x14ac:dyDescent="0.25">
      <c r="A90" s="129" t="s">
        <v>2449</v>
      </c>
      <c r="B90" s="130">
        <v>4</v>
      </c>
      <c r="C90" s="131"/>
      <c r="D90" s="131">
        <v>4</v>
      </c>
      <c r="E90" s="132">
        <v>8</v>
      </c>
    </row>
    <row r="91" spans="1:5" x14ac:dyDescent="0.25">
      <c r="A91" s="129" t="s">
        <v>3950</v>
      </c>
      <c r="B91" s="130">
        <v>1</v>
      </c>
      <c r="C91" s="131"/>
      <c r="D91" s="131"/>
      <c r="E91" s="132">
        <v>1</v>
      </c>
    </row>
    <row r="92" spans="1:5" x14ac:dyDescent="0.25">
      <c r="A92" s="129" t="s">
        <v>3102</v>
      </c>
      <c r="B92" s="130">
        <v>3</v>
      </c>
      <c r="C92" s="131"/>
      <c r="D92" s="131"/>
      <c r="E92" s="132">
        <v>3</v>
      </c>
    </row>
    <row r="93" spans="1:5" x14ac:dyDescent="0.25">
      <c r="A93" s="129" t="s">
        <v>3957</v>
      </c>
      <c r="B93" s="130">
        <v>1</v>
      </c>
      <c r="C93" s="131"/>
      <c r="D93" s="131"/>
      <c r="E93" s="132">
        <v>1</v>
      </c>
    </row>
    <row r="94" spans="1:5" x14ac:dyDescent="0.25">
      <c r="A94" s="129" t="s">
        <v>1304</v>
      </c>
      <c r="B94" s="130">
        <v>1</v>
      </c>
      <c r="C94" s="131"/>
      <c r="D94" s="131"/>
      <c r="E94" s="132">
        <v>1</v>
      </c>
    </row>
    <row r="95" spans="1:5" x14ac:dyDescent="0.25">
      <c r="A95" s="129" t="s">
        <v>2086</v>
      </c>
      <c r="B95" s="130">
        <v>1</v>
      </c>
      <c r="C95" s="131"/>
      <c r="D95" s="131"/>
      <c r="E95" s="132">
        <v>1</v>
      </c>
    </row>
    <row r="96" spans="1:5" x14ac:dyDescent="0.25">
      <c r="A96" s="129" t="s">
        <v>910</v>
      </c>
      <c r="B96" s="130">
        <v>2</v>
      </c>
      <c r="C96" s="131"/>
      <c r="D96" s="131"/>
      <c r="E96" s="132">
        <v>2</v>
      </c>
    </row>
    <row r="97" spans="1:5" x14ac:dyDescent="0.25">
      <c r="A97" s="129" t="s">
        <v>2214</v>
      </c>
      <c r="B97" s="130">
        <v>1</v>
      </c>
      <c r="C97" s="131"/>
      <c r="D97" s="131"/>
      <c r="E97" s="132">
        <v>1</v>
      </c>
    </row>
    <row r="98" spans="1:5" x14ac:dyDescent="0.25">
      <c r="A98" s="129" t="s">
        <v>3057</v>
      </c>
      <c r="B98" s="130">
        <v>1</v>
      </c>
      <c r="C98" s="131"/>
      <c r="D98" s="131"/>
      <c r="E98" s="132">
        <v>1</v>
      </c>
    </row>
    <row r="99" spans="1:5" x14ac:dyDescent="0.25">
      <c r="A99" s="129" t="s">
        <v>1862</v>
      </c>
      <c r="B99" s="130"/>
      <c r="C99" s="131"/>
      <c r="D99" s="131">
        <v>1</v>
      </c>
      <c r="E99" s="132">
        <v>1</v>
      </c>
    </row>
    <row r="100" spans="1:5" x14ac:dyDescent="0.25">
      <c r="A100" s="129" t="s">
        <v>3907</v>
      </c>
      <c r="B100" s="130">
        <v>1</v>
      </c>
      <c r="C100" s="131"/>
      <c r="D100" s="131"/>
      <c r="E100" s="132">
        <v>1</v>
      </c>
    </row>
    <row r="101" spans="1:5" x14ac:dyDescent="0.25">
      <c r="A101" s="129" t="s">
        <v>2651</v>
      </c>
      <c r="B101" s="130"/>
      <c r="C101" s="131"/>
      <c r="D101" s="131">
        <v>4</v>
      </c>
      <c r="E101" s="132">
        <v>4</v>
      </c>
    </row>
    <row r="102" spans="1:5" x14ac:dyDescent="0.25">
      <c r="A102" s="129" t="s">
        <v>1650</v>
      </c>
      <c r="B102" s="130">
        <v>1</v>
      </c>
      <c r="C102" s="131"/>
      <c r="D102" s="131"/>
      <c r="E102" s="132">
        <v>1</v>
      </c>
    </row>
    <row r="103" spans="1:5" x14ac:dyDescent="0.25">
      <c r="A103" s="129" t="s">
        <v>2859</v>
      </c>
      <c r="B103" s="130">
        <v>1</v>
      </c>
      <c r="C103" s="131"/>
      <c r="D103" s="131"/>
      <c r="E103" s="132">
        <v>1</v>
      </c>
    </row>
    <row r="104" spans="1:5" x14ac:dyDescent="0.25">
      <c r="A104" s="129" t="s">
        <v>1423</v>
      </c>
      <c r="B104" s="130">
        <v>1</v>
      </c>
      <c r="C104" s="131"/>
      <c r="D104" s="131"/>
      <c r="E104" s="132">
        <v>1</v>
      </c>
    </row>
    <row r="105" spans="1:5" x14ac:dyDescent="0.25">
      <c r="A105" s="128" t="s">
        <v>1994</v>
      </c>
      <c r="B105" s="130">
        <v>1</v>
      </c>
      <c r="C105" s="131"/>
      <c r="D105" s="131"/>
      <c r="E105" s="132">
        <v>1</v>
      </c>
    </row>
    <row r="106" spans="1:5" x14ac:dyDescent="0.25">
      <c r="A106" s="129" t="s">
        <v>1415</v>
      </c>
      <c r="B106" s="130">
        <v>1</v>
      </c>
      <c r="C106" s="131"/>
      <c r="D106" s="131"/>
      <c r="E106" s="132">
        <v>1</v>
      </c>
    </row>
    <row r="107" spans="1:5" x14ac:dyDescent="0.25">
      <c r="A107" s="129" t="s">
        <v>2717</v>
      </c>
      <c r="B107" s="130">
        <v>1</v>
      </c>
      <c r="C107" s="131"/>
      <c r="D107" s="131">
        <v>2</v>
      </c>
      <c r="E107" s="132">
        <v>3</v>
      </c>
    </row>
    <row r="108" spans="1:5" x14ac:dyDescent="0.25">
      <c r="A108" s="129" t="s">
        <v>2111</v>
      </c>
      <c r="B108" s="130">
        <v>11</v>
      </c>
      <c r="C108" s="131"/>
      <c r="D108" s="131"/>
      <c r="E108" s="132">
        <v>11</v>
      </c>
    </row>
    <row r="109" spans="1:5" x14ac:dyDescent="0.25">
      <c r="A109" s="129" t="s">
        <v>2406</v>
      </c>
      <c r="B109" s="130">
        <v>1</v>
      </c>
      <c r="C109" s="131"/>
      <c r="D109" s="131"/>
      <c r="E109" s="132">
        <v>1</v>
      </c>
    </row>
    <row r="110" spans="1:5" x14ac:dyDescent="0.25">
      <c r="A110" s="129" t="s">
        <v>2931</v>
      </c>
      <c r="B110" s="130">
        <v>1</v>
      </c>
      <c r="C110" s="131"/>
      <c r="D110" s="131"/>
      <c r="E110" s="132">
        <v>1</v>
      </c>
    </row>
    <row r="111" spans="1:5" x14ac:dyDescent="0.25">
      <c r="A111" s="129" t="s">
        <v>4047</v>
      </c>
      <c r="B111" s="130">
        <v>2</v>
      </c>
      <c r="C111" s="131"/>
      <c r="D111" s="131"/>
      <c r="E111" s="132">
        <v>2</v>
      </c>
    </row>
    <row r="112" spans="1:5" x14ac:dyDescent="0.25">
      <c r="A112" s="129" t="s">
        <v>3445</v>
      </c>
      <c r="B112" s="130">
        <v>1</v>
      </c>
      <c r="C112" s="131"/>
      <c r="D112" s="131"/>
      <c r="E112" s="132">
        <v>1</v>
      </c>
    </row>
    <row r="113" spans="1:5" x14ac:dyDescent="0.25">
      <c r="A113" s="129" t="s">
        <v>2256</v>
      </c>
      <c r="B113" s="130">
        <v>1</v>
      </c>
      <c r="C113" s="131"/>
      <c r="D113" s="131"/>
      <c r="E113" s="132">
        <v>1</v>
      </c>
    </row>
    <row r="114" spans="1:5" x14ac:dyDescent="0.25">
      <c r="A114" s="129" t="s">
        <v>92</v>
      </c>
      <c r="B114" s="130"/>
      <c r="C114" s="131"/>
      <c r="D114" s="131">
        <v>1</v>
      </c>
      <c r="E114" s="132">
        <v>1</v>
      </c>
    </row>
    <row r="115" spans="1:5" x14ac:dyDescent="0.25">
      <c r="A115" s="129" t="s">
        <v>2347</v>
      </c>
      <c r="B115" s="130">
        <v>1</v>
      </c>
      <c r="C115" s="131"/>
      <c r="D115" s="131"/>
      <c r="E115" s="132">
        <v>1</v>
      </c>
    </row>
    <row r="116" spans="1:5" x14ac:dyDescent="0.25">
      <c r="A116" s="129" t="s">
        <v>609</v>
      </c>
      <c r="B116" s="130">
        <v>1</v>
      </c>
      <c r="C116" s="131"/>
      <c r="D116" s="131"/>
      <c r="E116" s="132">
        <v>1</v>
      </c>
    </row>
    <row r="117" spans="1:5" x14ac:dyDescent="0.25">
      <c r="A117" s="129" t="s">
        <v>2476</v>
      </c>
      <c r="B117" s="130">
        <v>2</v>
      </c>
      <c r="C117" s="131"/>
      <c r="D117" s="131"/>
      <c r="E117" s="132">
        <v>2</v>
      </c>
    </row>
    <row r="118" spans="1:5" x14ac:dyDescent="0.25">
      <c r="A118" s="129" t="s">
        <v>2240</v>
      </c>
      <c r="B118" s="130">
        <v>1</v>
      </c>
      <c r="C118" s="131"/>
      <c r="D118" s="131"/>
      <c r="E118" s="132">
        <v>1</v>
      </c>
    </row>
    <row r="119" spans="1:5" x14ac:dyDescent="0.25">
      <c r="A119" s="129" t="s">
        <v>3120</v>
      </c>
      <c r="B119" s="130">
        <v>1</v>
      </c>
      <c r="C119" s="131"/>
      <c r="D119" s="131"/>
      <c r="E119" s="132">
        <v>1</v>
      </c>
    </row>
    <row r="120" spans="1:5" x14ac:dyDescent="0.25">
      <c r="A120" s="129" t="s">
        <v>1507</v>
      </c>
      <c r="B120" s="130">
        <v>2</v>
      </c>
      <c r="C120" s="131"/>
      <c r="D120" s="131"/>
      <c r="E120" s="132">
        <v>2</v>
      </c>
    </row>
    <row r="121" spans="1:5" x14ac:dyDescent="0.25">
      <c r="A121" s="129" t="s">
        <v>431</v>
      </c>
      <c r="B121" s="130"/>
      <c r="C121" s="131"/>
      <c r="D121" s="131">
        <v>2</v>
      </c>
      <c r="E121" s="132">
        <v>2</v>
      </c>
    </row>
    <row r="122" spans="1:5" x14ac:dyDescent="0.25">
      <c r="A122" s="129" t="s">
        <v>1091</v>
      </c>
      <c r="B122" s="130">
        <v>3</v>
      </c>
      <c r="C122" s="131"/>
      <c r="D122" s="131"/>
      <c r="E122" s="132">
        <v>3</v>
      </c>
    </row>
    <row r="123" spans="1:5" x14ac:dyDescent="0.25">
      <c r="A123" s="129" t="s">
        <v>924</v>
      </c>
      <c r="B123" s="130">
        <v>2</v>
      </c>
      <c r="C123" s="131"/>
      <c r="D123" s="131"/>
      <c r="E123" s="132">
        <v>2</v>
      </c>
    </row>
    <row r="124" spans="1:5" x14ac:dyDescent="0.25">
      <c r="A124" s="129" t="s">
        <v>2370</v>
      </c>
      <c r="B124" s="130">
        <v>2</v>
      </c>
      <c r="C124" s="131"/>
      <c r="D124" s="131"/>
      <c r="E124" s="132">
        <v>2</v>
      </c>
    </row>
    <row r="125" spans="1:5" x14ac:dyDescent="0.25">
      <c r="A125" s="129" t="s">
        <v>2173</v>
      </c>
      <c r="B125" s="130">
        <v>1</v>
      </c>
      <c r="C125" s="131"/>
      <c r="D125" s="131"/>
      <c r="E125" s="132">
        <v>1</v>
      </c>
    </row>
    <row r="126" spans="1:5" x14ac:dyDescent="0.25">
      <c r="A126" s="129" t="s">
        <v>2310</v>
      </c>
      <c r="B126" s="130">
        <v>10</v>
      </c>
      <c r="C126" s="131"/>
      <c r="D126" s="131"/>
      <c r="E126" s="132">
        <v>10</v>
      </c>
    </row>
    <row r="127" spans="1:5" x14ac:dyDescent="0.25">
      <c r="A127" s="129" t="s">
        <v>303</v>
      </c>
      <c r="B127" s="130">
        <v>1</v>
      </c>
      <c r="C127" s="131"/>
      <c r="D127" s="131"/>
      <c r="E127" s="132">
        <v>1</v>
      </c>
    </row>
    <row r="128" spans="1:5" x14ac:dyDescent="0.25">
      <c r="A128" s="129" t="s">
        <v>793</v>
      </c>
      <c r="B128" s="130">
        <v>1</v>
      </c>
      <c r="C128" s="131"/>
      <c r="D128" s="131"/>
      <c r="E128" s="132">
        <v>1</v>
      </c>
    </row>
    <row r="129" spans="1:5" x14ac:dyDescent="0.25">
      <c r="A129" s="129" t="s">
        <v>2300</v>
      </c>
      <c r="B129" s="130">
        <v>1</v>
      </c>
      <c r="C129" s="131"/>
      <c r="D129" s="131"/>
      <c r="E129" s="132">
        <v>1</v>
      </c>
    </row>
    <row r="130" spans="1:5" x14ac:dyDescent="0.25">
      <c r="A130" s="129" t="s">
        <v>877</v>
      </c>
      <c r="B130" s="130">
        <v>1</v>
      </c>
      <c r="C130" s="131"/>
      <c r="D130" s="131"/>
      <c r="E130" s="132">
        <v>1</v>
      </c>
    </row>
    <row r="131" spans="1:5" x14ac:dyDescent="0.25">
      <c r="A131" s="129" t="s">
        <v>1555</v>
      </c>
      <c r="B131" s="130">
        <v>1</v>
      </c>
      <c r="C131" s="131"/>
      <c r="D131" s="131"/>
      <c r="E131" s="132">
        <v>1</v>
      </c>
    </row>
    <row r="132" spans="1:5" x14ac:dyDescent="0.25">
      <c r="A132" s="129" t="s">
        <v>1568</v>
      </c>
      <c r="B132" s="130">
        <v>1</v>
      </c>
      <c r="C132" s="131"/>
      <c r="D132" s="131"/>
      <c r="E132" s="132">
        <v>1</v>
      </c>
    </row>
    <row r="133" spans="1:5" x14ac:dyDescent="0.25">
      <c r="A133" s="129" t="s">
        <v>1485</v>
      </c>
      <c r="B133" s="130">
        <v>2</v>
      </c>
      <c r="C133" s="131"/>
      <c r="D133" s="131"/>
      <c r="E133" s="132">
        <v>2</v>
      </c>
    </row>
    <row r="134" spans="1:5" x14ac:dyDescent="0.25">
      <c r="A134" s="129" t="s">
        <v>2539</v>
      </c>
      <c r="B134" s="130">
        <v>1</v>
      </c>
      <c r="C134" s="131"/>
      <c r="D134" s="131"/>
      <c r="E134" s="132">
        <v>1</v>
      </c>
    </row>
    <row r="135" spans="1:5" x14ac:dyDescent="0.25">
      <c r="A135" s="129" t="s">
        <v>1815</v>
      </c>
      <c r="B135" s="130"/>
      <c r="C135" s="131"/>
      <c r="D135" s="131">
        <v>2</v>
      </c>
      <c r="E135" s="132">
        <v>2</v>
      </c>
    </row>
    <row r="136" spans="1:5" x14ac:dyDescent="0.25">
      <c r="A136" s="129" t="s">
        <v>1885</v>
      </c>
      <c r="B136" s="130">
        <v>1</v>
      </c>
      <c r="C136" s="131"/>
      <c r="D136" s="131"/>
      <c r="E136" s="132">
        <v>1</v>
      </c>
    </row>
    <row r="137" spans="1:5" x14ac:dyDescent="0.25">
      <c r="A137" s="129" t="s">
        <v>2439</v>
      </c>
      <c r="B137" s="130">
        <v>1</v>
      </c>
      <c r="C137" s="131"/>
      <c r="D137" s="131"/>
      <c r="E137" s="132">
        <v>1</v>
      </c>
    </row>
    <row r="138" spans="1:5" x14ac:dyDescent="0.25">
      <c r="A138" s="129" t="s">
        <v>963</v>
      </c>
      <c r="B138" s="130">
        <v>9</v>
      </c>
      <c r="C138" s="131"/>
      <c r="D138" s="131"/>
      <c r="E138" s="132">
        <v>9</v>
      </c>
    </row>
    <row r="139" spans="1:5" x14ac:dyDescent="0.25">
      <c r="A139" s="129" t="s">
        <v>2119</v>
      </c>
      <c r="B139" s="130"/>
      <c r="C139" s="131"/>
      <c r="D139" s="131">
        <v>1</v>
      </c>
      <c r="E139" s="132">
        <v>1</v>
      </c>
    </row>
    <row r="140" spans="1:5" x14ac:dyDescent="0.25">
      <c r="A140" s="129" t="s">
        <v>941</v>
      </c>
      <c r="B140" s="130">
        <v>1</v>
      </c>
      <c r="C140" s="131"/>
      <c r="D140" s="131"/>
      <c r="E140" s="132">
        <v>1</v>
      </c>
    </row>
    <row r="141" spans="1:5" x14ac:dyDescent="0.25">
      <c r="A141" s="129" t="s">
        <v>2141</v>
      </c>
      <c r="B141" s="130">
        <v>1</v>
      </c>
      <c r="C141" s="131"/>
      <c r="D141" s="131"/>
      <c r="E141" s="132">
        <v>1</v>
      </c>
    </row>
    <row r="142" spans="1:5" x14ac:dyDescent="0.25">
      <c r="A142" s="129" t="s">
        <v>959</v>
      </c>
      <c r="B142" s="130">
        <v>1</v>
      </c>
      <c r="C142" s="131"/>
      <c r="D142" s="131"/>
      <c r="E142" s="132">
        <v>1</v>
      </c>
    </row>
    <row r="143" spans="1:5" x14ac:dyDescent="0.25">
      <c r="A143" s="129" t="s">
        <v>2514</v>
      </c>
      <c r="B143" s="130">
        <v>1</v>
      </c>
      <c r="C143" s="131"/>
      <c r="D143" s="131"/>
      <c r="E143" s="132">
        <v>1</v>
      </c>
    </row>
    <row r="144" spans="1:5" x14ac:dyDescent="0.25">
      <c r="A144" s="129" t="s">
        <v>769</v>
      </c>
      <c r="B144" s="130"/>
      <c r="C144" s="131"/>
      <c r="D144" s="131">
        <v>1</v>
      </c>
      <c r="E144" s="132">
        <v>1</v>
      </c>
    </row>
    <row r="145" spans="1:5" x14ac:dyDescent="0.25">
      <c r="A145" s="129" t="s">
        <v>917</v>
      </c>
      <c r="B145" s="130">
        <v>1</v>
      </c>
      <c r="C145" s="131"/>
      <c r="D145" s="131"/>
      <c r="E145" s="132">
        <v>1</v>
      </c>
    </row>
    <row r="146" spans="1:5" x14ac:dyDescent="0.25">
      <c r="A146" s="129" t="s">
        <v>339</v>
      </c>
      <c r="B146" s="130">
        <v>2</v>
      </c>
      <c r="C146" s="131"/>
      <c r="D146" s="131"/>
      <c r="E146" s="132">
        <v>2</v>
      </c>
    </row>
    <row r="147" spans="1:5" x14ac:dyDescent="0.25">
      <c r="A147" s="129" t="s">
        <v>3960</v>
      </c>
      <c r="B147" s="130"/>
      <c r="C147" s="131"/>
      <c r="D147" s="131">
        <v>1</v>
      </c>
      <c r="E147" s="132">
        <v>1</v>
      </c>
    </row>
    <row r="148" spans="1:5" x14ac:dyDescent="0.25">
      <c r="A148" s="129" t="s">
        <v>2585</v>
      </c>
      <c r="B148" s="130">
        <v>2</v>
      </c>
      <c r="C148" s="131"/>
      <c r="D148" s="131"/>
      <c r="E148" s="132">
        <v>2</v>
      </c>
    </row>
    <row r="149" spans="1:5" x14ac:dyDescent="0.25">
      <c r="A149" s="129" t="s">
        <v>2396</v>
      </c>
      <c r="B149" s="130"/>
      <c r="C149" s="131"/>
      <c r="D149" s="131">
        <v>1</v>
      </c>
      <c r="E149" s="132">
        <v>1</v>
      </c>
    </row>
    <row r="150" spans="1:5" x14ac:dyDescent="0.25">
      <c r="A150" s="129" t="s">
        <v>1470</v>
      </c>
      <c r="B150" s="130">
        <v>1</v>
      </c>
      <c r="C150" s="131"/>
      <c r="D150" s="131"/>
      <c r="E150" s="132">
        <v>1</v>
      </c>
    </row>
    <row r="151" spans="1:5" x14ac:dyDescent="0.25">
      <c r="A151" s="129" t="s">
        <v>2250</v>
      </c>
      <c r="B151" s="130">
        <v>3</v>
      </c>
      <c r="C151" s="131"/>
      <c r="D151" s="131"/>
      <c r="E151" s="132">
        <v>3</v>
      </c>
    </row>
    <row r="152" spans="1:5" x14ac:dyDescent="0.25">
      <c r="A152" s="129" t="s">
        <v>3029</v>
      </c>
      <c r="B152" s="130">
        <v>1</v>
      </c>
      <c r="C152" s="131"/>
      <c r="D152" s="131"/>
      <c r="E152" s="132">
        <v>1</v>
      </c>
    </row>
    <row r="153" spans="1:5" x14ac:dyDescent="0.25">
      <c r="A153" s="129" t="s">
        <v>2854</v>
      </c>
      <c r="B153" s="130">
        <v>1</v>
      </c>
      <c r="C153" s="131"/>
      <c r="D153" s="131"/>
      <c r="E153" s="132">
        <v>1</v>
      </c>
    </row>
    <row r="154" spans="1:5" x14ac:dyDescent="0.25">
      <c r="A154" s="129" t="s">
        <v>1370</v>
      </c>
      <c r="B154" s="130"/>
      <c r="C154" s="131"/>
      <c r="D154" s="131">
        <v>1</v>
      </c>
      <c r="E154" s="132">
        <v>1</v>
      </c>
    </row>
    <row r="155" spans="1:5" x14ac:dyDescent="0.25">
      <c r="A155" s="128" t="s">
        <v>2432</v>
      </c>
      <c r="B155" s="130">
        <v>1</v>
      </c>
      <c r="C155" s="131"/>
      <c r="D155" s="131"/>
      <c r="E155" s="132">
        <v>1</v>
      </c>
    </row>
    <row r="156" spans="1:5" x14ac:dyDescent="0.25">
      <c r="A156" s="129" t="s">
        <v>388</v>
      </c>
      <c r="B156" s="130">
        <v>1</v>
      </c>
      <c r="C156" s="131"/>
      <c r="D156" s="131">
        <v>1</v>
      </c>
      <c r="E156" s="132">
        <v>2</v>
      </c>
    </row>
    <row r="157" spans="1:5" x14ac:dyDescent="0.25">
      <c r="A157" s="129" t="s">
        <v>3572</v>
      </c>
      <c r="B157" s="130">
        <v>1</v>
      </c>
      <c r="C157" s="131"/>
      <c r="D157" s="131"/>
      <c r="E157" s="132">
        <v>1</v>
      </c>
    </row>
    <row r="158" spans="1:5" x14ac:dyDescent="0.25">
      <c r="A158" s="129" t="s">
        <v>2522</v>
      </c>
      <c r="B158" s="130">
        <v>1</v>
      </c>
      <c r="C158" s="131"/>
      <c r="D158" s="131"/>
      <c r="E158" s="132">
        <v>1</v>
      </c>
    </row>
    <row r="159" spans="1:5" x14ac:dyDescent="0.25">
      <c r="A159" s="129" t="s">
        <v>752</v>
      </c>
      <c r="B159" s="130">
        <v>1</v>
      </c>
      <c r="C159" s="131"/>
      <c r="D159" s="131"/>
      <c r="E159" s="132">
        <v>1</v>
      </c>
    </row>
    <row r="160" spans="1:5" x14ac:dyDescent="0.25">
      <c r="A160" s="129" t="s">
        <v>3111</v>
      </c>
      <c r="B160" s="130">
        <v>1</v>
      </c>
      <c r="C160" s="131"/>
      <c r="D160" s="131"/>
      <c r="E160" s="132">
        <v>1</v>
      </c>
    </row>
    <row r="161" spans="1:5" x14ac:dyDescent="0.25">
      <c r="A161" s="129" t="s">
        <v>1174</v>
      </c>
      <c r="B161" s="130"/>
      <c r="C161" s="131">
        <v>1</v>
      </c>
      <c r="D161" s="131"/>
      <c r="E161" s="132">
        <v>1</v>
      </c>
    </row>
    <row r="162" spans="1:5" x14ac:dyDescent="0.25">
      <c r="A162" s="129" t="s">
        <v>2558</v>
      </c>
      <c r="B162" s="130">
        <v>1</v>
      </c>
      <c r="C162" s="131"/>
      <c r="D162" s="131"/>
      <c r="E162" s="132">
        <v>1</v>
      </c>
    </row>
    <row r="163" spans="1:5" x14ac:dyDescent="0.25">
      <c r="A163" s="129" t="s">
        <v>2917</v>
      </c>
      <c r="B163" s="130">
        <v>2</v>
      </c>
      <c r="C163" s="131"/>
      <c r="D163" s="131"/>
      <c r="E163" s="132">
        <v>2</v>
      </c>
    </row>
    <row r="164" spans="1:5" x14ac:dyDescent="0.25">
      <c r="A164" s="129" t="s">
        <v>738</v>
      </c>
      <c r="B164" s="130">
        <v>1</v>
      </c>
      <c r="C164" s="131"/>
      <c r="D164" s="131"/>
      <c r="E164" s="132">
        <v>1</v>
      </c>
    </row>
    <row r="165" spans="1:5" x14ac:dyDescent="0.25">
      <c r="A165" s="129" t="s">
        <v>1073</v>
      </c>
      <c r="B165" s="130">
        <v>1</v>
      </c>
      <c r="C165" s="131">
        <v>1</v>
      </c>
      <c r="D165" s="131"/>
      <c r="E165" s="132">
        <v>2</v>
      </c>
    </row>
    <row r="166" spans="1:5" x14ac:dyDescent="0.25">
      <c r="A166" s="129" t="s">
        <v>3160</v>
      </c>
      <c r="B166" s="130">
        <v>2</v>
      </c>
      <c r="C166" s="131"/>
      <c r="D166" s="131"/>
      <c r="E166" s="132">
        <v>2</v>
      </c>
    </row>
    <row r="167" spans="1:5" x14ac:dyDescent="0.25">
      <c r="A167" s="129" t="s">
        <v>3421</v>
      </c>
      <c r="B167" s="130">
        <v>1</v>
      </c>
      <c r="C167" s="131"/>
      <c r="D167" s="131"/>
      <c r="E167" s="132">
        <v>1</v>
      </c>
    </row>
    <row r="168" spans="1:5" x14ac:dyDescent="0.25">
      <c r="A168" s="129" t="s">
        <v>2692</v>
      </c>
      <c r="B168" s="130"/>
      <c r="C168" s="131"/>
      <c r="D168" s="131">
        <v>1</v>
      </c>
      <c r="E168" s="132">
        <v>1</v>
      </c>
    </row>
    <row r="169" spans="1:5" x14ac:dyDescent="0.25">
      <c r="A169" s="129" t="s">
        <v>1159</v>
      </c>
      <c r="B169" s="130">
        <v>1</v>
      </c>
      <c r="C169" s="131"/>
      <c r="D169" s="131"/>
      <c r="E169" s="132">
        <v>1</v>
      </c>
    </row>
    <row r="170" spans="1:5" x14ac:dyDescent="0.25">
      <c r="A170" s="129" t="s">
        <v>2044</v>
      </c>
      <c r="B170" s="130">
        <v>6</v>
      </c>
      <c r="C170" s="131"/>
      <c r="D170" s="131"/>
      <c r="E170" s="132">
        <v>6</v>
      </c>
    </row>
    <row r="171" spans="1:5" x14ac:dyDescent="0.25">
      <c r="A171" s="129" t="s">
        <v>3622</v>
      </c>
      <c r="B171" s="130">
        <v>3</v>
      </c>
      <c r="C171" s="131"/>
      <c r="D171" s="131"/>
      <c r="E171" s="132">
        <v>3</v>
      </c>
    </row>
    <row r="172" spans="1:5" x14ac:dyDescent="0.25">
      <c r="A172" s="129" t="s">
        <v>3624</v>
      </c>
      <c r="B172" s="130">
        <v>1</v>
      </c>
      <c r="C172" s="131"/>
      <c r="D172" s="131"/>
      <c r="E172" s="132">
        <v>1</v>
      </c>
    </row>
    <row r="173" spans="1:5" x14ac:dyDescent="0.25">
      <c r="A173" s="129" t="s">
        <v>1642</v>
      </c>
      <c r="B173" s="130">
        <v>1</v>
      </c>
      <c r="C173" s="131"/>
      <c r="D173" s="131"/>
      <c r="E173" s="132">
        <v>1</v>
      </c>
    </row>
    <row r="174" spans="1:5" x14ac:dyDescent="0.25">
      <c r="A174" s="129" t="s">
        <v>2731</v>
      </c>
      <c r="B174" s="130">
        <v>13</v>
      </c>
      <c r="C174" s="131"/>
      <c r="D174" s="131"/>
      <c r="E174" s="132">
        <v>13</v>
      </c>
    </row>
    <row r="175" spans="1:5" x14ac:dyDescent="0.25">
      <c r="A175" s="129" t="s">
        <v>1960</v>
      </c>
      <c r="B175" s="130">
        <v>2</v>
      </c>
      <c r="C175" s="131"/>
      <c r="D175" s="131"/>
      <c r="E175" s="132">
        <v>2</v>
      </c>
    </row>
    <row r="176" spans="1:5" x14ac:dyDescent="0.25">
      <c r="A176" s="129" t="s">
        <v>1251</v>
      </c>
      <c r="B176" s="130"/>
      <c r="C176" s="131">
        <v>1</v>
      </c>
      <c r="D176" s="131">
        <v>1</v>
      </c>
      <c r="E176" s="132">
        <v>2</v>
      </c>
    </row>
    <row r="177" spans="1:5" x14ac:dyDescent="0.25">
      <c r="A177" s="129" t="s">
        <v>900</v>
      </c>
      <c r="B177" s="130"/>
      <c r="C177" s="131"/>
      <c r="D177" s="131">
        <v>1</v>
      </c>
      <c r="E177" s="132">
        <v>1</v>
      </c>
    </row>
    <row r="178" spans="1:5" x14ac:dyDescent="0.25">
      <c r="A178" s="129" t="s">
        <v>1588</v>
      </c>
      <c r="B178" s="130">
        <v>8</v>
      </c>
      <c r="C178" s="131"/>
      <c r="D178" s="131"/>
      <c r="E178" s="132">
        <v>8</v>
      </c>
    </row>
    <row r="179" spans="1:5" x14ac:dyDescent="0.25">
      <c r="A179" s="129" t="s">
        <v>2356</v>
      </c>
      <c r="B179" s="130"/>
      <c r="C179" s="131"/>
      <c r="D179" s="131">
        <v>2</v>
      </c>
      <c r="E179" s="132">
        <v>2</v>
      </c>
    </row>
    <row r="180" spans="1:5" x14ac:dyDescent="0.25">
      <c r="A180" s="129" t="s">
        <v>1099</v>
      </c>
      <c r="B180" s="130">
        <v>1</v>
      </c>
      <c r="C180" s="131"/>
      <c r="D180" s="131"/>
      <c r="E180" s="132">
        <v>1</v>
      </c>
    </row>
    <row r="181" spans="1:5" x14ac:dyDescent="0.25">
      <c r="A181" s="129" t="s">
        <v>866</v>
      </c>
      <c r="B181" s="130">
        <v>3</v>
      </c>
      <c r="C181" s="131"/>
      <c r="D181" s="131"/>
      <c r="E181" s="132">
        <v>3</v>
      </c>
    </row>
    <row r="182" spans="1:5" x14ac:dyDescent="0.25">
      <c r="A182" s="129" t="s">
        <v>1153</v>
      </c>
      <c r="B182" s="130">
        <v>1</v>
      </c>
      <c r="C182" s="131"/>
      <c r="D182" s="131"/>
      <c r="E182" s="132">
        <v>1</v>
      </c>
    </row>
    <row r="183" spans="1:5" x14ac:dyDescent="0.25">
      <c r="A183" s="129" t="s">
        <v>3721</v>
      </c>
      <c r="B183" s="130">
        <v>1</v>
      </c>
      <c r="C183" s="131"/>
      <c r="D183" s="131"/>
      <c r="E183" s="132">
        <v>1</v>
      </c>
    </row>
    <row r="184" spans="1:5" x14ac:dyDescent="0.25">
      <c r="A184" s="129" t="s">
        <v>2809</v>
      </c>
      <c r="B184" s="130">
        <v>7</v>
      </c>
      <c r="C184" s="131"/>
      <c r="D184" s="131"/>
      <c r="E184" s="132">
        <v>7</v>
      </c>
    </row>
    <row r="185" spans="1:5" x14ac:dyDescent="0.25">
      <c r="A185" s="129" t="s">
        <v>2782</v>
      </c>
      <c r="B185" s="130">
        <v>6</v>
      </c>
      <c r="C185" s="131"/>
      <c r="D185" s="131"/>
      <c r="E185" s="132">
        <v>6</v>
      </c>
    </row>
    <row r="186" spans="1:5" x14ac:dyDescent="0.25">
      <c r="A186" s="129" t="s">
        <v>1750</v>
      </c>
      <c r="B186" s="130">
        <v>10</v>
      </c>
      <c r="C186" s="131"/>
      <c r="D186" s="131"/>
      <c r="E186" s="132">
        <v>10</v>
      </c>
    </row>
    <row r="187" spans="1:5" x14ac:dyDescent="0.25">
      <c r="A187" s="129" t="s">
        <v>696</v>
      </c>
      <c r="B187" s="130">
        <v>1</v>
      </c>
      <c r="C187" s="131"/>
      <c r="D187" s="131"/>
      <c r="E187" s="132">
        <v>1</v>
      </c>
    </row>
    <row r="188" spans="1:5" x14ac:dyDescent="0.25">
      <c r="A188" s="129" t="s">
        <v>3365</v>
      </c>
      <c r="B188" s="130">
        <v>5</v>
      </c>
      <c r="C188" s="131"/>
      <c r="D188" s="131"/>
      <c r="E188" s="132">
        <v>5</v>
      </c>
    </row>
    <row r="189" spans="1:5" x14ac:dyDescent="0.25">
      <c r="A189" s="129" t="s">
        <v>3019</v>
      </c>
      <c r="B189" s="130">
        <v>4</v>
      </c>
      <c r="C189" s="131"/>
      <c r="D189" s="131"/>
      <c r="E189" s="132">
        <v>4</v>
      </c>
    </row>
    <row r="190" spans="1:5" x14ac:dyDescent="0.25">
      <c r="A190" s="129" t="s">
        <v>1391</v>
      </c>
      <c r="B190" s="130">
        <v>1</v>
      </c>
      <c r="C190" s="131"/>
      <c r="D190" s="131"/>
      <c r="E190" s="132">
        <v>1</v>
      </c>
    </row>
    <row r="191" spans="1:5" x14ac:dyDescent="0.25">
      <c r="A191" s="129" t="s">
        <v>1853</v>
      </c>
      <c r="B191" s="130">
        <v>2</v>
      </c>
      <c r="C191" s="131"/>
      <c r="D191" s="131"/>
      <c r="E191" s="132">
        <v>2</v>
      </c>
    </row>
    <row r="192" spans="1:5" x14ac:dyDescent="0.25">
      <c r="A192" s="129" t="s">
        <v>946</v>
      </c>
      <c r="B192" s="130">
        <v>1</v>
      </c>
      <c r="C192" s="131"/>
      <c r="D192" s="131"/>
      <c r="E192" s="132">
        <v>1</v>
      </c>
    </row>
    <row r="193" spans="1:5" x14ac:dyDescent="0.25">
      <c r="A193" s="129" t="s">
        <v>1431</v>
      </c>
      <c r="B193" s="130">
        <v>2</v>
      </c>
      <c r="C193" s="131"/>
      <c r="D193" s="131"/>
      <c r="E193" s="132">
        <v>2</v>
      </c>
    </row>
    <row r="194" spans="1:5" x14ac:dyDescent="0.25">
      <c r="A194" s="129" t="s">
        <v>1181</v>
      </c>
      <c r="B194" s="130">
        <v>2</v>
      </c>
      <c r="C194" s="131"/>
      <c r="D194" s="131"/>
      <c r="E194" s="132">
        <v>2</v>
      </c>
    </row>
    <row r="195" spans="1:5" x14ac:dyDescent="0.25">
      <c r="A195" s="129" t="s">
        <v>3850</v>
      </c>
      <c r="B195" s="130">
        <v>1</v>
      </c>
      <c r="C195" s="131"/>
      <c r="D195" s="131"/>
      <c r="E195" s="132">
        <v>1</v>
      </c>
    </row>
    <row r="196" spans="1:5" x14ac:dyDescent="0.25">
      <c r="A196" s="129" t="s">
        <v>785</v>
      </c>
      <c r="B196" s="130">
        <v>1</v>
      </c>
      <c r="C196" s="131"/>
      <c r="D196" s="131"/>
      <c r="E196" s="132">
        <v>1</v>
      </c>
    </row>
    <row r="197" spans="1:5" x14ac:dyDescent="0.25">
      <c r="A197" s="129" t="s">
        <v>2551</v>
      </c>
      <c r="B197" s="130">
        <v>1</v>
      </c>
      <c r="C197" s="131"/>
      <c r="D197" s="131"/>
      <c r="E197" s="132">
        <v>1</v>
      </c>
    </row>
    <row r="198" spans="1:5" x14ac:dyDescent="0.25">
      <c r="A198" s="129" t="s">
        <v>3515</v>
      </c>
      <c r="B198" s="130">
        <v>1</v>
      </c>
      <c r="C198" s="131"/>
      <c r="D198" s="131"/>
      <c r="E198" s="132">
        <v>1</v>
      </c>
    </row>
    <row r="199" spans="1:5" x14ac:dyDescent="0.25">
      <c r="A199" s="129" t="s">
        <v>2484</v>
      </c>
      <c r="B199" s="130">
        <v>8</v>
      </c>
      <c r="C199" s="131"/>
      <c r="D199" s="131"/>
      <c r="E199" s="132">
        <v>8</v>
      </c>
    </row>
    <row r="200" spans="1:5" x14ac:dyDescent="0.25">
      <c r="A200" s="129" t="s">
        <v>3301</v>
      </c>
      <c r="B200" s="130">
        <v>4</v>
      </c>
      <c r="C200" s="131"/>
      <c r="D200" s="131"/>
      <c r="E200" s="132">
        <v>4</v>
      </c>
    </row>
    <row r="201" spans="1:5" x14ac:dyDescent="0.25">
      <c r="A201" s="129" t="s">
        <v>3946</v>
      </c>
      <c r="B201" s="130">
        <v>1</v>
      </c>
      <c r="C201" s="131"/>
      <c r="D201" s="131"/>
      <c r="E201" s="132">
        <v>1</v>
      </c>
    </row>
    <row r="202" spans="1:5" x14ac:dyDescent="0.25">
      <c r="A202" s="129" t="s">
        <v>3084</v>
      </c>
      <c r="B202" s="130">
        <v>1</v>
      </c>
      <c r="C202" s="131"/>
      <c r="D202" s="131"/>
      <c r="E202" s="132">
        <v>1</v>
      </c>
    </row>
    <row r="203" spans="1:5" x14ac:dyDescent="0.25">
      <c r="A203" s="129" t="s">
        <v>3380</v>
      </c>
      <c r="B203" s="130">
        <v>1</v>
      </c>
      <c r="C203" s="131"/>
      <c r="D203" s="131"/>
      <c r="E203" s="132">
        <v>1</v>
      </c>
    </row>
    <row r="204" spans="1:5" x14ac:dyDescent="0.25">
      <c r="A204" s="129" t="s">
        <v>75</v>
      </c>
      <c r="B204" s="130"/>
      <c r="C204" s="131">
        <v>1</v>
      </c>
      <c r="D204" s="131"/>
      <c r="E204" s="132">
        <v>1</v>
      </c>
    </row>
    <row r="205" spans="1:5" x14ac:dyDescent="0.25">
      <c r="A205" s="128" t="s">
        <v>2009</v>
      </c>
      <c r="B205" s="130">
        <v>3</v>
      </c>
      <c r="C205" s="131"/>
      <c r="D205" s="131"/>
      <c r="E205" s="132">
        <v>3</v>
      </c>
    </row>
    <row r="206" spans="1:5" x14ac:dyDescent="0.25">
      <c r="A206" s="129" t="s">
        <v>2723</v>
      </c>
      <c r="B206" s="130">
        <v>1</v>
      </c>
      <c r="C206" s="131"/>
      <c r="D206" s="131"/>
      <c r="E206" s="132">
        <v>1</v>
      </c>
    </row>
    <row r="207" spans="1:5" x14ac:dyDescent="0.25">
      <c r="A207" s="129" t="s">
        <v>118</v>
      </c>
      <c r="B207" s="130"/>
      <c r="C207" s="131">
        <v>1</v>
      </c>
      <c r="D207" s="131"/>
      <c r="E207" s="132">
        <v>1</v>
      </c>
    </row>
    <row r="208" spans="1:5" x14ac:dyDescent="0.25">
      <c r="A208" s="129" t="s">
        <v>3278</v>
      </c>
      <c r="B208" s="130"/>
      <c r="C208" s="131"/>
      <c r="D208" s="131">
        <v>1</v>
      </c>
      <c r="E208" s="132">
        <v>1</v>
      </c>
    </row>
    <row r="209" spans="1:5" x14ac:dyDescent="0.25">
      <c r="A209" s="129" t="s">
        <v>686</v>
      </c>
      <c r="B209" s="130">
        <v>4</v>
      </c>
      <c r="C209" s="131"/>
      <c r="D209" s="131"/>
      <c r="E209" s="132">
        <v>4</v>
      </c>
    </row>
    <row r="210" spans="1:5" x14ac:dyDescent="0.25">
      <c r="A210" s="129" t="s">
        <v>1231</v>
      </c>
      <c r="B210" s="130">
        <v>1</v>
      </c>
      <c r="C210" s="131"/>
      <c r="D210" s="131">
        <v>1</v>
      </c>
      <c r="E210" s="132">
        <v>2</v>
      </c>
    </row>
    <row r="211" spans="1:5" x14ac:dyDescent="0.25">
      <c r="A211" s="129" t="s">
        <v>1617</v>
      </c>
      <c r="B211" s="130"/>
      <c r="C211" s="131"/>
      <c r="D211" s="131">
        <v>1</v>
      </c>
      <c r="E211" s="132">
        <v>1</v>
      </c>
    </row>
    <row r="212" spans="1:5" x14ac:dyDescent="0.25">
      <c r="A212" s="129" t="s">
        <v>800</v>
      </c>
      <c r="B212" s="130">
        <v>1</v>
      </c>
      <c r="C212" s="131"/>
      <c r="D212" s="131"/>
      <c r="E212" s="132">
        <v>1</v>
      </c>
    </row>
    <row r="213" spans="1:5" x14ac:dyDescent="0.25">
      <c r="A213" s="129" t="s">
        <v>3036</v>
      </c>
      <c r="B213" s="130">
        <v>1</v>
      </c>
      <c r="C213" s="131"/>
      <c r="D213" s="131"/>
      <c r="E213" s="132">
        <v>1</v>
      </c>
    </row>
    <row r="214" spans="1:5" x14ac:dyDescent="0.25">
      <c r="A214" s="129" t="s">
        <v>312</v>
      </c>
      <c r="B214" s="130"/>
      <c r="C214" s="131"/>
      <c r="D214" s="131">
        <v>1</v>
      </c>
      <c r="E214" s="132">
        <v>1</v>
      </c>
    </row>
    <row r="215" spans="1:5" x14ac:dyDescent="0.25">
      <c r="A215" s="129" t="s">
        <v>846</v>
      </c>
      <c r="B215" s="130">
        <v>1</v>
      </c>
      <c r="C215" s="131"/>
      <c r="D215" s="131"/>
      <c r="E215" s="132">
        <v>1</v>
      </c>
    </row>
    <row r="216" spans="1:5" x14ac:dyDescent="0.25">
      <c r="A216" s="129" t="s">
        <v>1282</v>
      </c>
      <c r="B216" s="130">
        <v>1</v>
      </c>
      <c r="C216" s="131"/>
      <c r="D216" s="131"/>
      <c r="E216" s="132">
        <v>1</v>
      </c>
    </row>
    <row r="217" spans="1:5" x14ac:dyDescent="0.25">
      <c r="A217" s="129" t="s">
        <v>2492</v>
      </c>
      <c r="B217" s="130">
        <v>2</v>
      </c>
      <c r="C217" s="131"/>
      <c r="D217" s="131"/>
      <c r="E217" s="132">
        <v>2</v>
      </c>
    </row>
    <row r="218" spans="1:5" x14ac:dyDescent="0.25">
      <c r="A218" s="129" t="s">
        <v>2750</v>
      </c>
      <c r="B218" s="130">
        <v>15</v>
      </c>
      <c r="C218" s="131"/>
      <c r="D218" s="131"/>
      <c r="E218" s="132">
        <v>15</v>
      </c>
    </row>
    <row r="219" spans="1:5" x14ac:dyDescent="0.25">
      <c r="A219" s="129" t="s">
        <v>282</v>
      </c>
      <c r="B219" s="130"/>
      <c r="C219" s="131">
        <v>1</v>
      </c>
      <c r="D219" s="131"/>
      <c r="E219" s="132">
        <v>1</v>
      </c>
    </row>
    <row r="220" spans="1:5" x14ac:dyDescent="0.25">
      <c r="A220" s="129" t="s">
        <v>2323</v>
      </c>
      <c r="B220" s="130">
        <v>1</v>
      </c>
      <c r="C220" s="131"/>
      <c r="D220" s="131"/>
      <c r="E220" s="132">
        <v>1</v>
      </c>
    </row>
    <row r="221" spans="1:5" x14ac:dyDescent="0.25">
      <c r="A221" s="129" t="s">
        <v>2779</v>
      </c>
      <c r="B221" s="130">
        <v>1</v>
      </c>
      <c r="C221" s="131"/>
      <c r="D221" s="131"/>
      <c r="E221" s="132">
        <v>1</v>
      </c>
    </row>
    <row r="222" spans="1:5" x14ac:dyDescent="0.25">
      <c r="A222" s="129" t="s">
        <v>1577</v>
      </c>
      <c r="B222" s="130">
        <v>3</v>
      </c>
      <c r="C222" s="131"/>
      <c r="D222" s="131"/>
      <c r="E222" s="132">
        <v>3</v>
      </c>
    </row>
    <row r="223" spans="1:5" x14ac:dyDescent="0.25">
      <c r="A223" s="129" t="s">
        <v>2682</v>
      </c>
      <c r="B223" s="130">
        <v>1</v>
      </c>
      <c r="C223" s="131"/>
      <c r="D223" s="131"/>
      <c r="E223" s="132">
        <v>1</v>
      </c>
    </row>
    <row r="224" spans="1:5" x14ac:dyDescent="0.25">
      <c r="A224" s="129" t="s">
        <v>1627</v>
      </c>
      <c r="B224" s="130">
        <v>1</v>
      </c>
      <c r="C224" s="131"/>
      <c r="D224" s="131"/>
      <c r="E224" s="132">
        <v>1</v>
      </c>
    </row>
    <row r="225" spans="1:5" x14ac:dyDescent="0.25">
      <c r="A225" s="129" t="s">
        <v>2822</v>
      </c>
      <c r="B225" s="130">
        <v>1</v>
      </c>
      <c r="C225" s="131"/>
      <c r="D225" s="131"/>
      <c r="E225" s="132">
        <v>1</v>
      </c>
    </row>
    <row r="226" spans="1:5" x14ac:dyDescent="0.25">
      <c r="A226" s="129" t="s">
        <v>2943</v>
      </c>
      <c r="B226" s="130"/>
      <c r="C226" s="131">
        <v>1</v>
      </c>
      <c r="D226" s="131"/>
      <c r="E226" s="132">
        <v>1</v>
      </c>
    </row>
    <row r="227" spans="1:5" x14ac:dyDescent="0.25">
      <c r="A227" s="129" t="s">
        <v>3467</v>
      </c>
      <c r="B227" s="130">
        <v>1</v>
      </c>
      <c r="C227" s="131"/>
      <c r="D227" s="131"/>
      <c r="E227" s="132">
        <v>1</v>
      </c>
    </row>
    <row r="228" spans="1:5" x14ac:dyDescent="0.25">
      <c r="A228" s="129" t="s">
        <v>3505</v>
      </c>
      <c r="B228" s="130"/>
      <c r="C228" s="131"/>
      <c r="D228" s="131">
        <v>1</v>
      </c>
      <c r="E228" s="132">
        <v>1</v>
      </c>
    </row>
    <row r="229" spans="1:5" x14ac:dyDescent="0.25">
      <c r="A229" s="129" t="s">
        <v>2235</v>
      </c>
      <c r="B229" s="130">
        <v>1</v>
      </c>
      <c r="C229" s="131"/>
      <c r="D229" s="131"/>
      <c r="E229" s="132">
        <v>1</v>
      </c>
    </row>
    <row r="230" spans="1:5" x14ac:dyDescent="0.25">
      <c r="A230" s="129" t="s">
        <v>2244</v>
      </c>
      <c r="B230" s="130">
        <v>1</v>
      </c>
      <c r="C230" s="131"/>
      <c r="D230" s="131"/>
      <c r="E230" s="132">
        <v>1</v>
      </c>
    </row>
    <row r="231" spans="1:5" x14ac:dyDescent="0.25">
      <c r="A231" s="129" t="s">
        <v>639</v>
      </c>
      <c r="B231" s="130">
        <v>1</v>
      </c>
      <c r="C231" s="131"/>
      <c r="D231" s="131"/>
      <c r="E231" s="132">
        <v>1</v>
      </c>
    </row>
    <row r="232" spans="1:5" x14ac:dyDescent="0.25">
      <c r="A232" s="129" t="s">
        <v>3694</v>
      </c>
      <c r="B232" s="130">
        <v>2</v>
      </c>
      <c r="C232" s="131"/>
      <c r="D232" s="131"/>
      <c r="E232" s="132">
        <v>2</v>
      </c>
    </row>
    <row r="233" spans="1:5" x14ac:dyDescent="0.25">
      <c r="A233" s="129" t="s">
        <v>357</v>
      </c>
      <c r="B233" s="130">
        <v>1</v>
      </c>
      <c r="C233" s="131"/>
      <c r="D233" s="131">
        <v>1</v>
      </c>
      <c r="E233" s="132">
        <v>2</v>
      </c>
    </row>
    <row r="234" spans="1:5" x14ac:dyDescent="0.25">
      <c r="A234" s="129" t="s">
        <v>474</v>
      </c>
      <c r="B234" s="130">
        <v>3</v>
      </c>
      <c r="C234" s="131"/>
      <c r="D234" s="131">
        <v>1</v>
      </c>
      <c r="E234" s="132">
        <v>4</v>
      </c>
    </row>
    <row r="235" spans="1:5" x14ac:dyDescent="0.25">
      <c r="A235" s="129" t="s">
        <v>2341</v>
      </c>
      <c r="B235" s="130">
        <v>1</v>
      </c>
      <c r="C235" s="131"/>
      <c r="D235" s="131"/>
      <c r="E235" s="132">
        <v>1</v>
      </c>
    </row>
    <row r="236" spans="1:5" x14ac:dyDescent="0.25">
      <c r="A236" s="129" t="s">
        <v>2000</v>
      </c>
      <c r="B236" s="130">
        <v>3</v>
      </c>
      <c r="C236" s="131"/>
      <c r="D236" s="131"/>
      <c r="E236" s="132">
        <v>3</v>
      </c>
    </row>
    <row r="237" spans="1:5" x14ac:dyDescent="0.25">
      <c r="A237" s="129" t="s">
        <v>660</v>
      </c>
      <c r="B237" s="130">
        <v>1</v>
      </c>
      <c r="C237" s="131"/>
      <c r="D237" s="131"/>
      <c r="E237" s="132">
        <v>1</v>
      </c>
    </row>
    <row r="238" spans="1:5" x14ac:dyDescent="0.25">
      <c r="A238" s="129" t="s">
        <v>2293</v>
      </c>
      <c r="B238" s="130">
        <v>1</v>
      </c>
      <c r="C238" s="131"/>
      <c r="D238" s="131"/>
      <c r="E238" s="132">
        <v>1</v>
      </c>
    </row>
    <row r="239" spans="1:5" x14ac:dyDescent="0.25">
      <c r="A239" s="129" t="s">
        <v>861</v>
      </c>
      <c r="B239" s="130">
        <v>1</v>
      </c>
      <c r="C239" s="131"/>
      <c r="D239" s="131"/>
      <c r="E239" s="132">
        <v>1</v>
      </c>
    </row>
    <row r="240" spans="1:5" x14ac:dyDescent="0.25">
      <c r="A240" s="129" t="s">
        <v>887</v>
      </c>
      <c r="B240" s="130">
        <v>1</v>
      </c>
      <c r="C240" s="131"/>
      <c r="D240" s="131"/>
      <c r="E240" s="132">
        <v>1</v>
      </c>
    </row>
    <row r="241" spans="1:5" x14ac:dyDescent="0.25">
      <c r="A241" s="129" t="s">
        <v>369</v>
      </c>
      <c r="B241" s="130">
        <v>3</v>
      </c>
      <c r="C241" s="131"/>
      <c r="D241" s="131"/>
      <c r="E241" s="132">
        <v>3</v>
      </c>
    </row>
    <row r="242" spans="1:5" x14ac:dyDescent="0.25">
      <c r="A242" s="129" t="s">
        <v>2886</v>
      </c>
      <c r="B242" s="130">
        <v>3</v>
      </c>
      <c r="C242" s="131">
        <v>1</v>
      </c>
      <c r="D242" s="131">
        <v>7</v>
      </c>
      <c r="E242" s="132">
        <v>11</v>
      </c>
    </row>
    <row r="243" spans="1:5" x14ac:dyDescent="0.25">
      <c r="A243" s="129" t="s">
        <v>1711</v>
      </c>
      <c r="B243" s="130">
        <v>1</v>
      </c>
      <c r="C243" s="131"/>
      <c r="D243" s="131"/>
      <c r="E243" s="132">
        <v>1</v>
      </c>
    </row>
    <row r="244" spans="1:5" x14ac:dyDescent="0.25">
      <c r="A244" s="129" t="s">
        <v>2813</v>
      </c>
      <c r="B244" s="130">
        <v>1</v>
      </c>
      <c r="C244" s="131"/>
      <c r="D244" s="131">
        <v>1</v>
      </c>
      <c r="E244" s="132">
        <v>2</v>
      </c>
    </row>
    <row r="245" spans="1:5" x14ac:dyDescent="0.25">
      <c r="A245" s="129" t="s">
        <v>2800</v>
      </c>
      <c r="B245" s="130">
        <v>1</v>
      </c>
      <c r="C245" s="131"/>
      <c r="D245" s="131"/>
      <c r="E245" s="132">
        <v>1</v>
      </c>
    </row>
    <row r="246" spans="1:5" x14ac:dyDescent="0.25">
      <c r="A246" s="129" t="s">
        <v>3025</v>
      </c>
      <c r="B246" s="130">
        <v>3</v>
      </c>
      <c r="C246" s="131"/>
      <c r="D246" s="131"/>
      <c r="E246" s="132">
        <v>3</v>
      </c>
    </row>
    <row r="247" spans="1:5" x14ac:dyDescent="0.25">
      <c r="A247" s="129" t="s">
        <v>2769</v>
      </c>
      <c r="B247" s="130"/>
      <c r="C247" s="131"/>
      <c r="D247" s="131">
        <v>1</v>
      </c>
      <c r="E247" s="132">
        <v>1</v>
      </c>
    </row>
    <row r="248" spans="1:5" x14ac:dyDescent="0.25">
      <c r="A248" s="129" t="s">
        <v>3783</v>
      </c>
      <c r="B248" s="130">
        <v>1</v>
      </c>
      <c r="C248" s="131"/>
      <c r="D248" s="131"/>
      <c r="E248" s="132">
        <v>1</v>
      </c>
    </row>
    <row r="249" spans="1:5" x14ac:dyDescent="0.25">
      <c r="A249" s="129" t="s">
        <v>367</v>
      </c>
      <c r="B249" s="130"/>
      <c r="C249" s="131"/>
      <c r="D249" s="131">
        <v>1</v>
      </c>
      <c r="E249" s="132">
        <v>1</v>
      </c>
    </row>
    <row r="250" spans="1:5" x14ac:dyDescent="0.25">
      <c r="A250" s="129" t="s">
        <v>3915</v>
      </c>
      <c r="B250" s="130">
        <v>1</v>
      </c>
      <c r="C250" s="131"/>
      <c r="D250" s="131"/>
      <c r="E250" s="132">
        <v>1</v>
      </c>
    </row>
    <row r="251" spans="1:5" x14ac:dyDescent="0.25">
      <c r="A251" s="129" t="s">
        <v>2422</v>
      </c>
      <c r="B251" s="130">
        <v>1</v>
      </c>
      <c r="C251" s="131"/>
      <c r="D251" s="131"/>
      <c r="E251" s="132">
        <v>1</v>
      </c>
    </row>
    <row r="252" spans="1:5" x14ac:dyDescent="0.25">
      <c r="A252" s="129" t="s">
        <v>983</v>
      </c>
      <c r="B252" s="130">
        <v>1</v>
      </c>
      <c r="C252" s="131"/>
      <c r="D252" s="131"/>
      <c r="E252" s="132">
        <v>1</v>
      </c>
    </row>
    <row r="253" spans="1:5" x14ac:dyDescent="0.25">
      <c r="A253" s="129" t="s">
        <v>3052</v>
      </c>
      <c r="B253" s="130">
        <v>1</v>
      </c>
      <c r="C253" s="131"/>
      <c r="D253" s="131"/>
      <c r="E253" s="132">
        <v>1</v>
      </c>
    </row>
    <row r="254" spans="1:5" x14ac:dyDescent="0.25">
      <c r="A254" s="129" t="s">
        <v>2701</v>
      </c>
      <c r="B254" s="130">
        <v>1</v>
      </c>
      <c r="C254" s="131"/>
      <c r="D254" s="131"/>
      <c r="E254" s="132">
        <v>1</v>
      </c>
    </row>
    <row r="255" spans="1:5" x14ac:dyDescent="0.25">
      <c r="A255" s="128" t="s">
        <v>2014</v>
      </c>
      <c r="B255" s="130">
        <v>4</v>
      </c>
      <c r="C255" s="131"/>
      <c r="D255" s="131"/>
      <c r="E255" s="132">
        <v>4</v>
      </c>
    </row>
    <row r="256" spans="1:5" x14ac:dyDescent="0.25">
      <c r="A256" s="129" t="s">
        <v>2592</v>
      </c>
      <c r="B256" s="130"/>
      <c r="C256" s="131"/>
      <c r="D256" s="131">
        <v>1</v>
      </c>
      <c r="E256" s="132">
        <v>1</v>
      </c>
    </row>
    <row r="257" spans="1:5" x14ac:dyDescent="0.25">
      <c r="A257" s="129" t="s">
        <v>1007</v>
      </c>
      <c r="B257" s="130">
        <v>1</v>
      </c>
      <c r="C257" s="131"/>
      <c r="D257" s="131"/>
      <c r="E257" s="132">
        <v>1</v>
      </c>
    </row>
    <row r="258" spans="1:5" x14ac:dyDescent="0.25">
      <c r="A258" s="129" t="s">
        <v>3270</v>
      </c>
      <c r="B258" s="130">
        <v>1</v>
      </c>
      <c r="C258" s="131"/>
      <c r="D258" s="131"/>
      <c r="E258" s="132">
        <v>1</v>
      </c>
    </row>
    <row r="259" spans="1:5" x14ac:dyDescent="0.25">
      <c r="A259" s="129" t="s">
        <v>580</v>
      </c>
      <c r="B259" s="130">
        <v>1</v>
      </c>
      <c r="C259" s="131"/>
      <c r="D259" s="131"/>
      <c r="E259" s="132">
        <v>1</v>
      </c>
    </row>
    <row r="260" spans="1:5" x14ac:dyDescent="0.25">
      <c r="A260" s="129" t="s">
        <v>1398</v>
      </c>
      <c r="B260" s="130">
        <v>2</v>
      </c>
      <c r="C260" s="131"/>
      <c r="D260" s="131"/>
      <c r="E260" s="132">
        <v>2</v>
      </c>
    </row>
    <row r="261" spans="1:5" x14ac:dyDescent="0.25">
      <c r="A261" s="129" t="s">
        <v>3130</v>
      </c>
      <c r="B261" s="130">
        <v>2</v>
      </c>
      <c r="C261" s="131"/>
      <c r="D261" s="131"/>
      <c r="E261" s="132">
        <v>2</v>
      </c>
    </row>
    <row r="262" spans="1:5" x14ac:dyDescent="0.25">
      <c r="A262" s="129" t="s">
        <v>2221</v>
      </c>
      <c r="B262" s="130">
        <v>1</v>
      </c>
      <c r="C262" s="131"/>
      <c r="D262" s="131"/>
      <c r="E262" s="132">
        <v>1</v>
      </c>
    </row>
    <row r="263" spans="1:5" x14ac:dyDescent="0.25">
      <c r="A263" s="129" t="s">
        <v>1040</v>
      </c>
      <c r="B263" s="130">
        <v>1</v>
      </c>
      <c r="C263" s="131">
        <v>1</v>
      </c>
      <c r="D263" s="131"/>
      <c r="E263" s="132">
        <v>2</v>
      </c>
    </row>
    <row r="264" spans="1:5" x14ac:dyDescent="0.25">
      <c r="A264" s="129" t="s">
        <v>1200</v>
      </c>
      <c r="B264" s="130"/>
      <c r="C264" s="131"/>
      <c r="D264" s="131">
        <v>5</v>
      </c>
      <c r="E264" s="132">
        <v>5</v>
      </c>
    </row>
    <row r="265" spans="1:5" x14ac:dyDescent="0.25">
      <c r="A265" s="129" t="s">
        <v>1971</v>
      </c>
      <c r="B265" s="130">
        <v>2</v>
      </c>
      <c r="C265" s="131"/>
      <c r="D265" s="131"/>
      <c r="E265" s="132">
        <v>2</v>
      </c>
    </row>
    <row r="266" spans="1:5" x14ac:dyDescent="0.25">
      <c r="A266" s="129" t="s">
        <v>667</v>
      </c>
      <c r="B266" s="130">
        <v>1</v>
      </c>
      <c r="C266" s="131"/>
      <c r="D266" s="131"/>
      <c r="E266" s="132">
        <v>1</v>
      </c>
    </row>
    <row r="267" spans="1:5" x14ac:dyDescent="0.25">
      <c r="A267" s="129" t="s">
        <v>3191</v>
      </c>
      <c r="B267" s="130"/>
      <c r="C267" s="131"/>
      <c r="D267" s="131">
        <v>1</v>
      </c>
      <c r="E267" s="132">
        <v>1</v>
      </c>
    </row>
    <row r="268" spans="1:5" x14ac:dyDescent="0.25">
      <c r="A268" s="129" t="s">
        <v>456</v>
      </c>
      <c r="B268" s="130"/>
      <c r="C268" s="131">
        <v>1</v>
      </c>
      <c r="D268" s="131">
        <v>7</v>
      </c>
      <c r="E268" s="132">
        <v>8</v>
      </c>
    </row>
    <row r="269" spans="1:5" x14ac:dyDescent="0.25">
      <c r="A269" s="129" t="s">
        <v>4003</v>
      </c>
      <c r="B269" s="130">
        <v>1</v>
      </c>
      <c r="C269" s="131"/>
      <c r="D269" s="131"/>
      <c r="E269" s="132">
        <v>1</v>
      </c>
    </row>
    <row r="270" spans="1:5" x14ac:dyDescent="0.25">
      <c r="A270" s="129" t="s">
        <v>364</v>
      </c>
      <c r="B270" s="130">
        <v>1</v>
      </c>
      <c r="C270" s="131"/>
      <c r="D270" s="131"/>
      <c r="E270" s="132">
        <v>1</v>
      </c>
    </row>
    <row r="271" spans="1:5" x14ac:dyDescent="0.25">
      <c r="A271" s="129" t="s">
        <v>1115</v>
      </c>
      <c r="B271" s="130">
        <v>2</v>
      </c>
      <c r="C271" s="131"/>
      <c r="D271" s="131"/>
      <c r="E271" s="132">
        <v>2</v>
      </c>
    </row>
    <row r="272" spans="1:5" x14ac:dyDescent="0.25">
      <c r="A272" s="129" t="s">
        <v>243</v>
      </c>
      <c r="B272" s="130">
        <v>10</v>
      </c>
      <c r="C272" s="131">
        <v>3</v>
      </c>
      <c r="D272" s="131">
        <v>3</v>
      </c>
      <c r="E272" s="132">
        <v>16</v>
      </c>
    </row>
    <row r="273" spans="1:5" x14ac:dyDescent="0.25">
      <c r="A273" s="129" t="s">
        <v>3995</v>
      </c>
      <c r="B273" s="130">
        <v>1</v>
      </c>
      <c r="C273" s="131"/>
      <c r="D273" s="131"/>
      <c r="E273" s="132">
        <v>1</v>
      </c>
    </row>
    <row r="274" spans="1:5" x14ac:dyDescent="0.25">
      <c r="A274" s="129" t="s">
        <v>483</v>
      </c>
      <c r="B274" s="130">
        <v>1</v>
      </c>
      <c r="C274" s="131"/>
      <c r="D274" s="131"/>
      <c r="E274" s="132">
        <v>1</v>
      </c>
    </row>
    <row r="275" spans="1:5" x14ac:dyDescent="0.25">
      <c r="A275" s="129" t="s">
        <v>442</v>
      </c>
      <c r="B275" s="130">
        <v>1</v>
      </c>
      <c r="C275" s="131"/>
      <c r="D275" s="131"/>
      <c r="E275" s="132">
        <v>1</v>
      </c>
    </row>
    <row r="276" spans="1:5" x14ac:dyDescent="0.25">
      <c r="A276" s="129" t="s">
        <v>436</v>
      </c>
      <c r="B276" s="130"/>
      <c r="C276" s="131"/>
      <c r="D276" s="131">
        <v>1</v>
      </c>
      <c r="E276" s="132">
        <v>1</v>
      </c>
    </row>
    <row r="277" spans="1:5" x14ac:dyDescent="0.25">
      <c r="A277" s="129" t="s">
        <v>3415</v>
      </c>
      <c r="B277" s="130">
        <v>1</v>
      </c>
      <c r="C277" s="131"/>
      <c r="D277" s="131"/>
      <c r="E277" s="132">
        <v>1</v>
      </c>
    </row>
    <row r="278" spans="1:5" x14ac:dyDescent="0.25">
      <c r="A278" s="129" t="s">
        <v>2928</v>
      </c>
      <c r="B278" s="130"/>
      <c r="C278" s="131"/>
      <c r="D278" s="131">
        <v>8</v>
      </c>
      <c r="E278" s="132">
        <v>8</v>
      </c>
    </row>
    <row r="279" spans="1:5" x14ac:dyDescent="0.25">
      <c r="A279" s="129" t="s">
        <v>4027</v>
      </c>
      <c r="B279" s="130"/>
      <c r="C279" s="131"/>
      <c r="D279" s="131">
        <v>1</v>
      </c>
      <c r="E279" s="132">
        <v>1</v>
      </c>
    </row>
    <row r="280" spans="1:5" x14ac:dyDescent="0.25">
      <c r="A280" s="129" t="s">
        <v>2278</v>
      </c>
      <c r="B280" s="130">
        <v>2</v>
      </c>
      <c r="C280" s="131"/>
      <c r="D280" s="131"/>
      <c r="E280" s="132">
        <v>2</v>
      </c>
    </row>
    <row r="281" spans="1:5" x14ac:dyDescent="0.25">
      <c r="A281" s="129" t="s">
        <v>1212</v>
      </c>
      <c r="B281" s="130">
        <v>1</v>
      </c>
      <c r="C281" s="131"/>
      <c r="D281" s="131"/>
      <c r="E281" s="132">
        <v>1</v>
      </c>
    </row>
    <row r="282" spans="1:5" x14ac:dyDescent="0.25">
      <c r="A282" s="129" t="s">
        <v>3708</v>
      </c>
      <c r="B282" s="130"/>
      <c r="C282" s="131"/>
      <c r="D282" s="131">
        <v>1</v>
      </c>
      <c r="E282" s="132">
        <v>1</v>
      </c>
    </row>
    <row r="283" spans="1:5" x14ac:dyDescent="0.25">
      <c r="A283" s="129" t="s">
        <v>3705</v>
      </c>
      <c r="B283" s="130"/>
      <c r="C283" s="131"/>
      <c r="D283" s="131">
        <v>1</v>
      </c>
      <c r="E283" s="132">
        <v>1</v>
      </c>
    </row>
    <row r="284" spans="1:5" x14ac:dyDescent="0.25">
      <c r="A284" s="129" t="s">
        <v>2059</v>
      </c>
      <c r="B284" s="130">
        <v>3</v>
      </c>
      <c r="C284" s="131"/>
      <c r="D284" s="131"/>
      <c r="E284" s="132">
        <v>3</v>
      </c>
    </row>
    <row r="285" spans="1:5" x14ac:dyDescent="0.25">
      <c r="A285" s="129" t="s">
        <v>3195</v>
      </c>
      <c r="B285" s="130">
        <v>3</v>
      </c>
      <c r="C285" s="131"/>
      <c r="D285" s="131"/>
      <c r="E285" s="132">
        <v>3</v>
      </c>
    </row>
    <row r="286" spans="1:5" x14ac:dyDescent="0.25">
      <c r="A286" s="129" t="s">
        <v>3141</v>
      </c>
      <c r="B286" s="130">
        <v>3</v>
      </c>
      <c r="C286" s="131"/>
      <c r="D286" s="131"/>
      <c r="E286" s="132">
        <v>3</v>
      </c>
    </row>
    <row r="287" spans="1:5" x14ac:dyDescent="0.25">
      <c r="A287" s="129" t="s">
        <v>1139</v>
      </c>
      <c r="B287" s="130">
        <v>1</v>
      </c>
      <c r="C287" s="131"/>
      <c r="D287" s="131"/>
      <c r="E287" s="132">
        <v>1</v>
      </c>
    </row>
    <row r="288" spans="1:5" x14ac:dyDescent="0.25">
      <c r="A288" s="129" t="s">
        <v>3232</v>
      </c>
      <c r="B288" s="130">
        <v>2</v>
      </c>
      <c r="C288" s="131"/>
      <c r="D288" s="131"/>
      <c r="E288" s="132">
        <v>2</v>
      </c>
    </row>
    <row r="289" spans="1:5" x14ac:dyDescent="0.25">
      <c r="A289" s="129" t="s">
        <v>3483</v>
      </c>
      <c r="B289" s="130">
        <v>1</v>
      </c>
      <c r="C289" s="131"/>
      <c r="D289" s="131"/>
      <c r="E289" s="132">
        <v>1</v>
      </c>
    </row>
    <row r="290" spans="1:5" x14ac:dyDescent="0.25">
      <c r="A290" s="129" t="s">
        <v>3306</v>
      </c>
      <c r="B290" s="130"/>
      <c r="C290" s="131">
        <v>1</v>
      </c>
      <c r="D290" s="131"/>
      <c r="E290" s="132">
        <v>1</v>
      </c>
    </row>
    <row r="291" spans="1:5" x14ac:dyDescent="0.25">
      <c r="A291" s="129" t="s">
        <v>3220</v>
      </c>
      <c r="B291" s="130">
        <v>2</v>
      </c>
      <c r="C291" s="131"/>
      <c r="D291" s="131"/>
      <c r="E291" s="132">
        <v>2</v>
      </c>
    </row>
    <row r="292" spans="1:5" x14ac:dyDescent="0.25">
      <c r="A292" s="129" t="s">
        <v>758</v>
      </c>
      <c r="B292" s="130"/>
      <c r="C292" s="131"/>
      <c r="D292" s="131">
        <v>1</v>
      </c>
      <c r="E292" s="132">
        <v>1</v>
      </c>
    </row>
    <row r="293" spans="1:5" x14ac:dyDescent="0.25">
      <c r="A293" s="129" t="s">
        <v>2934</v>
      </c>
      <c r="B293" s="130">
        <v>1</v>
      </c>
      <c r="C293" s="131"/>
      <c r="D293" s="131"/>
      <c r="E293" s="132">
        <v>1</v>
      </c>
    </row>
    <row r="294" spans="1:5" x14ac:dyDescent="0.25">
      <c r="A294" s="129" t="s">
        <v>2569</v>
      </c>
      <c r="B294" s="130"/>
      <c r="C294" s="131">
        <v>1</v>
      </c>
      <c r="D294" s="131"/>
      <c r="E294" s="132">
        <v>1</v>
      </c>
    </row>
    <row r="295" spans="1:5" x14ac:dyDescent="0.25">
      <c r="A295" s="129" t="s">
        <v>2261</v>
      </c>
      <c r="B295" s="130">
        <v>1</v>
      </c>
      <c r="C295" s="131"/>
      <c r="D295" s="131"/>
      <c r="E295" s="132">
        <v>1</v>
      </c>
    </row>
    <row r="296" spans="1:5" x14ac:dyDescent="0.25">
      <c r="A296" s="129" t="s">
        <v>2876</v>
      </c>
      <c r="B296" s="130">
        <v>1</v>
      </c>
      <c r="C296" s="131"/>
      <c r="D296" s="131"/>
      <c r="E296" s="132">
        <v>1</v>
      </c>
    </row>
    <row r="297" spans="1:5" x14ac:dyDescent="0.25">
      <c r="A297" s="129" t="s">
        <v>527</v>
      </c>
      <c r="B297" s="130">
        <v>3</v>
      </c>
      <c r="C297" s="131"/>
      <c r="D297" s="131"/>
      <c r="E297" s="132">
        <v>3</v>
      </c>
    </row>
    <row r="298" spans="1:5" x14ac:dyDescent="0.25">
      <c r="A298" s="129" t="s">
        <v>2952</v>
      </c>
      <c r="B298" s="130">
        <v>1</v>
      </c>
      <c r="C298" s="131"/>
      <c r="D298" s="131"/>
      <c r="E298" s="132">
        <v>1</v>
      </c>
    </row>
    <row r="299" spans="1:5" x14ac:dyDescent="0.25">
      <c r="A299" s="129" t="s">
        <v>85</v>
      </c>
      <c r="B299" s="130"/>
      <c r="C299" s="131">
        <v>1</v>
      </c>
      <c r="D299" s="131"/>
      <c r="E299" s="132">
        <v>1</v>
      </c>
    </row>
    <row r="300" spans="1:5" x14ac:dyDescent="0.25">
      <c r="A300" s="129" t="s">
        <v>2792</v>
      </c>
      <c r="B300" s="130"/>
      <c r="C300" s="131"/>
      <c r="D300" s="131">
        <v>1</v>
      </c>
      <c r="E300" s="132">
        <v>1</v>
      </c>
    </row>
    <row r="301" spans="1:5" x14ac:dyDescent="0.25">
      <c r="A301" s="129" t="s">
        <v>680</v>
      </c>
      <c r="B301" s="130">
        <v>1</v>
      </c>
      <c r="C301" s="131"/>
      <c r="D301" s="131"/>
      <c r="E301" s="132">
        <v>1</v>
      </c>
    </row>
    <row r="302" spans="1:5" x14ac:dyDescent="0.25">
      <c r="A302" s="129" t="s">
        <v>2613</v>
      </c>
      <c r="B302" s="130">
        <v>4</v>
      </c>
      <c r="C302" s="131"/>
      <c r="D302" s="131"/>
      <c r="E302" s="132">
        <v>4</v>
      </c>
    </row>
    <row r="303" spans="1:5" x14ac:dyDescent="0.25">
      <c r="A303" s="129" t="s">
        <v>2687</v>
      </c>
      <c r="B303" s="130">
        <v>1</v>
      </c>
      <c r="C303" s="131"/>
      <c r="D303" s="131"/>
      <c r="E303" s="132">
        <v>1</v>
      </c>
    </row>
    <row r="304" spans="1:5" x14ac:dyDescent="0.25">
      <c r="A304" s="129" t="s">
        <v>1193</v>
      </c>
      <c r="B304" s="130"/>
      <c r="C304" s="131"/>
      <c r="D304" s="131">
        <v>1</v>
      </c>
      <c r="E304" s="132">
        <v>1</v>
      </c>
    </row>
    <row r="305" spans="1:5" x14ac:dyDescent="0.25">
      <c r="A305" s="128" t="s">
        <v>2091</v>
      </c>
      <c r="B305" s="130">
        <v>1</v>
      </c>
      <c r="C305" s="131"/>
      <c r="D305" s="131"/>
      <c r="E305" s="132">
        <v>1</v>
      </c>
    </row>
    <row r="306" spans="1:5" x14ac:dyDescent="0.25">
      <c r="A306" s="129" t="s">
        <v>3932</v>
      </c>
      <c r="B306" s="130">
        <v>1</v>
      </c>
      <c r="C306" s="131"/>
      <c r="D306" s="131"/>
      <c r="E306" s="132">
        <v>1</v>
      </c>
    </row>
    <row r="307" spans="1:5" x14ac:dyDescent="0.25">
      <c r="A307" s="129" t="s">
        <v>2892</v>
      </c>
      <c r="B307" s="130"/>
      <c r="C307" s="131"/>
      <c r="D307" s="131">
        <v>1</v>
      </c>
      <c r="E307" s="132">
        <v>1</v>
      </c>
    </row>
    <row r="308" spans="1:5" x14ac:dyDescent="0.25">
      <c r="A308" s="129" t="s">
        <v>806</v>
      </c>
      <c r="B308" s="130">
        <v>2</v>
      </c>
      <c r="C308" s="131"/>
      <c r="D308" s="131"/>
      <c r="E308" s="132">
        <v>2</v>
      </c>
    </row>
    <row r="309" spans="1:5" x14ac:dyDescent="0.25">
      <c r="A309" s="129" t="s">
        <v>1236</v>
      </c>
      <c r="B309" s="130">
        <v>4</v>
      </c>
      <c r="C309" s="131"/>
      <c r="D309" s="131"/>
      <c r="E309" s="132">
        <v>4</v>
      </c>
    </row>
    <row r="310" spans="1:5" x14ac:dyDescent="0.25">
      <c r="A310" s="129" t="s">
        <v>2905</v>
      </c>
      <c r="B310" s="130">
        <v>1</v>
      </c>
      <c r="C310" s="131"/>
      <c r="D310" s="131"/>
      <c r="E310" s="132">
        <v>1</v>
      </c>
    </row>
    <row r="311" spans="1:5" x14ac:dyDescent="0.25">
      <c r="A311" s="129" t="s">
        <v>619</v>
      </c>
      <c r="B311" s="130">
        <v>1</v>
      </c>
      <c r="C311" s="131"/>
      <c r="D311" s="131"/>
      <c r="E311" s="132">
        <v>1</v>
      </c>
    </row>
    <row r="312" spans="1:5" x14ac:dyDescent="0.25">
      <c r="A312" s="129" t="s">
        <v>1701</v>
      </c>
      <c r="B312" s="130">
        <v>3</v>
      </c>
      <c r="C312" s="131"/>
      <c r="D312" s="131"/>
      <c r="E312" s="132">
        <v>3</v>
      </c>
    </row>
    <row r="313" spans="1:5" x14ac:dyDescent="0.25">
      <c r="A313" s="129" t="s">
        <v>1778</v>
      </c>
      <c r="B313" s="130">
        <v>1</v>
      </c>
      <c r="C313" s="131"/>
      <c r="D313" s="131"/>
      <c r="E313" s="132">
        <v>1</v>
      </c>
    </row>
    <row r="314" spans="1:5" x14ac:dyDescent="0.25">
      <c r="A314" s="129" t="s">
        <v>103</v>
      </c>
      <c r="B314" s="130"/>
      <c r="C314" s="131"/>
      <c r="D314" s="131">
        <v>1</v>
      </c>
      <c r="E314" s="132">
        <v>1</v>
      </c>
    </row>
    <row r="315" spans="1:5" x14ac:dyDescent="0.25">
      <c r="A315" s="129" t="s">
        <v>1796</v>
      </c>
      <c r="B315" s="130">
        <v>1</v>
      </c>
      <c r="C315" s="131"/>
      <c r="D315" s="131"/>
      <c r="E315" s="132">
        <v>1</v>
      </c>
    </row>
    <row r="316" spans="1:5" x14ac:dyDescent="0.25">
      <c r="A316" s="129" t="s">
        <v>1066</v>
      </c>
      <c r="B316" s="130">
        <v>2</v>
      </c>
      <c r="C316" s="131"/>
      <c r="D316" s="131"/>
      <c r="E316" s="132">
        <v>2</v>
      </c>
    </row>
    <row r="317" spans="1:5" x14ac:dyDescent="0.25">
      <c r="A317" s="129" t="s">
        <v>421</v>
      </c>
      <c r="B317" s="130">
        <v>1</v>
      </c>
      <c r="C317" s="131"/>
      <c r="D317" s="131">
        <v>1</v>
      </c>
      <c r="E317" s="132">
        <v>2</v>
      </c>
    </row>
    <row r="318" spans="1:5" x14ac:dyDescent="0.25">
      <c r="A318" s="129" t="s">
        <v>413</v>
      </c>
      <c r="B318" s="130">
        <v>2</v>
      </c>
      <c r="C318" s="131"/>
      <c r="D318" s="131"/>
      <c r="E318" s="132">
        <v>2</v>
      </c>
    </row>
    <row r="319" spans="1:5" x14ac:dyDescent="0.25">
      <c r="A319" s="129" t="s">
        <v>3243</v>
      </c>
      <c r="B319" s="130"/>
      <c r="C319" s="131"/>
      <c r="D319" s="131">
        <v>1</v>
      </c>
      <c r="E319" s="132">
        <v>1</v>
      </c>
    </row>
    <row r="320" spans="1:5" x14ac:dyDescent="0.25">
      <c r="A320" s="129" t="s">
        <v>2032</v>
      </c>
      <c r="B320" s="130">
        <v>2</v>
      </c>
      <c r="C320" s="131"/>
      <c r="D320" s="131"/>
      <c r="E320" s="132">
        <v>2</v>
      </c>
    </row>
    <row r="321" spans="1:5" x14ac:dyDescent="0.25">
      <c r="A321" s="129" t="s">
        <v>3499</v>
      </c>
      <c r="B321" s="130">
        <v>1</v>
      </c>
      <c r="C321" s="131"/>
      <c r="D321" s="131"/>
      <c r="E321" s="132">
        <v>1</v>
      </c>
    </row>
    <row r="322" spans="1:5" x14ac:dyDescent="0.25">
      <c r="A322" s="129" t="s">
        <v>853</v>
      </c>
      <c r="B322" s="130">
        <v>1</v>
      </c>
      <c r="C322" s="131"/>
      <c r="D322" s="131"/>
      <c r="E322" s="132">
        <v>1</v>
      </c>
    </row>
    <row r="323" spans="1:5" x14ac:dyDescent="0.25">
      <c r="A323" s="129" t="s">
        <v>1660</v>
      </c>
      <c r="B323" s="130">
        <v>4</v>
      </c>
      <c r="C323" s="131"/>
      <c r="D323" s="131"/>
      <c r="E323" s="132">
        <v>4</v>
      </c>
    </row>
    <row r="324" spans="1:5" x14ac:dyDescent="0.25">
      <c r="A324" s="129" t="s">
        <v>1807</v>
      </c>
      <c r="B324" s="130">
        <v>2</v>
      </c>
      <c r="C324" s="131"/>
      <c r="D324" s="131"/>
      <c r="E324" s="132">
        <v>2</v>
      </c>
    </row>
    <row r="325" spans="1:5" x14ac:dyDescent="0.25">
      <c r="A325" s="129" t="s">
        <v>602</v>
      </c>
      <c r="B325" s="130">
        <v>3</v>
      </c>
      <c r="C325" s="131"/>
      <c r="D325" s="131">
        <v>11</v>
      </c>
      <c r="E325" s="132">
        <v>14</v>
      </c>
    </row>
    <row r="326" spans="1:5" x14ac:dyDescent="0.25">
      <c r="A326" s="129" t="s">
        <v>892</v>
      </c>
      <c r="B326" s="130"/>
      <c r="C326" s="131">
        <v>1</v>
      </c>
      <c r="D326" s="131"/>
      <c r="E326" s="132">
        <v>1</v>
      </c>
    </row>
    <row r="327" spans="1:5" x14ac:dyDescent="0.25">
      <c r="A327" s="129" t="s">
        <v>1954</v>
      </c>
      <c r="B327" s="130">
        <v>1</v>
      </c>
      <c r="C327" s="131"/>
      <c r="D327" s="131"/>
      <c r="E327" s="132">
        <v>1</v>
      </c>
    </row>
    <row r="328" spans="1:5" x14ac:dyDescent="0.25">
      <c r="A328" s="129" t="s">
        <v>1878</v>
      </c>
      <c r="B328" s="130">
        <v>1</v>
      </c>
      <c r="C328" s="131"/>
      <c r="D328" s="131"/>
      <c r="E328" s="132">
        <v>1</v>
      </c>
    </row>
    <row r="329" spans="1:5" x14ac:dyDescent="0.25">
      <c r="A329" s="129" t="s">
        <v>1741</v>
      </c>
      <c r="B329" s="130">
        <v>3</v>
      </c>
      <c r="C329" s="131"/>
      <c r="D329" s="131"/>
      <c r="E329" s="132">
        <v>3</v>
      </c>
    </row>
    <row r="330" spans="1:5" x14ac:dyDescent="0.25">
      <c r="A330" s="129" t="s">
        <v>221</v>
      </c>
      <c r="B330" s="130"/>
      <c r="C330" s="131">
        <v>1</v>
      </c>
      <c r="D330" s="131"/>
      <c r="E330" s="132">
        <v>1</v>
      </c>
    </row>
    <row r="331" spans="1:5" x14ac:dyDescent="0.25">
      <c r="A331" s="129" t="s">
        <v>295</v>
      </c>
      <c r="B331" s="130">
        <v>1</v>
      </c>
      <c r="C331" s="131"/>
      <c r="D331" s="131"/>
      <c r="E331" s="132">
        <v>1</v>
      </c>
    </row>
    <row r="332" spans="1:5" x14ac:dyDescent="0.25">
      <c r="A332" s="129" t="s">
        <v>815</v>
      </c>
      <c r="B332" s="130"/>
      <c r="C332" s="131"/>
      <c r="D332" s="131">
        <v>4</v>
      </c>
      <c r="E332" s="132">
        <v>4</v>
      </c>
    </row>
    <row r="333" spans="1:5" x14ac:dyDescent="0.25">
      <c r="A333" s="129" t="s">
        <v>690</v>
      </c>
      <c r="B333" s="130"/>
      <c r="C333" s="131"/>
      <c r="D333" s="131">
        <v>1</v>
      </c>
      <c r="E333" s="132">
        <v>1</v>
      </c>
    </row>
    <row r="334" spans="1:5" x14ac:dyDescent="0.25">
      <c r="A334" s="129" t="s">
        <v>3247</v>
      </c>
      <c r="B334" s="130">
        <v>1</v>
      </c>
      <c r="C334" s="131"/>
      <c r="D334" s="131"/>
      <c r="E334" s="132">
        <v>1</v>
      </c>
    </row>
    <row r="335" spans="1:5" x14ac:dyDescent="0.25">
      <c r="A335" s="129" t="s">
        <v>3126</v>
      </c>
      <c r="B335" s="130">
        <v>1</v>
      </c>
      <c r="C335" s="131"/>
      <c r="D335" s="131"/>
      <c r="E335" s="132">
        <v>1</v>
      </c>
    </row>
    <row r="336" spans="1:5" x14ac:dyDescent="0.25">
      <c r="A336" s="129" t="s">
        <v>3429</v>
      </c>
      <c r="B336" s="130">
        <v>1</v>
      </c>
      <c r="C336" s="131"/>
      <c r="D336" s="131"/>
      <c r="E336" s="132">
        <v>1</v>
      </c>
    </row>
    <row r="337" spans="1:5" x14ac:dyDescent="0.25">
      <c r="A337" s="129" t="s">
        <v>1271</v>
      </c>
      <c r="B337" s="130">
        <v>1</v>
      </c>
      <c r="C337" s="131"/>
      <c r="D337" s="131"/>
      <c r="E337" s="132">
        <v>1</v>
      </c>
    </row>
    <row r="338" spans="1:5" x14ac:dyDescent="0.25">
      <c r="A338" s="129" t="s">
        <v>3925</v>
      </c>
      <c r="B338" s="130">
        <v>1</v>
      </c>
      <c r="C338" s="131"/>
      <c r="D338" s="131"/>
      <c r="E338" s="132">
        <v>1</v>
      </c>
    </row>
    <row r="339" spans="1:5" x14ac:dyDescent="0.25">
      <c r="A339" s="129" t="s">
        <v>1024</v>
      </c>
      <c r="B339" s="130">
        <v>6</v>
      </c>
      <c r="C339" s="131"/>
      <c r="D339" s="131"/>
      <c r="E339" s="132">
        <v>6</v>
      </c>
    </row>
    <row r="340" spans="1:5" x14ac:dyDescent="0.25">
      <c r="A340" s="129" t="s">
        <v>4033</v>
      </c>
      <c r="B340" s="130">
        <v>7</v>
      </c>
      <c r="C340" s="131"/>
      <c r="D340" s="131"/>
      <c r="E340" s="132">
        <v>7</v>
      </c>
    </row>
    <row r="341" spans="1:5" x14ac:dyDescent="0.25">
      <c r="A341" s="129" t="s">
        <v>232</v>
      </c>
      <c r="B341" s="130">
        <v>1</v>
      </c>
      <c r="C341" s="131"/>
      <c r="D341" s="131"/>
      <c r="E341" s="132">
        <v>1</v>
      </c>
    </row>
    <row r="342" spans="1:5" x14ac:dyDescent="0.25">
      <c r="A342" s="129" t="s">
        <v>3149</v>
      </c>
      <c r="B342" s="130">
        <v>6</v>
      </c>
      <c r="C342" s="131"/>
      <c r="D342" s="131"/>
      <c r="E342" s="132">
        <v>6</v>
      </c>
    </row>
    <row r="343" spans="1:5" x14ac:dyDescent="0.25">
      <c r="A343" s="129" t="s">
        <v>3454</v>
      </c>
      <c r="B343" s="130">
        <v>2</v>
      </c>
      <c r="C343" s="131"/>
      <c r="D343" s="131"/>
      <c r="E343" s="132">
        <v>2</v>
      </c>
    </row>
    <row r="344" spans="1:5" x14ac:dyDescent="0.25">
      <c r="A344" s="129" t="s">
        <v>3074</v>
      </c>
      <c r="B344" s="130"/>
      <c r="C344" s="131"/>
      <c r="D344" s="131">
        <v>1</v>
      </c>
      <c r="E344" s="132">
        <v>1</v>
      </c>
    </row>
    <row r="345" spans="1:5" x14ac:dyDescent="0.25">
      <c r="A345" s="129" t="s">
        <v>2580</v>
      </c>
      <c r="B345" s="130">
        <v>1</v>
      </c>
      <c r="C345" s="131"/>
      <c r="D345" s="131"/>
      <c r="E345" s="132">
        <v>1</v>
      </c>
    </row>
    <row r="346" spans="1:5" x14ac:dyDescent="0.25">
      <c r="A346" s="129" t="s">
        <v>3551</v>
      </c>
      <c r="B346" s="130">
        <v>2</v>
      </c>
      <c r="C346" s="131"/>
      <c r="D346" s="131"/>
      <c r="E346" s="132">
        <v>2</v>
      </c>
    </row>
    <row r="347" spans="1:5" x14ac:dyDescent="0.25">
      <c r="A347" s="129" t="s">
        <v>4013</v>
      </c>
      <c r="B347" s="130">
        <v>2</v>
      </c>
      <c r="C347" s="131"/>
      <c r="D347" s="131"/>
      <c r="E347" s="132">
        <v>2</v>
      </c>
    </row>
    <row r="348" spans="1:5" x14ac:dyDescent="0.25">
      <c r="A348" s="129" t="s">
        <v>701</v>
      </c>
      <c r="B348" s="130">
        <v>3</v>
      </c>
      <c r="C348" s="131"/>
      <c r="D348" s="131"/>
      <c r="E348" s="132">
        <v>3</v>
      </c>
    </row>
    <row r="349" spans="1:5" x14ac:dyDescent="0.25">
      <c r="A349" s="129" t="s">
        <v>1869</v>
      </c>
      <c r="B349" s="130">
        <v>7</v>
      </c>
      <c r="C349" s="131"/>
      <c r="D349" s="131"/>
      <c r="E349" s="132">
        <v>7</v>
      </c>
    </row>
    <row r="350" spans="1:5" x14ac:dyDescent="0.25">
      <c r="A350" s="129" t="s">
        <v>3434</v>
      </c>
      <c r="B350" s="130">
        <v>2</v>
      </c>
      <c r="C350" s="131"/>
      <c r="D350" s="131">
        <v>1</v>
      </c>
      <c r="E350" s="132">
        <v>3</v>
      </c>
    </row>
    <row r="351" spans="1:5" x14ac:dyDescent="0.25">
      <c r="A351" s="129" t="s">
        <v>644</v>
      </c>
      <c r="B351" s="130"/>
      <c r="C351" s="131"/>
      <c r="D351" s="131">
        <v>1</v>
      </c>
      <c r="E351" s="132">
        <v>1</v>
      </c>
    </row>
    <row r="352" spans="1:5" x14ac:dyDescent="0.25">
      <c r="A352" s="129" t="s">
        <v>3777</v>
      </c>
      <c r="B352" s="130">
        <v>2</v>
      </c>
      <c r="C352" s="131"/>
      <c r="D352" s="131"/>
      <c r="E352" s="132">
        <v>2</v>
      </c>
    </row>
    <row r="353" spans="1:5" x14ac:dyDescent="0.25">
      <c r="A353" s="129" t="s">
        <v>3274</v>
      </c>
      <c r="B353" s="130">
        <v>1</v>
      </c>
      <c r="C353" s="131"/>
      <c r="D353" s="131"/>
      <c r="E353" s="132">
        <v>1</v>
      </c>
    </row>
    <row r="354" spans="1:5" x14ac:dyDescent="0.25">
      <c r="A354" s="129" t="s">
        <v>464</v>
      </c>
      <c r="B354" s="130">
        <v>3</v>
      </c>
      <c r="C354" s="131"/>
      <c r="D354" s="131"/>
      <c r="E354" s="132">
        <v>3</v>
      </c>
    </row>
    <row r="355" spans="1:5" x14ac:dyDescent="0.25">
      <c r="A355" s="128" t="s">
        <v>2981</v>
      </c>
      <c r="B355" s="130">
        <v>1</v>
      </c>
      <c r="C355" s="131"/>
      <c r="D355" s="131"/>
      <c r="E355" s="132">
        <v>1</v>
      </c>
    </row>
    <row r="356" spans="1:5" x14ac:dyDescent="0.25">
      <c r="A356" s="129" t="s">
        <v>1085</v>
      </c>
      <c r="B356" s="130">
        <v>2</v>
      </c>
      <c r="C356" s="131"/>
      <c r="D356" s="131"/>
      <c r="E356" s="132">
        <v>2</v>
      </c>
    </row>
    <row r="357" spans="1:5" x14ac:dyDescent="0.25">
      <c r="A357" s="129" t="s">
        <v>1756</v>
      </c>
      <c r="B357" s="130">
        <v>46</v>
      </c>
      <c r="C357" s="131"/>
      <c r="D357" s="131"/>
      <c r="E357" s="132">
        <v>46</v>
      </c>
    </row>
    <row r="358" spans="1:5" x14ac:dyDescent="0.25">
      <c r="A358" s="129" t="s">
        <v>323</v>
      </c>
      <c r="B358" s="130">
        <v>1</v>
      </c>
      <c r="C358" s="131"/>
      <c r="D358" s="131"/>
      <c r="E358" s="132">
        <v>1</v>
      </c>
    </row>
    <row r="359" spans="1:5" x14ac:dyDescent="0.25">
      <c r="A359" s="129" t="s">
        <v>633</v>
      </c>
      <c r="B359" s="130"/>
      <c r="C359" s="131"/>
      <c r="D359" s="131">
        <v>2</v>
      </c>
      <c r="E359" s="132">
        <v>2</v>
      </c>
    </row>
    <row r="360" spans="1:5" x14ac:dyDescent="0.25">
      <c r="A360" s="129" t="s">
        <v>1727</v>
      </c>
      <c r="B360" s="130"/>
      <c r="C360" s="131"/>
      <c r="D360" s="131">
        <v>1</v>
      </c>
      <c r="E360" s="132">
        <v>1</v>
      </c>
    </row>
    <row r="361" spans="1:5" x14ac:dyDescent="0.25">
      <c r="A361" s="129" t="s">
        <v>625</v>
      </c>
      <c r="B361" s="130">
        <v>1</v>
      </c>
      <c r="C361" s="131"/>
      <c r="D361" s="131"/>
      <c r="E361" s="132">
        <v>1</v>
      </c>
    </row>
    <row r="362" spans="1:5" x14ac:dyDescent="0.25">
      <c r="A362" s="129" t="s">
        <v>3799</v>
      </c>
      <c r="B362" s="130">
        <v>4</v>
      </c>
      <c r="C362" s="131"/>
      <c r="D362" s="131"/>
      <c r="E362" s="132">
        <v>4</v>
      </c>
    </row>
    <row r="363" spans="1:5" x14ac:dyDescent="0.25">
      <c r="A363" s="129" t="s">
        <v>3314</v>
      </c>
      <c r="B363" s="130">
        <v>2</v>
      </c>
      <c r="C363" s="131"/>
      <c r="D363" s="131"/>
      <c r="E363" s="132">
        <v>2</v>
      </c>
    </row>
    <row r="364" spans="1:5" x14ac:dyDescent="0.25">
      <c r="A364" s="129" t="s">
        <v>952</v>
      </c>
      <c r="B364" s="130">
        <v>2</v>
      </c>
      <c r="C364" s="131"/>
      <c r="D364" s="131"/>
      <c r="E364" s="132">
        <v>2</v>
      </c>
    </row>
    <row r="365" spans="1:5" x14ac:dyDescent="0.25">
      <c r="A365" s="129" t="s">
        <v>503</v>
      </c>
      <c r="B365" s="130">
        <v>1</v>
      </c>
      <c r="C365" s="131"/>
      <c r="D365" s="131"/>
      <c r="E365" s="132">
        <v>1</v>
      </c>
    </row>
    <row r="366" spans="1:5" x14ac:dyDescent="0.25">
      <c r="A366" s="129" t="s">
        <v>3729</v>
      </c>
      <c r="B366" s="130">
        <v>19</v>
      </c>
      <c r="C366" s="131"/>
      <c r="D366" s="131"/>
      <c r="E366" s="132">
        <v>19</v>
      </c>
    </row>
    <row r="367" spans="1:5" x14ac:dyDescent="0.25">
      <c r="A367" s="129" t="s">
        <v>2840</v>
      </c>
      <c r="B367" s="130">
        <v>1</v>
      </c>
      <c r="C367" s="131"/>
      <c r="D367" s="131"/>
      <c r="E367" s="132">
        <v>1</v>
      </c>
    </row>
    <row r="368" spans="1:5" x14ac:dyDescent="0.25">
      <c r="A368" s="129" t="s">
        <v>272</v>
      </c>
      <c r="B368" s="130"/>
      <c r="C368" s="131"/>
      <c r="D368" s="131">
        <v>1</v>
      </c>
      <c r="E368" s="132">
        <v>1</v>
      </c>
    </row>
    <row r="369" spans="1:5" x14ac:dyDescent="0.25">
      <c r="A369" s="129" t="s">
        <v>1032</v>
      </c>
      <c r="B369" s="130">
        <v>10</v>
      </c>
      <c r="C369" s="131"/>
      <c r="D369" s="131"/>
      <c r="E369" s="132">
        <v>10</v>
      </c>
    </row>
    <row r="370" spans="1:5" x14ac:dyDescent="0.25">
      <c r="A370" s="129" t="s">
        <v>394</v>
      </c>
      <c r="B370" s="130"/>
      <c r="C370" s="131"/>
      <c r="D370" s="131">
        <v>1</v>
      </c>
      <c r="E370" s="132">
        <v>1</v>
      </c>
    </row>
    <row r="371" spans="1:5" x14ac:dyDescent="0.25">
      <c r="A371" s="129" t="s">
        <v>2622</v>
      </c>
      <c r="B371" s="130">
        <v>22</v>
      </c>
      <c r="C371" s="131"/>
      <c r="D371" s="131"/>
      <c r="E371" s="132">
        <v>22</v>
      </c>
    </row>
    <row r="372" spans="1:5" x14ac:dyDescent="0.25">
      <c r="A372" s="129" t="s">
        <v>2834</v>
      </c>
      <c r="B372" s="130"/>
      <c r="C372" s="131"/>
      <c r="D372" s="131">
        <v>1</v>
      </c>
      <c r="E372" s="132">
        <v>1</v>
      </c>
    </row>
    <row r="373" spans="1:5" x14ac:dyDescent="0.25">
      <c r="A373" s="129" t="s">
        <v>1478</v>
      </c>
      <c r="B373" s="130">
        <v>3</v>
      </c>
      <c r="C373" s="131"/>
      <c r="D373" s="131"/>
      <c r="E373" s="132">
        <v>3</v>
      </c>
    </row>
    <row r="374" spans="1:5" x14ac:dyDescent="0.25">
      <c r="A374" s="129" t="s">
        <v>509</v>
      </c>
      <c r="B374" s="130">
        <v>4</v>
      </c>
      <c r="C374" s="131"/>
      <c r="D374" s="131"/>
      <c r="E374" s="132">
        <v>4</v>
      </c>
    </row>
    <row r="375" spans="1:5" x14ac:dyDescent="0.25">
      <c r="A375" s="129" t="s">
        <v>730</v>
      </c>
      <c r="B375" s="130">
        <v>1</v>
      </c>
      <c r="C375" s="131"/>
      <c r="D375" s="131"/>
      <c r="E375" s="132">
        <v>1</v>
      </c>
    </row>
    <row r="376" spans="1:5" x14ac:dyDescent="0.25">
      <c r="A376" s="129" t="s">
        <v>3046</v>
      </c>
      <c r="B376" s="130">
        <v>1</v>
      </c>
      <c r="C376" s="131"/>
      <c r="D376" s="131"/>
      <c r="E376" s="132">
        <v>1</v>
      </c>
    </row>
    <row r="377" spans="1:5" x14ac:dyDescent="0.25">
      <c r="A377" s="129" t="s">
        <v>1165</v>
      </c>
      <c r="B377" s="130">
        <v>3</v>
      </c>
      <c r="C377" s="131"/>
      <c r="D377" s="131"/>
      <c r="E377" s="132">
        <v>3</v>
      </c>
    </row>
    <row r="378" spans="1:5" x14ac:dyDescent="0.25">
      <c r="A378" s="129" t="s">
        <v>3309</v>
      </c>
      <c r="B378" s="130"/>
      <c r="C378" s="131"/>
      <c r="D378" s="131">
        <v>1</v>
      </c>
      <c r="E378" s="132">
        <v>1</v>
      </c>
    </row>
    <row r="379" spans="1:5" x14ac:dyDescent="0.25">
      <c r="A379" s="129" t="s">
        <v>250</v>
      </c>
      <c r="B379" s="130"/>
      <c r="C379" s="131">
        <v>1</v>
      </c>
      <c r="D379" s="131"/>
      <c r="E379" s="132">
        <v>1</v>
      </c>
    </row>
    <row r="380" spans="1:5" x14ac:dyDescent="0.25">
      <c r="A380" s="129" t="s">
        <v>1146</v>
      </c>
      <c r="B380" s="130"/>
      <c r="C380" s="131"/>
      <c r="D380" s="131">
        <v>1</v>
      </c>
      <c r="E380" s="132">
        <v>1</v>
      </c>
    </row>
    <row r="381" spans="1:5" x14ac:dyDescent="0.25">
      <c r="A381" s="129" t="s">
        <v>3089</v>
      </c>
      <c r="B381" s="130">
        <v>1</v>
      </c>
      <c r="C381" s="131"/>
      <c r="D381" s="131"/>
      <c r="E381" s="132">
        <v>1</v>
      </c>
    </row>
    <row r="382" spans="1:5" x14ac:dyDescent="0.25">
      <c r="A382" s="129" t="s">
        <v>2849</v>
      </c>
      <c r="B382" s="130">
        <v>1</v>
      </c>
      <c r="C382" s="131"/>
      <c r="D382" s="131"/>
      <c r="E382" s="132">
        <v>1</v>
      </c>
    </row>
    <row r="383" spans="1:5" x14ac:dyDescent="0.25">
      <c r="A383" s="129" t="s">
        <v>4008</v>
      </c>
      <c r="B383" s="130"/>
      <c r="C383" s="131"/>
      <c r="D383" s="131">
        <v>1</v>
      </c>
      <c r="E383" s="132">
        <v>1</v>
      </c>
    </row>
    <row r="384" spans="1:5" x14ac:dyDescent="0.25">
      <c r="A384" s="129" t="s">
        <v>3773</v>
      </c>
      <c r="B384" s="130">
        <v>1</v>
      </c>
      <c r="C384" s="131"/>
      <c r="D384" s="131"/>
      <c r="E384" s="132">
        <v>1</v>
      </c>
    </row>
    <row r="385" spans="1:5" x14ac:dyDescent="0.25">
      <c r="A385" s="129" t="s">
        <v>2630</v>
      </c>
      <c r="B385" s="130">
        <v>3</v>
      </c>
      <c r="C385" s="131"/>
      <c r="D385" s="131"/>
      <c r="E385" s="132">
        <v>3</v>
      </c>
    </row>
    <row r="386" spans="1:5" x14ac:dyDescent="0.25">
      <c r="A386" s="129" t="s">
        <v>2992</v>
      </c>
      <c r="B386" s="130">
        <v>1</v>
      </c>
      <c r="C386" s="131"/>
      <c r="D386" s="131"/>
      <c r="E386" s="132">
        <v>1</v>
      </c>
    </row>
    <row r="387" spans="1:5" x14ac:dyDescent="0.25">
      <c r="A387" s="129" t="s">
        <v>1221</v>
      </c>
      <c r="B387" s="130">
        <v>2</v>
      </c>
      <c r="C387" s="131"/>
      <c r="D387" s="131"/>
      <c r="E387" s="132">
        <v>2</v>
      </c>
    </row>
    <row r="388" spans="1:5" x14ac:dyDescent="0.25">
      <c r="A388" s="129" t="s">
        <v>213</v>
      </c>
      <c r="B388" s="130">
        <v>1</v>
      </c>
      <c r="C388" s="131"/>
      <c r="D388" s="131"/>
      <c r="E388" s="132">
        <v>1</v>
      </c>
    </row>
    <row r="389" spans="1:5" x14ac:dyDescent="0.25">
      <c r="A389" s="129" t="s">
        <v>3669</v>
      </c>
      <c r="B389" s="130">
        <v>4</v>
      </c>
      <c r="C389" s="131"/>
      <c r="D389" s="131"/>
      <c r="E389" s="132">
        <v>4</v>
      </c>
    </row>
    <row r="390" spans="1:5" x14ac:dyDescent="0.25">
      <c r="A390" s="129" t="s">
        <v>571</v>
      </c>
      <c r="B390" s="130"/>
      <c r="C390" s="131"/>
      <c r="D390" s="131">
        <v>1</v>
      </c>
      <c r="E390" s="132">
        <v>1</v>
      </c>
    </row>
    <row r="391" spans="1:5" x14ac:dyDescent="0.25">
      <c r="A391" s="129" t="s">
        <v>1678</v>
      </c>
      <c r="B391" s="130"/>
      <c r="C391" s="131"/>
      <c r="D391" s="131">
        <v>2</v>
      </c>
      <c r="E391" s="132">
        <v>2</v>
      </c>
    </row>
    <row r="392" spans="1:5" x14ac:dyDescent="0.25">
      <c r="A392" s="129" t="s">
        <v>1687</v>
      </c>
      <c r="B392" s="130"/>
      <c r="C392" s="131"/>
      <c r="D392" s="131">
        <v>1</v>
      </c>
      <c r="E392" s="132">
        <v>1</v>
      </c>
    </row>
    <row r="393" spans="1:5" x14ac:dyDescent="0.25">
      <c r="A393" s="129" t="s">
        <v>2518</v>
      </c>
      <c r="B393" s="130">
        <v>1</v>
      </c>
      <c r="C393" s="131"/>
      <c r="D393" s="131"/>
      <c r="E393" s="132">
        <v>1</v>
      </c>
    </row>
    <row r="394" spans="1:5" x14ac:dyDescent="0.25">
      <c r="A394" s="129" t="s">
        <v>3968</v>
      </c>
      <c r="B394" s="130">
        <v>2</v>
      </c>
      <c r="C394" s="131"/>
      <c r="D394" s="131"/>
      <c r="E394" s="132">
        <v>2</v>
      </c>
    </row>
    <row r="395" spans="1:5" x14ac:dyDescent="0.25">
      <c r="A395" s="129" t="s">
        <v>3004</v>
      </c>
      <c r="B395" s="130">
        <v>2</v>
      </c>
      <c r="C395" s="131"/>
      <c r="D395" s="131"/>
      <c r="E395" s="132">
        <v>2</v>
      </c>
    </row>
    <row r="396" spans="1:5" x14ac:dyDescent="0.25">
      <c r="A396" s="129" t="s">
        <v>2306</v>
      </c>
      <c r="B396" s="130"/>
      <c r="C396" s="131">
        <v>2</v>
      </c>
      <c r="D396" s="131"/>
      <c r="E396" s="132">
        <v>2</v>
      </c>
    </row>
    <row r="397" spans="1:5" x14ac:dyDescent="0.25">
      <c r="A397" s="129" t="s">
        <v>202</v>
      </c>
      <c r="B397" s="130">
        <v>2</v>
      </c>
      <c r="C397" s="131"/>
      <c r="D397" s="131">
        <v>1</v>
      </c>
      <c r="E397" s="132">
        <v>3</v>
      </c>
    </row>
    <row r="398" spans="1:5" x14ac:dyDescent="0.25">
      <c r="A398" s="129" t="s">
        <v>3331</v>
      </c>
      <c r="B398" s="130">
        <v>5</v>
      </c>
      <c r="C398" s="131"/>
      <c r="D398" s="131"/>
      <c r="E398" s="132">
        <v>5</v>
      </c>
    </row>
    <row r="399" spans="1:5" x14ac:dyDescent="0.25">
      <c r="A399" s="128" t="s">
        <v>3261</v>
      </c>
      <c r="B399" s="130">
        <v>7</v>
      </c>
      <c r="C399" s="131"/>
      <c r="D399" s="131"/>
      <c r="E399" s="132">
        <v>7</v>
      </c>
    </row>
    <row r="400" spans="1:5" x14ac:dyDescent="0.25">
      <c r="A400" s="175" t="s">
        <v>4063</v>
      </c>
      <c r="B400" s="179">
        <v>747</v>
      </c>
      <c r="C400" s="180">
        <v>29</v>
      </c>
      <c r="D400" s="180">
        <v>163</v>
      </c>
      <c r="E400" s="181">
        <v>939</v>
      </c>
    </row>
  </sheetData>
  <mergeCells count="1">
    <mergeCell ref="A1:F1"/>
  </mergeCells>
  <pageMargins left="0.7" right="0.7" top="0.75" bottom="0.75" header="0.3" footer="0.3"/>
  <pageSetup scale="74" fitToHeight="0" orientation="portrait" r:id="rId2"/>
  <headerFoot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L48"/>
  <sheetViews>
    <sheetView zoomScale="85" zoomScaleNormal="85" workbookViewId="0">
      <pane xSplit="1" ySplit="5" topLeftCell="B6" activePane="bottomRight" state="frozen"/>
      <selection pane="topRight" activeCell="B1" sqref="B1"/>
      <selection pane="bottomLeft" activeCell="A6" sqref="A6"/>
      <selection pane="bottomRight" activeCell="A2" sqref="A2"/>
    </sheetView>
  </sheetViews>
  <sheetFormatPr defaultRowHeight="15" x14ac:dyDescent="0.25"/>
  <cols>
    <col min="1" max="1" width="35.140625" bestFit="1" customWidth="1"/>
    <col min="2" max="5" width="10.7109375" customWidth="1"/>
    <col min="6" max="7" width="11.28515625" customWidth="1"/>
    <col min="8" max="8" width="35.140625" bestFit="1" customWidth="1"/>
    <col min="9" max="12" width="10.7109375" customWidth="1"/>
    <col min="13" max="13" width="11.28515625" bestFit="1" customWidth="1"/>
  </cols>
  <sheetData>
    <row r="1" spans="1:12" ht="18.75" x14ac:dyDescent="0.3">
      <c r="A1" s="35" t="s">
        <v>4117</v>
      </c>
      <c r="H1" s="18" t="s">
        <v>4118</v>
      </c>
    </row>
    <row r="2" spans="1:12" x14ac:dyDescent="0.25">
      <c r="A2" s="47" t="s">
        <v>24</v>
      </c>
      <c r="B2" t="s">
        <v>56</v>
      </c>
      <c r="H2" s="47" t="s">
        <v>37</v>
      </c>
      <c r="I2" t="s">
        <v>56</v>
      </c>
    </row>
    <row r="4" spans="1:12" x14ac:dyDescent="0.25">
      <c r="A4" s="47" t="s">
        <v>8146</v>
      </c>
      <c r="B4" s="47" t="s">
        <v>78</v>
      </c>
      <c r="H4" s="47" t="s">
        <v>8146</v>
      </c>
      <c r="I4" s="47" t="s">
        <v>78</v>
      </c>
    </row>
    <row r="5" spans="1:12" x14ac:dyDescent="0.25">
      <c r="A5" s="54" t="s">
        <v>8296</v>
      </c>
      <c r="B5" s="185" t="s">
        <v>81</v>
      </c>
      <c r="C5" s="186" t="s">
        <v>67</v>
      </c>
      <c r="D5" s="187" t="s">
        <v>142</v>
      </c>
      <c r="E5" s="186" t="s">
        <v>4063</v>
      </c>
      <c r="H5" s="55" t="s">
        <v>8296</v>
      </c>
      <c r="I5" s="185" t="s">
        <v>100</v>
      </c>
      <c r="J5" s="186" t="s">
        <v>72</v>
      </c>
      <c r="K5" s="187" t="s">
        <v>143</v>
      </c>
      <c r="L5" s="184" t="s">
        <v>4063</v>
      </c>
    </row>
    <row r="6" spans="1:12" x14ac:dyDescent="0.25">
      <c r="A6" s="52" t="s">
        <v>646</v>
      </c>
      <c r="B6" s="53">
        <v>5</v>
      </c>
      <c r="C6" s="53">
        <v>1</v>
      </c>
      <c r="D6" s="53">
        <v>5</v>
      </c>
      <c r="E6" s="53">
        <v>11</v>
      </c>
      <c r="H6" s="52" t="s">
        <v>646</v>
      </c>
      <c r="I6" s="53">
        <v>6</v>
      </c>
      <c r="J6" s="53">
        <v>2</v>
      </c>
      <c r="K6" s="53">
        <v>3</v>
      </c>
      <c r="L6" s="53">
        <v>11</v>
      </c>
    </row>
    <row r="7" spans="1:12" x14ac:dyDescent="0.25">
      <c r="A7" s="52" t="s">
        <v>395</v>
      </c>
      <c r="B7" s="53"/>
      <c r="C7" s="53">
        <v>1</v>
      </c>
      <c r="D7" s="53">
        <v>1</v>
      </c>
      <c r="E7" s="53">
        <v>2</v>
      </c>
      <c r="H7" s="52" t="s">
        <v>395</v>
      </c>
      <c r="I7" s="53">
        <v>1</v>
      </c>
      <c r="J7" s="53"/>
      <c r="K7" s="53">
        <v>1</v>
      </c>
      <c r="L7" s="53">
        <v>2</v>
      </c>
    </row>
    <row r="8" spans="1:12" x14ac:dyDescent="0.25">
      <c r="A8" s="52" t="s">
        <v>415</v>
      </c>
      <c r="B8" s="53">
        <v>3</v>
      </c>
      <c r="C8" s="53">
        <v>2</v>
      </c>
      <c r="D8" s="53">
        <v>3</v>
      </c>
      <c r="E8" s="53">
        <v>8</v>
      </c>
      <c r="H8" s="52" t="s">
        <v>415</v>
      </c>
      <c r="I8" s="53">
        <v>5</v>
      </c>
      <c r="J8" s="53">
        <v>1</v>
      </c>
      <c r="K8" s="53">
        <v>1</v>
      </c>
      <c r="L8" s="53">
        <v>7</v>
      </c>
    </row>
    <row r="9" spans="1:12" x14ac:dyDescent="0.25">
      <c r="A9" s="52" t="s">
        <v>801</v>
      </c>
      <c r="B9" s="53"/>
      <c r="C9" s="53"/>
      <c r="D9" s="53">
        <v>11</v>
      </c>
      <c r="E9" s="53">
        <v>11</v>
      </c>
      <c r="H9" s="52" t="s">
        <v>801</v>
      </c>
      <c r="I9" s="53">
        <v>4</v>
      </c>
      <c r="J9" s="53"/>
      <c r="K9" s="53">
        <v>7</v>
      </c>
      <c r="L9" s="53">
        <v>11</v>
      </c>
    </row>
    <row r="10" spans="1:12" x14ac:dyDescent="0.25">
      <c r="A10" s="52" t="s">
        <v>965</v>
      </c>
      <c r="B10" s="53">
        <v>6</v>
      </c>
      <c r="C10" s="53">
        <v>2</v>
      </c>
      <c r="D10" s="53">
        <v>8</v>
      </c>
      <c r="E10" s="53">
        <v>16</v>
      </c>
      <c r="H10" s="52" t="s">
        <v>965</v>
      </c>
      <c r="I10" s="53">
        <v>16</v>
      </c>
      <c r="J10" s="53"/>
      <c r="K10" s="53"/>
      <c r="L10" s="53">
        <v>16</v>
      </c>
    </row>
    <row r="11" spans="1:12" x14ac:dyDescent="0.25">
      <c r="A11" s="52" t="s">
        <v>3726</v>
      </c>
      <c r="B11" s="53"/>
      <c r="C11" s="53"/>
      <c r="D11" s="53">
        <v>24</v>
      </c>
      <c r="E11" s="53">
        <v>24</v>
      </c>
      <c r="H11" s="52" t="s">
        <v>3726</v>
      </c>
      <c r="I11" s="53">
        <v>25</v>
      </c>
      <c r="J11" s="53"/>
      <c r="K11" s="53"/>
      <c r="L11" s="53">
        <v>25</v>
      </c>
    </row>
    <row r="12" spans="1:12" x14ac:dyDescent="0.25">
      <c r="A12" s="52" t="s">
        <v>1327</v>
      </c>
      <c r="B12" s="53"/>
      <c r="C12" s="53">
        <v>2</v>
      </c>
      <c r="D12" s="53">
        <v>12</v>
      </c>
      <c r="E12" s="53">
        <v>14</v>
      </c>
      <c r="H12" s="52" t="s">
        <v>1327</v>
      </c>
      <c r="I12" s="53">
        <v>14</v>
      </c>
      <c r="J12" s="53"/>
      <c r="K12" s="53"/>
      <c r="L12" s="53">
        <v>14</v>
      </c>
    </row>
    <row r="13" spans="1:12" x14ac:dyDescent="0.25">
      <c r="A13" s="52" t="s">
        <v>3325</v>
      </c>
      <c r="B13" s="53">
        <v>1</v>
      </c>
      <c r="C13" s="53">
        <v>6</v>
      </c>
      <c r="D13" s="53">
        <v>13</v>
      </c>
      <c r="E13" s="53">
        <v>20</v>
      </c>
      <c r="H13" s="52" t="s">
        <v>3325</v>
      </c>
      <c r="I13" s="53">
        <v>20</v>
      </c>
      <c r="J13" s="53"/>
      <c r="K13" s="53"/>
      <c r="L13" s="53">
        <v>20</v>
      </c>
    </row>
    <row r="14" spans="1:12" x14ac:dyDescent="0.25">
      <c r="A14" s="52" t="s">
        <v>834</v>
      </c>
      <c r="B14" s="53">
        <v>1</v>
      </c>
      <c r="C14" s="53">
        <v>1</v>
      </c>
      <c r="D14" s="53">
        <v>14</v>
      </c>
      <c r="E14" s="53">
        <v>16</v>
      </c>
      <c r="H14" s="52" t="s">
        <v>834</v>
      </c>
      <c r="I14" s="53">
        <v>10</v>
      </c>
      <c r="J14" s="53"/>
      <c r="K14" s="53">
        <v>4</v>
      </c>
      <c r="L14" s="53">
        <v>14</v>
      </c>
    </row>
    <row r="15" spans="1:12" x14ac:dyDescent="0.25">
      <c r="A15" s="52" t="s">
        <v>1605</v>
      </c>
      <c r="B15" s="53"/>
      <c r="C15" s="53">
        <v>23</v>
      </c>
      <c r="D15" s="53">
        <v>10</v>
      </c>
      <c r="E15" s="53">
        <v>33</v>
      </c>
      <c r="H15" s="52" t="s">
        <v>1605</v>
      </c>
      <c r="I15" s="53">
        <v>33</v>
      </c>
      <c r="J15" s="53"/>
      <c r="K15" s="53"/>
      <c r="L15" s="53">
        <v>33</v>
      </c>
    </row>
    <row r="16" spans="1:12" x14ac:dyDescent="0.25">
      <c r="A16" s="52" t="s">
        <v>1416</v>
      </c>
      <c r="B16" s="53">
        <v>6</v>
      </c>
      <c r="C16" s="53">
        <v>4</v>
      </c>
      <c r="D16" s="53">
        <v>5</v>
      </c>
      <c r="E16" s="53">
        <v>15</v>
      </c>
      <c r="H16" s="52" t="s">
        <v>1416</v>
      </c>
      <c r="I16" s="53">
        <v>15</v>
      </c>
      <c r="J16" s="53"/>
      <c r="K16" s="53"/>
      <c r="L16" s="53">
        <v>15</v>
      </c>
    </row>
    <row r="17" spans="1:12" x14ac:dyDescent="0.25">
      <c r="A17" s="52" t="s">
        <v>1771</v>
      </c>
      <c r="B17" s="53">
        <v>1</v>
      </c>
      <c r="C17" s="53">
        <v>8</v>
      </c>
      <c r="D17" s="53">
        <v>18</v>
      </c>
      <c r="E17" s="53">
        <v>27</v>
      </c>
      <c r="H17" s="52" t="s">
        <v>1771</v>
      </c>
      <c r="I17" s="53">
        <v>27</v>
      </c>
      <c r="J17" s="53"/>
      <c r="K17" s="53"/>
      <c r="L17" s="53">
        <v>27</v>
      </c>
    </row>
    <row r="18" spans="1:12" x14ac:dyDescent="0.25">
      <c r="A18" s="52" t="s">
        <v>2624</v>
      </c>
      <c r="B18" s="53"/>
      <c r="C18" s="53"/>
      <c r="D18" s="53">
        <v>22</v>
      </c>
      <c r="E18" s="53">
        <v>22</v>
      </c>
      <c r="H18" s="52" t="s">
        <v>2624</v>
      </c>
      <c r="I18" s="53">
        <v>22</v>
      </c>
      <c r="J18" s="53"/>
      <c r="K18" s="53"/>
      <c r="L18" s="53">
        <v>22</v>
      </c>
    </row>
    <row r="19" spans="1:12" x14ac:dyDescent="0.25">
      <c r="A19" s="52" t="s">
        <v>1578</v>
      </c>
      <c r="B19" s="53"/>
      <c r="C19" s="53">
        <v>3</v>
      </c>
      <c r="D19" s="53"/>
      <c r="E19" s="53">
        <v>3</v>
      </c>
      <c r="H19" s="52" t="s">
        <v>1578</v>
      </c>
      <c r="I19" s="53">
        <v>3</v>
      </c>
      <c r="J19" s="53"/>
      <c r="K19" s="53"/>
      <c r="L19" s="53">
        <v>3</v>
      </c>
    </row>
    <row r="20" spans="1:12" x14ac:dyDescent="0.25">
      <c r="A20" s="52" t="s">
        <v>1001</v>
      </c>
      <c r="B20" s="53">
        <v>1</v>
      </c>
      <c r="C20" s="53"/>
      <c r="D20" s="53">
        <v>8</v>
      </c>
      <c r="E20" s="53">
        <v>9</v>
      </c>
      <c r="H20" s="52" t="s">
        <v>1001</v>
      </c>
      <c r="I20" s="53">
        <v>9</v>
      </c>
      <c r="J20" s="53"/>
      <c r="K20" s="53"/>
      <c r="L20" s="53">
        <v>9</v>
      </c>
    </row>
    <row r="21" spans="1:12" x14ac:dyDescent="0.25">
      <c r="A21" s="52" t="s">
        <v>1833</v>
      </c>
      <c r="B21" s="53">
        <v>4</v>
      </c>
      <c r="C21" s="53">
        <v>1</v>
      </c>
      <c r="D21" s="53">
        <v>8</v>
      </c>
      <c r="E21" s="53">
        <v>13</v>
      </c>
      <c r="H21" s="52" t="s">
        <v>1833</v>
      </c>
      <c r="I21" s="53">
        <v>13</v>
      </c>
      <c r="J21" s="53"/>
      <c r="K21" s="53"/>
      <c r="L21" s="53">
        <v>13</v>
      </c>
    </row>
    <row r="22" spans="1:12" x14ac:dyDescent="0.25">
      <c r="A22" s="52" t="s">
        <v>1728</v>
      </c>
      <c r="B22" s="53">
        <v>1</v>
      </c>
      <c r="C22" s="53"/>
      <c r="D22" s="53">
        <v>9</v>
      </c>
      <c r="E22" s="53">
        <v>10</v>
      </c>
      <c r="H22" s="52" t="s">
        <v>1728</v>
      </c>
      <c r="I22" s="53"/>
      <c r="J22" s="53"/>
      <c r="K22" s="53">
        <v>10</v>
      </c>
      <c r="L22" s="53">
        <v>10</v>
      </c>
    </row>
    <row r="23" spans="1:12" x14ac:dyDescent="0.25">
      <c r="A23" s="52" t="s">
        <v>1338</v>
      </c>
      <c r="B23" s="53"/>
      <c r="C23" s="53">
        <v>4</v>
      </c>
      <c r="D23" s="53">
        <v>7</v>
      </c>
      <c r="E23" s="53">
        <v>11</v>
      </c>
      <c r="H23" s="52" t="s">
        <v>1338</v>
      </c>
      <c r="I23" s="53"/>
      <c r="J23" s="53">
        <v>2</v>
      </c>
      <c r="K23" s="53">
        <v>6</v>
      </c>
      <c r="L23" s="53">
        <v>8</v>
      </c>
    </row>
    <row r="24" spans="1:12" x14ac:dyDescent="0.25">
      <c r="A24" s="52" t="s">
        <v>375</v>
      </c>
      <c r="B24" s="53">
        <v>2</v>
      </c>
      <c r="C24" s="53">
        <v>1</v>
      </c>
      <c r="D24" s="53">
        <v>1</v>
      </c>
      <c r="E24" s="53">
        <v>4</v>
      </c>
      <c r="H24" s="52" t="s">
        <v>375</v>
      </c>
      <c r="I24" s="53">
        <v>3</v>
      </c>
      <c r="J24" s="53"/>
      <c r="K24" s="53"/>
      <c r="L24" s="53">
        <v>3</v>
      </c>
    </row>
    <row r="25" spans="1:12" x14ac:dyDescent="0.25">
      <c r="A25" s="52" t="s">
        <v>147</v>
      </c>
      <c r="B25" s="53"/>
      <c r="C25" s="53">
        <v>4</v>
      </c>
      <c r="D25" s="53"/>
      <c r="E25" s="53">
        <v>4</v>
      </c>
      <c r="H25" s="52" t="s">
        <v>2169</v>
      </c>
      <c r="I25" s="53">
        <v>7</v>
      </c>
      <c r="J25" s="53"/>
      <c r="K25" s="53"/>
      <c r="L25" s="53">
        <v>7</v>
      </c>
    </row>
    <row r="26" spans="1:12" x14ac:dyDescent="0.25">
      <c r="A26" s="52" t="s">
        <v>2169</v>
      </c>
      <c r="B26" s="53"/>
      <c r="C26" s="53"/>
      <c r="D26" s="53">
        <v>7</v>
      </c>
      <c r="E26" s="53">
        <v>7</v>
      </c>
      <c r="H26" s="52" t="s">
        <v>1313</v>
      </c>
      <c r="I26" s="53">
        <v>1</v>
      </c>
      <c r="J26" s="53"/>
      <c r="K26" s="53"/>
      <c r="L26" s="53">
        <v>1</v>
      </c>
    </row>
    <row r="27" spans="1:12" x14ac:dyDescent="0.25">
      <c r="A27" s="52" t="s">
        <v>1313</v>
      </c>
      <c r="B27" s="53">
        <v>1</v>
      </c>
      <c r="C27" s="53"/>
      <c r="D27" s="53"/>
      <c r="E27" s="53">
        <v>1</v>
      </c>
      <c r="H27" s="52" t="s">
        <v>1122</v>
      </c>
      <c r="I27" s="53">
        <v>8</v>
      </c>
      <c r="J27" s="53"/>
      <c r="K27" s="53"/>
      <c r="L27" s="53">
        <v>8</v>
      </c>
    </row>
    <row r="28" spans="1:12" x14ac:dyDescent="0.25">
      <c r="A28" s="52" t="s">
        <v>1122</v>
      </c>
      <c r="B28" s="53">
        <v>4</v>
      </c>
      <c r="C28" s="53"/>
      <c r="D28" s="53">
        <v>4</v>
      </c>
      <c r="E28" s="53">
        <v>8</v>
      </c>
      <c r="H28" s="52" t="s">
        <v>127</v>
      </c>
      <c r="I28" s="53">
        <v>1</v>
      </c>
      <c r="J28" s="53"/>
      <c r="K28" s="53">
        <v>1</v>
      </c>
      <c r="L28" s="53">
        <v>2</v>
      </c>
    </row>
    <row r="29" spans="1:12" x14ac:dyDescent="0.25">
      <c r="A29" s="52" t="s">
        <v>127</v>
      </c>
      <c r="B29" s="53"/>
      <c r="C29" s="53"/>
      <c r="D29" s="53">
        <v>1</v>
      </c>
      <c r="E29" s="53">
        <v>1</v>
      </c>
      <c r="H29" s="52" t="s">
        <v>3582</v>
      </c>
      <c r="I29" s="53">
        <v>8</v>
      </c>
      <c r="J29" s="53"/>
      <c r="K29" s="53">
        <v>5</v>
      </c>
      <c r="L29" s="53">
        <v>13</v>
      </c>
    </row>
    <row r="30" spans="1:12" x14ac:dyDescent="0.25">
      <c r="A30" s="52" t="s">
        <v>3582</v>
      </c>
      <c r="B30" s="53">
        <v>6</v>
      </c>
      <c r="C30" s="53">
        <v>2</v>
      </c>
      <c r="D30" s="53">
        <v>5</v>
      </c>
      <c r="E30" s="53">
        <v>13</v>
      </c>
      <c r="H30" s="52" t="s">
        <v>1372</v>
      </c>
      <c r="I30" s="53"/>
      <c r="J30" s="53"/>
      <c r="K30" s="53">
        <v>1</v>
      </c>
      <c r="L30" s="53">
        <v>1</v>
      </c>
    </row>
    <row r="31" spans="1:12" x14ac:dyDescent="0.25">
      <c r="A31" s="52" t="s">
        <v>1372</v>
      </c>
      <c r="B31" s="53">
        <v>1</v>
      </c>
      <c r="C31" s="53"/>
      <c r="D31" s="53"/>
      <c r="E31" s="53">
        <v>1</v>
      </c>
      <c r="H31" s="52" t="s">
        <v>581</v>
      </c>
      <c r="I31" s="53">
        <v>1</v>
      </c>
      <c r="J31" s="53"/>
      <c r="K31" s="53"/>
      <c r="L31" s="53">
        <v>1</v>
      </c>
    </row>
    <row r="32" spans="1:12" x14ac:dyDescent="0.25">
      <c r="A32" s="52" t="s">
        <v>581</v>
      </c>
      <c r="B32" s="53">
        <v>2</v>
      </c>
      <c r="C32" s="53">
        <v>1</v>
      </c>
      <c r="D32" s="53"/>
      <c r="E32" s="53">
        <v>3</v>
      </c>
      <c r="H32" s="52" t="s">
        <v>1988</v>
      </c>
      <c r="I32" s="53">
        <v>2</v>
      </c>
      <c r="J32" s="53"/>
      <c r="K32" s="53"/>
      <c r="L32" s="53">
        <v>2</v>
      </c>
    </row>
    <row r="33" spans="1:12" x14ac:dyDescent="0.25">
      <c r="A33" s="52" t="s">
        <v>1988</v>
      </c>
      <c r="B33" s="53"/>
      <c r="C33" s="53"/>
      <c r="D33" s="53">
        <v>3</v>
      </c>
      <c r="E33" s="53">
        <v>3</v>
      </c>
      <c r="H33" s="52" t="s">
        <v>1932</v>
      </c>
      <c r="I33" s="53">
        <v>1</v>
      </c>
      <c r="J33" s="53"/>
      <c r="K33" s="53"/>
      <c r="L33" s="53">
        <v>1</v>
      </c>
    </row>
    <row r="34" spans="1:12" x14ac:dyDescent="0.25">
      <c r="A34" s="52" t="s">
        <v>1932</v>
      </c>
      <c r="B34" s="53">
        <v>1</v>
      </c>
      <c r="C34" s="53"/>
      <c r="D34" s="53"/>
      <c r="E34" s="53">
        <v>1</v>
      </c>
      <c r="H34" s="52" t="s">
        <v>1487</v>
      </c>
      <c r="I34" s="53">
        <v>2</v>
      </c>
      <c r="J34" s="53"/>
      <c r="K34" s="53"/>
      <c r="L34" s="53">
        <v>2</v>
      </c>
    </row>
    <row r="35" spans="1:12" x14ac:dyDescent="0.25">
      <c r="A35" s="52" t="s">
        <v>1907</v>
      </c>
      <c r="B35" s="53"/>
      <c r="C35" s="53"/>
      <c r="D35" s="53">
        <v>1</v>
      </c>
      <c r="E35" s="53">
        <v>1</v>
      </c>
      <c r="H35" s="52" t="s">
        <v>1008</v>
      </c>
      <c r="I35" s="53">
        <v>1</v>
      </c>
      <c r="J35" s="53"/>
      <c r="K35" s="53"/>
      <c r="L35" s="53">
        <v>1</v>
      </c>
    </row>
    <row r="36" spans="1:12" x14ac:dyDescent="0.25">
      <c r="A36" s="52" t="s">
        <v>1487</v>
      </c>
      <c r="B36" s="53"/>
      <c r="C36" s="53"/>
      <c r="D36" s="53">
        <v>2</v>
      </c>
      <c r="E36" s="53">
        <v>2</v>
      </c>
      <c r="H36" s="52" t="s">
        <v>2485</v>
      </c>
      <c r="I36" s="53">
        <v>8</v>
      </c>
      <c r="J36" s="53"/>
      <c r="K36" s="53"/>
      <c r="L36" s="53">
        <v>8</v>
      </c>
    </row>
    <row r="37" spans="1:12" x14ac:dyDescent="0.25">
      <c r="A37" s="52" t="s">
        <v>1008</v>
      </c>
      <c r="B37" s="53"/>
      <c r="C37" s="53"/>
      <c r="D37" s="53">
        <v>1</v>
      </c>
      <c r="E37" s="53">
        <v>1</v>
      </c>
      <c r="H37" s="52" t="s">
        <v>2268</v>
      </c>
      <c r="I37" s="53">
        <v>11</v>
      </c>
      <c r="J37" s="53"/>
      <c r="K37" s="53"/>
      <c r="L37" s="53">
        <v>11</v>
      </c>
    </row>
    <row r="38" spans="1:12" x14ac:dyDescent="0.25">
      <c r="A38" s="52" t="s">
        <v>2485</v>
      </c>
      <c r="B38" s="53">
        <v>8</v>
      </c>
      <c r="C38" s="53"/>
      <c r="D38" s="53"/>
      <c r="E38" s="53">
        <v>8</v>
      </c>
      <c r="H38" s="52" t="s">
        <v>304</v>
      </c>
      <c r="I38" s="53">
        <v>14</v>
      </c>
      <c r="J38" s="53"/>
      <c r="K38" s="53">
        <v>1</v>
      </c>
      <c r="L38" s="53">
        <v>15</v>
      </c>
    </row>
    <row r="39" spans="1:12" x14ac:dyDescent="0.25">
      <c r="A39" s="52" t="s">
        <v>2268</v>
      </c>
      <c r="B39" s="53">
        <v>1</v>
      </c>
      <c r="C39" s="53">
        <v>2</v>
      </c>
      <c r="D39" s="53">
        <v>8</v>
      </c>
      <c r="E39" s="53">
        <v>11</v>
      </c>
      <c r="H39" s="52" t="s">
        <v>2082</v>
      </c>
      <c r="I39" s="53">
        <v>31</v>
      </c>
      <c r="J39" s="53"/>
      <c r="K39" s="53"/>
      <c r="L39" s="53">
        <v>31</v>
      </c>
    </row>
    <row r="40" spans="1:12" x14ac:dyDescent="0.25">
      <c r="A40" s="52" t="s">
        <v>304</v>
      </c>
      <c r="B40" s="53">
        <v>5</v>
      </c>
      <c r="C40" s="53">
        <v>6</v>
      </c>
      <c r="D40" s="53">
        <v>5</v>
      </c>
      <c r="E40" s="53">
        <v>16</v>
      </c>
      <c r="H40" s="52" t="s">
        <v>53</v>
      </c>
      <c r="I40" s="53">
        <v>2</v>
      </c>
      <c r="J40" s="53">
        <v>1</v>
      </c>
      <c r="K40" s="53">
        <v>12</v>
      </c>
      <c r="L40" s="53">
        <v>15</v>
      </c>
    </row>
    <row r="41" spans="1:12" x14ac:dyDescent="0.25">
      <c r="A41" s="52" t="s">
        <v>2082</v>
      </c>
      <c r="B41" s="53"/>
      <c r="C41" s="53"/>
      <c r="D41" s="53">
        <v>31</v>
      </c>
      <c r="E41" s="53">
        <v>31</v>
      </c>
      <c r="H41" s="52" t="s">
        <v>595</v>
      </c>
      <c r="I41" s="53">
        <v>19</v>
      </c>
      <c r="J41" s="53">
        <v>1</v>
      </c>
      <c r="K41" s="53">
        <v>6</v>
      </c>
      <c r="L41" s="53">
        <v>26</v>
      </c>
    </row>
    <row r="42" spans="1:12" x14ac:dyDescent="0.25">
      <c r="A42" s="52" t="s">
        <v>53</v>
      </c>
      <c r="B42" s="53">
        <v>2</v>
      </c>
      <c r="C42" s="53">
        <v>2</v>
      </c>
      <c r="D42" s="53">
        <v>11</v>
      </c>
      <c r="E42" s="53">
        <v>15</v>
      </c>
      <c r="H42" s="52" t="s">
        <v>848</v>
      </c>
      <c r="I42" s="53">
        <v>33</v>
      </c>
      <c r="J42" s="53"/>
      <c r="K42" s="53"/>
      <c r="L42" s="53">
        <v>33</v>
      </c>
    </row>
    <row r="43" spans="1:12" x14ac:dyDescent="0.25">
      <c r="A43" s="52" t="s">
        <v>595</v>
      </c>
      <c r="B43" s="53">
        <v>7</v>
      </c>
      <c r="C43" s="53">
        <v>7</v>
      </c>
      <c r="D43" s="53">
        <v>12</v>
      </c>
      <c r="E43" s="53">
        <v>26</v>
      </c>
      <c r="H43" s="52" t="s">
        <v>635</v>
      </c>
      <c r="I43" s="53">
        <v>12</v>
      </c>
      <c r="J43" s="53"/>
      <c r="K43" s="53">
        <v>4</v>
      </c>
      <c r="L43" s="53">
        <v>16</v>
      </c>
    </row>
    <row r="44" spans="1:12" x14ac:dyDescent="0.25">
      <c r="A44" s="52" t="s">
        <v>848</v>
      </c>
      <c r="B44" s="53">
        <v>11</v>
      </c>
      <c r="C44" s="53">
        <v>14</v>
      </c>
      <c r="D44" s="53">
        <v>8</v>
      </c>
      <c r="E44" s="53">
        <v>33</v>
      </c>
      <c r="H44" s="52" t="s">
        <v>779</v>
      </c>
      <c r="I44" s="53">
        <v>7</v>
      </c>
      <c r="J44" s="53">
        <v>2</v>
      </c>
      <c r="K44" s="53">
        <v>2</v>
      </c>
      <c r="L44" s="53">
        <v>11</v>
      </c>
    </row>
    <row r="45" spans="1:12" x14ac:dyDescent="0.25">
      <c r="A45" s="52" t="s">
        <v>635</v>
      </c>
      <c r="B45" s="53">
        <v>3</v>
      </c>
      <c r="C45" s="53">
        <v>4</v>
      </c>
      <c r="D45" s="53">
        <v>9</v>
      </c>
      <c r="E45" s="53">
        <v>16</v>
      </c>
      <c r="H45" s="52" t="s">
        <v>4119</v>
      </c>
      <c r="I45" s="53">
        <v>352</v>
      </c>
      <c r="J45" s="53">
        <v>20</v>
      </c>
      <c r="K45" s="53">
        <v>99</v>
      </c>
      <c r="L45" s="53">
        <v>471</v>
      </c>
    </row>
    <row r="46" spans="1:12" x14ac:dyDescent="0.25">
      <c r="A46" s="52" t="s">
        <v>779</v>
      </c>
      <c r="B46" s="53"/>
      <c r="C46" s="53">
        <v>3</v>
      </c>
      <c r="D46" s="53">
        <v>8</v>
      </c>
      <c r="E46" s="53">
        <v>11</v>
      </c>
      <c r="H46" s="52" t="s">
        <v>4063</v>
      </c>
      <c r="I46" s="53">
        <v>747</v>
      </c>
      <c r="J46" s="53">
        <v>29</v>
      </c>
      <c r="K46" s="53">
        <v>163</v>
      </c>
      <c r="L46" s="53">
        <v>939</v>
      </c>
    </row>
    <row r="47" spans="1:12" x14ac:dyDescent="0.25">
      <c r="A47" s="52" t="s">
        <v>4119</v>
      </c>
      <c r="B47" s="53">
        <v>119</v>
      </c>
      <c r="C47" s="53">
        <v>116</v>
      </c>
      <c r="D47" s="53">
        <v>255</v>
      </c>
      <c r="E47" s="53">
        <v>490</v>
      </c>
    </row>
    <row r="48" spans="1:12" x14ac:dyDescent="0.25">
      <c r="A48" s="52" t="s">
        <v>4063</v>
      </c>
      <c r="B48" s="53">
        <v>202</v>
      </c>
      <c r="C48" s="53">
        <v>220</v>
      </c>
      <c r="D48" s="53">
        <v>550</v>
      </c>
      <c r="E48" s="53">
        <v>972</v>
      </c>
    </row>
  </sheetData>
  <conditionalFormatting pivot="1" sqref="B6:E46">
    <cfRule type="dataBar" priority="4">
      <dataBar>
        <cfvo type="min"/>
        <cfvo type="max"/>
        <color rgb="FF638EC6"/>
      </dataBar>
      <extLst>
        <ext xmlns:x14="http://schemas.microsoft.com/office/spreadsheetml/2009/9/main" uri="{B025F937-C7B1-47D3-B67F-A62EFF666E3E}">
          <x14:id>{02E769BD-27B4-4E22-BBAB-9D68A57F462B}</x14:id>
        </ext>
      </extLst>
    </cfRule>
  </conditionalFormatting>
  <conditionalFormatting pivot="1" sqref="B47:E47">
    <cfRule type="dataBar" priority="3">
      <dataBar>
        <cfvo type="min"/>
        <cfvo type="max"/>
        <color rgb="FF638EC6"/>
      </dataBar>
      <extLst>
        <ext xmlns:x14="http://schemas.microsoft.com/office/spreadsheetml/2009/9/main" uri="{B025F937-C7B1-47D3-B67F-A62EFF666E3E}">
          <x14:id>{D79196EA-AAFC-45AC-B83E-68DB7CB51C6E}</x14:id>
        </ext>
      </extLst>
    </cfRule>
  </conditionalFormatting>
  <conditionalFormatting pivot="1" sqref="I6:L44">
    <cfRule type="dataBar" priority="2">
      <dataBar>
        <cfvo type="min"/>
        <cfvo type="max"/>
        <color rgb="FFFF555A"/>
      </dataBar>
      <extLst>
        <ext xmlns:x14="http://schemas.microsoft.com/office/spreadsheetml/2009/9/main" uri="{B025F937-C7B1-47D3-B67F-A62EFF666E3E}">
          <x14:id>{F399881E-0C4B-40F5-BC07-C3FB0097DD98}</x14:id>
        </ext>
      </extLst>
    </cfRule>
  </conditionalFormatting>
  <conditionalFormatting pivot="1" sqref="I45:L45">
    <cfRule type="dataBar" priority="1">
      <dataBar>
        <cfvo type="min"/>
        <cfvo type="max"/>
        <color rgb="FFFF555A"/>
      </dataBar>
      <extLst>
        <ext xmlns:x14="http://schemas.microsoft.com/office/spreadsheetml/2009/9/main" uri="{B025F937-C7B1-47D3-B67F-A62EFF666E3E}">
          <x14:id>{DA4B5DF8-0C43-4303-87D2-BB300F1705ED}</x14:id>
        </ext>
      </extLst>
    </cfRule>
  </conditionalFormatting>
  <pageMargins left="0.7" right="0.7" top="0.75" bottom="0.75" header="0.3" footer="0.3"/>
  <pageSetup orientation="portrait" r:id="rId3"/>
  <extLst>
    <ext xmlns:x14="http://schemas.microsoft.com/office/spreadsheetml/2009/9/main" uri="{78C0D931-6437-407d-A8EE-F0AAD7539E65}">
      <x14:conditionalFormattings>
        <x14:conditionalFormatting xmlns:xm="http://schemas.microsoft.com/office/excel/2006/main" pivot="1">
          <x14:cfRule type="dataBar" id="{02E769BD-27B4-4E22-BBAB-9D68A57F462B}">
            <x14:dataBar minLength="0" maxLength="100" border="1" negativeBarBorderColorSameAsPositive="0">
              <x14:cfvo type="autoMin"/>
              <x14:cfvo type="autoMax"/>
              <x14:borderColor rgb="FF638EC6"/>
              <x14:negativeFillColor rgb="FFFF0000"/>
              <x14:negativeBorderColor rgb="FFFF0000"/>
              <x14:axisColor rgb="FF000000"/>
            </x14:dataBar>
          </x14:cfRule>
          <xm:sqref>B6:E46</xm:sqref>
        </x14:conditionalFormatting>
        <x14:conditionalFormatting xmlns:xm="http://schemas.microsoft.com/office/excel/2006/main" pivot="1">
          <x14:cfRule type="dataBar" id="{D79196EA-AAFC-45AC-B83E-68DB7CB51C6E}">
            <x14:dataBar minLength="0" maxLength="100" border="1" negativeBarBorderColorSameAsPositive="0">
              <x14:cfvo type="autoMin"/>
              <x14:cfvo type="autoMax"/>
              <x14:borderColor rgb="FF638EC6"/>
              <x14:negativeFillColor rgb="FFFF0000"/>
              <x14:negativeBorderColor rgb="FFFF0000"/>
              <x14:axisColor rgb="FF000000"/>
            </x14:dataBar>
          </x14:cfRule>
          <xm:sqref>B47:E47</xm:sqref>
        </x14:conditionalFormatting>
        <x14:conditionalFormatting xmlns:xm="http://schemas.microsoft.com/office/excel/2006/main" pivot="1">
          <x14:cfRule type="dataBar" id="{F399881E-0C4B-40F5-BC07-C3FB0097DD98}">
            <x14:dataBar minLength="0" maxLength="100" border="1" negativeBarBorderColorSameAsPositive="0">
              <x14:cfvo type="autoMin"/>
              <x14:cfvo type="autoMax"/>
              <x14:borderColor rgb="FFFF555A"/>
              <x14:negativeFillColor rgb="FFFF0000"/>
              <x14:negativeBorderColor rgb="FFFF0000"/>
              <x14:axisColor rgb="FF000000"/>
            </x14:dataBar>
          </x14:cfRule>
          <xm:sqref>I6:L44</xm:sqref>
        </x14:conditionalFormatting>
        <x14:conditionalFormatting xmlns:xm="http://schemas.microsoft.com/office/excel/2006/main" pivot="1">
          <x14:cfRule type="dataBar" id="{DA4B5DF8-0C43-4303-87D2-BB300F1705ED}">
            <x14:dataBar minLength="0" maxLength="100" border="1" negativeBarBorderColorSameAsPositive="0">
              <x14:cfvo type="autoMin"/>
              <x14:cfvo type="autoMax"/>
              <x14:borderColor rgb="FFFF555A"/>
              <x14:negativeFillColor rgb="FFFF0000"/>
              <x14:negativeBorderColor rgb="FFFF0000"/>
              <x14:axisColor rgb="FF000000"/>
            </x14:dataBar>
          </x14:cfRule>
          <xm:sqref>I45:L45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39"/>
  <sheetViews>
    <sheetView zoomScale="85" zoomScaleNormal="85" workbookViewId="0"/>
  </sheetViews>
  <sheetFormatPr defaultRowHeight="15" x14ac:dyDescent="0.25"/>
  <cols>
    <col min="1" max="1" width="33.7109375" customWidth="1"/>
    <col min="2" max="5" width="10.7109375" customWidth="1"/>
    <col min="6" max="7" width="11.28515625" customWidth="1"/>
    <col min="8" max="8" width="33.7109375" customWidth="1"/>
    <col min="9" max="12" width="10.7109375" customWidth="1"/>
    <col min="13" max="13" width="11.28515625" bestFit="1" customWidth="1"/>
  </cols>
  <sheetData>
    <row r="1" spans="1:12" ht="18.75" x14ac:dyDescent="0.3">
      <c r="A1" s="35" t="s">
        <v>4120</v>
      </c>
      <c r="H1" s="18" t="s">
        <v>4121</v>
      </c>
    </row>
    <row r="2" spans="1:12" x14ac:dyDescent="0.25">
      <c r="A2" s="47" t="s">
        <v>24</v>
      </c>
      <c r="B2" t="s">
        <v>56</v>
      </c>
      <c r="H2" s="47" t="s">
        <v>37</v>
      </c>
      <c r="I2" t="s">
        <v>56</v>
      </c>
    </row>
    <row r="4" spans="1:12" x14ac:dyDescent="0.25">
      <c r="A4" s="47" t="s">
        <v>8146</v>
      </c>
      <c r="B4" s="47" t="s">
        <v>78</v>
      </c>
      <c r="H4" s="47" t="s">
        <v>8146</v>
      </c>
      <c r="I4" s="47" t="s">
        <v>78</v>
      </c>
    </row>
    <row r="5" spans="1:12" x14ac:dyDescent="0.25">
      <c r="A5" s="56" t="s">
        <v>8296</v>
      </c>
      <c r="B5" s="185" t="s">
        <v>81</v>
      </c>
      <c r="C5" s="186" t="s">
        <v>67</v>
      </c>
      <c r="D5" s="187" t="s">
        <v>142</v>
      </c>
      <c r="E5" s="184" t="s">
        <v>4063</v>
      </c>
      <c r="H5" s="56" t="s">
        <v>8296</v>
      </c>
      <c r="I5" s="185" t="s">
        <v>100</v>
      </c>
      <c r="J5" s="186" t="s">
        <v>72</v>
      </c>
      <c r="K5" s="187" t="s">
        <v>143</v>
      </c>
      <c r="L5" s="184" t="s">
        <v>4063</v>
      </c>
    </row>
    <row r="6" spans="1:12" x14ac:dyDescent="0.25">
      <c r="A6" s="52" t="s">
        <v>2842</v>
      </c>
      <c r="B6" s="53"/>
      <c r="C6" s="53"/>
      <c r="D6" s="53">
        <v>1</v>
      </c>
      <c r="E6" s="53">
        <v>1</v>
      </c>
      <c r="H6" s="52" t="s">
        <v>2842</v>
      </c>
      <c r="I6" s="53">
        <v>1</v>
      </c>
      <c r="J6" s="53"/>
      <c r="K6" s="53"/>
      <c r="L6" s="53">
        <v>1</v>
      </c>
    </row>
    <row r="7" spans="1:12" x14ac:dyDescent="0.25">
      <c r="A7" s="52" t="s">
        <v>414</v>
      </c>
      <c r="B7" s="53">
        <v>1</v>
      </c>
      <c r="C7" s="53">
        <v>6</v>
      </c>
      <c r="D7" s="53">
        <v>9</v>
      </c>
      <c r="E7" s="53">
        <v>16</v>
      </c>
      <c r="H7" s="52" t="s">
        <v>414</v>
      </c>
      <c r="I7" s="53">
        <v>3</v>
      </c>
      <c r="J7" s="53">
        <v>2</v>
      </c>
      <c r="K7" s="53">
        <v>7</v>
      </c>
      <c r="L7" s="53">
        <v>12</v>
      </c>
    </row>
    <row r="8" spans="1:12" x14ac:dyDescent="0.25">
      <c r="A8" s="52" t="s">
        <v>1939</v>
      </c>
      <c r="B8" s="53">
        <v>1</v>
      </c>
      <c r="C8" s="53"/>
      <c r="D8" s="53"/>
      <c r="E8" s="53">
        <v>1</v>
      </c>
      <c r="H8" s="52" t="s">
        <v>1939</v>
      </c>
      <c r="I8" s="53">
        <v>1</v>
      </c>
      <c r="J8" s="53"/>
      <c r="K8" s="53"/>
      <c r="L8" s="53">
        <v>1</v>
      </c>
    </row>
    <row r="9" spans="1:12" x14ac:dyDescent="0.25">
      <c r="A9" s="52" t="s">
        <v>1312</v>
      </c>
      <c r="B9" s="53">
        <v>9</v>
      </c>
      <c r="C9" s="53">
        <v>1</v>
      </c>
      <c r="D9" s="53">
        <v>1</v>
      </c>
      <c r="E9" s="53">
        <v>11</v>
      </c>
      <c r="H9" s="52" t="s">
        <v>1312</v>
      </c>
      <c r="I9" s="53">
        <v>11</v>
      </c>
      <c r="J9" s="53"/>
      <c r="K9" s="53"/>
      <c r="L9" s="53">
        <v>11</v>
      </c>
    </row>
    <row r="10" spans="1:12" x14ac:dyDescent="0.25">
      <c r="A10" s="52" t="s">
        <v>4119</v>
      </c>
      <c r="B10" s="53">
        <v>191</v>
      </c>
      <c r="C10" s="53">
        <v>213</v>
      </c>
      <c r="D10" s="53">
        <v>539</v>
      </c>
      <c r="E10" s="53">
        <v>943</v>
      </c>
      <c r="H10" s="52" t="s">
        <v>572</v>
      </c>
      <c r="I10" s="53"/>
      <c r="J10" s="53"/>
      <c r="K10" s="53">
        <v>1</v>
      </c>
      <c r="L10" s="53">
        <v>1</v>
      </c>
    </row>
    <row r="11" spans="1:12" x14ac:dyDescent="0.25">
      <c r="A11" s="52" t="s">
        <v>4063</v>
      </c>
      <c r="B11" s="53">
        <v>202</v>
      </c>
      <c r="C11" s="53">
        <v>220</v>
      </c>
      <c r="D11" s="53">
        <v>550</v>
      </c>
      <c r="E11" s="53">
        <v>972</v>
      </c>
      <c r="H11" s="52" t="s">
        <v>4119</v>
      </c>
      <c r="I11" s="53">
        <v>731</v>
      </c>
      <c r="J11" s="53">
        <v>27</v>
      </c>
      <c r="K11" s="53">
        <v>155</v>
      </c>
      <c r="L11" s="53">
        <v>913</v>
      </c>
    </row>
    <row r="12" spans="1:12" x14ac:dyDescent="0.25">
      <c r="H12" s="52" t="s">
        <v>4063</v>
      </c>
      <c r="I12" s="53">
        <v>747</v>
      </c>
      <c r="J12" s="53">
        <v>29</v>
      </c>
      <c r="K12" s="53">
        <v>163</v>
      </c>
      <c r="L12" s="53">
        <v>939</v>
      </c>
    </row>
    <row r="15" spans="1:12" ht="18.75" x14ac:dyDescent="0.3">
      <c r="A15" s="35" t="s">
        <v>4122</v>
      </c>
      <c r="H15" s="18" t="s">
        <v>4123</v>
      </c>
    </row>
    <row r="16" spans="1:12" x14ac:dyDescent="0.25">
      <c r="A16" s="47" t="s">
        <v>24</v>
      </c>
      <c r="B16" t="s">
        <v>56</v>
      </c>
      <c r="H16" s="47" t="s">
        <v>37</v>
      </c>
      <c r="I16" t="s">
        <v>56</v>
      </c>
    </row>
    <row r="18" spans="1:12" x14ac:dyDescent="0.25">
      <c r="A18" s="47" t="s">
        <v>8146</v>
      </c>
      <c r="B18" s="47" t="s">
        <v>78</v>
      </c>
      <c r="H18" s="47" t="s">
        <v>8146</v>
      </c>
      <c r="I18" s="47" t="s">
        <v>78</v>
      </c>
    </row>
    <row r="19" spans="1:12" x14ac:dyDescent="0.25">
      <c r="A19" s="56" t="s">
        <v>8296</v>
      </c>
      <c r="B19" s="185" t="s">
        <v>81</v>
      </c>
      <c r="C19" s="186" t="s">
        <v>67</v>
      </c>
      <c r="D19" s="187" t="s">
        <v>142</v>
      </c>
      <c r="E19" s="184" t="s">
        <v>4063</v>
      </c>
      <c r="H19" s="56" t="s">
        <v>8296</v>
      </c>
      <c r="I19" s="185" t="s">
        <v>100</v>
      </c>
      <c r="J19" s="186" t="s">
        <v>72</v>
      </c>
      <c r="K19" s="187" t="s">
        <v>143</v>
      </c>
      <c r="L19" s="184" t="s">
        <v>4063</v>
      </c>
    </row>
    <row r="20" spans="1:12" x14ac:dyDescent="0.25">
      <c r="A20" s="52" t="s">
        <v>1339</v>
      </c>
      <c r="B20" s="53"/>
      <c r="C20" s="53">
        <v>4</v>
      </c>
      <c r="D20" s="53">
        <v>8</v>
      </c>
      <c r="E20" s="53">
        <v>12</v>
      </c>
      <c r="H20" s="52" t="s">
        <v>1339</v>
      </c>
      <c r="I20" s="53"/>
      <c r="J20" s="53">
        <v>2</v>
      </c>
      <c r="K20" s="53">
        <v>7</v>
      </c>
      <c r="L20" s="53">
        <v>9</v>
      </c>
    </row>
    <row r="21" spans="1:12" x14ac:dyDescent="0.25">
      <c r="A21" s="52" t="s">
        <v>396</v>
      </c>
      <c r="B21" s="53"/>
      <c r="C21" s="53"/>
      <c r="D21" s="53">
        <v>1</v>
      </c>
      <c r="E21" s="53">
        <v>1</v>
      </c>
      <c r="H21" s="52" t="s">
        <v>396</v>
      </c>
      <c r="I21" s="53"/>
      <c r="J21" s="53"/>
      <c r="K21" s="53">
        <v>1</v>
      </c>
      <c r="L21" s="53">
        <v>1</v>
      </c>
    </row>
    <row r="22" spans="1:12" x14ac:dyDescent="0.25">
      <c r="A22" s="52" t="s">
        <v>919</v>
      </c>
      <c r="B22" s="53"/>
      <c r="C22" s="53">
        <v>1</v>
      </c>
      <c r="D22" s="53">
        <v>2</v>
      </c>
      <c r="E22" s="53">
        <v>3</v>
      </c>
      <c r="H22" s="52" t="s">
        <v>919</v>
      </c>
      <c r="I22" s="53">
        <v>3</v>
      </c>
      <c r="J22" s="53"/>
      <c r="K22" s="53"/>
      <c r="L22" s="53">
        <v>3</v>
      </c>
    </row>
    <row r="23" spans="1:12" x14ac:dyDescent="0.25">
      <c r="A23" s="52" t="s">
        <v>1314</v>
      </c>
      <c r="B23" s="53">
        <v>9</v>
      </c>
      <c r="C23" s="53">
        <v>1</v>
      </c>
      <c r="D23" s="53">
        <v>2</v>
      </c>
      <c r="E23" s="53">
        <v>12</v>
      </c>
      <c r="H23" s="52" t="s">
        <v>86</v>
      </c>
      <c r="I23" s="53"/>
      <c r="J23" s="53">
        <v>1</v>
      </c>
      <c r="K23" s="53"/>
      <c r="L23" s="53">
        <v>1</v>
      </c>
    </row>
    <row r="24" spans="1:12" x14ac:dyDescent="0.25">
      <c r="A24" s="52" t="s">
        <v>795</v>
      </c>
      <c r="B24" s="53">
        <v>5</v>
      </c>
      <c r="C24" s="53">
        <v>4</v>
      </c>
      <c r="D24" s="53"/>
      <c r="E24" s="53">
        <v>9</v>
      </c>
      <c r="H24" s="52" t="s">
        <v>1314</v>
      </c>
      <c r="I24" s="53">
        <v>12</v>
      </c>
      <c r="J24" s="53"/>
      <c r="K24" s="53"/>
      <c r="L24" s="53">
        <v>12</v>
      </c>
    </row>
    <row r="25" spans="1:12" x14ac:dyDescent="0.25">
      <c r="A25" s="52" t="s">
        <v>4119</v>
      </c>
      <c r="B25" s="53">
        <v>188</v>
      </c>
      <c r="C25" s="53">
        <v>210</v>
      </c>
      <c r="D25" s="53">
        <v>537</v>
      </c>
      <c r="E25" s="53">
        <v>935</v>
      </c>
      <c r="H25" s="52" t="s">
        <v>795</v>
      </c>
      <c r="I25" s="53">
        <v>8</v>
      </c>
      <c r="J25" s="53"/>
      <c r="K25" s="53"/>
      <c r="L25" s="53">
        <v>8</v>
      </c>
    </row>
    <row r="26" spans="1:12" x14ac:dyDescent="0.25">
      <c r="A26" s="52" t="s">
        <v>4063</v>
      </c>
      <c r="B26" s="53">
        <v>202</v>
      </c>
      <c r="C26" s="53">
        <v>220</v>
      </c>
      <c r="D26" s="53">
        <v>550</v>
      </c>
      <c r="E26" s="53">
        <v>972</v>
      </c>
      <c r="H26" s="52" t="s">
        <v>4119</v>
      </c>
      <c r="I26" s="53">
        <v>724</v>
      </c>
      <c r="J26" s="53">
        <v>26</v>
      </c>
      <c r="K26" s="53">
        <v>155</v>
      </c>
      <c r="L26" s="53">
        <v>905</v>
      </c>
    </row>
    <row r="27" spans="1:12" x14ac:dyDescent="0.25">
      <c r="H27" s="52" t="s">
        <v>4063</v>
      </c>
      <c r="I27" s="53">
        <v>747</v>
      </c>
      <c r="J27" s="53">
        <v>29</v>
      </c>
      <c r="K27" s="53">
        <v>163</v>
      </c>
      <c r="L27" s="53">
        <v>939</v>
      </c>
    </row>
    <row r="31" spans="1:12" ht="18.75" x14ac:dyDescent="0.3">
      <c r="A31" s="35" t="s">
        <v>4124</v>
      </c>
      <c r="H31" s="18" t="s">
        <v>4125</v>
      </c>
    </row>
    <row r="32" spans="1:12" x14ac:dyDescent="0.25">
      <c r="A32" s="47" t="s">
        <v>24</v>
      </c>
      <c r="B32" t="s">
        <v>56</v>
      </c>
      <c r="H32" s="47" t="s">
        <v>37</v>
      </c>
      <c r="I32" t="s">
        <v>56</v>
      </c>
    </row>
    <row r="34" spans="1:12" x14ac:dyDescent="0.25">
      <c r="A34" s="47" t="s">
        <v>8146</v>
      </c>
      <c r="B34" s="47" t="s">
        <v>78</v>
      </c>
      <c r="H34" s="47" t="s">
        <v>8146</v>
      </c>
      <c r="I34" s="47" t="s">
        <v>78</v>
      </c>
    </row>
    <row r="35" spans="1:12" x14ac:dyDescent="0.25">
      <c r="A35" s="56" t="s">
        <v>8296</v>
      </c>
      <c r="B35" s="185" t="s">
        <v>81</v>
      </c>
      <c r="C35" s="186" t="s">
        <v>67</v>
      </c>
      <c r="D35" s="187" t="s">
        <v>142</v>
      </c>
      <c r="E35" s="184" t="s">
        <v>4063</v>
      </c>
      <c r="H35" s="56" t="s">
        <v>8296</v>
      </c>
      <c r="I35" s="185" t="s">
        <v>100</v>
      </c>
      <c r="J35" s="186" t="s">
        <v>72</v>
      </c>
      <c r="K35" s="187" t="s">
        <v>143</v>
      </c>
      <c r="L35" s="184" t="s">
        <v>4063</v>
      </c>
    </row>
    <row r="36" spans="1:12" x14ac:dyDescent="0.25">
      <c r="A36" s="52" t="s">
        <v>760</v>
      </c>
      <c r="B36" s="53"/>
      <c r="C36" s="53"/>
      <c r="D36" s="53">
        <v>18</v>
      </c>
      <c r="E36" s="53">
        <v>18</v>
      </c>
      <c r="H36" s="52" t="s">
        <v>760</v>
      </c>
      <c r="I36" s="53"/>
      <c r="J36" s="53"/>
      <c r="K36" s="53">
        <v>20</v>
      </c>
      <c r="L36" s="53">
        <v>20</v>
      </c>
    </row>
    <row r="37" spans="1:12" x14ac:dyDescent="0.25">
      <c r="A37" s="52" t="s">
        <v>4067</v>
      </c>
      <c r="B37" s="53">
        <v>80</v>
      </c>
      <c r="C37" s="53">
        <v>70</v>
      </c>
      <c r="D37" s="53">
        <v>159</v>
      </c>
      <c r="E37" s="53">
        <v>309</v>
      </c>
      <c r="H37" s="52" t="s">
        <v>4067</v>
      </c>
      <c r="I37" s="53">
        <v>208</v>
      </c>
      <c r="J37" s="53">
        <v>4</v>
      </c>
      <c r="K37" s="53">
        <v>29</v>
      </c>
      <c r="L37" s="53">
        <v>241</v>
      </c>
    </row>
    <row r="38" spans="1:12" x14ac:dyDescent="0.25">
      <c r="A38" s="52" t="s">
        <v>4119</v>
      </c>
      <c r="B38" s="53">
        <v>122</v>
      </c>
      <c r="C38" s="53">
        <v>150</v>
      </c>
      <c r="D38" s="53">
        <v>373</v>
      </c>
      <c r="E38" s="53">
        <v>645</v>
      </c>
      <c r="H38" s="52" t="s">
        <v>4119</v>
      </c>
      <c r="I38" s="53">
        <v>539</v>
      </c>
      <c r="J38" s="53">
        <v>25</v>
      </c>
      <c r="K38" s="53">
        <v>114</v>
      </c>
      <c r="L38" s="53">
        <v>678</v>
      </c>
    </row>
    <row r="39" spans="1:12" x14ac:dyDescent="0.25">
      <c r="A39" s="52" t="s">
        <v>4063</v>
      </c>
      <c r="B39" s="53">
        <v>202</v>
      </c>
      <c r="C39" s="53">
        <v>220</v>
      </c>
      <c r="D39" s="53">
        <v>550</v>
      </c>
      <c r="E39" s="53">
        <v>972</v>
      </c>
      <c r="H39" s="52" t="s">
        <v>4063</v>
      </c>
      <c r="I39" s="53">
        <v>747</v>
      </c>
      <c r="J39" s="53">
        <v>29</v>
      </c>
      <c r="K39" s="53">
        <v>163</v>
      </c>
      <c r="L39" s="53">
        <v>939</v>
      </c>
    </row>
  </sheetData>
  <pageMargins left="0.7" right="0.7" top="0.75" bottom="0.75" header="0.3" footer="0.3"/>
  <pageSetup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BT1069"/>
  <sheetViews>
    <sheetView workbookViewId="0">
      <pane ySplit="3" topLeftCell="A4" activePane="bottomLeft" state="frozen"/>
      <selection pane="bottomLeft" activeCell="N8" sqref="N8"/>
    </sheetView>
  </sheetViews>
  <sheetFormatPr defaultRowHeight="15" x14ac:dyDescent="0.25"/>
  <cols>
    <col min="71" max="72" width="10.7109375" bestFit="1" customWidth="1"/>
  </cols>
  <sheetData>
    <row r="1" spans="1:72" ht="18.75" x14ac:dyDescent="0.3">
      <c r="A1" s="18" t="s">
        <v>4347</v>
      </c>
    </row>
    <row r="3" spans="1:72" x14ac:dyDescent="0.25">
      <c r="A3" t="s">
        <v>4348</v>
      </c>
      <c r="B3" t="s">
        <v>4349</v>
      </c>
      <c r="C3" t="s">
        <v>4350</v>
      </c>
      <c r="D3" t="s">
        <v>4351</v>
      </c>
      <c r="E3" t="s">
        <v>4352</v>
      </c>
      <c r="F3" t="s">
        <v>4353</v>
      </c>
      <c r="G3" t="s">
        <v>4354</v>
      </c>
      <c r="H3" t="s">
        <v>4355</v>
      </c>
      <c r="I3" t="s">
        <v>4356</v>
      </c>
      <c r="J3" t="s">
        <v>4357</v>
      </c>
      <c r="K3" t="s">
        <v>4358</v>
      </c>
      <c r="L3" t="s">
        <v>4359</v>
      </c>
      <c r="M3" t="s">
        <v>4360</v>
      </c>
      <c r="N3" t="s">
        <v>4361</v>
      </c>
      <c r="O3" t="s">
        <v>4362</v>
      </c>
      <c r="P3" t="s">
        <v>4363</v>
      </c>
      <c r="Q3" t="s">
        <v>4364</v>
      </c>
      <c r="R3" t="s">
        <v>4365</v>
      </c>
      <c r="S3" t="s">
        <v>4366</v>
      </c>
      <c r="T3" t="s">
        <v>4367</v>
      </c>
      <c r="U3" t="s">
        <v>4368</v>
      </c>
      <c r="V3" t="s">
        <v>4369</v>
      </c>
      <c r="W3" t="s">
        <v>4370</v>
      </c>
      <c r="X3" t="s">
        <v>4371</v>
      </c>
      <c r="Y3" t="s">
        <v>4372</v>
      </c>
      <c r="Z3" t="s">
        <v>4373</v>
      </c>
      <c r="AA3" t="s">
        <v>4374</v>
      </c>
      <c r="AB3" t="s">
        <v>4375</v>
      </c>
      <c r="AC3" t="s">
        <v>4376</v>
      </c>
      <c r="AD3" t="s">
        <v>4377</v>
      </c>
      <c r="AE3" t="s">
        <v>4378</v>
      </c>
      <c r="AF3" t="s">
        <v>4379</v>
      </c>
      <c r="AG3" t="s">
        <v>4380</v>
      </c>
      <c r="AH3" t="s">
        <v>4381</v>
      </c>
      <c r="AI3" t="s">
        <v>4382</v>
      </c>
      <c r="AJ3" t="s">
        <v>4383</v>
      </c>
      <c r="AK3" t="s">
        <v>4384</v>
      </c>
      <c r="AL3" t="s">
        <v>4385</v>
      </c>
      <c r="AM3" t="s">
        <v>4386</v>
      </c>
      <c r="AN3" t="s">
        <v>4387</v>
      </c>
      <c r="AO3" t="s">
        <v>4388</v>
      </c>
      <c r="AP3" t="s">
        <v>4389</v>
      </c>
      <c r="AQ3" t="s">
        <v>4390</v>
      </c>
      <c r="AR3" t="s">
        <v>4391</v>
      </c>
      <c r="AS3" t="s">
        <v>4392</v>
      </c>
      <c r="AT3" t="s">
        <v>4393</v>
      </c>
      <c r="AU3" t="s">
        <v>4394</v>
      </c>
      <c r="AV3" t="s">
        <v>4395</v>
      </c>
      <c r="AW3" t="s">
        <v>4396</v>
      </c>
      <c r="AX3" t="s">
        <v>4397</v>
      </c>
      <c r="AY3" t="s">
        <v>4398</v>
      </c>
      <c r="AZ3" t="s">
        <v>4399</v>
      </c>
      <c r="BA3" t="s">
        <v>4400</v>
      </c>
      <c r="BB3" t="s">
        <v>4401</v>
      </c>
      <c r="BC3" t="s">
        <v>4402</v>
      </c>
      <c r="BD3" t="s">
        <v>4403</v>
      </c>
      <c r="BE3" t="s">
        <v>4404</v>
      </c>
      <c r="BF3" t="s">
        <v>4405</v>
      </c>
      <c r="BG3" t="s">
        <v>4406</v>
      </c>
      <c r="BH3" t="s">
        <v>4407</v>
      </c>
      <c r="BI3" t="s">
        <v>4408</v>
      </c>
      <c r="BJ3" t="s">
        <v>4409</v>
      </c>
      <c r="BK3" t="s">
        <v>4410</v>
      </c>
      <c r="BL3" t="s">
        <v>4411</v>
      </c>
      <c r="BM3" t="s">
        <v>4412</v>
      </c>
      <c r="BN3" t="s">
        <v>4064</v>
      </c>
      <c r="BO3" t="s">
        <v>4413</v>
      </c>
      <c r="BP3" t="s">
        <v>4414</v>
      </c>
      <c r="BQ3" t="s">
        <v>4415</v>
      </c>
      <c r="BR3" t="s">
        <v>4416</v>
      </c>
      <c r="BS3" s="45" t="s">
        <v>4417</v>
      </c>
      <c r="BT3" s="45" t="s">
        <v>4418</v>
      </c>
    </row>
    <row r="4" spans="1:72" x14ac:dyDescent="0.25">
      <c r="A4">
        <v>1</v>
      </c>
      <c r="B4">
        <v>10838</v>
      </c>
      <c r="C4">
        <v>25433</v>
      </c>
      <c r="D4" t="s">
        <v>291</v>
      </c>
      <c r="E4" t="s">
        <v>4419</v>
      </c>
      <c r="F4">
        <v>13</v>
      </c>
      <c r="G4" t="s">
        <v>4420</v>
      </c>
      <c r="H4">
        <v>15</v>
      </c>
      <c r="I4" t="s">
        <v>4421</v>
      </c>
      <c r="J4">
        <v>20</v>
      </c>
      <c r="L4" t="s">
        <v>4422</v>
      </c>
      <c r="M4" t="s">
        <v>4422</v>
      </c>
      <c r="N4" t="s">
        <v>4423</v>
      </c>
      <c r="O4">
        <v>2173844.8420899999</v>
      </c>
      <c r="P4">
        <v>6166359.1782900002</v>
      </c>
      <c r="Q4">
        <v>3</v>
      </c>
      <c r="R4">
        <v>36.790971829999997</v>
      </c>
      <c r="S4">
        <v>-120.35007483</v>
      </c>
      <c r="U4" t="s">
        <v>128</v>
      </c>
      <c r="V4" t="s">
        <v>87</v>
      </c>
      <c r="W4" t="s">
        <v>87</v>
      </c>
      <c r="X4" t="s">
        <v>4424</v>
      </c>
      <c r="Y4" t="s">
        <v>279</v>
      </c>
      <c r="Z4" t="s">
        <v>4425</v>
      </c>
      <c r="AC4">
        <v>39354</v>
      </c>
      <c r="AE4" t="s">
        <v>4426</v>
      </c>
      <c r="AF4" t="s">
        <v>4427</v>
      </c>
      <c r="AG4" t="s">
        <v>292</v>
      </c>
      <c r="AH4" t="s">
        <v>4428</v>
      </c>
      <c r="AI4" t="s">
        <v>4429</v>
      </c>
      <c r="AJ4" t="s">
        <v>292</v>
      </c>
      <c r="AK4">
        <v>1</v>
      </c>
      <c r="AL4" t="s">
        <v>4424</v>
      </c>
      <c r="AM4" t="s">
        <v>78</v>
      </c>
      <c r="AN4">
        <v>180400010806</v>
      </c>
      <c r="AO4" t="s">
        <v>78</v>
      </c>
      <c r="AP4" t="s">
        <v>78</v>
      </c>
      <c r="AQ4" t="s">
        <v>78</v>
      </c>
      <c r="AR4" t="s">
        <v>4430</v>
      </c>
      <c r="AS4" t="s">
        <v>4431</v>
      </c>
      <c r="AT4" t="s">
        <v>78</v>
      </c>
      <c r="AU4" t="s">
        <v>78</v>
      </c>
      <c r="AV4" t="s">
        <v>78</v>
      </c>
      <c r="AW4" t="s">
        <v>78</v>
      </c>
      <c r="AX4" t="s">
        <v>78</v>
      </c>
      <c r="AY4" t="s">
        <v>78</v>
      </c>
      <c r="AZ4" t="s">
        <v>78</v>
      </c>
      <c r="BA4" t="s">
        <v>78</v>
      </c>
      <c r="BB4" t="s">
        <v>78</v>
      </c>
      <c r="BC4" t="s">
        <v>78</v>
      </c>
      <c r="BD4" t="s">
        <v>55</v>
      </c>
      <c r="BE4" t="s">
        <v>78</v>
      </c>
      <c r="BF4" t="s">
        <v>78</v>
      </c>
      <c r="BG4" t="s">
        <v>78</v>
      </c>
      <c r="BH4" t="s">
        <v>78</v>
      </c>
      <c r="BI4" t="s">
        <v>78</v>
      </c>
      <c r="BJ4" t="s">
        <v>78</v>
      </c>
      <c r="BK4" t="s">
        <v>78</v>
      </c>
      <c r="BL4" t="s">
        <v>78</v>
      </c>
      <c r="BM4" t="s">
        <v>78</v>
      </c>
      <c r="BN4" t="s">
        <v>78</v>
      </c>
      <c r="BO4" t="s">
        <v>55</v>
      </c>
      <c r="BP4" t="s">
        <v>78</v>
      </c>
      <c r="BQ4" t="s">
        <v>4432</v>
      </c>
      <c r="BR4">
        <v>1872</v>
      </c>
      <c r="BS4" s="45" t="s">
        <v>78</v>
      </c>
      <c r="BT4" s="45">
        <v>24473</v>
      </c>
    </row>
    <row r="5" spans="1:72" x14ac:dyDescent="0.25">
      <c r="A5">
        <v>2</v>
      </c>
      <c r="B5">
        <v>11328</v>
      </c>
      <c r="C5">
        <v>16206</v>
      </c>
      <c r="D5" t="s">
        <v>294</v>
      </c>
      <c r="E5" t="s">
        <v>4433</v>
      </c>
      <c r="F5">
        <v>11</v>
      </c>
      <c r="G5" t="s">
        <v>4420</v>
      </c>
      <c r="H5">
        <v>13</v>
      </c>
      <c r="I5" t="s">
        <v>4421</v>
      </c>
      <c r="J5">
        <v>12</v>
      </c>
      <c r="L5" t="s">
        <v>4434</v>
      </c>
      <c r="M5" t="s">
        <v>4435</v>
      </c>
      <c r="N5" t="s">
        <v>4423</v>
      </c>
      <c r="O5">
        <v>2244449</v>
      </c>
      <c r="P5">
        <v>6123362</v>
      </c>
      <c r="Q5">
        <v>4</v>
      </c>
      <c r="R5">
        <v>36.9831</v>
      </c>
      <c r="S5">
        <v>-120.50069999999999</v>
      </c>
      <c r="U5" t="s">
        <v>296</v>
      </c>
      <c r="V5" t="s">
        <v>87</v>
      </c>
      <c r="W5" t="s">
        <v>55</v>
      </c>
      <c r="X5" t="s">
        <v>4436</v>
      </c>
      <c r="Y5" t="s">
        <v>113</v>
      </c>
      <c r="Z5" t="s">
        <v>4437</v>
      </c>
      <c r="AC5">
        <v>42088</v>
      </c>
      <c r="AE5" t="s">
        <v>4426</v>
      </c>
      <c r="AF5" t="s">
        <v>4438</v>
      </c>
      <c r="AG5" t="s">
        <v>295</v>
      </c>
      <c r="AH5" t="s">
        <v>4439</v>
      </c>
      <c r="AI5" t="s">
        <v>4440</v>
      </c>
      <c r="AJ5" t="s">
        <v>295</v>
      </c>
      <c r="AK5">
        <v>1</v>
      </c>
      <c r="AL5" t="s">
        <v>4436</v>
      </c>
      <c r="AM5" t="s">
        <v>78</v>
      </c>
      <c r="AN5">
        <v>180400010806</v>
      </c>
      <c r="AO5" t="s">
        <v>78</v>
      </c>
      <c r="AP5" t="s">
        <v>78</v>
      </c>
      <c r="AQ5" t="s">
        <v>78</v>
      </c>
      <c r="AR5" t="s">
        <v>4430</v>
      </c>
      <c r="AS5" t="s">
        <v>4431</v>
      </c>
      <c r="AT5" t="s">
        <v>78</v>
      </c>
      <c r="AU5" t="s">
        <v>78</v>
      </c>
      <c r="AV5" t="s">
        <v>78</v>
      </c>
      <c r="AW5" t="s">
        <v>78</v>
      </c>
      <c r="AX5" t="s">
        <v>78</v>
      </c>
      <c r="AY5" t="s">
        <v>78</v>
      </c>
      <c r="AZ5" t="s">
        <v>78</v>
      </c>
      <c r="BA5" t="s">
        <v>78</v>
      </c>
      <c r="BB5" t="s">
        <v>78</v>
      </c>
      <c r="BC5" t="s">
        <v>78</v>
      </c>
      <c r="BD5" t="s">
        <v>55</v>
      </c>
      <c r="BE5" t="s">
        <v>78</v>
      </c>
      <c r="BF5" t="s">
        <v>78</v>
      </c>
      <c r="BG5" t="s">
        <v>78</v>
      </c>
      <c r="BH5" t="s">
        <v>78</v>
      </c>
      <c r="BI5" t="s">
        <v>78</v>
      </c>
      <c r="BJ5" t="s">
        <v>78</v>
      </c>
      <c r="BK5" t="s">
        <v>78</v>
      </c>
      <c r="BL5" t="s">
        <v>78</v>
      </c>
      <c r="BM5" t="s">
        <v>78</v>
      </c>
      <c r="BN5" t="s">
        <v>55</v>
      </c>
      <c r="BO5" t="s">
        <v>55</v>
      </c>
      <c r="BP5" t="s">
        <v>78</v>
      </c>
      <c r="BQ5" t="s">
        <v>4432</v>
      </c>
      <c r="BR5">
        <v>1871</v>
      </c>
      <c r="BS5" s="45" t="s">
        <v>78</v>
      </c>
      <c r="BT5" s="45">
        <v>24473</v>
      </c>
    </row>
    <row r="6" spans="1:72" x14ac:dyDescent="0.25">
      <c r="A6">
        <v>3</v>
      </c>
      <c r="B6">
        <v>11333</v>
      </c>
      <c r="C6">
        <v>2874</v>
      </c>
      <c r="D6" t="s">
        <v>368</v>
      </c>
      <c r="E6" t="s">
        <v>4441</v>
      </c>
      <c r="F6">
        <v>11</v>
      </c>
      <c r="G6" t="s">
        <v>4420</v>
      </c>
      <c r="H6">
        <v>18</v>
      </c>
      <c r="I6" t="s">
        <v>4421</v>
      </c>
      <c r="J6">
        <v>8</v>
      </c>
      <c r="L6" t="s">
        <v>4435</v>
      </c>
      <c r="M6" t="s">
        <v>4434</v>
      </c>
      <c r="N6" t="s">
        <v>4423</v>
      </c>
      <c r="O6">
        <v>1817200.1113199999</v>
      </c>
      <c r="P6">
        <v>6700172.9475199999</v>
      </c>
      <c r="Q6">
        <v>3</v>
      </c>
      <c r="R6">
        <v>36.984552309999998</v>
      </c>
      <c r="S6">
        <v>-120.02581855</v>
      </c>
      <c r="U6" t="s">
        <v>370</v>
      </c>
      <c r="V6" t="s">
        <v>87</v>
      </c>
      <c r="W6" t="s">
        <v>87</v>
      </c>
      <c r="X6" t="s">
        <v>4424</v>
      </c>
      <c r="Y6" t="s">
        <v>279</v>
      </c>
      <c r="Z6" t="s">
        <v>4442</v>
      </c>
      <c r="AC6">
        <v>39354</v>
      </c>
      <c r="AE6" t="s">
        <v>4443</v>
      </c>
      <c r="AF6" t="s">
        <v>4444</v>
      </c>
      <c r="AG6" t="s">
        <v>369</v>
      </c>
      <c r="AH6" t="s">
        <v>4445</v>
      </c>
      <c r="AI6" t="s">
        <v>4446</v>
      </c>
      <c r="AJ6" t="s">
        <v>369</v>
      </c>
      <c r="AK6">
        <v>1</v>
      </c>
      <c r="AL6" t="s">
        <v>4424</v>
      </c>
      <c r="AM6" t="s">
        <v>78</v>
      </c>
      <c r="AN6">
        <v>180400070304</v>
      </c>
      <c r="AO6" t="s">
        <v>78</v>
      </c>
      <c r="AP6" t="s">
        <v>78</v>
      </c>
      <c r="AQ6" t="s">
        <v>78</v>
      </c>
      <c r="AR6" t="s">
        <v>4430</v>
      </c>
      <c r="AS6" t="s">
        <v>4431</v>
      </c>
      <c r="AT6" t="s">
        <v>78</v>
      </c>
      <c r="AU6" t="s">
        <v>78</v>
      </c>
      <c r="AV6" t="s">
        <v>78</v>
      </c>
      <c r="AW6" t="s">
        <v>78</v>
      </c>
      <c r="AX6" t="s">
        <v>78</v>
      </c>
      <c r="AY6" t="s">
        <v>78</v>
      </c>
      <c r="AZ6" t="s">
        <v>78</v>
      </c>
      <c r="BA6" t="s">
        <v>78</v>
      </c>
      <c r="BB6" t="s">
        <v>78</v>
      </c>
      <c r="BC6" t="s">
        <v>78</v>
      </c>
      <c r="BD6" t="s">
        <v>55</v>
      </c>
      <c r="BE6" t="s">
        <v>78</v>
      </c>
      <c r="BF6" t="s">
        <v>78</v>
      </c>
      <c r="BG6" t="s">
        <v>78</v>
      </c>
      <c r="BH6" t="s">
        <v>78</v>
      </c>
      <c r="BI6" t="s">
        <v>78</v>
      </c>
      <c r="BJ6" t="s">
        <v>78</v>
      </c>
      <c r="BK6" t="s">
        <v>78</v>
      </c>
      <c r="BL6" t="s">
        <v>78</v>
      </c>
      <c r="BM6" t="s">
        <v>78</v>
      </c>
      <c r="BN6" t="s">
        <v>78</v>
      </c>
      <c r="BO6" t="s">
        <v>55</v>
      </c>
      <c r="BP6" t="s">
        <v>78</v>
      </c>
      <c r="BQ6" t="s">
        <v>4432</v>
      </c>
      <c r="BR6">
        <v>1873</v>
      </c>
      <c r="BS6" s="45" t="s">
        <v>78</v>
      </c>
      <c r="BT6" s="45">
        <v>25569</v>
      </c>
    </row>
    <row r="7" spans="1:72" x14ac:dyDescent="0.25">
      <c r="A7">
        <v>4</v>
      </c>
      <c r="B7">
        <v>11919</v>
      </c>
      <c r="C7">
        <v>13906</v>
      </c>
      <c r="D7" t="s">
        <v>445</v>
      </c>
      <c r="E7" t="s">
        <v>4447</v>
      </c>
      <c r="F7">
        <v>9</v>
      </c>
      <c r="G7" t="s">
        <v>4420</v>
      </c>
      <c r="H7">
        <v>13</v>
      </c>
      <c r="I7" t="s">
        <v>4421</v>
      </c>
      <c r="J7">
        <v>31</v>
      </c>
      <c r="L7" t="s">
        <v>4422</v>
      </c>
      <c r="M7" t="s">
        <v>4448</v>
      </c>
      <c r="N7" t="s">
        <v>4423</v>
      </c>
      <c r="O7">
        <v>1863152.1103000001</v>
      </c>
      <c r="P7">
        <v>6535619.7746599996</v>
      </c>
      <c r="Q7">
        <v>3</v>
      </c>
      <c r="R7">
        <v>37.111687740000001</v>
      </c>
      <c r="S7">
        <v>-120.5893234</v>
      </c>
      <c r="U7" t="s">
        <v>128</v>
      </c>
      <c r="V7" t="s">
        <v>87</v>
      </c>
      <c r="W7" t="s">
        <v>87</v>
      </c>
      <c r="X7" t="s">
        <v>4424</v>
      </c>
      <c r="Y7" t="s">
        <v>315</v>
      </c>
      <c r="Z7" t="s">
        <v>4449</v>
      </c>
      <c r="AC7">
        <v>39354</v>
      </c>
      <c r="AE7" t="s">
        <v>4426</v>
      </c>
      <c r="AF7" t="s">
        <v>4450</v>
      </c>
      <c r="AG7" t="s">
        <v>446</v>
      </c>
      <c r="AH7" t="s">
        <v>4451</v>
      </c>
      <c r="AI7" t="s">
        <v>4452</v>
      </c>
      <c r="AJ7" t="s">
        <v>446</v>
      </c>
      <c r="AK7">
        <v>3</v>
      </c>
      <c r="AL7" t="s">
        <v>4424</v>
      </c>
      <c r="AM7" t="s">
        <v>78</v>
      </c>
      <c r="AN7">
        <v>180400011602</v>
      </c>
      <c r="AO7" t="s">
        <v>4453</v>
      </c>
      <c r="AP7">
        <v>15400</v>
      </c>
      <c r="AQ7" t="s">
        <v>78</v>
      </c>
      <c r="AR7" t="s">
        <v>4430</v>
      </c>
      <c r="AS7" t="s">
        <v>4431</v>
      </c>
      <c r="AT7" t="s">
        <v>78</v>
      </c>
      <c r="AU7" t="s">
        <v>78</v>
      </c>
      <c r="AV7" t="s">
        <v>78</v>
      </c>
      <c r="AW7" t="s">
        <v>78</v>
      </c>
      <c r="AX7" t="s">
        <v>78</v>
      </c>
      <c r="AY7" t="s">
        <v>78</v>
      </c>
      <c r="AZ7" t="s">
        <v>78</v>
      </c>
      <c r="BA7" t="s">
        <v>78</v>
      </c>
      <c r="BB7" t="s">
        <v>78</v>
      </c>
      <c r="BC7" t="s">
        <v>78</v>
      </c>
      <c r="BD7" t="s">
        <v>55</v>
      </c>
      <c r="BE7" t="s">
        <v>78</v>
      </c>
      <c r="BF7" t="s">
        <v>78</v>
      </c>
      <c r="BG7" t="s">
        <v>78</v>
      </c>
      <c r="BH7" t="s">
        <v>78</v>
      </c>
      <c r="BI7" t="s">
        <v>78</v>
      </c>
      <c r="BJ7" t="s">
        <v>78</v>
      </c>
      <c r="BK7" t="s">
        <v>78</v>
      </c>
      <c r="BL7" t="s">
        <v>78</v>
      </c>
      <c r="BM7" t="s">
        <v>78</v>
      </c>
      <c r="BN7" t="s">
        <v>55</v>
      </c>
      <c r="BO7" t="s">
        <v>78</v>
      </c>
      <c r="BP7" t="s">
        <v>78</v>
      </c>
      <c r="BQ7" t="s">
        <v>4454</v>
      </c>
      <c r="BR7">
        <v>1955</v>
      </c>
      <c r="BS7" s="45" t="s">
        <v>78</v>
      </c>
      <c r="BT7" s="45">
        <v>29756</v>
      </c>
    </row>
    <row r="8" spans="1:72" x14ac:dyDescent="0.25">
      <c r="A8">
        <v>5</v>
      </c>
      <c r="B8">
        <v>11925</v>
      </c>
      <c r="C8">
        <v>13908</v>
      </c>
      <c r="D8" t="s">
        <v>445</v>
      </c>
      <c r="E8" t="s">
        <v>4455</v>
      </c>
      <c r="F8">
        <v>9</v>
      </c>
      <c r="G8" t="s">
        <v>4420</v>
      </c>
      <c r="H8">
        <v>13</v>
      </c>
      <c r="I8" t="s">
        <v>4421</v>
      </c>
      <c r="J8">
        <v>32</v>
      </c>
      <c r="L8" t="s">
        <v>4435</v>
      </c>
      <c r="M8" t="s">
        <v>4435</v>
      </c>
      <c r="N8" t="s">
        <v>4423</v>
      </c>
      <c r="O8">
        <v>1863402.0218700001</v>
      </c>
      <c r="P8">
        <v>6542569.8244000003</v>
      </c>
      <c r="Q8">
        <v>3</v>
      </c>
      <c r="R8">
        <v>37.112389899999997</v>
      </c>
      <c r="S8">
        <v>-120.56549</v>
      </c>
      <c r="U8" t="s">
        <v>128</v>
      </c>
      <c r="V8" t="s">
        <v>87</v>
      </c>
      <c r="W8" t="s">
        <v>55</v>
      </c>
      <c r="X8" t="s">
        <v>4424</v>
      </c>
      <c r="Y8" t="s">
        <v>315</v>
      </c>
      <c r="Z8" t="s">
        <v>4449</v>
      </c>
      <c r="AC8">
        <v>39354</v>
      </c>
      <c r="AE8" t="s">
        <v>4426</v>
      </c>
      <c r="AF8" t="s">
        <v>4456</v>
      </c>
      <c r="AG8" t="s">
        <v>446</v>
      </c>
      <c r="AH8" t="s">
        <v>4457</v>
      </c>
      <c r="AI8" t="s">
        <v>4458</v>
      </c>
      <c r="AJ8" t="s">
        <v>446</v>
      </c>
      <c r="AK8">
        <v>3</v>
      </c>
      <c r="AL8" t="s">
        <v>4424</v>
      </c>
      <c r="AM8" t="s">
        <v>78</v>
      </c>
      <c r="AN8">
        <v>180400011602</v>
      </c>
      <c r="AO8" t="s">
        <v>4453</v>
      </c>
      <c r="AP8">
        <v>15400</v>
      </c>
      <c r="AQ8" t="s">
        <v>78</v>
      </c>
      <c r="AR8" t="s">
        <v>4430</v>
      </c>
      <c r="AS8" t="s">
        <v>4431</v>
      </c>
      <c r="AT8" t="s">
        <v>78</v>
      </c>
      <c r="AU8" t="s">
        <v>78</v>
      </c>
      <c r="AV8" t="s">
        <v>78</v>
      </c>
      <c r="AW8" t="s">
        <v>78</v>
      </c>
      <c r="AX8" t="s">
        <v>78</v>
      </c>
      <c r="AY8" t="s">
        <v>78</v>
      </c>
      <c r="AZ8" t="s">
        <v>78</v>
      </c>
      <c r="BA8" t="s">
        <v>78</v>
      </c>
      <c r="BB8" t="s">
        <v>78</v>
      </c>
      <c r="BC8" t="s">
        <v>78</v>
      </c>
      <c r="BD8" t="s">
        <v>55</v>
      </c>
      <c r="BE8" t="s">
        <v>78</v>
      </c>
      <c r="BF8" t="s">
        <v>78</v>
      </c>
      <c r="BG8" t="s">
        <v>78</v>
      </c>
      <c r="BH8" t="s">
        <v>78</v>
      </c>
      <c r="BI8" t="s">
        <v>78</v>
      </c>
      <c r="BJ8" t="s">
        <v>78</v>
      </c>
      <c r="BK8" t="s">
        <v>78</v>
      </c>
      <c r="BL8" t="s">
        <v>78</v>
      </c>
      <c r="BM8" t="s">
        <v>78</v>
      </c>
      <c r="BN8" t="s">
        <v>55</v>
      </c>
      <c r="BO8" t="s">
        <v>78</v>
      </c>
      <c r="BP8" t="s">
        <v>78</v>
      </c>
      <c r="BQ8" t="s">
        <v>4454</v>
      </c>
      <c r="BR8">
        <v>1955</v>
      </c>
      <c r="BS8" s="45" t="s">
        <v>78</v>
      </c>
      <c r="BT8" s="45">
        <v>29756</v>
      </c>
    </row>
    <row r="9" spans="1:72" x14ac:dyDescent="0.25">
      <c r="A9">
        <v>6</v>
      </c>
      <c r="B9">
        <v>12291</v>
      </c>
      <c r="C9">
        <v>16209</v>
      </c>
      <c r="D9" t="s">
        <v>298</v>
      </c>
      <c r="E9" t="s">
        <v>4459</v>
      </c>
      <c r="F9">
        <v>13</v>
      </c>
      <c r="G9" t="s">
        <v>4420</v>
      </c>
      <c r="H9">
        <v>15</v>
      </c>
      <c r="I9" t="s">
        <v>4421</v>
      </c>
      <c r="J9">
        <v>19</v>
      </c>
      <c r="L9" t="s">
        <v>4422</v>
      </c>
      <c r="M9" t="s">
        <v>4435</v>
      </c>
      <c r="N9" t="s">
        <v>4423</v>
      </c>
      <c r="O9">
        <v>2170158.5906099998</v>
      </c>
      <c r="P9">
        <v>6159101.4765999997</v>
      </c>
      <c r="Q9">
        <v>4</v>
      </c>
      <c r="R9">
        <v>36.780564830000003</v>
      </c>
      <c r="S9">
        <v>-120.37467817</v>
      </c>
      <c r="U9" t="s">
        <v>300</v>
      </c>
      <c r="V9" t="s">
        <v>87</v>
      </c>
      <c r="W9" t="s">
        <v>87</v>
      </c>
      <c r="X9" t="s">
        <v>4436</v>
      </c>
      <c r="Y9" t="s">
        <v>113</v>
      </c>
      <c r="Z9" t="s">
        <v>4425</v>
      </c>
      <c r="AC9">
        <v>39354</v>
      </c>
      <c r="AE9" t="s">
        <v>4426</v>
      </c>
      <c r="AF9" t="s">
        <v>4460</v>
      </c>
      <c r="AG9" t="s">
        <v>299</v>
      </c>
      <c r="AH9" t="s">
        <v>4461</v>
      </c>
      <c r="AI9" t="s">
        <v>4462</v>
      </c>
      <c r="AJ9" t="s">
        <v>299</v>
      </c>
      <c r="AK9">
        <v>1</v>
      </c>
      <c r="AL9" t="s">
        <v>4436</v>
      </c>
      <c r="AM9" t="s">
        <v>78</v>
      </c>
      <c r="AN9">
        <v>180400012001</v>
      </c>
      <c r="AO9" t="s">
        <v>78</v>
      </c>
      <c r="AP9" t="s">
        <v>78</v>
      </c>
      <c r="AQ9" t="s">
        <v>78</v>
      </c>
      <c r="AR9" t="s">
        <v>4430</v>
      </c>
      <c r="AS9" t="s">
        <v>4431</v>
      </c>
      <c r="AT9" t="s">
        <v>78</v>
      </c>
      <c r="AU9" t="s">
        <v>78</v>
      </c>
      <c r="AV9" t="s">
        <v>78</v>
      </c>
      <c r="AW9" t="s">
        <v>78</v>
      </c>
      <c r="AX9" t="s">
        <v>78</v>
      </c>
      <c r="AY9" t="s">
        <v>78</v>
      </c>
      <c r="AZ9" t="s">
        <v>78</v>
      </c>
      <c r="BA9" t="s">
        <v>78</v>
      </c>
      <c r="BB9" t="s">
        <v>78</v>
      </c>
      <c r="BC9" t="s">
        <v>78</v>
      </c>
      <c r="BD9" t="s">
        <v>55</v>
      </c>
      <c r="BE9" t="s">
        <v>78</v>
      </c>
      <c r="BF9" t="s">
        <v>78</v>
      </c>
      <c r="BG9" t="s">
        <v>78</v>
      </c>
      <c r="BH9" t="s">
        <v>78</v>
      </c>
      <c r="BI9" t="s">
        <v>78</v>
      </c>
      <c r="BJ9" t="s">
        <v>78</v>
      </c>
      <c r="BK9" t="s">
        <v>78</v>
      </c>
      <c r="BL9" t="s">
        <v>78</v>
      </c>
      <c r="BM9" t="s">
        <v>78</v>
      </c>
      <c r="BN9" t="s">
        <v>55</v>
      </c>
      <c r="BO9" t="s">
        <v>78</v>
      </c>
      <c r="BP9" t="s">
        <v>78</v>
      </c>
      <c r="BQ9" t="s">
        <v>4432</v>
      </c>
      <c r="BR9">
        <v>1920</v>
      </c>
      <c r="BS9" s="45" t="s">
        <v>78</v>
      </c>
      <c r="BT9" s="45">
        <v>24473</v>
      </c>
    </row>
    <row r="10" spans="1:72" x14ac:dyDescent="0.25">
      <c r="A10">
        <v>7</v>
      </c>
      <c r="B10">
        <v>13168</v>
      </c>
      <c r="C10">
        <v>19784</v>
      </c>
      <c r="D10" t="s">
        <v>276</v>
      </c>
      <c r="E10" t="s">
        <v>4463</v>
      </c>
      <c r="F10">
        <v>7</v>
      </c>
      <c r="G10" t="s">
        <v>4420</v>
      </c>
      <c r="H10">
        <v>22</v>
      </c>
      <c r="I10" t="s">
        <v>4421</v>
      </c>
      <c r="J10">
        <v>26</v>
      </c>
      <c r="L10" t="s">
        <v>4435</v>
      </c>
      <c r="M10" t="s">
        <v>4422</v>
      </c>
      <c r="N10" t="s">
        <v>4423</v>
      </c>
      <c r="O10">
        <v>1929600.6621099999</v>
      </c>
      <c r="P10">
        <v>6844177.0751900002</v>
      </c>
      <c r="Q10">
        <v>3</v>
      </c>
      <c r="R10">
        <v>37.290195509999997</v>
      </c>
      <c r="S10">
        <v>-119.5288482</v>
      </c>
      <c r="U10" t="s">
        <v>516</v>
      </c>
      <c r="V10" t="s">
        <v>87</v>
      </c>
      <c r="W10" t="s">
        <v>87</v>
      </c>
      <c r="X10" t="s">
        <v>128</v>
      </c>
      <c r="Y10" t="s">
        <v>279</v>
      </c>
      <c r="Z10" t="s">
        <v>4464</v>
      </c>
      <c r="AC10">
        <v>39354</v>
      </c>
      <c r="AE10" t="s">
        <v>4465</v>
      </c>
      <c r="AF10" t="s">
        <v>277</v>
      </c>
      <c r="AG10" t="s">
        <v>243</v>
      </c>
      <c r="AH10" t="s">
        <v>4466</v>
      </c>
      <c r="AI10" t="s">
        <v>4467</v>
      </c>
      <c r="AJ10" t="s">
        <v>243</v>
      </c>
      <c r="AK10">
        <v>1</v>
      </c>
      <c r="AL10" t="s">
        <v>128</v>
      </c>
      <c r="AM10" t="s">
        <v>78</v>
      </c>
      <c r="AN10">
        <v>180400061101</v>
      </c>
      <c r="AO10" t="s">
        <v>78</v>
      </c>
      <c r="AP10" t="s">
        <v>78</v>
      </c>
      <c r="AQ10" t="s">
        <v>78</v>
      </c>
      <c r="AR10" t="s">
        <v>4430</v>
      </c>
      <c r="AS10" t="s">
        <v>4431</v>
      </c>
      <c r="AT10" t="s">
        <v>78</v>
      </c>
      <c r="AU10" t="s">
        <v>78</v>
      </c>
      <c r="AV10" t="s">
        <v>78</v>
      </c>
      <c r="AW10" t="s">
        <v>78</v>
      </c>
      <c r="AX10" t="s">
        <v>78</v>
      </c>
      <c r="AY10" t="s">
        <v>78</v>
      </c>
      <c r="AZ10" t="s">
        <v>78</v>
      </c>
      <c r="BA10" t="s">
        <v>78</v>
      </c>
      <c r="BB10" t="s">
        <v>78</v>
      </c>
      <c r="BC10" t="s">
        <v>78</v>
      </c>
      <c r="BD10" t="s">
        <v>78</v>
      </c>
      <c r="BE10" t="s">
        <v>78</v>
      </c>
      <c r="BF10" t="s">
        <v>78</v>
      </c>
      <c r="BG10" t="s">
        <v>78</v>
      </c>
      <c r="BH10" t="s">
        <v>78</v>
      </c>
      <c r="BI10" t="s">
        <v>55</v>
      </c>
      <c r="BJ10" t="s">
        <v>78</v>
      </c>
      <c r="BK10" t="s">
        <v>78</v>
      </c>
      <c r="BL10" t="s">
        <v>78</v>
      </c>
      <c r="BM10" t="s">
        <v>78</v>
      </c>
      <c r="BN10" t="s">
        <v>78</v>
      </c>
      <c r="BO10" t="s">
        <v>55</v>
      </c>
      <c r="BP10" t="s">
        <v>55</v>
      </c>
      <c r="BQ10" t="s">
        <v>4468</v>
      </c>
      <c r="BR10">
        <v>1898</v>
      </c>
      <c r="BS10" s="45" t="s">
        <v>78</v>
      </c>
      <c r="BT10" s="45">
        <v>24473</v>
      </c>
    </row>
    <row r="11" spans="1:72" x14ac:dyDescent="0.25">
      <c r="A11">
        <v>8</v>
      </c>
      <c r="B11">
        <v>15228</v>
      </c>
      <c r="C11">
        <v>16189</v>
      </c>
      <c r="D11" t="s">
        <v>515</v>
      </c>
      <c r="E11" t="s">
        <v>4469</v>
      </c>
      <c r="F11">
        <v>6</v>
      </c>
      <c r="G11" t="s">
        <v>4420</v>
      </c>
      <c r="H11">
        <v>22</v>
      </c>
      <c r="I11" t="s">
        <v>4421</v>
      </c>
      <c r="J11">
        <v>10</v>
      </c>
      <c r="L11" t="s">
        <v>4422</v>
      </c>
      <c r="M11" t="s">
        <v>4434</v>
      </c>
      <c r="N11" t="s">
        <v>4423</v>
      </c>
      <c r="O11">
        <v>1978950.1181999999</v>
      </c>
      <c r="P11">
        <v>6838176.05406</v>
      </c>
      <c r="Q11">
        <v>3</v>
      </c>
      <c r="R11">
        <v>37.425894419999999</v>
      </c>
      <c r="S11">
        <v>-119.54774965</v>
      </c>
      <c r="U11" t="s">
        <v>516</v>
      </c>
      <c r="V11" t="s">
        <v>87</v>
      </c>
      <c r="W11" t="s">
        <v>87</v>
      </c>
      <c r="X11" t="s">
        <v>128</v>
      </c>
      <c r="Y11" t="s">
        <v>279</v>
      </c>
      <c r="Z11" t="s">
        <v>4470</v>
      </c>
      <c r="AC11">
        <v>39354</v>
      </c>
      <c r="AE11" t="s">
        <v>4465</v>
      </c>
      <c r="AF11" t="s">
        <v>277</v>
      </c>
      <c r="AG11" t="s">
        <v>369</v>
      </c>
      <c r="AH11" t="s">
        <v>4471</v>
      </c>
      <c r="AI11" t="s">
        <v>4472</v>
      </c>
      <c r="AJ11" t="s">
        <v>369</v>
      </c>
      <c r="AK11">
        <v>1</v>
      </c>
      <c r="AL11" t="s">
        <v>128</v>
      </c>
      <c r="AM11" t="s">
        <v>78</v>
      </c>
      <c r="AN11">
        <v>180400061101</v>
      </c>
      <c r="AO11" t="s">
        <v>78</v>
      </c>
      <c r="AP11">
        <v>45000</v>
      </c>
      <c r="AQ11" t="s">
        <v>78</v>
      </c>
      <c r="AR11" t="s">
        <v>4430</v>
      </c>
      <c r="AS11" t="s">
        <v>4431</v>
      </c>
      <c r="AT11" t="s">
        <v>78</v>
      </c>
      <c r="AU11" t="s">
        <v>78</v>
      </c>
      <c r="AV11" t="s">
        <v>78</v>
      </c>
      <c r="AW11" t="s">
        <v>78</v>
      </c>
      <c r="AX11" t="s">
        <v>78</v>
      </c>
      <c r="AY11" t="s">
        <v>78</v>
      </c>
      <c r="AZ11" t="s">
        <v>78</v>
      </c>
      <c r="BA11" t="s">
        <v>78</v>
      </c>
      <c r="BB11" t="s">
        <v>78</v>
      </c>
      <c r="BC11" t="s">
        <v>78</v>
      </c>
      <c r="BD11" t="s">
        <v>55</v>
      </c>
      <c r="BE11" t="s">
        <v>78</v>
      </c>
      <c r="BF11" t="s">
        <v>78</v>
      </c>
      <c r="BG11" t="s">
        <v>78</v>
      </c>
      <c r="BH11" t="s">
        <v>78</v>
      </c>
      <c r="BI11" t="s">
        <v>78</v>
      </c>
      <c r="BJ11" t="s">
        <v>78</v>
      </c>
      <c r="BK11" t="s">
        <v>78</v>
      </c>
      <c r="BL11" t="s">
        <v>78</v>
      </c>
      <c r="BM11" t="s">
        <v>78</v>
      </c>
      <c r="BN11" t="s">
        <v>78</v>
      </c>
      <c r="BO11" t="s">
        <v>55</v>
      </c>
      <c r="BP11" t="s">
        <v>78</v>
      </c>
      <c r="BQ11" t="s">
        <v>4432</v>
      </c>
      <c r="BR11">
        <v>1873</v>
      </c>
      <c r="BS11" s="45">
        <v>34521</v>
      </c>
      <c r="BT11" s="45">
        <v>34521</v>
      </c>
    </row>
    <row r="12" spans="1:72" x14ac:dyDescent="0.25">
      <c r="A12">
        <v>9</v>
      </c>
      <c r="B12">
        <v>14874</v>
      </c>
      <c r="C12">
        <v>13410</v>
      </c>
      <c r="D12" t="s">
        <v>124</v>
      </c>
      <c r="E12" t="s">
        <v>4473</v>
      </c>
      <c r="F12">
        <v>2</v>
      </c>
      <c r="G12" t="s">
        <v>4420</v>
      </c>
      <c r="H12">
        <v>6</v>
      </c>
      <c r="I12" t="s">
        <v>4421</v>
      </c>
      <c r="J12">
        <v>34</v>
      </c>
      <c r="L12" t="s">
        <v>4448</v>
      </c>
      <c r="M12" t="s">
        <v>4422</v>
      </c>
      <c r="N12" t="s">
        <v>4423</v>
      </c>
      <c r="O12">
        <v>2083003.7378499999</v>
      </c>
      <c r="P12">
        <v>6326967.6568600005</v>
      </c>
      <c r="Q12">
        <v>3</v>
      </c>
      <c r="R12">
        <v>37.71273849</v>
      </c>
      <c r="S12">
        <v>-121.31137722</v>
      </c>
      <c r="U12" t="s">
        <v>128</v>
      </c>
      <c r="V12" t="s">
        <v>87</v>
      </c>
      <c r="W12" t="s">
        <v>87</v>
      </c>
      <c r="X12" t="s">
        <v>4474</v>
      </c>
      <c r="Y12" t="s">
        <v>59</v>
      </c>
      <c r="Z12" t="s">
        <v>4475</v>
      </c>
      <c r="AC12">
        <v>39354</v>
      </c>
      <c r="AD12" t="s">
        <v>4476</v>
      </c>
      <c r="AE12" t="s">
        <v>3435</v>
      </c>
      <c r="AF12" t="s">
        <v>4477</v>
      </c>
      <c r="AG12" t="s">
        <v>125</v>
      </c>
      <c r="AH12" t="s">
        <v>4478</v>
      </c>
      <c r="AI12" t="s">
        <v>4479</v>
      </c>
      <c r="AJ12" t="s">
        <v>126</v>
      </c>
      <c r="AK12">
        <v>1</v>
      </c>
      <c r="AL12" t="s">
        <v>4474</v>
      </c>
      <c r="AM12" t="s">
        <v>78</v>
      </c>
      <c r="AN12">
        <v>180400030203</v>
      </c>
      <c r="AO12" t="s">
        <v>78</v>
      </c>
      <c r="AP12" t="s">
        <v>78</v>
      </c>
      <c r="AQ12" t="s">
        <v>78</v>
      </c>
      <c r="AR12" t="s">
        <v>4430</v>
      </c>
      <c r="AS12" t="s">
        <v>4431</v>
      </c>
      <c r="AT12" t="s">
        <v>78</v>
      </c>
      <c r="AU12" t="s">
        <v>78</v>
      </c>
      <c r="AV12" t="s">
        <v>78</v>
      </c>
      <c r="AW12" t="s">
        <v>78</v>
      </c>
      <c r="AX12" t="s">
        <v>78</v>
      </c>
      <c r="AY12" t="s">
        <v>78</v>
      </c>
      <c r="AZ12" t="s">
        <v>78</v>
      </c>
      <c r="BA12" t="s">
        <v>78</v>
      </c>
      <c r="BB12" t="s">
        <v>78</v>
      </c>
      <c r="BC12" t="s">
        <v>78</v>
      </c>
      <c r="BD12" t="s">
        <v>55</v>
      </c>
      <c r="BE12" t="s">
        <v>78</v>
      </c>
      <c r="BF12" t="s">
        <v>78</v>
      </c>
      <c r="BG12" t="s">
        <v>78</v>
      </c>
      <c r="BH12" t="s">
        <v>78</v>
      </c>
      <c r="BI12" t="s">
        <v>78</v>
      </c>
      <c r="BJ12" t="s">
        <v>78</v>
      </c>
      <c r="BK12" t="s">
        <v>78</v>
      </c>
      <c r="BL12" t="s">
        <v>78</v>
      </c>
      <c r="BM12" t="s">
        <v>78</v>
      </c>
      <c r="BN12" t="s">
        <v>78</v>
      </c>
      <c r="BO12" t="s">
        <v>55</v>
      </c>
      <c r="BP12" t="s">
        <v>78</v>
      </c>
      <c r="BQ12" t="s">
        <v>4432</v>
      </c>
      <c r="BR12">
        <v>1912</v>
      </c>
      <c r="BS12" s="45" t="s">
        <v>78</v>
      </c>
      <c r="BT12" s="45">
        <v>24563</v>
      </c>
    </row>
    <row r="13" spans="1:72" x14ac:dyDescent="0.25">
      <c r="A13">
        <v>10</v>
      </c>
      <c r="B13">
        <v>14495</v>
      </c>
      <c r="C13">
        <v>43832</v>
      </c>
      <c r="D13" t="s">
        <v>502</v>
      </c>
      <c r="E13" t="s">
        <v>4480</v>
      </c>
      <c r="F13">
        <v>3</v>
      </c>
      <c r="G13" t="s">
        <v>4420</v>
      </c>
      <c r="H13">
        <v>14</v>
      </c>
      <c r="I13" t="s">
        <v>4421</v>
      </c>
      <c r="J13">
        <v>17</v>
      </c>
      <c r="L13" t="s">
        <v>4434</v>
      </c>
      <c r="M13" t="s">
        <v>4448</v>
      </c>
      <c r="N13" t="s">
        <v>4423</v>
      </c>
      <c r="O13">
        <v>2067201.6579100001</v>
      </c>
      <c r="P13">
        <v>6577768.62048</v>
      </c>
      <c r="Q13">
        <v>3</v>
      </c>
      <c r="R13">
        <v>37.67212112</v>
      </c>
      <c r="S13">
        <v>-120.44436507</v>
      </c>
      <c r="U13" t="s">
        <v>350</v>
      </c>
      <c r="V13" t="s">
        <v>87</v>
      </c>
      <c r="W13" t="s">
        <v>55</v>
      </c>
      <c r="X13" t="s">
        <v>350</v>
      </c>
      <c r="Y13" t="s">
        <v>437</v>
      </c>
      <c r="Z13" t="s">
        <v>4481</v>
      </c>
      <c r="AC13">
        <v>39354</v>
      </c>
      <c r="AE13" t="s">
        <v>4482</v>
      </c>
      <c r="AF13" t="s">
        <v>4483</v>
      </c>
      <c r="AG13" t="s">
        <v>503</v>
      </c>
      <c r="AH13" t="s">
        <v>4484</v>
      </c>
      <c r="AI13" t="s">
        <v>4485</v>
      </c>
      <c r="AJ13" t="s">
        <v>503</v>
      </c>
      <c r="AK13">
        <v>1</v>
      </c>
      <c r="AL13" t="s">
        <v>350</v>
      </c>
      <c r="AM13" t="s">
        <v>78</v>
      </c>
      <c r="AN13">
        <v>180400091401</v>
      </c>
      <c r="AO13" t="s">
        <v>78</v>
      </c>
      <c r="AP13" t="s">
        <v>78</v>
      </c>
      <c r="AQ13" t="s">
        <v>78</v>
      </c>
      <c r="AR13" t="s">
        <v>4430</v>
      </c>
      <c r="AS13" t="s">
        <v>4431</v>
      </c>
      <c r="AT13" t="s">
        <v>78</v>
      </c>
      <c r="AU13" t="s">
        <v>78</v>
      </c>
      <c r="AV13" t="s">
        <v>78</v>
      </c>
      <c r="AW13" t="s">
        <v>78</v>
      </c>
      <c r="AX13" t="s">
        <v>78</v>
      </c>
      <c r="AY13" t="s">
        <v>78</v>
      </c>
      <c r="AZ13" t="s">
        <v>78</v>
      </c>
      <c r="BA13" t="s">
        <v>78</v>
      </c>
      <c r="BB13" t="s">
        <v>78</v>
      </c>
      <c r="BC13" t="s">
        <v>78</v>
      </c>
      <c r="BD13" t="s">
        <v>55</v>
      </c>
      <c r="BE13" t="s">
        <v>78</v>
      </c>
      <c r="BF13" t="s">
        <v>78</v>
      </c>
      <c r="BG13" t="s">
        <v>55</v>
      </c>
      <c r="BH13" t="s">
        <v>78</v>
      </c>
      <c r="BI13" t="s">
        <v>55</v>
      </c>
      <c r="BJ13" t="s">
        <v>55</v>
      </c>
      <c r="BK13" t="s">
        <v>78</v>
      </c>
      <c r="BL13" t="s">
        <v>78</v>
      </c>
      <c r="BM13" t="s">
        <v>78</v>
      </c>
      <c r="BN13" t="s">
        <v>78</v>
      </c>
      <c r="BO13" t="s">
        <v>55</v>
      </c>
      <c r="BP13" t="s">
        <v>78</v>
      </c>
      <c r="BQ13" t="s">
        <v>4454</v>
      </c>
      <c r="BR13">
        <v>1900</v>
      </c>
      <c r="BS13" s="45" t="s">
        <v>78</v>
      </c>
      <c r="BT13" s="45">
        <v>33893</v>
      </c>
    </row>
    <row r="14" spans="1:72" x14ac:dyDescent="0.25">
      <c r="A14">
        <v>11</v>
      </c>
      <c r="B14">
        <v>14334</v>
      </c>
      <c r="C14">
        <v>25105</v>
      </c>
      <c r="D14" t="s">
        <v>461</v>
      </c>
      <c r="E14" t="s">
        <v>4486</v>
      </c>
      <c r="F14">
        <v>5</v>
      </c>
      <c r="G14" t="s">
        <v>4420</v>
      </c>
      <c r="H14">
        <v>22</v>
      </c>
      <c r="I14" t="s">
        <v>4421</v>
      </c>
      <c r="J14">
        <v>30</v>
      </c>
      <c r="L14" t="s">
        <v>4434</v>
      </c>
      <c r="M14" t="s">
        <v>4422</v>
      </c>
      <c r="N14" t="s">
        <v>4423</v>
      </c>
      <c r="O14">
        <v>1994150</v>
      </c>
      <c r="P14">
        <v>6820360</v>
      </c>
      <c r="Q14">
        <v>3</v>
      </c>
      <c r="R14">
        <v>37.4681</v>
      </c>
      <c r="S14">
        <v>-119.6086</v>
      </c>
      <c r="U14" t="s">
        <v>462</v>
      </c>
      <c r="V14" t="s">
        <v>87</v>
      </c>
      <c r="W14" t="s">
        <v>87</v>
      </c>
      <c r="X14" t="s">
        <v>314</v>
      </c>
      <c r="Y14" t="s">
        <v>279</v>
      </c>
      <c r="Z14" t="s">
        <v>4487</v>
      </c>
      <c r="AC14">
        <v>40024</v>
      </c>
      <c r="AE14" t="s">
        <v>4488</v>
      </c>
      <c r="AF14" t="s">
        <v>4489</v>
      </c>
      <c r="AG14" t="s">
        <v>369</v>
      </c>
      <c r="AH14" t="s">
        <v>4490</v>
      </c>
      <c r="AI14" t="s">
        <v>4491</v>
      </c>
      <c r="AJ14" t="s">
        <v>369</v>
      </c>
      <c r="AK14">
        <v>1</v>
      </c>
      <c r="AL14" t="s">
        <v>314</v>
      </c>
      <c r="AM14" t="s">
        <v>78</v>
      </c>
      <c r="AN14">
        <v>180400080203</v>
      </c>
      <c r="AO14" t="s">
        <v>78</v>
      </c>
      <c r="AP14">
        <v>45000</v>
      </c>
      <c r="AQ14" t="s">
        <v>78</v>
      </c>
      <c r="AR14" t="s">
        <v>4430</v>
      </c>
      <c r="AS14" t="s">
        <v>4431</v>
      </c>
      <c r="AT14" t="s">
        <v>78</v>
      </c>
      <c r="AU14" t="s">
        <v>78</v>
      </c>
      <c r="AV14" t="s">
        <v>78</v>
      </c>
      <c r="AW14" t="s">
        <v>78</v>
      </c>
      <c r="AX14" t="s">
        <v>78</v>
      </c>
      <c r="AY14" t="s">
        <v>78</v>
      </c>
      <c r="AZ14" t="s">
        <v>78</v>
      </c>
      <c r="BA14" t="s">
        <v>78</v>
      </c>
      <c r="BB14" t="s">
        <v>78</v>
      </c>
      <c r="BC14" t="s">
        <v>78</v>
      </c>
      <c r="BD14" t="s">
        <v>55</v>
      </c>
      <c r="BE14" t="s">
        <v>78</v>
      </c>
      <c r="BF14" t="s">
        <v>78</v>
      </c>
      <c r="BG14" t="s">
        <v>78</v>
      </c>
      <c r="BH14" t="s">
        <v>78</v>
      </c>
      <c r="BI14" t="s">
        <v>78</v>
      </c>
      <c r="BJ14" t="s">
        <v>78</v>
      </c>
      <c r="BK14" t="s">
        <v>78</v>
      </c>
      <c r="BL14" t="s">
        <v>78</v>
      </c>
      <c r="BM14" t="s">
        <v>78</v>
      </c>
      <c r="BN14" t="s">
        <v>78</v>
      </c>
      <c r="BO14" t="s">
        <v>55</v>
      </c>
      <c r="BP14" t="s">
        <v>78</v>
      </c>
      <c r="BQ14" t="s">
        <v>4432</v>
      </c>
      <c r="BR14">
        <v>1875</v>
      </c>
      <c r="BS14" s="45" t="s">
        <v>78</v>
      </c>
      <c r="BT14" s="45">
        <v>31320</v>
      </c>
    </row>
    <row r="15" spans="1:72" x14ac:dyDescent="0.25">
      <c r="A15">
        <v>12</v>
      </c>
      <c r="B15">
        <v>14749</v>
      </c>
      <c r="C15">
        <v>2357</v>
      </c>
      <c r="D15" t="s">
        <v>373</v>
      </c>
      <c r="E15" t="s">
        <v>4492</v>
      </c>
      <c r="F15">
        <v>3</v>
      </c>
      <c r="G15" t="s">
        <v>4420</v>
      </c>
      <c r="H15">
        <v>6</v>
      </c>
      <c r="I15" t="s">
        <v>4421</v>
      </c>
      <c r="J15">
        <v>2</v>
      </c>
      <c r="N15" t="s">
        <v>4423</v>
      </c>
      <c r="O15">
        <v>2078003.5427999999</v>
      </c>
      <c r="P15">
        <v>6337267.6408500001</v>
      </c>
      <c r="Q15">
        <v>3</v>
      </c>
      <c r="R15">
        <v>37.699246440000003</v>
      </c>
      <c r="S15">
        <v>-121.27562759</v>
      </c>
      <c r="U15" t="s">
        <v>128</v>
      </c>
      <c r="V15" t="s">
        <v>87</v>
      </c>
      <c r="W15" t="s">
        <v>87</v>
      </c>
      <c r="X15" t="s">
        <v>4474</v>
      </c>
      <c r="Y15" t="s">
        <v>59</v>
      </c>
      <c r="Z15" t="s">
        <v>4475</v>
      </c>
      <c r="AC15">
        <v>39354</v>
      </c>
      <c r="AD15" t="s">
        <v>4476</v>
      </c>
      <c r="AE15" t="s">
        <v>3435</v>
      </c>
      <c r="AF15" t="s">
        <v>4493</v>
      </c>
      <c r="AG15" t="s">
        <v>374</v>
      </c>
      <c r="AH15" t="s">
        <v>4494</v>
      </c>
      <c r="AI15" t="s">
        <v>4495</v>
      </c>
      <c r="AJ15" t="s">
        <v>374</v>
      </c>
      <c r="AK15">
        <v>1</v>
      </c>
      <c r="AL15" t="s">
        <v>4474</v>
      </c>
      <c r="AM15" t="s">
        <v>78</v>
      </c>
      <c r="AN15">
        <v>180400030202</v>
      </c>
      <c r="AO15" t="s">
        <v>78</v>
      </c>
      <c r="AP15">
        <v>340</v>
      </c>
      <c r="AQ15" t="s">
        <v>78</v>
      </c>
      <c r="AR15" t="s">
        <v>4430</v>
      </c>
      <c r="AS15" t="s">
        <v>4431</v>
      </c>
      <c r="AT15" t="s">
        <v>78</v>
      </c>
      <c r="AU15" t="s">
        <v>78</v>
      </c>
      <c r="AV15" t="s">
        <v>78</v>
      </c>
      <c r="AW15" t="s">
        <v>78</v>
      </c>
      <c r="AX15" t="s">
        <v>78</v>
      </c>
      <c r="AY15" t="s">
        <v>78</v>
      </c>
      <c r="AZ15" t="s">
        <v>78</v>
      </c>
      <c r="BA15" t="s">
        <v>78</v>
      </c>
      <c r="BB15" t="s">
        <v>78</v>
      </c>
      <c r="BC15" t="s">
        <v>78</v>
      </c>
      <c r="BD15" t="s">
        <v>55</v>
      </c>
      <c r="BE15" t="s">
        <v>78</v>
      </c>
      <c r="BF15" t="s">
        <v>78</v>
      </c>
      <c r="BG15" t="s">
        <v>78</v>
      </c>
      <c r="BH15" t="s">
        <v>78</v>
      </c>
      <c r="BI15" t="s">
        <v>78</v>
      </c>
      <c r="BJ15" t="s">
        <v>78</v>
      </c>
      <c r="BK15" t="s">
        <v>78</v>
      </c>
      <c r="BL15" t="s">
        <v>78</v>
      </c>
      <c r="BM15" t="s">
        <v>78</v>
      </c>
      <c r="BN15" t="s">
        <v>55</v>
      </c>
      <c r="BO15" t="s">
        <v>78</v>
      </c>
      <c r="BP15" t="s">
        <v>78</v>
      </c>
      <c r="BQ15" t="s">
        <v>4432</v>
      </c>
      <c r="BR15">
        <v>1966</v>
      </c>
      <c r="BS15" s="45" t="s">
        <v>78</v>
      </c>
      <c r="BT15" s="45">
        <v>25569</v>
      </c>
    </row>
    <row r="16" spans="1:72" x14ac:dyDescent="0.25">
      <c r="A16">
        <v>13</v>
      </c>
      <c r="B16">
        <v>15163</v>
      </c>
      <c r="C16">
        <v>2862</v>
      </c>
      <c r="D16" t="s">
        <v>366</v>
      </c>
      <c r="E16" t="s">
        <v>4496</v>
      </c>
      <c r="F16">
        <v>5</v>
      </c>
      <c r="G16" t="s">
        <v>4420</v>
      </c>
      <c r="H16">
        <v>15</v>
      </c>
      <c r="I16" t="s">
        <v>4421</v>
      </c>
      <c r="J16">
        <v>7</v>
      </c>
      <c r="L16" t="s">
        <v>4434</v>
      </c>
      <c r="M16" t="s">
        <v>4422</v>
      </c>
      <c r="N16" t="s">
        <v>4423</v>
      </c>
      <c r="O16">
        <v>2008801.73337</v>
      </c>
      <c r="P16">
        <v>6599768.8346800003</v>
      </c>
      <c r="Q16">
        <v>3</v>
      </c>
      <c r="R16">
        <v>37.511670539999997</v>
      </c>
      <c r="S16">
        <v>-120.36863399000001</v>
      </c>
      <c r="U16" t="s">
        <v>314</v>
      </c>
      <c r="V16" t="s">
        <v>87</v>
      </c>
      <c r="W16" t="s">
        <v>87</v>
      </c>
      <c r="X16" t="s">
        <v>4424</v>
      </c>
      <c r="Y16" t="s">
        <v>315</v>
      </c>
      <c r="Z16" t="s">
        <v>4497</v>
      </c>
      <c r="AC16">
        <v>39354</v>
      </c>
      <c r="AE16" t="s">
        <v>4488</v>
      </c>
      <c r="AF16" t="s">
        <v>4498</v>
      </c>
      <c r="AG16" t="s">
        <v>367</v>
      </c>
      <c r="AH16" t="s">
        <v>4499</v>
      </c>
      <c r="AI16" t="s">
        <v>4500</v>
      </c>
      <c r="AJ16" t="s">
        <v>367</v>
      </c>
      <c r="AK16">
        <v>1</v>
      </c>
      <c r="AL16" t="s">
        <v>4424</v>
      </c>
      <c r="AM16" t="s">
        <v>78</v>
      </c>
      <c r="AN16">
        <v>180400080802</v>
      </c>
      <c r="AO16" t="s">
        <v>78</v>
      </c>
      <c r="AP16" t="s">
        <v>78</v>
      </c>
      <c r="AQ16" t="s">
        <v>78</v>
      </c>
      <c r="AR16" t="s">
        <v>4430</v>
      </c>
      <c r="AS16" t="s">
        <v>4431</v>
      </c>
      <c r="AT16" t="s">
        <v>78</v>
      </c>
      <c r="AU16" t="s">
        <v>78</v>
      </c>
      <c r="AV16" t="s">
        <v>78</v>
      </c>
      <c r="AW16" t="s">
        <v>78</v>
      </c>
      <c r="AX16" t="s">
        <v>78</v>
      </c>
      <c r="AY16" t="s">
        <v>78</v>
      </c>
      <c r="AZ16" t="s">
        <v>78</v>
      </c>
      <c r="BA16" t="s">
        <v>78</v>
      </c>
      <c r="BB16" t="s">
        <v>78</v>
      </c>
      <c r="BC16" t="s">
        <v>78</v>
      </c>
      <c r="BD16" t="s">
        <v>55</v>
      </c>
      <c r="BE16" t="s">
        <v>78</v>
      </c>
      <c r="BF16" t="s">
        <v>78</v>
      </c>
      <c r="BG16" t="s">
        <v>78</v>
      </c>
      <c r="BH16" t="s">
        <v>78</v>
      </c>
      <c r="BI16" t="s">
        <v>78</v>
      </c>
      <c r="BJ16" t="s">
        <v>78</v>
      </c>
      <c r="BK16" t="s">
        <v>78</v>
      </c>
      <c r="BL16" t="s">
        <v>78</v>
      </c>
      <c r="BM16" t="s">
        <v>78</v>
      </c>
      <c r="BN16" t="s">
        <v>78</v>
      </c>
      <c r="BO16" t="s">
        <v>55</v>
      </c>
      <c r="BP16" t="s">
        <v>78</v>
      </c>
      <c r="BQ16" t="s">
        <v>4454</v>
      </c>
      <c r="BR16">
        <v>1911</v>
      </c>
      <c r="BS16" s="45" t="s">
        <v>78</v>
      </c>
      <c r="BT16" s="45">
        <v>25204</v>
      </c>
    </row>
    <row r="17" spans="1:72" x14ac:dyDescent="0.25">
      <c r="A17">
        <v>14</v>
      </c>
      <c r="B17">
        <v>17178</v>
      </c>
      <c r="C17">
        <v>33334</v>
      </c>
      <c r="D17" t="s">
        <v>91</v>
      </c>
      <c r="E17" t="s">
        <v>4501</v>
      </c>
      <c r="F17">
        <v>1</v>
      </c>
      <c r="G17" t="s">
        <v>87</v>
      </c>
      <c r="H17">
        <v>4</v>
      </c>
      <c r="I17" t="s">
        <v>4421</v>
      </c>
      <c r="J17">
        <v>19</v>
      </c>
      <c r="L17" t="s">
        <v>4434</v>
      </c>
      <c r="M17" t="s">
        <v>4448</v>
      </c>
      <c r="N17" t="s">
        <v>4423</v>
      </c>
      <c r="O17">
        <v>2158404.54899</v>
      </c>
      <c r="P17">
        <v>6248367.73893</v>
      </c>
      <c r="Q17">
        <v>3</v>
      </c>
      <c r="R17">
        <v>37.91761425</v>
      </c>
      <c r="S17">
        <v>-121.58610854</v>
      </c>
      <c r="U17" t="s">
        <v>93</v>
      </c>
      <c r="V17" t="s">
        <v>87</v>
      </c>
      <c r="W17" t="s">
        <v>87</v>
      </c>
      <c r="X17" t="s">
        <v>4474</v>
      </c>
      <c r="Y17" t="s">
        <v>94</v>
      </c>
      <c r="Z17" t="s">
        <v>4242</v>
      </c>
      <c r="AA17" t="s">
        <v>95</v>
      </c>
      <c r="AC17">
        <v>39354</v>
      </c>
      <c r="AD17" t="s">
        <v>4476</v>
      </c>
      <c r="AE17" t="s">
        <v>3435</v>
      </c>
      <c r="AF17" t="s">
        <v>4502</v>
      </c>
      <c r="AG17" t="s">
        <v>92</v>
      </c>
      <c r="AH17" t="s">
        <v>4503</v>
      </c>
      <c r="AI17" t="s">
        <v>4504</v>
      </c>
      <c r="AJ17" t="s">
        <v>92</v>
      </c>
      <c r="AK17">
        <v>1</v>
      </c>
      <c r="AL17" t="s">
        <v>4474</v>
      </c>
      <c r="AM17" t="s">
        <v>78</v>
      </c>
      <c r="AN17">
        <v>180400030802</v>
      </c>
      <c r="AO17" t="s">
        <v>78</v>
      </c>
      <c r="AP17" t="s">
        <v>78</v>
      </c>
      <c r="AQ17" t="s">
        <v>78</v>
      </c>
      <c r="AR17" t="s">
        <v>4430</v>
      </c>
      <c r="AS17" t="s">
        <v>4431</v>
      </c>
      <c r="AT17" t="s">
        <v>78</v>
      </c>
      <c r="AU17" t="s">
        <v>78</v>
      </c>
      <c r="AV17" t="s">
        <v>78</v>
      </c>
      <c r="AW17" t="s">
        <v>78</v>
      </c>
      <c r="AX17" t="s">
        <v>78</v>
      </c>
      <c r="AY17" t="s">
        <v>78</v>
      </c>
      <c r="AZ17" t="s">
        <v>78</v>
      </c>
      <c r="BA17" t="s">
        <v>78</v>
      </c>
      <c r="BB17" t="s">
        <v>78</v>
      </c>
      <c r="BC17" t="s">
        <v>78</v>
      </c>
      <c r="BD17" t="s">
        <v>55</v>
      </c>
      <c r="BE17" t="s">
        <v>78</v>
      </c>
      <c r="BF17" t="s">
        <v>78</v>
      </c>
      <c r="BG17" t="s">
        <v>78</v>
      </c>
      <c r="BH17" t="s">
        <v>78</v>
      </c>
      <c r="BI17" t="s">
        <v>78</v>
      </c>
      <c r="BJ17" t="s">
        <v>78</v>
      </c>
      <c r="BK17" t="s">
        <v>78</v>
      </c>
      <c r="BL17" t="s">
        <v>78</v>
      </c>
      <c r="BM17" t="s">
        <v>78</v>
      </c>
      <c r="BN17" t="s">
        <v>78</v>
      </c>
      <c r="BO17" t="s">
        <v>55</v>
      </c>
      <c r="BP17" t="s">
        <v>78</v>
      </c>
      <c r="BQ17" t="s">
        <v>4432</v>
      </c>
      <c r="BR17">
        <v>1912</v>
      </c>
      <c r="BS17" s="45" t="s">
        <v>78</v>
      </c>
      <c r="BT17" s="45">
        <v>24545</v>
      </c>
    </row>
    <row r="18" spans="1:72" x14ac:dyDescent="0.25">
      <c r="A18">
        <v>15</v>
      </c>
      <c r="B18">
        <v>16458</v>
      </c>
      <c r="C18">
        <v>15814</v>
      </c>
      <c r="D18" t="s">
        <v>352</v>
      </c>
      <c r="E18" t="s">
        <v>4505</v>
      </c>
      <c r="F18">
        <v>1</v>
      </c>
      <c r="G18" t="s">
        <v>87</v>
      </c>
      <c r="H18">
        <v>19</v>
      </c>
      <c r="I18" t="s">
        <v>4421</v>
      </c>
      <c r="J18">
        <v>3</v>
      </c>
      <c r="L18" t="s">
        <v>4448</v>
      </c>
      <c r="N18" t="s">
        <v>4423</v>
      </c>
      <c r="O18">
        <v>2177598.3967599999</v>
      </c>
      <c r="P18">
        <v>6739520.4052400002</v>
      </c>
      <c r="Q18">
        <v>3</v>
      </c>
      <c r="R18">
        <v>37.973707810000001</v>
      </c>
      <c r="S18">
        <v>-119.88297973</v>
      </c>
      <c r="U18" t="s">
        <v>353</v>
      </c>
      <c r="V18" t="s">
        <v>87</v>
      </c>
      <c r="W18" t="s">
        <v>87</v>
      </c>
      <c r="X18" t="s">
        <v>350</v>
      </c>
      <c r="Y18" t="s">
        <v>267</v>
      </c>
      <c r="Z18" t="s">
        <v>4506</v>
      </c>
      <c r="AC18">
        <v>39354</v>
      </c>
      <c r="AE18" t="s">
        <v>4482</v>
      </c>
      <c r="AF18" t="s">
        <v>4507</v>
      </c>
      <c r="AG18" t="s">
        <v>349</v>
      </c>
      <c r="AH18" t="s">
        <v>4508</v>
      </c>
      <c r="AI18" t="s">
        <v>4509</v>
      </c>
      <c r="AJ18" t="s">
        <v>349</v>
      </c>
      <c r="AK18">
        <v>1</v>
      </c>
      <c r="AL18" t="s">
        <v>350</v>
      </c>
      <c r="AM18" t="s">
        <v>78</v>
      </c>
      <c r="AN18">
        <v>180400090304</v>
      </c>
      <c r="AO18" t="s">
        <v>78</v>
      </c>
      <c r="AP18" t="s">
        <v>78</v>
      </c>
      <c r="AQ18" t="s">
        <v>78</v>
      </c>
      <c r="AR18" t="s">
        <v>4430</v>
      </c>
      <c r="AS18" t="s">
        <v>4431</v>
      </c>
      <c r="AT18" t="s">
        <v>78</v>
      </c>
      <c r="AU18" t="s">
        <v>78</v>
      </c>
      <c r="AV18" t="s">
        <v>78</v>
      </c>
      <c r="AW18" t="s">
        <v>78</v>
      </c>
      <c r="AX18" t="s">
        <v>78</v>
      </c>
      <c r="AY18" t="s">
        <v>78</v>
      </c>
      <c r="AZ18" t="s">
        <v>78</v>
      </c>
      <c r="BA18" t="s">
        <v>78</v>
      </c>
      <c r="BB18" t="s">
        <v>78</v>
      </c>
      <c r="BC18" t="s">
        <v>78</v>
      </c>
      <c r="BD18" t="s">
        <v>78</v>
      </c>
      <c r="BE18" t="s">
        <v>78</v>
      </c>
      <c r="BF18" t="s">
        <v>78</v>
      </c>
      <c r="BG18" t="s">
        <v>78</v>
      </c>
      <c r="BH18" t="s">
        <v>78</v>
      </c>
      <c r="BI18" t="s">
        <v>55</v>
      </c>
      <c r="BJ18" t="s">
        <v>78</v>
      </c>
      <c r="BK18" t="s">
        <v>78</v>
      </c>
      <c r="BL18" t="s">
        <v>78</v>
      </c>
      <c r="BM18" t="s">
        <v>78</v>
      </c>
      <c r="BN18" t="s">
        <v>78</v>
      </c>
      <c r="BO18" t="s">
        <v>55</v>
      </c>
      <c r="BP18" t="s">
        <v>55</v>
      </c>
      <c r="BQ18" t="s">
        <v>4468</v>
      </c>
      <c r="BR18">
        <v>1918</v>
      </c>
      <c r="BS18" s="45" t="s">
        <v>78</v>
      </c>
      <c r="BT18" s="45">
        <v>24473</v>
      </c>
    </row>
    <row r="19" spans="1:72" x14ac:dyDescent="0.25">
      <c r="A19">
        <v>16</v>
      </c>
      <c r="B19">
        <v>16631</v>
      </c>
      <c r="C19">
        <v>39193</v>
      </c>
      <c r="D19" t="s">
        <v>49</v>
      </c>
      <c r="E19" t="s">
        <v>4510</v>
      </c>
      <c r="F19">
        <v>1</v>
      </c>
      <c r="G19" t="s">
        <v>87</v>
      </c>
      <c r="H19">
        <v>6</v>
      </c>
      <c r="I19" t="s">
        <v>4421</v>
      </c>
      <c r="J19">
        <v>32</v>
      </c>
      <c r="L19" t="s">
        <v>4435</v>
      </c>
      <c r="M19" t="s">
        <v>4435</v>
      </c>
      <c r="N19" t="s">
        <v>4423</v>
      </c>
      <c r="O19">
        <v>2146403.8587600002</v>
      </c>
      <c r="P19">
        <v>6321567.41897</v>
      </c>
      <c r="Q19">
        <v>3</v>
      </c>
      <c r="R19">
        <v>37.886718879999997</v>
      </c>
      <c r="S19">
        <v>-121.33199390999999</v>
      </c>
      <c r="U19" t="s">
        <v>128</v>
      </c>
      <c r="V19" t="s">
        <v>87</v>
      </c>
      <c r="W19" t="s">
        <v>87</v>
      </c>
      <c r="X19" t="s">
        <v>4474</v>
      </c>
      <c r="Y19" t="s">
        <v>59</v>
      </c>
      <c r="Z19" t="s">
        <v>4511</v>
      </c>
      <c r="AC19">
        <v>39354</v>
      </c>
      <c r="AD19" t="s">
        <v>4476</v>
      </c>
      <c r="AE19" t="s">
        <v>3435</v>
      </c>
      <c r="AF19" t="s">
        <v>4512</v>
      </c>
      <c r="AG19" t="s">
        <v>50</v>
      </c>
      <c r="AH19" t="s">
        <v>4513</v>
      </c>
      <c r="AI19" t="s">
        <v>4514</v>
      </c>
      <c r="AJ19" t="s">
        <v>51</v>
      </c>
      <c r="AK19">
        <v>1</v>
      </c>
      <c r="AL19" t="s">
        <v>4474</v>
      </c>
      <c r="AM19" t="s">
        <v>78</v>
      </c>
      <c r="AN19">
        <v>180400030205</v>
      </c>
      <c r="AO19" t="s">
        <v>78</v>
      </c>
      <c r="AP19" t="s">
        <v>78</v>
      </c>
      <c r="AQ19" t="s">
        <v>78</v>
      </c>
      <c r="AR19" t="s">
        <v>4430</v>
      </c>
      <c r="AS19" t="s">
        <v>4431</v>
      </c>
      <c r="AT19" t="s">
        <v>78</v>
      </c>
      <c r="AU19" t="s">
        <v>78</v>
      </c>
      <c r="AV19" t="s">
        <v>78</v>
      </c>
      <c r="AW19" t="s">
        <v>78</v>
      </c>
      <c r="AX19" t="s">
        <v>78</v>
      </c>
      <c r="AY19" t="s">
        <v>78</v>
      </c>
      <c r="AZ19" t="s">
        <v>78</v>
      </c>
      <c r="BA19" t="s">
        <v>78</v>
      </c>
      <c r="BB19" t="s">
        <v>78</v>
      </c>
      <c r="BC19" t="s">
        <v>78</v>
      </c>
      <c r="BD19" t="s">
        <v>55</v>
      </c>
      <c r="BE19" t="s">
        <v>78</v>
      </c>
      <c r="BF19" t="s">
        <v>78</v>
      </c>
      <c r="BG19" t="s">
        <v>78</v>
      </c>
      <c r="BH19" t="s">
        <v>78</v>
      </c>
      <c r="BI19" t="s">
        <v>78</v>
      </c>
      <c r="BJ19" t="s">
        <v>78</v>
      </c>
      <c r="BK19" t="s">
        <v>78</v>
      </c>
      <c r="BL19" t="s">
        <v>78</v>
      </c>
      <c r="BM19" t="s">
        <v>78</v>
      </c>
      <c r="BN19" t="s">
        <v>55</v>
      </c>
      <c r="BO19" t="s">
        <v>55</v>
      </c>
      <c r="BP19" t="s">
        <v>78</v>
      </c>
      <c r="BQ19" t="s">
        <v>4432</v>
      </c>
      <c r="BR19">
        <v>1913</v>
      </c>
      <c r="BS19" s="45" t="s">
        <v>78</v>
      </c>
      <c r="BT19" s="45">
        <v>24488</v>
      </c>
    </row>
    <row r="20" spans="1:72" x14ac:dyDescent="0.25">
      <c r="A20">
        <v>17</v>
      </c>
      <c r="B20">
        <v>15493</v>
      </c>
      <c r="C20">
        <v>43071</v>
      </c>
      <c r="D20" t="s">
        <v>311</v>
      </c>
      <c r="E20" t="s">
        <v>4515</v>
      </c>
      <c r="F20">
        <v>5</v>
      </c>
      <c r="G20" t="s">
        <v>4420</v>
      </c>
      <c r="H20">
        <v>15</v>
      </c>
      <c r="I20" t="s">
        <v>4421</v>
      </c>
      <c r="J20">
        <v>4</v>
      </c>
      <c r="L20" t="s">
        <v>4435</v>
      </c>
      <c r="M20" t="s">
        <v>4434</v>
      </c>
      <c r="N20" t="s">
        <v>4423</v>
      </c>
      <c r="O20">
        <v>2012801.6194</v>
      </c>
      <c r="P20">
        <v>6611118.9619100001</v>
      </c>
      <c r="Q20">
        <v>3</v>
      </c>
      <c r="R20">
        <v>37.522605679999998</v>
      </c>
      <c r="S20">
        <v>-120.32947676000001</v>
      </c>
      <c r="U20" t="s">
        <v>314</v>
      </c>
      <c r="V20" t="s">
        <v>87</v>
      </c>
      <c r="W20" t="s">
        <v>87</v>
      </c>
      <c r="X20" t="s">
        <v>4424</v>
      </c>
      <c r="Y20" t="s">
        <v>315</v>
      </c>
      <c r="Z20" t="s">
        <v>4497</v>
      </c>
      <c r="AC20">
        <v>39354</v>
      </c>
      <c r="AE20" t="s">
        <v>4488</v>
      </c>
      <c r="AF20" t="s">
        <v>4516</v>
      </c>
      <c r="AG20" t="s">
        <v>312</v>
      </c>
      <c r="AH20" t="s">
        <v>4517</v>
      </c>
      <c r="AI20" t="s">
        <v>4518</v>
      </c>
      <c r="AJ20" t="s">
        <v>313</v>
      </c>
      <c r="AK20">
        <v>1</v>
      </c>
      <c r="AL20" t="s">
        <v>4424</v>
      </c>
      <c r="AM20" t="s">
        <v>78</v>
      </c>
      <c r="AN20">
        <v>180400080801</v>
      </c>
      <c r="AO20" t="s">
        <v>78</v>
      </c>
      <c r="AP20" t="s">
        <v>78</v>
      </c>
      <c r="AQ20" t="s">
        <v>78</v>
      </c>
      <c r="AR20" t="s">
        <v>4430</v>
      </c>
      <c r="AS20" t="s">
        <v>4431</v>
      </c>
      <c r="AT20" t="s">
        <v>78</v>
      </c>
      <c r="AU20" t="s">
        <v>78</v>
      </c>
      <c r="AV20" t="s">
        <v>78</v>
      </c>
      <c r="AW20" t="s">
        <v>78</v>
      </c>
      <c r="AX20" t="s">
        <v>78</v>
      </c>
      <c r="AY20" t="s">
        <v>78</v>
      </c>
      <c r="AZ20" t="s">
        <v>78</v>
      </c>
      <c r="BA20" t="s">
        <v>78</v>
      </c>
      <c r="BB20" t="s">
        <v>78</v>
      </c>
      <c r="BC20" t="s">
        <v>78</v>
      </c>
      <c r="BD20" t="s">
        <v>55</v>
      </c>
      <c r="BE20" t="s">
        <v>78</v>
      </c>
      <c r="BF20" t="s">
        <v>78</v>
      </c>
      <c r="BG20" t="s">
        <v>78</v>
      </c>
      <c r="BH20" t="s">
        <v>78</v>
      </c>
      <c r="BI20" t="s">
        <v>78</v>
      </c>
      <c r="BJ20" t="s">
        <v>78</v>
      </c>
      <c r="BK20" t="s">
        <v>78</v>
      </c>
      <c r="BL20" t="s">
        <v>55</v>
      </c>
      <c r="BM20" t="s">
        <v>78</v>
      </c>
      <c r="BN20" t="s">
        <v>78</v>
      </c>
      <c r="BO20" t="s">
        <v>55</v>
      </c>
      <c r="BP20" t="s">
        <v>78</v>
      </c>
      <c r="BQ20" t="s">
        <v>4432</v>
      </c>
      <c r="BR20">
        <v>1870</v>
      </c>
      <c r="BS20" s="45" t="s">
        <v>78</v>
      </c>
      <c r="BT20" s="45">
        <v>24473</v>
      </c>
    </row>
    <row r="21" spans="1:72" x14ac:dyDescent="0.25">
      <c r="A21">
        <v>18</v>
      </c>
      <c r="B21">
        <v>17601</v>
      </c>
      <c r="C21">
        <v>4622</v>
      </c>
      <c r="D21" t="s">
        <v>363</v>
      </c>
      <c r="E21" t="s">
        <v>4519</v>
      </c>
      <c r="F21">
        <v>1</v>
      </c>
      <c r="G21" t="s">
        <v>4420</v>
      </c>
      <c r="H21">
        <v>12</v>
      </c>
      <c r="I21" t="s">
        <v>4421</v>
      </c>
      <c r="J21">
        <v>10</v>
      </c>
      <c r="K21" t="s">
        <v>4520</v>
      </c>
      <c r="L21" t="s">
        <v>4422</v>
      </c>
      <c r="M21" t="s">
        <v>4435</v>
      </c>
      <c r="N21" t="s">
        <v>4423</v>
      </c>
      <c r="O21">
        <v>2136401.9627499999</v>
      </c>
      <c r="P21">
        <v>6523668.2244100003</v>
      </c>
      <c r="Q21">
        <v>3</v>
      </c>
      <c r="R21">
        <v>37.862108480000003</v>
      </c>
      <c r="S21">
        <v>-120.63162715</v>
      </c>
      <c r="U21" t="s">
        <v>365</v>
      </c>
      <c r="V21" t="s">
        <v>87</v>
      </c>
      <c r="W21" t="s">
        <v>87</v>
      </c>
      <c r="X21" t="s">
        <v>365</v>
      </c>
      <c r="Y21" t="s">
        <v>274</v>
      </c>
      <c r="Z21" t="s">
        <v>4521</v>
      </c>
      <c r="AC21">
        <v>39354</v>
      </c>
      <c r="AE21" t="s">
        <v>4522</v>
      </c>
      <c r="AF21" t="s">
        <v>4523</v>
      </c>
      <c r="AG21" t="s">
        <v>364</v>
      </c>
      <c r="AH21" t="s">
        <v>4524</v>
      </c>
      <c r="AI21" t="s">
        <v>4525</v>
      </c>
      <c r="AJ21" t="s">
        <v>364</v>
      </c>
      <c r="AK21">
        <v>1</v>
      </c>
      <c r="AL21" t="s">
        <v>365</v>
      </c>
      <c r="AM21" t="s">
        <v>78</v>
      </c>
      <c r="AN21">
        <v>180400100701</v>
      </c>
      <c r="AO21" t="s">
        <v>78</v>
      </c>
      <c r="AP21" t="s">
        <v>78</v>
      </c>
      <c r="AQ21" t="s">
        <v>78</v>
      </c>
      <c r="AR21" t="s">
        <v>4430</v>
      </c>
      <c r="AS21" t="s">
        <v>4431</v>
      </c>
      <c r="AT21" t="s">
        <v>78</v>
      </c>
      <c r="AU21" t="s">
        <v>78</v>
      </c>
      <c r="AV21" t="s">
        <v>78</v>
      </c>
      <c r="AW21" t="s">
        <v>78</v>
      </c>
      <c r="AX21" t="s">
        <v>78</v>
      </c>
      <c r="AY21" t="s">
        <v>78</v>
      </c>
      <c r="AZ21" t="s">
        <v>78</v>
      </c>
      <c r="BA21" t="s">
        <v>78</v>
      </c>
      <c r="BB21" t="s">
        <v>78</v>
      </c>
      <c r="BC21" t="s">
        <v>78</v>
      </c>
      <c r="BD21" t="s">
        <v>55</v>
      </c>
      <c r="BE21" t="s">
        <v>78</v>
      </c>
      <c r="BF21" t="s">
        <v>78</v>
      </c>
      <c r="BG21" t="s">
        <v>78</v>
      </c>
      <c r="BH21" t="s">
        <v>78</v>
      </c>
      <c r="BI21" t="s">
        <v>78</v>
      </c>
      <c r="BJ21" t="s">
        <v>78</v>
      </c>
      <c r="BK21" t="s">
        <v>78</v>
      </c>
      <c r="BL21" t="s">
        <v>78</v>
      </c>
      <c r="BM21" t="s">
        <v>78</v>
      </c>
      <c r="BN21" t="s">
        <v>78</v>
      </c>
      <c r="BO21" t="s">
        <v>55</v>
      </c>
      <c r="BP21" t="s">
        <v>78</v>
      </c>
      <c r="BQ21" t="s">
        <v>4454</v>
      </c>
      <c r="BR21">
        <v>1913</v>
      </c>
      <c r="BS21" s="45" t="s">
        <v>78</v>
      </c>
      <c r="BT21" s="45">
        <v>25204</v>
      </c>
    </row>
    <row r="22" spans="1:72" x14ac:dyDescent="0.25">
      <c r="A22">
        <v>19</v>
      </c>
      <c r="B22">
        <v>17704</v>
      </c>
      <c r="C22">
        <v>44625</v>
      </c>
      <c r="D22" t="s">
        <v>420</v>
      </c>
      <c r="E22" t="s">
        <v>4526</v>
      </c>
      <c r="F22">
        <v>1</v>
      </c>
      <c r="G22" t="s">
        <v>4420</v>
      </c>
      <c r="H22">
        <v>6</v>
      </c>
      <c r="I22" t="s">
        <v>4421</v>
      </c>
      <c r="J22">
        <v>0</v>
      </c>
      <c r="N22" t="s">
        <v>4423</v>
      </c>
      <c r="O22">
        <v>2136503.8178599998</v>
      </c>
      <c r="P22">
        <v>6325767.4512499999</v>
      </c>
      <c r="Q22">
        <v>3</v>
      </c>
      <c r="R22">
        <v>37.859633219999999</v>
      </c>
      <c r="S22">
        <v>-121.31714114</v>
      </c>
      <c r="U22" t="s">
        <v>128</v>
      </c>
      <c r="V22" t="s">
        <v>87</v>
      </c>
      <c r="W22" t="s">
        <v>87</v>
      </c>
      <c r="X22" t="s">
        <v>4474</v>
      </c>
      <c r="Y22" t="s">
        <v>59</v>
      </c>
      <c r="Z22" t="s">
        <v>4222</v>
      </c>
      <c r="AC22">
        <v>39354</v>
      </c>
      <c r="AD22" t="s">
        <v>4476</v>
      </c>
      <c r="AE22" t="s">
        <v>3435</v>
      </c>
      <c r="AF22" t="s">
        <v>4512</v>
      </c>
      <c r="AG22" t="s">
        <v>421</v>
      </c>
      <c r="AH22" t="s">
        <v>4527</v>
      </c>
      <c r="AI22" t="s">
        <v>4528</v>
      </c>
      <c r="AJ22" t="s">
        <v>421</v>
      </c>
      <c r="AK22" t="s">
        <v>78</v>
      </c>
      <c r="AL22" t="s">
        <v>78</v>
      </c>
      <c r="AM22" t="s">
        <v>78</v>
      </c>
      <c r="AN22" t="s">
        <v>78</v>
      </c>
      <c r="AO22" t="s">
        <v>78</v>
      </c>
      <c r="AP22" t="s">
        <v>78</v>
      </c>
      <c r="AQ22" t="s">
        <v>78</v>
      </c>
      <c r="AR22" t="s">
        <v>4430</v>
      </c>
      <c r="AS22" t="s">
        <v>4529</v>
      </c>
      <c r="AT22" t="s">
        <v>78</v>
      </c>
      <c r="AU22" t="s">
        <v>78</v>
      </c>
      <c r="AV22" t="s">
        <v>78</v>
      </c>
      <c r="AW22" t="s">
        <v>78</v>
      </c>
      <c r="AX22" t="s">
        <v>78</v>
      </c>
      <c r="AY22" t="s">
        <v>78</v>
      </c>
      <c r="AZ22" t="s">
        <v>78</v>
      </c>
      <c r="BA22" t="s">
        <v>78</v>
      </c>
      <c r="BB22" t="s">
        <v>78</v>
      </c>
      <c r="BC22" t="s">
        <v>78</v>
      </c>
      <c r="BD22" t="s">
        <v>55</v>
      </c>
      <c r="BE22" t="s">
        <v>78</v>
      </c>
      <c r="BF22" t="s">
        <v>78</v>
      </c>
      <c r="BG22" t="s">
        <v>78</v>
      </c>
      <c r="BH22" t="s">
        <v>78</v>
      </c>
      <c r="BI22" t="s">
        <v>78</v>
      </c>
      <c r="BJ22" t="s">
        <v>78</v>
      </c>
      <c r="BK22" t="s">
        <v>78</v>
      </c>
      <c r="BL22" t="s">
        <v>78</v>
      </c>
      <c r="BM22" t="s">
        <v>78</v>
      </c>
      <c r="BN22" t="s">
        <v>55</v>
      </c>
      <c r="BO22" t="s">
        <v>78</v>
      </c>
      <c r="BP22" t="s">
        <v>78</v>
      </c>
      <c r="BQ22" t="s">
        <v>4432</v>
      </c>
      <c r="BR22">
        <v>1935</v>
      </c>
      <c r="BS22" s="45" t="s">
        <v>78</v>
      </c>
      <c r="BT22" s="45">
        <v>28052</v>
      </c>
    </row>
    <row r="23" spans="1:72" x14ac:dyDescent="0.25">
      <c r="A23">
        <v>20</v>
      </c>
      <c r="B23">
        <v>17722</v>
      </c>
      <c r="C23">
        <v>42759</v>
      </c>
      <c r="D23" t="s">
        <v>348</v>
      </c>
      <c r="E23" t="s">
        <v>4530</v>
      </c>
      <c r="F23">
        <v>1</v>
      </c>
      <c r="G23" t="s">
        <v>87</v>
      </c>
      <c r="H23">
        <v>20</v>
      </c>
      <c r="I23" t="s">
        <v>4421</v>
      </c>
      <c r="J23">
        <v>16</v>
      </c>
      <c r="L23" t="s">
        <v>4448</v>
      </c>
      <c r="M23" t="s">
        <v>4422</v>
      </c>
      <c r="N23" t="s">
        <v>4423</v>
      </c>
      <c r="O23">
        <v>2168197.8610999999</v>
      </c>
      <c r="P23">
        <v>6766770.4836100005</v>
      </c>
      <c r="Q23">
        <v>3</v>
      </c>
      <c r="R23">
        <v>37.947361299999997</v>
      </c>
      <c r="S23">
        <v>-119.78869348000001</v>
      </c>
      <c r="U23" t="s">
        <v>350</v>
      </c>
      <c r="V23" t="s">
        <v>87</v>
      </c>
      <c r="W23" t="s">
        <v>87</v>
      </c>
      <c r="X23" t="s">
        <v>350</v>
      </c>
      <c r="Y23" t="s">
        <v>267</v>
      </c>
      <c r="Z23" t="s">
        <v>4531</v>
      </c>
      <c r="AC23">
        <v>39354</v>
      </c>
      <c r="AE23" t="s">
        <v>4482</v>
      </c>
      <c r="AF23" t="s">
        <v>4532</v>
      </c>
      <c r="AG23" t="s">
        <v>349</v>
      </c>
      <c r="AH23" t="s">
        <v>4533</v>
      </c>
      <c r="AI23" t="s">
        <v>4534</v>
      </c>
      <c r="AJ23" t="s">
        <v>349</v>
      </c>
      <c r="AK23">
        <v>1</v>
      </c>
      <c r="AL23" t="s">
        <v>350</v>
      </c>
      <c r="AM23" t="s">
        <v>78</v>
      </c>
      <c r="AN23">
        <v>180400090505</v>
      </c>
      <c r="AO23" t="s">
        <v>78</v>
      </c>
      <c r="AP23" t="s">
        <v>78</v>
      </c>
      <c r="AQ23" t="s">
        <v>78</v>
      </c>
      <c r="AR23" t="s">
        <v>4430</v>
      </c>
      <c r="AS23" t="s">
        <v>4431</v>
      </c>
      <c r="AT23" t="s">
        <v>78</v>
      </c>
      <c r="AU23" t="s">
        <v>78</v>
      </c>
      <c r="AV23" t="s">
        <v>78</v>
      </c>
      <c r="AW23" t="s">
        <v>78</v>
      </c>
      <c r="AX23" t="s">
        <v>78</v>
      </c>
      <c r="AY23" t="s">
        <v>78</v>
      </c>
      <c r="AZ23" t="s">
        <v>78</v>
      </c>
      <c r="BA23" t="s">
        <v>78</v>
      </c>
      <c r="BB23" t="s">
        <v>78</v>
      </c>
      <c r="BC23" t="s">
        <v>55</v>
      </c>
      <c r="BD23" t="s">
        <v>78</v>
      </c>
      <c r="BE23" t="s">
        <v>78</v>
      </c>
      <c r="BF23" t="s">
        <v>78</v>
      </c>
      <c r="BG23" t="s">
        <v>55</v>
      </c>
      <c r="BH23" t="s">
        <v>78</v>
      </c>
      <c r="BI23" t="s">
        <v>55</v>
      </c>
      <c r="BJ23" t="s">
        <v>78</v>
      </c>
      <c r="BK23" t="s">
        <v>78</v>
      </c>
      <c r="BL23" t="s">
        <v>78</v>
      </c>
      <c r="BM23" t="s">
        <v>78</v>
      </c>
      <c r="BN23" t="s">
        <v>78</v>
      </c>
      <c r="BO23" t="s">
        <v>55</v>
      </c>
      <c r="BP23" t="s">
        <v>78</v>
      </c>
      <c r="BQ23" t="s">
        <v>4468</v>
      </c>
      <c r="BR23">
        <v>1922</v>
      </c>
      <c r="BS23" s="45" t="s">
        <v>78</v>
      </c>
      <c r="BT23" s="45">
        <v>24473</v>
      </c>
    </row>
    <row r="24" spans="1:72" x14ac:dyDescent="0.25">
      <c r="A24">
        <v>21</v>
      </c>
      <c r="B24">
        <v>16936</v>
      </c>
      <c r="C24">
        <v>25414</v>
      </c>
      <c r="D24" t="s">
        <v>412</v>
      </c>
      <c r="E24" t="s">
        <v>4535</v>
      </c>
      <c r="F24">
        <v>1</v>
      </c>
      <c r="G24" t="s">
        <v>4420</v>
      </c>
      <c r="H24">
        <v>6</v>
      </c>
      <c r="I24" t="s">
        <v>4421</v>
      </c>
      <c r="J24">
        <v>0</v>
      </c>
      <c r="N24" t="s">
        <v>4423</v>
      </c>
      <c r="O24">
        <v>2124203.7991499999</v>
      </c>
      <c r="P24">
        <v>6327967.5006600004</v>
      </c>
      <c r="Q24">
        <v>3</v>
      </c>
      <c r="R24">
        <v>37.825907409999999</v>
      </c>
      <c r="S24">
        <v>-121.30915231</v>
      </c>
      <c r="U24" t="s">
        <v>128</v>
      </c>
      <c r="V24" t="s">
        <v>87</v>
      </c>
      <c r="W24" t="s">
        <v>87</v>
      </c>
      <c r="X24" t="s">
        <v>4474</v>
      </c>
      <c r="Y24" t="s">
        <v>59</v>
      </c>
      <c r="Z24" t="s">
        <v>4222</v>
      </c>
      <c r="AC24">
        <v>39354</v>
      </c>
      <c r="AD24" t="s">
        <v>4476</v>
      </c>
      <c r="AE24" t="s">
        <v>3435</v>
      </c>
      <c r="AF24" t="s">
        <v>4512</v>
      </c>
      <c r="AG24" t="s">
        <v>413</v>
      </c>
      <c r="AH24" t="s">
        <v>4536</v>
      </c>
      <c r="AI24" t="s">
        <v>4528</v>
      </c>
      <c r="AJ24" t="s">
        <v>413</v>
      </c>
      <c r="AK24" t="s">
        <v>78</v>
      </c>
      <c r="AL24" t="s">
        <v>78</v>
      </c>
      <c r="AM24" t="s">
        <v>78</v>
      </c>
      <c r="AN24" t="s">
        <v>78</v>
      </c>
      <c r="AO24" t="s">
        <v>78</v>
      </c>
      <c r="AP24">
        <v>400</v>
      </c>
      <c r="AQ24" t="s">
        <v>78</v>
      </c>
      <c r="AR24" t="s">
        <v>4430</v>
      </c>
      <c r="AS24" t="s">
        <v>4529</v>
      </c>
      <c r="AT24" t="s">
        <v>78</v>
      </c>
      <c r="AU24" t="s">
        <v>78</v>
      </c>
      <c r="AV24" t="s">
        <v>78</v>
      </c>
      <c r="AW24" t="s">
        <v>78</v>
      </c>
      <c r="AX24" t="s">
        <v>78</v>
      </c>
      <c r="AY24" t="s">
        <v>78</v>
      </c>
      <c r="AZ24" t="s">
        <v>78</v>
      </c>
      <c r="BA24" t="s">
        <v>78</v>
      </c>
      <c r="BB24" t="s">
        <v>78</v>
      </c>
      <c r="BC24" t="s">
        <v>78</v>
      </c>
      <c r="BD24" t="s">
        <v>55</v>
      </c>
      <c r="BE24" t="s">
        <v>78</v>
      </c>
      <c r="BF24" t="s">
        <v>78</v>
      </c>
      <c r="BG24" t="s">
        <v>78</v>
      </c>
      <c r="BH24" t="s">
        <v>78</v>
      </c>
      <c r="BI24" t="s">
        <v>78</v>
      </c>
      <c r="BJ24" t="s">
        <v>78</v>
      </c>
      <c r="BK24" t="s">
        <v>78</v>
      </c>
      <c r="BL24" t="s">
        <v>78</v>
      </c>
      <c r="BM24" t="s">
        <v>78</v>
      </c>
      <c r="BN24" t="s">
        <v>55</v>
      </c>
      <c r="BO24" t="s">
        <v>78</v>
      </c>
      <c r="BP24" t="s">
        <v>78</v>
      </c>
      <c r="BQ24" t="s">
        <v>4432</v>
      </c>
      <c r="BR24">
        <v>1942</v>
      </c>
      <c r="BS24" s="45" t="s">
        <v>78</v>
      </c>
      <c r="BT24" s="45">
        <v>27942</v>
      </c>
    </row>
    <row r="25" spans="1:72" x14ac:dyDescent="0.25">
      <c r="A25">
        <v>22</v>
      </c>
      <c r="B25">
        <v>18035</v>
      </c>
      <c r="C25">
        <v>27501</v>
      </c>
      <c r="D25" t="s">
        <v>400</v>
      </c>
      <c r="E25" t="s">
        <v>4537</v>
      </c>
      <c r="F25">
        <v>5</v>
      </c>
      <c r="G25" t="s">
        <v>87</v>
      </c>
      <c r="H25">
        <v>4</v>
      </c>
      <c r="I25" t="s">
        <v>4421</v>
      </c>
      <c r="J25">
        <v>16</v>
      </c>
      <c r="N25" t="s">
        <v>4423</v>
      </c>
      <c r="O25">
        <v>1863588.5041100001</v>
      </c>
      <c r="P25">
        <v>6692057.8049900001</v>
      </c>
      <c r="Q25">
        <v>2</v>
      </c>
      <c r="R25">
        <v>38.278548360000002</v>
      </c>
      <c r="S25">
        <v>-121.54579067</v>
      </c>
      <c r="U25" t="s">
        <v>216</v>
      </c>
      <c r="V25" t="s">
        <v>87</v>
      </c>
      <c r="W25" t="s">
        <v>87</v>
      </c>
      <c r="X25" t="s">
        <v>4538</v>
      </c>
      <c r="Y25" t="s">
        <v>341</v>
      </c>
      <c r="Z25" t="s">
        <v>4539</v>
      </c>
      <c r="AA25" t="s">
        <v>342</v>
      </c>
      <c r="AC25">
        <v>39354</v>
      </c>
      <c r="AD25" t="s">
        <v>4476</v>
      </c>
      <c r="AE25" t="s">
        <v>4540</v>
      </c>
      <c r="AF25" t="s">
        <v>4541</v>
      </c>
      <c r="AG25" t="s">
        <v>338</v>
      </c>
      <c r="AH25" t="s">
        <v>4542</v>
      </c>
      <c r="AI25" t="s">
        <v>4543</v>
      </c>
      <c r="AJ25" t="s">
        <v>339</v>
      </c>
      <c r="AK25">
        <v>1</v>
      </c>
      <c r="AL25" t="s">
        <v>4538</v>
      </c>
      <c r="AM25" t="s">
        <v>78</v>
      </c>
      <c r="AN25">
        <v>180201630702</v>
      </c>
      <c r="AO25" t="s">
        <v>78</v>
      </c>
      <c r="AP25" t="s">
        <v>78</v>
      </c>
      <c r="AQ25" t="s">
        <v>78</v>
      </c>
      <c r="AR25" t="s">
        <v>4430</v>
      </c>
      <c r="AS25" t="s">
        <v>4431</v>
      </c>
      <c r="AT25" t="s">
        <v>78</v>
      </c>
      <c r="AU25" t="s">
        <v>78</v>
      </c>
      <c r="AV25" t="s">
        <v>78</v>
      </c>
      <c r="AW25" t="s">
        <v>78</v>
      </c>
      <c r="AX25" t="s">
        <v>78</v>
      </c>
      <c r="AY25" t="s">
        <v>78</v>
      </c>
      <c r="AZ25" t="s">
        <v>78</v>
      </c>
      <c r="BA25" t="s">
        <v>78</v>
      </c>
      <c r="BB25" t="s">
        <v>78</v>
      </c>
      <c r="BC25" t="s">
        <v>78</v>
      </c>
      <c r="BD25" t="s">
        <v>55</v>
      </c>
      <c r="BE25" t="s">
        <v>78</v>
      </c>
      <c r="BF25" t="s">
        <v>78</v>
      </c>
      <c r="BG25" t="s">
        <v>78</v>
      </c>
      <c r="BH25" t="s">
        <v>78</v>
      </c>
      <c r="BI25" t="s">
        <v>78</v>
      </c>
      <c r="BJ25" t="s">
        <v>78</v>
      </c>
      <c r="BK25" t="s">
        <v>78</v>
      </c>
      <c r="BL25" t="s">
        <v>78</v>
      </c>
      <c r="BM25" t="s">
        <v>78</v>
      </c>
      <c r="BN25" t="s">
        <v>55</v>
      </c>
      <c r="BO25" t="s">
        <v>78</v>
      </c>
      <c r="BP25" t="s">
        <v>78</v>
      </c>
      <c r="BQ25" t="s">
        <v>4468</v>
      </c>
      <c r="BR25">
        <v>1929</v>
      </c>
      <c r="BS25" s="45" t="s">
        <v>78</v>
      </c>
      <c r="BT25" s="45">
        <v>26665</v>
      </c>
    </row>
    <row r="26" spans="1:72" x14ac:dyDescent="0.25">
      <c r="A26">
        <v>23</v>
      </c>
      <c r="B26">
        <v>20412</v>
      </c>
      <c r="C26">
        <v>27480</v>
      </c>
      <c r="D26" t="s">
        <v>195</v>
      </c>
      <c r="E26" t="s">
        <v>4544</v>
      </c>
      <c r="F26">
        <v>7</v>
      </c>
      <c r="G26" t="s">
        <v>87</v>
      </c>
      <c r="H26">
        <v>3</v>
      </c>
      <c r="I26" t="s">
        <v>4421</v>
      </c>
      <c r="J26">
        <v>18</v>
      </c>
      <c r="L26" t="s">
        <v>4435</v>
      </c>
      <c r="M26" t="s">
        <v>4448</v>
      </c>
      <c r="N26" t="s">
        <v>4423</v>
      </c>
      <c r="O26">
        <v>1926688.3825099999</v>
      </c>
      <c r="P26">
        <v>6652258.12048</v>
      </c>
      <c r="Q26">
        <v>2</v>
      </c>
      <c r="R26">
        <v>38.452275219999997</v>
      </c>
      <c r="S26">
        <v>-121.68366389000001</v>
      </c>
      <c r="U26" t="s">
        <v>196</v>
      </c>
      <c r="V26" t="s">
        <v>87</v>
      </c>
      <c r="W26" t="s">
        <v>87</v>
      </c>
      <c r="X26" t="s">
        <v>4538</v>
      </c>
      <c r="Y26" t="s">
        <v>170</v>
      </c>
      <c r="Z26" t="s">
        <v>4545</v>
      </c>
      <c r="AC26">
        <v>39354</v>
      </c>
      <c r="AD26" t="s">
        <v>4476</v>
      </c>
      <c r="AE26" t="s">
        <v>4540</v>
      </c>
      <c r="AF26" t="s">
        <v>4546</v>
      </c>
      <c r="AG26" t="s">
        <v>146</v>
      </c>
      <c r="AH26" t="s">
        <v>4547</v>
      </c>
      <c r="AI26" t="s">
        <v>4548</v>
      </c>
      <c r="AJ26" t="s">
        <v>146</v>
      </c>
      <c r="AK26">
        <v>1</v>
      </c>
      <c r="AL26" t="s">
        <v>4538</v>
      </c>
      <c r="AM26" t="s">
        <v>78</v>
      </c>
      <c r="AN26">
        <v>180201630606</v>
      </c>
      <c r="AO26" t="s">
        <v>78</v>
      </c>
      <c r="AP26" t="s">
        <v>78</v>
      </c>
      <c r="AQ26" t="s">
        <v>78</v>
      </c>
      <c r="AR26" t="s">
        <v>4430</v>
      </c>
      <c r="AS26" t="s">
        <v>4431</v>
      </c>
      <c r="AT26" t="s">
        <v>78</v>
      </c>
      <c r="AU26" t="s">
        <v>78</v>
      </c>
      <c r="AV26" t="s">
        <v>78</v>
      </c>
      <c r="AW26" t="s">
        <v>78</v>
      </c>
      <c r="AX26" t="s">
        <v>78</v>
      </c>
      <c r="AY26" t="s">
        <v>78</v>
      </c>
      <c r="AZ26" t="s">
        <v>78</v>
      </c>
      <c r="BA26" t="s">
        <v>78</v>
      </c>
      <c r="BB26" t="s">
        <v>78</v>
      </c>
      <c r="BC26" t="s">
        <v>78</v>
      </c>
      <c r="BD26" t="s">
        <v>55</v>
      </c>
      <c r="BE26" t="s">
        <v>78</v>
      </c>
      <c r="BF26" t="s">
        <v>78</v>
      </c>
      <c r="BG26" t="s">
        <v>78</v>
      </c>
      <c r="BH26" t="s">
        <v>78</v>
      </c>
      <c r="BI26" t="s">
        <v>78</v>
      </c>
      <c r="BJ26" t="s">
        <v>78</v>
      </c>
      <c r="BK26" t="s">
        <v>78</v>
      </c>
      <c r="BL26" t="s">
        <v>78</v>
      </c>
      <c r="BM26" t="s">
        <v>78</v>
      </c>
      <c r="BN26" t="s">
        <v>55</v>
      </c>
      <c r="BO26" t="s">
        <v>78</v>
      </c>
      <c r="BP26" t="s">
        <v>78</v>
      </c>
      <c r="BQ26" t="s">
        <v>4454</v>
      </c>
      <c r="BR26">
        <v>1949</v>
      </c>
      <c r="BS26" s="45" t="s">
        <v>78</v>
      </c>
      <c r="BT26" s="45">
        <v>24580</v>
      </c>
    </row>
    <row r="27" spans="1:72" x14ac:dyDescent="0.25">
      <c r="A27">
        <v>24</v>
      </c>
      <c r="B27">
        <v>18037</v>
      </c>
      <c r="C27">
        <v>25073</v>
      </c>
      <c r="D27" t="s">
        <v>345</v>
      </c>
      <c r="E27" t="s">
        <v>4549</v>
      </c>
      <c r="F27">
        <v>5</v>
      </c>
      <c r="G27" t="s">
        <v>87</v>
      </c>
      <c r="H27">
        <v>4</v>
      </c>
      <c r="I27" t="s">
        <v>4421</v>
      </c>
      <c r="J27">
        <v>16</v>
      </c>
      <c r="N27" t="s">
        <v>4423</v>
      </c>
      <c r="O27">
        <v>1863588.5041100001</v>
      </c>
      <c r="P27">
        <v>6692057.8049900001</v>
      </c>
      <c r="Q27">
        <v>2</v>
      </c>
      <c r="R27">
        <v>38.278548360000002</v>
      </c>
      <c r="S27">
        <v>-121.54579067</v>
      </c>
      <c r="U27" t="s">
        <v>216</v>
      </c>
      <c r="V27" t="s">
        <v>87</v>
      </c>
      <c r="W27" t="s">
        <v>87</v>
      </c>
      <c r="X27" t="s">
        <v>4538</v>
      </c>
      <c r="Y27" t="s">
        <v>341</v>
      </c>
      <c r="Z27" t="s">
        <v>4539</v>
      </c>
      <c r="AA27" t="s">
        <v>342</v>
      </c>
      <c r="AC27">
        <v>39354</v>
      </c>
      <c r="AD27" t="s">
        <v>4476</v>
      </c>
      <c r="AE27" t="s">
        <v>4540</v>
      </c>
      <c r="AF27" t="s">
        <v>4541</v>
      </c>
      <c r="AG27" t="s">
        <v>338</v>
      </c>
      <c r="AH27" t="s">
        <v>4542</v>
      </c>
      <c r="AI27" t="s">
        <v>4543</v>
      </c>
      <c r="AJ27" t="s">
        <v>339</v>
      </c>
      <c r="AK27">
        <v>1</v>
      </c>
      <c r="AL27" t="s">
        <v>4538</v>
      </c>
      <c r="AM27" t="s">
        <v>78</v>
      </c>
      <c r="AN27">
        <v>180201630702</v>
      </c>
      <c r="AO27" t="s">
        <v>78</v>
      </c>
      <c r="AP27" t="s">
        <v>78</v>
      </c>
      <c r="AQ27" t="s">
        <v>78</v>
      </c>
      <c r="AR27" t="s">
        <v>4430</v>
      </c>
      <c r="AS27" t="s">
        <v>4431</v>
      </c>
      <c r="AT27" t="s">
        <v>78</v>
      </c>
      <c r="AU27" t="s">
        <v>78</v>
      </c>
      <c r="AV27" t="s">
        <v>78</v>
      </c>
      <c r="AW27" t="s">
        <v>78</v>
      </c>
      <c r="AX27" t="s">
        <v>78</v>
      </c>
      <c r="AY27" t="s">
        <v>78</v>
      </c>
      <c r="AZ27" t="s">
        <v>78</v>
      </c>
      <c r="BA27" t="s">
        <v>78</v>
      </c>
      <c r="BB27" t="s">
        <v>78</v>
      </c>
      <c r="BC27" t="s">
        <v>78</v>
      </c>
      <c r="BD27" t="s">
        <v>55</v>
      </c>
      <c r="BE27" t="s">
        <v>78</v>
      </c>
      <c r="BF27" t="s">
        <v>78</v>
      </c>
      <c r="BG27" t="s">
        <v>78</v>
      </c>
      <c r="BH27" t="s">
        <v>78</v>
      </c>
      <c r="BI27" t="s">
        <v>78</v>
      </c>
      <c r="BJ27" t="s">
        <v>78</v>
      </c>
      <c r="BK27" t="s">
        <v>78</v>
      </c>
      <c r="BL27" t="s">
        <v>78</v>
      </c>
      <c r="BM27" t="s">
        <v>78</v>
      </c>
      <c r="BN27" t="s">
        <v>55</v>
      </c>
      <c r="BO27" t="s">
        <v>78</v>
      </c>
      <c r="BP27" t="s">
        <v>78</v>
      </c>
      <c r="BQ27" t="s">
        <v>4432</v>
      </c>
      <c r="BR27">
        <v>1929</v>
      </c>
      <c r="BS27" s="45" t="s">
        <v>78</v>
      </c>
      <c r="BT27" s="45">
        <v>24473</v>
      </c>
    </row>
    <row r="28" spans="1:72" x14ac:dyDescent="0.25">
      <c r="A28">
        <v>25</v>
      </c>
      <c r="B28">
        <v>20434</v>
      </c>
      <c r="C28">
        <v>36389</v>
      </c>
      <c r="D28" t="s">
        <v>154</v>
      </c>
      <c r="E28" t="s">
        <v>4550</v>
      </c>
      <c r="F28">
        <v>6</v>
      </c>
      <c r="G28" t="s">
        <v>87</v>
      </c>
      <c r="H28">
        <v>2</v>
      </c>
      <c r="I28" t="s">
        <v>4421</v>
      </c>
      <c r="J28">
        <v>25</v>
      </c>
      <c r="L28" t="s">
        <v>4435</v>
      </c>
      <c r="M28" t="s">
        <v>4434</v>
      </c>
      <c r="N28" t="s">
        <v>4423</v>
      </c>
      <c r="O28">
        <v>1883188.6932600001</v>
      </c>
      <c r="P28">
        <v>6646758.1226199996</v>
      </c>
      <c r="Q28">
        <v>2</v>
      </c>
      <c r="R28">
        <v>38.332881499999999</v>
      </c>
      <c r="S28">
        <v>-121.70336499</v>
      </c>
      <c r="U28" t="s">
        <v>155</v>
      </c>
      <c r="V28" t="s">
        <v>87</v>
      </c>
      <c r="W28" t="s">
        <v>87</v>
      </c>
      <c r="X28" t="s">
        <v>4538</v>
      </c>
      <c r="Y28" t="s">
        <v>77</v>
      </c>
      <c r="Z28" t="s">
        <v>4551</v>
      </c>
      <c r="AC28">
        <v>39354</v>
      </c>
      <c r="AD28" t="s">
        <v>4476</v>
      </c>
      <c r="AE28" t="s">
        <v>4540</v>
      </c>
      <c r="AF28" t="s">
        <v>4546</v>
      </c>
      <c r="AG28" t="s">
        <v>146</v>
      </c>
      <c r="AH28" t="s">
        <v>4552</v>
      </c>
      <c r="AI28" t="s">
        <v>4553</v>
      </c>
      <c r="AJ28" t="s">
        <v>146</v>
      </c>
      <c r="AK28">
        <v>1</v>
      </c>
      <c r="AL28" t="s">
        <v>4538</v>
      </c>
      <c r="AM28" t="s">
        <v>78</v>
      </c>
      <c r="AN28">
        <v>180201630606</v>
      </c>
      <c r="AO28" t="s">
        <v>78</v>
      </c>
      <c r="AP28" t="s">
        <v>78</v>
      </c>
      <c r="AQ28" t="s">
        <v>78</v>
      </c>
      <c r="AR28" t="s">
        <v>4430</v>
      </c>
      <c r="AS28" t="s">
        <v>4431</v>
      </c>
      <c r="AT28" t="s">
        <v>78</v>
      </c>
      <c r="AU28" t="s">
        <v>78</v>
      </c>
      <c r="AV28" t="s">
        <v>78</v>
      </c>
      <c r="AW28" t="s">
        <v>78</v>
      </c>
      <c r="AX28" t="s">
        <v>78</v>
      </c>
      <c r="AY28" t="s">
        <v>78</v>
      </c>
      <c r="AZ28" t="s">
        <v>78</v>
      </c>
      <c r="BA28" t="s">
        <v>78</v>
      </c>
      <c r="BB28" t="s">
        <v>78</v>
      </c>
      <c r="BC28" t="s">
        <v>78</v>
      </c>
      <c r="BD28" t="s">
        <v>55</v>
      </c>
      <c r="BE28" t="s">
        <v>78</v>
      </c>
      <c r="BF28" t="s">
        <v>78</v>
      </c>
      <c r="BG28" t="s">
        <v>78</v>
      </c>
      <c r="BH28" t="s">
        <v>78</v>
      </c>
      <c r="BI28" t="s">
        <v>78</v>
      </c>
      <c r="BJ28" t="s">
        <v>55</v>
      </c>
      <c r="BK28" t="s">
        <v>78</v>
      </c>
      <c r="BL28" t="s">
        <v>78</v>
      </c>
      <c r="BM28" t="s">
        <v>78</v>
      </c>
      <c r="BN28" t="s">
        <v>55</v>
      </c>
      <c r="BO28" t="s">
        <v>78</v>
      </c>
      <c r="BP28" t="s">
        <v>78</v>
      </c>
      <c r="BQ28" t="s">
        <v>4454</v>
      </c>
      <c r="BR28">
        <v>1950</v>
      </c>
      <c r="BS28" s="45" t="s">
        <v>78</v>
      </c>
      <c r="BT28" s="45">
        <v>24580</v>
      </c>
    </row>
    <row r="29" spans="1:72" x14ac:dyDescent="0.25">
      <c r="A29">
        <v>26</v>
      </c>
      <c r="B29">
        <v>20099</v>
      </c>
      <c r="C29">
        <v>36391</v>
      </c>
      <c r="D29" t="s">
        <v>176</v>
      </c>
      <c r="E29" t="s">
        <v>4554</v>
      </c>
      <c r="F29">
        <v>6</v>
      </c>
      <c r="G29" t="s">
        <v>87</v>
      </c>
      <c r="H29">
        <v>2</v>
      </c>
      <c r="I29" t="s">
        <v>4421</v>
      </c>
      <c r="J29">
        <v>15</v>
      </c>
      <c r="L29" t="s">
        <v>4448</v>
      </c>
      <c r="M29" t="s">
        <v>4422</v>
      </c>
      <c r="N29" t="s">
        <v>4423</v>
      </c>
      <c r="O29">
        <v>1896188.7138499999</v>
      </c>
      <c r="P29">
        <v>6636058.1751899999</v>
      </c>
      <c r="Q29">
        <v>2</v>
      </c>
      <c r="R29">
        <v>38.368667780000003</v>
      </c>
      <c r="S29">
        <v>-121.74053618000001</v>
      </c>
      <c r="U29" t="s">
        <v>177</v>
      </c>
      <c r="V29" t="s">
        <v>87</v>
      </c>
      <c r="W29" t="s">
        <v>87</v>
      </c>
      <c r="X29" t="s">
        <v>4538</v>
      </c>
      <c r="Y29" t="s">
        <v>77</v>
      </c>
      <c r="Z29" t="s">
        <v>4551</v>
      </c>
      <c r="AC29">
        <v>39354</v>
      </c>
      <c r="AD29" t="s">
        <v>4476</v>
      </c>
      <c r="AE29" t="s">
        <v>4540</v>
      </c>
      <c r="AF29" t="s">
        <v>4546</v>
      </c>
      <c r="AG29" t="s">
        <v>146</v>
      </c>
      <c r="AH29" t="s">
        <v>4555</v>
      </c>
      <c r="AI29" t="s">
        <v>4556</v>
      </c>
      <c r="AJ29" t="s">
        <v>146</v>
      </c>
      <c r="AK29">
        <v>1</v>
      </c>
      <c r="AL29" t="s">
        <v>4538</v>
      </c>
      <c r="AM29" t="s">
        <v>78</v>
      </c>
      <c r="AN29">
        <v>180201630606</v>
      </c>
      <c r="AO29" t="s">
        <v>78</v>
      </c>
      <c r="AP29" t="s">
        <v>78</v>
      </c>
      <c r="AQ29" t="s">
        <v>78</v>
      </c>
      <c r="AR29" t="s">
        <v>4430</v>
      </c>
      <c r="AS29" t="s">
        <v>4431</v>
      </c>
      <c r="AT29" t="s">
        <v>78</v>
      </c>
      <c r="AU29" t="s">
        <v>78</v>
      </c>
      <c r="AV29" t="s">
        <v>78</v>
      </c>
      <c r="AW29" t="s">
        <v>78</v>
      </c>
      <c r="AX29" t="s">
        <v>78</v>
      </c>
      <c r="AY29" t="s">
        <v>78</v>
      </c>
      <c r="AZ29" t="s">
        <v>78</v>
      </c>
      <c r="BA29" t="s">
        <v>78</v>
      </c>
      <c r="BB29" t="s">
        <v>78</v>
      </c>
      <c r="BC29" t="s">
        <v>78</v>
      </c>
      <c r="BD29" t="s">
        <v>55</v>
      </c>
      <c r="BE29" t="s">
        <v>78</v>
      </c>
      <c r="BF29" t="s">
        <v>78</v>
      </c>
      <c r="BG29" t="s">
        <v>78</v>
      </c>
      <c r="BH29" t="s">
        <v>78</v>
      </c>
      <c r="BI29" t="s">
        <v>78</v>
      </c>
      <c r="BJ29" t="s">
        <v>78</v>
      </c>
      <c r="BK29" t="s">
        <v>78</v>
      </c>
      <c r="BL29" t="s">
        <v>78</v>
      </c>
      <c r="BM29" t="s">
        <v>78</v>
      </c>
      <c r="BN29" t="s">
        <v>55</v>
      </c>
      <c r="BO29" t="s">
        <v>78</v>
      </c>
      <c r="BP29" t="s">
        <v>78</v>
      </c>
      <c r="BQ29" t="s">
        <v>4454</v>
      </c>
      <c r="BR29">
        <v>1946</v>
      </c>
      <c r="BS29" s="45" t="s">
        <v>78</v>
      </c>
      <c r="BT29" s="45">
        <v>24580</v>
      </c>
    </row>
    <row r="30" spans="1:72" x14ac:dyDescent="0.25">
      <c r="A30">
        <v>27</v>
      </c>
      <c r="B30">
        <v>19363</v>
      </c>
      <c r="C30">
        <v>10199</v>
      </c>
      <c r="D30" t="s">
        <v>482</v>
      </c>
      <c r="E30" t="s">
        <v>4557</v>
      </c>
      <c r="F30">
        <v>5</v>
      </c>
      <c r="G30" t="s">
        <v>87</v>
      </c>
      <c r="H30">
        <v>4</v>
      </c>
      <c r="I30" t="s">
        <v>4421</v>
      </c>
      <c r="J30">
        <v>2</v>
      </c>
      <c r="K30" t="s">
        <v>4520</v>
      </c>
      <c r="L30" t="s">
        <v>4435</v>
      </c>
      <c r="M30" t="s">
        <v>4422</v>
      </c>
      <c r="N30" t="s">
        <v>4423</v>
      </c>
      <c r="O30">
        <v>1876188.3086399999</v>
      </c>
      <c r="P30">
        <v>6703757.7776499996</v>
      </c>
      <c r="Q30">
        <v>2</v>
      </c>
      <c r="R30">
        <v>38.312977580000002</v>
      </c>
      <c r="S30">
        <v>-121.50479616</v>
      </c>
      <c r="U30" t="s">
        <v>484</v>
      </c>
      <c r="V30" t="s">
        <v>87</v>
      </c>
      <c r="W30" t="s">
        <v>87</v>
      </c>
      <c r="X30" t="s">
        <v>4538</v>
      </c>
      <c r="Y30" t="s">
        <v>341</v>
      </c>
      <c r="Z30" t="s">
        <v>4539</v>
      </c>
      <c r="AA30" t="s">
        <v>485</v>
      </c>
      <c r="AC30">
        <v>39354</v>
      </c>
      <c r="AD30" t="s">
        <v>4476</v>
      </c>
      <c r="AE30" t="s">
        <v>4558</v>
      </c>
      <c r="AF30" t="s">
        <v>4559</v>
      </c>
      <c r="AG30" t="s">
        <v>483</v>
      </c>
      <c r="AH30" t="s">
        <v>4560</v>
      </c>
      <c r="AI30" t="s">
        <v>4561</v>
      </c>
      <c r="AJ30" t="s">
        <v>483</v>
      </c>
      <c r="AK30">
        <v>1</v>
      </c>
      <c r="AL30" t="s">
        <v>4538</v>
      </c>
      <c r="AM30" t="s">
        <v>78</v>
      </c>
      <c r="AN30">
        <v>180400121002</v>
      </c>
      <c r="AO30" t="s">
        <v>78</v>
      </c>
      <c r="AP30">
        <v>495</v>
      </c>
      <c r="AQ30" t="s">
        <v>78</v>
      </c>
      <c r="AR30" t="s">
        <v>4430</v>
      </c>
      <c r="AS30" t="s">
        <v>4431</v>
      </c>
      <c r="AT30" t="s">
        <v>78</v>
      </c>
      <c r="AU30" t="s">
        <v>78</v>
      </c>
      <c r="AV30" t="s">
        <v>78</v>
      </c>
      <c r="AW30" t="s">
        <v>78</v>
      </c>
      <c r="AX30" t="s">
        <v>78</v>
      </c>
      <c r="AY30" t="s">
        <v>78</v>
      </c>
      <c r="AZ30" t="s">
        <v>78</v>
      </c>
      <c r="BA30" t="s">
        <v>78</v>
      </c>
      <c r="BB30" t="s">
        <v>78</v>
      </c>
      <c r="BC30" t="s">
        <v>78</v>
      </c>
      <c r="BD30" t="s">
        <v>55</v>
      </c>
      <c r="BE30" t="s">
        <v>78</v>
      </c>
      <c r="BF30" t="s">
        <v>78</v>
      </c>
      <c r="BG30" t="s">
        <v>78</v>
      </c>
      <c r="BH30" t="s">
        <v>78</v>
      </c>
      <c r="BI30" t="s">
        <v>78</v>
      </c>
      <c r="BJ30" t="s">
        <v>78</v>
      </c>
      <c r="BK30" t="s">
        <v>78</v>
      </c>
      <c r="BL30" t="s">
        <v>78</v>
      </c>
      <c r="BM30" t="s">
        <v>78</v>
      </c>
      <c r="BN30" t="s">
        <v>55</v>
      </c>
      <c r="BO30" t="s">
        <v>55</v>
      </c>
      <c r="BP30" t="s">
        <v>78</v>
      </c>
      <c r="BQ30" t="s">
        <v>4432</v>
      </c>
      <c r="BR30">
        <v>1913</v>
      </c>
      <c r="BS30" s="45" t="s">
        <v>78</v>
      </c>
      <c r="BT30" s="45">
        <v>33392</v>
      </c>
    </row>
    <row r="31" spans="1:72" x14ac:dyDescent="0.25">
      <c r="A31">
        <v>28</v>
      </c>
      <c r="B31">
        <v>19561</v>
      </c>
      <c r="C31">
        <v>39320</v>
      </c>
      <c r="D31" t="s">
        <v>265</v>
      </c>
      <c r="E31" t="s">
        <v>4562</v>
      </c>
      <c r="F31">
        <v>5</v>
      </c>
      <c r="G31" t="s">
        <v>87</v>
      </c>
      <c r="H31">
        <v>20</v>
      </c>
      <c r="I31" t="s">
        <v>4421</v>
      </c>
      <c r="J31">
        <v>13</v>
      </c>
      <c r="L31" t="s">
        <v>4448</v>
      </c>
      <c r="M31" t="s">
        <v>4434</v>
      </c>
      <c r="N31" t="s">
        <v>4423</v>
      </c>
      <c r="O31">
        <v>2289897.26731</v>
      </c>
      <c r="P31">
        <v>6781671.8865499999</v>
      </c>
      <c r="Q31">
        <v>3</v>
      </c>
      <c r="R31">
        <v>38.281229070000002</v>
      </c>
      <c r="S31">
        <v>-119.7335607</v>
      </c>
      <c r="U31" t="s">
        <v>266</v>
      </c>
      <c r="V31" t="s">
        <v>87</v>
      </c>
      <c r="W31" t="s">
        <v>87</v>
      </c>
      <c r="X31" t="s">
        <v>365</v>
      </c>
      <c r="Y31" t="s">
        <v>267</v>
      </c>
      <c r="Z31" t="s">
        <v>4563</v>
      </c>
      <c r="AC31">
        <v>39354</v>
      </c>
      <c r="AE31" t="s">
        <v>4522</v>
      </c>
      <c r="AF31" t="s">
        <v>4564</v>
      </c>
      <c r="AG31" t="s">
        <v>243</v>
      </c>
      <c r="AH31" t="s">
        <v>4565</v>
      </c>
      <c r="AI31" t="s">
        <v>4566</v>
      </c>
      <c r="AJ31" t="s">
        <v>243</v>
      </c>
      <c r="AK31">
        <v>1</v>
      </c>
      <c r="AL31" t="s">
        <v>365</v>
      </c>
      <c r="AM31" t="s">
        <v>78</v>
      </c>
      <c r="AN31">
        <v>180400100201</v>
      </c>
      <c r="AO31" t="s">
        <v>78</v>
      </c>
      <c r="AP31" t="s">
        <v>78</v>
      </c>
      <c r="AQ31" t="s">
        <v>78</v>
      </c>
      <c r="AR31" t="s">
        <v>4430</v>
      </c>
      <c r="AS31" t="s">
        <v>4431</v>
      </c>
      <c r="AT31" t="s">
        <v>78</v>
      </c>
      <c r="AU31" t="s">
        <v>78</v>
      </c>
      <c r="AV31" t="s">
        <v>78</v>
      </c>
      <c r="AW31" t="s">
        <v>78</v>
      </c>
      <c r="AX31" t="s">
        <v>78</v>
      </c>
      <c r="AY31" t="s">
        <v>78</v>
      </c>
      <c r="AZ31" t="s">
        <v>78</v>
      </c>
      <c r="BA31" t="s">
        <v>78</v>
      </c>
      <c r="BB31" t="s">
        <v>78</v>
      </c>
      <c r="BC31" t="s">
        <v>78</v>
      </c>
      <c r="BD31" t="s">
        <v>78</v>
      </c>
      <c r="BE31" t="s">
        <v>78</v>
      </c>
      <c r="BF31" t="s">
        <v>78</v>
      </c>
      <c r="BG31" t="s">
        <v>78</v>
      </c>
      <c r="BH31" t="s">
        <v>78</v>
      </c>
      <c r="BI31" t="s">
        <v>55</v>
      </c>
      <c r="BJ31" t="s">
        <v>78</v>
      </c>
      <c r="BK31" t="s">
        <v>78</v>
      </c>
      <c r="BL31" t="s">
        <v>78</v>
      </c>
      <c r="BM31" t="s">
        <v>78</v>
      </c>
      <c r="BN31" t="s">
        <v>78</v>
      </c>
      <c r="BO31" t="s">
        <v>55</v>
      </c>
      <c r="BP31" t="s">
        <v>55</v>
      </c>
      <c r="BQ31" t="s">
        <v>4468</v>
      </c>
      <c r="BR31">
        <v>1909</v>
      </c>
      <c r="BS31" s="45" t="s">
        <v>78</v>
      </c>
      <c r="BT31" s="45">
        <v>24473</v>
      </c>
    </row>
    <row r="32" spans="1:72" x14ac:dyDescent="0.25">
      <c r="A32">
        <v>29</v>
      </c>
      <c r="B32">
        <v>15953</v>
      </c>
      <c r="C32">
        <v>38814</v>
      </c>
      <c r="D32" t="s">
        <v>435</v>
      </c>
      <c r="E32" t="s">
        <v>4567</v>
      </c>
      <c r="F32">
        <v>5</v>
      </c>
      <c r="G32" t="s">
        <v>4420</v>
      </c>
      <c r="H32">
        <v>8</v>
      </c>
      <c r="I32" t="s">
        <v>4421</v>
      </c>
      <c r="J32">
        <v>36</v>
      </c>
      <c r="L32" t="s">
        <v>4448</v>
      </c>
      <c r="M32" t="s">
        <v>4435</v>
      </c>
      <c r="N32" t="s">
        <v>4423</v>
      </c>
      <c r="O32">
        <v>1990102.66414</v>
      </c>
      <c r="P32">
        <v>6404267.7614399996</v>
      </c>
      <c r="Q32">
        <v>3</v>
      </c>
      <c r="R32">
        <v>37.459135570000001</v>
      </c>
      <c r="S32">
        <v>-121.04228972</v>
      </c>
      <c r="U32" t="s">
        <v>128</v>
      </c>
      <c r="V32" t="s">
        <v>87</v>
      </c>
      <c r="W32" t="s">
        <v>87</v>
      </c>
      <c r="X32" t="s">
        <v>4424</v>
      </c>
      <c r="Y32" t="s">
        <v>437</v>
      </c>
      <c r="Z32" t="s">
        <v>4568</v>
      </c>
      <c r="AC32">
        <v>39354</v>
      </c>
      <c r="AE32" t="s">
        <v>4569</v>
      </c>
      <c r="AF32" t="s">
        <v>4570</v>
      </c>
      <c r="AG32" t="s">
        <v>436</v>
      </c>
      <c r="AH32" t="s">
        <v>4571</v>
      </c>
      <c r="AI32" t="s">
        <v>4572</v>
      </c>
      <c r="AJ32" t="s">
        <v>436</v>
      </c>
      <c r="AK32">
        <v>1</v>
      </c>
      <c r="AL32" t="s">
        <v>4424</v>
      </c>
      <c r="AM32" t="s">
        <v>78</v>
      </c>
      <c r="AN32">
        <v>180400020205</v>
      </c>
      <c r="AO32" t="s">
        <v>78</v>
      </c>
      <c r="AP32">
        <v>14000</v>
      </c>
      <c r="AQ32" t="s">
        <v>78</v>
      </c>
      <c r="AR32" t="s">
        <v>4430</v>
      </c>
      <c r="AS32" t="s">
        <v>4431</v>
      </c>
      <c r="AT32" t="s">
        <v>78</v>
      </c>
      <c r="AU32" t="s">
        <v>78</v>
      </c>
      <c r="AV32" t="s">
        <v>78</v>
      </c>
      <c r="AW32" t="s">
        <v>78</v>
      </c>
      <c r="AX32" t="s">
        <v>78</v>
      </c>
      <c r="AY32" t="s">
        <v>78</v>
      </c>
      <c r="AZ32" t="s">
        <v>78</v>
      </c>
      <c r="BA32" t="s">
        <v>78</v>
      </c>
      <c r="BB32" t="s">
        <v>78</v>
      </c>
      <c r="BC32" t="s">
        <v>78</v>
      </c>
      <c r="BD32" t="s">
        <v>55</v>
      </c>
      <c r="BE32" t="s">
        <v>78</v>
      </c>
      <c r="BF32" t="s">
        <v>78</v>
      </c>
      <c r="BG32" t="s">
        <v>78</v>
      </c>
      <c r="BH32" t="s">
        <v>78</v>
      </c>
      <c r="BI32" t="s">
        <v>78</v>
      </c>
      <c r="BJ32" t="s">
        <v>78</v>
      </c>
      <c r="BK32" t="s">
        <v>78</v>
      </c>
      <c r="BL32" t="s">
        <v>78</v>
      </c>
      <c r="BM32" t="s">
        <v>78</v>
      </c>
      <c r="BN32" t="s">
        <v>55</v>
      </c>
      <c r="BO32" t="s">
        <v>78</v>
      </c>
      <c r="BP32" t="s">
        <v>78</v>
      </c>
      <c r="BQ32" t="s">
        <v>4432</v>
      </c>
      <c r="BR32">
        <v>1910</v>
      </c>
      <c r="BS32" s="45" t="s">
        <v>78</v>
      </c>
      <c r="BT32" s="45">
        <v>28317</v>
      </c>
    </row>
    <row r="33" spans="1:72" x14ac:dyDescent="0.25">
      <c r="A33">
        <v>30</v>
      </c>
      <c r="B33">
        <v>16216</v>
      </c>
      <c r="C33">
        <v>38942</v>
      </c>
      <c r="D33" t="s">
        <v>496</v>
      </c>
      <c r="E33" t="s">
        <v>4573</v>
      </c>
      <c r="F33">
        <v>1</v>
      </c>
      <c r="G33" t="s">
        <v>87</v>
      </c>
      <c r="H33">
        <v>3</v>
      </c>
      <c r="I33" t="s">
        <v>4421</v>
      </c>
      <c r="J33">
        <v>11</v>
      </c>
      <c r="L33" t="s">
        <v>4435</v>
      </c>
      <c r="M33" t="s">
        <v>4434</v>
      </c>
      <c r="N33" t="s">
        <v>4423</v>
      </c>
      <c r="O33">
        <v>2167304.5538300001</v>
      </c>
      <c r="P33">
        <v>6241367.8152599996</v>
      </c>
      <c r="Q33">
        <v>3</v>
      </c>
      <c r="R33">
        <v>37.941828600000001</v>
      </c>
      <c r="S33">
        <v>-121.61073899</v>
      </c>
      <c r="U33" t="s">
        <v>498</v>
      </c>
      <c r="V33" t="s">
        <v>87</v>
      </c>
      <c r="W33" t="s">
        <v>87</v>
      </c>
      <c r="X33" t="s">
        <v>4474</v>
      </c>
      <c r="Y33" t="s">
        <v>94</v>
      </c>
      <c r="Z33" t="s">
        <v>4242</v>
      </c>
      <c r="AA33" t="s">
        <v>499</v>
      </c>
      <c r="AC33">
        <v>39354</v>
      </c>
      <c r="AD33" t="s">
        <v>4476</v>
      </c>
      <c r="AE33" t="s">
        <v>3435</v>
      </c>
      <c r="AF33" t="s">
        <v>4574</v>
      </c>
      <c r="AG33" t="s">
        <v>497</v>
      </c>
      <c r="AH33" t="s">
        <v>4575</v>
      </c>
      <c r="AI33" t="s">
        <v>4576</v>
      </c>
      <c r="AJ33" t="s">
        <v>4577</v>
      </c>
      <c r="AK33">
        <v>1</v>
      </c>
      <c r="AL33" t="s">
        <v>4474</v>
      </c>
      <c r="AM33" t="s">
        <v>78</v>
      </c>
      <c r="AN33">
        <v>180400030803</v>
      </c>
      <c r="AO33" t="s">
        <v>78</v>
      </c>
      <c r="AP33">
        <v>470</v>
      </c>
      <c r="AQ33" t="s">
        <v>78</v>
      </c>
      <c r="AR33" t="s">
        <v>4430</v>
      </c>
      <c r="AS33" t="s">
        <v>4431</v>
      </c>
      <c r="AT33" t="s">
        <v>78</v>
      </c>
      <c r="AU33" t="s">
        <v>78</v>
      </c>
      <c r="AV33" t="s">
        <v>78</v>
      </c>
      <c r="AW33" t="s">
        <v>78</v>
      </c>
      <c r="AX33" t="s">
        <v>78</v>
      </c>
      <c r="AY33" t="s">
        <v>78</v>
      </c>
      <c r="AZ33" t="s">
        <v>78</v>
      </c>
      <c r="BA33" t="s">
        <v>78</v>
      </c>
      <c r="BB33" t="s">
        <v>78</v>
      </c>
      <c r="BC33" t="s">
        <v>78</v>
      </c>
      <c r="BD33" t="s">
        <v>55</v>
      </c>
      <c r="BE33" t="s">
        <v>78</v>
      </c>
      <c r="BF33" t="s">
        <v>78</v>
      </c>
      <c r="BG33" t="s">
        <v>78</v>
      </c>
      <c r="BH33" t="s">
        <v>78</v>
      </c>
      <c r="BI33" t="s">
        <v>78</v>
      </c>
      <c r="BJ33" t="s">
        <v>78</v>
      </c>
      <c r="BK33" t="s">
        <v>78</v>
      </c>
      <c r="BL33" t="s">
        <v>78</v>
      </c>
      <c r="BM33" t="s">
        <v>78</v>
      </c>
      <c r="BN33" t="s">
        <v>55</v>
      </c>
      <c r="BO33" t="s">
        <v>78</v>
      </c>
      <c r="BP33" t="s">
        <v>78</v>
      </c>
      <c r="BQ33" t="s">
        <v>4432</v>
      </c>
      <c r="BR33">
        <v>1920</v>
      </c>
      <c r="BS33" s="45" t="s">
        <v>78</v>
      </c>
      <c r="BT33" s="45">
        <v>33737</v>
      </c>
    </row>
    <row r="34" spans="1:72" x14ac:dyDescent="0.25">
      <c r="A34">
        <v>31</v>
      </c>
      <c r="B34">
        <v>20464</v>
      </c>
      <c r="C34">
        <v>4543</v>
      </c>
      <c r="D34" t="s">
        <v>451</v>
      </c>
      <c r="E34" t="s">
        <v>4578</v>
      </c>
      <c r="F34">
        <v>6</v>
      </c>
      <c r="G34" t="s">
        <v>87</v>
      </c>
      <c r="H34">
        <v>14</v>
      </c>
      <c r="I34" t="s">
        <v>4421</v>
      </c>
      <c r="J34">
        <v>8</v>
      </c>
      <c r="L34" t="s">
        <v>4434</v>
      </c>
      <c r="M34" t="s">
        <v>4422</v>
      </c>
      <c r="N34" t="s">
        <v>4423</v>
      </c>
      <c r="O34">
        <v>2327500.2865900001</v>
      </c>
      <c r="P34">
        <v>6573869.79428</v>
      </c>
      <c r="Q34">
        <v>3</v>
      </c>
      <c r="R34">
        <v>38.386950669999997</v>
      </c>
      <c r="S34">
        <v>-120.45742703000001</v>
      </c>
      <c r="U34" t="s">
        <v>453</v>
      </c>
      <c r="V34" t="s">
        <v>87</v>
      </c>
      <c r="W34" t="s">
        <v>87</v>
      </c>
      <c r="X34" t="s">
        <v>4579</v>
      </c>
      <c r="Y34" t="s">
        <v>274</v>
      </c>
      <c r="Z34" t="s">
        <v>4580</v>
      </c>
      <c r="AC34">
        <v>39354</v>
      </c>
      <c r="AE34" t="s">
        <v>4558</v>
      </c>
      <c r="AF34" t="s">
        <v>4581</v>
      </c>
      <c r="AG34" t="s">
        <v>452</v>
      </c>
      <c r="AH34" t="s">
        <v>4582</v>
      </c>
      <c r="AI34" t="s">
        <v>4583</v>
      </c>
      <c r="AJ34" t="s">
        <v>452</v>
      </c>
      <c r="AK34">
        <v>2</v>
      </c>
      <c r="AL34" t="s">
        <v>4579</v>
      </c>
      <c r="AM34" t="s">
        <v>78</v>
      </c>
      <c r="AN34">
        <v>180400120302</v>
      </c>
      <c r="AO34" t="s">
        <v>78</v>
      </c>
      <c r="AP34" t="s">
        <v>78</v>
      </c>
      <c r="AQ34" t="s">
        <v>78</v>
      </c>
      <c r="AR34" t="s">
        <v>4430</v>
      </c>
      <c r="AS34" t="s">
        <v>4431</v>
      </c>
      <c r="AT34" t="s">
        <v>78</v>
      </c>
      <c r="AU34" t="s">
        <v>78</v>
      </c>
      <c r="AV34" t="s">
        <v>78</v>
      </c>
      <c r="AW34" t="s">
        <v>78</v>
      </c>
      <c r="AX34" t="s">
        <v>78</v>
      </c>
      <c r="AY34" t="s">
        <v>78</v>
      </c>
      <c r="AZ34" t="s">
        <v>78</v>
      </c>
      <c r="BA34" t="s">
        <v>78</v>
      </c>
      <c r="BB34" t="s">
        <v>78</v>
      </c>
      <c r="BC34" t="s">
        <v>78</v>
      </c>
      <c r="BD34" t="s">
        <v>55</v>
      </c>
      <c r="BE34" t="s">
        <v>78</v>
      </c>
      <c r="BF34" t="s">
        <v>78</v>
      </c>
      <c r="BG34" t="s">
        <v>55</v>
      </c>
      <c r="BH34" t="s">
        <v>78</v>
      </c>
      <c r="BI34" t="s">
        <v>78</v>
      </c>
      <c r="BJ34" t="s">
        <v>78</v>
      </c>
      <c r="BK34" t="s">
        <v>78</v>
      </c>
      <c r="BL34" t="s">
        <v>78</v>
      </c>
      <c r="BM34" t="s">
        <v>78</v>
      </c>
      <c r="BN34" t="s">
        <v>78</v>
      </c>
      <c r="BO34" t="s">
        <v>55</v>
      </c>
      <c r="BP34" t="s">
        <v>78</v>
      </c>
      <c r="BQ34" t="s">
        <v>4454</v>
      </c>
      <c r="BR34">
        <v>1852</v>
      </c>
      <c r="BS34" s="45" t="s">
        <v>78</v>
      </c>
      <c r="BT34" s="45">
        <v>30063</v>
      </c>
    </row>
    <row r="35" spans="1:72" x14ac:dyDescent="0.25">
      <c r="A35">
        <v>32</v>
      </c>
      <c r="B35">
        <v>16550</v>
      </c>
      <c r="C35">
        <v>15815</v>
      </c>
      <c r="D35" t="s">
        <v>354</v>
      </c>
      <c r="E35" t="s">
        <v>4584</v>
      </c>
      <c r="F35">
        <v>1</v>
      </c>
      <c r="G35" t="s">
        <v>87</v>
      </c>
      <c r="H35">
        <v>19</v>
      </c>
      <c r="I35" t="s">
        <v>4421</v>
      </c>
      <c r="J35">
        <v>5</v>
      </c>
      <c r="L35" t="s">
        <v>4448</v>
      </c>
      <c r="N35" t="s">
        <v>4423</v>
      </c>
      <c r="O35">
        <v>2178398.5605100002</v>
      </c>
      <c r="P35">
        <v>6731370.3739700001</v>
      </c>
      <c r="Q35">
        <v>3</v>
      </c>
      <c r="R35">
        <v>37.976049379999999</v>
      </c>
      <c r="S35">
        <v>-119.91123605</v>
      </c>
      <c r="U35" t="s">
        <v>355</v>
      </c>
      <c r="V35" t="s">
        <v>87</v>
      </c>
      <c r="W35" t="s">
        <v>87</v>
      </c>
      <c r="X35" t="s">
        <v>350</v>
      </c>
      <c r="Y35" t="s">
        <v>267</v>
      </c>
      <c r="Z35" t="s">
        <v>4506</v>
      </c>
      <c r="AC35">
        <v>39354</v>
      </c>
      <c r="AE35" t="s">
        <v>4482</v>
      </c>
      <c r="AF35" t="s">
        <v>4585</v>
      </c>
      <c r="AG35" t="s">
        <v>349</v>
      </c>
      <c r="AH35" t="s">
        <v>4586</v>
      </c>
      <c r="AI35" t="s">
        <v>4587</v>
      </c>
      <c r="AJ35" t="s">
        <v>349</v>
      </c>
      <c r="AK35">
        <v>1</v>
      </c>
      <c r="AL35" t="s">
        <v>350</v>
      </c>
      <c r="AM35" t="s">
        <v>78</v>
      </c>
      <c r="AN35">
        <v>180400090405</v>
      </c>
      <c r="AO35" t="s">
        <v>78</v>
      </c>
      <c r="AP35" t="s">
        <v>78</v>
      </c>
      <c r="AQ35" t="s">
        <v>78</v>
      </c>
      <c r="AR35" t="s">
        <v>4430</v>
      </c>
      <c r="AS35" t="s">
        <v>4431</v>
      </c>
      <c r="AT35" t="s">
        <v>78</v>
      </c>
      <c r="AU35" t="s">
        <v>78</v>
      </c>
      <c r="AV35" t="s">
        <v>78</v>
      </c>
      <c r="AW35" t="s">
        <v>78</v>
      </c>
      <c r="AX35" t="s">
        <v>78</v>
      </c>
      <c r="AY35" t="s">
        <v>78</v>
      </c>
      <c r="AZ35" t="s">
        <v>78</v>
      </c>
      <c r="BA35" t="s">
        <v>78</v>
      </c>
      <c r="BB35" t="s">
        <v>78</v>
      </c>
      <c r="BC35" t="s">
        <v>78</v>
      </c>
      <c r="BD35" t="s">
        <v>78</v>
      </c>
      <c r="BE35" t="s">
        <v>78</v>
      </c>
      <c r="BF35" t="s">
        <v>78</v>
      </c>
      <c r="BG35" t="s">
        <v>78</v>
      </c>
      <c r="BH35" t="s">
        <v>78</v>
      </c>
      <c r="BI35" t="s">
        <v>55</v>
      </c>
      <c r="BJ35" t="s">
        <v>78</v>
      </c>
      <c r="BK35" t="s">
        <v>78</v>
      </c>
      <c r="BL35" t="s">
        <v>78</v>
      </c>
      <c r="BM35" t="s">
        <v>78</v>
      </c>
      <c r="BN35" t="s">
        <v>78</v>
      </c>
      <c r="BO35" t="s">
        <v>55</v>
      </c>
      <c r="BP35" t="s">
        <v>55</v>
      </c>
      <c r="BQ35" t="s">
        <v>4454</v>
      </c>
      <c r="BR35">
        <v>1960</v>
      </c>
      <c r="BS35" s="45" t="s">
        <v>78</v>
      </c>
      <c r="BT35" s="45">
        <v>24473</v>
      </c>
    </row>
    <row r="36" spans="1:72" x14ac:dyDescent="0.25">
      <c r="A36">
        <v>33</v>
      </c>
      <c r="B36">
        <v>20232</v>
      </c>
      <c r="C36">
        <v>10524</v>
      </c>
      <c r="D36" t="s">
        <v>157</v>
      </c>
      <c r="E36" t="s">
        <v>4588</v>
      </c>
      <c r="F36">
        <v>6</v>
      </c>
      <c r="G36" t="s">
        <v>87</v>
      </c>
      <c r="H36">
        <v>2</v>
      </c>
      <c r="I36" t="s">
        <v>4421</v>
      </c>
      <c r="J36">
        <v>13</v>
      </c>
      <c r="L36" t="s">
        <v>4422</v>
      </c>
      <c r="M36" t="s">
        <v>4422</v>
      </c>
      <c r="N36" t="s">
        <v>4423</v>
      </c>
      <c r="O36">
        <v>1897388.5897299999</v>
      </c>
      <c r="P36">
        <v>6649358.1141400002</v>
      </c>
      <c r="Q36">
        <v>2</v>
      </c>
      <c r="R36">
        <v>38.371848900000003</v>
      </c>
      <c r="S36">
        <v>-121.69413469</v>
      </c>
      <c r="U36" t="s">
        <v>158</v>
      </c>
      <c r="V36" t="s">
        <v>87</v>
      </c>
      <c r="W36" t="s">
        <v>87</v>
      </c>
      <c r="X36" t="s">
        <v>4538</v>
      </c>
      <c r="Y36" t="s">
        <v>77</v>
      </c>
      <c r="Z36" t="s">
        <v>4551</v>
      </c>
      <c r="AC36">
        <v>39354</v>
      </c>
      <c r="AD36" t="s">
        <v>4476</v>
      </c>
      <c r="AE36" t="s">
        <v>4540</v>
      </c>
      <c r="AF36" t="s">
        <v>4546</v>
      </c>
      <c r="AG36" t="s">
        <v>146</v>
      </c>
      <c r="AH36" t="s">
        <v>4589</v>
      </c>
      <c r="AI36" t="s">
        <v>4590</v>
      </c>
      <c r="AJ36" t="s">
        <v>146</v>
      </c>
      <c r="AK36">
        <v>1</v>
      </c>
      <c r="AL36" t="s">
        <v>4538</v>
      </c>
      <c r="AM36" t="s">
        <v>78</v>
      </c>
      <c r="AN36">
        <v>180201630606</v>
      </c>
      <c r="AO36" t="s">
        <v>78</v>
      </c>
      <c r="AP36" t="s">
        <v>78</v>
      </c>
      <c r="AQ36" t="s">
        <v>78</v>
      </c>
      <c r="AR36" t="s">
        <v>4430</v>
      </c>
      <c r="AS36" t="s">
        <v>4431</v>
      </c>
      <c r="AT36" t="s">
        <v>78</v>
      </c>
      <c r="AU36" t="s">
        <v>78</v>
      </c>
      <c r="AV36" t="s">
        <v>78</v>
      </c>
      <c r="AW36" t="s">
        <v>78</v>
      </c>
      <c r="AX36" t="s">
        <v>78</v>
      </c>
      <c r="AY36" t="s">
        <v>78</v>
      </c>
      <c r="AZ36" t="s">
        <v>78</v>
      </c>
      <c r="BA36" t="s">
        <v>78</v>
      </c>
      <c r="BB36" t="s">
        <v>78</v>
      </c>
      <c r="BC36" t="s">
        <v>78</v>
      </c>
      <c r="BD36" t="s">
        <v>55</v>
      </c>
      <c r="BE36" t="s">
        <v>78</v>
      </c>
      <c r="BF36" t="s">
        <v>78</v>
      </c>
      <c r="BG36" t="s">
        <v>78</v>
      </c>
      <c r="BH36" t="s">
        <v>78</v>
      </c>
      <c r="BI36" t="s">
        <v>78</v>
      </c>
      <c r="BJ36" t="s">
        <v>78</v>
      </c>
      <c r="BK36" t="s">
        <v>78</v>
      </c>
      <c r="BL36" t="s">
        <v>78</v>
      </c>
      <c r="BM36" t="s">
        <v>78</v>
      </c>
      <c r="BN36" t="s">
        <v>55</v>
      </c>
      <c r="BO36" t="s">
        <v>78</v>
      </c>
      <c r="BP36" t="s">
        <v>78</v>
      </c>
      <c r="BQ36" t="s">
        <v>4454</v>
      </c>
      <c r="BR36">
        <v>1951</v>
      </c>
      <c r="BS36" s="45" t="s">
        <v>78</v>
      </c>
      <c r="BT36" s="45">
        <v>24580</v>
      </c>
    </row>
    <row r="37" spans="1:72" x14ac:dyDescent="0.25">
      <c r="A37">
        <v>34</v>
      </c>
      <c r="B37">
        <v>20550</v>
      </c>
      <c r="C37">
        <v>30484</v>
      </c>
      <c r="D37" t="s">
        <v>163</v>
      </c>
      <c r="E37" t="s">
        <v>4591</v>
      </c>
      <c r="F37">
        <v>6</v>
      </c>
      <c r="G37" t="s">
        <v>87</v>
      </c>
      <c r="H37">
        <v>2</v>
      </c>
      <c r="I37" t="s">
        <v>4421</v>
      </c>
      <c r="J37">
        <v>25</v>
      </c>
      <c r="L37" t="s">
        <v>4448</v>
      </c>
      <c r="M37" t="s">
        <v>4434</v>
      </c>
      <c r="N37" t="s">
        <v>4423</v>
      </c>
      <c r="O37">
        <v>1884988.7034400001</v>
      </c>
      <c r="P37">
        <v>6644208.1365799997</v>
      </c>
      <c r="Q37">
        <v>2</v>
      </c>
      <c r="R37">
        <v>38.337846599999999</v>
      </c>
      <c r="S37">
        <v>-121.71223449</v>
      </c>
      <c r="U37" t="s">
        <v>155</v>
      </c>
      <c r="V37" t="s">
        <v>87</v>
      </c>
      <c r="W37" t="s">
        <v>87</v>
      </c>
      <c r="X37" t="s">
        <v>4538</v>
      </c>
      <c r="Y37" t="s">
        <v>77</v>
      </c>
      <c r="Z37" t="s">
        <v>4551</v>
      </c>
      <c r="AC37">
        <v>39354</v>
      </c>
      <c r="AD37" t="s">
        <v>4476</v>
      </c>
      <c r="AE37" t="s">
        <v>4540</v>
      </c>
      <c r="AF37" t="s">
        <v>4546</v>
      </c>
      <c r="AG37" t="s">
        <v>146</v>
      </c>
      <c r="AH37" t="s">
        <v>4592</v>
      </c>
      <c r="AI37" t="s">
        <v>4593</v>
      </c>
      <c r="AJ37" t="s">
        <v>146</v>
      </c>
      <c r="AK37">
        <v>1</v>
      </c>
      <c r="AL37" t="s">
        <v>4538</v>
      </c>
      <c r="AM37" t="s">
        <v>78</v>
      </c>
      <c r="AN37">
        <v>180201630606</v>
      </c>
      <c r="AO37" t="s">
        <v>78</v>
      </c>
      <c r="AP37" t="s">
        <v>78</v>
      </c>
      <c r="AQ37" t="s">
        <v>78</v>
      </c>
      <c r="AR37" t="s">
        <v>4430</v>
      </c>
      <c r="AS37" t="s">
        <v>4431</v>
      </c>
      <c r="AT37" t="s">
        <v>78</v>
      </c>
      <c r="AU37" t="s">
        <v>78</v>
      </c>
      <c r="AV37" t="s">
        <v>78</v>
      </c>
      <c r="AW37" t="s">
        <v>78</v>
      </c>
      <c r="AX37" t="s">
        <v>78</v>
      </c>
      <c r="AY37" t="s">
        <v>78</v>
      </c>
      <c r="AZ37" t="s">
        <v>78</v>
      </c>
      <c r="BA37" t="s">
        <v>78</v>
      </c>
      <c r="BB37" t="s">
        <v>78</v>
      </c>
      <c r="BC37" t="s">
        <v>78</v>
      </c>
      <c r="BD37" t="s">
        <v>55</v>
      </c>
      <c r="BE37" t="s">
        <v>78</v>
      </c>
      <c r="BF37" t="s">
        <v>78</v>
      </c>
      <c r="BG37" t="s">
        <v>78</v>
      </c>
      <c r="BH37" t="s">
        <v>78</v>
      </c>
      <c r="BI37" t="s">
        <v>78</v>
      </c>
      <c r="BJ37" t="s">
        <v>78</v>
      </c>
      <c r="BK37" t="s">
        <v>78</v>
      </c>
      <c r="BL37" t="s">
        <v>78</v>
      </c>
      <c r="BM37" t="s">
        <v>78</v>
      </c>
      <c r="BN37" t="s">
        <v>55</v>
      </c>
      <c r="BO37" t="s">
        <v>78</v>
      </c>
      <c r="BP37" t="s">
        <v>78</v>
      </c>
      <c r="BQ37" t="s">
        <v>4454</v>
      </c>
      <c r="BR37">
        <v>1956</v>
      </c>
      <c r="BS37" s="45" t="s">
        <v>78</v>
      </c>
      <c r="BT37" s="45">
        <v>24580</v>
      </c>
    </row>
    <row r="38" spans="1:72" x14ac:dyDescent="0.25">
      <c r="A38">
        <v>35</v>
      </c>
      <c r="B38">
        <v>20657</v>
      </c>
      <c r="C38">
        <v>4698</v>
      </c>
      <c r="D38" t="s">
        <v>165</v>
      </c>
      <c r="E38" t="s">
        <v>4594</v>
      </c>
      <c r="F38">
        <v>6</v>
      </c>
      <c r="G38" t="s">
        <v>87</v>
      </c>
      <c r="H38">
        <v>2</v>
      </c>
      <c r="I38" t="s">
        <v>4421</v>
      </c>
      <c r="J38">
        <v>26</v>
      </c>
      <c r="L38" t="s">
        <v>4434</v>
      </c>
      <c r="M38" t="s">
        <v>4448</v>
      </c>
      <c r="N38" t="s">
        <v>4423</v>
      </c>
      <c r="O38">
        <v>1883888.7102300001</v>
      </c>
      <c r="P38">
        <v>6644158.1366800005</v>
      </c>
      <c r="Q38">
        <v>2</v>
      </c>
      <c r="R38">
        <v>38.3348266</v>
      </c>
      <c r="S38">
        <v>-121.71242094</v>
      </c>
      <c r="U38" t="s">
        <v>155</v>
      </c>
      <c r="V38" t="s">
        <v>87</v>
      </c>
      <c r="W38" t="s">
        <v>55</v>
      </c>
      <c r="X38" t="s">
        <v>4538</v>
      </c>
      <c r="Y38" t="s">
        <v>77</v>
      </c>
      <c r="Z38" t="s">
        <v>4551</v>
      </c>
      <c r="AC38">
        <v>39354</v>
      </c>
      <c r="AD38" t="s">
        <v>4476</v>
      </c>
      <c r="AE38" t="s">
        <v>4540</v>
      </c>
      <c r="AF38" t="s">
        <v>4546</v>
      </c>
      <c r="AG38" t="s">
        <v>146</v>
      </c>
      <c r="AH38" t="s">
        <v>4595</v>
      </c>
      <c r="AI38" t="s">
        <v>4596</v>
      </c>
      <c r="AJ38" t="s">
        <v>146</v>
      </c>
      <c r="AK38">
        <v>1</v>
      </c>
      <c r="AL38" t="s">
        <v>4538</v>
      </c>
      <c r="AM38" t="s">
        <v>78</v>
      </c>
      <c r="AN38">
        <v>180201630606</v>
      </c>
      <c r="AO38" t="s">
        <v>78</v>
      </c>
      <c r="AP38" t="s">
        <v>78</v>
      </c>
      <c r="AQ38" t="s">
        <v>78</v>
      </c>
      <c r="AR38" t="s">
        <v>4430</v>
      </c>
      <c r="AS38" t="s">
        <v>4431</v>
      </c>
      <c r="AT38" t="s">
        <v>78</v>
      </c>
      <c r="AU38" t="s">
        <v>78</v>
      </c>
      <c r="AV38" t="s">
        <v>78</v>
      </c>
      <c r="AW38" t="s">
        <v>78</v>
      </c>
      <c r="AX38" t="s">
        <v>78</v>
      </c>
      <c r="AY38" t="s">
        <v>78</v>
      </c>
      <c r="AZ38" t="s">
        <v>78</v>
      </c>
      <c r="BA38" t="s">
        <v>78</v>
      </c>
      <c r="BB38" t="s">
        <v>78</v>
      </c>
      <c r="BC38" t="s">
        <v>78</v>
      </c>
      <c r="BD38" t="s">
        <v>55</v>
      </c>
      <c r="BE38" t="s">
        <v>78</v>
      </c>
      <c r="BF38" t="s">
        <v>78</v>
      </c>
      <c r="BG38" t="s">
        <v>78</v>
      </c>
      <c r="BH38" t="s">
        <v>78</v>
      </c>
      <c r="BI38" t="s">
        <v>78</v>
      </c>
      <c r="BJ38" t="s">
        <v>78</v>
      </c>
      <c r="BK38" t="s">
        <v>78</v>
      </c>
      <c r="BL38" t="s">
        <v>78</v>
      </c>
      <c r="BM38" t="s">
        <v>78</v>
      </c>
      <c r="BN38" t="s">
        <v>55</v>
      </c>
      <c r="BO38" t="s">
        <v>78</v>
      </c>
      <c r="BP38" t="s">
        <v>78</v>
      </c>
      <c r="BQ38" t="s">
        <v>4454</v>
      </c>
      <c r="BR38">
        <v>1957</v>
      </c>
      <c r="BS38" s="45" t="s">
        <v>78</v>
      </c>
      <c r="BT38" s="45">
        <v>24580</v>
      </c>
    </row>
    <row r="39" spans="1:72" x14ac:dyDescent="0.25">
      <c r="A39">
        <v>36</v>
      </c>
      <c r="B39">
        <v>20904</v>
      </c>
      <c r="C39">
        <v>19657</v>
      </c>
      <c r="D39" t="s">
        <v>199</v>
      </c>
      <c r="E39" t="s">
        <v>4597</v>
      </c>
      <c r="F39">
        <v>6</v>
      </c>
      <c r="G39" t="s">
        <v>87</v>
      </c>
      <c r="H39">
        <v>2</v>
      </c>
      <c r="I39" t="s">
        <v>4421</v>
      </c>
      <c r="J39">
        <v>25</v>
      </c>
      <c r="L39" t="s">
        <v>4422</v>
      </c>
      <c r="M39" t="s">
        <v>4448</v>
      </c>
      <c r="N39" t="s">
        <v>4423</v>
      </c>
      <c r="O39">
        <v>1886988.67221</v>
      </c>
      <c r="P39">
        <v>6646758.1229499998</v>
      </c>
      <c r="Q39">
        <v>2</v>
      </c>
      <c r="R39">
        <v>38.343315740000001</v>
      </c>
      <c r="S39">
        <v>-121.70332174000001</v>
      </c>
      <c r="U39" t="s">
        <v>200</v>
      </c>
      <c r="V39" t="s">
        <v>87</v>
      </c>
      <c r="W39" t="s">
        <v>87</v>
      </c>
      <c r="X39" t="s">
        <v>4538</v>
      </c>
      <c r="Y39" t="s">
        <v>77</v>
      </c>
      <c r="Z39" t="s">
        <v>4551</v>
      </c>
      <c r="AC39">
        <v>39354</v>
      </c>
      <c r="AD39" t="s">
        <v>4476</v>
      </c>
      <c r="AE39" t="s">
        <v>4540</v>
      </c>
      <c r="AF39" t="s">
        <v>4546</v>
      </c>
      <c r="AG39" t="s">
        <v>146</v>
      </c>
      <c r="AH39" t="s">
        <v>4598</v>
      </c>
      <c r="AI39" t="s">
        <v>4599</v>
      </c>
      <c r="AJ39" t="s">
        <v>146</v>
      </c>
      <c r="AK39">
        <v>1</v>
      </c>
      <c r="AL39" t="s">
        <v>4538</v>
      </c>
      <c r="AM39" t="s">
        <v>78</v>
      </c>
      <c r="AN39">
        <v>180201630606</v>
      </c>
      <c r="AO39" t="s">
        <v>78</v>
      </c>
      <c r="AP39" t="s">
        <v>78</v>
      </c>
      <c r="AQ39" t="s">
        <v>78</v>
      </c>
      <c r="AR39" t="s">
        <v>4430</v>
      </c>
      <c r="AS39" t="s">
        <v>4431</v>
      </c>
      <c r="AT39" t="s">
        <v>78</v>
      </c>
      <c r="AU39" t="s">
        <v>78</v>
      </c>
      <c r="AV39" t="s">
        <v>78</v>
      </c>
      <c r="AW39" t="s">
        <v>78</v>
      </c>
      <c r="AX39" t="s">
        <v>78</v>
      </c>
      <c r="AY39" t="s">
        <v>78</v>
      </c>
      <c r="AZ39" t="s">
        <v>78</v>
      </c>
      <c r="BA39" t="s">
        <v>78</v>
      </c>
      <c r="BB39" t="s">
        <v>78</v>
      </c>
      <c r="BC39" t="s">
        <v>78</v>
      </c>
      <c r="BD39" t="s">
        <v>55</v>
      </c>
      <c r="BE39" t="s">
        <v>78</v>
      </c>
      <c r="BF39" t="s">
        <v>78</v>
      </c>
      <c r="BG39" t="s">
        <v>78</v>
      </c>
      <c r="BH39" t="s">
        <v>78</v>
      </c>
      <c r="BI39" t="s">
        <v>78</v>
      </c>
      <c r="BJ39" t="s">
        <v>78</v>
      </c>
      <c r="BK39" t="s">
        <v>78</v>
      </c>
      <c r="BL39" t="s">
        <v>78</v>
      </c>
      <c r="BM39" t="s">
        <v>78</v>
      </c>
      <c r="BN39" t="s">
        <v>55</v>
      </c>
      <c r="BO39" t="s">
        <v>78</v>
      </c>
      <c r="BP39" t="s">
        <v>78</v>
      </c>
      <c r="BQ39" t="s">
        <v>4454</v>
      </c>
      <c r="BR39">
        <v>1951</v>
      </c>
      <c r="BS39" s="45" t="s">
        <v>78</v>
      </c>
      <c r="BT39" s="45">
        <v>24580</v>
      </c>
    </row>
    <row r="40" spans="1:72" x14ac:dyDescent="0.25">
      <c r="A40">
        <v>37</v>
      </c>
      <c r="B40">
        <v>21184</v>
      </c>
      <c r="C40">
        <v>42819</v>
      </c>
      <c r="D40" t="s">
        <v>192</v>
      </c>
      <c r="E40" t="s">
        <v>4600</v>
      </c>
      <c r="F40">
        <v>7</v>
      </c>
      <c r="G40" t="s">
        <v>87</v>
      </c>
      <c r="H40">
        <v>3</v>
      </c>
      <c r="I40" t="s">
        <v>4421</v>
      </c>
      <c r="J40">
        <v>30</v>
      </c>
      <c r="L40" t="s">
        <v>4448</v>
      </c>
      <c r="M40" t="s">
        <v>4448</v>
      </c>
      <c r="N40" t="s">
        <v>4423</v>
      </c>
      <c r="O40">
        <v>1918188.4592200001</v>
      </c>
      <c r="P40">
        <v>6649958.1217999998</v>
      </c>
      <c r="Q40">
        <v>2</v>
      </c>
      <c r="R40">
        <v>38.428957169999997</v>
      </c>
      <c r="S40">
        <v>-121.69179585000001</v>
      </c>
      <c r="U40" t="s">
        <v>187</v>
      </c>
      <c r="V40" t="s">
        <v>87</v>
      </c>
      <c r="W40" t="s">
        <v>87</v>
      </c>
      <c r="X40" t="s">
        <v>4538</v>
      </c>
      <c r="Y40" t="s">
        <v>170</v>
      </c>
      <c r="Z40" t="s">
        <v>4545</v>
      </c>
      <c r="AC40">
        <v>39354</v>
      </c>
      <c r="AD40" t="s">
        <v>4476</v>
      </c>
      <c r="AE40" t="s">
        <v>4540</v>
      </c>
      <c r="AF40" t="s">
        <v>4601</v>
      </c>
      <c r="AG40" t="s">
        <v>146</v>
      </c>
      <c r="AH40" t="s">
        <v>4602</v>
      </c>
      <c r="AI40" t="s">
        <v>4603</v>
      </c>
      <c r="AJ40" t="s">
        <v>146</v>
      </c>
      <c r="AK40">
        <v>1</v>
      </c>
      <c r="AL40" t="s">
        <v>4538</v>
      </c>
      <c r="AM40" t="s">
        <v>78</v>
      </c>
      <c r="AN40">
        <v>180201630602</v>
      </c>
      <c r="AO40" t="s">
        <v>78</v>
      </c>
      <c r="AP40" t="s">
        <v>78</v>
      </c>
      <c r="AQ40" t="s">
        <v>78</v>
      </c>
      <c r="AR40" t="s">
        <v>4430</v>
      </c>
      <c r="AS40" t="s">
        <v>4431</v>
      </c>
      <c r="AT40" t="s">
        <v>78</v>
      </c>
      <c r="AU40" t="s">
        <v>78</v>
      </c>
      <c r="AV40" t="s">
        <v>78</v>
      </c>
      <c r="AW40" t="s">
        <v>78</v>
      </c>
      <c r="AX40" t="s">
        <v>78</v>
      </c>
      <c r="AY40" t="s">
        <v>78</v>
      </c>
      <c r="AZ40" t="s">
        <v>78</v>
      </c>
      <c r="BA40" t="s">
        <v>78</v>
      </c>
      <c r="BB40" t="s">
        <v>78</v>
      </c>
      <c r="BC40" t="s">
        <v>78</v>
      </c>
      <c r="BD40" t="s">
        <v>55</v>
      </c>
      <c r="BE40" t="s">
        <v>78</v>
      </c>
      <c r="BF40" t="s">
        <v>78</v>
      </c>
      <c r="BG40" t="s">
        <v>78</v>
      </c>
      <c r="BH40" t="s">
        <v>78</v>
      </c>
      <c r="BI40" t="s">
        <v>78</v>
      </c>
      <c r="BJ40" t="s">
        <v>78</v>
      </c>
      <c r="BK40" t="s">
        <v>78</v>
      </c>
      <c r="BL40" t="s">
        <v>78</v>
      </c>
      <c r="BM40" t="s">
        <v>78</v>
      </c>
      <c r="BN40" t="s">
        <v>55</v>
      </c>
      <c r="BO40" t="s">
        <v>78</v>
      </c>
      <c r="BP40" t="s">
        <v>78</v>
      </c>
      <c r="BQ40" t="s">
        <v>4454</v>
      </c>
      <c r="BR40">
        <v>1949</v>
      </c>
      <c r="BS40" s="45" t="s">
        <v>78</v>
      </c>
      <c r="BT40" s="45">
        <v>24580</v>
      </c>
    </row>
    <row r="41" spans="1:72" x14ac:dyDescent="0.25">
      <c r="A41">
        <v>38</v>
      </c>
      <c r="B41">
        <v>20595</v>
      </c>
      <c r="C41">
        <v>16091</v>
      </c>
      <c r="D41" t="s">
        <v>167</v>
      </c>
      <c r="E41" t="s">
        <v>4604</v>
      </c>
      <c r="F41">
        <v>7</v>
      </c>
      <c r="G41" t="s">
        <v>87</v>
      </c>
      <c r="H41">
        <v>3</v>
      </c>
      <c r="I41" t="s">
        <v>4421</v>
      </c>
      <c r="J41">
        <v>31</v>
      </c>
      <c r="L41" t="s">
        <v>4422</v>
      </c>
      <c r="M41" t="s">
        <v>4422</v>
      </c>
      <c r="N41" t="s">
        <v>4423</v>
      </c>
      <c r="O41">
        <v>1913188.44264</v>
      </c>
      <c r="P41">
        <v>6654658.1032100003</v>
      </c>
      <c r="Q41">
        <v>2</v>
      </c>
      <c r="R41">
        <v>38.415182819999998</v>
      </c>
      <c r="S41">
        <v>-121.67545182000001</v>
      </c>
      <c r="U41" t="s">
        <v>168</v>
      </c>
      <c r="V41" t="s">
        <v>87</v>
      </c>
      <c r="W41" t="s">
        <v>87</v>
      </c>
      <c r="X41" t="s">
        <v>4538</v>
      </c>
      <c r="Y41" t="s">
        <v>170</v>
      </c>
      <c r="Z41" t="s">
        <v>4545</v>
      </c>
      <c r="AC41">
        <v>39354</v>
      </c>
      <c r="AD41" t="s">
        <v>4476</v>
      </c>
      <c r="AE41" t="s">
        <v>4540</v>
      </c>
      <c r="AF41" t="s">
        <v>4546</v>
      </c>
      <c r="AG41" t="s">
        <v>146</v>
      </c>
      <c r="AH41" t="s">
        <v>4605</v>
      </c>
      <c r="AI41" t="s">
        <v>4606</v>
      </c>
      <c r="AJ41" t="s">
        <v>146</v>
      </c>
      <c r="AK41">
        <v>1</v>
      </c>
      <c r="AL41" t="s">
        <v>4538</v>
      </c>
      <c r="AM41" t="s">
        <v>78</v>
      </c>
      <c r="AN41">
        <v>180201630606</v>
      </c>
      <c r="AO41" t="s">
        <v>78</v>
      </c>
      <c r="AP41" t="s">
        <v>78</v>
      </c>
      <c r="AQ41" t="s">
        <v>78</v>
      </c>
      <c r="AR41" t="s">
        <v>4430</v>
      </c>
      <c r="AS41" t="s">
        <v>4431</v>
      </c>
      <c r="AT41" t="s">
        <v>78</v>
      </c>
      <c r="AU41" t="s">
        <v>78</v>
      </c>
      <c r="AV41" t="s">
        <v>78</v>
      </c>
      <c r="AW41" t="s">
        <v>78</v>
      </c>
      <c r="AX41" t="s">
        <v>78</v>
      </c>
      <c r="AY41" t="s">
        <v>78</v>
      </c>
      <c r="AZ41" t="s">
        <v>78</v>
      </c>
      <c r="BA41" t="s">
        <v>78</v>
      </c>
      <c r="BB41" t="s">
        <v>78</v>
      </c>
      <c r="BC41" t="s">
        <v>78</v>
      </c>
      <c r="BD41" t="s">
        <v>55</v>
      </c>
      <c r="BE41" t="s">
        <v>78</v>
      </c>
      <c r="BF41" t="s">
        <v>78</v>
      </c>
      <c r="BG41" t="s">
        <v>78</v>
      </c>
      <c r="BH41" t="s">
        <v>78</v>
      </c>
      <c r="BI41" t="s">
        <v>78</v>
      </c>
      <c r="BJ41" t="s">
        <v>78</v>
      </c>
      <c r="BK41" t="s">
        <v>78</v>
      </c>
      <c r="BL41" t="s">
        <v>78</v>
      </c>
      <c r="BM41" t="s">
        <v>78</v>
      </c>
      <c r="BN41" t="s">
        <v>55</v>
      </c>
      <c r="BO41" t="s">
        <v>78</v>
      </c>
      <c r="BP41" t="s">
        <v>78</v>
      </c>
      <c r="BQ41" t="s">
        <v>4454</v>
      </c>
      <c r="BR41">
        <v>1946</v>
      </c>
      <c r="BS41" s="45" t="s">
        <v>78</v>
      </c>
      <c r="BT41" s="45">
        <v>24580</v>
      </c>
    </row>
    <row r="42" spans="1:72" x14ac:dyDescent="0.25">
      <c r="A42">
        <v>39</v>
      </c>
      <c r="B42">
        <v>21623</v>
      </c>
      <c r="C42">
        <v>2657</v>
      </c>
      <c r="D42" t="s">
        <v>263</v>
      </c>
      <c r="E42" t="s">
        <v>4607</v>
      </c>
      <c r="F42">
        <v>9</v>
      </c>
      <c r="G42" t="s">
        <v>87</v>
      </c>
      <c r="H42">
        <v>18</v>
      </c>
      <c r="I42" t="s">
        <v>4421</v>
      </c>
      <c r="J42">
        <v>27</v>
      </c>
      <c r="L42" t="s">
        <v>4435</v>
      </c>
      <c r="M42" t="s">
        <v>4422</v>
      </c>
      <c r="N42" t="s">
        <v>4423</v>
      </c>
      <c r="O42">
        <v>1987184.0902499999</v>
      </c>
      <c r="P42">
        <v>7139862.2361500002</v>
      </c>
      <c r="Q42">
        <v>2</v>
      </c>
      <c r="R42">
        <v>38.601147869999998</v>
      </c>
      <c r="S42">
        <v>-119.97662226</v>
      </c>
      <c r="U42" t="s">
        <v>264</v>
      </c>
      <c r="V42" t="s">
        <v>87</v>
      </c>
      <c r="W42" t="s">
        <v>87</v>
      </c>
      <c r="X42" t="s">
        <v>4579</v>
      </c>
      <c r="Y42" t="s">
        <v>261</v>
      </c>
      <c r="Z42" t="s">
        <v>4608</v>
      </c>
      <c r="AC42">
        <v>39354</v>
      </c>
      <c r="AE42" t="s">
        <v>4558</v>
      </c>
      <c r="AF42" t="s">
        <v>4609</v>
      </c>
      <c r="AG42" t="s">
        <v>243</v>
      </c>
      <c r="AH42" t="s">
        <v>4610</v>
      </c>
      <c r="AI42" t="s">
        <v>4611</v>
      </c>
      <c r="AJ42" t="s">
        <v>243</v>
      </c>
      <c r="AK42">
        <v>1</v>
      </c>
      <c r="AL42" t="s">
        <v>4579</v>
      </c>
      <c r="AM42" t="s">
        <v>78</v>
      </c>
      <c r="AN42">
        <v>180400120104</v>
      </c>
      <c r="AO42" t="s">
        <v>78</v>
      </c>
      <c r="AP42" t="s">
        <v>78</v>
      </c>
      <c r="AQ42" t="s">
        <v>78</v>
      </c>
      <c r="AR42" t="s">
        <v>4430</v>
      </c>
      <c r="AS42" t="s">
        <v>4431</v>
      </c>
      <c r="AT42" t="s">
        <v>78</v>
      </c>
      <c r="AU42" t="s">
        <v>78</v>
      </c>
      <c r="AV42" t="s">
        <v>55</v>
      </c>
      <c r="AW42" t="s">
        <v>78</v>
      </c>
      <c r="AX42" t="s">
        <v>78</v>
      </c>
      <c r="AY42" t="s">
        <v>78</v>
      </c>
      <c r="AZ42" t="s">
        <v>78</v>
      </c>
      <c r="BA42" t="s">
        <v>78</v>
      </c>
      <c r="BB42" t="s">
        <v>78</v>
      </c>
      <c r="BC42" t="s">
        <v>78</v>
      </c>
      <c r="BD42" t="s">
        <v>55</v>
      </c>
      <c r="BE42" t="s">
        <v>78</v>
      </c>
      <c r="BF42" t="s">
        <v>78</v>
      </c>
      <c r="BG42" t="s">
        <v>78</v>
      </c>
      <c r="BH42" t="s">
        <v>78</v>
      </c>
      <c r="BI42" t="s">
        <v>55</v>
      </c>
      <c r="BJ42" t="s">
        <v>78</v>
      </c>
      <c r="BK42" t="s">
        <v>78</v>
      </c>
      <c r="BL42" t="s">
        <v>78</v>
      </c>
      <c r="BM42" t="s">
        <v>78</v>
      </c>
      <c r="BN42" t="s">
        <v>78</v>
      </c>
      <c r="BO42" t="s">
        <v>55</v>
      </c>
      <c r="BP42" t="s">
        <v>78</v>
      </c>
      <c r="BQ42" t="s">
        <v>4468</v>
      </c>
      <c r="BR42">
        <v>1903</v>
      </c>
      <c r="BS42" s="45" t="s">
        <v>78</v>
      </c>
      <c r="BT42" s="45">
        <v>24473</v>
      </c>
    </row>
    <row r="43" spans="1:72" x14ac:dyDescent="0.25">
      <c r="A43">
        <v>40</v>
      </c>
      <c r="B43">
        <v>18809</v>
      </c>
      <c r="C43">
        <v>27640</v>
      </c>
      <c r="D43" t="s">
        <v>463</v>
      </c>
      <c r="E43" t="s">
        <v>4612</v>
      </c>
      <c r="F43">
        <v>4</v>
      </c>
      <c r="G43" t="s">
        <v>87</v>
      </c>
      <c r="H43">
        <v>3</v>
      </c>
      <c r="I43" t="s">
        <v>4421</v>
      </c>
      <c r="J43">
        <v>23</v>
      </c>
      <c r="L43" t="s">
        <v>4434</v>
      </c>
      <c r="N43" t="s">
        <v>4423</v>
      </c>
      <c r="O43">
        <v>1821989.0351499999</v>
      </c>
      <c r="P43">
        <v>6672757.7553300001</v>
      </c>
      <c r="Q43">
        <v>2</v>
      </c>
      <c r="R43">
        <v>38.164568359999997</v>
      </c>
      <c r="S43">
        <v>-121.61363636999999</v>
      </c>
      <c r="U43" t="s">
        <v>216</v>
      </c>
      <c r="V43" t="s">
        <v>87</v>
      </c>
      <c r="W43" t="s">
        <v>87</v>
      </c>
      <c r="X43" t="s">
        <v>4538</v>
      </c>
      <c r="Y43" t="s">
        <v>341</v>
      </c>
      <c r="Z43" t="s">
        <v>4613</v>
      </c>
      <c r="AC43">
        <v>39354</v>
      </c>
      <c r="AD43" t="s">
        <v>4476</v>
      </c>
      <c r="AE43" t="s">
        <v>4540</v>
      </c>
      <c r="AF43" t="s">
        <v>4541</v>
      </c>
      <c r="AG43" t="s">
        <v>464</v>
      </c>
      <c r="AH43" t="s">
        <v>4614</v>
      </c>
      <c r="AI43" t="s">
        <v>4615</v>
      </c>
      <c r="AJ43" t="s">
        <v>464</v>
      </c>
      <c r="AK43">
        <v>1</v>
      </c>
      <c r="AL43" t="s">
        <v>4538</v>
      </c>
      <c r="AM43" t="s">
        <v>78</v>
      </c>
      <c r="AN43">
        <v>180201630702</v>
      </c>
      <c r="AO43" t="s">
        <v>78</v>
      </c>
      <c r="AP43">
        <v>328.3</v>
      </c>
      <c r="AQ43" t="s">
        <v>78</v>
      </c>
      <c r="AR43" t="s">
        <v>4430</v>
      </c>
      <c r="AS43" t="s">
        <v>4431</v>
      </c>
      <c r="AT43" t="s">
        <v>78</v>
      </c>
      <c r="AU43" t="s">
        <v>78</v>
      </c>
      <c r="AV43" t="s">
        <v>78</v>
      </c>
      <c r="AW43" t="s">
        <v>78</v>
      </c>
      <c r="AX43" t="s">
        <v>78</v>
      </c>
      <c r="AY43" t="s">
        <v>78</v>
      </c>
      <c r="AZ43" t="s">
        <v>78</v>
      </c>
      <c r="BA43" t="s">
        <v>78</v>
      </c>
      <c r="BB43" t="s">
        <v>78</v>
      </c>
      <c r="BC43" t="s">
        <v>78</v>
      </c>
      <c r="BD43" t="s">
        <v>55</v>
      </c>
      <c r="BE43" t="s">
        <v>78</v>
      </c>
      <c r="BF43" t="s">
        <v>78</v>
      </c>
      <c r="BG43" t="s">
        <v>78</v>
      </c>
      <c r="BH43" t="s">
        <v>78</v>
      </c>
      <c r="BI43" t="s">
        <v>78</v>
      </c>
      <c r="BJ43" t="s">
        <v>78</v>
      </c>
      <c r="BK43" t="s">
        <v>78</v>
      </c>
      <c r="BL43" t="s">
        <v>78</v>
      </c>
      <c r="BM43" t="s">
        <v>78</v>
      </c>
      <c r="BN43" t="s">
        <v>55</v>
      </c>
      <c r="BO43" t="s">
        <v>78</v>
      </c>
      <c r="BP43" t="s">
        <v>78</v>
      </c>
      <c r="BQ43" t="s">
        <v>4432</v>
      </c>
      <c r="BR43">
        <v>1958</v>
      </c>
      <c r="BS43" s="45" t="s">
        <v>78</v>
      </c>
      <c r="BT43" s="45">
        <v>31688</v>
      </c>
    </row>
    <row r="44" spans="1:72" x14ac:dyDescent="0.25">
      <c r="A44">
        <v>41</v>
      </c>
      <c r="B44">
        <v>18153</v>
      </c>
      <c r="C44">
        <v>44688</v>
      </c>
      <c r="D44" t="s">
        <v>347</v>
      </c>
      <c r="E44" t="s">
        <v>4616</v>
      </c>
      <c r="F44">
        <v>5</v>
      </c>
      <c r="G44" t="s">
        <v>87</v>
      </c>
      <c r="H44">
        <v>4</v>
      </c>
      <c r="I44" t="s">
        <v>4421</v>
      </c>
      <c r="J44">
        <v>16</v>
      </c>
      <c r="N44" t="s">
        <v>4423</v>
      </c>
      <c r="O44">
        <v>1863588.5041100001</v>
      </c>
      <c r="P44">
        <v>6692057.8049900001</v>
      </c>
      <c r="Q44">
        <v>2</v>
      </c>
      <c r="R44">
        <v>38.278548360000002</v>
      </c>
      <c r="S44">
        <v>-121.54579067</v>
      </c>
      <c r="U44" t="s">
        <v>216</v>
      </c>
      <c r="V44" t="s">
        <v>87</v>
      </c>
      <c r="W44" t="s">
        <v>87</v>
      </c>
      <c r="X44" t="s">
        <v>4538</v>
      </c>
      <c r="Y44" t="s">
        <v>341</v>
      </c>
      <c r="Z44" t="s">
        <v>4539</v>
      </c>
      <c r="AA44" t="s">
        <v>342</v>
      </c>
      <c r="AC44">
        <v>39354</v>
      </c>
      <c r="AD44" t="s">
        <v>4476</v>
      </c>
      <c r="AE44" t="s">
        <v>4540</v>
      </c>
      <c r="AF44" t="s">
        <v>4541</v>
      </c>
      <c r="AG44" t="s">
        <v>338</v>
      </c>
      <c r="AH44" t="s">
        <v>4542</v>
      </c>
      <c r="AI44" t="s">
        <v>4543</v>
      </c>
      <c r="AJ44" t="s">
        <v>339</v>
      </c>
      <c r="AK44">
        <v>1</v>
      </c>
      <c r="AL44" t="s">
        <v>4538</v>
      </c>
      <c r="AM44" t="s">
        <v>78</v>
      </c>
      <c r="AN44">
        <v>180201630702</v>
      </c>
      <c r="AO44" t="s">
        <v>78</v>
      </c>
      <c r="AP44" t="s">
        <v>78</v>
      </c>
      <c r="AQ44" t="s">
        <v>78</v>
      </c>
      <c r="AR44" t="s">
        <v>4430</v>
      </c>
      <c r="AS44" t="s">
        <v>4431</v>
      </c>
      <c r="AT44" t="s">
        <v>78</v>
      </c>
      <c r="AU44" t="s">
        <v>78</v>
      </c>
      <c r="AV44" t="s">
        <v>78</v>
      </c>
      <c r="AW44" t="s">
        <v>78</v>
      </c>
      <c r="AX44" t="s">
        <v>78</v>
      </c>
      <c r="AY44" t="s">
        <v>78</v>
      </c>
      <c r="AZ44" t="s">
        <v>78</v>
      </c>
      <c r="BA44" t="s">
        <v>78</v>
      </c>
      <c r="BB44" t="s">
        <v>78</v>
      </c>
      <c r="BC44" t="s">
        <v>78</v>
      </c>
      <c r="BD44" t="s">
        <v>55</v>
      </c>
      <c r="BE44" t="s">
        <v>78</v>
      </c>
      <c r="BF44" t="s">
        <v>78</v>
      </c>
      <c r="BG44" t="s">
        <v>78</v>
      </c>
      <c r="BH44" t="s">
        <v>78</v>
      </c>
      <c r="BI44" t="s">
        <v>78</v>
      </c>
      <c r="BJ44" t="s">
        <v>78</v>
      </c>
      <c r="BK44" t="s">
        <v>78</v>
      </c>
      <c r="BL44" t="s">
        <v>78</v>
      </c>
      <c r="BM44" t="s">
        <v>78</v>
      </c>
      <c r="BN44" t="s">
        <v>55</v>
      </c>
      <c r="BO44" t="s">
        <v>78</v>
      </c>
      <c r="BP44" t="s">
        <v>78</v>
      </c>
      <c r="BQ44" t="s">
        <v>4432</v>
      </c>
      <c r="BR44">
        <v>1929</v>
      </c>
      <c r="BS44" s="45" t="s">
        <v>78</v>
      </c>
      <c r="BT44" s="45">
        <v>24473</v>
      </c>
    </row>
    <row r="45" spans="1:72" x14ac:dyDescent="0.25">
      <c r="A45">
        <v>42</v>
      </c>
      <c r="B45">
        <v>18158</v>
      </c>
      <c r="C45">
        <v>16057</v>
      </c>
      <c r="D45" t="s">
        <v>74</v>
      </c>
      <c r="E45" t="s">
        <v>4617</v>
      </c>
      <c r="F45">
        <v>5</v>
      </c>
      <c r="G45" t="s">
        <v>87</v>
      </c>
      <c r="H45">
        <v>2</v>
      </c>
      <c r="I45" t="s">
        <v>4421</v>
      </c>
      <c r="J45">
        <v>18</v>
      </c>
      <c r="L45" t="s">
        <v>4435</v>
      </c>
      <c r="M45" t="s">
        <v>4448</v>
      </c>
      <c r="N45" t="s">
        <v>4423</v>
      </c>
      <c r="O45">
        <v>1862189.0292199999</v>
      </c>
      <c r="P45">
        <v>6620658.0927999998</v>
      </c>
      <c r="Q45">
        <v>2</v>
      </c>
      <c r="R45">
        <v>38.275417189999999</v>
      </c>
      <c r="S45">
        <v>-121.79451674000001</v>
      </c>
      <c r="U45" t="s">
        <v>4618</v>
      </c>
      <c r="V45" t="s">
        <v>87</v>
      </c>
      <c r="W45" t="s">
        <v>87</v>
      </c>
      <c r="X45" t="s">
        <v>4538</v>
      </c>
      <c r="Y45" t="s">
        <v>77</v>
      </c>
      <c r="Z45" t="s">
        <v>4619</v>
      </c>
      <c r="AC45">
        <v>39354</v>
      </c>
      <c r="AD45" t="s">
        <v>4476</v>
      </c>
      <c r="AE45" t="s">
        <v>4540</v>
      </c>
      <c r="AF45" t="s">
        <v>787</v>
      </c>
      <c r="AG45" t="s">
        <v>75</v>
      </c>
      <c r="AH45" t="s">
        <v>4620</v>
      </c>
      <c r="AI45" t="s">
        <v>4621</v>
      </c>
      <c r="AJ45" t="s">
        <v>75</v>
      </c>
      <c r="AK45">
        <v>1</v>
      </c>
      <c r="AL45" t="s">
        <v>4538</v>
      </c>
      <c r="AM45" t="s">
        <v>78</v>
      </c>
      <c r="AN45">
        <v>180201630604</v>
      </c>
      <c r="AO45" t="s">
        <v>78</v>
      </c>
      <c r="AP45" t="s">
        <v>78</v>
      </c>
      <c r="AQ45" t="s">
        <v>78</v>
      </c>
      <c r="AR45" t="s">
        <v>4430</v>
      </c>
      <c r="AS45" t="s">
        <v>4431</v>
      </c>
      <c r="AT45" t="s">
        <v>78</v>
      </c>
      <c r="AU45" t="s">
        <v>78</v>
      </c>
      <c r="AV45" t="s">
        <v>78</v>
      </c>
      <c r="AW45" t="s">
        <v>78</v>
      </c>
      <c r="AX45" t="s">
        <v>78</v>
      </c>
      <c r="AY45" t="s">
        <v>78</v>
      </c>
      <c r="AZ45" t="s">
        <v>78</v>
      </c>
      <c r="BA45" t="s">
        <v>78</v>
      </c>
      <c r="BB45" t="s">
        <v>78</v>
      </c>
      <c r="BC45" t="s">
        <v>78</v>
      </c>
      <c r="BD45" t="s">
        <v>55</v>
      </c>
      <c r="BE45" t="s">
        <v>78</v>
      </c>
      <c r="BF45" t="s">
        <v>78</v>
      </c>
      <c r="BG45" t="s">
        <v>78</v>
      </c>
      <c r="BH45" t="s">
        <v>78</v>
      </c>
      <c r="BI45" t="s">
        <v>78</v>
      </c>
      <c r="BJ45" t="s">
        <v>78</v>
      </c>
      <c r="BK45" t="s">
        <v>78</v>
      </c>
      <c r="BL45" t="s">
        <v>78</v>
      </c>
      <c r="BM45" t="s">
        <v>78</v>
      </c>
      <c r="BN45" t="s">
        <v>55</v>
      </c>
      <c r="BO45" t="s">
        <v>55</v>
      </c>
      <c r="BP45" t="s">
        <v>78</v>
      </c>
      <c r="BQ45" t="s">
        <v>4432</v>
      </c>
      <c r="BR45">
        <v>1900</v>
      </c>
      <c r="BS45" s="45" t="s">
        <v>78</v>
      </c>
      <c r="BT45" s="45">
        <v>24139</v>
      </c>
    </row>
    <row r="46" spans="1:72" x14ac:dyDescent="0.25">
      <c r="A46">
        <v>43</v>
      </c>
      <c r="B46">
        <v>22747</v>
      </c>
      <c r="C46">
        <v>31274</v>
      </c>
      <c r="D46" t="s">
        <v>259</v>
      </c>
      <c r="E46" t="s">
        <v>4622</v>
      </c>
      <c r="F46">
        <v>9</v>
      </c>
      <c r="G46" t="s">
        <v>87</v>
      </c>
      <c r="H46">
        <v>19</v>
      </c>
      <c r="I46" t="s">
        <v>4421</v>
      </c>
      <c r="J46">
        <v>18</v>
      </c>
      <c r="L46" t="s">
        <v>4434</v>
      </c>
      <c r="M46" t="s">
        <v>4434</v>
      </c>
      <c r="N46" t="s">
        <v>4423</v>
      </c>
      <c r="O46">
        <v>1997283.9188099999</v>
      </c>
      <c r="P46">
        <v>7149962.4889099998</v>
      </c>
      <c r="Q46">
        <v>2</v>
      </c>
      <c r="R46">
        <v>38.628250960000003</v>
      </c>
      <c r="S46">
        <v>-119.94048788000001</v>
      </c>
      <c r="U46" t="s">
        <v>260</v>
      </c>
      <c r="V46" t="s">
        <v>87</v>
      </c>
      <c r="W46" t="s">
        <v>87</v>
      </c>
      <c r="X46" t="s">
        <v>4579</v>
      </c>
      <c r="Y46" t="s">
        <v>261</v>
      </c>
      <c r="Z46" t="s">
        <v>4623</v>
      </c>
      <c r="AC46">
        <v>39354</v>
      </c>
      <c r="AE46" t="s">
        <v>4558</v>
      </c>
      <c r="AF46" t="s">
        <v>4624</v>
      </c>
      <c r="AG46" t="s">
        <v>243</v>
      </c>
      <c r="AH46" t="s">
        <v>4625</v>
      </c>
      <c r="AI46" t="s">
        <v>4626</v>
      </c>
      <c r="AJ46" t="s">
        <v>243</v>
      </c>
      <c r="AK46">
        <v>1</v>
      </c>
      <c r="AL46" t="s">
        <v>4579</v>
      </c>
      <c r="AM46" t="s">
        <v>78</v>
      </c>
      <c r="AN46">
        <v>180400120101</v>
      </c>
      <c r="AO46" t="s">
        <v>78</v>
      </c>
      <c r="AP46" t="s">
        <v>78</v>
      </c>
      <c r="AQ46" t="s">
        <v>78</v>
      </c>
      <c r="AR46" t="s">
        <v>4430</v>
      </c>
      <c r="AS46" t="s">
        <v>4431</v>
      </c>
      <c r="AT46" t="s">
        <v>78</v>
      </c>
      <c r="AU46" t="s">
        <v>78</v>
      </c>
      <c r="AV46" t="s">
        <v>55</v>
      </c>
      <c r="AW46" t="s">
        <v>78</v>
      </c>
      <c r="AX46" t="s">
        <v>78</v>
      </c>
      <c r="AY46" t="s">
        <v>78</v>
      </c>
      <c r="AZ46" t="s">
        <v>78</v>
      </c>
      <c r="BA46" t="s">
        <v>78</v>
      </c>
      <c r="BB46" t="s">
        <v>78</v>
      </c>
      <c r="BC46" t="s">
        <v>78</v>
      </c>
      <c r="BD46" t="s">
        <v>55</v>
      </c>
      <c r="BE46" t="s">
        <v>78</v>
      </c>
      <c r="BF46" t="s">
        <v>78</v>
      </c>
      <c r="BG46" t="s">
        <v>78</v>
      </c>
      <c r="BH46" t="s">
        <v>78</v>
      </c>
      <c r="BI46" t="s">
        <v>55</v>
      </c>
      <c r="BJ46" t="s">
        <v>78</v>
      </c>
      <c r="BK46" t="s">
        <v>78</v>
      </c>
      <c r="BL46" t="s">
        <v>78</v>
      </c>
      <c r="BM46" t="s">
        <v>78</v>
      </c>
      <c r="BN46" t="s">
        <v>55</v>
      </c>
      <c r="BO46" t="s">
        <v>78</v>
      </c>
      <c r="BP46" t="s">
        <v>78</v>
      </c>
      <c r="BQ46" t="s">
        <v>4468</v>
      </c>
      <c r="BR46">
        <v>1875</v>
      </c>
      <c r="BS46" s="45" t="s">
        <v>78</v>
      </c>
      <c r="BT46" s="45">
        <v>24473</v>
      </c>
    </row>
    <row r="47" spans="1:72" x14ac:dyDescent="0.25">
      <c r="A47">
        <v>44</v>
      </c>
      <c r="B47">
        <v>23400</v>
      </c>
      <c r="C47">
        <v>4699</v>
      </c>
      <c r="D47" t="s">
        <v>201</v>
      </c>
      <c r="E47" t="s">
        <v>4627</v>
      </c>
      <c r="F47">
        <v>10</v>
      </c>
      <c r="G47" t="s">
        <v>87</v>
      </c>
      <c r="H47">
        <v>2</v>
      </c>
      <c r="I47" t="s">
        <v>4628</v>
      </c>
      <c r="J47">
        <v>16</v>
      </c>
      <c r="L47" t="s">
        <v>4435</v>
      </c>
      <c r="M47" t="s">
        <v>4434</v>
      </c>
      <c r="N47" t="s">
        <v>4423</v>
      </c>
      <c r="O47">
        <v>2021875</v>
      </c>
      <c r="P47">
        <v>6535375</v>
      </c>
      <c r="Q47">
        <v>2</v>
      </c>
      <c r="R47">
        <v>38.713999999999999</v>
      </c>
      <c r="S47">
        <v>-122.0921</v>
      </c>
      <c r="T47" t="s">
        <v>204</v>
      </c>
      <c r="U47" t="s">
        <v>203</v>
      </c>
      <c r="V47" t="s">
        <v>87</v>
      </c>
      <c r="W47" t="s">
        <v>87</v>
      </c>
      <c r="X47" t="s">
        <v>4629</v>
      </c>
      <c r="Y47" t="s">
        <v>170</v>
      </c>
      <c r="Z47" t="s">
        <v>4630</v>
      </c>
      <c r="AA47" t="s">
        <v>4631</v>
      </c>
      <c r="AB47" t="s">
        <v>4632</v>
      </c>
      <c r="AC47">
        <v>40443</v>
      </c>
      <c r="AE47" t="s">
        <v>4633</v>
      </c>
      <c r="AF47" t="s">
        <v>4634</v>
      </c>
      <c r="AG47" t="s">
        <v>202</v>
      </c>
      <c r="AH47" t="s">
        <v>4635</v>
      </c>
      <c r="AI47" t="s">
        <v>4636</v>
      </c>
      <c r="AJ47" t="s">
        <v>4637</v>
      </c>
      <c r="AK47">
        <v>1</v>
      </c>
      <c r="AL47" t="s">
        <v>4629</v>
      </c>
      <c r="AM47" t="s">
        <v>78</v>
      </c>
      <c r="AN47">
        <v>180201160703</v>
      </c>
      <c r="AO47" t="s">
        <v>78</v>
      </c>
      <c r="AP47" t="s">
        <v>78</v>
      </c>
      <c r="AQ47" t="s">
        <v>78</v>
      </c>
      <c r="AR47" t="s">
        <v>4430</v>
      </c>
      <c r="AS47" t="s">
        <v>4431</v>
      </c>
      <c r="AT47" t="s">
        <v>78</v>
      </c>
      <c r="AU47" t="s">
        <v>78</v>
      </c>
      <c r="AV47" t="s">
        <v>78</v>
      </c>
      <c r="AW47" t="s">
        <v>78</v>
      </c>
      <c r="AX47" t="s">
        <v>78</v>
      </c>
      <c r="AY47" t="s">
        <v>78</v>
      </c>
      <c r="AZ47" t="s">
        <v>78</v>
      </c>
      <c r="BA47" t="s">
        <v>78</v>
      </c>
      <c r="BB47" t="s">
        <v>78</v>
      </c>
      <c r="BC47" t="s">
        <v>78</v>
      </c>
      <c r="BD47" t="s">
        <v>55</v>
      </c>
      <c r="BE47" t="s">
        <v>78</v>
      </c>
      <c r="BF47" t="s">
        <v>78</v>
      </c>
      <c r="BG47" t="s">
        <v>78</v>
      </c>
      <c r="BH47" t="s">
        <v>78</v>
      </c>
      <c r="BI47" t="s">
        <v>78</v>
      </c>
      <c r="BJ47" t="s">
        <v>78</v>
      </c>
      <c r="BK47" t="s">
        <v>78</v>
      </c>
      <c r="BL47" t="s">
        <v>78</v>
      </c>
      <c r="BM47" t="s">
        <v>78</v>
      </c>
      <c r="BN47" t="s">
        <v>78</v>
      </c>
      <c r="BO47" t="s">
        <v>55</v>
      </c>
      <c r="BP47" t="s">
        <v>78</v>
      </c>
      <c r="BQ47" t="s">
        <v>4454</v>
      </c>
      <c r="BR47">
        <v>1856</v>
      </c>
      <c r="BS47" s="45" t="s">
        <v>78</v>
      </c>
      <c r="BT47" s="45">
        <v>24589</v>
      </c>
    </row>
    <row r="48" spans="1:72" x14ac:dyDescent="0.25">
      <c r="A48">
        <v>45</v>
      </c>
      <c r="B48">
        <v>21414</v>
      </c>
      <c r="C48">
        <v>11147</v>
      </c>
      <c r="D48" t="s">
        <v>558</v>
      </c>
      <c r="E48" t="s">
        <v>4638</v>
      </c>
      <c r="F48">
        <v>7</v>
      </c>
      <c r="G48" t="s">
        <v>87</v>
      </c>
      <c r="H48">
        <v>7</v>
      </c>
      <c r="I48" t="s">
        <v>4421</v>
      </c>
      <c r="J48">
        <v>20</v>
      </c>
      <c r="L48" t="s">
        <v>4434</v>
      </c>
      <c r="M48" t="s">
        <v>4435</v>
      </c>
      <c r="N48" t="s">
        <v>4423</v>
      </c>
      <c r="O48">
        <v>1922837.35543</v>
      </c>
      <c r="P48">
        <v>6780158.0808800003</v>
      </c>
      <c r="Q48">
        <v>2</v>
      </c>
      <c r="R48">
        <v>38.439615660000001</v>
      </c>
      <c r="S48">
        <v>-121.23717800999999</v>
      </c>
      <c r="U48" t="s">
        <v>4639</v>
      </c>
      <c r="V48" t="s">
        <v>87</v>
      </c>
      <c r="W48" t="s">
        <v>87</v>
      </c>
      <c r="X48" t="s">
        <v>4640</v>
      </c>
      <c r="Y48" t="s">
        <v>341</v>
      </c>
      <c r="Z48" t="s">
        <v>4641</v>
      </c>
      <c r="AC48">
        <v>39354</v>
      </c>
      <c r="AE48" t="s">
        <v>4642</v>
      </c>
      <c r="AF48" t="s">
        <v>4643</v>
      </c>
      <c r="AG48" t="s">
        <v>559</v>
      </c>
      <c r="AH48" t="s">
        <v>4644</v>
      </c>
      <c r="AI48" t="s">
        <v>4645</v>
      </c>
      <c r="AJ48" t="s">
        <v>559</v>
      </c>
      <c r="AK48">
        <v>1</v>
      </c>
      <c r="AL48" t="s">
        <v>4640</v>
      </c>
      <c r="AM48" t="s">
        <v>78</v>
      </c>
      <c r="AN48">
        <v>180400130606</v>
      </c>
      <c r="AO48" t="s">
        <v>78</v>
      </c>
      <c r="AP48">
        <v>1600</v>
      </c>
      <c r="AQ48" t="s">
        <v>78</v>
      </c>
      <c r="AR48" t="s">
        <v>4430</v>
      </c>
      <c r="AS48" t="s">
        <v>4431</v>
      </c>
      <c r="AT48" t="s">
        <v>78</v>
      </c>
      <c r="AU48" t="s">
        <v>78</v>
      </c>
      <c r="AV48" t="s">
        <v>78</v>
      </c>
      <c r="AW48" t="s">
        <v>78</v>
      </c>
      <c r="AX48" t="s">
        <v>78</v>
      </c>
      <c r="AY48" t="s">
        <v>78</v>
      </c>
      <c r="AZ48" t="s">
        <v>78</v>
      </c>
      <c r="BA48" t="s">
        <v>78</v>
      </c>
      <c r="BB48" t="s">
        <v>78</v>
      </c>
      <c r="BC48" t="s">
        <v>78</v>
      </c>
      <c r="BD48" t="s">
        <v>55</v>
      </c>
      <c r="BE48" t="s">
        <v>78</v>
      </c>
      <c r="BF48" t="s">
        <v>78</v>
      </c>
      <c r="BG48" t="s">
        <v>78</v>
      </c>
      <c r="BH48" t="s">
        <v>78</v>
      </c>
      <c r="BI48" t="s">
        <v>78</v>
      </c>
      <c r="BJ48" t="s">
        <v>78</v>
      </c>
      <c r="BK48" t="s">
        <v>78</v>
      </c>
      <c r="BL48" t="s">
        <v>78</v>
      </c>
      <c r="BM48" t="s">
        <v>78</v>
      </c>
      <c r="BN48" t="s">
        <v>55</v>
      </c>
      <c r="BO48" t="s">
        <v>78</v>
      </c>
      <c r="BP48" t="s">
        <v>78</v>
      </c>
      <c r="BQ48" t="s">
        <v>4468</v>
      </c>
      <c r="BR48">
        <v>1990</v>
      </c>
      <c r="BS48" s="45">
        <v>36682</v>
      </c>
      <c r="BT48" s="45">
        <v>36682</v>
      </c>
    </row>
    <row r="49" spans="1:72" x14ac:dyDescent="0.25">
      <c r="A49">
        <v>46</v>
      </c>
      <c r="B49">
        <v>20686</v>
      </c>
      <c r="C49">
        <v>27479</v>
      </c>
      <c r="D49" t="s">
        <v>179</v>
      </c>
      <c r="E49" t="s">
        <v>4646</v>
      </c>
      <c r="F49">
        <v>6</v>
      </c>
      <c r="G49" t="s">
        <v>87</v>
      </c>
      <c r="H49">
        <v>2</v>
      </c>
      <c r="I49" t="s">
        <v>4421</v>
      </c>
      <c r="J49">
        <v>12</v>
      </c>
      <c r="L49" t="s">
        <v>4422</v>
      </c>
      <c r="M49" t="s">
        <v>4435</v>
      </c>
      <c r="N49" t="s">
        <v>4423</v>
      </c>
      <c r="O49">
        <v>1900388.5729</v>
      </c>
      <c r="P49">
        <v>6649258.1159800002</v>
      </c>
      <c r="Q49">
        <v>2</v>
      </c>
      <c r="R49">
        <v>38.38008739</v>
      </c>
      <c r="S49">
        <v>-121.6944483</v>
      </c>
      <c r="U49" t="s">
        <v>158</v>
      </c>
      <c r="V49" t="s">
        <v>87</v>
      </c>
      <c r="W49" t="s">
        <v>87</v>
      </c>
      <c r="X49" t="s">
        <v>4538</v>
      </c>
      <c r="Y49" t="s">
        <v>77</v>
      </c>
      <c r="Z49" t="s">
        <v>4545</v>
      </c>
      <c r="AC49">
        <v>39354</v>
      </c>
      <c r="AD49" t="s">
        <v>4476</v>
      </c>
      <c r="AE49" t="s">
        <v>4540</v>
      </c>
      <c r="AF49" t="s">
        <v>4546</v>
      </c>
      <c r="AG49" t="s">
        <v>146</v>
      </c>
      <c r="AH49" t="s">
        <v>4647</v>
      </c>
      <c r="AI49" t="s">
        <v>4648</v>
      </c>
      <c r="AJ49" t="s">
        <v>146</v>
      </c>
      <c r="AK49">
        <v>1</v>
      </c>
      <c r="AL49" t="s">
        <v>4538</v>
      </c>
      <c r="AM49" t="s">
        <v>78</v>
      </c>
      <c r="AN49">
        <v>180201630606</v>
      </c>
      <c r="AO49" t="s">
        <v>78</v>
      </c>
      <c r="AP49" t="s">
        <v>78</v>
      </c>
      <c r="AQ49" t="s">
        <v>78</v>
      </c>
      <c r="AR49" t="s">
        <v>4430</v>
      </c>
      <c r="AS49" t="s">
        <v>4431</v>
      </c>
      <c r="AT49" t="s">
        <v>78</v>
      </c>
      <c r="AU49" t="s">
        <v>78</v>
      </c>
      <c r="AV49" t="s">
        <v>78</v>
      </c>
      <c r="AW49" t="s">
        <v>78</v>
      </c>
      <c r="AX49" t="s">
        <v>78</v>
      </c>
      <c r="AY49" t="s">
        <v>78</v>
      </c>
      <c r="AZ49" t="s">
        <v>78</v>
      </c>
      <c r="BA49" t="s">
        <v>78</v>
      </c>
      <c r="BB49" t="s">
        <v>78</v>
      </c>
      <c r="BC49" t="s">
        <v>78</v>
      </c>
      <c r="BD49" t="s">
        <v>55</v>
      </c>
      <c r="BE49" t="s">
        <v>78</v>
      </c>
      <c r="BF49" t="s">
        <v>78</v>
      </c>
      <c r="BG49" t="s">
        <v>78</v>
      </c>
      <c r="BH49" t="s">
        <v>78</v>
      </c>
      <c r="BI49" t="s">
        <v>78</v>
      </c>
      <c r="BJ49" t="s">
        <v>78</v>
      </c>
      <c r="BK49" t="s">
        <v>78</v>
      </c>
      <c r="BL49" t="s">
        <v>78</v>
      </c>
      <c r="BM49" t="s">
        <v>78</v>
      </c>
      <c r="BN49" t="s">
        <v>55</v>
      </c>
      <c r="BO49" t="s">
        <v>78</v>
      </c>
      <c r="BP49" t="s">
        <v>78</v>
      </c>
      <c r="BQ49" t="s">
        <v>4454</v>
      </c>
      <c r="BR49">
        <v>1947</v>
      </c>
      <c r="BS49" s="45" t="s">
        <v>78</v>
      </c>
      <c r="BT49" s="45">
        <v>24580</v>
      </c>
    </row>
    <row r="50" spans="1:72" x14ac:dyDescent="0.25">
      <c r="A50">
        <v>47</v>
      </c>
      <c r="B50">
        <v>21369</v>
      </c>
      <c r="C50">
        <v>37026</v>
      </c>
      <c r="D50" t="s">
        <v>181</v>
      </c>
      <c r="E50" t="s">
        <v>4649</v>
      </c>
      <c r="F50">
        <v>6</v>
      </c>
      <c r="G50" t="s">
        <v>87</v>
      </c>
      <c r="H50">
        <v>2</v>
      </c>
      <c r="I50" t="s">
        <v>4421</v>
      </c>
      <c r="J50">
        <v>24</v>
      </c>
      <c r="L50" t="s">
        <v>4422</v>
      </c>
      <c r="M50" t="s">
        <v>4448</v>
      </c>
      <c r="N50" t="s">
        <v>4423</v>
      </c>
      <c r="O50">
        <v>1892188.6424499999</v>
      </c>
      <c r="P50">
        <v>6646758.1249200003</v>
      </c>
      <c r="Q50">
        <v>2</v>
      </c>
      <c r="R50">
        <v>38.35759418</v>
      </c>
      <c r="S50">
        <v>-121.70326253</v>
      </c>
      <c r="U50" t="s">
        <v>148</v>
      </c>
      <c r="V50" t="s">
        <v>87</v>
      </c>
      <c r="W50" t="s">
        <v>87</v>
      </c>
      <c r="X50" t="s">
        <v>4538</v>
      </c>
      <c r="Y50" t="s">
        <v>77</v>
      </c>
      <c r="Z50" t="s">
        <v>4551</v>
      </c>
      <c r="AC50">
        <v>39354</v>
      </c>
      <c r="AD50" t="s">
        <v>4476</v>
      </c>
      <c r="AE50" t="s">
        <v>4540</v>
      </c>
      <c r="AF50" t="s">
        <v>4546</v>
      </c>
      <c r="AG50" t="s">
        <v>146</v>
      </c>
      <c r="AH50" t="s">
        <v>4650</v>
      </c>
      <c r="AI50" t="s">
        <v>4651</v>
      </c>
      <c r="AJ50" t="s">
        <v>146</v>
      </c>
      <c r="AK50">
        <v>1</v>
      </c>
      <c r="AL50" t="s">
        <v>4538</v>
      </c>
      <c r="AM50" t="s">
        <v>78</v>
      </c>
      <c r="AN50">
        <v>180201630606</v>
      </c>
      <c r="AO50" t="s">
        <v>78</v>
      </c>
      <c r="AP50" t="s">
        <v>78</v>
      </c>
      <c r="AQ50" t="s">
        <v>78</v>
      </c>
      <c r="AR50" t="s">
        <v>4430</v>
      </c>
      <c r="AS50" t="s">
        <v>4431</v>
      </c>
      <c r="AT50" t="s">
        <v>78</v>
      </c>
      <c r="AU50" t="s">
        <v>78</v>
      </c>
      <c r="AV50" t="s">
        <v>78</v>
      </c>
      <c r="AW50" t="s">
        <v>78</v>
      </c>
      <c r="AX50" t="s">
        <v>78</v>
      </c>
      <c r="AY50" t="s">
        <v>78</v>
      </c>
      <c r="AZ50" t="s">
        <v>78</v>
      </c>
      <c r="BA50" t="s">
        <v>78</v>
      </c>
      <c r="BB50" t="s">
        <v>78</v>
      </c>
      <c r="BC50" t="s">
        <v>78</v>
      </c>
      <c r="BD50" t="s">
        <v>55</v>
      </c>
      <c r="BE50" t="s">
        <v>78</v>
      </c>
      <c r="BF50" t="s">
        <v>78</v>
      </c>
      <c r="BG50" t="s">
        <v>78</v>
      </c>
      <c r="BH50" t="s">
        <v>78</v>
      </c>
      <c r="BI50" t="s">
        <v>78</v>
      </c>
      <c r="BJ50" t="s">
        <v>55</v>
      </c>
      <c r="BK50" t="s">
        <v>78</v>
      </c>
      <c r="BL50" t="s">
        <v>78</v>
      </c>
      <c r="BM50" t="s">
        <v>78</v>
      </c>
      <c r="BN50" t="s">
        <v>55</v>
      </c>
      <c r="BO50" t="s">
        <v>78</v>
      </c>
      <c r="BP50" t="s">
        <v>78</v>
      </c>
      <c r="BQ50" t="s">
        <v>4454</v>
      </c>
      <c r="BR50">
        <v>1949</v>
      </c>
      <c r="BS50" s="45" t="s">
        <v>78</v>
      </c>
      <c r="BT50" s="45">
        <v>24580</v>
      </c>
    </row>
    <row r="51" spans="1:72" x14ac:dyDescent="0.25">
      <c r="A51">
        <v>48</v>
      </c>
      <c r="B51">
        <v>21374</v>
      </c>
      <c r="C51">
        <v>16090</v>
      </c>
      <c r="D51" t="s">
        <v>145</v>
      </c>
      <c r="E51" t="s">
        <v>4652</v>
      </c>
      <c r="F51">
        <v>6</v>
      </c>
      <c r="G51" t="s">
        <v>87</v>
      </c>
      <c r="H51">
        <v>2</v>
      </c>
      <c r="I51" t="s">
        <v>4421</v>
      </c>
      <c r="J51">
        <v>24</v>
      </c>
      <c r="L51" t="s">
        <v>4434</v>
      </c>
      <c r="M51" t="s">
        <v>4434</v>
      </c>
      <c r="N51" t="s">
        <v>4423</v>
      </c>
      <c r="O51">
        <v>1892388.6617300001</v>
      </c>
      <c r="P51">
        <v>6644358.1362800002</v>
      </c>
      <c r="Q51">
        <v>2</v>
      </c>
      <c r="R51">
        <v>38.358164619999997</v>
      </c>
      <c r="S51">
        <v>-121.71162969</v>
      </c>
      <c r="U51" t="s">
        <v>148</v>
      </c>
      <c r="V51" t="s">
        <v>87</v>
      </c>
      <c r="W51" t="s">
        <v>55</v>
      </c>
      <c r="X51" t="s">
        <v>4538</v>
      </c>
      <c r="Y51" t="s">
        <v>77</v>
      </c>
      <c r="Z51" t="s">
        <v>4551</v>
      </c>
      <c r="AC51">
        <v>39354</v>
      </c>
      <c r="AD51" t="s">
        <v>4476</v>
      </c>
      <c r="AE51" t="s">
        <v>4540</v>
      </c>
      <c r="AF51" t="s">
        <v>4546</v>
      </c>
      <c r="AG51" t="s">
        <v>146</v>
      </c>
      <c r="AH51" t="s">
        <v>4653</v>
      </c>
      <c r="AI51" t="s">
        <v>4654</v>
      </c>
      <c r="AJ51" t="s">
        <v>146</v>
      </c>
      <c r="AK51">
        <v>1</v>
      </c>
      <c r="AL51" t="s">
        <v>4538</v>
      </c>
      <c r="AM51" t="s">
        <v>78</v>
      </c>
      <c r="AN51">
        <v>180201630606</v>
      </c>
      <c r="AO51" t="s">
        <v>78</v>
      </c>
      <c r="AP51" t="s">
        <v>78</v>
      </c>
      <c r="AQ51" t="s">
        <v>78</v>
      </c>
      <c r="AR51" t="s">
        <v>4430</v>
      </c>
      <c r="AS51" t="s">
        <v>4431</v>
      </c>
      <c r="AT51" t="s">
        <v>78</v>
      </c>
      <c r="AU51" t="s">
        <v>78</v>
      </c>
      <c r="AV51" t="s">
        <v>78</v>
      </c>
      <c r="AW51" t="s">
        <v>78</v>
      </c>
      <c r="AX51" t="s">
        <v>78</v>
      </c>
      <c r="AY51" t="s">
        <v>78</v>
      </c>
      <c r="AZ51" t="s">
        <v>78</v>
      </c>
      <c r="BA51" t="s">
        <v>78</v>
      </c>
      <c r="BB51" t="s">
        <v>78</v>
      </c>
      <c r="BC51" t="s">
        <v>78</v>
      </c>
      <c r="BD51" t="s">
        <v>55</v>
      </c>
      <c r="BE51" t="s">
        <v>78</v>
      </c>
      <c r="BF51" t="s">
        <v>78</v>
      </c>
      <c r="BG51" t="s">
        <v>78</v>
      </c>
      <c r="BH51" t="s">
        <v>78</v>
      </c>
      <c r="BI51" t="s">
        <v>78</v>
      </c>
      <c r="BJ51" t="s">
        <v>78</v>
      </c>
      <c r="BK51" t="s">
        <v>78</v>
      </c>
      <c r="BL51" t="s">
        <v>78</v>
      </c>
      <c r="BM51" t="s">
        <v>78</v>
      </c>
      <c r="BN51" t="s">
        <v>55</v>
      </c>
      <c r="BO51" t="s">
        <v>78</v>
      </c>
      <c r="BP51" t="s">
        <v>78</v>
      </c>
      <c r="BQ51" t="s">
        <v>4432</v>
      </c>
      <c r="BR51">
        <v>1949</v>
      </c>
      <c r="BS51" s="45" t="s">
        <v>78</v>
      </c>
      <c r="BT51" s="45">
        <v>24580</v>
      </c>
    </row>
    <row r="52" spans="1:72" x14ac:dyDescent="0.25">
      <c r="A52">
        <v>49</v>
      </c>
      <c r="B52">
        <v>21699</v>
      </c>
      <c r="C52">
        <v>45932</v>
      </c>
      <c r="D52" t="s">
        <v>539</v>
      </c>
      <c r="E52" t="s">
        <v>4655</v>
      </c>
      <c r="F52">
        <v>9</v>
      </c>
      <c r="G52" t="s">
        <v>87</v>
      </c>
      <c r="H52">
        <v>4</v>
      </c>
      <c r="I52" t="s">
        <v>4421</v>
      </c>
      <c r="J52">
        <v>35</v>
      </c>
      <c r="K52" t="s">
        <v>4520</v>
      </c>
      <c r="L52" t="s">
        <v>4422</v>
      </c>
      <c r="M52" t="s">
        <v>4434</v>
      </c>
      <c r="N52" t="s">
        <v>4423</v>
      </c>
      <c r="O52">
        <v>1978487.56565</v>
      </c>
      <c r="P52">
        <v>6702658.4002499999</v>
      </c>
      <c r="Q52">
        <v>2</v>
      </c>
      <c r="R52">
        <v>38.59389255</v>
      </c>
      <c r="S52">
        <v>-121.50669225999999</v>
      </c>
      <c r="U52" t="s">
        <v>216</v>
      </c>
      <c r="V52" t="s">
        <v>87</v>
      </c>
      <c r="W52" t="s">
        <v>87</v>
      </c>
      <c r="X52" t="s">
        <v>4656</v>
      </c>
      <c r="Y52" t="s">
        <v>341</v>
      </c>
      <c r="Z52" t="s">
        <v>4657</v>
      </c>
      <c r="AC52">
        <v>39354</v>
      </c>
      <c r="AE52" t="s">
        <v>4540</v>
      </c>
      <c r="AF52" t="s">
        <v>4658</v>
      </c>
      <c r="AG52" t="s">
        <v>540</v>
      </c>
      <c r="AH52" t="s">
        <v>4659</v>
      </c>
      <c r="AI52" t="s">
        <v>4660</v>
      </c>
      <c r="AJ52" t="s">
        <v>540</v>
      </c>
      <c r="AK52">
        <v>1</v>
      </c>
      <c r="AL52" t="s">
        <v>4656</v>
      </c>
      <c r="AM52" t="s">
        <v>78</v>
      </c>
      <c r="AN52">
        <v>180201630701</v>
      </c>
      <c r="AO52" t="s">
        <v>78</v>
      </c>
      <c r="AP52" t="s">
        <v>78</v>
      </c>
      <c r="AQ52" t="s">
        <v>78</v>
      </c>
      <c r="AR52" t="s">
        <v>4430</v>
      </c>
      <c r="AS52" t="s">
        <v>4431</v>
      </c>
      <c r="AT52" t="s">
        <v>78</v>
      </c>
      <c r="AU52" t="s">
        <v>78</v>
      </c>
      <c r="AV52" t="s">
        <v>78</v>
      </c>
      <c r="AW52" t="s">
        <v>78</v>
      </c>
      <c r="AX52" t="s">
        <v>78</v>
      </c>
      <c r="AY52" t="s">
        <v>78</v>
      </c>
      <c r="AZ52" t="s">
        <v>78</v>
      </c>
      <c r="BA52" t="s">
        <v>78</v>
      </c>
      <c r="BB52" t="s">
        <v>78</v>
      </c>
      <c r="BC52" t="s">
        <v>55</v>
      </c>
      <c r="BD52" t="s">
        <v>78</v>
      </c>
      <c r="BE52" t="s">
        <v>78</v>
      </c>
      <c r="BF52" t="s">
        <v>78</v>
      </c>
      <c r="BG52" t="s">
        <v>55</v>
      </c>
      <c r="BH52" t="s">
        <v>78</v>
      </c>
      <c r="BI52" t="s">
        <v>78</v>
      </c>
      <c r="BJ52" t="s">
        <v>78</v>
      </c>
      <c r="BK52" t="s">
        <v>78</v>
      </c>
      <c r="BL52" t="s">
        <v>78</v>
      </c>
      <c r="BM52" t="s">
        <v>78</v>
      </c>
      <c r="BN52" t="s">
        <v>78</v>
      </c>
      <c r="BO52" t="s">
        <v>55</v>
      </c>
      <c r="BP52" t="s">
        <v>78</v>
      </c>
      <c r="BQ52" t="s">
        <v>4432</v>
      </c>
      <c r="BR52">
        <v>1849</v>
      </c>
      <c r="BS52" s="45">
        <v>35660</v>
      </c>
      <c r="BT52" s="45">
        <v>35660</v>
      </c>
    </row>
    <row r="53" spans="1:72" x14ac:dyDescent="0.25">
      <c r="A53">
        <v>50</v>
      </c>
      <c r="B53">
        <v>21030</v>
      </c>
      <c r="C53">
        <v>39535</v>
      </c>
      <c r="D53" t="s">
        <v>564</v>
      </c>
      <c r="E53" t="s">
        <v>4661</v>
      </c>
      <c r="F53">
        <v>6</v>
      </c>
      <c r="G53" t="s">
        <v>87</v>
      </c>
      <c r="H53">
        <v>4</v>
      </c>
      <c r="I53" t="s">
        <v>4421</v>
      </c>
      <c r="J53">
        <v>17</v>
      </c>
      <c r="K53" t="s">
        <v>4520</v>
      </c>
      <c r="L53" t="s">
        <v>4448</v>
      </c>
      <c r="M53" t="s">
        <v>4434</v>
      </c>
      <c r="N53" t="s">
        <v>4423</v>
      </c>
      <c r="O53">
        <v>1891388.3267900001</v>
      </c>
      <c r="P53">
        <v>6684507.9381999997</v>
      </c>
      <c r="Q53">
        <v>2</v>
      </c>
      <c r="R53">
        <v>38.354983089999998</v>
      </c>
      <c r="S53">
        <v>-121.57163328999999</v>
      </c>
      <c r="U53" t="s">
        <v>332</v>
      </c>
      <c r="V53" t="s">
        <v>87</v>
      </c>
      <c r="W53" t="s">
        <v>87</v>
      </c>
      <c r="X53" t="s">
        <v>4538</v>
      </c>
      <c r="Y53" t="s">
        <v>170</v>
      </c>
      <c r="Z53" t="s">
        <v>4539</v>
      </c>
      <c r="AC53">
        <v>39354</v>
      </c>
      <c r="AD53" t="s">
        <v>4476</v>
      </c>
      <c r="AE53" t="s">
        <v>4540</v>
      </c>
      <c r="AF53" t="s">
        <v>4546</v>
      </c>
      <c r="AG53" t="s">
        <v>565</v>
      </c>
      <c r="AH53" t="s">
        <v>4662</v>
      </c>
      <c r="AI53" t="s">
        <v>4663</v>
      </c>
      <c r="AJ53" t="s">
        <v>565</v>
      </c>
      <c r="AK53">
        <v>1</v>
      </c>
      <c r="AL53" t="s">
        <v>4538</v>
      </c>
      <c r="AM53" t="s">
        <v>78</v>
      </c>
      <c r="AN53">
        <v>180201630606</v>
      </c>
      <c r="AO53" t="s">
        <v>78</v>
      </c>
      <c r="AP53">
        <v>537</v>
      </c>
      <c r="AQ53" t="s">
        <v>78</v>
      </c>
      <c r="AR53" t="s">
        <v>4430</v>
      </c>
      <c r="AS53" t="s">
        <v>4431</v>
      </c>
      <c r="AT53" t="s">
        <v>78</v>
      </c>
      <c r="AU53" t="s">
        <v>78</v>
      </c>
      <c r="AV53" t="s">
        <v>78</v>
      </c>
      <c r="AW53" t="s">
        <v>78</v>
      </c>
      <c r="AX53" t="s">
        <v>78</v>
      </c>
      <c r="AY53" t="s">
        <v>78</v>
      </c>
      <c r="AZ53" t="s">
        <v>78</v>
      </c>
      <c r="BA53" t="s">
        <v>78</v>
      </c>
      <c r="BB53" t="s">
        <v>78</v>
      </c>
      <c r="BC53" t="s">
        <v>78</v>
      </c>
      <c r="BD53" t="s">
        <v>55</v>
      </c>
      <c r="BE53" t="s">
        <v>78</v>
      </c>
      <c r="BF53" t="s">
        <v>78</v>
      </c>
      <c r="BG53" t="s">
        <v>78</v>
      </c>
      <c r="BH53" t="s">
        <v>78</v>
      </c>
      <c r="BI53" t="s">
        <v>78</v>
      </c>
      <c r="BJ53" t="s">
        <v>78</v>
      </c>
      <c r="BK53" t="s">
        <v>78</v>
      </c>
      <c r="BL53" t="s">
        <v>78</v>
      </c>
      <c r="BM53" t="s">
        <v>78</v>
      </c>
      <c r="BN53" t="s">
        <v>55</v>
      </c>
      <c r="BO53" t="s">
        <v>78</v>
      </c>
      <c r="BP53" t="s">
        <v>78</v>
      </c>
      <c r="BQ53" t="s">
        <v>4432</v>
      </c>
      <c r="BR53">
        <v>1996</v>
      </c>
      <c r="BS53" s="45">
        <v>37002</v>
      </c>
      <c r="BT53" s="45">
        <v>37002</v>
      </c>
    </row>
    <row r="54" spans="1:72" x14ac:dyDescent="0.25">
      <c r="A54">
        <v>51</v>
      </c>
      <c r="B54">
        <v>21043</v>
      </c>
      <c r="C54">
        <v>37027</v>
      </c>
      <c r="D54" t="s">
        <v>184</v>
      </c>
      <c r="E54" t="s">
        <v>4664</v>
      </c>
      <c r="F54">
        <v>6</v>
      </c>
      <c r="G54" t="s">
        <v>87</v>
      </c>
      <c r="H54">
        <v>2</v>
      </c>
      <c r="I54" t="s">
        <v>4421</v>
      </c>
      <c r="J54">
        <v>12</v>
      </c>
      <c r="L54" t="s">
        <v>4422</v>
      </c>
      <c r="M54" t="s">
        <v>4422</v>
      </c>
      <c r="N54" t="s">
        <v>4423</v>
      </c>
      <c r="O54">
        <v>1902688.55911</v>
      </c>
      <c r="P54">
        <v>6649258.1172900004</v>
      </c>
      <c r="Q54">
        <v>2</v>
      </c>
      <c r="R54">
        <v>38.386402869999998</v>
      </c>
      <c r="S54">
        <v>-121.69442131</v>
      </c>
      <c r="U54" t="s">
        <v>158</v>
      </c>
      <c r="V54" t="s">
        <v>87</v>
      </c>
      <c r="W54" t="s">
        <v>87</v>
      </c>
      <c r="X54" t="s">
        <v>4538</v>
      </c>
      <c r="Y54" t="s">
        <v>77</v>
      </c>
      <c r="Z54" t="s">
        <v>4545</v>
      </c>
      <c r="AC54">
        <v>39354</v>
      </c>
      <c r="AD54" t="s">
        <v>4476</v>
      </c>
      <c r="AE54" t="s">
        <v>4540</v>
      </c>
      <c r="AF54" t="s">
        <v>4546</v>
      </c>
      <c r="AG54" t="s">
        <v>146</v>
      </c>
      <c r="AH54" t="s">
        <v>4665</v>
      </c>
      <c r="AI54" t="s">
        <v>4666</v>
      </c>
      <c r="AJ54" t="s">
        <v>146</v>
      </c>
      <c r="AK54">
        <v>1</v>
      </c>
      <c r="AL54" t="s">
        <v>4538</v>
      </c>
      <c r="AM54" t="s">
        <v>78</v>
      </c>
      <c r="AN54">
        <v>180201630606</v>
      </c>
      <c r="AO54" t="s">
        <v>78</v>
      </c>
      <c r="AP54" t="s">
        <v>78</v>
      </c>
      <c r="AQ54" t="s">
        <v>78</v>
      </c>
      <c r="AR54" t="s">
        <v>4430</v>
      </c>
      <c r="AS54" t="s">
        <v>4431</v>
      </c>
      <c r="AT54" t="s">
        <v>78</v>
      </c>
      <c r="AU54" t="s">
        <v>78</v>
      </c>
      <c r="AV54" t="s">
        <v>78</v>
      </c>
      <c r="AW54" t="s">
        <v>78</v>
      </c>
      <c r="AX54" t="s">
        <v>78</v>
      </c>
      <c r="AY54" t="s">
        <v>78</v>
      </c>
      <c r="AZ54" t="s">
        <v>78</v>
      </c>
      <c r="BA54" t="s">
        <v>78</v>
      </c>
      <c r="BB54" t="s">
        <v>78</v>
      </c>
      <c r="BC54" t="s">
        <v>78</v>
      </c>
      <c r="BD54" t="s">
        <v>55</v>
      </c>
      <c r="BE54" t="s">
        <v>78</v>
      </c>
      <c r="BF54" t="s">
        <v>78</v>
      </c>
      <c r="BG54" t="s">
        <v>78</v>
      </c>
      <c r="BH54" t="s">
        <v>78</v>
      </c>
      <c r="BI54" t="s">
        <v>78</v>
      </c>
      <c r="BJ54" t="s">
        <v>78</v>
      </c>
      <c r="BK54" t="s">
        <v>78</v>
      </c>
      <c r="BL54" t="s">
        <v>78</v>
      </c>
      <c r="BM54" t="s">
        <v>78</v>
      </c>
      <c r="BN54" t="s">
        <v>55</v>
      </c>
      <c r="BO54" t="s">
        <v>78</v>
      </c>
      <c r="BP54" t="s">
        <v>78</v>
      </c>
      <c r="BQ54" t="s">
        <v>4432</v>
      </c>
      <c r="BR54">
        <v>1948</v>
      </c>
      <c r="BS54" s="45" t="s">
        <v>78</v>
      </c>
      <c r="BT54" s="45">
        <v>24580</v>
      </c>
    </row>
    <row r="55" spans="1:72" x14ac:dyDescent="0.25">
      <c r="A55">
        <v>52</v>
      </c>
      <c r="B55">
        <v>21381</v>
      </c>
      <c r="C55">
        <v>31185</v>
      </c>
      <c r="D55" t="s">
        <v>212</v>
      </c>
      <c r="E55" t="s">
        <v>4667</v>
      </c>
      <c r="F55">
        <v>6</v>
      </c>
      <c r="G55" t="s">
        <v>87</v>
      </c>
      <c r="H55">
        <v>4</v>
      </c>
      <c r="I55" t="s">
        <v>4421</v>
      </c>
      <c r="J55">
        <v>3</v>
      </c>
      <c r="L55" t="s">
        <v>4420</v>
      </c>
      <c r="M55" t="s">
        <v>4420</v>
      </c>
      <c r="N55" t="s">
        <v>4423</v>
      </c>
      <c r="O55">
        <v>1906388.11143</v>
      </c>
      <c r="P55">
        <v>6694157.9438300002</v>
      </c>
      <c r="Q55">
        <v>2</v>
      </c>
      <c r="R55">
        <v>38.396040480000003</v>
      </c>
      <c r="S55">
        <v>-121.5377167</v>
      </c>
      <c r="U55" t="s">
        <v>216</v>
      </c>
      <c r="V55" t="s">
        <v>87</v>
      </c>
      <c r="W55" t="s">
        <v>87</v>
      </c>
      <c r="X55" t="s">
        <v>4538</v>
      </c>
      <c r="Y55" t="s">
        <v>170</v>
      </c>
      <c r="Z55" t="s">
        <v>4668</v>
      </c>
      <c r="AC55">
        <v>39354</v>
      </c>
      <c r="AD55" t="s">
        <v>4476</v>
      </c>
      <c r="AE55" t="s">
        <v>4540</v>
      </c>
      <c r="AF55" t="s">
        <v>4546</v>
      </c>
      <c r="AG55" t="s">
        <v>213</v>
      </c>
      <c r="AH55" t="s">
        <v>4669</v>
      </c>
      <c r="AI55" t="s">
        <v>4670</v>
      </c>
      <c r="AJ55" t="s">
        <v>214</v>
      </c>
      <c r="AK55" t="s">
        <v>78</v>
      </c>
      <c r="AL55" t="s">
        <v>78</v>
      </c>
      <c r="AM55" t="s">
        <v>78</v>
      </c>
      <c r="AN55" t="s">
        <v>78</v>
      </c>
      <c r="AO55" t="s">
        <v>78</v>
      </c>
      <c r="AP55" t="s">
        <v>78</v>
      </c>
      <c r="AQ55" t="s">
        <v>78</v>
      </c>
      <c r="AR55" t="s">
        <v>4430</v>
      </c>
      <c r="AS55" t="s">
        <v>4529</v>
      </c>
      <c r="AT55" t="s">
        <v>78</v>
      </c>
      <c r="AU55" t="s">
        <v>78</v>
      </c>
      <c r="AV55" t="s">
        <v>78</v>
      </c>
      <c r="AW55" t="s">
        <v>78</v>
      </c>
      <c r="AX55" t="s">
        <v>78</v>
      </c>
      <c r="AY55" t="s">
        <v>78</v>
      </c>
      <c r="AZ55" t="s">
        <v>78</v>
      </c>
      <c r="BA55" t="s">
        <v>78</v>
      </c>
      <c r="BB55" t="s">
        <v>78</v>
      </c>
      <c r="BC55" t="s">
        <v>78</v>
      </c>
      <c r="BD55" t="s">
        <v>55</v>
      </c>
      <c r="BE55" t="s">
        <v>78</v>
      </c>
      <c r="BF55" t="s">
        <v>78</v>
      </c>
      <c r="BG55" t="s">
        <v>78</v>
      </c>
      <c r="BH55" t="s">
        <v>78</v>
      </c>
      <c r="BI55" t="s">
        <v>78</v>
      </c>
      <c r="BJ55" t="s">
        <v>78</v>
      </c>
      <c r="BK55" t="s">
        <v>78</v>
      </c>
      <c r="BL55" t="s">
        <v>78</v>
      </c>
      <c r="BM55" t="s">
        <v>78</v>
      </c>
      <c r="BN55" t="s">
        <v>55</v>
      </c>
      <c r="BO55" t="s">
        <v>78</v>
      </c>
      <c r="BP55" t="s">
        <v>78</v>
      </c>
      <c r="BQ55" t="s">
        <v>4468</v>
      </c>
      <c r="BR55">
        <v>1954</v>
      </c>
      <c r="BS55" s="45" t="s">
        <v>78</v>
      </c>
      <c r="BT55" s="45">
        <v>24603</v>
      </c>
    </row>
    <row r="56" spans="1:72" x14ac:dyDescent="0.25">
      <c r="A56">
        <v>53</v>
      </c>
      <c r="B56">
        <v>24991</v>
      </c>
      <c r="C56">
        <v>8350</v>
      </c>
      <c r="D56" t="s">
        <v>208</v>
      </c>
      <c r="E56" t="s">
        <v>4671</v>
      </c>
      <c r="F56">
        <v>10</v>
      </c>
      <c r="G56" t="s">
        <v>87</v>
      </c>
      <c r="H56">
        <v>2</v>
      </c>
      <c r="I56" t="s">
        <v>4628</v>
      </c>
      <c r="J56">
        <v>16</v>
      </c>
      <c r="K56" t="s">
        <v>4520</v>
      </c>
      <c r="L56" t="s">
        <v>4435</v>
      </c>
      <c r="M56" t="s">
        <v>4435</v>
      </c>
      <c r="N56" t="s">
        <v>4423</v>
      </c>
      <c r="O56">
        <v>2021989.8418399999</v>
      </c>
      <c r="P56">
        <v>6537358.1658899998</v>
      </c>
      <c r="Q56">
        <v>2</v>
      </c>
      <c r="R56">
        <v>38.714364420000003</v>
      </c>
      <c r="S56">
        <v>-122.08519509</v>
      </c>
      <c r="U56" t="s">
        <v>203</v>
      </c>
      <c r="V56" t="s">
        <v>87</v>
      </c>
      <c r="W56" t="s">
        <v>87</v>
      </c>
      <c r="X56" t="s">
        <v>4629</v>
      </c>
      <c r="Y56" t="s">
        <v>170</v>
      </c>
      <c r="Z56" t="s">
        <v>4630</v>
      </c>
      <c r="AA56" t="s">
        <v>4672</v>
      </c>
      <c r="AC56">
        <v>39354</v>
      </c>
      <c r="AE56" t="s">
        <v>4633</v>
      </c>
      <c r="AF56" t="s">
        <v>4634</v>
      </c>
      <c r="AG56" t="s">
        <v>202</v>
      </c>
      <c r="AH56" t="s">
        <v>4673</v>
      </c>
      <c r="AI56" t="s">
        <v>4674</v>
      </c>
      <c r="AJ56" t="s">
        <v>4637</v>
      </c>
      <c r="AK56">
        <v>1</v>
      </c>
      <c r="AL56" t="s">
        <v>4629</v>
      </c>
      <c r="AM56" t="s">
        <v>78</v>
      </c>
      <c r="AN56">
        <v>180201160703</v>
      </c>
      <c r="AO56" t="s">
        <v>78</v>
      </c>
      <c r="AP56" t="s">
        <v>78</v>
      </c>
      <c r="AQ56" t="s">
        <v>78</v>
      </c>
      <c r="AR56" t="s">
        <v>4430</v>
      </c>
      <c r="AS56" t="s">
        <v>4431</v>
      </c>
      <c r="AT56" t="s">
        <v>78</v>
      </c>
      <c r="AU56" t="s">
        <v>78</v>
      </c>
      <c r="AV56" t="s">
        <v>78</v>
      </c>
      <c r="AW56" t="s">
        <v>78</v>
      </c>
      <c r="AX56" t="s">
        <v>78</v>
      </c>
      <c r="AY56" t="s">
        <v>78</v>
      </c>
      <c r="AZ56" t="s">
        <v>78</v>
      </c>
      <c r="BA56" t="s">
        <v>78</v>
      </c>
      <c r="BB56" t="s">
        <v>78</v>
      </c>
      <c r="BC56" t="s">
        <v>78</v>
      </c>
      <c r="BD56" t="s">
        <v>55</v>
      </c>
      <c r="BE56" t="s">
        <v>78</v>
      </c>
      <c r="BF56" t="s">
        <v>78</v>
      </c>
      <c r="BG56" t="s">
        <v>78</v>
      </c>
      <c r="BH56" t="s">
        <v>78</v>
      </c>
      <c r="BI56" t="s">
        <v>78</v>
      </c>
      <c r="BJ56" t="s">
        <v>78</v>
      </c>
      <c r="BK56" t="s">
        <v>78</v>
      </c>
      <c r="BL56" t="s">
        <v>78</v>
      </c>
      <c r="BM56" t="s">
        <v>78</v>
      </c>
      <c r="BN56" t="s">
        <v>78</v>
      </c>
      <c r="BO56" t="s">
        <v>55</v>
      </c>
      <c r="BP56" t="s">
        <v>78</v>
      </c>
      <c r="BQ56" t="s">
        <v>4454</v>
      </c>
      <c r="BR56">
        <v>1859</v>
      </c>
      <c r="BS56" s="45" t="s">
        <v>78</v>
      </c>
      <c r="BT56" s="45">
        <v>24589</v>
      </c>
    </row>
    <row r="57" spans="1:72" x14ac:dyDescent="0.25">
      <c r="A57">
        <v>54</v>
      </c>
      <c r="B57">
        <v>28190</v>
      </c>
      <c r="C57">
        <v>22188</v>
      </c>
      <c r="D57" t="s">
        <v>546</v>
      </c>
      <c r="E57" t="s">
        <v>4675</v>
      </c>
      <c r="F57">
        <v>12</v>
      </c>
      <c r="G57" t="s">
        <v>87</v>
      </c>
      <c r="H57">
        <v>6</v>
      </c>
      <c r="I57" t="s">
        <v>4628</v>
      </c>
      <c r="J57">
        <v>6</v>
      </c>
      <c r="L57" t="s">
        <v>4422</v>
      </c>
      <c r="M57" t="s">
        <v>4448</v>
      </c>
      <c r="N57" t="s">
        <v>4423</v>
      </c>
      <c r="O57">
        <v>2098491.1150099998</v>
      </c>
      <c r="P57">
        <v>6400559.7462499999</v>
      </c>
      <c r="Q57">
        <v>2</v>
      </c>
      <c r="R57">
        <v>38.923078969999999</v>
      </c>
      <c r="S57">
        <v>-122.56630228</v>
      </c>
      <c r="U57" t="s">
        <v>203</v>
      </c>
      <c r="V57" t="s">
        <v>87</v>
      </c>
      <c r="W57" t="s">
        <v>87</v>
      </c>
      <c r="X57" t="s">
        <v>203</v>
      </c>
      <c r="Y57" t="s">
        <v>547</v>
      </c>
      <c r="Z57" t="s">
        <v>4676</v>
      </c>
      <c r="AC57">
        <v>39354</v>
      </c>
      <c r="AE57" t="s">
        <v>4633</v>
      </c>
      <c r="AF57" t="s">
        <v>4677</v>
      </c>
      <c r="AG57" t="s">
        <v>202</v>
      </c>
      <c r="AH57" t="s">
        <v>4678</v>
      </c>
      <c r="AI57" t="s">
        <v>4679</v>
      </c>
      <c r="AJ57" t="s">
        <v>4637</v>
      </c>
      <c r="AK57">
        <v>1</v>
      </c>
      <c r="AL57" t="s">
        <v>203</v>
      </c>
      <c r="AM57" t="s">
        <v>78</v>
      </c>
      <c r="AN57">
        <v>180201160602</v>
      </c>
      <c r="AO57" t="s">
        <v>78</v>
      </c>
      <c r="AP57">
        <v>72300</v>
      </c>
      <c r="AQ57" t="s">
        <v>78</v>
      </c>
      <c r="AR57" t="s">
        <v>4430</v>
      </c>
      <c r="AS57" t="s">
        <v>4431</v>
      </c>
      <c r="AT57" t="s">
        <v>78</v>
      </c>
      <c r="AU57" t="s">
        <v>78</v>
      </c>
      <c r="AV57" t="s">
        <v>78</v>
      </c>
      <c r="AW57" t="s">
        <v>78</v>
      </c>
      <c r="AX57" t="s">
        <v>78</v>
      </c>
      <c r="AY57" t="s">
        <v>55</v>
      </c>
      <c r="AZ57" t="s">
        <v>78</v>
      </c>
      <c r="BA57" t="s">
        <v>78</v>
      </c>
      <c r="BB57" t="s">
        <v>78</v>
      </c>
      <c r="BC57" t="s">
        <v>55</v>
      </c>
      <c r="BD57" t="s">
        <v>55</v>
      </c>
      <c r="BE57" t="s">
        <v>78</v>
      </c>
      <c r="BF57" t="s">
        <v>78</v>
      </c>
      <c r="BG57" t="s">
        <v>55</v>
      </c>
      <c r="BH57" t="s">
        <v>78</v>
      </c>
      <c r="BI57" t="s">
        <v>55</v>
      </c>
      <c r="BJ57" t="s">
        <v>55</v>
      </c>
      <c r="BK57" t="s">
        <v>78</v>
      </c>
      <c r="BL57" t="s">
        <v>78</v>
      </c>
      <c r="BM57" t="s">
        <v>78</v>
      </c>
      <c r="BN57" t="s">
        <v>55</v>
      </c>
      <c r="BO57" t="s">
        <v>55</v>
      </c>
      <c r="BP57" t="s">
        <v>78</v>
      </c>
      <c r="BQ57" t="s">
        <v>4432</v>
      </c>
      <c r="BR57">
        <v>1914</v>
      </c>
      <c r="BS57" s="45">
        <v>35793</v>
      </c>
      <c r="BT57" s="45">
        <v>35793</v>
      </c>
    </row>
    <row r="58" spans="1:72" x14ac:dyDescent="0.25">
      <c r="A58">
        <v>55</v>
      </c>
      <c r="B58">
        <v>27173</v>
      </c>
      <c r="C58">
        <v>8339</v>
      </c>
      <c r="D58" t="s">
        <v>455</v>
      </c>
      <c r="E58" t="s">
        <v>4680</v>
      </c>
      <c r="F58">
        <v>13</v>
      </c>
      <c r="G58" t="s">
        <v>87</v>
      </c>
      <c r="H58">
        <v>7</v>
      </c>
      <c r="I58" t="s">
        <v>4421</v>
      </c>
      <c r="J58">
        <v>13</v>
      </c>
      <c r="L58" t="s">
        <v>4434</v>
      </c>
      <c r="M58" t="s">
        <v>4434</v>
      </c>
      <c r="N58" t="s">
        <v>4423</v>
      </c>
      <c r="O58">
        <v>2116786.2962699998</v>
      </c>
      <c r="P58">
        <v>6802659.5335900001</v>
      </c>
      <c r="Q58">
        <v>2</v>
      </c>
      <c r="R58">
        <v>38.971606309999999</v>
      </c>
      <c r="S58">
        <v>-121.15230668</v>
      </c>
      <c r="U58" t="s">
        <v>457</v>
      </c>
      <c r="V58" t="s">
        <v>87</v>
      </c>
      <c r="W58" t="s">
        <v>87</v>
      </c>
      <c r="X58" t="s">
        <v>4681</v>
      </c>
      <c r="Y58" t="s">
        <v>224</v>
      </c>
      <c r="Z58" t="s">
        <v>4682</v>
      </c>
      <c r="AC58">
        <v>39354</v>
      </c>
      <c r="AE58" t="s">
        <v>4683</v>
      </c>
      <c r="AF58" t="s">
        <v>4684</v>
      </c>
      <c r="AG58" t="s">
        <v>456</v>
      </c>
      <c r="AH58" t="s">
        <v>4685</v>
      </c>
      <c r="AI58" t="s">
        <v>4686</v>
      </c>
      <c r="AJ58" t="s">
        <v>456</v>
      </c>
      <c r="AK58">
        <v>2</v>
      </c>
      <c r="AL58" t="s">
        <v>4681</v>
      </c>
      <c r="AM58" t="s">
        <v>78</v>
      </c>
      <c r="AN58">
        <v>180201610201</v>
      </c>
      <c r="AO58">
        <v>180201610203</v>
      </c>
      <c r="AP58">
        <v>30066</v>
      </c>
      <c r="AQ58" t="s">
        <v>78</v>
      </c>
      <c r="AR58" t="s">
        <v>4430</v>
      </c>
      <c r="AS58" t="s">
        <v>4431</v>
      </c>
      <c r="AT58" t="s">
        <v>78</v>
      </c>
      <c r="AU58" t="s">
        <v>78</v>
      </c>
      <c r="AV58" t="s">
        <v>55</v>
      </c>
      <c r="AW58" t="s">
        <v>78</v>
      </c>
      <c r="AX58" t="s">
        <v>78</v>
      </c>
      <c r="AY58" t="s">
        <v>78</v>
      </c>
      <c r="AZ58" t="s">
        <v>78</v>
      </c>
      <c r="BA58" t="s">
        <v>78</v>
      </c>
      <c r="BB58" t="s">
        <v>78</v>
      </c>
      <c r="BC58" t="s">
        <v>78</v>
      </c>
      <c r="BD58" t="s">
        <v>55</v>
      </c>
      <c r="BE58" t="s">
        <v>78</v>
      </c>
      <c r="BF58" t="s">
        <v>78</v>
      </c>
      <c r="BG58" t="s">
        <v>78</v>
      </c>
      <c r="BH58" t="s">
        <v>78</v>
      </c>
      <c r="BI58" t="s">
        <v>78</v>
      </c>
      <c r="BJ58" t="s">
        <v>78</v>
      </c>
      <c r="BK58" t="s">
        <v>78</v>
      </c>
      <c r="BL58" t="s">
        <v>55</v>
      </c>
      <c r="BM58" t="s">
        <v>78</v>
      </c>
      <c r="BN58" t="s">
        <v>78</v>
      </c>
      <c r="BO58" t="s">
        <v>55</v>
      </c>
      <c r="BP58" t="s">
        <v>78</v>
      </c>
      <c r="BQ58" t="s">
        <v>4454</v>
      </c>
      <c r="BR58">
        <v>1880</v>
      </c>
      <c r="BS58" s="45" t="s">
        <v>78</v>
      </c>
      <c r="BT58" s="45">
        <v>30050</v>
      </c>
    </row>
    <row r="59" spans="1:72" x14ac:dyDescent="0.25">
      <c r="A59">
        <v>56</v>
      </c>
      <c r="B59">
        <v>27404</v>
      </c>
      <c r="C59">
        <v>25300</v>
      </c>
      <c r="D59" t="s">
        <v>455</v>
      </c>
      <c r="E59" t="s">
        <v>4680</v>
      </c>
      <c r="F59">
        <v>13</v>
      </c>
      <c r="G59" t="s">
        <v>87</v>
      </c>
      <c r="H59">
        <v>8</v>
      </c>
      <c r="I59" t="s">
        <v>4421</v>
      </c>
      <c r="J59">
        <v>18</v>
      </c>
      <c r="L59" t="s">
        <v>4422</v>
      </c>
      <c r="M59" t="s">
        <v>4435</v>
      </c>
      <c r="N59" t="s">
        <v>4423</v>
      </c>
      <c r="O59">
        <v>2120086.2201200002</v>
      </c>
      <c r="P59">
        <v>6811459.6488600001</v>
      </c>
      <c r="Q59">
        <v>2</v>
      </c>
      <c r="R59">
        <v>38.980437350000003</v>
      </c>
      <c r="S59">
        <v>-121.1212419</v>
      </c>
      <c r="U59" t="s">
        <v>4687</v>
      </c>
      <c r="V59" t="s">
        <v>87</v>
      </c>
      <c r="W59" t="s">
        <v>87</v>
      </c>
      <c r="X59" t="s">
        <v>4681</v>
      </c>
      <c r="Y59" t="s">
        <v>224</v>
      </c>
      <c r="Z59" t="s">
        <v>4688</v>
      </c>
      <c r="AC59">
        <v>39354</v>
      </c>
      <c r="AE59" t="s">
        <v>4683</v>
      </c>
      <c r="AF59" t="s">
        <v>4689</v>
      </c>
      <c r="AG59" t="s">
        <v>456</v>
      </c>
      <c r="AH59" t="s">
        <v>4690</v>
      </c>
      <c r="AI59" t="s">
        <v>4691</v>
      </c>
      <c r="AJ59" t="s">
        <v>456</v>
      </c>
      <c r="AK59">
        <v>2</v>
      </c>
      <c r="AL59" t="s">
        <v>4681</v>
      </c>
      <c r="AM59" t="s">
        <v>78</v>
      </c>
      <c r="AN59">
        <v>180201610201</v>
      </c>
      <c r="AO59">
        <v>180201610203</v>
      </c>
      <c r="AP59">
        <v>30066</v>
      </c>
      <c r="AQ59" t="s">
        <v>78</v>
      </c>
      <c r="AR59" t="s">
        <v>4430</v>
      </c>
      <c r="AS59" t="s">
        <v>4431</v>
      </c>
      <c r="AT59" t="s">
        <v>78</v>
      </c>
      <c r="AU59" t="s">
        <v>78</v>
      </c>
      <c r="AV59" t="s">
        <v>55</v>
      </c>
      <c r="AW59" t="s">
        <v>78</v>
      </c>
      <c r="AX59" t="s">
        <v>78</v>
      </c>
      <c r="AY59" t="s">
        <v>78</v>
      </c>
      <c r="AZ59" t="s">
        <v>78</v>
      </c>
      <c r="BA59" t="s">
        <v>78</v>
      </c>
      <c r="BB59" t="s">
        <v>78</v>
      </c>
      <c r="BC59" t="s">
        <v>78</v>
      </c>
      <c r="BD59" t="s">
        <v>55</v>
      </c>
      <c r="BE59" t="s">
        <v>78</v>
      </c>
      <c r="BF59" t="s">
        <v>78</v>
      </c>
      <c r="BG59" t="s">
        <v>78</v>
      </c>
      <c r="BH59" t="s">
        <v>78</v>
      </c>
      <c r="BI59" t="s">
        <v>78</v>
      </c>
      <c r="BJ59" t="s">
        <v>78</v>
      </c>
      <c r="BK59" t="s">
        <v>78</v>
      </c>
      <c r="BL59" t="s">
        <v>55</v>
      </c>
      <c r="BM59" t="s">
        <v>78</v>
      </c>
      <c r="BN59" t="s">
        <v>78</v>
      </c>
      <c r="BO59" t="s">
        <v>55</v>
      </c>
      <c r="BP59" t="s">
        <v>78</v>
      </c>
      <c r="BQ59" t="s">
        <v>4454</v>
      </c>
      <c r="BR59">
        <v>1880</v>
      </c>
      <c r="BS59" s="45" t="s">
        <v>78</v>
      </c>
      <c r="BT59" s="45">
        <v>30050</v>
      </c>
    </row>
    <row r="60" spans="1:72" x14ac:dyDescent="0.25">
      <c r="A60">
        <v>57</v>
      </c>
      <c r="B60">
        <v>27730</v>
      </c>
      <c r="C60">
        <v>10859</v>
      </c>
      <c r="D60" t="s">
        <v>553</v>
      </c>
      <c r="E60" t="s">
        <v>4692</v>
      </c>
      <c r="F60">
        <v>12</v>
      </c>
      <c r="G60" t="s">
        <v>87</v>
      </c>
      <c r="H60">
        <v>3</v>
      </c>
      <c r="I60" t="s">
        <v>4421</v>
      </c>
      <c r="J60">
        <v>16</v>
      </c>
      <c r="L60" t="s">
        <v>4422</v>
      </c>
      <c r="M60" t="s">
        <v>4422</v>
      </c>
      <c r="N60" t="s">
        <v>4423</v>
      </c>
      <c r="O60">
        <v>2098387.1890400001</v>
      </c>
      <c r="P60">
        <v>6680758.7504799999</v>
      </c>
      <c r="Q60">
        <v>2</v>
      </c>
      <c r="R60">
        <v>38.923418759999997</v>
      </c>
      <c r="S60">
        <v>-121.58138209000001</v>
      </c>
      <c r="U60" t="s">
        <v>251</v>
      </c>
      <c r="V60" t="s">
        <v>87</v>
      </c>
      <c r="W60" t="s">
        <v>87</v>
      </c>
      <c r="X60" t="s">
        <v>4693</v>
      </c>
      <c r="Y60" t="s">
        <v>555</v>
      </c>
      <c r="Z60" t="s">
        <v>4694</v>
      </c>
      <c r="AC60">
        <v>39354</v>
      </c>
      <c r="AE60" t="s">
        <v>4695</v>
      </c>
      <c r="AF60" t="s">
        <v>4696</v>
      </c>
      <c r="AG60" t="s">
        <v>554</v>
      </c>
      <c r="AH60" t="s">
        <v>4697</v>
      </c>
      <c r="AI60" t="s">
        <v>4698</v>
      </c>
      <c r="AJ60" t="s">
        <v>554</v>
      </c>
      <c r="AK60">
        <v>1</v>
      </c>
      <c r="AL60" t="s">
        <v>4693</v>
      </c>
      <c r="AM60" t="s">
        <v>78</v>
      </c>
      <c r="AN60">
        <v>180201590503</v>
      </c>
      <c r="AO60" t="s">
        <v>78</v>
      </c>
      <c r="AP60">
        <v>600</v>
      </c>
      <c r="AQ60" t="s">
        <v>78</v>
      </c>
      <c r="AR60" t="s">
        <v>4430</v>
      </c>
      <c r="AS60" t="s">
        <v>4431</v>
      </c>
      <c r="AT60" t="s">
        <v>78</v>
      </c>
      <c r="AU60" t="s">
        <v>78</v>
      </c>
      <c r="AV60" t="s">
        <v>78</v>
      </c>
      <c r="AW60" t="s">
        <v>78</v>
      </c>
      <c r="AX60" t="s">
        <v>78</v>
      </c>
      <c r="AY60" t="s">
        <v>78</v>
      </c>
      <c r="AZ60" t="s">
        <v>78</v>
      </c>
      <c r="BA60" t="s">
        <v>78</v>
      </c>
      <c r="BB60" t="s">
        <v>78</v>
      </c>
      <c r="BC60" t="s">
        <v>78</v>
      </c>
      <c r="BD60" t="s">
        <v>55</v>
      </c>
      <c r="BE60" t="s">
        <v>78</v>
      </c>
      <c r="BF60" t="s">
        <v>78</v>
      </c>
      <c r="BG60" t="s">
        <v>78</v>
      </c>
      <c r="BH60" t="s">
        <v>78</v>
      </c>
      <c r="BI60" t="s">
        <v>78</v>
      </c>
      <c r="BJ60" t="s">
        <v>78</v>
      </c>
      <c r="BK60" t="s">
        <v>78</v>
      </c>
      <c r="BL60" t="s">
        <v>78</v>
      </c>
      <c r="BM60" t="s">
        <v>78</v>
      </c>
      <c r="BN60" t="s">
        <v>55</v>
      </c>
      <c r="BO60" t="s">
        <v>78</v>
      </c>
      <c r="BP60" t="s">
        <v>78</v>
      </c>
      <c r="BQ60" t="s">
        <v>4432</v>
      </c>
      <c r="BR60">
        <v>1920</v>
      </c>
      <c r="BS60" s="45">
        <v>36238</v>
      </c>
      <c r="BT60" s="45">
        <v>36238</v>
      </c>
    </row>
    <row r="61" spans="1:72" x14ac:dyDescent="0.25">
      <c r="A61">
        <v>58</v>
      </c>
      <c r="B61">
        <v>27042</v>
      </c>
      <c r="C61">
        <v>2399</v>
      </c>
      <c r="D61" t="s">
        <v>390</v>
      </c>
      <c r="E61" t="s">
        <v>4699</v>
      </c>
      <c r="F61">
        <v>15</v>
      </c>
      <c r="G61" t="s">
        <v>87</v>
      </c>
      <c r="H61">
        <v>1</v>
      </c>
      <c r="I61" t="s">
        <v>4628</v>
      </c>
      <c r="J61">
        <v>31</v>
      </c>
      <c r="L61" t="s">
        <v>4448</v>
      </c>
      <c r="M61" t="s">
        <v>4448</v>
      </c>
      <c r="N61" t="s">
        <v>4423</v>
      </c>
      <c r="O61">
        <v>2167538.8355100001</v>
      </c>
      <c r="P61">
        <v>6556559.7400200004</v>
      </c>
      <c r="Q61">
        <v>2</v>
      </c>
      <c r="R61">
        <v>39.114046479999999</v>
      </c>
      <c r="S61">
        <v>-122.01799951</v>
      </c>
      <c r="U61" t="s">
        <v>391</v>
      </c>
      <c r="V61" t="s">
        <v>87</v>
      </c>
      <c r="W61" t="s">
        <v>87</v>
      </c>
      <c r="X61" t="s">
        <v>4700</v>
      </c>
      <c r="Y61" t="s">
        <v>392</v>
      </c>
      <c r="Z61" t="s">
        <v>4701</v>
      </c>
      <c r="AC61">
        <v>39354</v>
      </c>
      <c r="AE61" t="s">
        <v>4702</v>
      </c>
      <c r="AF61" t="s">
        <v>4703</v>
      </c>
      <c r="AG61" t="s">
        <v>388</v>
      </c>
      <c r="AH61" t="s">
        <v>4704</v>
      </c>
      <c r="AI61" t="s">
        <v>4705</v>
      </c>
      <c r="AJ61" t="s">
        <v>388</v>
      </c>
      <c r="AK61">
        <v>1</v>
      </c>
      <c r="AL61" t="s">
        <v>4700</v>
      </c>
      <c r="AM61" t="s">
        <v>78</v>
      </c>
      <c r="AN61">
        <v>180201040807</v>
      </c>
      <c r="AO61" t="s">
        <v>78</v>
      </c>
      <c r="AP61" t="s">
        <v>78</v>
      </c>
      <c r="AQ61" t="s">
        <v>78</v>
      </c>
      <c r="AR61" t="s">
        <v>4430</v>
      </c>
      <c r="AS61" t="s">
        <v>4431</v>
      </c>
      <c r="AT61" t="s">
        <v>78</v>
      </c>
      <c r="AU61" t="s">
        <v>78</v>
      </c>
      <c r="AV61" t="s">
        <v>78</v>
      </c>
      <c r="AW61" t="s">
        <v>78</v>
      </c>
      <c r="AX61" t="s">
        <v>78</v>
      </c>
      <c r="AY61" t="s">
        <v>78</v>
      </c>
      <c r="AZ61" t="s">
        <v>78</v>
      </c>
      <c r="BA61" t="s">
        <v>78</v>
      </c>
      <c r="BB61" t="s">
        <v>78</v>
      </c>
      <c r="BC61" t="s">
        <v>78</v>
      </c>
      <c r="BD61" t="s">
        <v>55</v>
      </c>
      <c r="BE61" t="s">
        <v>78</v>
      </c>
      <c r="BF61" t="s">
        <v>78</v>
      </c>
      <c r="BG61" t="s">
        <v>78</v>
      </c>
      <c r="BH61" t="s">
        <v>78</v>
      </c>
      <c r="BI61" t="s">
        <v>78</v>
      </c>
      <c r="BJ61" t="s">
        <v>78</v>
      </c>
      <c r="BK61" t="s">
        <v>78</v>
      </c>
      <c r="BL61" t="s">
        <v>78</v>
      </c>
      <c r="BM61" t="s">
        <v>78</v>
      </c>
      <c r="BN61" t="s">
        <v>55</v>
      </c>
      <c r="BO61" t="s">
        <v>78</v>
      </c>
      <c r="BP61" t="s">
        <v>78</v>
      </c>
      <c r="BQ61" t="s">
        <v>4432</v>
      </c>
      <c r="BR61">
        <v>1920</v>
      </c>
      <c r="BS61" s="45" t="s">
        <v>78</v>
      </c>
      <c r="BT61" s="45">
        <v>25934</v>
      </c>
    </row>
    <row r="62" spans="1:72" x14ac:dyDescent="0.25">
      <c r="A62">
        <v>59</v>
      </c>
      <c r="B62">
        <v>29888</v>
      </c>
      <c r="C62">
        <v>5083</v>
      </c>
      <c r="D62" t="s">
        <v>541</v>
      </c>
      <c r="E62" t="s">
        <v>4706</v>
      </c>
      <c r="F62">
        <v>16</v>
      </c>
      <c r="G62" t="s">
        <v>87</v>
      </c>
      <c r="H62">
        <v>2</v>
      </c>
      <c r="I62" t="s">
        <v>4628</v>
      </c>
      <c r="J62">
        <v>16</v>
      </c>
      <c r="L62" t="s">
        <v>4448</v>
      </c>
      <c r="M62" t="s">
        <v>4422</v>
      </c>
      <c r="N62" t="s">
        <v>4423</v>
      </c>
      <c r="O62">
        <v>2215838.3557099998</v>
      </c>
      <c r="P62">
        <v>6536059.69539</v>
      </c>
      <c r="Q62">
        <v>2</v>
      </c>
      <c r="R62">
        <v>39.246629519999999</v>
      </c>
      <c r="S62">
        <v>-122.09042187999999</v>
      </c>
      <c r="U62" t="s">
        <v>543</v>
      </c>
      <c r="V62" t="s">
        <v>87</v>
      </c>
      <c r="W62" t="s">
        <v>87</v>
      </c>
      <c r="X62" t="s">
        <v>4700</v>
      </c>
      <c r="Y62" t="s">
        <v>392</v>
      </c>
      <c r="Z62" t="s">
        <v>4707</v>
      </c>
      <c r="AA62" t="s">
        <v>4708</v>
      </c>
      <c r="AC62">
        <v>39354</v>
      </c>
      <c r="AE62" t="s">
        <v>4702</v>
      </c>
      <c r="AF62" t="s">
        <v>4703</v>
      </c>
      <c r="AG62" t="s">
        <v>542</v>
      </c>
      <c r="AH62" t="s">
        <v>4709</v>
      </c>
      <c r="AI62" t="s">
        <v>4710</v>
      </c>
      <c r="AJ62" t="s">
        <v>542</v>
      </c>
      <c r="AK62">
        <v>1</v>
      </c>
      <c r="AL62" t="s">
        <v>4700</v>
      </c>
      <c r="AM62" t="s">
        <v>78</v>
      </c>
      <c r="AN62">
        <v>180201040807</v>
      </c>
      <c r="AO62" t="s">
        <v>78</v>
      </c>
      <c r="AP62">
        <v>609</v>
      </c>
      <c r="AQ62" t="s">
        <v>78</v>
      </c>
      <c r="AR62" t="s">
        <v>4430</v>
      </c>
      <c r="AS62" t="s">
        <v>4431</v>
      </c>
      <c r="AT62" t="s">
        <v>78</v>
      </c>
      <c r="AU62" t="s">
        <v>78</v>
      </c>
      <c r="AV62" t="s">
        <v>78</v>
      </c>
      <c r="AW62" t="s">
        <v>78</v>
      </c>
      <c r="AX62" t="s">
        <v>78</v>
      </c>
      <c r="AY62" t="s">
        <v>78</v>
      </c>
      <c r="AZ62" t="s">
        <v>78</v>
      </c>
      <c r="BA62" t="s">
        <v>78</v>
      </c>
      <c r="BB62" t="s">
        <v>78</v>
      </c>
      <c r="BC62" t="s">
        <v>78</v>
      </c>
      <c r="BD62" t="s">
        <v>55</v>
      </c>
      <c r="BE62" t="s">
        <v>78</v>
      </c>
      <c r="BF62" t="s">
        <v>78</v>
      </c>
      <c r="BG62" t="s">
        <v>78</v>
      </c>
      <c r="BH62" t="s">
        <v>78</v>
      </c>
      <c r="BI62" t="s">
        <v>78</v>
      </c>
      <c r="BJ62" t="s">
        <v>78</v>
      </c>
      <c r="BK62" t="s">
        <v>78</v>
      </c>
      <c r="BL62" t="s">
        <v>78</v>
      </c>
      <c r="BM62" t="s">
        <v>78</v>
      </c>
      <c r="BN62" t="s">
        <v>55</v>
      </c>
      <c r="BO62" t="s">
        <v>55</v>
      </c>
      <c r="BP62" t="s">
        <v>78</v>
      </c>
      <c r="BQ62" t="s">
        <v>4432</v>
      </c>
      <c r="BR62">
        <v>1863</v>
      </c>
      <c r="BS62" s="45">
        <v>35626</v>
      </c>
      <c r="BT62" s="45">
        <v>35626</v>
      </c>
    </row>
    <row r="63" spans="1:72" x14ac:dyDescent="0.25">
      <c r="A63">
        <v>60</v>
      </c>
      <c r="B63">
        <v>30622</v>
      </c>
      <c r="C63">
        <v>38935</v>
      </c>
      <c r="D63" t="s">
        <v>441</v>
      </c>
      <c r="E63" t="s">
        <v>4711</v>
      </c>
      <c r="F63">
        <v>21</v>
      </c>
      <c r="G63" t="s">
        <v>87</v>
      </c>
      <c r="H63">
        <v>1</v>
      </c>
      <c r="I63" t="s">
        <v>4628</v>
      </c>
      <c r="J63">
        <v>1</v>
      </c>
      <c r="K63" t="s">
        <v>4520</v>
      </c>
      <c r="L63" t="s">
        <v>4448</v>
      </c>
      <c r="M63" t="s">
        <v>4434</v>
      </c>
      <c r="N63" t="s">
        <v>4423</v>
      </c>
      <c r="O63">
        <v>2383088.8410899998</v>
      </c>
      <c r="P63">
        <v>6579759.6444100002</v>
      </c>
      <c r="Q63">
        <v>2</v>
      </c>
      <c r="R63">
        <v>39.705834179999997</v>
      </c>
      <c r="S63">
        <v>-121.93569318999999</v>
      </c>
      <c r="U63" t="s">
        <v>216</v>
      </c>
      <c r="V63" t="s">
        <v>87</v>
      </c>
      <c r="W63" t="s">
        <v>87</v>
      </c>
      <c r="X63" t="s">
        <v>4712</v>
      </c>
      <c r="Y63" t="s">
        <v>89</v>
      </c>
      <c r="Z63" t="s">
        <v>4713</v>
      </c>
      <c r="AC63">
        <v>39354</v>
      </c>
      <c r="AE63" t="s">
        <v>863</v>
      </c>
      <c r="AF63" t="s">
        <v>4714</v>
      </c>
      <c r="AG63" t="s">
        <v>442</v>
      </c>
      <c r="AH63" t="s">
        <v>4715</v>
      </c>
      <c r="AI63" t="s">
        <v>4716</v>
      </c>
      <c r="AJ63" t="s">
        <v>442</v>
      </c>
      <c r="AK63">
        <v>1</v>
      </c>
      <c r="AL63" t="s">
        <v>4712</v>
      </c>
      <c r="AM63" t="s">
        <v>78</v>
      </c>
      <c r="AN63">
        <v>180201580302</v>
      </c>
      <c r="AO63" t="s">
        <v>78</v>
      </c>
      <c r="AP63" t="s">
        <v>78</v>
      </c>
      <c r="AQ63" t="s">
        <v>78</v>
      </c>
      <c r="AR63" t="s">
        <v>4430</v>
      </c>
      <c r="AS63" t="s">
        <v>4431</v>
      </c>
      <c r="AT63" t="s">
        <v>78</v>
      </c>
      <c r="AU63" t="s">
        <v>78</v>
      </c>
      <c r="AV63" t="s">
        <v>78</v>
      </c>
      <c r="AW63" t="s">
        <v>78</v>
      </c>
      <c r="AX63" t="s">
        <v>78</v>
      </c>
      <c r="AY63" t="s">
        <v>78</v>
      </c>
      <c r="AZ63" t="s">
        <v>78</v>
      </c>
      <c r="BA63" t="s">
        <v>78</v>
      </c>
      <c r="BB63" t="s">
        <v>78</v>
      </c>
      <c r="BC63" t="s">
        <v>78</v>
      </c>
      <c r="BD63" t="s">
        <v>55</v>
      </c>
      <c r="BE63" t="s">
        <v>78</v>
      </c>
      <c r="BF63" t="s">
        <v>78</v>
      </c>
      <c r="BG63" t="s">
        <v>78</v>
      </c>
      <c r="BH63" t="s">
        <v>78</v>
      </c>
      <c r="BI63" t="s">
        <v>78</v>
      </c>
      <c r="BJ63" t="s">
        <v>78</v>
      </c>
      <c r="BK63" t="s">
        <v>78</v>
      </c>
      <c r="BL63" t="s">
        <v>78</v>
      </c>
      <c r="BM63" t="s">
        <v>78</v>
      </c>
      <c r="BN63" t="s">
        <v>55</v>
      </c>
      <c r="BO63" t="s">
        <v>55</v>
      </c>
      <c r="BP63" t="s">
        <v>78</v>
      </c>
      <c r="BQ63" t="s">
        <v>4432</v>
      </c>
      <c r="BR63">
        <v>1918</v>
      </c>
      <c r="BS63" s="45" t="s">
        <v>78</v>
      </c>
      <c r="BT63" s="45">
        <v>29004</v>
      </c>
    </row>
    <row r="64" spans="1:72" x14ac:dyDescent="0.25">
      <c r="A64">
        <v>61</v>
      </c>
      <c r="B64">
        <v>30460</v>
      </c>
      <c r="C64">
        <v>21943</v>
      </c>
      <c r="D64" t="s">
        <v>249</v>
      </c>
      <c r="E64" t="s">
        <v>4717</v>
      </c>
      <c r="F64">
        <v>19</v>
      </c>
      <c r="G64" t="s">
        <v>87</v>
      </c>
      <c r="H64">
        <v>3</v>
      </c>
      <c r="I64" t="s">
        <v>4421</v>
      </c>
      <c r="J64">
        <v>25</v>
      </c>
      <c r="L64" t="s">
        <v>4422</v>
      </c>
      <c r="M64" t="s">
        <v>4434</v>
      </c>
      <c r="N64" t="s">
        <v>4423</v>
      </c>
      <c r="O64">
        <v>2299687.5190499998</v>
      </c>
      <c r="P64">
        <v>6679958.4696000004</v>
      </c>
      <c r="Q64">
        <v>2</v>
      </c>
      <c r="R64">
        <v>39.476131780000003</v>
      </c>
      <c r="S64">
        <v>-121.58093221999999</v>
      </c>
      <c r="U64" t="s">
        <v>251</v>
      </c>
      <c r="V64" t="s">
        <v>87</v>
      </c>
      <c r="W64" t="s">
        <v>87</v>
      </c>
      <c r="X64" t="s">
        <v>4693</v>
      </c>
      <c r="Y64" t="s">
        <v>89</v>
      </c>
      <c r="Z64" t="s">
        <v>4718</v>
      </c>
      <c r="AC64">
        <v>39354</v>
      </c>
      <c r="AE64" t="s">
        <v>4695</v>
      </c>
      <c r="AF64" t="s">
        <v>4719</v>
      </c>
      <c r="AG64" t="s">
        <v>250</v>
      </c>
      <c r="AH64" t="s">
        <v>4720</v>
      </c>
      <c r="AI64" t="s">
        <v>4721</v>
      </c>
      <c r="AJ64" t="s">
        <v>250</v>
      </c>
      <c r="AK64">
        <v>1</v>
      </c>
      <c r="AL64" t="s">
        <v>4693</v>
      </c>
      <c r="AM64" t="s">
        <v>78</v>
      </c>
      <c r="AN64">
        <v>180201590202</v>
      </c>
      <c r="AO64" t="s">
        <v>78</v>
      </c>
      <c r="AP64" t="s">
        <v>78</v>
      </c>
      <c r="AQ64" t="s">
        <v>78</v>
      </c>
      <c r="AR64" t="s">
        <v>4430</v>
      </c>
      <c r="AS64" t="s">
        <v>4431</v>
      </c>
      <c r="AT64" t="s">
        <v>78</v>
      </c>
      <c r="AU64" t="s">
        <v>78</v>
      </c>
      <c r="AV64" t="s">
        <v>78</v>
      </c>
      <c r="AW64" t="s">
        <v>78</v>
      </c>
      <c r="AX64" t="s">
        <v>78</v>
      </c>
      <c r="AY64" t="s">
        <v>55</v>
      </c>
      <c r="AZ64" t="s">
        <v>78</v>
      </c>
      <c r="BA64" t="s">
        <v>78</v>
      </c>
      <c r="BB64" t="s">
        <v>78</v>
      </c>
      <c r="BC64" t="s">
        <v>78</v>
      </c>
      <c r="BD64" t="s">
        <v>55</v>
      </c>
      <c r="BE64" t="s">
        <v>78</v>
      </c>
      <c r="BF64" t="s">
        <v>78</v>
      </c>
      <c r="BG64" t="s">
        <v>78</v>
      </c>
      <c r="BH64" t="s">
        <v>78</v>
      </c>
      <c r="BI64" t="s">
        <v>78</v>
      </c>
      <c r="BJ64" t="s">
        <v>78</v>
      </c>
      <c r="BK64" t="s">
        <v>78</v>
      </c>
      <c r="BL64" t="s">
        <v>78</v>
      </c>
      <c r="BM64" t="s">
        <v>78</v>
      </c>
      <c r="BN64" t="s">
        <v>78</v>
      </c>
      <c r="BO64" t="s">
        <v>55</v>
      </c>
      <c r="BP64" t="s">
        <v>78</v>
      </c>
      <c r="BQ64" t="s">
        <v>4432</v>
      </c>
      <c r="BR64">
        <v>1902</v>
      </c>
      <c r="BS64" s="45" t="s">
        <v>78</v>
      </c>
      <c r="BT64" s="45">
        <v>24635</v>
      </c>
    </row>
    <row r="65" spans="1:72" x14ac:dyDescent="0.25">
      <c r="A65">
        <v>62</v>
      </c>
      <c r="B65">
        <v>30148</v>
      </c>
      <c r="C65">
        <v>10656</v>
      </c>
      <c r="D65" t="s">
        <v>258</v>
      </c>
      <c r="E65" t="s">
        <v>4722</v>
      </c>
      <c r="F65">
        <v>17</v>
      </c>
      <c r="G65" t="s">
        <v>87</v>
      </c>
      <c r="H65">
        <v>12</v>
      </c>
      <c r="I65" t="s">
        <v>4421</v>
      </c>
      <c r="J65">
        <v>20</v>
      </c>
      <c r="L65" t="s">
        <v>4448</v>
      </c>
      <c r="M65" t="s">
        <v>4434</v>
      </c>
      <c r="N65" t="s">
        <v>4423</v>
      </c>
      <c r="O65">
        <v>2247688.5374199999</v>
      </c>
      <c r="P65">
        <v>6945561.6969299996</v>
      </c>
      <c r="Q65">
        <v>2</v>
      </c>
      <c r="R65">
        <v>39.326243320000003</v>
      </c>
      <c r="S65">
        <v>-120.64283249</v>
      </c>
      <c r="U65" t="s">
        <v>253</v>
      </c>
      <c r="V65" t="s">
        <v>87</v>
      </c>
      <c r="W65" t="s">
        <v>55</v>
      </c>
      <c r="X65" t="s">
        <v>739</v>
      </c>
      <c r="Y65" t="s">
        <v>254</v>
      </c>
      <c r="Z65" t="s">
        <v>4723</v>
      </c>
      <c r="AC65">
        <v>39354</v>
      </c>
      <c r="AE65" t="s">
        <v>4724</v>
      </c>
      <c r="AF65" t="s">
        <v>4725</v>
      </c>
      <c r="AG65" t="s">
        <v>243</v>
      </c>
      <c r="AH65" t="s">
        <v>4726</v>
      </c>
      <c r="AI65" t="s">
        <v>4727</v>
      </c>
      <c r="AJ65" t="s">
        <v>243</v>
      </c>
      <c r="AK65">
        <v>1</v>
      </c>
      <c r="AL65" t="s">
        <v>739</v>
      </c>
      <c r="AM65" t="s">
        <v>78</v>
      </c>
      <c r="AN65">
        <v>180201250604</v>
      </c>
      <c r="AO65" t="s">
        <v>78</v>
      </c>
      <c r="AP65" t="s">
        <v>78</v>
      </c>
      <c r="AQ65" t="s">
        <v>78</v>
      </c>
      <c r="AR65" t="s">
        <v>4430</v>
      </c>
      <c r="AS65" t="s">
        <v>4431</v>
      </c>
      <c r="AT65" t="s">
        <v>78</v>
      </c>
      <c r="AU65" t="s">
        <v>78</v>
      </c>
      <c r="AV65" t="s">
        <v>55</v>
      </c>
      <c r="AW65" t="s">
        <v>78</v>
      </c>
      <c r="AX65" t="s">
        <v>78</v>
      </c>
      <c r="AY65" t="s">
        <v>78</v>
      </c>
      <c r="AZ65" t="s">
        <v>78</v>
      </c>
      <c r="BA65" t="s">
        <v>78</v>
      </c>
      <c r="BB65" t="s">
        <v>78</v>
      </c>
      <c r="BC65" t="s">
        <v>78</v>
      </c>
      <c r="BD65" t="s">
        <v>55</v>
      </c>
      <c r="BE65" t="s">
        <v>78</v>
      </c>
      <c r="BF65" t="s">
        <v>78</v>
      </c>
      <c r="BG65" t="s">
        <v>78</v>
      </c>
      <c r="BH65" t="s">
        <v>78</v>
      </c>
      <c r="BI65" t="s">
        <v>55</v>
      </c>
      <c r="BJ65" t="s">
        <v>78</v>
      </c>
      <c r="BK65" t="s">
        <v>78</v>
      </c>
      <c r="BL65" t="s">
        <v>78</v>
      </c>
      <c r="BM65" t="s">
        <v>78</v>
      </c>
      <c r="BN65" t="s">
        <v>78</v>
      </c>
      <c r="BO65" t="s">
        <v>55</v>
      </c>
      <c r="BP65" t="s">
        <v>78</v>
      </c>
      <c r="BQ65" t="s">
        <v>4432</v>
      </c>
      <c r="BR65">
        <v>1853</v>
      </c>
      <c r="BS65" s="45" t="s">
        <v>78</v>
      </c>
      <c r="BT65" s="45">
        <v>24635</v>
      </c>
    </row>
    <row r="66" spans="1:72" x14ac:dyDescent="0.25">
      <c r="A66">
        <v>63</v>
      </c>
      <c r="B66">
        <v>30156</v>
      </c>
      <c r="C66">
        <v>20657</v>
      </c>
      <c r="D66" t="s">
        <v>505</v>
      </c>
      <c r="E66" t="s">
        <v>4728</v>
      </c>
      <c r="F66">
        <v>17</v>
      </c>
      <c r="G66" t="s">
        <v>87</v>
      </c>
      <c r="H66">
        <v>12</v>
      </c>
      <c r="I66" t="s">
        <v>4421</v>
      </c>
      <c r="J66">
        <v>20</v>
      </c>
      <c r="L66" t="s">
        <v>4422</v>
      </c>
      <c r="M66" t="s">
        <v>4435</v>
      </c>
      <c r="N66" t="s">
        <v>4423</v>
      </c>
      <c r="O66">
        <v>2247738.5360099999</v>
      </c>
      <c r="P66">
        <v>6945261.6926100003</v>
      </c>
      <c r="Q66">
        <v>2</v>
      </c>
      <c r="R66">
        <v>39.32639288</v>
      </c>
      <c r="S66">
        <v>-120.64389029</v>
      </c>
      <c r="U66" t="s">
        <v>253</v>
      </c>
      <c r="V66" t="s">
        <v>87</v>
      </c>
      <c r="W66" t="s">
        <v>87</v>
      </c>
      <c r="X66" t="s">
        <v>739</v>
      </c>
      <c r="Y66" t="s">
        <v>254</v>
      </c>
      <c r="Z66" t="s">
        <v>4723</v>
      </c>
      <c r="AC66">
        <v>39354</v>
      </c>
      <c r="AE66" t="s">
        <v>4724</v>
      </c>
      <c r="AF66" t="s">
        <v>4725</v>
      </c>
      <c r="AG66" t="s">
        <v>456</v>
      </c>
      <c r="AH66" t="s">
        <v>4729</v>
      </c>
      <c r="AI66" t="s">
        <v>4730</v>
      </c>
      <c r="AJ66" t="s">
        <v>456</v>
      </c>
      <c r="AK66">
        <v>1</v>
      </c>
      <c r="AL66" t="s">
        <v>739</v>
      </c>
      <c r="AM66" t="s">
        <v>78</v>
      </c>
      <c r="AN66">
        <v>180201250604</v>
      </c>
      <c r="AO66" t="s">
        <v>78</v>
      </c>
      <c r="AP66">
        <v>9200</v>
      </c>
      <c r="AQ66" t="s">
        <v>78</v>
      </c>
      <c r="AR66" t="s">
        <v>4430</v>
      </c>
      <c r="AS66" t="s">
        <v>4431</v>
      </c>
      <c r="AT66" t="s">
        <v>78</v>
      </c>
      <c r="AU66" t="s">
        <v>78</v>
      </c>
      <c r="AV66" t="s">
        <v>55</v>
      </c>
      <c r="AW66" t="s">
        <v>78</v>
      </c>
      <c r="AX66" t="s">
        <v>55</v>
      </c>
      <c r="AY66" t="s">
        <v>78</v>
      </c>
      <c r="AZ66" t="s">
        <v>78</v>
      </c>
      <c r="BA66" t="s">
        <v>78</v>
      </c>
      <c r="BB66" t="s">
        <v>78</v>
      </c>
      <c r="BC66" t="s">
        <v>55</v>
      </c>
      <c r="BD66" t="s">
        <v>55</v>
      </c>
      <c r="BE66" t="s">
        <v>78</v>
      </c>
      <c r="BF66" t="s">
        <v>55</v>
      </c>
      <c r="BG66" t="s">
        <v>55</v>
      </c>
      <c r="BH66" t="s">
        <v>78</v>
      </c>
      <c r="BI66" t="s">
        <v>55</v>
      </c>
      <c r="BJ66" t="s">
        <v>78</v>
      </c>
      <c r="BK66" t="s">
        <v>78</v>
      </c>
      <c r="BL66" t="s">
        <v>55</v>
      </c>
      <c r="BM66" t="s">
        <v>78</v>
      </c>
      <c r="BN66" t="s">
        <v>78</v>
      </c>
      <c r="BO66" t="s">
        <v>55</v>
      </c>
      <c r="BP66" t="s">
        <v>78</v>
      </c>
      <c r="BQ66" t="s">
        <v>4432</v>
      </c>
      <c r="BR66">
        <v>1874</v>
      </c>
      <c r="BS66" s="45" t="s">
        <v>78</v>
      </c>
      <c r="BT66" s="45">
        <v>33785</v>
      </c>
    </row>
    <row r="67" spans="1:72" x14ac:dyDescent="0.25">
      <c r="A67">
        <v>64</v>
      </c>
      <c r="B67">
        <v>32635</v>
      </c>
      <c r="C67">
        <v>39243</v>
      </c>
      <c r="D67" t="s">
        <v>238</v>
      </c>
      <c r="E67" t="s">
        <v>4731</v>
      </c>
      <c r="F67">
        <v>25</v>
      </c>
      <c r="G67" t="s">
        <v>87</v>
      </c>
      <c r="H67">
        <v>1</v>
      </c>
      <c r="I67" t="s">
        <v>4628</v>
      </c>
      <c r="J67">
        <v>23</v>
      </c>
      <c r="L67" t="s">
        <v>4448</v>
      </c>
      <c r="M67" t="s">
        <v>4448</v>
      </c>
      <c r="N67" t="s">
        <v>4423</v>
      </c>
      <c r="O67">
        <v>1887377.6002199999</v>
      </c>
      <c r="P67">
        <v>6574359.3447399996</v>
      </c>
      <c r="Q67">
        <v>1</v>
      </c>
      <c r="R67">
        <v>40.011223219999998</v>
      </c>
      <c r="S67">
        <v>-121.95468783</v>
      </c>
      <c r="U67" t="s">
        <v>233</v>
      </c>
      <c r="V67" t="s">
        <v>87</v>
      </c>
      <c r="W67" t="s">
        <v>87</v>
      </c>
      <c r="X67" t="s">
        <v>4712</v>
      </c>
      <c r="Y67" t="s">
        <v>234</v>
      </c>
      <c r="Z67" t="s">
        <v>4732</v>
      </c>
      <c r="AA67" t="s">
        <v>240</v>
      </c>
      <c r="AC67">
        <v>39354</v>
      </c>
      <c r="AE67" t="s">
        <v>4733</v>
      </c>
      <c r="AF67" t="s">
        <v>4734</v>
      </c>
      <c r="AG67" t="s">
        <v>239</v>
      </c>
      <c r="AH67" t="s">
        <v>4735</v>
      </c>
      <c r="AI67" t="s">
        <v>4736</v>
      </c>
      <c r="AJ67" t="s">
        <v>239</v>
      </c>
      <c r="AK67">
        <v>1</v>
      </c>
      <c r="AL67" t="s">
        <v>4712</v>
      </c>
      <c r="AM67" t="s">
        <v>78</v>
      </c>
      <c r="AN67">
        <v>180201570206</v>
      </c>
      <c r="AO67" t="s">
        <v>78</v>
      </c>
      <c r="AP67">
        <v>2250</v>
      </c>
      <c r="AQ67" t="s">
        <v>78</v>
      </c>
      <c r="AR67" t="s">
        <v>4430</v>
      </c>
      <c r="AS67" t="s">
        <v>4431</v>
      </c>
      <c r="AT67" t="s">
        <v>78</v>
      </c>
      <c r="AU67" t="s">
        <v>78</v>
      </c>
      <c r="AV67" t="s">
        <v>55</v>
      </c>
      <c r="AW67" t="s">
        <v>78</v>
      </c>
      <c r="AX67" t="s">
        <v>78</v>
      </c>
      <c r="AY67" t="s">
        <v>78</v>
      </c>
      <c r="AZ67" t="s">
        <v>55</v>
      </c>
      <c r="BA67" t="s">
        <v>78</v>
      </c>
      <c r="BB67" t="s">
        <v>78</v>
      </c>
      <c r="BC67" t="s">
        <v>78</v>
      </c>
      <c r="BD67" t="s">
        <v>55</v>
      </c>
      <c r="BE67" t="s">
        <v>78</v>
      </c>
      <c r="BF67" t="s">
        <v>78</v>
      </c>
      <c r="BG67" t="s">
        <v>78</v>
      </c>
      <c r="BH67" t="s">
        <v>78</v>
      </c>
      <c r="BI67" t="s">
        <v>78</v>
      </c>
      <c r="BJ67" t="s">
        <v>78</v>
      </c>
      <c r="BK67" t="s">
        <v>78</v>
      </c>
      <c r="BL67" t="s">
        <v>55</v>
      </c>
      <c r="BM67" t="s">
        <v>78</v>
      </c>
      <c r="BN67" t="s">
        <v>78</v>
      </c>
      <c r="BO67" t="s">
        <v>78</v>
      </c>
      <c r="BP67" t="s">
        <v>78</v>
      </c>
      <c r="BQ67" t="s">
        <v>4432</v>
      </c>
      <c r="BR67">
        <v>1926</v>
      </c>
      <c r="BS67" s="45" t="s">
        <v>78</v>
      </c>
      <c r="BT67" s="45">
        <v>24621</v>
      </c>
    </row>
    <row r="68" spans="1:72" x14ac:dyDescent="0.25">
      <c r="A68">
        <v>65</v>
      </c>
      <c r="B68">
        <v>31789</v>
      </c>
      <c r="C68">
        <v>16088</v>
      </c>
      <c r="D68" t="s">
        <v>117</v>
      </c>
      <c r="E68" t="s">
        <v>4737</v>
      </c>
      <c r="F68">
        <v>19</v>
      </c>
      <c r="G68" t="s">
        <v>87</v>
      </c>
      <c r="H68">
        <v>3</v>
      </c>
      <c r="I68" t="s">
        <v>4421</v>
      </c>
      <c r="J68">
        <v>33</v>
      </c>
      <c r="L68" t="s">
        <v>4434</v>
      </c>
      <c r="N68" t="s">
        <v>4423</v>
      </c>
      <c r="O68">
        <v>2259987.5912299999</v>
      </c>
      <c r="P68">
        <v>6661358.3099499997</v>
      </c>
      <c r="Q68">
        <v>2</v>
      </c>
      <c r="R68">
        <v>39.367351210000002</v>
      </c>
      <c r="S68">
        <v>-121.64737128</v>
      </c>
      <c r="U68" t="s">
        <v>251</v>
      </c>
      <c r="V68" t="s">
        <v>87</v>
      </c>
      <c r="W68" t="s">
        <v>87</v>
      </c>
      <c r="X68" t="s">
        <v>4693</v>
      </c>
      <c r="Y68" t="s">
        <v>89</v>
      </c>
      <c r="Z68" t="s">
        <v>4738</v>
      </c>
      <c r="AC68">
        <v>39354</v>
      </c>
      <c r="AE68" t="s">
        <v>4695</v>
      </c>
      <c r="AF68" t="s">
        <v>4719</v>
      </c>
      <c r="AG68" t="s">
        <v>118</v>
      </c>
      <c r="AH68" t="s">
        <v>4739</v>
      </c>
      <c r="AI68" t="s">
        <v>4740</v>
      </c>
      <c r="AJ68" t="s">
        <v>118</v>
      </c>
      <c r="AK68">
        <v>1</v>
      </c>
      <c r="AL68" t="s">
        <v>4693</v>
      </c>
      <c r="AM68" t="s">
        <v>78</v>
      </c>
      <c r="AN68">
        <v>180201590202</v>
      </c>
      <c r="AO68" t="s">
        <v>78</v>
      </c>
      <c r="AP68" t="s">
        <v>78</v>
      </c>
      <c r="AQ68" t="s">
        <v>78</v>
      </c>
      <c r="AR68" t="s">
        <v>4430</v>
      </c>
      <c r="AS68" t="s">
        <v>4431</v>
      </c>
      <c r="AT68" t="s">
        <v>78</v>
      </c>
      <c r="AU68" t="s">
        <v>78</v>
      </c>
      <c r="AV68" t="s">
        <v>78</v>
      </c>
      <c r="AW68" t="s">
        <v>78</v>
      </c>
      <c r="AX68" t="s">
        <v>78</v>
      </c>
      <c r="AY68" t="s">
        <v>78</v>
      </c>
      <c r="AZ68" t="s">
        <v>78</v>
      </c>
      <c r="BA68" t="s">
        <v>78</v>
      </c>
      <c r="BB68" t="s">
        <v>78</v>
      </c>
      <c r="BC68" t="s">
        <v>78</v>
      </c>
      <c r="BD68" t="s">
        <v>55</v>
      </c>
      <c r="BE68" t="s">
        <v>78</v>
      </c>
      <c r="BF68" t="s">
        <v>78</v>
      </c>
      <c r="BG68" t="s">
        <v>78</v>
      </c>
      <c r="BH68" t="s">
        <v>78</v>
      </c>
      <c r="BI68" t="s">
        <v>78</v>
      </c>
      <c r="BJ68" t="s">
        <v>78</v>
      </c>
      <c r="BK68" t="s">
        <v>78</v>
      </c>
      <c r="BL68" t="s">
        <v>78</v>
      </c>
      <c r="BM68" t="s">
        <v>78</v>
      </c>
      <c r="BN68" t="s">
        <v>78</v>
      </c>
      <c r="BO68" t="s">
        <v>55</v>
      </c>
      <c r="BP68" t="s">
        <v>78</v>
      </c>
      <c r="BQ68" t="s">
        <v>4432</v>
      </c>
      <c r="BR68">
        <v>1904</v>
      </c>
      <c r="BS68" s="45" t="s">
        <v>78</v>
      </c>
      <c r="BT68" s="45">
        <v>24563</v>
      </c>
    </row>
    <row r="69" spans="1:72" x14ac:dyDescent="0.25">
      <c r="A69">
        <v>66</v>
      </c>
      <c r="B69">
        <v>31472</v>
      </c>
      <c r="C69">
        <v>4332</v>
      </c>
      <c r="D69" t="s">
        <v>517</v>
      </c>
      <c r="E69" t="s">
        <v>4741</v>
      </c>
      <c r="F69">
        <v>18</v>
      </c>
      <c r="G69" t="s">
        <v>87</v>
      </c>
      <c r="H69">
        <v>12</v>
      </c>
      <c r="I69" t="s">
        <v>4421</v>
      </c>
      <c r="J69">
        <v>5</v>
      </c>
      <c r="L69" t="s">
        <v>4448</v>
      </c>
      <c r="M69" t="s">
        <v>4422</v>
      </c>
      <c r="N69" t="s">
        <v>4423</v>
      </c>
      <c r="O69">
        <v>2292189.1022899998</v>
      </c>
      <c r="P69">
        <v>6941811.3927499996</v>
      </c>
      <c r="Q69">
        <v>2</v>
      </c>
      <c r="R69">
        <v>39.448562860000003</v>
      </c>
      <c r="S69">
        <v>-120.6537585</v>
      </c>
      <c r="U69" t="s">
        <v>493</v>
      </c>
      <c r="V69" t="s">
        <v>87</v>
      </c>
      <c r="W69" t="s">
        <v>55</v>
      </c>
      <c r="X69" t="s">
        <v>739</v>
      </c>
      <c r="Y69" t="s">
        <v>254</v>
      </c>
      <c r="Z69" t="s">
        <v>4742</v>
      </c>
      <c r="AC69">
        <v>39354</v>
      </c>
      <c r="AE69" t="s">
        <v>4724</v>
      </c>
      <c r="AF69" t="s">
        <v>4743</v>
      </c>
      <c r="AG69" t="s">
        <v>456</v>
      </c>
      <c r="AH69" t="s">
        <v>4744</v>
      </c>
      <c r="AI69" t="s">
        <v>4745</v>
      </c>
      <c r="AJ69" t="s">
        <v>456</v>
      </c>
      <c r="AK69">
        <v>1</v>
      </c>
      <c r="AL69" t="s">
        <v>739</v>
      </c>
      <c r="AM69" t="s">
        <v>78</v>
      </c>
      <c r="AN69">
        <v>180201250603</v>
      </c>
      <c r="AO69" t="s">
        <v>78</v>
      </c>
      <c r="AP69" t="s">
        <v>78</v>
      </c>
      <c r="AQ69" t="s">
        <v>78</v>
      </c>
      <c r="AR69" t="s">
        <v>4430</v>
      </c>
      <c r="AS69" t="s">
        <v>4431</v>
      </c>
      <c r="AT69" t="s">
        <v>78</v>
      </c>
      <c r="AU69" t="s">
        <v>78</v>
      </c>
      <c r="AV69" t="s">
        <v>78</v>
      </c>
      <c r="AW69" t="s">
        <v>78</v>
      </c>
      <c r="AX69" t="s">
        <v>78</v>
      </c>
      <c r="AY69" t="s">
        <v>78</v>
      </c>
      <c r="AZ69" t="s">
        <v>78</v>
      </c>
      <c r="BA69" t="s">
        <v>78</v>
      </c>
      <c r="BB69" t="s">
        <v>78</v>
      </c>
      <c r="BC69" t="s">
        <v>78</v>
      </c>
      <c r="BD69" t="s">
        <v>78</v>
      </c>
      <c r="BE69" t="s">
        <v>78</v>
      </c>
      <c r="BF69" t="s">
        <v>78</v>
      </c>
      <c r="BG69" t="s">
        <v>78</v>
      </c>
      <c r="BH69" t="s">
        <v>78</v>
      </c>
      <c r="BI69" t="s">
        <v>55</v>
      </c>
      <c r="BJ69" t="s">
        <v>78</v>
      </c>
      <c r="BK69" t="s">
        <v>78</v>
      </c>
      <c r="BL69" t="s">
        <v>78</v>
      </c>
      <c r="BM69" t="s">
        <v>78</v>
      </c>
      <c r="BN69" t="s">
        <v>78</v>
      </c>
      <c r="BO69" t="s">
        <v>55</v>
      </c>
      <c r="BP69" t="s">
        <v>55</v>
      </c>
      <c r="BQ69" t="s">
        <v>4454</v>
      </c>
      <c r="BR69">
        <v>1872</v>
      </c>
      <c r="BS69" s="45">
        <v>34775</v>
      </c>
      <c r="BT69" s="45">
        <v>34775</v>
      </c>
    </row>
    <row r="70" spans="1:72" x14ac:dyDescent="0.25">
      <c r="A70">
        <v>67</v>
      </c>
      <c r="B70">
        <v>28426</v>
      </c>
      <c r="C70">
        <v>20604</v>
      </c>
      <c r="D70" t="s">
        <v>494</v>
      </c>
      <c r="E70" t="s">
        <v>4746</v>
      </c>
      <c r="F70">
        <v>13</v>
      </c>
      <c r="G70" t="s">
        <v>87</v>
      </c>
      <c r="H70">
        <v>8</v>
      </c>
      <c r="I70" t="s">
        <v>4421</v>
      </c>
      <c r="J70">
        <v>2</v>
      </c>
      <c r="L70" t="s">
        <v>4448</v>
      </c>
      <c r="M70" t="s">
        <v>4434</v>
      </c>
      <c r="N70" t="s">
        <v>4423</v>
      </c>
      <c r="O70">
        <v>2130986.0982499998</v>
      </c>
      <c r="P70">
        <v>6829159.8969200002</v>
      </c>
      <c r="Q70">
        <v>2</v>
      </c>
      <c r="R70">
        <v>39.009878049999998</v>
      </c>
      <c r="S70">
        <v>-121.05858049</v>
      </c>
      <c r="U70" t="s">
        <v>495</v>
      </c>
      <c r="V70" t="s">
        <v>87</v>
      </c>
      <c r="W70" t="s">
        <v>87</v>
      </c>
      <c r="X70" t="s">
        <v>495</v>
      </c>
      <c r="Y70" t="s">
        <v>254</v>
      </c>
      <c r="Z70" t="s">
        <v>4747</v>
      </c>
      <c r="AC70">
        <v>39354</v>
      </c>
      <c r="AE70" t="s">
        <v>4748</v>
      </c>
      <c r="AF70" t="s">
        <v>4749</v>
      </c>
      <c r="AG70" t="s">
        <v>456</v>
      </c>
      <c r="AH70" t="s">
        <v>4750</v>
      </c>
      <c r="AI70" t="s">
        <v>4751</v>
      </c>
      <c r="AJ70" t="s">
        <v>456</v>
      </c>
      <c r="AK70">
        <v>1</v>
      </c>
      <c r="AL70" t="s">
        <v>495</v>
      </c>
      <c r="AM70" t="s">
        <v>78</v>
      </c>
      <c r="AN70">
        <v>180201260301</v>
      </c>
      <c r="AO70" t="s">
        <v>78</v>
      </c>
      <c r="AP70">
        <v>10930</v>
      </c>
      <c r="AQ70" t="s">
        <v>78</v>
      </c>
      <c r="AR70" t="s">
        <v>4430</v>
      </c>
      <c r="AS70" t="s">
        <v>4431</v>
      </c>
      <c r="AT70" t="s">
        <v>78</v>
      </c>
      <c r="AU70" t="s">
        <v>78</v>
      </c>
      <c r="AV70" t="s">
        <v>55</v>
      </c>
      <c r="AW70" t="s">
        <v>78</v>
      </c>
      <c r="AX70" t="s">
        <v>78</v>
      </c>
      <c r="AY70" t="s">
        <v>78</v>
      </c>
      <c r="AZ70" t="s">
        <v>78</v>
      </c>
      <c r="BA70" t="s">
        <v>78</v>
      </c>
      <c r="BB70" t="s">
        <v>78</v>
      </c>
      <c r="BC70" t="s">
        <v>78</v>
      </c>
      <c r="BD70" t="s">
        <v>55</v>
      </c>
      <c r="BE70" t="s">
        <v>78</v>
      </c>
      <c r="BF70" t="s">
        <v>55</v>
      </c>
      <c r="BG70" t="s">
        <v>78</v>
      </c>
      <c r="BH70" t="s">
        <v>78</v>
      </c>
      <c r="BI70" t="s">
        <v>55</v>
      </c>
      <c r="BJ70" t="s">
        <v>78</v>
      </c>
      <c r="BK70" t="s">
        <v>78</v>
      </c>
      <c r="BL70" t="s">
        <v>55</v>
      </c>
      <c r="BM70" t="s">
        <v>78</v>
      </c>
      <c r="BN70" t="s">
        <v>78</v>
      </c>
      <c r="BO70" t="s">
        <v>55</v>
      </c>
      <c r="BP70" t="s">
        <v>78</v>
      </c>
      <c r="BQ70" t="s">
        <v>4432</v>
      </c>
      <c r="BR70">
        <v>1853</v>
      </c>
      <c r="BS70" s="45" t="s">
        <v>78</v>
      </c>
      <c r="BT70" s="45">
        <v>33738</v>
      </c>
    </row>
    <row r="71" spans="1:72" x14ac:dyDescent="0.25">
      <c r="A71">
        <v>68</v>
      </c>
      <c r="B71">
        <v>29102</v>
      </c>
      <c r="C71">
        <v>45160</v>
      </c>
      <c r="D71" t="s">
        <v>256</v>
      </c>
      <c r="E71" t="s">
        <v>4752</v>
      </c>
      <c r="F71">
        <v>17</v>
      </c>
      <c r="G71" t="s">
        <v>87</v>
      </c>
      <c r="H71">
        <v>12</v>
      </c>
      <c r="I71" t="s">
        <v>4421</v>
      </c>
      <c r="J71">
        <v>35</v>
      </c>
      <c r="L71" t="s">
        <v>4448</v>
      </c>
      <c r="M71" t="s">
        <v>4422</v>
      </c>
      <c r="N71" t="s">
        <v>4423</v>
      </c>
      <c r="O71">
        <v>2238388.5035299999</v>
      </c>
      <c r="P71">
        <v>6958361.9170599999</v>
      </c>
      <c r="Q71">
        <v>2</v>
      </c>
      <c r="R71">
        <v>39.300178299999999</v>
      </c>
      <c r="S71">
        <v>-120.59809464</v>
      </c>
      <c r="U71" t="s">
        <v>257</v>
      </c>
      <c r="V71" t="s">
        <v>87</v>
      </c>
      <c r="W71" t="s">
        <v>87</v>
      </c>
      <c r="X71" t="s">
        <v>4681</v>
      </c>
      <c r="Y71" t="s">
        <v>224</v>
      </c>
      <c r="Z71" t="s">
        <v>4753</v>
      </c>
      <c r="AC71">
        <v>39354</v>
      </c>
      <c r="AE71" t="s">
        <v>4754</v>
      </c>
      <c r="AF71" t="s">
        <v>4755</v>
      </c>
      <c r="AG71" t="s">
        <v>243</v>
      </c>
      <c r="AH71" t="s">
        <v>4756</v>
      </c>
      <c r="AI71" t="s">
        <v>4757</v>
      </c>
      <c r="AJ71" t="s">
        <v>243</v>
      </c>
      <c r="AK71">
        <v>1</v>
      </c>
      <c r="AL71" t="s">
        <v>4681</v>
      </c>
      <c r="AM71" t="s">
        <v>78</v>
      </c>
      <c r="AN71">
        <v>180201280105</v>
      </c>
      <c r="AO71" t="s">
        <v>78</v>
      </c>
      <c r="AP71" t="s">
        <v>78</v>
      </c>
      <c r="AQ71" t="s">
        <v>78</v>
      </c>
      <c r="AR71" t="s">
        <v>4430</v>
      </c>
      <c r="AS71" t="s">
        <v>4431</v>
      </c>
      <c r="AT71" t="s">
        <v>78</v>
      </c>
      <c r="AU71" t="s">
        <v>78</v>
      </c>
      <c r="AV71" t="s">
        <v>55</v>
      </c>
      <c r="AW71" t="s">
        <v>78</v>
      </c>
      <c r="AX71" t="s">
        <v>78</v>
      </c>
      <c r="AY71" t="s">
        <v>78</v>
      </c>
      <c r="AZ71" t="s">
        <v>78</v>
      </c>
      <c r="BA71" t="s">
        <v>78</v>
      </c>
      <c r="BB71" t="s">
        <v>78</v>
      </c>
      <c r="BC71" t="s">
        <v>78</v>
      </c>
      <c r="BD71" t="s">
        <v>55</v>
      </c>
      <c r="BE71" t="s">
        <v>78</v>
      </c>
      <c r="BF71" t="s">
        <v>78</v>
      </c>
      <c r="BG71" t="s">
        <v>78</v>
      </c>
      <c r="BH71" t="s">
        <v>78</v>
      </c>
      <c r="BI71" t="s">
        <v>55</v>
      </c>
      <c r="BJ71" t="s">
        <v>78</v>
      </c>
      <c r="BK71" t="s">
        <v>78</v>
      </c>
      <c r="BL71" t="s">
        <v>78</v>
      </c>
      <c r="BM71" t="s">
        <v>78</v>
      </c>
      <c r="BN71" t="s">
        <v>78</v>
      </c>
      <c r="BO71" t="s">
        <v>55</v>
      </c>
      <c r="BP71" t="s">
        <v>78</v>
      </c>
      <c r="BQ71" t="s">
        <v>4468</v>
      </c>
      <c r="BR71">
        <v>1887</v>
      </c>
      <c r="BS71" s="45" t="s">
        <v>78</v>
      </c>
      <c r="BT71" s="45">
        <v>24635</v>
      </c>
    </row>
    <row r="72" spans="1:72" x14ac:dyDescent="0.25">
      <c r="A72">
        <v>69</v>
      </c>
      <c r="B72">
        <v>35023</v>
      </c>
      <c r="C72">
        <v>21644</v>
      </c>
      <c r="D72" t="s">
        <v>356</v>
      </c>
      <c r="E72" t="s">
        <v>4758</v>
      </c>
      <c r="F72">
        <v>27</v>
      </c>
      <c r="G72" t="s">
        <v>87</v>
      </c>
      <c r="H72">
        <v>2</v>
      </c>
      <c r="I72" t="s">
        <v>4628</v>
      </c>
      <c r="J72">
        <v>18</v>
      </c>
      <c r="L72" t="s">
        <v>4434</v>
      </c>
      <c r="N72" t="s">
        <v>4423</v>
      </c>
      <c r="O72">
        <v>1951378.5171699999</v>
      </c>
      <c r="P72">
        <v>6524058.84069</v>
      </c>
      <c r="Q72">
        <v>1</v>
      </c>
      <c r="R72">
        <v>40.186842570000003</v>
      </c>
      <c r="S72">
        <v>-122.13460877999999</v>
      </c>
      <c r="U72" t="s">
        <v>359</v>
      </c>
      <c r="V72" t="s">
        <v>87</v>
      </c>
      <c r="W72" t="s">
        <v>87</v>
      </c>
      <c r="X72" t="s">
        <v>4712</v>
      </c>
      <c r="Y72" t="s">
        <v>234</v>
      </c>
      <c r="Z72" t="s">
        <v>4759</v>
      </c>
      <c r="AC72">
        <v>39354</v>
      </c>
      <c r="AE72" t="s">
        <v>4760</v>
      </c>
      <c r="AF72" t="s">
        <v>4761</v>
      </c>
      <c r="AG72" t="s">
        <v>357</v>
      </c>
      <c r="AH72" t="s">
        <v>4762</v>
      </c>
      <c r="AI72" t="s">
        <v>4763</v>
      </c>
      <c r="AJ72" t="s">
        <v>358</v>
      </c>
      <c r="AK72">
        <v>1</v>
      </c>
      <c r="AL72" t="s">
        <v>4712</v>
      </c>
      <c r="AM72" t="s">
        <v>78</v>
      </c>
      <c r="AN72">
        <v>180201560104</v>
      </c>
      <c r="AO72" t="s">
        <v>78</v>
      </c>
      <c r="AP72" t="s">
        <v>78</v>
      </c>
      <c r="AQ72" t="s">
        <v>78</v>
      </c>
      <c r="AR72" t="s">
        <v>4430</v>
      </c>
      <c r="AS72" t="s">
        <v>4431</v>
      </c>
      <c r="AT72" t="s">
        <v>78</v>
      </c>
      <c r="AU72" t="s">
        <v>78</v>
      </c>
      <c r="AV72" t="s">
        <v>78</v>
      </c>
      <c r="AW72" t="s">
        <v>78</v>
      </c>
      <c r="AX72" t="s">
        <v>78</v>
      </c>
      <c r="AY72" t="s">
        <v>78</v>
      </c>
      <c r="AZ72" t="s">
        <v>78</v>
      </c>
      <c r="BA72" t="s">
        <v>78</v>
      </c>
      <c r="BB72" t="s">
        <v>78</v>
      </c>
      <c r="BC72" t="s">
        <v>78</v>
      </c>
      <c r="BD72" t="s">
        <v>55</v>
      </c>
      <c r="BE72" t="s">
        <v>78</v>
      </c>
      <c r="BF72" t="s">
        <v>78</v>
      </c>
      <c r="BG72" t="s">
        <v>78</v>
      </c>
      <c r="BH72" t="s">
        <v>78</v>
      </c>
      <c r="BI72" t="s">
        <v>78</v>
      </c>
      <c r="BJ72" t="s">
        <v>78</v>
      </c>
      <c r="BK72" t="s">
        <v>78</v>
      </c>
      <c r="BL72" t="s">
        <v>78</v>
      </c>
      <c r="BM72" t="s">
        <v>78</v>
      </c>
      <c r="BN72" t="s">
        <v>78</v>
      </c>
      <c r="BO72" t="s">
        <v>55</v>
      </c>
      <c r="BP72" t="s">
        <v>78</v>
      </c>
      <c r="BQ72" t="s">
        <v>4432</v>
      </c>
      <c r="BR72">
        <v>1912</v>
      </c>
      <c r="BS72" s="45" t="s">
        <v>78</v>
      </c>
      <c r="BT72" s="45">
        <v>24670</v>
      </c>
    </row>
    <row r="73" spans="1:72" x14ac:dyDescent="0.25">
      <c r="A73">
        <v>70</v>
      </c>
      <c r="B73">
        <v>34475</v>
      </c>
      <c r="C73">
        <v>25323</v>
      </c>
      <c r="D73" t="s">
        <v>225</v>
      </c>
      <c r="E73" t="s">
        <v>4764</v>
      </c>
      <c r="F73">
        <v>28</v>
      </c>
      <c r="G73" t="s">
        <v>87</v>
      </c>
      <c r="H73">
        <v>6</v>
      </c>
      <c r="I73" t="s">
        <v>4421</v>
      </c>
      <c r="J73">
        <v>12</v>
      </c>
      <c r="L73" t="s">
        <v>4422</v>
      </c>
      <c r="M73" t="s">
        <v>4448</v>
      </c>
      <c r="N73" t="s">
        <v>4423</v>
      </c>
      <c r="O73">
        <v>1995378.34748</v>
      </c>
      <c r="P73">
        <v>6769561.1308500003</v>
      </c>
      <c r="Q73">
        <v>1</v>
      </c>
      <c r="R73">
        <v>40.30527927</v>
      </c>
      <c r="S73">
        <v>-121.25456597</v>
      </c>
      <c r="U73" t="s">
        <v>227</v>
      </c>
      <c r="V73" t="s">
        <v>87</v>
      </c>
      <c r="W73" t="s">
        <v>87</v>
      </c>
      <c r="X73" t="s">
        <v>251</v>
      </c>
      <c r="Y73" t="s">
        <v>105</v>
      </c>
      <c r="Z73" t="s">
        <v>4765</v>
      </c>
      <c r="AC73">
        <v>39354</v>
      </c>
      <c r="AE73" t="s">
        <v>4766</v>
      </c>
      <c r="AF73" t="s">
        <v>4767</v>
      </c>
      <c r="AG73" t="s">
        <v>226</v>
      </c>
      <c r="AH73" t="s">
        <v>4768</v>
      </c>
      <c r="AI73" t="s">
        <v>4769</v>
      </c>
      <c r="AJ73" t="s">
        <v>226</v>
      </c>
      <c r="AK73">
        <v>1</v>
      </c>
      <c r="AL73" t="s">
        <v>251</v>
      </c>
      <c r="AM73" t="s">
        <v>78</v>
      </c>
      <c r="AN73">
        <v>180201210103</v>
      </c>
      <c r="AO73" t="s">
        <v>78</v>
      </c>
      <c r="AP73" t="s">
        <v>78</v>
      </c>
      <c r="AQ73" t="s">
        <v>78</v>
      </c>
      <c r="AR73" t="s">
        <v>4430</v>
      </c>
      <c r="AS73" t="s">
        <v>4431</v>
      </c>
      <c r="AT73" t="s">
        <v>78</v>
      </c>
      <c r="AU73" t="s">
        <v>78</v>
      </c>
      <c r="AV73" t="s">
        <v>55</v>
      </c>
      <c r="AW73" t="s">
        <v>78</v>
      </c>
      <c r="AX73" t="s">
        <v>55</v>
      </c>
      <c r="AY73" t="s">
        <v>78</v>
      </c>
      <c r="AZ73" t="s">
        <v>78</v>
      </c>
      <c r="BA73" t="s">
        <v>78</v>
      </c>
      <c r="BB73" t="s">
        <v>78</v>
      </c>
      <c r="BC73" t="s">
        <v>55</v>
      </c>
      <c r="BD73" t="s">
        <v>78</v>
      </c>
      <c r="BE73" t="s">
        <v>78</v>
      </c>
      <c r="BF73" t="s">
        <v>78</v>
      </c>
      <c r="BG73" t="s">
        <v>78</v>
      </c>
      <c r="BH73" t="s">
        <v>78</v>
      </c>
      <c r="BI73" t="s">
        <v>55</v>
      </c>
      <c r="BJ73" t="s">
        <v>78</v>
      </c>
      <c r="BK73" t="s">
        <v>78</v>
      </c>
      <c r="BL73" t="s">
        <v>78</v>
      </c>
      <c r="BM73" t="s">
        <v>78</v>
      </c>
      <c r="BN73" t="s">
        <v>55</v>
      </c>
      <c r="BO73" t="s">
        <v>78</v>
      </c>
      <c r="BP73" t="s">
        <v>78</v>
      </c>
      <c r="BQ73" t="s">
        <v>4432</v>
      </c>
      <c r="BR73">
        <v>1943</v>
      </c>
      <c r="BS73" s="45" t="s">
        <v>78</v>
      </c>
      <c r="BT73" s="45">
        <v>24610</v>
      </c>
    </row>
    <row r="74" spans="1:72" x14ac:dyDescent="0.25">
      <c r="A74">
        <v>71</v>
      </c>
      <c r="B74">
        <v>34986</v>
      </c>
      <c r="C74">
        <v>8093</v>
      </c>
      <c r="D74" t="s">
        <v>458</v>
      </c>
      <c r="E74" t="s">
        <v>4770</v>
      </c>
      <c r="F74">
        <v>30</v>
      </c>
      <c r="G74" t="s">
        <v>87</v>
      </c>
      <c r="H74">
        <v>4</v>
      </c>
      <c r="I74" t="s">
        <v>4628</v>
      </c>
      <c r="J74">
        <v>22</v>
      </c>
      <c r="L74" t="s">
        <v>4422</v>
      </c>
      <c r="M74" t="s">
        <v>4422</v>
      </c>
      <c r="N74" t="s">
        <v>4423</v>
      </c>
      <c r="O74">
        <v>2045079.3481399999</v>
      </c>
      <c r="P74">
        <v>6477208.42717</v>
      </c>
      <c r="Q74">
        <v>1</v>
      </c>
      <c r="R74">
        <v>40.443740400000003</v>
      </c>
      <c r="S74">
        <v>-122.30345986</v>
      </c>
      <c r="U74" t="s">
        <v>216</v>
      </c>
      <c r="V74" t="s">
        <v>87</v>
      </c>
      <c r="W74" t="s">
        <v>55</v>
      </c>
      <c r="X74" t="s">
        <v>4771</v>
      </c>
      <c r="Y74" t="s">
        <v>285</v>
      </c>
      <c r="Z74" t="s">
        <v>4772</v>
      </c>
      <c r="AC74">
        <v>39354</v>
      </c>
      <c r="AE74" t="s">
        <v>4773</v>
      </c>
      <c r="AF74" t="s">
        <v>4774</v>
      </c>
      <c r="AG74" t="s">
        <v>459</v>
      </c>
      <c r="AH74" t="s">
        <v>4775</v>
      </c>
      <c r="AI74" t="s">
        <v>4776</v>
      </c>
      <c r="AJ74" t="s">
        <v>459</v>
      </c>
      <c r="AK74">
        <v>1</v>
      </c>
      <c r="AL74" t="s">
        <v>4771</v>
      </c>
      <c r="AM74" t="s">
        <v>78</v>
      </c>
      <c r="AN74">
        <v>180201540502</v>
      </c>
      <c r="AO74" t="s">
        <v>78</v>
      </c>
      <c r="AP74" t="s">
        <v>78</v>
      </c>
      <c r="AQ74" t="s">
        <v>78</v>
      </c>
      <c r="AR74" t="s">
        <v>4430</v>
      </c>
      <c r="AS74" t="s">
        <v>4431</v>
      </c>
      <c r="AT74" t="s">
        <v>78</v>
      </c>
      <c r="AU74" t="s">
        <v>78</v>
      </c>
      <c r="AV74" t="s">
        <v>78</v>
      </c>
      <c r="AW74" t="s">
        <v>78</v>
      </c>
      <c r="AX74" t="s">
        <v>78</v>
      </c>
      <c r="AY74" t="s">
        <v>78</v>
      </c>
      <c r="AZ74" t="s">
        <v>78</v>
      </c>
      <c r="BA74" t="s">
        <v>78</v>
      </c>
      <c r="BB74" t="s">
        <v>78</v>
      </c>
      <c r="BC74" t="s">
        <v>78</v>
      </c>
      <c r="BD74" t="s">
        <v>78</v>
      </c>
      <c r="BE74" t="s">
        <v>78</v>
      </c>
      <c r="BF74" t="s">
        <v>78</v>
      </c>
      <c r="BG74" t="s">
        <v>78</v>
      </c>
      <c r="BH74" t="s">
        <v>78</v>
      </c>
      <c r="BI74" t="s">
        <v>55</v>
      </c>
      <c r="BJ74" t="s">
        <v>78</v>
      </c>
      <c r="BK74" t="s">
        <v>78</v>
      </c>
      <c r="BL74" t="s">
        <v>78</v>
      </c>
      <c r="BM74" t="s">
        <v>78</v>
      </c>
      <c r="BN74" t="s">
        <v>78</v>
      </c>
      <c r="BO74" t="s">
        <v>55</v>
      </c>
      <c r="BP74" t="s">
        <v>78</v>
      </c>
      <c r="BQ74" t="s">
        <v>4432</v>
      </c>
      <c r="BR74">
        <v>1917</v>
      </c>
      <c r="BS74" s="45" t="s">
        <v>78</v>
      </c>
      <c r="BT74" s="45">
        <v>31162</v>
      </c>
    </row>
    <row r="75" spans="1:72" x14ac:dyDescent="0.25">
      <c r="A75">
        <v>72</v>
      </c>
      <c r="B75">
        <v>36035</v>
      </c>
      <c r="C75">
        <v>14148</v>
      </c>
      <c r="D75" t="s">
        <v>281</v>
      </c>
      <c r="E75" t="s">
        <v>4777</v>
      </c>
      <c r="F75">
        <v>37</v>
      </c>
      <c r="G75" t="s">
        <v>87</v>
      </c>
      <c r="H75">
        <v>5</v>
      </c>
      <c r="I75" t="s">
        <v>4421</v>
      </c>
      <c r="J75">
        <v>31</v>
      </c>
      <c r="L75" t="s">
        <v>4448</v>
      </c>
      <c r="M75" t="s">
        <v>4435</v>
      </c>
      <c r="N75" t="s">
        <v>4423</v>
      </c>
      <c r="O75">
        <v>2249033.5635899999</v>
      </c>
      <c r="P75">
        <v>6715661.4591199998</v>
      </c>
      <c r="Q75">
        <v>1</v>
      </c>
      <c r="R75">
        <v>41.002655130000001</v>
      </c>
      <c r="S75">
        <v>-121.44203304</v>
      </c>
      <c r="U75" t="s">
        <v>4778</v>
      </c>
      <c r="V75" t="s">
        <v>87</v>
      </c>
      <c r="W75" t="s">
        <v>87</v>
      </c>
      <c r="X75" t="s">
        <v>4779</v>
      </c>
      <c r="Y75" t="s">
        <v>285</v>
      </c>
      <c r="Z75" t="s">
        <v>4780</v>
      </c>
      <c r="AC75">
        <v>39354</v>
      </c>
      <c r="AE75" t="s">
        <v>4781</v>
      </c>
      <c r="AF75" t="s">
        <v>283</v>
      </c>
      <c r="AG75" t="s">
        <v>282</v>
      </c>
      <c r="AH75" t="s">
        <v>4782</v>
      </c>
      <c r="AI75" t="s">
        <v>4783</v>
      </c>
      <c r="AJ75" t="s">
        <v>282</v>
      </c>
      <c r="AK75">
        <v>1</v>
      </c>
      <c r="AL75" t="s">
        <v>4779</v>
      </c>
      <c r="AM75" t="s">
        <v>78</v>
      </c>
      <c r="AN75">
        <v>180200030507</v>
      </c>
      <c r="AO75" t="s">
        <v>78</v>
      </c>
      <c r="AP75">
        <v>1050</v>
      </c>
      <c r="AQ75" t="s">
        <v>78</v>
      </c>
      <c r="AR75" t="s">
        <v>4430</v>
      </c>
      <c r="AS75" t="s">
        <v>4431</v>
      </c>
      <c r="AT75" t="s">
        <v>78</v>
      </c>
      <c r="AU75" t="s">
        <v>78</v>
      </c>
      <c r="AV75" t="s">
        <v>78</v>
      </c>
      <c r="AW75" t="s">
        <v>78</v>
      </c>
      <c r="AX75" t="s">
        <v>78</v>
      </c>
      <c r="AY75" t="s">
        <v>78</v>
      </c>
      <c r="AZ75" t="s">
        <v>78</v>
      </c>
      <c r="BA75" t="s">
        <v>78</v>
      </c>
      <c r="BB75" t="s">
        <v>78</v>
      </c>
      <c r="BC75" t="s">
        <v>78</v>
      </c>
      <c r="BD75" t="s">
        <v>55</v>
      </c>
      <c r="BE75" t="s">
        <v>78</v>
      </c>
      <c r="BF75" t="s">
        <v>78</v>
      </c>
      <c r="BG75" t="s">
        <v>78</v>
      </c>
      <c r="BH75" t="s">
        <v>78</v>
      </c>
      <c r="BI75" t="s">
        <v>78</v>
      </c>
      <c r="BJ75" t="s">
        <v>78</v>
      </c>
      <c r="BK75" t="s">
        <v>78</v>
      </c>
      <c r="BL75" t="s">
        <v>55</v>
      </c>
      <c r="BM75" t="s">
        <v>78</v>
      </c>
      <c r="BN75" t="s">
        <v>55</v>
      </c>
      <c r="BO75" t="s">
        <v>55</v>
      </c>
      <c r="BP75" t="s">
        <v>78</v>
      </c>
      <c r="BQ75" t="s">
        <v>4432</v>
      </c>
      <c r="BR75">
        <v>1909</v>
      </c>
      <c r="BS75" s="45" t="s">
        <v>78</v>
      </c>
      <c r="BT75" s="45">
        <v>24473</v>
      </c>
    </row>
    <row r="76" spans="1:72" x14ac:dyDescent="0.25">
      <c r="A76">
        <v>73</v>
      </c>
      <c r="B76">
        <v>32022</v>
      </c>
      <c r="C76">
        <v>21457</v>
      </c>
      <c r="D76" t="s">
        <v>428</v>
      </c>
      <c r="E76" t="s">
        <v>4784</v>
      </c>
      <c r="F76">
        <v>18</v>
      </c>
      <c r="G76" t="s">
        <v>87</v>
      </c>
      <c r="H76">
        <v>13</v>
      </c>
      <c r="I76" t="s">
        <v>4421</v>
      </c>
      <c r="J76">
        <v>34</v>
      </c>
      <c r="L76" t="s">
        <v>4435</v>
      </c>
      <c r="M76" t="s">
        <v>4422</v>
      </c>
      <c r="N76" t="s">
        <v>4423</v>
      </c>
      <c r="O76">
        <v>2268089.1121</v>
      </c>
      <c r="P76">
        <v>6986562.1054100003</v>
      </c>
      <c r="Q76">
        <v>2</v>
      </c>
      <c r="R76">
        <v>39.380476790000003</v>
      </c>
      <c r="S76">
        <v>-120.49671776</v>
      </c>
      <c r="U76" t="s">
        <v>429</v>
      </c>
      <c r="V76" t="s">
        <v>87</v>
      </c>
      <c r="W76" t="s">
        <v>87</v>
      </c>
      <c r="X76" t="s">
        <v>739</v>
      </c>
      <c r="Y76" t="s">
        <v>254</v>
      </c>
      <c r="Z76" t="s">
        <v>4785</v>
      </c>
      <c r="AC76">
        <v>39354</v>
      </c>
      <c r="AE76" t="s">
        <v>4724</v>
      </c>
      <c r="AF76" t="s">
        <v>4786</v>
      </c>
      <c r="AG76" t="s">
        <v>243</v>
      </c>
      <c r="AH76" t="s">
        <v>4787</v>
      </c>
      <c r="AI76" t="s">
        <v>4788</v>
      </c>
      <c r="AJ76" t="s">
        <v>243</v>
      </c>
      <c r="AK76">
        <v>1</v>
      </c>
      <c r="AL76" t="s">
        <v>739</v>
      </c>
      <c r="AM76" t="s">
        <v>78</v>
      </c>
      <c r="AN76">
        <v>180201250601</v>
      </c>
      <c r="AO76" t="s">
        <v>78</v>
      </c>
      <c r="AP76" t="s">
        <v>78</v>
      </c>
      <c r="AQ76" t="s">
        <v>78</v>
      </c>
      <c r="AR76" t="s">
        <v>4430</v>
      </c>
      <c r="AS76" t="s">
        <v>4431</v>
      </c>
      <c r="AT76" t="s">
        <v>78</v>
      </c>
      <c r="AU76" t="s">
        <v>78</v>
      </c>
      <c r="AV76" t="s">
        <v>78</v>
      </c>
      <c r="AW76" t="s">
        <v>78</v>
      </c>
      <c r="AX76" t="s">
        <v>78</v>
      </c>
      <c r="AY76" t="s">
        <v>78</v>
      </c>
      <c r="AZ76" t="s">
        <v>78</v>
      </c>
      <c r="BA76" t="s">
        <v>78</v>
      </c>
      <c r="BB76" t="s">
        <v>78</v>
      </c>
      <c r="BC76" t="s">
        <v>55</v>
      </c>
      <c r="BD76" t="s">
        <v>55</v>
      </c>
      <c r="BE76" t="s">
        <v>78</v>
      </c>
      <c r="BF76" t="s">
        <v>78</v>
      </c>
      <c r="BG76" t="s">
        <v>55</v>
      </c>
      <c r="BH76" t="s">
        <v>78</v>
      </c>
      <c r="BI76" t="s">
        <v>55</v>
      </c>
      <c r="BJ76" t="s">
        <v>78</v>
      </c>
      <c r="BK76" t="s">
        <v>78</v>
      </c>
      <c r="BL76" t="s">
        <v>78</v>
      </c>
      <c r="BM76" t="s">
        <v>78</v>
      </c>
      <c r="BN76" t="s">
        <v>78</v>
      </c>
      <c r="BO76" t="s">
        <v>55</v>
      </c>
      <c r="BP76" t="s">
        <v>78</v>
      </c>
      <c r="BQ76" t="s">
        <v>4468</v>
      </c>
      <c r="BR76">
        <v>1873</v>
      </c>
      <c r="BS76" s="45" t="s">
        <v>78</v>
      </c>
      <c r="BT76" s="45">
        <v>27940</v>
      </c>
    </row>
    <row r="77" spans="1:72" x14ac:dyDescent="0.25">
      <c r="A77">
        <v>74</v>
      </c>
      <c r="B77">
        <v>31701</v>
      </c>
      <c r="C77">
        <v>13306</v>
      </c>
      <c r="D77" t="s">
        <v>84</v>
      </c>
      <c r="E77" t="s">
        <v>4789</v>
      </c>
      <c r="F77">
        <v>18</v>
      </c>
      <c r="G77" t="s">
        <v>87</v>
      </c>
      <c r="H77">
        <v>2</v>
      </c>
      <c r="I77" t="s">
        <v>4421</v>
      </c>
      <c r="J77">
        <v>4</v>
      </c>
      <c r="L77" t="s">
        <v>4422</v>
      </c>
      <c r="M77" t="s">
        <v>4448</v>
      </c>
      <c r="N77" t="s">
        <v>4423</v>
      </c>
      <c r="O77">
        <v>2289987.9403499998</v>
      </c>
      <c r="P77">
        <v>6631358.2482399996</v>
      </c>
      <c r="Q77">
        <v>2</v>
      </c>
      <c r="R77">
        <v>39.44999035</v>
      </c>
      <c r="S77">
        <v>-121.75319851</v>
      </c>
      <c r="U77" t="s">
        <v>88</v>
      </c>
      <c r="V77" t="s">
        <v>87</v>
      </c>
      <c r="W77" t="s">
        <v>87</v>
      </c>
      <c r="X77" t="s">
        <v>4700</v>
      </c>
      <c r="Y77" t="s">
        <v>89</v>
      </c>
      <c r="Z77" t="s">
        <v>4790</v>
      </c>
      <c r="AC77">
        <v>39354</v>
      </c>
      <c r="AE77" t="s">
        <v>863</v>
      </c>
      <c r="AF77" t="s">
        <v>4791</v>
      </c>
      <c r="AG77" t="s">
        <v>85</v>
      </c>
      <c r="AH77" t="s">
        <v>4792</v>
      </c>
      <c r="AI77" t="s">
        <v>4793</v>
      </c>
      <c r="AJ77" t="s">
        <v>85</v>
      </c>
      <c r="AK77">
        <v>1</v>
      </c>
      <c r="AL77" t="s">
        <v>4700</v>
      </c>
      <c r="AM77" t="s">
        <v>78</v>
      </c>
      <c r="AN77">
        <v>180201580404</v>
      </c>
      <c r="AO77" t="s">
        <v>78</v>
      </c>
      <c r="AP77" t="s">
        <v>78</v>
      </c>
      <c r="AQ77" t="s">
        <v>78</v>
      </c>
      <c r="AR77" t="s">
        <v>4430</v>
      </c>
      <c r="AS77" t="s">
        <v>4431</v>
      </c>
      <c r="AT77" t="s">
        <v>78</v>
      </c>
      <c r="AU77" t="s">
        <v>78</v>
      </c>
      <c r="AV77" t="s">
        <v>78</v>
      </c>
      <c r="AW77" t="s">
        <v>78</v>
      </c>
      <c r="AX77" t="s">
        <v>78</v>
      </c>
      <c r="AY77" t="s">
        <v>78</v>
      </c>
      <c r="AZ77" t="s">
        <v>78</v>
      </c>
      <c r="BA77" t="s">
        <v>78</v>
      </c>
      <c r="BB77" t="s">
        <v>78</v>
      </c>
      <c r="BC77" t="s">
        <v>78</v>
      </c>
      <c r="BD77" t="s">
        <v>55</v>
      </c>
      <c r="BE77" t="s">
        <v>78</v>
      </c>
      <c r="BF77" t="s">
        <v>78</v>
      </c>
      <c r="BG77" t="s">
        <v>78</v>
      </c>
      <c r="BH77" t="s">
        <v>78</v>
      </c>
      <c r="BI77" t="s">
        <v>78</v>
      </c>
      <c r="BJ77" t="s">
        <v>78</v>
      </c>
      <c r="BK77" t="s">
        <v>78</v>
      </c>
      <c r="BL77" t="s">
        <v>78</v>
      </c>
      <c r="BM77" t="s">
        <v>78</v>
      </c>
      <c r="BN77" t="s">
        <v>78</v>
      </c>
      <c r="BO77" t="s">
        <v>55</v>
      </c>
      <c r="BP77" t="s">
        <v>78</v>
      </c>
      <c r="BQ77" t="s">
        <v>4432</v>
      </c>
      <c r="BR77">
        <v>1914</v>
      </c>
      <c r="BS77" s="45" t="s">
        <v>78</v>
      </c>
      <c r="BT77" s="45">
        <v>24127</v>
      </c>
    </row>
    <row r="78" spans="1:72" x14ac:dyDescent="0.25">
      <c r="A78">
        <v>75</v>
      </c>
      <c r="B78">
        <v>31039</v>
      </c>
      <c r="C78">
        <v>38859</v>
      </c>
      <c r="D78" t="s">
        <v>478</v>
      </c>
      <c r="E78" t="s">
        <v>4794</v>
      </c>
      <c r="F78">
        <v>19</v>
      </c>
      <c r="G78" t="s">
        <v>87</v>
      </c>
      <c r="H78">
        <v>12</v>
      </c>
      <c r="I78" t="s">
        <v>4421</v>
      </c>
      <c r="J78">
        <v>12</v>
      </c>
      <c r="L78" t="s">
        <v>4434</v>
      </c>
      <c r="M78" t="s">
        <v>4434</v>
      </c>
      <c r="N78" t="s">
        <v>4423</v>
      </c>
      <c r="O78">
        <v>2319439.61472</v>
      </c>
      <c r="P78">
        <v>6961461.53816</v>
      </c>
      <c r="Q78">
        <v>2</v>
      </c>
      <c r="R78">
        <v>39.5225504</v>
      </c>
      <c r="S78">
        <v>-120.58267567</v>
      </c>
      <c r="U78" t="s">
        <v>479</v>
      </c>
      <c r="V78" t="s">
        <v>87</v>
      </c>
      <c r="W78" t="s">
        <v>87</v>
      </c>
      <c r="X78" t="s">
        <v>739</v>
      </c>
      <c r="Y78" t="s">
        <v>480</v>
      </c>
      <c r="Z78" t="s">
        <v>4795</v>
      </c>
      <c r="AC78">
        <v>39354</v>
      </c>
      <c r="AE78" t="s">
        <v>4724</v>
      </c>
      <c r="AF78" t="s">
        <v>4796</v>
      </c>
      <c r="AG78" t="s">
        <v>456</v>
      </c>
      <c r="AH78" t="s">
        <v>4797</v>
      </c>
      <c r="AI78" t="s">
        <v>4798</v>
      </c>
      <c r="AJ78" t="s">
        <v>456</v>
      </c>
      <c r="AK78">
        <v>1</v>
      </c>
      <c r="AL78" t="s">
        <v>739</v>
      </c>
      <c r="AM78" t="s">
        <v>78</v>
      </c>
      <c r="AN78">
        <v>180201250503</v>
      </c>
      <c r="AO78" t="s">
        <v>78</v>
      </c>
      <c r="AP78">
        <v>286800</v>
      </c>
      <c r="AQ78" t="s">
        <v>78</v>
      </c>
      <c r="AR78" t="s">
        <v>4430</v>
      </c>
      <c r="AS78" t="s">
        <v>4431</v>
      </c>
      <c r="AT78" t="s">
        <v>78</v>
      </c>
      <c r="AU78" t="s">
        <v>78</v>
      </c>
      <c r="AV78" t="s">
        <v>55</v>
      </c>
      <c r="AW78" t="s">
        <v>78</v>
      </c>
      <c r="AX78" t="s">
        <v>55</v>
      </c>
      <c r="AY78" t="s">
        <v>78</v>
      </c>
      <c r="AZ78" t="s">
        <v>78</v>
      </c>
      <c r="BA78" t="s">
        <v>78</v>
      </c>
      <c r="BB78" t="s">
        <v>55</v>
      </c>
      <c r="BC78" t="s">
        <v>78</v>
      </c>
      <c r="BD78" t="s">
        <v>55</v>
      </c>
      <c r="BE78" t="s">
        <v>78</v>
      </c>
      <c r="BF78" t="s">
        <v>55</v>
      </c>
      <c r="BG78" t="s">
        <v>78</v>
      </c>
      <c r="BH78" t="s">
        <v>78</v>
      </c>
      <c r="BI78" t="s">
        <v>78</v>
      </c>
      <c r="BJ78" t="s">
        <v>55</v>
      </c>
      <c r="BK78" t="s">
        <v>78</v>
      </c>
      <c r="BL78" t="s">
        <v>55</v>
      </c>
      <c r="BM78" t="s">
        <v>78</v>
      </c>
      <c r="BN78" t="s">
        <v>78</v>
      </c>
      <c r="BO78" t="s">
        <v>55</v>
      </c>
      <c r="BP78" t="s">
        <v>78</v>
      </c>
      <c r="BQ78" t="s">
        <v>4432</v>
      </c>
      <c r="BR78">
        <v>1854</v>
      </c>
      <c r="BS78" s="45" t="s">
        <v>78</v>
      </c>
      <c r="BT78" s="45">
        <v>32833</v>
      </c>
    </row>
    <row r="79" spans="1:72" x14ac:dyDescent="0.25">
      <c r="A79">
        <v>76</v>
      </c>
      <c r="B79">
        <v>37665</v>
      </c>
      <c r="C79">
        <v>16245</v>
      </c>
      <c r="D79" t="s">
        <v>317</v>
      </c>
      <c r="E79" t="s">
        <v>4799</v>
      </c>
      <c r="F79">
        <v>34</v>
      </c>
      <c r="G79" t="s">
        <v>87</v>
      </c>
      <c r="H79">
        <v>5</v>
      </c>
      <c r="I79" t="s">
        <v>4421</v>
      </c>
      <c r="J79">
        <v>34</v>
      </c>
      <c r="L79" t="s">
        <v>4434</v>
      </c>
      <c r="M79" t="s">
        <v>4448</v>
      </c>
      <c r="N79" t="s">
        <v>4423</v>
      </c>
      <c r="O79">
        <v>2159681.36467</v>
      </c>
      <c r="P79">
        <v>6723861.3186999997</v>
      </c>
      <c r="Q79">
        <v>1</v>
      </c>
      <c r="R79">
        <v>40.757245089999998</v>
      </c>
      <c r="S79">
        <v>-121.41448677</v>
      </c>
      <c r="U79" t="s">
        <v>4800</v>
      </c>
      <c r="V79" t="s">
        <v>87</v>
      </c>
      <c r="W79" t="s">
        <v>87</v>
      </c>
      <c r="X79" t="s">
        <v>4779</v>
      </c>
      <c r="Y79" t="s">
        <v>285</v>
      </c>
      <c r="Z79" t="s">
        <v>4801</v>
      </c>
      <c r="AC79">
        <v>39354</v>
      </c>
      <c r="AE79" t="s">
        <v>4781</v>
      </c>
      <c r="AF79" t="s">
        <v>319</v>
      </c>
      <c r="AG79" t="s">
        <v>318</v>
      </c>
      <c r="AH79" t="s">
        <v>4802</v>
      </c>
      <c r="AI79" t="s">
        <v>4803</v>
      </c>
      <c r="AJ79" t="s">
        <v>318</v>
      </c>
      <c r="AK79">
        <v>1</v>
      </c>
      <c r="AL79" t="s">
        <v>4779</v>
      </c>
      <c r="AM79" t="s">
        <v>78</v>
      </c>
      <c r="AN79">
        <v>180200030607</v>
      </c>
      <c r="AO79" t="s">
        <v>78</v>
      </c>
      <c r="AP79" t="s">
        <v>78</v>
      </c>
      <c r="AQ79" t="s">
        <v>78</v>
      </c>
      <c r="AR79" t="s">
        <v>4430</v>
      </c>
      <c r="AS79" t="s">
        <v>4431</v>
      </c>
      <c r="AT79" t="s">
        <v>78</v>
      </c>
      <c r="AU79" t="s">
        <v>78</v>
      </c>
      <c r="AV79" t="s">
        <v>55</v>
      </c>
      <c r="AW79" t="s">
        <v>78</v>
      </c>
      <c r="AX79" t="s">
        <v>78</v>
      </c>
      <c r="AY79" t="s">
        <v>78</v>
      </c>
      <c r="AZ79" t="s">
        <v>78</v>
      </c>
      <c r="BA79" t="s">
        <v>78</v>
      </c>
      <c r="BB79" t="s">
        <v>78</v>
      </c>
      <c r="BC79" t="s">
        <v>78</v>
      </c>
      <c r="BD79" t="s">
        <v>55</v>
      </c>
      <c r="BE79" t="s">
        <v>78</v>
      </c>
      <c r="BF79" t="s">
        <v>78</v>
      </c>
      <c r="BG79" t="s">
        <v>78</v>
      </c>
      <c r="BH79" t="s">
        <v>78</v>
      </c>
      <c r="BI79" t="s">
        <v>78</v>
      </c>
      <c r="BJ79" t="s">
        <v>78</v>
      </c>
      <c r="BK79" t="s">
        <v>78</v>
      </c>
      <c r="BL79" t="s">
        <v>55</v>
      </c>
      <c r="BM79" t="s">
        <v>78</v>
      </c>
      <c r="BN79" t="s">
        <v>78</v>
      </c>
      <c r="BO79" t="s">
        <v>55</v>
      </c>
      <c r="BP79" t="s">
        <v>78</v>
      </c>
      <c r="BQ79" t="s">
        <v>4432</v>
      </c>
      <c r="BR79">
        <v>1894</v>
      </c>
      <c r="BS79" s="45" t="s">
        <v>78</v>
      </c>
      <c r="BT79" s="45">
        <v>24473</v>
      </c>
    </row>
    <row r="80" spans="1:72" x14ac:dyDescent="0.25">
      <c r="A80">
        <v>77</v>
      </c>
      <c r="B80">
        <v>37915</v>
      </c>
      <c r="C80">
        <v>40047</v>
      </c>
      <c r="D80" t="s">
        <v>537</v>
      </c>
      <c r="E80" t="s">
        <v>4804</v>
      </c>
      <c r="F80">
        <v>41</v>
      </c>
      <c r="G80" t="s">
        <v>87</v>
      </c>
      <c r="H80">
        <v>11</v>
      </c>
      <c r="I80" t="s">
        <v>4421</v>
      </c>
      <c r="J80">
        <v>6</v>
      </c>
      <c r="L80" t="s">
        <v>4422</v>
      </c>
      <c r="M80" t="s">
        <v>4422</v>
      </c>
      <c r="N80" t="s">
        <v>4423</v>
      </c>
      <c r="O80">
        <v>2406135.8875099998</v>
      </c>
      <c r="P80">
        <v>6907363.5386399999</v>
      </c>
      <c r="Q80">
        <v>1</v>
      </c>
      <c r="R80">
        <v>41.428379749999998</v>
      </c>
      <c r="S80">
        <v>-120.73932153</v>
      </c>
      <c r="U80" t="s">
        <v>4779</v>
      </c>
      <c r="V80" t="s">
        <v>87</v>
      </c>
      <c r="W80" t="s">
        <v>87</v>
      </c>
      <c r="X80" t="s">
        <v>4779</v>
      </c>
      <c r="Y80" t="s">
        <v>528</v>
      </c>
      <c r="Z80" t="s">
        <v>4805</v>
      </c>
      <c r="AC80">
        <v>39354</v>
      </c>
      <c r="AE80" t="s">
        <v>4806</v>
      </c>
      <c r="AF80" t="s">
        <v>4807</v>
      </c>
      <c r="AG80" t="s">
        <v>527</v>
      </c>
      <c r="AH80" t="s">
        <v>4808</v>
      </c>
      <c r="AI80" t="s">
        <v>4809</v>
      </c>
      <c r="AJ80" t="s">
        <v>527</v>
      </c>
      <c r="AK80">
        <v>1</v>
      </c>
      <c r="AL80" t="s">
        <v>4779</v>
      </c>
      <c r="AM80" t="s">
        <v>78</v>
      </c>
      <c r="AN80">
        <v>180200020902</v>
      </c>
      <c r="AO80" t="s">
        <v>78</v>
      </c>
      <c r="AP80">
        <v>1500</v>
      </c>
      <c r="AQ80" t="s">
        <v>78</v>
      </c>
      <c r="AR80" t="s">
        <v>4430</v>
      </c>
      <c r="AS80" t="s">
        <v>4431</v>
      </c>
      <c r="AT80" t="s">
        <v>78</v>
      </c>
      <c r="AU80" t="s">
        <v>78</v>
      </c>
      <c r="AV80" t="s">
        <v>78</v>
      </c>
      <c r="AW80" t="s">
        <v>78</v>
      </c>
      <c r="AX80" t="s">
        <v>78</v>
      </c>
      <c r="AY80" t="s">
        <v>78</v>
      </c>
      <c r="AZ80" t="s">
        <v>78</v>
      </c>
      <c r="BA80" t="s">
        <v>78</v>
      </c>
      <c r="BB80" t="s">
        <v>78</v>
      </c>
      <c r="BC80" t="s">
        <v>78</v>
      </c>
      <c r="BD80" t="s">
        <v>55</v>
      </c>
      <c r="BE80" t="s">
        <v>78</v>
      </c>
      <c r="BF80" t="s">
        <v>78</v>
      </c>
      <c r="BG80" t="s">
        <v>78</v>
      </c>
      <c r="BH80" t="s">
        <v>78</v>
      </c>
      <c r="BI80" t="s">
        <v>78</v>
      </c>
      <c r="BJ80" t="s">
        <v>78</v>
      </c>
      <c r="BK80" t="s">
        <v>78</v>
      </c>
      <c r="BL80" t="s">
        <v>55</v>
      </c>
      <c r="BM80" t="s">
        <v>78</v>
      </c>
      <c r="BN80" t="s">
        <v>55</v>
      </c>
      <c r="BO80" t="s">
        <v>55</v>
      </c>
      <c r="BP80" t="s">
        <v>78</v>
      </c>
      <c r="BQ80" t="s">
        <v>4454</v>
      </c>
      <c r="BR80">
        <v>1900</v>
      </c>
      <c r="BS80" s="45">
        <v>35811</v>
      </c>
      <c r="BT80" s="45">
        <v>35811</v>
      </c>
    </row>
    <row r="81" spans="1:72" x14ac:dyDescent="0.25">
      <c r="A81">
        <v>78</v>
      </c>
      <c r="B81">
        <v>37788</v>
      </c>
      <c r="C81">
        <v>40042</v>
      </c>
      <c r="D81" t="s">
        <v>533</v>
      </c>
      <c r="E81" t="s">
        <v>4810</v>
      </c>
      <c r="F81">
        <v>41</v>
      </c>
      <c r="G81" t="s">
        <v>87</v>
      </c>
      <c r="H81">
        <v>10</v>
      </c>
      <c r="I81" t="s">
        <v>4421</v>
      </c>
      <c r="J81">
        <v>3</v>
      </c>
      <c r="L81" t="s">
        <v>4435</v>
      </c>
      <c r="M81" t="s">
        <v>4448</v>
      </c>
      <c r="N81" t="s">
        <v>4423</v>
      </c>
      <c r="O81">
        <v>2402485.84986</v>
      </c>
      <c r="P81">
        <v>6890213.3970900001</v>
      </c>
      <c r="Q81">
        <v>1</v>
      </c>
      <c r="R81">
        <v>41.419023330000002</v>
      </c>
      <c r="S81">
        <v>-120.8020382</v>
      </c>
      <c r="U81" t="s">
        <v>4779</v>
      </c>
      <c r="V81" t="s">
        <v>87</v>
      </c>
      <c r="W81" t="s">
        <v>87</v>
      </c>
      <c r="X81" t="s">
        <v>4779</v>
      </c>
      <c r="Y81" t="s">
        <v>528</v>
      </c>
      <c r="Z81" t="s">
        <v>4811</v>
      </c>
      <c r="AC81">
        <v>39354</v>
      </c>
      <c r="AE81" t="s">
        <v>4806</v>
      </c>
      <c r="AF81" t="s">
        <v>4812</v>
      </c>
      <c r="AG81" t="s">
        <v>527</v>
      </c>
      <c r="AH81" t="s">
        <v>4813</v>
      </c>
      <c r="AI81" t="s">
        <v>4814</v>
      </c>
      <c r="AJ81" t="s">
        <v>527</v>
      </c>
      <c r="AK81">
        <v>1</v>
      </c>
      <c r="AL81" t="s">
        <v>4779</v>
      </c>
      <c r="AM81" t="s">
        <v>78</v>
      </c>
      <c r="AN81">
        <v>180200021203</v>
      </c>
      <c r="AO81" t="s">
        <v>78</v>
      </c>
      <c r="AP81">
        <v>1500</v>
      </c>
      <c r="AQ81" t="s">
        <v>78</v>
      </c>
      <c r="AR81" t="s">
        <v>4430</v>
      </c>
      <c r="AS81" t="s">
        <v>4431</v>
      </c>
      <c r="AT81" t="s">
        <v>78</v>
      </c>
      <c r="AU81" t="s">
        <v>78</v>
      </c>
      <c r="AV81" t="s">
        <v>78</v>
      </c>
      <c r="AW81" t="s">
        <v>78</v>
      </c>
      <c r="AX81" t="s">
        <v>78</v>
      </c>
      <c r="AY81" t="s">
        <v>78</v>
      </c>
      <c r="AZ81" t="s">
        <v>78</v>
      </c>
      <c r="BA81" t="s">
        <v>78</v>
      </c>
      <c r="BB81" t="s">
        <v>78</v>
      </c>
      <c r="BC81" t="s">
        <v>78</v>
      </c>
      <c r="BD81" t="s">
        <v>55</v>
      </c>
      <c r="BE81" t="s">
        <v>78</v>
      </c>
      <c r="BF81" t="s">
        <v>78</v>
      </c>
      <c r="BG81" t="s">
        <v>78</v>
      </c>
      <c r="BH81" t="s">
        <v>78</v>
      </c>
      <c r="BI81" t="s">
        <v>78</v>
      </c>
      <c r="BJ81" t="s">
        <v>78</v>
      </c>
      <c r="BK81" t="s">
        <v>78</v>
      </c>
      <c r="BL81" t="s">
        <v>55</v>
      </c>
      <c r="BM81" t="s">
        <v>78</v>
      </c>
      <c r="BN81" t="s">
        <v>55</v>
      </c>
      <c r="BO81" t="s">
        <v>55</v>
      </c>
      <c r="BP81" t="s">
        <v>78</v>
      </c>
      <c r="BQ81" t="s">
        <v>4432</v>
      </c>
      <c r="BR81">
        <v>1900</v>
      </c>
      <c r="BS81" s="45">
        <v>35811</v>
      </c>
      <c r="BT81" s="45">
        <v>35811</v>
      </c>
    </row>
    <row r="82" spans="1:72" x14ac:dyDescent="0.25">
      <c r="A82">
        <v>79</v>
      </c>
      <c r="B82">
        <v>37787</v>
      </c>
      <c r="C82">
        <v>5517</v>
      </c>
      <c r="D82" t="s">
        <v>526</v>
      </c>
      <c r="E82" t="s">
        <v>4815</v>
      </c>
      <c r="F82">
        <v>41</v>
      </c>
      <c r="G82" t="s">
        <v>87</v>
      </c>
      <c r="H82">
        <v>10</v>
      </c>
      <c r="I82" t="s">
        <v>4421</v>
      </c>
      <c r="J82">
        <v>2</v>
      </c>
      <c r="L82" t="s">
        <v>4434</v>
      </c>
      <c r="M82" t="s">
        <v>4422</v>
      </c>
      <c r="N82" t="s">
        <v>4423</v>
      </c>
      <c r="O82">
        <v>2402485.85249</v>
      </c>
      <c r="P82">
        <v>6894363.4202800002</v>
      </c>
      <c r="Q82">
        <v>1</v>
      </c>
      <c r="R82">
        <v>41.418866639999997</v>
      </c>
      <c r="S82">
        <v>-120.78690812000001</v>
      </c>
      <c r="U82" t="s">
        <v>4779</v>
      </c>
      <c r="V82" t="s">
        <v>87</v>
      </c>
      <c r="W82" t="s">
        <v>87</v>
      </c>
      <c r="X82" t="s">
        <v>4779</v>
      </c>
      <c r="Y82" t="s">
        <v>528</v>
      </c>
      <c r="Z82" t="s">
        <v>4811</v>
      </c>
      <c r="AC82">
        <v>39354</v>
      </c>
      <c r="AE82" t="s">
        <v>4806</v>
      </c>
      <c r="AF82" t="s">
        <v>4812</v>
      </c>
      <c r="AG82" t="s">
        <v>527</v>
      </c>
      <c r="AH82" t="s">
        <v>4816</v>
      </c>
      <c r="AI82" t="s">
        <v>4817</v>
      </c>
      <c r="AJ82" t="s">
        <v>527</v>
      </c>
      <c r="AK82">
        <v>1</v>
      </c>
      <c r="AL82" t="s">
        <v>4779</v>
      </c>
      <c r="AM82" t="s">
        <v>78</v>
      </c>
      <c r="AN82">
        <v>180200021203</v>
      </c>
      <c r="AO82" t="s">
        <v>78</v>
      </c>
      <c r="AP82">
        <v>900</v>
      </c>
      <c r="AQ82" t="s">
        <v>78</v>
      </c>
      <c r="AR82" t="s">
        <v>4430</v>
      </c>
      <c r="AS82" t="s">
        <v>4431</v>
      </c>
      <c r="AT82" t="s">
        <v>78</v>
      </c>
      <c r="AU82" t="s">
        <v>78</v>
      </c>
      <c r="AV82" t="s">
        <v>78</v>
      </c>
      <c r="AW82" t="s">
        <v>78</v>
      </c>
      <c r="AX82" t="s">
        <v>78</v>
      </c>
      <c r="AY82" t="s">
        <v>78</v>
      </c>
      <c r="AZ82" t="s">
        <v>78</v>
      </c>
      <c r="BA82" t="s">
        <v>78</v>
      </c>
      <c r="BB82" t="s">
        <v>78</v>
      </c>
      <c r="BC82" t="s">
        <v>78</v>
      </c>
      <c r="BD82" t="s">
        <v>55</v>
      </c>
      <c r="BE82" t="s">
        <v>78</v>
      </c>
      <c r="BF82" t="s">
        <v>78</v>
      </c>
      <c r="BG82" t="s">
        <v>78</v>
      </c>
      <c r="BH82" t="s">
        <v>78</v>
      </c>
      <c r="BI82" t="s">
        <v>78</v>
      </c>
      <c r="BJ82" t="s">
        <v>78</v>
      </c>
      <c r="BK82" t="s">
        <v>78</v>
      </c>
      <c r="BL82" t="s">
        <v>55</v>
      </c>
      <c r="BM82" t="s">
        <v>78</v>
      </c>
      <c r="BN82" t="s">
        <v>55</v>
      </c>
      <c r="BO82" t="s">
        <v>55</v>
      </c>
      <c r="BP82" t="s">
        <v>78</v>
      </c>
      <c r="BQ82" t="s">
        <v>4432</v>
      </c>
      <c r="BR82">
        <v>1885</v>
      </c>
      <c r="BS82" s="45">
        <v>35811</v>
      </c>
      <c r="BT82" s="45">
        <v>35811</v>
      </c>
    </row>
    <row r="83" spans="1:72" x14ac:dyDescent="0.25">
      <c r="A83">
        <v>80</v>
      </c>
      <c r="B83">
        <v>37805</v>
      </c>
      <c r="C83">
        <v>31252</v>
      </c>
      <c r="D83" t="s">
        <v>406</v>
      </c>
      <c r="E83" t="s">
        <v>4818</v>
      </c>
      <c r="F83">
        <v>37</v>
      </c>
      <c r="G83" t="s">
        <v>87</v>
      </c>
      <c r="H83">
        <v>4</v>
      </c>
      <c r="I83" t="s">
        <v>4421</v>
      </c>
      <c r="J83">
        <v>1</v>
      </c>
      <c r="L83" t="s">
        <v>4422</v>
      </c>
      <c r="M83" t="s">
        <v>4422</v>
      </c>
      <c r="N83" t="s">
        <v>4423</v>
      </c>
      <c r="O83">
        <v>2276683.96826</v>
      </c>
      <c r="P83">
        <v>6713561.3980299998</v>
      </c>
      <c r="Q83">
        <v>1</v>
      </c>
      <c r="R83">
        <v>41.078586870000002</v>
      </c>
      <c r="S83">
        <v>-121.44901199</v>
      </c>
      <c r="U83" t="s">
        <v>408</v>
      </c>
      <c r="V83" t="s">
        <v>87</v>
      </c>
      <c r="W83" t="s">
        <v>87</v>
      </c>
      <c r="X83" t="s">
        <v>4779</v>
      </c>
      <c r="Y83" t="s">
        <v>285</v>
      </c>
      <c r="Z83" t="s">
        <v>4780</v>
      </c>
      <c r="AC83">
        <v>39354</v>
      </c>
      <c r="AE83" t="s">
        <v>4781</v>
      </c>
      <c r="AF83" t="s">
        <v>4819</v>
      </c>
      <c r="AG83" t="s">
        <v>407</v>
      </c>
      <c r="AH83" t="s">
        <v>4820</v>
      </c>
      <c r="AI83" t="s">
        <v>4821</v>
      </c>
      <c r="AJ83" t="s">
        <v>4822</v>
      </c>
      <c r="AK83">
        <v>1</v>
      </c>
      <c r="AL83" t="s">
        <v>4779</v>
      </c>
      <c r="AM83" t="s">
        <v>78</v>
      </c>
      <c r="AN83">
        <v>180200030505</v>
      </c>
      <c r="AO83" t="s">
        <v>78</v>
      </c>
      <c r="AP83">
        <v>1000</v>
      </c>
      <c r="AQ83" t="s">
        <v>78</v>
      </c>
      <c r="AR83" t="s">
        <v>4430</v>
      </c>
      <c r="AS83" t="s">
        <v>4431</v>
      </c>
      <c r="AT83" t="s">
        <v>78</v>
      </c>
      <c r="AU83" t="s">
        <v>78</v>
      </c>
      <c r="AV83" t="s">
        <v>55</v>
      </c>
      <c r="AW83" t="s">
        <v>78</v>
      </c>
      <c r="AX83" t="s">
        <v>55</v>
      </c>
      <c r="AY83" t="s">
        <v>78</v>
      </c>
      <c r="AZ83" t="s">
        <v>78</v>
      </c>
      <c r="BA83" t="s">
        <v>78</v>
      </c>
      <c r="BB83" t="s">
        <v>78</v>
      </c>
      <c r="BC83" t="s">
        <v>78</v>
      </c>
      <c r="BD83" t="s">
        <v>55</v>
      </c>
      <c r="BE83" t="s">
        <v>78</v>
      </c>
      <c r="BF83" t="s">
        <v>78</v>
      </c>
      <c r="BG83" t="s">
        <v>78</v>
      </c>
      <c r="BH83" t="s">
        <v>78</v>
      </c>
      <c r="BI83" t="s">
        <v>55</v>
      </c>
      <c r="BJ83" t="s">
        <v>78</v>
      </c>
      <c r="BK83" t="s">
        <v>78</v>
      </c>
      <c r="BL83" t="s">
        <v>55</v>
      </c>
      <c r="BM83" t="s">
        <v>78</v>
      </c>
      <c r="BN83" t="s">
        <v>55</v>
      </c>
      <c r="BO83" t="s">
        <v>55</v>
      </c>
      <c r="BP83" t="s">
        <v>78</v>
      </c>
      <c r="BQ83" t="s">
        <v>4432</v>
      </c>
      <c r="BR83">
        <v>1875</v>
      </c>
      <c r="BS83" s="45" t="s">
        <v>78</v>
      </c>
      <c r="BT83" s="45">
        <v>27851</v>
      </c>
    </row>
    <row r="84" spans="1:72" x14ac:dyDescent="0.25">
      <c r="A84">
        <v>81</v>
      </c>
      <c r="B84">
        <v>33625</v>
      </c>
      <c r="C84">
        <v>4736</v>
      </c>
      <c r="D84" t="s">
        <v>387</v>
      </c>
      <c r="E84" t="s">
        <v>4823</v>
      </c>
      <c r="F84">
        <v>22</v>
      </c>
      <c r="G84" t="s">
        <v>87</v>
      </c>
      <c r="H84">
        <v>2</v>
      </c>
      <c r="I84" t="s">
        <v>4628</v>
      </c>
      <c r="J84">
        <v>2</v>
      </c>
      <c r="L84" t="s">
        <v>4448</v>
      </c>
      <c r="M84" t="s">
        <v>4435</v>
      </c>
      <c r="N84" t="s">
        <v>4423</v>
      </c>
      <c r="O84">
        <v>1808733.5239200001</v>
      </c>
      <c r="P84">
        <v>6546458.6882699998</v>
      </c>
      <c r="Q84">
        <v>2</v>
      </c>
      <c r="R84">
        <v>39.795335950000002</v>
      </c>
      <c r="S84">
        <v>-122.05411825</v>
      </c>
      <c r="U84" t="s">
        <v>216</v>
      </c>
      <c r="V84" t="s">
        <v>87</v>
      </c>
      <c r="W84" t="s">
        <v>87</v>
      </c>
      <c r="X84" t="s">
        <v>4712</v>
      </c>
      <c r="Y84" t="s">
        <v>389</v>
      </c>
      <c r="Z84" t="s">
        <v>4824</v>
      </c>
      <c r="AC84">
        <v>39354</v>
      </c>
      <c r="AE84" t="s">
        <v>4733</v>
      </c>
      <c r="AF84" t="s">
        <v>4825</v>
      </c>
      <c r="AG84" t="s">
        <v>388</v>
      </c>
      <c r="AH84" t="s">
        <v>4826</v>
      </c>
      <c r="AI84" t="s">
        <v>4827</v>
      </c>
      <c r="AJ84" t="s">
        <v>388</v>
      </c>
      <c r="AK84">
        <v>1</v>
      </c>
      <c r="AL84" t="s">
        <v>4712</v>
      </c>
      <c r="AM84" t="s">
        <v>78</v>
      </c>
      <c r="AN84">
        <v>180201570704</v>
      </c>
      <c r="AO84" t="s">
        <v>78</v>
      </c>
      <c r="AP84" t="s">
        <v>78</v>
      </c>
      <c r="AQ84" t="s">
        <v>78</v>
      </c>
      <c r="AR84" t="s">
        <v>4430</v>
      </c>
      <c r="AS84" t="s">
        <v>4431</v>
      </c>
      <c r="AT84" t="s">
        <v>78</v>
      </c>
      <c r="AU84" t="s">
        <v>78</v>
      </c>
      <c r="AV84" t="s">
        <v>78</v>
      </c>
      <c r="AW84" t="s">
        <v>78</v>
      </c>
      <c r="AX84" t="s">
        <v>78</v>
      </c>
      <c r="AY84" t="s">
        <v>78</v>
      </c>
      <c r="AZ84" t="s">
        <v>78</v>
      </c>
      <c r="BA84" t="s">
        <v>78</v>
      </c>
      <c r="BB84" t="s">
        <v>78</v>
      </c>
      <c r="BC84" t="s">
        <v>78</v>
      </c>
      <c r="BD84" t="s">
        <v>55</v>
      </c>
      <c r="BE84" t="s">
        <v>78</v>
      </c>
      <c r="BF84" t="s">
        <v>78</v>
      </c>
      <c r="BG84" t="s">
        <v>78</v>
      </c>
      <c r="BH84" t="s">
        <v>78</v>
      </c>
      <c r="BI84" t="s">
        <v>78</v>
      </c>
      <c r="BJ84" t="s">
        <v>78</v>
      </c>
      <c r="BK84" t="s">
        <v>78</v>
      </c>
      <c r="BL84" t="s">
        <v>78</v>
      </c>
      <c r="BM84" t="s">
        <v>78</v>
      </c>
      <c r="BN84" t="s">
        <v>78</v>
      </c>
      <c r="BO84" t="s">
        <v>55</v>
      </c>
      <c r="BP84" t="s">
        <v>78</v>
      </c>
      <c r="BQ84" t="s">
        <v>4432</v>
      </c>
      <c r="BR84">
        <v>1906</v>
      </c>
      <c r="BS84" s="45" t="s">
        <v>78</v>
      </c>
      <c r="BT84" s="45">
        <v>26063</v>
      </c>
    </row>
    <row r="85" spans="1:72" x14ac:dyDescent="0.25">
      <c r="A85">
        <v>82</v>
      </c>
      <c r="B85">
        <v>34565</v>
      </c>
      <c r="C85">
        <v>16198</v>
      </c>
      <c r="D85" t="s">
        <v>245</v>
      </c>
      <c r="E85" t="s">
        <v>4828</v>
      </c>
      <c r="F85">
        <v>27</v>
      </c>
      <c r="G85" t="s">
        <v>87</v>
      </c>
      <c r="H85">
        <v>8</v>
      </c>
      <c r="I85" t="s">
        <v>4421</v>
      </c>
      <c r="J85">
        <v>28</v>
      </c>
      <c r="L85" t="s">
        <v>4448</v>
      </c>
      <c r="M85" t="s">
        <v>4422</v>
      </c>
      <c r="N85" t="s">
        <v>4423</v>
      </c>
      <c r="O85">
        <v>1947578.1684699999</v>
      </c>
      <c r="P85">
        <v>6816360.9480100004</v>
      </c>
      <c r="Q85">
        <v>1</v>
      </c>
      <c r="R85">
        <v>40.172853109999998</v>
      </c>
      <c r="S85">
        <v>-121.08855259000001</v>
      </c>
      <c r="U85" t="s">
        <v>227</v>
      </c>
      <c r="V85" t="s">
        <v>87</v>
      </c>
      <c r="W85" t="s">
        <v>87</v>
      </c>
      <c r="X85" t="s">
        <v>251</v>
      </c>
      <c r="Y85" t="s">
        <v>105</v>
      </c>
      <c r="Z85" t="s">
        <v>4829</v>
      </c>
      <c r="AC85">
        <v>39354</v>
      </c>
      <c r="AE85" t="s">
        <v>4766</v>
      </c>
      <c r="AF85" t="s">
        <v>4830</v>
      </c>
      <c r="AG85" t="s">
        <v>243</v>
      </c>
      <c r="AH85" t="s">
        <v>4831</v>
      </c>
      <c r="AI85" t="s">
        <v>4832</v>
      </c>
      <c r="AJ85" t="s">
        <v>243</v>
      </c>
      <c r="AK85">
        <v>1</v>
      </c>
      <c r="AL85" t="s">
        <v>251</v>
      </c>
      <c r="AM85" t="s">
        <v>78</v>
      </c>
      <c r="AN85">
        <v>180201210407</v>
      </c>
      <c r="AO85" t="s">
        <v>78</v>
      </c>
      <c r="AP85" t="s">
        <v>78</v>
      </c>
      <c r="AQ85" t="s">
        <v>78</v>
      </c>
      <c r="AR85" t="s">
        <v>4430</v>
      </c>
      <c r="AS85" t="s">
        <v>4431</v>
      </c>
      <c r="AT85" t="s">
        <v>78</v>
      </c>
      <c r="AU85" t="s">
        <v>78</v>
      </c>
      <c r="AV85" t="s">
        <v>55</v>
      </c>
      <c r="AW85" t="s">
        <v>78</v>
      </c>
      <c r="AX85" t="s">
        <v>78</v>
      </c>
      <c r="AY85" t="s">
        <v>78</v>
      </c>
      <c r="AZ85" t="s">
        <v>78</v>
      </c>
      <c r="BA85" t="s">
        <v>78</v>
      </c>
      <c r="BB85" t="s">
        <v>78</v>
      </c>
      <c r="BC85" t="s">
        <v>78</v>
      </c>
      <c r="BD85" t="s">
        <v>55</v>
      </c>
      <c r="BE85" t="s">
        <v>78</v>
      </c>
      <c r="BF85" t="s">
        <v>78</v>
      </c>
      <c r="BG85" t="s">
        <v>78</v>
      </c>
      <c r="BH85" t="s">
        <v>78</v>
      </c>
      <c r="BI85" t="s">
        <v>55</v>
      </c>
      <c r="BJ85" t="s">
        <v>78</v>
      </c>
      <c r="BK85" t="s">
        <v>78</v>
      </c>
      <c r="BL85" t="s">
        <v>78</v>
      </c>
      <c r="BM85" t="s">
        <v>78</v>
      </c>
      <c r="BN85" t="s">
        <v>78</v>
      </c>
      <c r="BO85" t="s">
        <v>55</v>
      </c>
      <c r="BP85" t="s">
        <v>78</v>
      </c>
      <c r="BQ85" t="s">
        <v>4468</v>
      </c>
      <c r="BR85">
        <v>1902</v>
      </c>
      <c r="BS85" s="45" t="s">
        <v>78</v>
      </c>
      <c r="BT85" s="45">
        <v>24635</v>
      </c>
    </row>
    <row r="86" spans="1:72" x14ac:dyDescent="0.25">
      <c r="A86">
        <v>83</v>
      </c>
      <c r="B86">
        <v>33966</v>
      </c>
      <c r="C86">
        <v>25393</v>
      </c>
      <c r="D86" t="s">
        <v>242</v>
      </c>
      <c r="E86" t="s">
        <v>4833</v>
      </c>
      <c r="F86">
        <v>23</v>
      </c>
      <c r="G86" t="s">
        <v>87</v>
      </c>
      <c r="H86">
        <v>4</v>
      </c>
      <c r="I86" t="s">
        <v>4421</v>
      </c>
      <c r="J86">
        <v>30</v>
      </c>
      <c r="L86" t="s">
        <v>4434</v>
      </c>
      <c r="M86" t="s">
        <v>4435</v>
      </c>
      <c r="N86" t="s">
        <v>4423</v>
      </c>
      <c r="O86">
        <v>2423188.5587900002</v>
      </c>
      <c r="P86">
        <v>6682559.3371099997</v>
      </c>
      <c r="Q86">
        <v>2</v>
      </c>
      <c r="R86">
        <v>39.815149759999997</v>
      </c>
      <c r="S86">
        <v>-121.56964649</v>
      </c>
      <c r="U86" t="s">
        <v>244</v>
      </c>
      <c r="V86" t="s">
        <v>87</v>
      </c>
      <c r="W86" t="s">
        <v>87</v>
      </c>
      <c r="X86" t="s">
        <v>251</v>
      </c>
      <c r="Y86" t="s">
        <v>89</v>
      </c>
      <c r="Z86" t="s">
        <v>4834</v>
      </c>
      <c r="AC86">
        <v>39354</v>
      </c>
      <c r="AE86" t="s">
        <v>4766</v>
      </c>
      <c r="AF86" t="s">
        <v>4835</v>
      </c>
      <c r="AG86" t="s">
        <v>243</v>
      </c>
      <c r="AH86" t="s">
        <v>4836</v>
      </c>
      <c r="AI86" t="s">
        <v>4837</v>
      </c>
      <c r="AJ86" t="s">
        <v>243</v>
      </c>
      <c r="AK86">
        <v>1</v>
      </c>
      <c r="AL86" t="s">
        <v>251</v>
      </c>
      <c r="AM86" t="s">
        <v>78</v>
      </c>
      <c r="AN86">
        <v>180201210704</v>
      </c>
      <c r="AO86" t="s">
        <v>78</v>
      </c>
      <c r="AP86" t="s">
        <v>78</v>
      </c>
      <c r="AQ86" t="s">
        <v>78</v>
      </c>
      <c r="AR86" t="s">
        <v>4430</v>
      </c>
      <c r="AS86" t="s">
        <v>4431</v>
      </c>
      <c r="AT86" t="s">
        <v>78</v>
      </c>
      <c r="AU86" t="s">
        <v>78</v>
      </c>
      <c r="AV86" t="s">
        <v>55</v>
      </c>
      <c r="AW86" t="s">
        <v>78</v>
      </c>
      <c r="AX86" t="s">
        <v>78</v>
      </c>
      <c r="AY86" t="s">
        <v>78</v>
      </c>
      <c r="AZ86" t="s">
        <v>78</v>
      </c>
      <c r="BA86" t="s">
        <v>78</v>
      </c>
      <c r="BB86" t="s">
        <v>78</v>
      </c>
      <c r="BC86" t="s">
        <v>78</v>
      </c>
      <c r="BD86" t="s">
        <v>55</v>
      </c>
      <c r="BE86" t="s">
        <v>78</v>
      </c>
      <c r="BF86" t="s">
        <v>78</v>
      </c>
      <c r="BG86" t="s">
        <v>78</v>
      </c>
      <c r="BH86" t="s">
        <v>78</v>
      </c>
      <c r="BI86" t="s">
        <v>55</v>
      </c>
      <c r="BJ86" t="s">
        <v>78</v>
      </c>
      <c r="BK86" t="s">
        <v>78</v>
      </c>
      <c r="BL86" t="s">
        <v>78</v>
      </c>
      <c r="BM86" t="s">
        <v>78</v>
      </c>
      <c r="BN86" t="s">
        <v>78</v>
      </c>
      <c r="BO86" t="s">
        <v>55</v>
      </c>
      <c r="BP86" t="s">
        <v>78</v>
      </c>
      <c r="BQ86" t="s">
        <v>4432</v>
      </c>
      <c r="BR86">
        <v>1865</v>
      </c>
      <c r="BS86" s="45" t="s">
        <v>78</v>
      </c>
      <c r="BT86" s="45">
        <v>24635</v>
      </c>
    </row>
    <row r="87" spans="1:72" x14ac:dyDescent="0.25">
      <c r="A87">
        <v>84</v>
      </c>
      <c r="B87">
        <v>33901</v>
      </c>
      <c r="C87">
        <v>37065</v>
      </c>
      <c r="D87" t="s">
        <v>231</v>
      </c>
      <c r="E87" t="s">
        <v>4838</v>
      </c>
      <c r="F87">
        <v>24</v>
      </c>
      <c r="G87" t="s">
        <v>87</v>
      </c>
      <c r="H87">
        <v>2</v>
      </c>
      <c r="I87" t="s">
        <v>4628</v>
      </c>
      <c r="J87">
        <v>1</v>
      </c>
      <c r="L87" t="s">
        <v>4435</v>
      </c>
      <c r="M87" t="s">
        <v>4422</v>
      </c>
      <c r="N87" t="s">
        <v>4423</v>
      </c>
      <c r="O87">
        <v>1869750</v>
      </c>
      <c r="P87">
        <v>6552300</v>
      </c>
      <c r="Q87">
        <v>1</v>
      </c>
      <c r="R87">
        <v>39.962800000000001</v>
      </c>
      <c r="S87">
        <v>-122.0334</v>
      </c>
      <c r="U87" t="s">
        <v>233</v>
      </c>
      <c r="V87" t="s">
        <v>87</v>
      </c>
      <c r="W87" t="s">
        <v>87</v>
      </c>
      <c r="X87" t="s">
        <v>4712</v>
      </c>
      <c r="Y87" t="s">
        <v>234</v>
      </c>
      <c r="Z87" t="s">
        <v>4839</v>
      </c>
      <c r="AC87">
        <v>41897</v>
      </c>
      <c r="AE87" t="s">
        <v>4733</v>
      </c>
      <c r="AF87" t="s">
        <v>4734</v>
      </c>
      <c r="AG87" t="s">
        <v>232</v>
      </c>
      <c r="AH87" t="s">
        <v>4840</v>
      </c>
      <c r="AI87" t="s">
        <v>4841</v>
      </c>
      <c r="AJ87" t="s">
        <v>232</v>
      </c>
      <c r="AK87">
        <v>1</v>
      </c>
      <c r="AL87" t="s">
        <v>4712</v>
      </c>
      <c r="AM87" t="s">
        <v>78</v>
      </c>
      <c r="AN87">
        <v>180201570206</v>
      </c>
      <c r="AO87" t="s">
        <v>78</v>
      </c>
      <c r="AP87" t="s">
        <v>78</v>
      </c>
      <c r="AQ87" t="s">
        <v>78</v>
      </c>
      <c r="AR87" t="s">
        <v>4430</v>
      </c>
      <c r="AS87" t="s">
        <v>4431</v>
      </c>
      <c r="AT87" t="s">
        <v>78</v>
      </c>
      <c r="AU87" t="s">
        <v>78</v>
      </c>
      <c r="AV87" t="s">
        <v>78</v>
      </c>
      <c r="AW87" t="s">
        <v>78</v>
      </c>
      <c r="AX87" t="s">
        <v>78</v>
      </c>
      <c r="AY87" t="s">
        <v>78</v>
      </c>
      <c r="AZ87" t="s">
        <v>78</v>
      </c>
      <c r="BA87" t="s">
        <v>78</v>
      </c>
      <c r="BB87" t="s">
        <v>78</v>
      </c>
      <c r="BC87" t="s">
        <v>78</v>
      </c>
      <c r="BD87" t="s">
        <v>55</v>
      </c>
      <c r="BE87" t="s">
        <v>78</v>
      </c>
      <c r="BF87" t="s">
        <v>78</v>
      </c>
      <c r="BG87" t="s">
        <v>78</v>
      </c>
      <c r="BH87" t="s">
        <v>78</v>
      </c>
      <c r="BI87" t="s">
        <v>78</v>
      </c>
      <c r="BJ87" t="s">
        <v>78</v>
      </c>
      <c r="BK87" t="s">
        <v>78</v>
      </c>
      <c r="BL87" t="s">
        <v>78</v>
      </c>
      <c r="BM87" t="s">
        <v>78</v>
      </c>
      <c r="BN87" t="s">
        <v>55</v>
      </c>
      <c r="BO87" t="s">
        <v>55</v>
      </c>
      <c r="BP87" t="s">
        <v>78</v>
      </c>
      <c r="BQ87" t="s">
        <v>4432</v>
      </c>
      <c r="BR87">
        <v>1900</v>
      </c>
      <c r="BS87" s="45" t="s">
        <v>78</v>
      </c>
      <c r="BT87" s="45">
        <v>24617</v>
      </c>
    </row>
    <row r="88" spans="1:72" x14ac:dyDescent="0.25">
      <c r="A88">
        <v>85</v>
      </c>
      <c r="B88">
        <v>43200</v>
      </c>
      <c r="C88">
        <v>52246</v>
      </c>
      <c r="D88" t="s">
        <v>1235</v>
      </c>
      <c r="E88" t="s">
        <v>4842</v>
      </c>
      <c r="F88">
        <v>1</v>
      </c>
      <c r="G88" t="s">
        <v>87</v>
      </c>
      <c r="H88">
        <v>6</v>
      </c>
      <c r="I88" t="s">
        <v>4421</v>
      </c>
      <c r="J88">
        <v>33</v>
      </c>
      <c r="L88" t="s">
        <v>4434</v>
      </c>
      <c r="M88" t="s">
        <v>4448</v>
      </c>
      <c r="N88" t="s">
        <v>4423</v>
      </c>
      <c r="O88">
        <v>2147352</v>
      </c>
      <c r="P88">
        <v>6322487</v>
      </c>
      <c r="Q88">
        <v>3</v>
      </c>
      <c r="R88">
        <v>37.889299999999999</v>
      </c>
      <c r="S88">
        <v>-121.3288</v>
      </c>
      <c r="T88" t="s">
        <v>596</v>
      </c>
      <c r="U88" t="s">
        <v>128</v>
      </c>
      <c r="V88" t="s">
        <v>87</v>
      </c>
      <c r="W88" t="s">
        <v>87</v>
      </c>
      <c r="X88" t="s">
        <v>4474</v>
      </c>
      <c r="Y88" t="s">
        <v>59</v>
      </c>
      <c r="Z88" t="s">
        <v>4511</v>
      </c>
      <c r="AA88" t="s">
        <v>1238</v>
      </c>
      <c r="AC88">
        <v>40380</v>
      </c>
      <c r="AD88" t="s">
        <v>4476</v>
      </c>
      <c r="AE88" t="s">
        <v>3435</v>
      </c>
      <c r="AF88" t="s">
        <v>4512</v>
      </c>
      <c r="AG88" t="s">
        <v>1236</v>
      </c>
      <c r="AH88" t="s">
        <v>4843</v>
      </c>
      <c r="AI88" t="s">
        <v>4844</v>
      </c>
      <c r="AJ88" t="s">
        <v>1237</v>
      </c>
      <c r="AK88">
        <v>1</v>
      </c>
      <c r="AL88" t="s">
        <v>4474</v>
      </c>
      <c r="AM88" t="s">
        <v>78</v>
      </c>
      <c r="AN88">
        <v>180400030205</v>
      </c>
      <c r="AO88" t="s">
        <v>78</v>
      </c>
      <c r="AP88">
        <v>447</v>
      </c>
      <c r="AQ88" t="s">
        <v>78</v>
      </c>
      <c r="AR88" t="s">
        <v>4430</v>
      </c>
      <c r="AS88" t="s">
        <v>4431</v>
      </c>
      <c r="AT88" t="s">
        <v>78</v>
      </c>
      <c r="AU88" t="s">
        <v>78</v>
      </c>
      <c r="AV88" t="s">
        <v>78</v>
      </c>
      <c r="AW88" t="s">
        <v>78</v>
      </c>
      <c r="AX88" t="s">
        <v>78</v>
      </c>
      <c r="AY88" t="s">
        <v>78</v>
      </c>
      <c r="AZ88" t="s">
        <v>78</v>
      </c>
      <c r="BA88" t="s">
        <v>78</v>
      </c>
      <c r="BB88" t="s">
        <v>78</v>
      </c>
      <c r="BC88" t="s">
        <v>78</v>
      </c>
      <c r="BD88" t="s">
        <v>55</v>
      </c>
      <c r="BE88" t="s">
        <v>78</v>
      </c>
      <c r="BF88" t="s">
        <v>78</v>
      </c>
      <c r="BG88" t="s">
        <v>78</v>
      </c>
      <c r="BH88" t="s">
        <v>78</v>
      </c>
      <c r="BI88" t="s">
        <v>78</v>
      </c>
      <c r="BJ88" t="s">
        <v>78</v>
      </c>
      <c r="BK88" t="s">
        <v>78</v>
      </c>
      <c r="BL88" t="s">
        <v>78</v>
      </c>
      <c r="BM88" t="s">
        <v>78</v>
      </c>
      <c r="BN88" t="s">
        <v>55</v>
      </c>
      <c r="BO88" t="s">
        <v>55</v>
      </c>
      <c r="BP88" t="s">
        <v>78</v>
      </c>
      <c r="BQ88" t="s">
        <v>4468</v>
      </c>
      <c r="BR88">
        <v>1800</v>
      </c>
      <c r="BS88" s="45">
        <v>40354</v>
      </c>
      <c r="BT88" s="45">
        <v>40354</v>
      </c>
    </row>
    <row r="89" spans="1:72" x14ac:dyDescent="0.25">
      <c r="A89">
        <v>86</v>
      </c>
      <c r="B89">
        <v>43202</v>
      </c>
      <c r="C89">
        <v>52247</v>
      </c>
      <c r="D89" t="s">
        <v>1242</v>
      </c>
      <c r="E89" t="s">
        <v>4845</v>
      </c>
      <c r="F89">
        <v>1</v>
      </c>
      <c r="G89" t="s">
        <v>87</v>
      </c>
      <c r="H89">
        <v>6</v>
      </c>
      <c r="I89" t="s">
        <v>4421</v>
      </c>
      <c r="J89">
        <v>32</v>
      </c>
      <c r="L89" t="s">
        <v>4435</v>
      </c>
      <c r="M89" t="s">
        <v>4422</v>
      </c>
      <c r="N89" t="s">
        <v>4423</v>
      </c>
      <c r="O89">
        <v>2146522</v>
      </c>
      <c r="P89">
        <v>6321998</v>
      </c>
      <c r="Q89">
        <v>3</v>
      </c>
      <c r="R89">
        <v>37.887099999999997</v>
      </c>
      <c r="S89">
        <v>-121.3305</v>
      </c>
      <c r="T89" t="s">
        <v>596</v>
      </c>
      <c r="U89" t="s">
        <v>1243</v>
      </c>
      <c r="V89" t="s">
        <v>87</v>
      </c>
      <c r="W89" t="s">
        <v>87</v>
      </c>
      <c r="X89" t="s">
        <v>4474</v>
      </c>
      <c r="Y89" t="s">
        <v>59</v>
      </c>
      <c r="Z89" t="s">
        <v>4511</v>
      </c>
      <c r="AA89" t="s">
        <v>1238</v>
      </c>
      <c r="AC89">
        <v>40380</v>
      </c>
      <c r="AD89" t="s">
        <v>4476</v>
      </c>
      <c r="AE89" t="s">
        <v>3435</v>
      </c>
      <c r="AF89" t="s">
        <v>4512</v>
      </c>
      <c r="AG89" t="s">
        <v>1236</v>
      </c>
      <c r="AH89" t="s">
        <v>4846</v>
      </c>
      <c r="AI89" t="s">
        <v>4847</v>
      </c>
      <c r="AJ89" t="s">
        <v>1237</v>
      </c>
      <c r="AK89">
        <v>1</v>
      </c>
      <c r="AL89" t="s">
        <v>4474</v>
      </c>
      <c r="AM89" t="s">
        <v>78</v>
      </c>
      <c r="AN89">
        <v>180400030205</v>
      </c>
      <c r="AO89" t="s">
        <v>78</v>
      </c>
      <c r="AP89">
        <v>200</v>
      </c>
      <c r="AQ89" t="s">
        <v>78</v>
      </c>
      <c r="AR89" t="s">
        <v>4430</v>
      </c>
      <c r="AS89" t="s">
        <v>4431</v>
      </c>
      <c r="AT89" t="s">
        <v>78</v>
      </c>
      <c r="AU89" t="s">
        <v>78</v>
      </c>
      <c r="AV89" t="s">
        <v>78</v>
      </c>
      <c r="AW89" t="s">
        <v>78</v>
      </c>
      <c r="AX89" t="s">
        <v>78</v>
      </c>
      <c r="AY89" t="s">
        <v>78</v>
      </c>
      <c r="AZ89" t="s">
        <v>78</v>
      </c>
      <c r="BA89" t="s">
        <v>78</v>
      </c>
      <c r="BB89" t="s">
        <v>78</v>
      </c>
      <c r="BC89" t="s">
        <v>78</v>
      </c>
      <c r="BD89" t="s">
        <v>55</v>
      </c>
      <c r="BE89" t="s">
        <v>78</v>
      </c>
      <c r="BF89" t="s">
        <v>78</v>
      </c>
      <c r="BG89" t="s">
        <v>78</v>
      </c>
      <c r="BH89" t="s">
        <v>78</v>
      </c>
      <c r="BI89" t="s">
        <v>78</v>
      </c>
      <c r="BJ89" t="s">
        <v>78</v>
      </c>
      <c r="BK89" t="s">
        <v>78</v>
      </c>
      <c r="BL89" t="s">
        <v>78</v>
      </c>
      <c r="BM89" t="s">
        <v>78</v>
      </c>
      <c r="BN89" t="s">
        <v>55</v>
      </c>
      <c r="BO89" t="s">
        <v>78</v>
      </c>
      <c r="BP89" t="s">
        <v>78</v>
      </c>
      <c r="BQ89" t="s">
        <v>4468</v>
      </c>
      <c r="BR89">
        <v>1800</v>
      </c>
      <c r="BS89" s="45">
        <v>40354</v>
      </c>
      <c r="BT89" s="45">
        <v>40354</v>
      </c>
    </row>
    <row r="90" spans="1:72" x14ac:dyDescent="0.25">
      <c r="A90">
        <v>87</v>
      </c>
      <c r="B90">
        <v>43206</v>
      </c>
      <c r="C90">
        <v>52241</v>
      </c>
      <c r="D90" t="s">
        <v>1230</v>
      </c>
      <c r="E90" t="s">
        <v>4848</v>
      </c>
      <c r="F90">
        <v>5</v>
      </c>
      <c r="G90" t="s">
        <v>87</v>
      </c>
      <c r="H90">
        <v>4</v>
      </c>
      <c r="I90" t="s">
        <v>4421</v>
      </c>
      <c r="J90">
        <v>33</v>
      </c>
      <c r="L90" t="s">
        <v>4448</v>
      </c>
      <c r="M90" t="s">
        <v>4448</v>
      </c>
      <c r="N90" t="s">
        <v>4423</v>
      </c>
      <c r="O90">
        <v>1852864</v>
      </c>
      <c r="P90">
        <v>6690387</v>
      </c>
      <c r="Q90">
        <v>2</v>
      </c>
      <c r="R90">
        <v>38.249099999999999</v>
      </c>
      <c r="S90">
        <v>-121.5518</v>
      </c>
      <c r="T90" t="s">
        <v>596</v>
      </c>
      <c r="U90" t="s">
        <v>216</v>
      </c>
      <c r="V90" t="s">
        <v>87</v>
      </c>
      <c r="W90" t="s">
        <v>87</v>
      </c>
      <c r="X90" t="s">
        <v>4538</v>
      </c>
      <c r="Y90" t="s">
        <v>341</v>
      </c>
      <c r="Z90" t="s">
        <v>4613</v>
      </c>
      <c r="AA90" t="s">
        <v>1233</v>
      </c>
      <c r="AB90" t="s">
        <v>4849</v>
      </c>
      <c r="AC90">
        <v>40380</v>
      </c>
      <c r="AD90" t="s">
        <v>4476</v>
      </c>
      <c r="AE90" t="s">
        <v>4540</v>
      </c>
      <c r="AF90" t="s">
        <v>4541</v>
      </c>
      <c r="AG90" t="s">
        <v>1231</v>
      </c>
      <c r="AH90" t="s">
        <v>4850</v>
      </c>
      <c r="AI90" t="s">
        <v>4851</v>
      </c>
      <c r="AJ90" t="s">
        <v>1232</v>
      </c>
      <c r="AK90">
        <v>1</v>
      </c>
      <c r="AL90" t="s">
        <v>4538</v>
      </c>
      <c r="AM90" t="s">
        <v>78</v>
      </c>
      <c r="AN90">
        <v>180201630702</v>
      </c>
      <c r="AO90" t="s">
        <v>78</v>
      </c>
      <c r="AP90">
        <v>147</v>
      </c>
      <c r="AQ90" t="s">
        <v>78</v>
      </c>
      <c r="AR90" t="s">
        <v>4430</v>
      </c>
      <c r="AS90" t="s">
        <v>4431</v>
      </c>
      <c r="AT90" t="s">
        <v>78</v>
      </c>
      <c r="AU90" t="s">
        <v>78</v>
      </c>
      <c r="AV90" t="s">
        <v>78</v>
      </c>
      <c r="AW90" t="s">
        <v>78</v>
      </c>
      <c r="AX90" t="s">
        <v>78</v>
      </c>
      <c r="AY90" t="s">
        <v>78</v>
      </c>
      <c r="AZ90" t="s">
        <v>78</v>
      </c>
      <c r="BA90" t="s">
        <v>78</v>
      </c>
      <c r="BB90" t="s">
        <v>78</v>
      </c>
      <c r="BC90" t="s">
        <v>78</v>
      </c>
      <c r="BD90" t="s">
        <v>55</v>
      </c>
      <c r="BE90" t="s">
        <v>78</v>
      </c>
      <c r="BF90" t="s">
        <v>78</v>
      </c>
      <c r="BG90" t="s">
        <v>78</v>
      </c>
      <c r="BH90" t="s">
        <v>78</v>
      </c>
      <c r="BI90" t="s">
        <v>78</v>
      </c>
      <c r="BJ90" t="s">
        <v>78</v>
      </c>
      <c r="BK90" t="s">
        <v>78</v>
      </c>
      <c r="BL90" t="s">
        <v>78</v>
      </c>
      <c r="BM90" t="s">
        <v>78</v>
      </c>
      <c r="BN90" t="s">
        <v>55</v>
      </c>
      <c r="BO90" t="s">
        <v>55</v>
      </c>
      <c r="BP90" t="s">
        <v>78</v>
      </c>
      <c r="BQ90" t="s">
        <v>4468</v>
      </c>
      <c r="BR90">
        <v>1800</v>
      </c>
      <c r="BS90" s="45">
        <v>40354</v>
      </c>
      <c r="BT90" s="45">
        <v>40354</v>
      </c>
    </row>
    <row r="91" spans="1:72" x14ac:dyDescent="0.25">
      <c r="A91">
        <v>88</v>
      </c>
      <c r="B91">
        <v>43213</v>
      </c>
      <c r="C91">
        <v>52912</v>
      </c>
      <c r="D91" t="s">
        <v>799</v>
      </c>
      <c r="E91" t="s">
        <v>4852</v>
      </c>
      <c r="F91">
        <v>0</v>
      </c>
      <c r="H91">
        <v>0</v>
      </c>
      <c r="J91">
        <v>0</v>
      </c>
      <c r="O91">
        <v>2146143</v>
      </c>
      <c r="P91">
        <v>6274242</v>
      </c>
      <c r="Q91">
        <v>3</v>
      </c>
      <c r="R91">
        <v>37.884700000000002</v>
      </c>
      <c r="S91">
        <v>-121.496</v>
      </c>
      <c r="T91" t="s">
        <v>58</v>
      </c>
      <c r="U91" t="s">
        <v>802</v>
      </c>
      <c r="V91" t="s">
        <v>87</v>
      </c>
      <c r="W91" t="s">
        <v>87</v>
      </c>
      <c r="X91" t="s">
        <v>4474</v>
      </c>
      <c r="Y91" t="s">
        <v>59</v>
      </c>
      <c r="Z91" t="s">
        <v>4853</v>
      </c>
      <c r="AA91" t="s">
        <v>4854</v>
      </c>
      <c r="AB91" t="s">
        <v>4855</v>
      </c>
      <c r="AC91">
        <v>40662</v>
      </c>
      <c r="AD91" t="s">
        <v>4476</v>
      </c>
      <c r="AE91" t="s">
        <v>3435</v>
      </c>
      <c r="AF91" t="s">
        <v>2227</v>
      </c>
      <c r="AG91" t="s">
        <v>800</v>
      </c>
      <c r="AH91" t="s">
        <v>4856</v>
      </c>
      <c r="AJ91" t="s">
        <v>800</v>
      </c>
      <c r="AK91">
        <v>1</v>
      </c>
      <c r="AL91" t="s">
        <v>4474</v>
      </c>
      <c r="AM91" t="s">
        <v>78</v>
      </c>
      <c r="AN91">
        <v>180400030901</v>
      </c>
      <c r="AO91" t="s">
        <v>78</v>
      </c>
      <c r="AP91">
        <v>509</v>
      </c>
      <c r="AQ91" t="s">
        <v>78</v>
      </c>
      <c r="AR91" t="s">
        <v>4430</v>
      </c>
      <c r="AS91" t="s">
        <v>4431</v>
      </c>
      <c r="AT91" t="s">
        <v>78</v>
      </c>
      <c r="AU91" t="s">
        <v>78</v>
      </c>
      <c r="AV91" t="s">
        <v>78</v>
      </c>
      <c r="AW91" t="s">
        <v>78</v>
      </c>
      <c r="AX91" t="s">
        <v>78</v>
      </c>
      <c r="AY91" t="s">
        <v>78</v>
      </c>
      <c r="AZ91" t="s">
        <v>78</v>
      </c>
      <c r="BA91" t="s">
        <v>78</v>
      </c>
      <c r="BB91" t="s">
        <v>78</v>
      </c>
      <c r="BC91" t="s">
        <v>78</v>
      </c>
      <c r="BD91" t="s">
        <v>55</v>
      </c>
      <c r="BE91" t="s">
        <v>78</v>
      </c>
      <c r="BF91" t="s">
        <v>78</v>
      </c>
      <c r="BG91" t="s">
        <v>78</v>
      </c>
      <c r="BH91" t="s">
        <v>78</v>
      </c>
      <c r="BI91" t="s">
        <v>78</v>
      </c>
      <c r="BJ91" t="s">
        <v>78</v>
      </c>
      <c r="BK91" t="s">
        <v>78</v>
      </c>
      <c r="BL91" t="s">
        <v>78</v>
      </c>
      <c r="BM91" t="s">
        <v>78</v>
      </c>
      <c r="BN91" t="s">
        <v>55</v>
      </c>
      <c r="BO91" t="s">
        <v>55</v>
      </c>
      <c r="BP91" t="s">
        <v>78</v>
      </c>
      <c r="BQ91" t="s">
        <v>4468</v>
      </c>
      <c r="BR91">
        <v>1800</v>
      </c>
      <c r="BS91" s="45">
        <v>40361</v>
      </c>
      <c r="BT91" s="45">
        <v>40532</v>
      </c>
    </row>
    <row r="92" spans="1:72" x14ac:dyDescent="0.25">
      <c r="A92">
        <v>89</v>
      </c>
      <c r="B92">
        <v>43218</v>
      </c>
      <c r="C92">
        <v>53100</v>
      </c>
      <c r="D92" t="s">
        <v>832</v>
      </c>
      <c r="E92" t="s">
        <v>4857</v>
      </c>
      <c r="F92">
        <v>0</v>
      </c>
      <c r="H92">
        <v>0</v>
      </c>
      <c r="J92">
        <v>34</v>
      </c>
      <c r="L92" t="s">
        <v>4435</v>
      </c>
      <c r="N92" t="s">
        <v>4423</v>
      </c>
      <c r="O92">
        <v>2243082</v>
      </c>
      <c r="P92">
        <v>6297395</v>
      </c>
      <c r="Q92">
        <v>3</v>
      </c>
      <c r="R92">
        <v>38.151600000000002</v>
      </c>
      <c r="S92">
        <v>-121.419</v>
      </c>
      <c r="T92" t="s">
        <v>827</v>
      </c>
      <c r="U92" t="s">
        <v>4858</v>
      </c>
      <c r="V92" t="s">
        <v>87</v>
      </c>
      <c r="W92" t="s">
        <v>87</v>
      </c>
      <c r="X92" t="s">
        <v>4474</v>
      </c>
      <c r="Y92" t="s">
        <v>59</v>
      </c>
      <c r="Z92" t="s">
        <v>4859</v>
      </c>
      <c r="AA92" t="s">
        <v>4860</v>
      </c>
      <c r="AB92" t="s">
        <v>4861</v>
      </c>
      <c r="AC92">
        <v>40805</v>
      </c>
      <c r="AD92" t="s">
        <v>4476</v>
      </c>
      <c r="AE92" t="s">
        <v>4558</v>
      </c>
      <c r="AF92" t="s">
        <v>324</v>
      </c>
      <c r="AG92" t="s">
        <v>824</v>
      </c>
      <c r="AH92" t="s">
        <v>4862</v>
      </c>
      <c r="AI92" t="s">
        <v>4863</v>
      </c>
      <c r="AJ92" t="s">
        <v>824</v>
      </c>
      <c r="AK92">
        <v>1</v>
      </c>
      <c r="AL92" t="s">
        <v>4474</v>
      </c>
      <c r="AM92" t="s">
        <v>78</v>
      </c>
      <c r="AN92">
        <v>180400121103</v>
      </c>
      <c r="AO92" t="s">
        <v>78</v>
      </c>
      <c r="AP92">
        <v>241</v>
      </c>
      <c r="AQ92" t="s">
        <v>78</v>
      </c>
      <c r="AR92" t="s">
        <v>4430</v>
      </c>
      <c r="AS92" t="s">
        <v>4431</v>
      </c>
      <c r="AT92" t="s">
        <v>78</v>
      </c>
      <c r="AU92" t="s">
        <v>78</v>
      </c>
      <c r="AV92" t="s">
        <v>78</v>
      </c>
      <c r="AW92" t="s">
        <v>78</v>
      </c>
      <c r="AX92" t="s">
        <v>78</v>
      </c>
      <c r="AY92" t="s">
        <v>78</v>
      </c>
      <c r="AZ92" t="s">
        <v>78</v>
      </c>
      <c r="BA92" t="s">
        <v>78</v>
      </c>
      <c r="BB92" t="s">
        <v>78</v>
      </c>
      <c r="BC92" t="s">
        <v>78</v>
      </c>
      <c r="BD92" t="s">
        <v>55</v>
      </c>
      <c r="BE92" t="s">
        <v>78</v>
      </c>
      <c r="BF92" t="s">
        <v>78</v>
      </c>
      <c r="BG92" t="s">
        <v>78</v>
      </c>
      <c r="BH92" t="s">
        <v>78</v>
      </c>
      <c r="BI92" t="s">
        <v>78</v>
      </c>
      <c r="BJ92" t="s">
        <v>78</v>
      </c>
      <c r="BK92" t="s">
        <v>78</v>
      </c>
      <c r="BL92" t="s">
        <v>78</v>
      </c>
      <c r="BM92" t="s">
        <v>78</v>
      </c>
      <c r="BN92" t="s">
        <v>55</v>
      </c>
      <c r="BO92" t="s">
        <v>78</v>
      </c>
      <c r="BP92" t="s">
        <v>78</v>
      </c>
      <c r="BQ92" t="s">
        <v>4432</v>
      </c>
      <c r="BR92">
        <v>1950</v>
      </c>
      <c r="BS92" s="45">
        <v>40354</v>
      </c>
      <c r="BT92" s="45">
        <v>40722</v>
      </c>
    </row>
    <row r="93" spans="1:72" x14ac:dyDescent="0.25">
      <c r="A93">
        <v>90</v>
      </c>
      <c r="B93">
        <v>43219</v>
      </c>
      <c r="C93">
        <v>53101</v>
      </c>
      <c r="D93" t="s">
        <v>839</v>
      </c>
      <c r="E93" t="s">
        <v>4864</v>
      </c>
      <c r="F93">
        <v>4</v>
      </c>
      <c r="G93" t="s">
        <v>87</v>
      </c>
      <c r="H93">
        <v>5</v>
      </c>
      <c r="I93" t="s">
        <v>4421</v>
      </c>
      <c r="J93">
        <v>32</v>
      </c>
      <c r="N93" t="s">
        <v>4423</v>
      </c>
      <c r="O93">
        <v>2241452</v>
      </c>
      <c r="P93">
        <v>6294024</v>
      </c>
      <c r="Q93">
        <v>3</v>
      </c>
      <c r="R93">
        <v>38.146999999999998</v>
      </c>
      <c r="S93">
        <v>-121.4307</v>
      </c>
      <c r="T93" t="s">
        <v>827</v>
      </c>
      <c r="U93" t="s">
        <v>4858</v>
      </c>
      <c r="V93" t="s">
        <v>87</v>
      </c>
      <c r="W93" t="s">
        <v>87</v>
      </c>
      <c r="X93" t="s">
        <v>4474</v>
      </c>
      <c r="Y93" t="s">
        <v>59</v>
      </c>
      <c r="Z93" t="s">
        <v>4859</v>
      </c>
      <c r="AA93" t="s">
        <v>842</v>
      </c>
      <c r="AB93" t="s">
        <v>4865</v>
      </c>
      <c r="AC93">
        <v>40722</v>
      </c>
      <c r="AD93" t="s">
        <v>4476</v>
      </c>
      <c r="AE93" t="s">
        <v>4558</v>
      </c>
      <c r="AF93" t="s">
        <v>4106</v>
      </c>
      <c r="AG93" t="s">
        <v>840</v>
      </c>
      <c r="AH93" t="s">
        <v>4866</v>
      </c>
      <c r="AI93" t="s">
        <v>4867</v>
      </c>
      <c r="AJ93" t="s">
        <v>841</v>
      </c>
      <c r="AK93">
        <v>1</v>
      </c>
      <c r="AL93" t="s">
        <v>4474</v>
      </c>
      <c r="AM93" t="s">
        <v>78</v>
      </c>
      <c r="AN93">
        <v>180400121105</v>
      </c>
      <c r="AO93" t="s">
        <v>78</v>
      </c>
      <c r="AP93">
        <v>332.9</v>
      </c>
      <c r="AQ93" t="s">
        <v>78</v>
      </c>
      <c r="AR93" t="s">
        <v>4430</v>
      </c>
      <c r="AS93" t="s">
        <v>4431</v>
      </c>
      <c r="AT93" t="s">
        <v>78</v>
      </c>
      <c r="AU93" t="s">
        <v>78</v>
      </c>
      <c r="AV93" t="s">
        <v>78</v>
      </c>
      <c r="AW93" t="s">
        <v>78</v>
      </c>
      <c r="AX93" t="s">
        <v>78</v>
      </c>
      <c r="AY93" t="s">
        <v>78</v>
      </c>
      <c r="AZ93" t="s">
        <v>78</v>
      </c>
      <c r="BA93" t="s">
        <v>78</v>
      </c>
      <c r="BB93" t="s">
        <v>78</v>
      </c>
      <c r="BC93" t="s">
        <v>78</v>
      </c>
      <c r="BD93" t="s">
        <v>55</v>
      </c>
      <c r="BE93" t="s">
        <v>78</v>
      </c>
      <c r="BF93" t="s">
        <v>78</v>
      </c>
      <c r="BG93" t="s">
        <v>78</v>
      </c>
      <c r="BH93" t="s">
        <v>78</v>
      </c>
      <c r="BI93" t="s">
        <v>78</v>
      </c>
      <c r="BJ93" t="s">
        <v>78</v>
      </c>
      <c r="BK93" t="s">
        <v>78</v>
      </c>
      <c r="BL93" t="s">
        <v>78</v>
      </c>
      <c r="BM93" t="s">
        <v>78</v>
      </c>
      <c r="BN93" t="s">
        <v>55</v>
      </c>
      <c r="BO93" t="s">
        <v>78</v>
      </c>
      <c r="BP93" t="s">
        <v>78</v>
      </c>
      <c r="BQ93" t="s">
        <v>4432</v>
      </c>
      <c r="BR93" t="s">
        <v>78</v>
      </c>
      <c r="BS93" s="45">
        <v>40354</v>
      </c>
      <c r="BT93" s="45">
        <v>40722</v>
      </c>
    </row>
    <row r="94" spans="1:72" x14ac:dyDescent="0.25">
      <c r="A94">
        <v>91</v>
      </c>
      <c r="B94">
        <v>43230</v>
      </c>
      <c r="C94">
        <v>51485</v>
      </c>
      <c r="D94" t="s">
        <v>666</v>
      </c>
      <c r="E94" t="s">
        <v>4868</v>
      </c>
      <c r="F94">
        <v>2</v>
      </c>
      <c r="G94" t="s">
        <v>87</v>
      </c>
      <c r="H94">
        <v>5</v>
      </c>
      <c r="I94" t="s">
        <v>4421</v>
      </c>
      <c r="J94">
        <v>29</v>
      </c>
      <c r="K94" t="s">
        <v>4520</v>
      </c>
      <c r="L94" t="s">
        <v>4422</v>
      </c>
      <c r="M94" t="s">
        <v>4448</v>
      </c>
      <c r="N94" t="s">
        <v>4423</v>
      </c>
      <c r="O94">
        <v>2186284</v>
      </c>
      <c r="P94">
        <v>6288971</v>
      </c>
      <c r="Q94">
        <v>3</v>
      </c>
      <c r="R94">
        <v>37.995399999999997</v>
      </c>
      <c r="S94">
        <v>-121.44629999999999</v>
      </c>
      <c r="T94" t="s">
        <v>57</v>
      </c>
      <c r="U94" t="s">
        <v>669</v>
      </c>
      <c r="V94" t="s">
        <v>87</v>
      </c>
      <c r="W94" t="s">
        <v>87</v>
      </c>
      <c r="X94" t="s">
        <v>4474</v>
      </c>
      <c r="Y94" t="s">
        <v>59</v>
      </c>
      <c r="Z94" t="s">
        <v>4853</v>
      </c>
      <c r="AA94" t="s">
        <v>4869</v>
      </c>
      <c r="AC94">
        <v>40315</v>
      </c>
      <c r="AD94" t="s">
        <v>4476</v>
      </c>
      <c r="AE94" t="s">
        <v>3435</v>
      </c>
      <c r="AF94" t="s">
        <v>4870</v>
      </c>
      <c r="AG94" t="s">
        <v>667</v>
      </c>
      <c r="AH94" t="s">
        <v>4871</v>
      </c>
      <c r="AI94" t="s">
        <v>4872</v>
      </c>
      <c r="AJ94" t="s">
        <v>4873</v>
      </c>
      <c r="AK94">
        <v>1</v>
      </c>
      <c r="AL94" t="s">
        <v>4474</v>
      </c>
      <c r="AM94" t="s">
        <v>78</v>
      </c>
      <c r="AN94">
        <v>180400030504</v>
      </c>
      <c r="AO94" t="s">
        <v>78</v>
      </c>
      <c r="AP94">
        <v>90</v>
      </c>
      <c r="AQ94" t="s">
        <v>78</v>
      </c>
      <c r="AR94" t="s">
        <v>4430</v>
      </c>
      <c r="AS94" t="s">
        <v>4431</v>
      </c>
      <c r="AT94" t="s">
        <v>78</v>
      </c>
      <c r="AU94" t="s">
        <v>78</v>
      </c>
      <c r="AV94" t="s">
        <v>78</v>
      </c>
      <c r="AW94" t="s">
        <v>78</v>
      </c>
      <c r="AX94" t="s">
        <v>78</v>
      </c>
      <c r="AY94" t="s">
        <v>78</v>
      </c>
      <c r="AZ94" t="s">
        <v>78</v>
      </c>
      <c r="BA94" t="s">
        <v>78</v>
      </c>
      <c r="BB94" t="s">
        <v>78</v>
      </c>
      <c r="BC94" t="s">
        <v>78</v>
      </c>
      <c r="BD94" t="s">
        <v>55</v>
      </c>
      <c r="BE94" t="s">
        <v>78</v>
      </c>
      <c r="BF94" t="s">
        <v>78</v>
      </c>
      <c r="BG94" t="s">
        <v>78</v>
      </c>
      <c r="BH94" t="s">
        <v>78</v>
      </c>
      <c r="BI94" t="s">
        <v>78</v>
      </c>
      <c r="BJ94" t="s">
        <v>78</v>
      </c>
      <c r="BK94" t="s">
        <v>78</v>
      </c>
      <c r="BL94" t="s">
        <v>78</v>
      </c>
      <c r="BM94" t="s">
        <v>78</v>
      </c>
      <c r="BN94" t="s">
        <v>55</v>
      </c>
      <c r="BO94" t="s">
        <v>78</v>
      </c>
      <c r="BP94" t="s">
        <v>78</v>
      </c>
      <c r="BQ94" t="s">
        <v>4468</v>
      </c>
      <c r="BR94">
        <v>1800</v>
      </c>
      <c r="BS94" s="45">
        <v>39869</v>
      </c>
      <c r="BT94" s="45">
        <v>39869</v>
      </c>
    </row>
    <row r="95" spans="1:72" x14ac:dyDescent="0.25">
      <c r="A95">
        <v>92</v>
      </c>
      <c r="B95">
        <v>42807</v>
      </c>
      <c r="C95">
        <v>38818</v>
      </c>
      <c r="D95" t="s">
        <v>473</v>
      </c>
      <c r="E95" t="s">
        <v>4874</v>
      </c>
      <c r="F95">
        <v>8</v>
      </c>
      <c r="G95" t="s">
        <v>87</v>
      </c>
      <c r="H95">
        <v>3</v>
      </c>
      <c r="I95" t="s">
        <v>4421</v>
      </c>
      <c r="J95">
        <v>26</v>
      </c>
      <c r="L95" t="s">
        <v>4448</v>
      </c>
      <c r="M95" t="s">
        <v>4422</v>
      </c>
      <c r="N95" t="s">
        <v>4423</v>
      </c>
      <c r="O95">
        <v>1949938.0102200001</v>
      </c>
      <c r="P95">
        <v>6674508.1429099999</v>
      </c>
      <c r="Q95">
        <v>2</v>
      </c>
      <c r="R95">
        <v>38.515876890000001</v>
      </c>
      <c r="S95">
        <v>-121.60561765</v>
      </c>
      <c r="U95" t="s">
        <v>476</v>
      </c>
      <c r="V95" t="s">
        <v>87</v>
      </c>
      <c r="W95" t="s">
        <v>87</v>
      </c>
      <c r="X95" t="s">
        <v>4538</v>
      </c>
      <c r="Y95" t="s">
        <v>170</v>
      </c>
      <c r="Z95" t="s">
        <v>4657</v>
      </c>
      <c r="AC95">
        <v>39354</v>
      </c>
      <c r="AD95" t="s">
        <v>4476</v>
      </c>
      <c r="AE95" t="s">
        <v>4875</v>
      </c>
      <c r="AF95" t="s">
        <v>4876</v>
      </c>
      <c r="AG95" t="s">
        <v>474</v>
      </c>
      <c r="AH95" t="s">
        <v>4877</v>
      </c>
      <c r="AI95" t="s">
        <v>4878</v>
      </c>
      <c r="AJ95" t="s">
        <v>474</v>
      </c>
      <c r="AK95">
        <v>1</v>
      </c>
      <c r="AL95" t="s">
        <v>4538</v>
      </c>
      <c r="AM95" t="s">
        <v>78</v>
      </c>
      <c r="AN95">
        <v>180201620504</v>
      </c>
      <c r="AO95" t="s">
        <v>78</v>
      </c>
      <c r="AP95">
        <v>280</v>
      </c>
      <c r="AQ95" t="s">
        <v>78</v>
      </c>
      <c r="AR95" t="s">
        <v>4430</v>
      </c>
      <c r="AS95" t="s">
        <v>4431</v>
      </c>
      <c r="AT95" t="s">
        <v>78</v>
      </c>
      <c r="AU95" t="s">
        <v>78</v>
      </c>
      <c r="AV95" t="s">
        <v>78</v>
      </c>
      <c r="AW95" t="s">
        <v>78</v>
      </c>
      <c r="AX95" t="s">
        <v>78</v>
      </c>
      <c r="AY95" t="s">
        <v>78</v>
      </c>
      <c r="AZ95" t="s">
        <v>78</v>
      </c>
      <c r="BA95" t="s">
        <v>78</v>
      </c>
      <c r="BB95" t="s">
        <v>78</v>
      </c>
      <c r="BC95" t="s">
        <v>78</v>
      </c>
      <c r="BD95" t="s">
        <v>55</v>
      </c>
      <c r="BE95" t="s">
        <v>78</v>
      </c>
      <c r="BF95" t="s">
        <v>78</v>
      </c>
      <c r="BG95" t="s">
        <v>78</v>
      </c>
      <c r="BH95" t="s">
        <v>78</v>
      </c>
      <c r="BI95" t="s">
        <v>78</v>
      </c>
      <c r="BJ95" t="s">
        <v>78</v>
      </c>
      <c r="BK95" t="s">
        <v>78</v>
      </c>
      <c r="BL95" t="s">
        <v>78</v>
      </c>
      <c r="BM95" t="s">
        <v>78</v>
      </c>
      <c r="BN95" t="s">
        <v>78</v>
      </c>
      <c r="BO95" t="s">
        <v>78</v>
      </c>
      <c r="BP95" t="s">
        <v>78</v>
      </c>
      <c r="BQ95" t="s">
        <v>4468</v>
      </c>
      <c r="BR95">
        <v>1905</v>
      </c>
      <c r="BS95" s="45" t="s">
        <v>78</v>
      </c>
      <c r="BT95" s="45">
        <v>32770</v>
      </c>
    </row>
    <row r="96" spans="1:72" x14ac:dyDescent="0.25">
      <c r="A96">
        <v>93</v>
      </c>
      <c r="B96">
        <v>43105</v>
      </c>
      <c r="C96">
        <v>52139</v>
      </c>
      <c r="D96" t="s">
        <v>928</v>
      </c>
      <c r="E96" t="s">
        <v>4879</v>
      </c>
      <c r="F96">
        <v>0</v>
      </c>
      <c r="H96">
        <v>0</v>
      </c>
      <c r="J96">
        <v>0</v>
      </c>
      <c r="N96" t="s">
        <v>4423</v>
      </c>
      <c r="O96">
        <v>1867774</v>
      </c>
      <c r="P96">
        <v>6668584</v>
      </c>
      <c r="Q96">
        <v>2</v>
      </c>
      <c r="R96">
        <v>38.290300000000002</v>
      </c>
      <c r="S96">
        <v>-121.6275</v>
      </c>
      <c r="T96" t="s">
        <v>931</v>
      </c>
      <c r="U96" t="s">
        <v>382</v>
      </c>
      <c r="V96" t="s">
        <v>87</v>
      </c>
      <c r="W96" t="s">
        <v>87</v>
      </c>
      <c r="X96" t="s">
        <v>4538</v>
      </c>
      <c r="Y96" t="s">
        <v>77</v>
      </c>
      <c r="Z96" t="s">
        <v>4551</v>
      </c>
      <c r="AA96" t="s">
        <v>932</v>
      </c>
      <c r="AC96">
        <v>40395</v>
      </c>
      <c r="AD96" t="s">
        <v>4476</v>
      </c>
      <c r="AE96" t="s">
        <v>4540</v>
      </c>
      <c r="AF96" t="s">
        <v>4546</v>
      </c>
      <c r="AG96" t="s">
        <v>929</v>
      </c>
      <c r="AH96" t="s">
        <v>4880</v>
      </c>
      <c r="AJ96" t="s">
        <v>930</v>
      </c>
      <c r="AK96">
        <v>1</v>
      </c>
      <c r="AL96" t="s">
        <v>4538</v>
      </c>
      <c r="AM96" t="s">
        <v>78</v>
      </c>
      <c r="AN96">
        <v>180201630606</v>
      </c>
      <c r="AO96" t="s">
        <v>78</v>
      </c>
      <c r="AP96">
        <v>76.599999999999994</v>
      </c>
      <c r="AQ96" t="s">
        <v>78</v>
      </c>
      <c r="AR96" t="s">
        <v>4430</v>
      </c>
      <c r="AS96" t="s">
        <v>4431</v>
      </c>
      <c r="AT96" t="s">
        <v>78</v>
      </c>
      <c r="AU96" t="s">
        <v>78</v>
      </c>
      <c r="AV96" t="s">
        <v>78</v>
      </c>
      <c r="AW96" t="s">
        <v>78</v>
      </c>
      <c r="AX96" t="s">
        <v>78</v>
      </c>
      <c r="AY96" t="s">
        <v>78</v>
      </c>
      <c r="AZ96" t="s">
        <v>78</v>
      </c>
      <c r="BA96" t="s">
        <v>78</v>
      </c>
      <c r="BB96" t="s">
        <v>78</v>
      </c>
      <c r="BC96" t="s">
        <v>78</v>
      </c>
      <c r="BD96" t="s">
        <v>55</v>
      </c>
      <c r="BE96" t="s">
        <v>78</v>
      </c>
      <c r="BF96" t="s">
        <v>78</v>
      </c>
      <c r="BG96" t="s">
        <v>78</v>
      </c>
      <c r="BH96" t="s">
        <v>78</v>
      </c>
      <c r="BI96" t="s">
        <v>78</v>
      </c>
      <c r="BJ96" t="s">
        <v>78</v>
      </c>
      <c r="BK96" t="s">
        <v>78</v>
      </c>
      <c r="BL96" t="s">
        <v>78</v>
      </c>
      <c r="BM96" t="s">
        <v>78</v>
      </c>
      <c r="BN96" t="s">
        <v>55</v>
      </c>
      <c r="BO96" t="s">
        <v>55</v>
      </c>
      <c r="BP96" t="s">
        <v>78</v>
      </c>
      <c r="BQ96" t="s">
        <v>4468</v>
      </c>
      <c r="BR96">
        <v>1800</v>
      </c>
      <c r="BS96" s="45">
        <v>40359</v>
      </c>
      <c r="BT96" s="45">
        <v>40359</v>
      </c>
    </row>
    <row r="97" spans="1:72" x14ac:dyDescent="0.25">
      <c r="A97">
        <v>94</v>
      </c>
      <c r="B97">
        <v>43109</v>
      </c>
      <c r="C97">
        <v>52626</v>
      </c>
      <c r="D97" t="s">
        <v>2545</v>
      </c>
      <c r="E97" t="s">
        <v>4881</v>
      </c>
      <c r="F97">
        <v>1</v>
      </c>
      <c r="G97" t="s">
        <v>87</v>
      </c>
      <c r="H97">
        <v>4</v>
      </c>
      <c r="I97" t="s">
        <v>4421</v>
      </c>
      <c r="J97">
        <v>36</v>
      </c>
      <c r="L97" t="s">
        <v>4422</v>
      </c>
      <c r="M97" t="s">
        <v>4448</v>
      </c>
      <c r="N97" t="s">
        <v>4423</v>
      </c>
      <c r="O97">
        <v>2150447</v>
      </c>
      <c r="P97">
        <v>6277597</v>
      </c>
      <c r="Q97">
        <v>3</v>
      </c>
      <c r="R97">
        <v>37.896599999999999</v>
      </c>
      <c r="S97">
        <v>-121.4845</v>
      </c>
      <c r="T97" t="s">
        <v>902</v>
      </c>
      <c r="U97" t="s">
        <v>610</v>
      </c>
      <c r="V97" t="s">
        <v>87</v>
      </c>
      <c r="W97" t="s">
        <v>87</v>
      </c>
      <c r="X97" t="s">
        <v>4474</v>
      </c>
      <c r="Y97" t="s">
        <v>59</v>
      </c>
      <c r="Z97" t="s">
        <v>4853</v>
      </c>
      <c r="AA97" t="s">
        <v>4882</v>
      </c>
      <c r="AB97" t="s">
        <v>4883</v>
      </c>
      <c r="AC97">
        <v>40528</v>
      </c>
      <c r="AD97" t="s">
        <v>4476</v>
      </c>
      <c r="AE97" t="s">
        <v>3435</v>
      </c>
      <c r="AF97" t="s">
        <v>4884</v>
      </c>
      <c r="AG97" t="s">
        <v>2310</v>
      </c>
      <c r="AH97" t="s">
        <v>4885</v>
      </c>
      <c r="AI97" t="s">
        <v>4886</v>
      </c>
      <c r="AJ97" t="s">
        <v>2311</v>
      </c>
      <c r="AK97">
        <v>1</v>
      </c>
      <c r="AL97" t="s">
        <v>4474</v>
      </c>
      <c r="AM97" t="s">
        <v>78</v>
      </c>
      <c r="AN97">
        <v>180400030503</v>
      </c>
      <c r="AO97" t="s">
        <v>78</v>
      </c>
      <c r="AP97">
        <v>149.1</v>
      </c>
      <c r="AQ97" t="s">
        <v>78</v>
      </c>
      <c r="AR97" t="s">
        <v>4430</v>
      </c>
      <c r="AS97" t="s">
        <v>4431</v>
      </c>
      <c r="AT97" t="s">
        <v>78</v>
      </c>
      <c r="AU97" t="s">
        <v>78</v>
      </c>
      <c r="AV97" t="s">
        <v>78</v>
      </c>
      <c r="AW97" t="s">
        <v>78</v>
      </c>
      <c r="AX97" t="s">
        <v>78</v>
      </c>
      <c r="AY97" t="s">
        <v>78</v>
      </c>
      <c r="AZ97" t="s">
        <v>78</v>
      </c>
      <c r="BA97" t="s">
        <v>78</v>
      </c>
      <c r="BB97" t="s">
        <v>78</v>
      </c>
      <c r="BC97" t="s">
        <v>78</v>
      </c>
      <c r="BD97" t="s">
        <v>55</v>
      </c>
      <c r="BE97" t="s">
        <v>78</v>
      </c>
      <c r="BF97" t="s">
        <v>78</v>
      </c>
      <c r="BG97" t="s">
        <v>78</v>
      </c>
      <c r="BH97" t="s">
        <v>78</v>
      </c>
      <c r="BI97" t="s">
        <v>78</v>
      </c>
      <c r="BJ97" t="s">
        <v>78</v>
      </c>
      <c r="BK97" t="s">
        <v>78</v>
      </c>
      <c r="BL97" t="s">
        <v>78</v>
      </c>
      <c r="BM97" t="s">
        <v>78</v>
      </c>
      <c r="BN97" t="s">
        <v>55</v>
      </c>
      <c r="BO97" t="s">
        <v>55</v>
      </c>
      <c r="BP97" t="s">
        <v>78</v>
      </c>
      <c r="BQ97" t="s">
        <v>4468</v>
      </c>
      <c r="BR97">
        <v>1800</v>
      </c>
      <c r="BS97" s="45">
        <v>40353</v>
      </c>
      <c r="BT97" s="45">
        <v>40353</v>
      </c>
    </row>
    <row r="98" spans="1:72" x14ac:dyDescent="0.25">
      <c r="A98">
        <v>95</v>
      </c>
      <c r="B98">
        <v>43334</v>
      </c>
      <c r="C98">
        <v>52071</v>
      </c>
      <c r="D98" t="s">
        <v>951</v>
      </c>
      <c r="E98" t="s">
        <v>4887</v>
      </c>
      <c r="F98">
        <v>3</v>
      </c>
      <c r="G98" t="s">
        <v>87</v>
      </c>
      <c r="H98">
        <v>5</v>
      </c>
      <c r="I98" t="s">
        <v>4421</v>
      </c>
      <c r="J98">
        <v>36</v>
      </c>
      <c r="L98" t="s">
        <v>4422</v>
      </c>
      <c r="M98" t="s">
        <v>4422</v>
      </c>
      <c r="N98" t="s">
        <v>4423</v>
      </c>
      <c r="O98">
        <v>2214105</v>
      </c>
      <c r="P98">
        <v>6311068</v>
      </c>
      <c r="Q98">
        <v>3</v>
      </c>
      <c r="R98">
        <v>38.072400000000002</v>
      </c>
      <c r="S98">
        <v>-121.3706</v>
      </c>
      <c r="T98" t="s">
        <v>1009</v>
      </c>
      <c r="U98" t="s">
        <v>4888</v>
      </c>
      <c r="V98" t="s">
        <v>87</v>
      </c>
      <c r="W98" t="s">
        <v>87</v>
      </c>
      <c r="X98" t="s">
        <v>4474</v>
      </c>
      <c r="Y98" t="s">
        <v>59</v>
      </c>
      <c r="Z98" t="s">
        <v>4889</v>
      </c>
      <c r="AA98" t="s">
        <v>980</v>
      </c>
      <c r="AB98" t="s">
        <v>4890</v>
      </c>
      <c r="AC98">
        <v>40400</v>
      </c>
      <c r="AD98" t="s">
        <v>4476</v>
      </c>
      <c r="AE98" t="s">
        <v>3435</v>
      </c>
      <c r="AF98" t="s">
        <v>4891</v>
      </c>
      <c r="AG98" t="s">
        <v>952</v>
      </c>
      <c r="AH98" t="s">
        <v>4892</v>
      </c>
      <c r="AI98" t="s">
        <v>4893</v>
      </c>
      <c r="AJ98" t="s">
        <v>953</v>
      </c>
      <c r="AK98">
        <v>1</v>
      </c>
      <c r="AL98" t="s">
        <v>4474</v>
      </c>
      <c r="AM98" t="s">
        <v>78</v>
      </c>
      <c r="AN98">
        <v>180400030902</v>
      </c>
      <c r="AO98" t="s">
        <v>78</v>
      </c>
      <c r="AP98">
        <v>119.6</v>
      </c>
      <c r="AQ98" t="s">
        <v>78</v>
      </c>
      <c r="AR98" t="s">
        <v>4430</v>
      </c>
      <c r="AS98" t="s">
        <v>4431</v>
      </c>
      <c r="AT98" t="s">
        <v>78</v>
      </c>
      <c r="AU98" t="s">
        <v>78</v>
      </c>
      <c r="AV98" t="s">
        <v>78</v>
      </c>
      <c r="AW98" t="s">
        <v>78</v>
      </c>
      <c r="AX98" t="s">
        <v>78</v>
      </c>
      <c r="AY98" t="s">
        <v>78</v>
      </c>
      <c r="AZ98" t="s">
        <v>78</v>
      </c>
      <c r="BA98" t="s">
        <v>78</v>
      </c>
      <c r="BB98" t="s">
        <v>78</v>
      </c>
      <c r="BC98" t="s">
        <v>78</v>
      </c>
      <c r="BD98" t="s">
        <v>55</v>
      </c>
      <c r="BE98" t="s">
        <v>78</v>
      </c>
      <c r="BF98" t="s">
        <v>78</v>
      </c>
      <c r="BG98" t="s">
        <v>78</v>
      </c>
      <c r="BH98" t="s">
        <v>78</v>
      </c>
      <c r="BI98" t="s">
        <v>78</v>
      </c>
      <c r="BJ98" t="s">
        <v>78</v>
      </c>
      <c r="BK98" t="s">
        <v>78</v>
      </c>
      <c r="BL98" t="s">
        <v>78</v>
      </c>
      <c r="BM98" t="s">
        <v>78</v>
      </c>
      <c r="BN98" t="s">
        <v>55</v>
      </c>
      <c r="BO98" t="s">
        <v>55</v>
      </c>
      <c r="BP98" t="s">
        <v>78</v>
      </c>
      <c r="BQ98" t="s">
        <v>4468</v>
      </c>
      <c r="BR98">
        <v>1800</v>
      </c>
      <c r="BS98" s="45">
        <v>40359</v>
      </c>
      <c r="BT98" s="45">
        <v>40359</v>
      </c>
    </row>
    <row r="99" spans="1:72" x14ac:dyDescent="0.25">
      <c r="A99">
        <v>96</v>
      </c>
      <c r="B99">
        <v>43415</v>
      </c>
      <c r="C99">
        <v>52419</v>
      </c>
      <c r="D99" t="s">
        <v>1169</v>
      </c>
      <c r="E99" t="s">
        <v>4894</v>
      </c>
      <c r="F99">
        <v>7</v>
      </c>
      <c r="G99" t="s">
        <v>87</v>
      </c>
      <c r="H99">
        <v>4</v>
      </c>
      <c r="I99" t="s">
        <v>4421</v>
      </c>
      <c r="J99">
        <v>17</v>
      </c>
      <c r="L99" t="s">
        <v>4448</v>
      </c>
      <c r="M99" t="s">
        <v>4435</v>
      </c>
      <c r="N99" t="s">
        <v>4423</v>
      </c>
      <c r="O99">
        <v>1930364</v>
      </c>
      <c r="P99">
        <v>6685070</v>
      </c>
      <c r="Q99">
        <v>2</v>
      </c>
      <c r="R99">
        <v>38.462000000000003</v>
      </c>
      <c r="S99">
        <v>-121.569</v>
      </c>
      <c r="T99" t="s">
        <v>216</v>
      </c>
      <c r="U99" t="s">
        <v>1170</v>
      </c>
      <c r="V99" t="s">
        <v>87</v>
      </c>
      <c r="W99" t="s">
        <v>87</v>
      </c>
      <c r="X99" t="s">
        <v>4538</v>
      </c>
      <c r="Y99" t="s">
        <v>170</v>
      </c>
      <c r="Z99" t="s">
        <v>4668</v>
      </c>
      <c r="AA99" t="s">
        <v>4895</v>
      </c>
      <c r="AB99" t="s">
        <v>4896</v>
      </c>
      <c r="AC99">
        <v>40421</v>
      </c>
      <c r="AD99" t="s">
        <v>4476</v>
      </c>
      <c r="AE99" t="s">
        <v>4540</v>
      </c>
      <c r="AF99" t="s">
        <v>4546</v>
      </c>
      <c r="AG99" t="s">
        <v>1165</v>
      </c>
      <c r="AH99" t="s">
        <v>4897</v>
      </c>
      <c r="AI99" t="s">
        <v>4898</v>
      </c>
      <c r="AJ99" t="s">
        <v>4899</v>
      </c>
      <c r="AK99">
        <v>1</v>
      </c>
      <c r="AL99" t="s">
        <v>4538</v>
      </c>
      <c r="AM99" t="s">
        <v>78</v>
      </c>
      <c r="AN99">
        <v>180201630606</v>
      </c>
      <c r="AO99" t="s">
        <v>78</v>
      </c>
      <c r="AP99">
        <v>84</v>
      </c>
      <c r="AQ99" t="s">
        <v>78</v>
      </c>
      <c r="AR99" t="s">
        <v>4430</v>
      </c>
      <c r="AS99" t="s">
        <v>4431</v>
      </c>
      <c r="AT99" t="s">
        <v>78</v>
      </c>
      <c r="AU99" t="s">
        <v>78</v>
      </c>
      <c r="AV99" t="s">
        <v>78</v>
      </c>
      <c r="AW99" t="s">
        <v>78</v>
      </c>
      <c r="AX99" t="s">
        <v>78</v>
      </c>
      <c r="AY99" t="s">
        <v>78</v>
      </c>
      <c r="AZ99" t="s">
        <v>78</v>
      </c>
      <c r="BA99" t="s">
        <v>78</v>
      </c>
      <c r="BB99" t="s">
        <v>78</v>
      </c>
      <c r="BC99" t="s">
        <v>78</v>
      </c>
      <c r="BD99" t="s">
        <v>55</v>
      </c>
      <c r="BE99" t="s">
        <v>78</v>
      </c>
      <c r="BF99" t="s">
        <v>78</v>
      </c>
      <c r="BG99" t="s">
        <v>78</v>
      </c>
      <c r="BH99" t="s">
        <v>78</v>
      </c>
      <c r="BI99" t="s">
        <v>78</v>
      </c>
      <c r="BJ99" t="s">
        <v>78</v>
      </c>
      <c r="BK99" t="s">
        <v>78</v>
      </c>
      <c r="BL99" t="s">
        <v>78</v>
      </c>
      <c r="BM99" t="s">
        <v>78</v>
      </c>
      <c r="BN99" t="s">
        <v>55</v>
      </c>
      <c r="BO99" t="s">
        <v>55</v>
      </c>
      <c r="BP99" t="s">
        <v>78</v>
      </c>
      <c r="BQ99" t="s">
        <v>4432</v>
      </c>
      <c r="BR99">
        <v>1913</v>
      </c>
      <c r="BS99" s="45">
        <v>40359</v>
      </c>
      <c r="BT99" s="45">
        <v>40359</v>
      </c>
    </row>
    <row r="100" spans="1:72" x14ac:dyDescent="0.25">
      <c r="A100">
        <v>97</v>
      </c>
      <c r="B100">
        <v>43421</v>
      </c>
      <c r="C100">
        <v>52468</v>
      </c>
      <c r="D100" t="s">
        <v>2421</v>
      </c>
      <c r="E100" t="s">
        <v>4900</v>
      </c>
      <c r="F100">
        <v>6</v>
      </c>
      <c r="G100" t="s">
        <v>87</v>
      </c>
      <c r="H100">
        <v>4</v>
      </c>
      <c r="I100" t="s">
        <v>4421</v>
      </c>
      <c r="J100">
        <v>22</v>
      </c>
      <c r="L100" t="s">
        <v>4434</v>
      </c>
      <c r="M100" t="s">
        <v>4422</v>
      </c>
      <c r="N100" t="s">
        <v>4423</v>
      </c>
      <c r="O100">
        <v>1891520</v>
      </c>
      <c r="P100">
        <v>6696165</v>
      </c>
      <c r="Q100">
        <v>2</v>
      </c>
      <c r="R100">
        <v>38.355200000000004</v>
      </c>
      <c r="S100">
        <v>-121.53100000000001</v>
      </c>
      <c r="U100" t="s">
        <v>216</v>
      </c>
      <c r="V100" t="s">
        <v>87</v>
      </c>
      <c r="W100" t="s">
        <v>87</v>
      </c>
      <c r="X100" t="s">
        <v>4538</v>
      </c>
      <c r="Y100" t="s">
        <v>170</v>
      </c>
      <c r="Z100" t="s">
        <v>4539</v>
      </c>
      <c r="AA100" t="s">
        <v>2424</v>
      </c>
      <c r="AB100" t="s">
        <v>4901</v>
      </c>
      <c r="AC100">
        <v>40421</v>
      </c>
      <c r="AD100" t="s">
        <v>4476</v>
      </c>
      <c r="AE100" t="s">
        <v>4540</v>
      </c>
      <c r="AF100" t="s">
        <v>4541</v>
      </c>
      <c r="AG100" t="s">
        <v>2422</v>
      </c>
      <c r="AH100" t="s">
        <v>4902</v>
      </c>
      <c r="AI100" t="s">
        <v>4903</v>
      </c>
      <c r="AJ100" t="s">
        <v>2423</v>
      </c>
      <c r="AK100">
        <v>1</v>
      </c>
      <c r="AL100" t="s">
        <v>4538</v>
      </c>
      <c r="AM100" t="s">
        <v>78</v>
      </c>
      <c r="AN100">
        <v>180201630702</v>
      </c>
      <c r="AO100" t="s">
        <v>78</v>
      </c>
      <c r="AP100">
        <v>130</v>
      </c>
      <c r="AQ100" t="s">
        <v>78</v>
      </c>
      <c r="AR100" t="s">
        <v>4430</v>
      </c>
      <c r="AS100" t="s">
        <v>4431</v>
      </c>
      <c r="AT100" t="s">
        <v>78</v>
      </c>
      <c r="AU100" t="s">
        <v>78</v>
      </c>
      <c r="AV100" t="s">
        <v>78</v>
      </c>
      <c r="AW100" t="s">
        <v>78</v>
      </c>
      <c r="AX100" t="s">
        <v>78</v>
      </c>
      <c r="AY100" t="s">
        <v>78</v>
      </c>
      <c r="AZ100" t="s">
        <v>78</v>
      </c>
      <c r="BA100" t="s">
        <v>78</v>
      </c>
      <c r="BB100" t="s">
        <v>78</v>
      </c>
      <c r="BC100" t="s">
        <v>78</v>
      </c>
      <c r="BD100" t="s">
        <v>55</v>
      </c>
      <c r="BE100" t="s">
        <v>78</v>
      </c>
      <c r="BF100" t="s">
        <v>78</v>
      </c>
      <c r="BG100" t="s">
        <v>78</v>
      </c>
      <c r="BH100" t="s">
        <v>78</v>
      </c>
      <c r="BI100" t="s">
        <v>78</v>
      </c>
      <c r="BJ100" t="s">
        <v>78</v>
      </c>
      <c r="BK100" t="s">
        <v>78</v>
      </c>
      <c r="BL100" t="s">
        <v>78</v>
      </c>
      <c r="BM100" t="s">
        <v>78</v>
      </c>
      <c r="BN100" t="s">
        <v>55</v>
      </c>
      <c r="BO100" t="s">
        <v>55</v>
      </c>
      <c r="BP100" t="s">
        <v>78</v>
      </c>
      <c r="BQ100" t="s">
        <v>4432</v>
      </c>
      <c r="BR100">
        <v>1850</v>
      </c>
      <c r="BS100" s="45">
        <v>40359</v>
      </c>
      <c r="BT100" s="45">
        <v>40413</v>
      </c>
    </row>
    <row r="101" spans="1:72" x14ac:dyDescent="0.25">
      <c r="A101">
        <v>98</v>
      </c>
      <c r="B101">
        <v>43493</v>
      </c>
      <c r="C101">
        <v>51451</v>
      </c>
      <c r="D101" t="s">
        <v>624</v>
      </c>
      <c r="E101" t="s">
        <v>4904</v>
      </c>
      <c r="F101">
        <v>1</v>
      </c>
      <c r="G101" t="s">
        <v>4420</v>
      </c>
      <c r="H101">
        <v>6</v>
      </c>
      <c r="I101" t="s">
        <v>4421</v>
      </c>
      <c r="J101">
        <v>30</v>
      </c>
      <c r="K101" t="s">
        <v>4520</v>
      </c>
      <c r="L101" t="s">
        <v>4448</v>
      </c>
      <c r="M101" t="s">
        <v>4422</v>
      </c>
      <c r="N101" t="s">
        <v>4423</v>
      </c>
      <c r="O101">
        <v>2122122</v>
      </c>
      <c r="P101">
        <v>6312150</v>
      </c>
      <c r="Q101">
        <v>3</v>
      </c>
      <c r="R101">
        <v>37.819800000000001</v>
      </c>
      <c r="S101">
        <v>-121.3638</v>
      </c>
      <c r="T101" t="s">
        <v>57</v>
      </c>
      <c r="U101" t="s">
        <v>627</v>
      </c>
      <c r="V101" t="s">
        <v>87</v>
      </c>
      <c r="W101" t="s">
        <v>87</v>
      </c>
      <c r="X101" t="s">
        <v>4474</v>
      </c>
      <c r="Y101" t="s">
        <v>59</v>
      </c>
      <c r="Z101" t="s">
        <v>4222</v>
      </c>
      <c r="AA101" t="s">
        <v>628</v>
      </c>
      <c r="AC101">
        <v>40301</v>
      </c>
      <c r="AD101" t="s">
        <v>4476</v>
      </c>
      <c r="AE101" t="s">
        <v>3435</v>
      </c>
      <c r="AF101" t="s">
        <v>4905</v>
      </c>
      <c r="AG101" t="s">
        <v>625</v>
      </c>
      <c r="AH101" t="s">
        <v>4906</v>
      </c>
      <c r="AI101" t="s">
        <v>4907</v>
      </c>
      <c r="AJ101" t="s">
        <v>626</v>
      </c>
      <c r="AK101">
        <v>1</v>
      </c>
      <c r="AL101" t="s">
        <v>4474</v>
      </c>
      <c r="AM101" t="s">
        <v>78</v>
      </c>
      <c r="AN101">
        <v>180400030502</v>
      </c>
      <c r="AO101" t="s">
        <v>78</v>
      </c>
      <c r="AP101">
        <v>300</v>
      </c>
      <c r="AQ101" t="s">
        <v>78</v>
      </c>
      <c r="AR101" t="s">
        <v>4430</v>
      </c>
      <c r="AS101" t="s">
        <v>4431</v>
      </c>
      <c r="AT101" t="s">
        <v>78</v>
      </c>
      <c r="AU101" t="s">
        <v>78</v>
      </c>
      <c r="AV101" t="s">
        <v>78</v>
      </c>
      <c r="AW101" t="s">
        <v>78</v>
      </c>
      <c r="AX101" t="s">
        <v>78</v>
      </c>
      <c r="AY101" t="s">
        <v>78</v>
      </c>
      <c r="AZ101" t="s">
        <v>78</v>
      </c>
      <c r="BA101" t="s">
        <v>78</v>
      </c>
      <c r="BB101" t="s">
        <v>78</v>
      </c>
      <c r="BC101" t="s">
        <v>78</v>
      </c>
      <c r="BD101" t="s">
        <v>55</v>
      </c>
      <c r="BE101" t="s">
        <v>78</v>
      </c>
      <c r="BF101" t="s">
        <v>78</v>
      </c>
      <c r="BG101" t="s">
        <v>78</v>
      </c>
      <c r="BH101" t="s">
        <v>78</v>
      </c>
      <c r="BI101" t="s">
        <v>78</v>
      </c>
      <c r="BJ101" t="s">
        <v>78</v>
      </c>
      <c r="BK101" t="s">
        <v>78</v>
      </c>
      <c r="BL101" t="s">
        <v>78</v>
      </c>
      <c r="BM101" t="s">
        <v>78</v>
      </c>
      <c r="BN101" t="s">
        <v>55</v>
      </c>
      <c r="BO101" t="s">
        <v>78</v>
      </c>
      <c r="BP101" t="s">
        <v>78</v>
      </c>
      <c r="BQ101" t="s">
        <v>4432</v>
      </c>
      <c r="BR101">
        <v>1920</v>
      </c>
      <c r="BS101" s="45">
        <v>40074</v>
      </c>
      <c r="BT101" s="45">
        <v>40074</v>
      </c>
    </row>
    <row r="102" spans="1:72" x14ac:dyDescent="0.25">
      <c r="A102">
        <v>99</v>
      </c>
      <c r="B102">
        <v>43340</v>
      </c>
      <c r="C102">
        <v>52004</v>
      </c>
      <c r="D102" t="s">
        <v>998</v>
      </c>
      <c r="E102" t="s">
        <v>4908</v>
      </c>
      <c r="F102">
        <v>3</v>
      </c>
      <c r="G102" t="s">
        <v>87</v>
      </c>
      <c r="H102">
        <v>5</v>
      </c>
      <c r="I102" t="s">
        <v>4421</v>
      </c>
      <c r="J102">
        <v>34</v>
      </c>
      <c r="L102" t="s">
        <v>4422</v>
      </c>
      <c r="M102" t="s">
        <v>4422</v>
      </c>
      <c r="N102" t="s">
        <v>4423</v>
      </c>
      <c r="O102">
        <v>2214114</v>
      </c>
      <c r="P102">
        <v>6300641</v>
      </c>
      <c r="Q102">
        <v>3</v>
      </c>
      <c r="R102">
        <v>38.072099999999999</v>
      </c>
      <c r="S102">
        <v>-121.4068</v>
      </c>
      <c r="T102" t="s">
        <v>1009</v>
      </c>
      <c r="U102" t="s">
        <v>4909</v>
      </c>
      <c r="V102" t="s">
        <v>87</v>
      </c>
      <c r="W102" t="s">
        <v>87</v>
      </c>
      <c r="X102" t="s">
        <v>4474</v>
      </c>
      <c r="Y102" t="s">
        <v>59</v>
      </c>
      <c r="Z102" t="s">
        <v>4334</v>
      </c>
      <c r="AA102" t="s">
        <v>1003</v>
      </c>
      <c r="AB102" t="s">
        <v>4910</v>
      </c>
      <c r="AC102">
        <v>40423</v>
      </c>
      <c r="AD102" t="s">
        <v>4476</v>
      </c>
      <c r="AE102" t="s">
        <v>3435</v>
      </c>
      <c r="AF102" t="s">
        <v>4891</v>
      </c>
      <c r="AG102" t="s">
        <v>999</v>
      </c>
      <c r="AH102" t="s">
        <v>4911</v>
      </c>
      <c r="AI102" t="s">
        <v>4912</v>
      </c>
      <c r="AJ102" t="s">
        <v>1000</v>
      </c>
      <c r="AK102">
        <v>1</v>
      </c>
      <c r="AL102" t="s">
        <v>4474</v>
      </c>
      <c r="AM102" t="s">
        <v>78</v>
      </c>
      <c r="AN102">
        <v>180400030902</v>
      </c>
      <c r="AO102" t="s">
        <v>78</v>
      </c>
      <c r="AP102">
        <v>157.5</v>
      </c>
      <c r="AQ102" t="s">
        <v>78</v>
      </c>
      <c r="AR102" t="s">
        <v>4430</v>
      </c>
      <c r="AS102" t="s">
        <v>4431</v>
      </c>
      <c r="AT102" t="s">
        <v>78</v>
      </c>
      <c r="AU102" t="s">
        <v>78</v>
      </c>
      <c r="AV102" t="s">
        <v>78</v>
      </c>
      <c r="AW102" t="s">
        <v>78</v>
      </c>
      <c r="AX102" t="s">
        <v>78</v>
      </c>
      <c r="AY102" t="s">
        <v>78</v>
      </c>
      <c r="AZ102" t="s">
        <v>78</v>
      </c>
      <c r="BA102" t="s">
        <v>78</v>
      </c>
      <c r="BB102" t="s">
        <v>78</v>
      </c>
      <c r="BC102" t="s">
        <v>78</v>
      </c>
      <c r="BD102" t="s">
        <v>55</v>
      </c>
      <c r="BE102" t="s">
        <v>78</v>
      </c>
      <c r="BF102" t="s">
        <v>78</v>
      </c>
      <c r="BG102" t="s">
        <v>78</v>
      </c>
      <c r="BH102" t="s">
        <v>78</v>
      </c>
      <c r="BI102" t="s">
        <v>78</v>
      </c>
      <c r="BJ102" t="s">
        <v>78</v>
      </c>
      <c r="BK102" t="s">
        <v>78</v>
      </c>
      <c r="BL102" t="s">
        <v>78</v>
      </c>
      <c r="BM102" t="s">
        <v>78</v>
      </c>
      <c r="BN102" t="s">
        <v>55</v>
      </c>
      <c r="BO102" t="s">
        <v>55</v>
      </c>
      <c r="BP102" t="s">
        <v>78</v>
      </c>
      <c r="BQ102" t="s">
        <v>4468</v>
      </c>
      <c r="BR102">
        <v>1800</v>
      </c>
      <c r="BS102" s="45">
        <v>40359</v>
      </c>
      <c r="BT102" s="45">
        <v>40359</v>
      </c>
    </row>
    <row r="103" spans="1:72" x14ac:dyDescent="0.25">
      <c r="A103">
        <v>100</v>
      </c>
      <c r="B103">
        <v>43341</v>
      </c>
      <c r="C103">
        <v>52009</v>
      </c>
      <c r="D103" t="s">
        <v>1013</v>
      </c>
      <c r="E103" t="s">
        <v>4913</v>
      </c>
      <c r="F103">
        <v>3</v>
      </c>
      <c r="G103" t="s">
        <v>87</v>
      </c>
      <c r="H103">
        <v>5</v>
      </c>
      <c r="I103" t="s">
        <v>4421</v>
      </c>
      <c r="J103">
        <v>22</v>
      </c>
      <c r="L103" t="s">
        <v>4422</v>
      </c>
      <c r="N103" t="s">
        <v>4423</v>
      </c>
      <c r="O103">
        <v>2221530</v>
      </c>
      <c r="P103">
        <v>6300718</v>
      </c>
      <c r="Q103">
        <v>3</v>
      </c>
      <c r="R103">
        <v>38.092500000000001</v>
      </c>
      <c r="S103">
        <v>-121.4068</v>
      </c>
      <c r="U103" t="s">
        <v>1019</v>
      </c>
      <c r="V103" t="s">
        <v>87</v>
      </c>
      <c r="W103" t="s">
        <v>87</v>
      </c>
      <c r="X103" t="s">
        <v>4474</v>
      </c>
      <c r="Y103" t="s">
        <v>59</v>
      </c>
      <c r="Z103" t="s">
        <v>4334</v>
      </c>
      <c r="AA103" t="s">
        <v>1014</v>
      </c>
      <c r="AB103" t="s">
        <v>4914</v>
      </c>
      <c r="AC103">
        <v>40422</v>
      </c>
      <c r="AD103" t="s">
        <v>4476</v>
      </c>
      <c r="AE103" t="s">
        <v>4558</v>
      </c>
      <c r="AF103" t="s">
        <v>4915</v>
      </c>
      <c r="AG103" t="s">
        <v>999</v>
      </c>
      <c r="AH103" t="s">
        <v>4916</v>
      </c>
      <c r="AI103" t="s">
        <v>4917</v>
      </c>
      <c r="AJ103" t="s">
        <v>1000</v>
      </c>
      <c r="AK103">
        <v>1</v>
      </c>
      <c r="AL103" t="s">
        <v>4474</v>
      </c>
      <c r="AM103" t="s">
        <v>78</v>
      </c>
      <c r="AN103">
        <v>180400121104</v>
      </c>
      <c r="AO103" t="s">
        <v>78</v>
      </c>
      <c r="AP103">
        <v>118.9</v>
      </c>
      <c r="AQ103" t="s">
        <v>78</v>
      </c>
      <c r="AR103" t="s">
        <v>4430</v>
      </c>
      <c r="AS103" t="s">
        <v>4431</v>
      </c>
      <c r="AT103" t="s">
        <v>78</v>
      </c>
      <c r="AU103" t="s">
        <v>78</v>
      </c>
      <c r="AV103" t="s">
        <v>78</v>
      </c>
      <c r="AW103" t="s">
        <v>78</v>
      </c>
      <c r="AX103" t="s">
        <v>78</v>
      </c>
      <c r="AY103" t="s">
        <v>78</v>
      </c>
      <c r="AZ103" t="s">
        <v>78</v>
      </c>
      <c r="BA103" t="s">
        <v>78</v>
      </c>
      <c r="BB103" t="s">
        <v>78</v>
      </c>
      <c r="BC103" t="s">
        <v>78</v>
      </c>
      <c r="BD103" t="s">
        <v>55</v>
      </c>
      <c r="BE103" t="s">
        <v>78</v>
      </c>
      <c r="BF103" t="s">
        <v>78</v>
      </c>
      <c r="BG103" t="s">
        <v>78</v>
      </c>
      <c r="BH103" t="s">
        <v>78</v>
      </c>
      <c r="BI103" t="s">
        <v>78</v>
      </c>
      <c r="BJ103" t="s">
        <v>78</v>
      </c>
      <c r="BK103" t="s">
        <v>78</v>
      </c>
      <c r="BL103" t="s">
        <v>78</v>
      </c>
      <c r="BM103" t="s">
        <v>78</v>
      </c>
      <c r="BN103" t="s">
        <v>55</v>
      </c>
      <c r="BO103" t="s">
        <v>55</v>
      </c>
      <c r="BP103" t="s">
        <v>78</v>
      </c>
      <c r="BQ103" t="s">
        <v>4468</v>
      </c>
      <c r="BR103">
        <v>1800</v>
      </c>
      <c r="BS103" s="45">
        <v>40359</v>
      </c>
      <c r="BT103" s="45">
        <v>40359</v>
      </c>
    </row>
    <row r="104" spans="1:72" x14ac:dyDescent="0.25">
      <c r="A104">
        <v>101</v>
      </c>
      <c r="B104">
        <v>43494</v>
      </c>
      <c r="C104">
        <v>51448</v>
      </c>
      <c r="D104" t="s">
        <v>618</v>
      </c>
      <c r="E104" t="s">
        <v>4918</v>
      </c>
      <c r="F104">
        <v>1</v>
      </c>
      <c r="G104" t="s">
        <v>4420</v>
      </c>
      <c r="H104">
        <v>6</v>
      </c>
      <c r="I104" t="s">
        <v>4421</v>
      </c>
      <c r="J104">
        <v>16</v>
      </c>
      <c r="K104" t="s">
        <v>4520</v>
      </c>
      <c r="L104" t="s">
        <v>4448</v>
      </c>
      <c r="M104" t="s">
        <v>4435</v>
      </c>
      <c r="N104" t="s">
        <v>4423</v>
      </c>
      <c r="O104">
        <v>2130904</v>
      </c>
      <c r="P104">
        <v>6324388</v>
      </c>
      <c r="Q104">
        <v>3</v>
      </c>
      <c r="R104">
        <v>37.844200000000001</v>
      </c>
      <c r="S104">
        <v>-121.32170000000001</v>
      </c>
      <c r="T104" t="s">
        <v>621</v>
      </c>
      <c r="U104" t="s">
        <v>57</v>
      </c>
      <c r="V104" t="s">
        <v>87</v>
      </c>
      <c r="W104" t="s">
        <v>87</v>
      </c>
      <c r="X104" t="s">
        <v>4474</v>
      </c>
      <c r="Y104" t="s">
        <v>59</v>
      </c>
      <c r="Z104" t="s">
        <v>4222</v>
      </c>
      <c r="AA104" t="s">
        <v>682</v>
      </c>
      <c r="AB104" t="s">
        <v>4919</v>
      </c>
      <c r="AC104">
        <v>40303</v>
      </c>
      <c r="AD104" t="s">
        <v>4476</v>
      </c>
      <c r="AE104" t="s">
        <v>3435</v>
      </c>
      <c r="AF104" t="s">
        <v>4512</v>
      </c>
      <c r="AG104" t="s">
        <v>619</v>
      </c>
      <c r="AH104" t="s">
        <v>4920</v>
      </c>
      <c r="AI104" t="s">
        <v>4921</v>
      </c>
      <c r="AJ104" t="s">
        <v>620</v>
      </c>
      <c r="AK104">
        <v>1</v>
      </c>
      <c r="AL104" t="s">
        <v>4474</v>
      </c>
      <c r="AM104" t="s">
        <v>78</v>
      </c>
      <c r="AN104">
        <v>180400030205</v>
      </c>
      <c r="AO104" t="s">
        <v>78</v>
      </c>
      <c r="AP104">
        <v>266</v>
      </c>
      <c r="AQ104" t="s">
        <v>78</v>
      </c>
      <c r="AR104" t="s">
        <v>4430</v>
      </c>
      <c r="AS104" t="s">
        <v>4431</v>
      </c>
      <c r="AT104" t="s">
        <v>78</v>
      </c>
      <c r="AU104" t="s">
        <v>78</v>
      </c>
      <c r="AV104" t="s">
        <v>78</v>
      </c>
      <c r="AW104" t="s">
        <v>78</v>
      </c>
      <c r="AX104" t="s">
        <v>78</v>
      </c>
      <c r="AY104" t="s">
        <v>78</v>
      </c>
      <c r="AZ104" t="s">
        <v>78</v>
      </c>
      <c r="BA104" t="s">
        <v>78</v>
      </c>
      <c r="BB104" t="s">
        <v>78</v>
      </c>
      <c r="BC104" t="s">
        <v>78</v>
      </c>
      <c r="BD104" t="s">
        <v>55</v>
      </c>
      <c r="BE104" t="s">
        <v>78</v>
      </c>
      <c r="BF104" t="s">
        <v>78</v>
      </c>
      <c r="BG104" t="s">
        <v>78</v>
      </c>
      <c r="BH104" t="s">
        <v>78</v>
      </c>
      <c r="BI104" t="s">
        <v>78</v>
      </c>
      <c r="BJ104" t="s">
        <v>78</v>
      </c>
      <c r="BK104" t="s">
        <v>78</v>
      </c>
      <c r="BL104" t="s">
        <v>78</v>
      </c>
      <c r="BM104" t="s">
        <v>78</v>
      </c>
      <c r="BN104" t="s">
        <v>55</v>
      </c>
      <c r="BO104" t="s">
        <v>55</v>
      </c>
      <c r="BP104" t="s">
        <v>78</v>
      </c>
      <c r="BQ104" t="s">
        <v>4432</v>
      </c>
      <c r="BR104">
        <v>1849</v>
      </c>
      <c r="BS104" s="45">
        <v>39920</v>
      </c>
      <c r="BT104" s="45">
        <v>39920</v>
      </c>
    </row>
    <row r="105" spans="1:72" x14ac:dyDescent="0.25">
      <c r="A105">
        <v>102</v>
      </c>
      <c r="B105">
        <v>43666</v>
      </c>
      <c r="C105">
        <v>51904</v>
      </c>
      <c r="D105" t="s">
        <v>845</v>
      </c>
      <c r="E105" t="s">
        <v>4922</v>
      </c>
      <c r="F105">
        <v>3</v>
      </c>
      <c r="G105" t="s">
        <v>87</v>
      </c>
      <c r="H105">
        <v>5</v>
      </c>
      <c r="I105" t="s">
        <v>4421</v>
      </c>
      <c r="J105">
        <v>5</v>
      </c>
      <c r="L105" t="s">
        <v>4448</v>
      </c>
      <c r="M105" t="s">
        <v>4435</v>
      </c>
      <c r="N105" t="s">
        <v>4423</v>
      </c>
      <c r="O105">
        <v>2238715</v>
      </c>
      <c r="P105">
        <v>6287489</v>
      </c>
      <c r="Q105">
        <v>3</v>
      </c>
      <c r="R105">
        <v>38.139299999999999</v>
      </c>
      <c r="S105">
        <v>-121.4533</v>
      </c>
      <c r="T105" t="s">
        <v>306</v>
      </c>
      <c r="U105" t="s">
        <v>826</v>
      </c>
      <c r="V105" t="s">
        <v>87</v>
      </c>
      <c r="W105" t="s">
        <v>87</v>
      </c>
      <c r="X105" t="s">
        <v>4474</v>
      </c>
      <c r="Y105" t="s">
        <v>59</v>
      </c>
      <c r="Z105" t="s">
        <v>4859</v>
      </c>
      <c r="AC105">
        <v>40358</v>
      </c>
      <c r="AD105" t="s">
        <v>4476</v>
      </c>
      <c r="AE105" t="s">
        <v>4558</v>
      </c>
      <c r="AF105" t="s">
        <v>4106</v>
      </c>
      <c r="AG105" t="s">
        <v>846</v>
      </c>
      <c r="AH105" t="s">
        <v>4923</v>
      </c>
      <c r="AI105" t="s">
        <v>4924</v>
      </c>
      <c r="AJ105" t="s">
        <v>4925</v>
      </c>
      <c r="AK105">
        <v>1</v>
      </c>
      <c r="AL105" t="s">
        <v>4474</v>
      </c>
      <c r="AM105" t="s">
        <v>78</v>
      </c>
      <c r="AN105">
        <v>180400121105</v>
      </c>
      <c r="AO105" t="s">
        <v>78</v>
      </c>
      <c r="AP105" t="s">
        <v>78</v>
      </c>
      <c r="AQ105" t="s">
        <v>78</v>
      </c>
      <c r="AR105" t="s">
        <v>4430</v>
      </c>
      <c r="AS105" t="s">
        <v>4431</v>
      </c>
      <c r="AT105" t="s">
        <v>78</v>
      </c>
      <c r="AU105" t="s">
        <v>78</v>
      </c>
      <c r="AV105" t="s">
        <v>78</v>
      </c>
      <c r="AW105" t="s">
        <v>78</v>
      </c>
      <c r="AX105" t="s">
        <v>78</v>
      </c>
      <c r="AY105" t="s">
        <v>78</v>
      </c>
      <c r="AZ105" t="s">
        <v>78</v>
      </c>
      <c r="BA105" t="s">
        <v>78</v>
      </c>
      <c r="BB105" t="s">
        <v>78</v>
      </c>
      <c r="BC105" t="s">
        <v>78</v>
      </c>
      <c r="BD105" t="s">
        <v>78</v>
      </c>
      <c r="BE105" t="s">
        <v>78</v>
      </c>
      <c r="BF105" t="s">
        <v>78</v>
      </c>
      <c r="BG105" t="s">
        <v>78</v>
      </c>
      <c r="BH105" t="s">
        <v>78</v>
      </c>
      <c r="BI105" t="s">
        <v>78</v>
      </c>
      <c r="BJ105" t="s">
        <v>78</v>
      </c>
      <c r="BK105" t="s">
        <v>78</v>
      </c>
      <c r="BL105" t="s">
        <v>78</v>
      </c>
      <c r="BM105" t="s">
        <v>78</v>
      </c>
      <c r="BN105" t="s">
        <v>55</v>
      </c>
      <c r="BO105" t="s">
        <v>55</v>
      </c>
      <c r="BP105" t="s">
        <v>78</v>
      </c>
      <c r="BQ105" t="s">
        <v>4468</v>
      </c>
      <c r="BR105">
        <v>1800</v>
      </c>
      <c r="BS105" s="45">
        <v>40350</v>
      </c>
      <c r="BT105" s="45">
        <v>40350</v>
      </c>
    </row>
    <row r="106" spans="1:72" x14ac:dyDescent="0.25">
      <c r="A106">
        <v>103</v>
      </c>
      <c r="B106">
        <v>43355</v>
      </c>
      <c r="C106">
        <v>52041</v>
      </c>
      <c r="D106" t="s">
        <v>940</v>
      </c>
      <c r="E106" t="s">
        <v>4926</v>
      </c>
      <c r="F106">
        <v>1</v>
      </c>
      <c r="G106" t="s">
        <v>87</v>
      </c>
      <c r="H106">
        <v>4</v>
      </c>
      <c r="I106" t="s">
        <v>4421</v>
      </c>
      <c r="J106">
        <v>36</v>
      </c>
      <c r="L106" t="s">
        <v>4435</v>
      </c>
      <c r="M106" t="s">
        <v>4434</v>
      </c>
      <c r="N106" t="s">
        <v>4423</v>
      </c>
      <c r="O106">
        <v>2146023</v>
      </c>
      <c r="P106">
        <v>6277323</v>
      </c>
      <c r="Q106">
        <v>3</v>
      </c>
      <c r="R106">
        <v>37.884500000000003</v>
      </c>
      <c r="S106">
        <v>-121.4853</v>
      </c>
      <c r="T106" t="s">
        <v>596</v>
      </c>
      <c r="U106" t="s">
        <v>692</v>
      </c>
      <c r="V106" t="s">
        <v>87</v>
      </c>
      <c r="W106" t="s">
        <v>87</v>
      </c>
      <c r="X106" t="s">
        <v>4474</v>
      </c>
      <c r="Y106" t="s">
        <v>59</v>
      </c>
      <c r="Z106" t="s">
        <v>4853</v>
      </c>
      <c r="AA106" t="s">
        <v>943</v>
      </c>
      <c r="AC106">
        <v>40407</v>
      </c>
      <c r="AD106" t="s">
        <v>4476</v>
      </c>
      <c r="AE106" t="s">
        <v>3435</v>
      </c>
      <c r="AF106" t="s">
        <v>4927</v>
      </c>
      <c r="AG106" t="s">
        <v>941</v>
      </c>
      <c r="AH106" t="s">
        <v>4928</v>
      </c>
      <c r="AI106" t="s">
        <v>4929</v>
      </c>
      <c r="AJ106" t="s">
        <v>4930</v>
      </c>
      <c r="AK106">
        <v>1</v>
      </c>
      <c r="AL106" t="s">
        <v>4474</v>
      </c>
      <c r="AM106" t="s">
        <v>78</v>
      </c>
      <c r="AN106">
        <v>180400030906</v>
      </c>
      <c r="AO106" t="s">
        <v>78</v>
      </c>
      <c r="AP106" t="s">
        <v>78</v>
      </c>
      <c r="AQ106" t="s">
        <v>78</v>
      </c>
      <c r="AR106" t="s">
        <v>4430</v>
      </c>
      <c r="AS106" t="s">
        <v>4431</v>
      </c>
      <c r="AT106" t="s">
        <v>78</v>
      </c>
      <c r="AU106" t="s">
        <v>78</v>
      </c>
      <c r="AV106" t="s">
        <v>78</v>
      </c>
      <c r="AW106" t="s">
        <v>78</v>
      </c>
      <c r="AX106" t="s">
        <v>78</v>
      </c>
      <c r="AY106" t="s">
        <v>78</v>
      </c>
      <c r="AZ106" t="s">
        <v>78</v>
      </c>
      <c r="BA106" t="s">
        <v>78</v>
      </c>
      <c r="BB106" t="s">
        <v>78</v>
      </c>
      <c r="BC106" t="s">
        <v>78</v>
      </c>
      <c r="BD106" t="s">
        <v>55</v>
      </c>
      <c r="BE106" t="s">
        <v>78</v>
      </c>
      <c r="BF106" t="s">
        <v>78</v>
      </c>
      <c r="BG106" t="s">
        <v>78</v>
      </c>
      <c r="BH106" t="s">
        <v>78</v>
      </c>
      <c r="BI106" t="s">
        <v>78</v>
      </c>
      <c r="BJ106" t="s">
        <v>78</v>
      </c>
      <c r="BK106" t="s">
        <v>78</v>
      </c>
      <c r="BL106" t="s">
        <v>78</v>
      </c>
      <c r="BM106" t="s">
        <v>78</v>
      </c>
      <c r="BN106" t="s">
        <v>55</v>
      </c>
      <c r="BO106" t="s">
        <v>55</v>
      </c>
      <c r="BP106" t="s">
        <v>78</v>
      </c>
      <c r="BQ106" t="s">
        <v>4468</v>
      </c>
      <c r="BR106">
        <v>1800</v>
      </c>
      <c r="BS106" s="45">
        <v>40360</v>
      </c>
      <c r="BT106" s="45">
        <v>40360</v>
      </c>
    </row>
    <row r="107" spans="1:72" x14ac:dyDescent="0.25">
      <c r="A107">
        <v>104</v>
      </c>
      <c r="B107">
        <v>43358</v>
      </c>
      <c r="C107">
        <v>52034</v>
      </c>
      <c r="D107" t="s">
        <v>1049</v>
      </c>
      <c r="E107" t="s">
        <v>4931</v>
      </c>
      <c r="F107">
        <v>3</v>
      </c>
      <c r="G107" t="s">
        <v>87</v>
      </c>
      <c r="H107">
        <v>4</v>
      </c>
      <c r="I107" t="s">
        <v>4421</v>
      </c>
      <c r="J107">
        <v>34</v>
      </c>
      <c r="L107" t="s">
        <v>4448</v>
      </c>
      <c r="M107" t="s">
        <v>4422</v>
      </c>
      <c r="N107" t="s">
        <v>4423</v>
      </c>
      <c r="O107">
        <v>2213364</v>
      </c>
      <c r="P107">
        <v>6264234</v>
      </c>
      <c r="Q107">
        <v>3</v>
      </c>
      <c r="R107">
        <v>38.069000000000003</v>
      </c>
      <c r="S107">
        <v>-121.53319999999999</v>
      </c>
      <c r="T107" t="s">
        <v>596</v>
      </c>
      <c r="U107" t="s">
        <v>4932</v>
      </c>
      <c r="V107" t="s">
        <v>87</v>
      </c>
      <c r="W107" t="s">
        <v>87</v>
      </c>
      <c r="X107" t="s">
        <v>4474</v>
      </c>
      <c r="Y107" t="s">
        <v>59</v>
      </c>
      <c r="Z107" t="s">
        <v>4342</v>
      </c>
      <c r="AA107" t="s">
        <v>1034</v>
      </c>
      <c r="AB107" t="s">
        <v>4933</v>
      </c>
      <c r="AC107">
        <v>40407</v>
      </c>
      <c r="AD107" t="s">
        <v>4476</v>
      </c>
      <c r="AE107" t="s">
        <v>3435</v>
      </c>
      <c r="AF107" t="s">
        <v>4927</v>
      </c>
      <c r="AG107" t="s">
        <v>1032</v>
      </c>
      <c r="AH107" t="s">
        <v>4934</v>
      </c>
      <c r="AI107" t="s">
        <v>4935</v>
      </c>
      <c r="AJ107" t="s">
        <v>1033</v>
      </c>
      <c r="AK107">
        <v>1</v>
      </c>
      <c r="AL107" t="s">
        <v>4474</v>
      </c>
      <c r="AM107" t="s">
        <v>78</v>
      </c>
      <c r="AN107">
        <v>180400030906</v>
      </c>
      <c r="AO107" t="s">
        <v>78</v>
      </c>
      <c r="AP107">
        <v>98.4</v>
      </c>
      <c r="AQ107" t="s">
        <v>78</v>
      </c>
      <c r="AR107" t="s">
        <v>4430</v>
      </c>
      <c r="AS107" t="s">
        <v>4431</v>
      </c>
      <c r="AT107" t="s">
        <v>78</v>
      </c>
      <c r="AU107" t="s">
        <v>78</v>
      </c>
      <c r="AV107" t="s">
        <v>78</v>
      </c>
      <c r="AW107" t="s">
        <v>78</v>
      </c>
      <c r="AX107" t="s">
        <v>78</v>
      </c>
      <c r="AY107" t="s">
        <v>78</v>
      </c>
      <c r="AZ107" t="s">
        <v>78</v>
      </c>
      <c r="BA107" t="s">
        <v>78</v>
      </c>
      <c r="BB107" t="s">
        <v>78</v>
      </c>
      <c r="BC107" t="s">
        <v>78</v>
      </c>
      <c r="BD107" t="s">
        <v>55</v>
      </c>
      <c r="BE107" t="s">
        <v>78</v>
      </c>
      <c r="BF107" t="s">
        <v>78</v>
      </c>
      <c r="BG107" t="s">
        <v>78</v>
      </c>
      <c r="BH107" t="s">
        <v>78</v>
      </c>
      <c r="BI107" t="s">
        <v>78</v>
      </c>
      <c r="BJ107" t="s">
        <v>78</v>
      </c>
      <c r="BK107" t="s">
        <v>78</v>
      </c>
      <c r="BL107" t="s">
        <v>78</v>
      </c>
      <c r="BM107" t="s">
        <v>78</v>
      </c>
      <c r="BN107" t="s">
        <v>55</v>
      </c>
      <c r="BO107" t="s">
        <v>55</v>
      </c>
      <c r="BP107" t="s">
        <v>78</v>
      </c>
      <c r="BQ107" t="s">
        <v>4468</v>
      </c>
      <c r="BR107">
        <v>1800</v>
      </c>
      <c r="BS107" s="45">
        <v>40359</v>
      </c>
      <c r="BT107" s="45">
        <v>40359</v>
      </c>
    </row>
    <row r="108" spans="1:72" x14ac:dyDescent="0.25">
      <c r="A108">
        <v>105</v>
      </c>
      <c r="B108">
        <v>43449</v>
      </c>
      <c r="C108">
        <v>52045</v>
      </c>
      <c r="D108" t="s">
        <v>989</v>
      </c>
      <c r="E108" t="s">
        <v>4936</v>
      </c>
      <c r="F108">
        <v>6</v>
      </c>
      <c r="G108" t="s">
        <v>87</v>
      </c>
      <c r="H108">
        <v>4</v>
      </c>
      <c r="I108" t="s">
        <v>4421</v>
      </c>
      <c r="J108">
        <v>4</v>
      </c>
      <c r="L108" t="s">
        <v>4448</v>
      </c>
      <c r="M108" t="s">
        <v>4448</v>
      </c>
      <c r="N108" t="s">
        <v>4423</v>
      </c>
      <c r="O108">
        <v>1909307</v>
      </c>
      <c r="P108">
        <v>6692970</v>
      </c>
      <c r="Q108">
        <v>2</v>
      </c>
      <c r="R108">
        <v>38.4041</v>
      </c>
      <c r="S108">
        <v>-121.54179999999999</v>
      </c>
      <c r="T108" t="s">
        <v>216</v>
      </c>
      <c r="U108" t="s">
        <v>332</v>
      </c>
      <c r="V108" t="s">
        <v>87</v>
      </c>
      <c r="W108" t="s">
        <v>87</v>
      </c>
      <c r="X108" t="s">
        <v>4538</v>
      </c>
      <c r="Y108" t="s">
        <v>170</v>
      </c>
      <c r="Z108" t="s">
        <v>4668</v>
      </c>
      <c r="AA108" t="s">
        <v>4937</v>
      </c>
      <c r="AB108" t="s">
        <v>4938</v>
      </c>
      <c r="AC108">
        <v>40406</v>
      </c>
      <c r="AD108" t="s">
        <v>4476</v>
      </c>
      <c r="AE108" t="s">
        <v>4540</v>
      </c>
      <c r="AF108" t="s">
        <v>4546</v>
      </c>
      <c r="AG108" t="s">
        <v>990</v>
      </c>
      <c r="AH108" t="s">
        <v>4939</v>
      </c>
      <c r="AI108" t="s">
        <v>4940</v>
      </c>
      <c r="AJ108" t="s">
        <v>4941</v>
      </c>
      <c r="AK108">
        <v>1</v>
      </c>
      <c r="AL108" t="s">
        <v>4538</v>
      </c>
      <c r="AM108" t="s">
        <v>78</v>
      </c>
      <c r="AN108">
        <v>180201630606</v>
      </c>
      <c r="AO108" t="s">
        <v>78</v>
      </c>
      <c r="AP108">
        <v>112</v>
      </c>
      <c r="AQ108" t="s">
        <v>78</v>
      </c>
      <c r="AR108" t="s">
        <v>4430</v>
      </c>
      <c r="AS108" t="s">
        <v>4431</v>
      </c>
      <c r="AT108" t="s">
        <v>78</v>
      </c>
      <c r="AU108" t="s">
        <v>78</v>
      </c>
      <c r="AV108" t="s">
        <v>78</v>
      </c>
      <c r="AW108" t="s">
        <v>78</v>
      </c>
      <c r="AX108" t="s">
        <v>78</v>
      </c>
      <c r="AY108" t="s">
        <v>78</v>
      </c>
      <c r="AZ108" t="s">
        <v>78</v>
      </c>
      <c r="BA108" t="s">
        <v>78</v>
      </c>
      <c r="BB108" t="s">
        <v>78</v>
      </c>
      <c r="BC108" t="s">
        <v>78</v>
      </c>
      <c r="BD108" t="s">
        <v>55</v>
      </c>
      <c r="BE108" t="s">
        <v>78</v>
      </c>
      <c r="BF108" t="s">
        <v>78</v>
      </c>
      <c r="BG108" t="s">
        <v>78</v>
      </c>
      <c r="BH108" t="s">
        <v>78</v>
      </c>
      <c r="BI108" t="s">
        <v>78</v>
      </c>
      <c r="BJ108" t="s">
        <v>78</v>
      </c>
      <c r="BK108" t="s">
        <v>78</v>
      </c>
      <c r="BL108" t="s">
        <v>78</v>
      </c>
      <c r="BM108" t="s">
        <v>78</v>
      </c>
      <c r="BN108" t="s">
        <v>55</v>
      </c>
      <c r="BO108" t="s">
        <v>55</v>
      </c>
      <c r="BP108" t="s">
        <v>78</v>
      </c>
      <c r="BQ108" t="s">
        <v>4468</v>
      </c>
      <c r="BR108">
        <v>1912</v>
      </c>
      <c r="BS108" s="45">
        <v>40354</v>
      </c>
      <c r="BT108" s="45">
        <v>40354</v>
      </c>
    </row>
    <row r="109" spans="1:72" x14ac:dyDescent="0.25">
      <c r="A109">
        <v>106</v>
      </c>
      <c r="B109">
        <v>43450</v>
      </c>
      <c r="C109">
        <v>52042</v>
      </c>
      <c r="D109" t="s">
        <v>982</v>
      </c>
      <c r="E109" t="s">
        <v>4942</v>
      </c>
      <c r="F109">
        <v>6</v>
      </c>
      <c r="G109" t="s">
        <v>87</v>
      </c>
      <c r="H109">
        <v>4</v>
      </c>
      <c r="I109" t="s">
        <v>4421</v>
      </c>
      <c r="J109">
        <v>20</v>
      </c>
      <c r="L109" t="s">
        <v>4422</v>
      </c>
      <c r="M109" t="s">
        <v>4422</v>
      </c>
      <c r="N109" t="s">
        <v>4423</v>
      </c>
      <c r="O109">
        <v>1894490</v>
      </c>
      <c r="P109">
        <v>6686953</v>
      </c>
      <c r="Q109">
        <v>2</v>
      </c>
      <c r="R109">
        <v>38.363500000000002</v>
      </c>
      <c r="S109">
        <v>-121.56310000000001</v>
      </c>
      <c r="T109" t="s">
        <v>216</v>
      </c>
      <c r="U109" t="s">
        <v>332</v>
      </c>
      <c r="V109" t="s">
        <v>87</v>
      </c>
      <c r="W109" t="s">
        <v>87</v>
      </c>
      <c r="X109" t="s">
        <v>4538</v>
      </c>
      <c r="Y109" t="s">
        <v>170</v>
      </c>
      <c r="Z109" t="s">
        <v>4539</v>
      </c>
      <c r="AA109" t="s">
        <v>985</v>
      </c>
      <c r="AB109" t="s">
        <v>4943</v>
      </c>
      <c r="AC109">
        <v>40406</v>
      </c>
      <c r="AD109" t="s">
        <v>4476</v>
      </c>
      <c r="AE109" t="s">
        <v>4540</v>
      </c>
      <c r="AF109" t="s">
        <v>4546</v>
      </c>
      <c r="AG109" t="s">
        <v>983</v>
      </c>
      <c r="AH109" t="s">
        <v>4944</v>
      </c>
      <c r="AI109" t="s">
        <v>4945</v>
      </c>
      <c r="AJ109" t="s">
        <v>4946</v>
      </c>
      <c r="AK109">
        <v>1</v>
      </c>
      <c r="AL109" t="s">
        <v>4538</v>
      </c>
      <c r="AM109" t="s">
        <v>78</v>
      </c>
      <c r="AN109">
        <v>180201630606</v>
      </c>
      <c r="AO109" t="s">
        <v>78</v>
      </c>
      <c r="AP109">
        <v>279</v>
      </c>
      <c r="AQ109" t="s">
        <v>78</v>
      </c>
      <c r="AR109" t="s">
        <v>4430</v>
      </c>
      <c r="AS109" t="s">
        <v>4431</v>
      </c>
      <c r="AT109" t="s">
        <v>78</v>
      </c>
      <c r="AU109" t="s">
        <v>78</v>
      </c>
      <c r="AV109" t="s">
        <v>55</v>
      </c>
      <c r="AW109" t="s">
        <v>78</v>
      </c>
      <c r="AX109" t="s">
        <v>78</v>
      </c>
      <c r="AY109" t="s">
        <v>78</v>
      </c>
      <c r="AZ109" t="s">
        <v>78</v>
      </c>
      <c r="BA109" t="s">
        <v>78</v>
      </c>
      <c r="BB109" t="s">
        <v>78</v>
      </c>
      <c r="BC109" t="s">
        <v>78</v>
      </c>
      <c r="BD109" t="s">
        <v>55</v>
      </c>
      <c r="BE109" t="s">
        <v>78</v>
      </c>
      <c r="BF109" t="s">
        <v>78</v>
      </c>
      <c r="BG109" t="s">
        <v>78</v>
      </c>
      <c r="BH109" t="s">
        <v>78</v>
      </c>
      <c r="BI109" t="s">
        <v>78</v>
      </c>
      <c r="BJ109" t="s">
        <v>78</v>
      </c>
      <c r="BK109" t="s">
        <v>78</v>
      </c>
      <c r="BL109" t="s">
        <v>78</v>
      </c>
      <c r="BM109" t="s">
        <v>78</v>
      </c>
      <c r="BN109" t="s">
        <v>55</v>
      </c>
      <c r="BO109" t="s">
        <v>55</v>
      </c>
      <c r="BP109" t="s">
        <v>78</v>
      </c>
      <c r="BQ109" t="s">
        <v>4468</v>
      </c>
      <c r="BR109">
        <v>1912</v>
      </c>
      <c r="BS109" s="45">
        <v>40354</v>
      </c>
      <c r="BT109" s="45">
        <v>40354</v>
      </c>
    </row>
    <row r="110" spans="1:72" x14ac:dyDescent="0.25">
      <c r="A110">
        <v>107</v>
      </c>
      <c r="B110">
        <v>43669</v>
      </c>
      <c r="C110">
        <v>52439</v>
      </c>
      <c r="D110" t="s">
        <v>1164</v>
      </c>
      <c r="E110" t="s">
        <v>4947</v>
      </c>
      <c r="F110">
        <v>6</v>
      </c>
      <c r="G110" t="s">
        <v>87</v>
      </c>
      <c r="H110">
        <v>4</v>
      </c>
      <c r="I110" t="s">
        <v>4421</v>
      </c>
      <c r="J110">
        <v>9</v>
      </c>
      <c r="L110" t="s">
        <v>4434</v>
      </c>
      <c r="M110" t="s">
        <v>4435</v>
      </c>
      <c r="N110" t="s">
        <v>4423</v>
      </c>
      <c r="O110">
        <v>1901161</v>
      </c>
      <c r="P110">
        <v>6691929</v>
      </c>
      <c r="Q110">
        <v>2</v>
      </c>
      <c r="R110">
        <v>38.381700000000002</v>
      </c>
      <c r="S110">
        <v>-121.54559999999999</v>
      </c>
      <c r="T110" t="s">
        <v>216</v>
      </c>
      <c r="U110" t="s">
        <v>332</v>
      </c>
      <c r="V110" t="s">
        <v>87</v>
      </c>
      <c r="W110" t="s">
        <v>87</v>
      </c>
      <c r="X110" t="s">
        <v>4538</v>
      </c>
      <c r="Y110" t="s">
        <v>170</v>
      </c>
      <c r="Z110" t="s">
        <v>4668</v>
      </c>
      <c r="AA110" t="s">
        <v>4948</v>
      </c>
      <c r="AB110" t="s">
        <v>4949</v>
      </c>
      <c r="AC110">
        <v>40409</v>
      </c>
      <c r="AD110" t="s">
        <v>4476</v>
      </c>
      <c r="AE110" t="s">
        <v>4540</v>
      </c>
      <c r="AF110" t="s">
        <v>4546</v>
      </c>
      <c r="AG110" t="s">
        <v>1165</v>
      </c>
      <c r="AH110" t="s">
        <v>4950</v>
      </c>
      <c r="AI110" t="s">
        <v>4951</v>
      </c>
      <c r="AJ110" t="s">
        <v>4899</v>
      </c>
      <c r="AK110">
        <v>1</v>
      </c>
      <c r="AL110" t="s">
        <v>4538</v>
      </c>
      <c r="AM110" t="s">
        <v>78</v>
      </c>
      <c r="AN110">
        <v>180201630606</v>
      </c>
      <c r="AO110" t="s">
        <v>78</v>
      </c>
      <c r="AP110">
        <v>106</v>
      </c>
      <c r="AQ110" t="s">
        <v>78</v>
      </c>
      <c r="AR110" t="s">
        <v>4430</v>
      </c>
      <c r="AS110" t="s">
        <v>4431</v>
      </c>
      <c r="AT110" t="s">
        <v>78</v>
      </c>
      <c r="AU110" t="s">
        <v>78</v>
      </c>
      <c r="AV110" t="s">
        <v>78</v>
      </c>
      <c r="AW110" t="s">
        <v>78</v>
      </c>
      <c r="AX110" t="s">
        <v>78</v>
      </c>
      <c r="AY110" t="s">
        <v>78</v>
      </c>
      <c r="AZ110" t="s">
        <v>78</v>
      </c>
      <c r="BA110" t="s">
        <v>78</v>
      </c>
      <c r="BB110" t="s">
        <v>78</v>
      </c>
      <c r="BC110" t="s">
        <v>78</v>
      </c>
      <c r="BD110" t="s">
        <v>55</v>
      </c>
      <c r="BE110" t="s">
        <v>78</v>
      </c>
      <c r="BF110" t="s">
        <v>78</v>
      </c>
      <c r="BG110" t="s">
        <v>78</v>
      </c>
      <c r="BH110" t="s">
        <v>78</v>
      </c>
      <c r="BI110" t="s">
        <v>78</v>
      </c>
      <c r="BJ110" t="s">
        <v>78</v>
      </c>
      <c r="BK110" t="s">
        <v>78</v>
      </c>
      <c r="BL110" t="s">
        <v>78</v>
      </c>
      <c r="BM110" t="s">
        <v>78</v>
      </c>
      <c r="BN110" t="s">
        <v>55</v>
      </c>
      <c r="BO110" t="s">
        <v>55</v>
      </c>
      <c r="BP110" t="s">
        <v>78</v>
      </c>
      <c r="BQ110" t="s">
        <v>4468</v>
      </c>
      <c r="BR110">
        <v>1913</v>
      </c>
      <c r="BS110" s="45">
        <v>40359</v>
      </c>
      <c r="BT110" s="45">
        <v>40359</v>
      </c>
    </row>
    <row r="111" spans="1:72" x14ac:dyDescent="0.25">
      <c r="A111">
        <v>108</v>
      </c>
      <c r="B111">
        <v>43670</v>
      </c>
      <c r="C111">
        <v>52401</v>
      </c>
      <c r="D111" t="s">
        <v>1152</v>
      </c>
      <c r="E111" t="s">
        <v>4952</v>
      </c>
      <c r="F111">
        <v>4</v>
      </c>
      <c r="G111" t="s">
        <v>87</v>
      </c>
      <c r="H111">
        <v>4</v>
      </c>
      <c r="I111" t="s">
        <v>4421</v>
      </c>
      <c r="J111">
        <v>17</v>
      </c>
      <c r="L111" t="s">
        <v>4422</v>
      </c>
      <c r="M111" t="s">
        <v>4434</v>
      </c>
      <c r="N111" t="s">
        <v>4423</v>
      </c>
      <c r="O111">
        <v>1833147</v>
      </c>
      <c r="P111">
        <v>6687052</v>
      </c>
      <c r="Q111">
        <v>2</v>
      </c>
      <c r="R111">
        <v>38.195</v>
      </c>
      <c r="S111">
        <v>-121.5637</v>
      </c>
      <c r="U111" t="s">
        <v>216</v>
      </c>
      <c r="V111" t="s">
        <v>87</v>
      </c>
      <c r="W111" t="s">
        <v>87</v>
      </c>
      <c r="X111" t="s">
        <v>4538</v>
      </c>
      <c r="Y111" t="s">
        <v>341</v>
      </c>
      <c r="Z111" t="s">
        <v>4613</v>
      </c>
      <c r="AA111" t="s">
        <v>1155</v>
      </c>
      <c r="AB111" t="s">
        <v>4953</v>
      </c>
      <c r="AC111">
        <v>40409</v>
      </c>
      <c r="AD111" t="s">
        <v>4476</v>
      </c>
      <c r="AE111" t="s">
        <v>4540</v>
      </c>
      <c r="AF111" t="s">
        <v>4541</v>
      </c>
      <c r="AG111" t="s">
        <v>1153</v>
      </c>
      <c r="AH111" t="s">
        <v>4954</v>
      </c>
      <c r="AI111" t="s">
        <v>4955</v>
      </c>
      <c r="AJ111" t="s">
        <v>1154</v>
      </c>
      <c r="AK111">
        <v>1</v>
      </c>
      <c r="AL111" t="s">
        <v>4538</v>
      </c>
      <c r="AM111" t="s">
        <v>78</v>
      </c>
      <c r="AN111">
        <v>180201630702</v>
      </c>
      <c r="AO111" t="s">
        <v>78</v>
      </c>
      <c r="AP111">
        <v>63</v>
      </c>
      <c r="AQ111" t="s">
        <v>78</v>
      </c>
      <c r="AR111" t="s">
        <v>4430</v>
      </c>
      <c r="AS111" t="s">
        <v>4431</v>
      </c>
      <c r="AT111" t="s">
        <v>78</v>
      </c>
      <c r="AU111" t="s">
        <v>78</v>
      </c>
      <c r="AV111" t="s">
        <v>78</v>
      </c>
      <c r="AW111" t="s">
        <v>78</v>
      </c>
      <c r="AX111" t="s">
        <v>78</v>
      </c>
      <c r="AY111" t="s">
        <v>78</v>
      </c>
      <c r="AZ111" t="s">
        <v>78</v>
      </c>
      <c r="BA111" t="s">
        <v>78</v>
      </c>
      <c r="BB111" t="s">
        <v>78</v>
      </c>
      <c r="BC111" t="s">
        <v>78</v>
      </c>
      <c r="BD111" t="s">
        <v>55</v>
      </c>
      <c r="BE111" t="s">
        <v>78</v>
      </c>
      <c r="BF111" t="s">
        <v>78</v>
      </c>
      <c r="BG111" t="s">
        <v>78</v>
      </c>
      <c r="BH111" t="s">
        <v>78</v>
      </c>
      <c r="BI111" t="s">
        <v>78</v>
      </c>
      <c r="BJ111" t="s">
        <v>78</v>
      </c>
      <c r="BK111" t="s">
        <v>78</v>
      </c>
      <c r="BL111" t="s">
        <v>78</v>
      </c>
      <c r="BM111" t="s">
        <v>78</v>
      </c>
      <c r="BN111" t="s">
        <v>55</v>
      </c>
      <c r="BO111" t="s">
        <v>55</v>
      </c>
      <c r="BP111" t="s">
        <v>78</v>
      </c>
      <c r="BQ111" t="s">
        <v>4432</v>
      </c>
      <c r="BR111">
        <v>1850</v>
      </c>
      <c r="BS111" s="45">
        <v>40359</v>
      </c>
      <c r="BT111" s="45">
        <v>40359</v>
      </c>
    </row>
    <row r="112" spans="1:72" x14ac:dyDescent="0.25">
      <c r="A112">
        <v>109</v>
      </c>
      <c r="B112">
        <v>43672</v>
      </c>
      <c r="C112">
        <v>52460</v>
      </c>
      <c r="D112" t="s">
        <v>1145</v>
      </c>
      <c r="E112" t="s">
        <v>4956</v>
      </c>
      <c r="F112">
        <v>5</v>
      </c>
      <c r="G112" t="s">
        <v>87</v>
      </c>
      <c r="H112">
        <v>4</v>
      </c>
      <c r="I112" t="s">
        <v>4421</v>
      </c>
      <c r="J112">
        <v>5</v>
      </c>
      <c r="N112" t="s">
        <v>4423</v>
      </c>
      <c r="O112">
        <v>1875047</v>
      </c>
      <c r="P112">
        <v>6683401</v>
      </c>
      <c r="Q112">
        <v>2</v>
      </c>
      <c r="R112">
        <v>38.310099999999998</v>
      </c>
      <c r="S112">
        <v>-121.5758</v>
      </c>
      <c r="T112" t="s">
        <v>596</v>
      </c>
      <c r="U112" t="s">
        <v>216</v>
      </c>
      <c r="V112" t="s">
        <v>87</v>
      </c>
      <c r="W112" t="s">
        <v>87</v>
      </c>
      <c r="X112" t="s">
        <v>4538</v>
      </c>
      <c r="Y112" t="s">
        <v>341</v>
      </c>
      <c r="Z112" t="s">
        <v>4539</v>
      </c>
      <c r="AA112" t="s">
        <v>1149</v>
      </c>
      <c r="AB112" t="s">
        <v>4953</v>
      </c>
      <c r="AC112">
        <v>40413</v>
      </c>
      <c r="AD112" t="s">
        <v>4476</v>
      </c>
      <c r="AE112" t="s">
        <v>4540</v>
      </c>
      <c r="AF112" t="s">
        <v>4541</v>
      </c>
      <c r="AG112" t="s">
        <v>1146</v>
      </c>
      <c r="AH112" t="s">
        <v>4957</v>
      </c>
      <c r="AI112" t="s">
        <v>4958</v>
      </c>
      <c r="AJ112" t="s">
        <v>1147</v>
      </c>
      <c r="AK112">
        <v>1</v>
      </c>
      <c r="AL112" t="s">
        <v>4538</v>
      </c>
      <c r="AM112" t="s">
        <v>78</v>
      </c>
      <c r="AN112">
        <v>180201630702</v>
      </c>
      <c r="AO112" t="s">
        <v>78</v>
      </c>
      <c r="AP112">
        <v>215</v>
      </c>
      <c r="AQ112" t="s">
        <v>78</v>
      </c>
      <c r="AR112" t="s">
        <v>4430</v>
      </c>
      <c r="AS112" t="s">
        <v>4431</v>
      </c>
      <c r="AT112" t="s">
        <v>78</v>
      </c>
      <c r="AU112" t="s">
        <v>78</v>
      </c>
      <c r="AV112" t="s">
        <v>78</v>
      </c>
      <c r="AW112" t="s">
        <v>78</v>
      </c>
      <c r="AX112" t="s">
        <v>78</v>
      </c>
      <c r="AY112" t="s">
        <v>78</v>
      </c>
      <c r="AZ112" t="s">
        <v>78</v>
      </c>
      <c r="BA112" t="s">
        <v>78</v>
      </c>
      <c r="BB112" t="s">
        <v>78</v>
      </c>
      <c r="BC112" t="s">
        <v>78</v>
      </c>
      <c r="BD112" t="s">
        <v>55</v>
      </c>
      <c r="BE112" t="s">
        <v>78</v>
      </c>
      <c r="BF112" t="s">
        <v>78</v>
      </c>
      <c r="BG112" t="s">
        <v>78</v>
      </c>
      <c r="BH112" t="s">
        <v>78</v>
      </c>
      <c r="BI112" t="s">
        <v>78</v>
      </c>
      <c r="BJ112" t="s">
        <v>78</v>
      </c>
      <c r="BK112" t="s">
        <v>78</v>
      </c>
      <c r="BL112" t="s">
        <v>78</v>
      </c>
      <c r="BM112" t="s">
        <v>78</v>
      </c>
      <c r="BN112" t="s">
        <v>55</v>
      </c>
      <c r="BO112" t="s">
        <v>55</v>
      </c>
      <c r="BP112" t="s">
        <v>78</v>
      </c>
      <c r="BQ112" t="s">
        <v>4432</v>
      </c>
      <c r="BR112">
        <v>1850</v>
      </c>
      <c r="BS112" s="45">
        <v>40359</v>
      </c>
      <c r="BT112" s="45">
        <v>40737</v>
      </c>
    </row>
    <row r="113" spans="1:72" x14ac:dyDescent="0.25">
      <c r="A113">
        <v>110</v>
      </c>
      <c r="B113">
        <v>43153</v>
      </c>
      <c r="C113">
        <v>51486</v>
      </c>
      <c r="D113" t="s">
        <v>673</v>
      </c>
      <c r="E113" t="s">
        <v>4959</v>
      </c>
      <c r="F113">
        <v>1</v>
      </c>
      <c r="G113" t="s">
        <v>4420</v>
      </c>
      <c r="H113">
        <v>5</v>
      </c>
      <c r="I113" t="s">
        <v>4421</v>
      </c>
      <c r="J113">
        <v>34</v>
      </c>
      <c r="K113" t="s">
        <v>4520</v>
      </c>
      <c r="L113" t="s">
        <v>4448</v>
      </c>
      <c r="M113" t="s">
        <v>4448</v>
      </c>
      <c r="N113" t="s">
        <v>4423</v>
      </c>
      <c r="O113">
        <v>2119460</v>
      </c>
      <c r="P113">
        <v>6296281</v>
      </c>
      <c r="Q113">
        <v>3</v>
      </c>
      <c r="R113">
        <v>37.812100000000001</v>
      </c>
      <c r="S113">
        <v>-121.4187</v>
      </c>
      <c r="T113" t="s">
        <v>57</v>
      </c>
      <c r="U113" t="s">
        <v>627</v>
      </c>
      <c r="V113" t="s">
        <v>87</v>
      </c>
      <c r="W113" t="s">
        <v>87</v>
      </c>
      <c r="X113" t="s">
        <v>4474</v>
      </c>
      <c r="Y113" t="s">
        <v>59</v>
      </c>
      <c r="Z113" t="s">
        <v>4134</v>
      </c>
      <c r="AA113" t="s">
        <v>676</v>
      </c>
      <c r="AC113">
        <v>40310</v>
      </c>
      <c r="AD113" t="s">
        <v>4476</v>
      </c>
      <c r="AE113" t="s">
        <v>3435</v>
      </c>
      <c r="AF113" t="s">
        <v>4960</v>
      </c>
      <c r="AG113" t="s">
        <v>674</v>
      </c>
      <c r="AH113" t="s">
        <v>4961</v>
      </c>
      <c r="AI113" t="s">
        <v>4962</v>
      </c>
      <c r="AJ113" t="s">
        <v>675</v>
      </c>
      <c r="AK113">
        <v>1</v>
      </c>
      <c r="AL113" t="s">
        <v>4474</v>
      </c>
      <c r="AM113" t="s">
        <v>78</v>
      </c>
      <c r="AN113">
        <v>180400030605</v>
      </c>
      <c r="AO113" t="s">
        <v>78</v>
      </c>
      <c r="AP113">
        <v>62.4</v>
      </c>
      <c r="AQ113" t="s">
        <v>78</v>
      </c>
      <c r="AR113" t="s">
        <v>4430</v>
      </c>
      <c r="AS113" t="s">
        <v>4431</v>
      </c>
      <c r="AT113" t="s">
        <v>78</v>
      </c>
      <c r="AU113" t="s">
        <v>78</v>
      </c>
      <c r="AV113" t="s">
        <v>78</v>
      </c>
      <c r="AW113" t="s">
        <v>78</v>
      </c>
      <c r="AX113" t="s">
        <v>78</v>
      </c>
      <c r="AY113" t="s">
        <v>78</v>
      </c>
      <c r="AZ113" t="s">
        <v>78</v>
      </c>
      <c r="BA113" t="s">
        <v>78</v>
      </c>
      <c r="BB113" t="s">
        <v>78</v>
      </c>
      <c r="BC113" t="s">
        <v>78</v>
      </c>
      <c r="BD113" t="s">
        <v>55</v>
      </c>
      <c r="BE113" t="s">
        <v>78</v>
      </c>
      <c r="BF113" t="s">
        <v>78</v>
      </c>
      <c r="BG113" t="s">
        <v>78</v>
      </c>
      <c r="BH113" t="s">
        <v>78</v>
      </c>
      <c r="BI113" t="s">
        <v>78</v>
      </c>
      <c r="BJ113" t="s">
        <v>78</v>
      </c>
      <c r="BK113" t="s">
        <v>78</v>
      </c>
      <c r="BL113" t="s">
        <v>78</v>
      </c>
      <c r="BM113" t="s">
        <v>78</v>
      </c>
      <c r="BN113" t="s">
        <v>55</v>
      </c>
      <c r="BO113" t="s">
        <v>78</v>
      </c>
      <c r="BP113" t="s">
        <v>78</v>
      </c>
      <c r="BQ113" t="s">
        <v>4432</v>
      </c>
      <c r="BR113">
        <v>1842</v>
      </c>
      <c r="BS113" s="45">
        <v>39918</v>
      </c>
      <c r="BT113" s="45">
        <v>39918</v>
      </c>
    </row>
    <row r="114" spans="1:72" x14ac:dyDescent="0.25">
      <c r="A114">
        <v>111</v>
      </c>
      <c r="B114">
        <v>43772</v>
      </c>
      <c r="C114">
        <v>52465</v>
      </c>
      <c r="D114" t="s">
        <v>1138</v>
      </c>
      <c r="E114" t="s">
        <v>4963</v>
      </c>
      <c r="F114">
        <v>6</v>
      </c>
      <c r="G114" t="s">
        <v>87</v>
      </c>
      <c r="H114">
        <v>4</v>
      </c>
      <c r="I114" t="s">
        <v>4421</v>
      </c>
      <c r="J114">
        <v>28</v>
      </c>
      <c r="L114" t="s">
        <v>4422</v>
      </c>
      <c r="M114" t="s">
        <v>4434</v>
      </c>
      <c r="N114" t="s">
        <v>4423</v>
      </c>
      <c r="O114">
        <v>1888105</v>
      </c>
      <c r="P114">
        <v>6692271</v>
      </c>
      <c r="Q114">
        <v>2</v>
      </c>
      <c r="R114">
        <v>38.3459</v>
      </c>
      <c r="S114">
        <v>-121.5446</v>
      </c>
      <c r="T114" t="s">
        <v>596</v>
      </c>
      <c r="U114" t="s">
        <v>216</v>
      </c>
      <c r="V114" t="s">
        <v>87</v>
      </c>
      <c r="W114" t="s">
        <v>87</v>
      </c>
      <c r="X114" t="s">
        <v>4538</v>
      </c>
      <c r="Y114" t="s">
        <v>341</v>
      </c>
      <c r="Z114" t="s">
        <v>4539</v>
      </c>
      <c r="AA114" t="s">
        <v>1141</v>
      </c>
      <c r="AB114" t="s">
        <v>4964</v>
      </c>
      <c r="AC114">
        <v>40415</v>
      </c>
      <c r="AD114" t="s">
        <v>4476</v>
      </c>
      <c r="AE114" t="s">
        <v>4540</v>
      </c>
      <c r="AF114" t="s">
        <v>4541</v>
      </c>
      <c r="AG114" t="s">
        <v>1139</v>
      </c>
      <c r="AH114" t="s">
        <v>4965</v>
      </c>
      <c r="AI114" t="s">
        <v>4966</v>
      </c>
      <c r="AJ114" t="s">
        <v>1140</v>
      </c>
      <c r="AK114">
        <v>1</v>
      </c>
      <c r="AL114" t="s">
        <v>4538</v>
      </c>
      <c r="AM114" t="s">
        <v>78</v>
      </c>
      <c r="AN114">
        <v>180201630702</v>
      </c>
      <c r="AO114" t="s">
        <v>78</v>
      </c>
      <c r="AP114">
        <v>77.5</v>
      </c>
      <c r="AQ114" t="s">
        <v>78</v>
      </c>
      <c r="AR114" t="s">
        <v>4430</v>
      </c>
      <c r="AS114" t="s">
        <v>4431</v>
      </c>
      <c r="AT114" t="s">
        <v>78</v>
      </c>
      <c r="AU114" t="s">
        <v>78</v>
      </c>
      <c r="AV114" t="s">
        <v>78</v>
      </c>
      <c r="AW114" t="s">
        <v>78</v>
      </c>
      <c r="AX114" t="s">
        <v>78</v>
      </c>
      <c r="AY114" t="s">
        <v>78</v>
      </c>
      <c r="AZ114" t="s">
        <v>78</v>
      </c>
      <c r="BA114" t="s">
        <v>78</v>
      </c>
      <c r="BB114" t="s">
        <v>78</v>
      </c>
      <c r="BC114" t="s">
        <v>78</v>
      </c>
      <c r="BD114" t="s">
        <v>55</v>
      </c>
      <c r="BE114" t="s">
        <v>78</v>
      </c>
      <c r="BF114" t="s">
        <v>78</v>
      </c>
      <c r="BG114" t="s">
        <v>78</v>
      </c>
      <c r="BH114" t="s">
        <v>78</v>
      </c>
      <c r="BI114" t="s">
        <v>78</v>
      </c>
      <c r="BJ114" t="s">
        <v>78</v>
      </c>
      <c r="BK114" t="s">
        <v>78</v>
      </c>
      <c r="BL114" t="s">
        <v>78</v>
      </c>
      <c r="BM114" t="s">
        <v>78</v>
      </c>
      <c r="BN114" t="s">
        <v>55</v>
      </c>
      <c r="BO114" t="s">
        <v>55</v>
      </c>
      <c r="BP114" t="s">
        <v>78</v>
      </c>
      <c r="BQ114" t="s">
        <v>4432</v>
      </c>
      <c r="BR114">
        <v>1850</v>
      </c>
      <c r="BS114" s="45">
        <v>40359</v>
      </c>
      <c r="BT114" s="45">
        <v>40359</v>
      </c>
    </row>
    <row r="115" spans="1:72" x14ac:dyDescent="0.25">
      <c r="A115">
        <v>112</v>
      </c>
      <c r="B115">
        <v>43773</v>
      </c>
      <c r="C115">
        <v>52464</v>
      </c>
      <c r="D115" t="s">
        <v>2438</v>
      </c>
      <c r="E115" t="s">
        <v>4967</v>
      </c>
      <c r="F115">
        <v>4</v>
      </c>
      <c r="G115" t="s">
        <v>87</v>
      </c>
      <c r="H115">
        <v>5</v>
      </c>
      <c r="I115" t="s">
        <v>4421</v>
      </c>
      <c r="J115">
        <v>10</v>
      </c>
      <c r="L115" t="s">
        <v>4435</v>
      </c>
      <c r="M115" t="s">
        <v>4434</v>
      </c>
      <c r="N115" t="s">
        <v>4423</v>
      </c>
      <c r="O115">
        <v>2262297</v>
      </c>
      <c r="P115">
        <v>6298984</v>
      </c>
      <c r="Q115">
        <v>3</v>
      </c>
      <c r="R115">
        <v>38.2044</v>
      </c>
      <c r="S115">
        <v>-121.41419999999999</v>
      </c>
      <c r="T115" t="s">
        <v>596</v>
      </c>
      <c r="U115" t="s">
        <v>1888</v>
      </c>
      <c r="V115" t="s">
        <v>87</v>
      </c>
      <c r="W115" t="s">
        <v>87</v>
      </c>
      <c r="X115" t="s">
        <v>4474</v>
      </c>
      <c r="Y115" t="s">
        <v>59</v>
      </c>
      <c r="Z115" t="s">
        <v>4859</v>
      </c>
      <c r="AA115" t="s">
        <v>4968</v>
      </c>
      <c r="AB115" t="s">
        <v>4969</v>
      </c>
      <c r="AC115">
        <v>40415</v>
      </c>
      <c r="AD115" t="s">
        <v>4476</v>
      </c>
      <c r="AE115" t="s">
        <v>4558</v>
      </c>
      <c r="AF115" t="s">
        <v>324</v>
      </c>
      <c r="AG115" t="s">
        <v>4085</v>
      </c>
      <c r="AH115" t="s">
        <v>4970</v>
      </c>
      <c r="AI115" t="s">
        <v>4971</v>
      </c>
      <c r="AJ115" t="s">
        <v>4972</v>
      </c>
      <c r="AK115">
        <v>1</v>
      </c>
      <c r="AL115" t="s">
        <v>4474</v>
      </c>
      <c r="AM115" t="s">
        <v>78</v>
      </c>
      <c r="AN115">
        <v>180400121103</v>
      </c>
      <c r="AO115" t="s">
        <v>78</v>
      </c>
      <c r="AP115">
        <v>99</v>
      </c>
      <c r="AQ115" t="s">
        <v>78</v>
      </c>
      <c r="AR115" t="s">
        <v>4430</v>
      </c>
      <c r="AS115" t="s">
        <v>4431</v>
      </c>
      <c r="AT115" t="s">
        <v>78</v>
      </c>
      <c r="AU115" t="s">
        <v>78</v>
      </c>
      <c r="AV115" t="s">
        <v>78</v>
      </c>
      <c r="AW115" t="s">
        <v>78</v>
      </c>
      <c r="AX115" t="s">
        <v>78</v>
      </c>
      <c r="AY115" t="s">
        <v>78</v>
      </c>
      <c r="AZ115" t="s">
        <v>78</v>
      </c>
      <c r="BA115" t="s">
        <v>78</v>
      </c>
      <c r="BB115" t="s">
        <v>78</v>
      </c>
      <c r="BC115" t="s">
        <v>78</v>
      </c>
      <c r="BD115" t="s">
        <v>55</v>
      </c>
      <c r="BE115" t="s">
        <v>78</v>
      </c>
      <c r="BF115" t="s">
        <v>78</v>
      </c>
      <c r="BG115" t="s">
        <v>78</v>
      </c>
      <c r="BH115" t="s">
        <v>78</v>
      </c>
      <c r="BI115" t="s">
        <v>78</v>
      </c>
      <c r="BJ115" t="s">
        <v>78</v>
      </c>
      <c r="BK115" t="s">
        <v>78</v>
      </c>
      <c r="BL115" t="s">
        <v>78</v>
      </c>
      <c r="BM115" t="s">
        <v>78</v>
      </c>
      <c r="BN115" t="s">
        <v>55</v>
      </c>
      <c r="BO115" t="s">
        <v>55</v>
      </c>
      <c r="BP115" t="s">
        <v>78</v>
      </c>
      <c r="BQ115" t="s">
        <v>4468</v>
      </c>
      <c r="BR115" t="s">
        <v>78</v>
      </c>
      <c r="BS115" s="45">
        <v>40359</v>
      </c>
      <c r="BT115" s="45">
        <v>40359</v>
      </c>
    </row>
    <row r="116" spans="1:72" x14ac:dyDescent="0.25">
      <c r="A116">
        <v>113</v>
      </c>
      <c r="B116">
        <v>42784</v>
      </c>
      <c r="C116">
        <v>8295</v>
      </c>
      <c r="D116" t="s">
        <v>393</v>
      </c>
      <c r="E116" t="s">
        <v>4973</v>
      </c>
      <c r="F116">
        <v>2</v>
      </c>
      <c r="G116" t="s">
        <v>4420</v>
      </c>
      <c r="H116">
        <v>4</v>
      </c>
      <c r="I116" t="s">
        <v>4421</v>
      </c>
      <c r="J116">
        <v>1</v>
      </c>
      <c r="K116" t="s">
        <v>4520</v>
      </c>
      <c r="N116" t="s">
        <v>4423</v>
      </c>
      <c r="O116">
        <v>2108204.58476</v>
      </c>
      <c r="P116">
        <v>6276167.6839800002</v>
      </c>
      <c r="Q116">
        <v>3</v>
      </c>
      <c r="R116">
        <v>37.78060456</v>
      </c>
      <c r="S116">
        <v>-121.48790542</v>
      </c>
      <c r="U116" t="s">
        <v>397</v>
      </c>
      <c r="V116" t="s">
        <v>87</v>
      </c>
      <c r="W116" t="s">
        <v>87</v>
      </c>
      <c r="X116" t="s">
        <v>4474</v>
      </c>
      <c r="Y116" t="s">
        <v>59</v>
      </c>
      <c r="Z116" t="s">
        <v>4134</v>
      </c>
      <c r="AC116">
        <v>39354</v>
      </c>
      <c r="AD116" t="s">
        <v>4476</v>
      </c>
      <c r="AE116" t="s">
        <v>3435</v>
      </c>
      <c r="AF116" t="s">
        <v>4960</v>
      </c>
      <c r="AG116" t="s">
        <v>394</v>
      </c>
      <c r="AH116" t="s">
        <v>4974</v>
      </c>
      <c r="AI116" t="s">
        <v>4975</v>
      </c>
      <c r="AJ116" t="s">
        <v>394</v>
      </c>
      <c r="AK116">
        <v>1</v>
      </c>
      <c r="AL116" t="s">
        <v>4474</v>
      </c>
      <c r="AM116" t="s">
        <v>78</v>
      </c>
      <c r="AN116">
        <v>180400030605</v>
      </c>
      <c r="AO116" t="s">
        <v>78</v>
      </c>
      <c r="AP116" t="s">
        <v>78</v>
      </c>
      <c r="AQ116" t="s">
        <v>78</v>
      </c>
      <c r="AR116" t="s">
        <v>4430</v>
      </c>
      <c r="AS116" t="s">
        <v>4431</v>
      </c>
      <c r="AT116" t="s">
        <v>78</v>
      </c>
      <c r="AU116" t="s">
        <v>78</v>
      </c>
      <c r="AV116" t="s">
        <v>78</v>
      </c>
      <c r="AW116" t="s">
        <v>78</v>
      </c>
      <c r="AX116" t="s">
        <v>78</v>
      </c>
      <c r="AY116" t="s">
        <v>78</v>
      </c>
      <c r="AZ116" t="s">
        <v>78</v>
      </c>
      <c r="BA116" t="s">
        <v>78</v>
      </c>
      <c r="BB116" t="s">
        <v>78</v>
      </c>
      <c r="BC116" t="s">
        <v>78</v>
      </c>
      <c r="BD116" t="s">
        <v>55</v>
      </c>
      <c r="BE116" t="s">
        <v>78</v>
      </c>
      <c r="BF116" t="s">
        <v>78</v>
      </c>
      <c r="BG116" t="s">
        <v>78</v>
      </c>
      <c r="BH116" t="s">
        <v>78</v>
      </c>
      <c r="BI116" t="s">
        <v>78</v>
      </c>
      <c r="BJ116" t="s">
        <v>78</v>
      </c>
      <c r="BK116" t="s">
        <v>78</v>
      </c>
      <c r="BL116" t="s">
        <v>78</v>
      </c>
      <c r="BM116" t="s">
        <v>78</v>
      </c>
      <c r="BN116" t="s">
        <v>55</v>
      </c>
      <c r="BO116" t="s">
        <v>78</v>
      </c>
      <c r="BP116" t="s">
        <v>78</v>
      </c>
      <c r="BQ116" t="s">
        <v>4432</v>
      </c>
      <c r="BR116">
        <v>1919</v>
      </c>
      <c r="BS116" s="45" t="s">
        <v>78</v>
      </c>
      <c r="BT116" s="45">
        <v>26665</v>
      </c>
    </row>
    <row r="117" spans="1:72" x14ac:dyDescent="0.25">
      <c r="A117">
        <v>114</v>
      </c>
      <c r="B117">
        <v>43331</v>
      </c>
      <c r="C117">
        <v>52097</v>
      </c>
      <c r="D117" t="s">
        <v>1098</v>
      </c>
      <c r="E117" t="s">
        <v>4976</v>
      </c>
      <c r="F117">
        <v>0</v>
      </c>
      <c r="H117">
        <v>0</v>
      </c>
      <c r="J117">
        <v>0</v>
      </c>
      <c r="N117" t="s">
        <v>4423</v>
      </c>
      <c r="O117">
        <v>1870987</v>
      </c>
      <c r="P117">
        <v>6667662</v>
      </c>
      <c r="Q117">
        <v>2</v>
      </c>
      <c r="R117">
        <v>38.299199999999999</v>
      </c>
      <c r="S117">
        <v>-121.6307</v>
      </c>
      <c r="T117" t="s">
        <v>931</v>
      </c>
      <c r="U117" t="s">
        <v>1101</v>
      </c>
      <c r="V117" t="s">
        <v>87</v>
      </c>
      <c r="W117" t="s">
        <v>87</v>
      </c>
      <c r="X117" t="s">
        <v>4538</v>
      </c>
      <c r="Y117" t="s">
        <v>77</v>
      </c>
      <c r="Z117" t="s">
        <v>4551</v>
      </c>
      <c r="AA117" t="s">
        <v>1102</v>
      </c>
      <c r="AC117">
        <v>40399</v>
      </c>
      <c r="AD117" t="s">
        <v>4476</v>
      </c>
      <c r="AE117" t="s">
        <v>4540</v>
      </c>
      <c r="AF117" t="s">
        <v>4546</v>
      </c>
      <c r="AG117" t="s">
        <v>1099</v>
      </c>
      <c r="AH117" t="s">
        <v>4977</v>
      </c>
      <c r="AJ117" t="s">
        <v>4978</v>
      </c>
      <c r="AK117">
        <v>1</v>
      </c>
      <c r="AL117" t="s">
        <v>4538</v>
      </c>
      <c r="AM117" t="s">
        <v>78</v>
      </c>
      <c r="AN117">
        <v>180201630606</v>
      </c>
      <c r="AO117" t="s">
        <v>78</v>
      </c>
      <c r="AP117">
        <v>73</v>
      </c>
      <c r="AQ117" t="s">
        <v>78</v>
      </c>
      <c r="AR117" t="s">
        <v>4430</v>
      </c>
      <c r="AS117" t="s">
        <v>4431</v>
      </c>
      <c r="AT117" t="s">
        <v>78</v>
      </c>
      <c r="AU117" t="s">
        <v>78</v>
      </c>
      <c r="AV117" t="s">
        <v>78</v>
      </c>
      <c r="AW117" t="s">
        <v>78</v>
      </c>
      <c r="AX117" t="s">
        <v>78</v>
      </c>
      <c r="AY117" t="s">
        <v>78</v>
      </c>
      <c r="AZ117" t="s">
        <v>78</v>
      </c>
      <c r="BA117" t="s">
        <v>78</v>
      </c>
      <c r="BB117" t="s">
        <v>78</v>
      </c>
      <c r="BC117" t="s">
        <v>78</v>
      </c>
      <c r="BD117" t="s">
        <v>55</v>
      </c>
      <c r="BE117" t="s">
        <v>78</v>
      </c>
      <c r="BF117" t="s">
        <v>78</v>
      </c>
      <c r="BG117" t="s">
        <v>78</v>
      </c>
      <c r="BH117" t="s">
        <v>78</v>
      </c>
      <c r="BI117" t="s">
        <v>78</v>
      </c>
      <c r="BJ117" t="s">
        <v>78</v>
      </c>
      <c r="BK117" t="s">
        <v>78</v>
      </c>
      <c r="BL117" t="s">
        <v>78</v>
      </c>
      <c r="BM117" t="s">
        <v>78</v>
      </c>
      <c r="BN117" t="s">
        <v>55</v>
      </c>
      <c r="BO117" t="s">
        <v>78</v>
      </c>
      <c r="BP117" t="s">
        <v>78</v>
      </c>
      <c r="BQ117" t="s">
        <v>4432</v>
      </c>
      <c r="BR117">
        <v>1850</v>
      </c>
      <c r="BS117" s="45">
        <v>40359</v>
      </c>
      <c r="BT117" s="45">
        <v>40359</v>
      </c>
    </row>
    <row r="118" spans="1:72" x14ac:dyDescent="0.25">
      <c r="A118">
        <v>115</v>
      </c>
      <c r="B118">
        <v>43489</v>
      </c>
      <c r="C118">
        <v>51252</v>
      </c>
      <c r="D118" t="s">
        <v>601</v>
      </c>
      <c r="E118" t="s">
        <v>4979</v>
      </c>
      <c r="F118">
        <v>1</v>
      </c>
      <c r="G118" t="s">
        <v>4420</v>
      </c>
      <c r="H118">
        <v>5</v>
      </c>
      <c r="I118" t="s">
        <v>4421</v>
      </c>
      <c r="J118">
        <v>1</v>
      </c>
      <c r="K118" t="s">
        <v>4520</v>
      </c>
      <c r="L118" t="s">
        <v>4434</v>
      </c>
      <c r="M118" t="s">
        <v>4422</v>
      </c>
      <c r="N118" t="s">
        <v>4423</v>
      </c>
      <c r="O118">
        <v>2141741</v>
      </c>
      <c r="P118">
        <v>6308661</v>
      </c>
      <c r="Q118">
        <v>3</v>
      </c>
      <c r="R118">
        <v>37.873600000000003</v>
      </c>
      <c r="S118">
        <v>-121.3766</v>
      </c>
      <c r="T118" t="s">
        <v>128</v>
      </c>
      <c r="U118" t="s">
        <v>692</v>
      </c>
      <c r="V118" t="s">
        <v>87</v>
      </c>
      <c r="W118" t="s">
        <v>87</v>
      </c>
      <c r="X118" t="s">
        <v>4474</v>
      </c>
      <c r="Y118" t="s">
        <v>59</v>
      </c>
      <c r="Z118" t="s">
        <v>4134</v>
      </c>
      <c r="AA118" t="s">
        <v>606</v>
      </c>
      <c r="AC118">
        <v>40211</v>
      </c>
      <c r="AD118" t="s">
        <v>4476</v>
      </c>
      <c r="AE118" t="s">
        <v>3435</v>
      </c>
      <c r="AF118" t="s">
        <v>4927</v>
      </c>
      <c r="AG118" t="s">
        <v>602</v>
      </c>
      <c r="AH118" t="s">
        <v>4980</v>
      </c>
      <c r="AI118" t="s">
        <v>4981</v>
      </c>
      <c r="AJ118" t="s">
        <v>603</v>
      </c>
      <c r="AK118">
        <v>1</v>
      </c>
      <c r="AL118" t="s">
        <v>4474</v>
      </c>
      <c r="AM118" t="s">
        <v>78</v>
      </c>
      <c r="AN118">
        <v>180400030906</v>
      </c>
      <c r="AO118" t="s">
        <v>78</v>
      </c>
      <c r="AP118" t="s">
        <v>78</v>
      </c>
      <c r="AQ118" t="s">
        <v>78</v>
      </c>
      <c r="AR118" t="s">
        <v>4430</v>
      </c>
      <c r="AS118" t="s">
        <v>4431</v>
      </c>
      <c r="AT118" t="s">
        <v>78</v>
      </c>
      <c r="AU118" t="s">
        <v>78</v>
      </c>
      <c r="AV118" t="s">
        <v>78</v>
      </c>
      <c r="AW118" t="s">
        <v>78</v>
      </c>
      <c r="AX118" t="s">
        <v>78</v>
      </c>
      <c r="AY118" t="s">
        <v>78</v>
      </c>
      <c r="AZ118" t="s">
        <v>78</v>
      </c>
      <c r="BA118" t="s">
        <v>78</v>
      </c>
      <c r="BB118" t="s">
        <v>78</v>
      </c>
      <c r="BC118" t="s">
        <v>78</v>
      </c>
      <c r="BD118" t="s">
        <v>55</v>
      </c>
      <c r="BE118" t="s">
        <v>78</v>
      </c>
      <c r="BF118" t="s">
        <v>78</v>
      </c>
      <c r="BG118" t="s">
        <v>78</v>
      </c>
      <c r="BH118" t="s">
        <v>78</v>
      </c>
      <c r="BI118" t="s">
        <v>78</v>
      </c>
      <c r="BJ118" t="s">
        <v>78</v>
      </c>
      <c r="BK118" t="s">
        <v>78</v>
      </c>
      <c r="BL118" t="s">
        <v>78</v>
      </c>
      <c r="BM118" t="s">
        <v>78</v>
      </c>
      <c r="BN118" t="s">
        <v>55</v>
      </c>
      <c r="BO118" t="s">
        <v>55</v>
      </c>
      <c r="BP118" t="s">
        <v>78</v>
      </c>
      <c r="BQ118" t="s">
        <v>4468</v>
      </c>
      <c r="BR118">
        <v>1800</v>
      </c>
      <c r="BS118" s="45">
        <v>39923</v>
      </c>
      <c r="BT118" s="45">
        <v>39923</v>
      </c>
    </row>
    <row r="119" spans="1:72" x14ac:dyDescent="0.25">
      <c r="A119">
        <v>116</v>
      </c>
      <c r="B119">
        <v>43648</v>
      </c>
      <c r="C119">
        <v>51564</v>
      </c>
      <c r="D119" t="s">
        <v>710</v>
      </c>
      <c r="E119" t="s">
        <v>4982</v>
      </c>
      <c r="F119">
        <v>2</v>
      </c>
      <c r="G119" t="s">
        <v>87</v>
      </c>
      <c r="H119">
        <v>5</v>
      </c>
      <c r="I119" t="s">
        <v>4421</v>
      </c>
      <c r="J119">
        <v>36</v>
      </c>
      <c r="K119" t="s">
        <v>4520</v>
      </c>
      <c r="L119" t="s">
        <v>4448</v>
      </c>
      <c r="M119" t="s">
        <v>4434</v>
      </c>
      <c r="N119" t="s">
        <v>4423</v>
      </c>
      <c r="O119">
        <v>2179689</v>
      </c>
      <c r="P119">
        <v>6307133</v>
      </c>
      <c r="Q119">
        <v>3</v>
      </c>
      <c r="R119">
        <v>37.977800000000002</v>
      </c>
      <c r="S119">
        <v>-121.3831</v>
      </c>
      <c r="T119" t="s">
        <v>216</v>
      </c>
      <c r="U119" t="s">
        <v>128</v>
      </c>
      <c r="V119" t="s">
        <v>87</v>
      </c>
      <c r="W119" t="s">
        <v>87</v>
      </c>
      <c r="X119" t="s">
        <v>4474</v>
      </c>
      <c r="Y119" t="s">
        <v>59</v>
      </c>
      <c r="Z119" t="s">
        <v>4853</v>
      </c>
      <c r="AA119" t="s">
        <v>4983</v>
      </c>
      <c r="AC119">
        <v>40280</v>
      </c>
      <c r="AD119" t="s">
        <v>4476</v>
      </c>
      <c r="AE119" t="s">
        <v>3435</v>
      </c>
      <c r="AF119" t="s">
        <v>4870</v>
      </c>
      <c r="AG119" t="s">
        <v>701</v>
      </c>
      <c r="AH119" t="s">
        <v>4984</v>
      </c>
      <c r="AI119" t="s">
        <v>4985</v>
      </c>
      <c r="AJ119" t="s">
        <v>702</v>
      </c>
      <c r="AK119">
        <v>1</v>
      </c>
      <c r="AL119" t="s">
        <v>4474</v>
      </c>
      <c r="AM119" t="s">
        <v>78</v>
      </c>
      <c r="AN119">
        <v>180400030504</v>
      </c>
      <c r="AO119" t="s">
        <v>78</v>
      </c>
      <c r="AP119">
        <v>145</v>
      </c>
      <c r="AQ119" t="s">
        <v>78</v>
      </c>
      <c r="AR119" t="s">
        <v>4430</v>
      </c>
      <c r="AS119" t="s">
        <v>4431</v>
      </c>
      <c r="AT119" t="s">
        <v>78</v>
      </c>
      <c r="AU119" t="s">
        <v>78</v>
      </c>
      <c r="AV119" t="s">
        <v>78</v>
      </c>
      <c r="AW119" t="s">
        <v>78</v>
      </c>
      <c r="AX119" t="s">
        <v>78</v>
      </c>
      <c r="AY119" t="s">
        <v>78</v>
      </c>
      <c r="AZ119" t="s">
        <v>78</v>
      </c>
      <c r="BA119" t="s">
        <v>78</v>
      </c>
      <c r="BB119" t="s">
        <v>78</v>
      </c>
      <c r="BC119" t="s">
        <v>78</v>
      </c>
      <c r="BD119" t="s">
        <v>55</v>
      </c>
      <c r="BE119" t="s">
        <v>78</v>
      </c>
      <c r="BF119" t="s">
        <v>78</v>
      </c>
      <c r="BG119" t="s">
        <v>78</v>
      </c>
      <c r="BH119" t="s">
        <v>78</v>
      </c>
      <c r="BI119" t="s">
        <v>78</v>
      </c>
      <c r="BJ119" t="s">
        <v>78</v>
      </c>
      <c r="BK119" t="s">
        <v>78</v>
      </c>
      <c r="BL119" t="s">
        <v>78</v>
      </c>
      <c r="BM119" t="s">
        <v>78</v>
      </c>
      <c r="BN119" t="s">
        <v>55</v>
      </c>
      <c r="BO119" t="s">
        <v>55</v>
      </c>
      <c r="BP119" t="s">
        <v>78</v>
      </c>
      <c r="BQ119" t="s">
        <v>4432</v>
      </c>
      <c r="BR119">
        <v>1800</v>
      </c>
      <c r="BS119" s="45">
        <v>39919</v>
      </c>
      <c r="BT119" s="45">
        <v>39919</v>
      </c>
    </row>
    <row r="120" spans="1:72" x14ac:dyDescent="0.25">
      <c r="A120">
        <v>117</v>
      </c>
      <c r="B120">
        <v>42727</v>
      </c>
      <c r="C120">
        <v>33096</v>
      </c>
      <c r="D120" t="s">
        <v>492</v>
      </c>
      <c r="E120" t="s">
        <v>4986</v>
      </c>
      <c r="F120">
        <v>18</v>
      </c>
      <c r="G120" t="s">
        <v>87</v>
      </c>
      <c r="H120">
        <v>12</v>
      </c>
      <c r="I120" t="s">
        <v>4421</v>
      </c>
      <c r="J120">
        <v>5</v>
      </c>
      <c r="L120" t="s">
        <v>4448</v>
      </c>
      <c r="M120" t="s">
        <v>4422</v>
      </c>
      <c r="N120" t="s">
        <v>4423</v>
      </c>
      <c r="O120">
        <v>2292189.1009800001</v>
      </c>
      <c r="P120">
        <v>6941661.3910800004</v>
      </c>
      <c r="Q120">
        <v>2</v>
      </c>
      <c r="R120">
        <v>39.448568950000002</v>
      </c>
      <c r="S120">
        <v>-120.65428964</v>
      </c>
      <c r="U120" t="s">
        <v>493</v>
      </c>
      <c r="V120" t="s">
        <v>87</v>
      </c>
      <c r="W120" t="s">
        <v>55</v>
      </c>
      <c r="X120" t="s">
        <v>739</v>
      </c>
      <c r="Y120" t="s">
        <v>254</v>
      </c>
      <c r="Z120" t="s">
        <v>4742</v>
      </c>
      <c r="AC120">
        <v>39354</v>
      </c>
      <c r="AE120" t="s">
        <v>4724</v>
      </c>
      <c r="AF120" t="s">
        <v>4743</v>
      </c>
      <c r="AG120" t="s">
        <v>456</v>
      </c>
      <c r="AH120" t="s">
        <v>4987</v>
      </c>
      <c r="AI120" t="s">
        <v>4745</v>
      </c>
      <c r="AJ120" t="s">
        <v>456</v>
      </c>
      <c r="AK120">
        <v>1</v>
      </c>
      <c r="AL120" t="s">
        <v>739</v>
      </c>
      <c r="AM120" t="s">
        <v>78</v>
      </c>
      <c r="AN120">
        <v>180201250603</v>
      </c>
      <c r="AO120" t="s">
        <v>78</v>
      </c>
      <c r="AP120">
        <v>28400</v>
      </c>
      <c r="AQ120" t="s">
        <v>78</v>
      </c>
      <c r="AR120" t="s">
        <v>4430</v>
      </c>
      <c r="AS120" t="s">
        <v>4431</v>
      </c>
      <c r="AT120" t="s">
        <v>78</v>
      </c>
      <c r="AU120" t="s">
        <v>78</v>
      </c>
      <c r="AV120" t="s">
        <v>55</v>
      </c>
      <c r="AW120" t="s">
        <v>78</v>
      </c>
      <c r="AX120" t="s">
        <v>55</v>
      </c>
      <c r="AY120" t="s">
        <v>78</v>
      </c>
      <c r="AZ120" t="s">
        <v>78</v>
      </c>
      <c r="BA120" t="s">
        <v>78</v>
      </c>
      <c r="BB120" t="s">
        <v>78</v>
      </c>
      <c r="BC120" t="s">
        <v>78</v>
      </c>
      <c r="BD120" t="s">
        <v>55</v>
      </c>
      <c r="BE120" t="s">
        <v>78</v>
      </c>
      <c r="BF120" t="s">
        <v>55</v>
      </c>
      <c r="BG120" t="s">
        <v>78</v>
      </c>
      <c r="BH120" t="s">
        <v>78</v>
      </c>
      <c r="BI120" t="s">
        <v>55</v>
      </c>
      <c r="BJ120" t="s">
        <v>55</v>
      </c>
      <c r="BK120" t="s">
        <v>78</v>
      </c>
      <c r="BL120" t="s">
        <v>55</v>
      </c>
      <c r="BM120" t="s">
        <v>78</v>
      </c>
      <c r="BN120" t="s">
        <v>78</v>
      </c>
      <c r="BO120" t="s">
        <v>55</v>
      </c>
      <c r="BP120" t="s">
        <v>78</v>
      </c>
      <c r="BQ120" t="s">
        <v>4468</v>
      </c>
      <c r="BR120">
        <v>1872</v>
      </c>
      <c r="BS120" s="45" t="s">
        <v>78</v>
      </c>
      <c r="BT120" s="45">
        <v>33697</v>
      </c>
    </row>
    <row r="121" spans="1:72" x14ac:dyDescent="0.25">
      <c r="A121">
        <v>118</v>
      </c>
      <c r="B121">
        <v>46331</v>
      </c>
      <c r="C121">
        <v>53691</v>
      </c>
      <c r="D121" t="s">
        <v>1745</v>
      </c>
      <c r="E121" t="s">
        <v>4988</v>
      </c>
      <c r="F121">
        <v>0</v>
      </c>
      <c r="H121">
        <v>0</v>
      </c>
      <c r="J121">
        <v>0</v>
      </c>
      <c r="O121">
        <v>2163826</v>
      </c>
      <c r="P121">
        <v>6292986</v>
      </c>
      <c r="Q121">
        <v>3</v>
      </c>
      <c r="R121">
        <v>37.933799999999998</v>
      </c>
      <c r="S121">
        <v>-121.4316</v>
      </c>
      <c r="T121" t="s">
        <v>1373</v>
      </c>
      <c r="U121" t="s">
        <v>636</v>
      </c>
      <c r="V121" t="s">
        <v>87</v>
      </c>
      <c r="W121" t="s">
        <v>87</v>
      </c>
      <c r="X121" t="s">
        <v>4474</v>
      </c>
      <c r="Y121" t="s">
        <v>59</v>
      </c>
      <c r="Z121" t="s">
        <v>4853</v>
      </c>
      <c r="AA121" t="s">
        <v>1746</v>
      </c>
      <c r="AB121" t="s">
        <v>4989</v>
      </c>
      <c r="AC121">
        <v>40834</v>
      </c>
      <c r="AD121" t="s">
        <v>4476</v>
      </c>
      <c r="AE121" t="s">
        <v>3435</v>
      </c>
      <c r="AF121" t="s">
        <v>4905</v>
      </c>
      <c r="AG121" t="s">
        <v>602</v>
      </c>
      <c r="AH121" t="s">
        <v>4990</v>
      </c>
      <c r="AJ121" t="s">
        <v>603</v>
      </c>
      <c r="AK121">
        <v>1</v>
      </c>
      <c r="AL121" t="s">
        <v>4474</v>
      </c>
      <c r="AM121" t="s">
        <v>78</v>
      </c>
      <c r="AN121">
        <v>180400030502</v>
      </c>
      <c r="AO121" t="s">
        <v>78</v>
      </c>
      <c r="AP121">
        <v>310.5</v>
      </c>
      <c r="AQ121" t="s">
        <v>78</v>
      </c>
      <c r="AR121" t="s">
        <v>4430</v>
      </c>
      <c r="AS121" t="s">
        <v>4431</v>
      </c>
      <c r="AT121" t="s">
        <v>78</v>
      </c>
      <c r="AU121" t="s">
        <v>78</v>
      </c>
      <c r="AV121" t="s">
        <v>55</v>
      </c>
      <c r="AW121" t="s">
        <v>78</v>
      </c>
      <c r="AX121" t="s">
        <v>78</v>
      </c>
      <c r="AY121" t="s">
        <v>78</v>
      </c>
      <c r="AZ121" t="s">
        <v>78</v>
      </c>
      <c r="BA121" t="s">
        <v>78</v>
      </c>
      <c r="BB121" t="s">
        <v>78</v>
      </c>
      <c r="BC121" t="s">
        <v>78</v>
      </c>
      <c r="BD121" t="s">
        <v>55</v>
      </c>
      <c r="BE121" t="s">
        <v>78</v>
      </c>
      <c r="BF121" t="s">
        <v>78</v>
      </c>
      <c r="BG121" t="s">
        <v>78</v>
      </c>
      <c r="BH121" t="s">
        <v>78</v>
      </c>
      <c r="BI121" t="s">
        <v>78</v>
      </c>
      <c r="BJ121" t="s">
        <v>78</v>
      </c>
      <c r="BK121" t="s">
        <v>78</v>
      </c>
      <c r="BL121" t="s">
        <v>78</v>
      </c>
      <c r="BM121" t="s">
        <v>78</v>
      </c>
      <c r="BN121" t="s">
        <v>55</v>
      </c>
      <c r="BO121" t="s">
        <v>55</v>
      </c>
      <c r="BP121" t="s">
        <v>78</v>
      </c>
      <c r="BQ121" t="s">
        <v>4468</v>
      </c>
      <c r="BR121">
        <v>1800</v>
      </c>
      <c r="BS121" s="45">
        <v>40358</v>
      </c>
      <c r="BT121" s="45">
        <v>40834</v>
      </c>
    </row>
    <row r="122" spans="1:72" x14ac:dyDescent="0.25">
      <c r="A122">
        <v>119</v>
      </c>
      <c r="B122">
        <v>46332</v>
      </c>
      <c r="C122">
        <v>53694</v>
      </c>
      <c r="D122" t="s">
        <v>1560</v>
      </c>
      <c r="E122" t="s">
        <v>4991</v>
      </c>
      <c r="F122">
        <v>7</v>
      </c>
      <c r="G122" t="s">
        <v>87</v>
      </c>
      <c r="H122">
        <v>4</v>
      </c>
      <c r="I122" t="s">
        <v>4421</v>
      </c>
      <c r="J122">
        <v>26</v>
      </c>
      <c r="N122" t="s">
        <v>4423</v>
      </c>
      <c r="O122">
        <v>1920539</v>
      </c>
      <c r="P122">
        <v>6701370</v>
      </c>
      <c r="Q122">
        <v>2</v>
      </c>
      <c r="R122">
        <v>38.434800000000003</v>
      </c>
      <c r="S122">
        <v>-121.5123</v>
      </c>
      <c r="T122" t="s">
        <v>1563</v>
      </c>
      <c r="U122" t="s">
        <v>137</v>
      </c>
      <c r="V122" t="s">
        <v>87</v>
      </c>
      <c r="W122" t="s">
        <v>87</v>
      </c>
      <c r="X122" t="s">
        <v>4538</v>
      </c>
      <c r="Y122" t="s">
        <v>341</v>
      </c>
      <c r="Z122" t="s">
        <v>4668</v>
      </c>
      <c r="AA122" t="s">
        <v>1564</v>
      </c>
      <c r="AB122" t="s">
        <v>4992</v>
      </c>
      <c r="AC122">
        <v>40834</v>
      </c>
      <c r="AD122" t="s">
        <v>4476</v>
      </c>
      <c r="AE122" t="s">
        <v>4540</v>
      </c>
      <c r="AF122" t="s">
        <v>4541</v>
      </c>
      <c r="AG122" t="s">
        <v>1561</v>
      </c>
      <c r="AH122" t="s">
        <v>4993</v>
      </c>
      <c r="AI122" t="s">
        <v>4994</v>
      </c>
      <c r="AJ122" t="s">
        <v>4995</v>
      </c>
      <c r="AK122">
        <v>1</v>
      </c>
      <c r="AL122" t="s">
        <v>4538</v>
      </c>
      <c r="AM122" t="s">
        <v>78</v>
      </c>
      <c r="AN122">
        <v>180201630702</v>
      </c>
      <c r="AO122" t="s">
        <v>78</v>
      </c>
      <c r="AP122">
        <v>145</v>
      </c>
      <c r="AQ122" t="s">
        <v>78</v>
      </c>
      <c r="AR122" t="s">
        <v>4430</v>
      </c>
      <c r="AS122" t="s">
        <v>4431</v>
      </c>
      <c r="AT122" t="s">
        <v>78</v>
      </c>
      <c r="AU122" t="s">
        <v>78</v>
      </c>
      <c r="AV122" t="s">
        <v>78</v>
      </c>
      <c r="AW122" t="s">
        <v>78</v>
      </c>
      <c r="AX122" t="s">
        <v>78</v>
      </c>
      <c r="AY122" t="s">
        <v>78</v>
      </c>
      <c r="AZ122" t="s">
        <v>78</v>
      </c>
      <c r="BA122" t="s">
        <v>78</v>
      </c>
      <c r="BB122" t="s">
        <v>78</v>
      </c>
      <c r="BC122" t="s">
        <v>78</v>
      </c>
      <c r="BD122" t="s">
        <v>55</v>
      </c>
      <c r="BE122" t="s">
        <v>78</v>
      </c>
      <c r="BF122" t="s">
        <v>78</v>
      </c>
      <c r="BG122" t="s">
        <v>78</v>
      </c>
      <c r="BH122" t="s">
        <v>78</v>
      </c>
      <c r="BI122" t="s">
        <v>78</v>
      </c>
      <c r="BJ122" t="s">
        <v>78</v>
      </c>
      <c r="BK122" t="s">
        <v>78</v>
      </c>
      <c r="BL122" t="s">
        <v>78</v>
      </c>
      <c r="BM122" t="s">
        <v>78</v>
      </c>
      <c r="BN122" t="s">
        <v>55</v>
      </c>
      <c r="BO122" t="s">
        <v>55</v>
      </c>
      <c r="BP122" t="s">
        <v>78</v>
      </c>
      <c r="BQ122" t="s">
        <v>4468</v>
      </c>
      <c r="BR122">
        <v>1903</v>
      </c>
      <c r="BS122" s="45">
        <v>40359</v>
      </c>
      <c r="BT122" s="45">
        <v>40834</v>
      </c>
    </row>
    <row r="123" spans="1:72" x14ac:dyDescent="0.25">
      <c r="A123">
        <v>120</v>
      </c>
      <c r="B123">
        <v>46335</v>
      </c>
      <c r="C123">
        <v>53697</v>
      </c>
      <c r="D123" t="s">
        <v>1748</v>
      </c>
      <c r="E123" t="s">
        <v>4996</v>
      </c>
      <c r="F123">
        <v>0</v>
      </c>
      <c r="H123">
        <v>0</v>
      </c>
      <c r="J123">
        <v>0</v>
      </c>
      <c r="O123">
        <v>2175027</v>
      </c>
      <c r="P123">
        <v>6280953</v>
      </c>
      <c r="Q123">
        <v>3</v>
      </c>
      <c r="R123">
        <v>37.964199999999998</v>
      </c>
      <c r="S123">
        <v>-121.4738</v>
      </c>
      <c r="T123" t="s">
        <v>1373</v>
      </c>
      <c r="U123" t="s">
        <v>636</v>
      </c>
      <c r="V123" t="s">
        <v>87</v>
      </c>
      <c r="W123" t="s">
        <v>87</v>
      </c>
      <c r="X123" t="s">
        <v>4474</v>
      </c>
      <c r="Y123" t="s">
        <v>59</v>
      </c>
      <c r="Z123" t="s">
        <v>4853</v>
      </c>
      <c r="AA123" t="s">
        <v>4997</v>
      </c>
      <c r="AB123" t="s">
        <v>4998</v>
      </c>
      <c r="AC123">
        <v>40834</v>
      </c>
      <c r="AD123" t="s">
        <v>4476</v>
      </c>
      <c r="AE123" t="s">
        <v>3435</v>
      </c>
      <c r="AF123" t="s">
        <v>4884</v>
      </c>
      <c r="AG123" t="s">
        <v>1701</v>
      </c>
      <c r="AH123" t="s">
        <v>4999</v>
      </c>
      <c r="AJ123" t="s">
        <v>1702</v>
      </c>
      <c r="AK123">
        <v>1</v>
      </c>
      <c r="AL123" t="s">
        <v>4474</v>
      </c>
      <c r="AM123" t="s">
        <v>78</v>
      </c>
      <c r="AN123">
        <v>180400030503</v>
      </c>
      <c r="AO123" t="s">
        <v>78</v>
      </c>
      <c r="AP123">
        <v>137</v>
      </c>
      <c r="AQ123" t="s">
        <v>78</v>
      </c>
      <c r="AR123" t="s">
        <v>4430</v>
      </c>
      <c r="AS123" t="s">
        <v>4431</v>
      </c>
      <c r="AT123" t="s">
        <v>78</v>
      </c>
      <c r="AU123" t="s">
        <v>78</v>
      </c>
      <c r="AV123" t="s">
        <v>78</v>
      </c>
      <c r="AW123" t="s">
        <v>78</v>
      </c>
      <c r="AX123" t="s">
        <v>78</v>
      </c>
      <c r="AY123" t="s">
        <v>78</v>
      </c>
      <c r="AZ123" t="s">
        <v>78</v>
      </c>
      <c r="BA123" t="s">
        <v>78</v>
      </c>
      <c r="BB123" t="s">
        <v>78</v>
      </c>
      <c r="BC123" t="s">
        <v>78</v>
      </c>
      <c r="BD123" t="s">
        <v>55</v>
      </c>
      <c r="BE123" t="s">
        <v>78</v>
      </c>
      <c r="BF123" t="s">
        <v>78</v>
      </c>
      <c r="BG123" t="s">
        <v>78</v>
      </c>
      <c r="BH123" t="s">
        <v>78</v>
      </c>
      <c r="BI123" t="s">
        <v>78</v>
      </c>
      <c r="BJ123" t="s">
        <v>78</v>
      </c>
      <c r="BK123" t="s">
        <v>78</v>
      </c>
      <c r="BL123" t="s">
        <v>78</v>
      </c>
      <c r="BM123" t="s">
        <v>78</v>
      </c>
      <c r="BN123" t="s">
        <v>55</v>
      </c>
      <c r="BO123" t="s">
        <v>55</v>
      </c>
      <c r="BP123" t="s">
        <v>78</v>
      </c>
      <c r="BQ123" t="s">
        <v>4468</v>
      </c>
      <c r="BR123">
        <v>1800</v>
      </c>
      <c r="BS123" s="45">
        <v>40357</v>
      </c>
      <c r="BT123" s="45">
        <v>40834</v>
      </c>
    </row>
    <row r="124" spans="1:72" x14ac:dyDescent="0.25">
      <c r="A124">
        <v>121</v>
      </c>
      <c r="B124">
        <v>46306</v>
      </c>
      <c r="C124">
        <v>53699</v>
      </c>
      <c r="D124" t="s">
        <v>1477</v>
      </c>
      <c r="E124" t="s">
        <v>5000</v>
      </c>
      <c r="F124">
        <v>3</v>
      </c>
      <c r="G124" t="s">
        <v>87</v>
      </c>
      <c r="H124">
        <v>5</v>
      </c>
      <c r="I124" t="s">
        <v>4421</v>
      </c>
      <c r="J124">
        <v>9</v>
      </c>
      <c r="L124" t="s">
        <v>4422</v>
      </c>
      <c r="N124" t="s">
        <v>4423</v>
      </c>
      <c r="O124">
        <v>2241394</v>
      </c>
      <c r="P124">
        <v>6294204</v>
      </c>
      <c r="Q124">
        <v>3</v>
      </c>
      <c r="R124">
        <v>38.146900000000002</v>
      </c>
      <c r="S124">
        <v>-121.4301</v>
      </c>
      <c r="T124" t="s">
        <v>306</v>
      </c>
      <c r="U124" t="s">
        <v>5001</v>
      </c>
      <c r="V124" t="s">
        <v>87</v>
      </c>
      <c r="W124" t="s">
        <v>87</v>
      </c>
      <c r="X124" t="s">
        <v>4474</v>
      </c>
      <c r="Y124" t="s">
        <v>59</v>
      </c>
      <c r="Z124" t="s">
        <v>4859</v>
      </c>
      <c r="AA124" t="s">
        <v>1481</v>
      </c>
      <c r="AB124" t="s">
        <v>5002</v>
      </c>
      <c r="AC124">
        <v>40834</v>
      </c>
      <c r="AD124" t="s">
        <v>4476</v>
      </c>
      <c r="AE124" t="s">
        <v>4558</v>
      </c>
      <c r="AF124" t="s">
        <v>4106</v>
      </c>
      <c r="AG124" t="s">
        <v>1478</v>
      </c>
      <c r="AH124" t="s">
        <v>5003</v>
      </c>
      <c r="AI124" t="s">
        <v>5004</v>
      </c>
      <c r="AJ124" t="s">
        <v>1479</v>
      </c>
      <c r="AK124">
        <v>1</v>
      </c>
      <c r="AL124" t="s">
        <v>4474</v>
      </c>
      <c r="AM124" t="s">
        <v>78</v>
      </c>
      <c r="AN124">
        <v>180400121105</v>
      </c>
      <c r="AO124" t="s">
        <v>78</v>
      </c>
      <c r="AP124">
        <v>144.5</v>
      </c>
      <c r="AQ124" t="s">
        <v>78</v>
      </c>
      <c r="AR124" t="s">
        <v>4430</v>
      </c>
      <c r="AS124" t="s">
        <v>4431</v>
      </c>
      <c r="AT124" t="s">
        <v>78</v>
      </c>
      <c r="AU124" t="s">
        <v>78</v>
      </c>
      <c r="AV124" t="s">
        <v>78</v>
      </c>
      <c r="AW124" t="s">
        <v>78</v>
      </c>
      <c r="AX124" t="s">
        <v>78</v>
      </c>
      <c r="AY124" t="s">
        <v>78</v>
      </c>
      <c r="AZ124" t="s">
        <v>78</v>
      </c>
      <c r="BA124" t="s">
        <v>78</v>
      </c>
      <c r="BB124" t="s">
        <v>78</v>
      </c>
      <c r="BC124" t="s">
        <v>78</v>
      </c>
      <c r="BD124" t="s">
        <v>55</v>
      </c>
      <c r="BE124" t="s">
        <v>78</v>
      </c>
      <c r="BF124" t="s">
        <v>78</v>
      </c>
      <c r="BG124" t="s">
        <v>78</v>
      </c>
      <c r="BH124" t="s">
        <v>78</v>
      </c>
      <c r="BI124" t="s">
        <v>78</v>
      </c>
      <c r="BJ124" t="s">
        <v>78</v>
      </c>
      <c r="BK124" t="s">
        <v>78</v>
      </c>
      <c r="BL124" t="s">
        <v>78</v>
      </c>
      <c r="BM124" t="s">
        <v>78</v>
      </c>
      <c r="BN124" t="s">
        <v>55</v>
      </c>
      <c r="BO124" t="s">
        <v>55</v>
      </c>
      <c r="BP124" t="s">
        <v>78</v>
      </c>
      <c r="BQ124" t="s">
        <v>4468</v>
      </c>
      <c r="BR124">
        <v>1800</v>
      </c>
      <c r="BS124" s="45">
        <v>40359</v>
      </c>
      <c r="BT124" s="45">
        <v>40834</v>
      </c>
    </row>
    <row r="125" spans="1:72" x14ac:dyDescent="0.25">
      <c r="A125">
        <v>122</v>
      </c>
      <c r="B125">
        <v>46307</v>
      </c>
      <c r="C125">
        <v>53700</v>
      </c>
      <c r="D125" t="s">
        <v>1749</v>
      </c>
      <c r="E125" t="s">
        <v>5005</v>
      </c>
      <c r="F125">
        <v>0</v>
      </c>
      <c r="H125">
        <v>0</v>
      </c>
      <c r="J125">
        <v>0</v>
      </c>
      <c r="O125">
        <v>2173133</v>
      </c>
      <c r="P125">
        <v>6243633</v>
      </c>
      <c r="Q125">
        <v>3</v>
      </c>
      <c r="R125">
        <v>37.957900000000002</v>
      </c>
      <c r="S125">
        <v>-121.6031</v>
      </c>
      <c r="T125" t="s">
        <v>1373</v>
      </c>
      <c r="U125" t="s">
        <v>1751</v>
      </c>
      <c r="V125" t="s">
        <v>87</v>
      </c>
      <c r="W125" t="s">
        <v>87</v>
      </c>
      <c r="X125" t="s">
        <v>4474</v>
      </c>
      <c r="Y125" t="s">
        <v>94</v>
      </c>
      <c r="Z125" t="s">
        <v>4242</v>
      </c>
      <c r="AA125" t="s">
        <v>1752</v>
      </c>
      <c r="AC125">
        <v>40834</v>
      </c>
      <c r="AD125" t="s">
        <v>4476</v>
      </c>
      <c r="AE125" t="s">
        <v>3435</v>
      </c>
      <c r="AF125" t="s">
        <v>4574</v>
      </c>
      <c r="AG125" t="s">
        <v>1750</v>
      </c>
      <c r="AH125" t="s">
        <v>5006</v>
      </c>
      <c r="AJ125" t="s">
        <v>1750</v>
      </c>
      <c r="AK125">
        <v>1</v>
      </c>
      <c r="AL125" t="s">
        <v>4474</v>
      </c>
      <c r="AM125" t="s">
        <v>78</v>
      </c>
      <c r="AN125">
        <v>180400030803</v>
      </c>
      <c r="AO125" t="s">
        <v>78</v>
      </c>
      <c r="AP125">
        <v>125.2</v>
      </c>
      <c r="AQ125" t="s">
        <v>78</v>
      </c>
      <c r="AR125" t="s">
        <v>4430</v>
      </c>
      <c r="AS125" t="s">
        <v>4431</v>
      </c>
      <c r="AT125" t="s">
        <v>78</v>
      </c>
      <c r="AU125" t="s">
        <v>78</v>
      </c>
      <c r="AV125" t="s">
        <v>78</v>
      </c>
      <c r="AW125" t="s">
        <v>78</v>
      </c>
      <c r="AX125" t="s">
        <v>78</v>
      </c>
      <c r="AY125" t="s">
        <v>78</v>
      </c>
      <c r="AZ125" t="s">
        <v>78</v>
      </c>
      <c r="BA125" t="s">
        <v>78</v>
      </c>
      <c r="BB125" t="s">
        <v>78</v>
      </c>
      <c r="BC125" t="s">
        <v>78</v>
      </c>
      <c r="BD125" t="s">
        <v>55</v>
      </c>
      <c r="BE125" t="s">
        <v>78</v>
      </c>
      <c r="BF125" t="s">
        <v>78</v>
      </c>
      <c r="BG125" t="s">
        <v>78</v>
      </c>
      <c r="BH125" t="s">
        <v>78</v>
      </c>
      <c r="BI125" t="s">
        <v>78</v>
      </c>
      <c r="BJ125" t="s">
        <v>78</v>
      </c>
      <c r="BK125" t="s">
        <v>78</v>
      </c>
      <c r="BL125" t="s">
        <v>78</v>
      </c>
      <c r="BM125" t="s">
        <v>78</v>
      </c>
      <c r="BN125" t="s">
        <v>55</v>
      </c>
      <c r="BO125" t="s">
        <v>55</v>
      </c>
      <c r="BP125" t="s">
        <v>78</v>
      </c>
      <c r="BQ125" t="s">
        <v>4432</v>
      </c>
      <c r="BR125">
        <v>1800</v>
      </c>
      <c r="BS125" s="45">
        <v>40357</v>
      </c>
      <c r="BT125" s="45">
        <v>40834</v>
      </c>
    </row>
    <row r="126" spans="1:72" x14ac:dyDescent="0.25">
      <c r="A126">
        <v>123</v>
      </c>
      <c r="B126">
        <v>46310</v>
      </c>
      <c r="C126">
        <v>53703</v>
      </c>
      <c r="D126" t="s">
        <v>1777</v>
      </c>
      <c r="E126" t="s">
        <v>5007</v>
      </c>
      <c r="F126">
        <v>3</v>
      </c>
      <c r="G126" t="s">
        <v>87</v>
      </c>
      <c r="H126">
        <v>5</v>
      </c>
      <c r="I126" t="s">
        <v>4421</v>
      </c>
      <c r="J126">
        <v>0</v>
      </c>
      <c r="N126" t="s">
        <v>4423</v>
      </c>
      <c r="O126">
        <v>2239056</v>
      </c>
      <c r="P126">
        <v>6288949</v>
      </c>
      <c r="Q126">
        <v>3</v>
      </c>
      <c r="R126">
        <v>38.140300000000003</v>
      </c>
      <c r="S126">
        <v>-121.4483</v>
      </c>
      <c r="U126" t="s">
        <v>4106</v>
      </c>
      <c r="V126" t="s">
        <v>87</v>
      </c>
      <c r="W126" t="s">
        <v>87</v>
      </c>
      <c r="X126" t="s">
        <v>4474</v>
      </c>
      <c r="Y126" t="s">
        <v>59</v>
      </c>
      <c r="Z126" t="s">
        <v>4859</v>
      </c>
      <c r="AA126" t="s">
        <v>1780</v>
      </c>
      <c r="AB126" t="s">
        <v>5008</v>
      </c>
      <c r="AC126">
        <v>40835</v>
      </c>
      <c r="AD126" t="s">
        <v>4476</v>
      </c>
      <c r="AE126" t="s">
        <v>4558</v>
      </c>
      <c r="AF126" t="s">
        <v>4106</v>
      </c>
      <c r="AG126" t="s">
        <v>1778</v>
      </c>
      <c r="AH126" t="s">
        <v>5009</v>
      </c>
      <c r="AI126" t="s">
        <v>5010</v>
      </c>
      <c r="AJ126" t="s">
        <v>5011</v>
      </c>
      <c r="AK126">
        <v>1</v>
      </c>
      <c r="AL126" t="s">
        <v>4474</v>
      </c>
      <c r="AM126" t="s">
        <v>78</v>
      </c>
      <c r="AN126">
        <v>180400121105</v>
      </c>
      <c r="AO126" t="s">
        <v>78</v>
      </c>
      <c r="AP126">
        <v>230</v>
      </c>
      <c r="AQ126" t="s">
        <v>78</v>
      </c>
      <c r="AR126" t="s">
        <v>4430</v>
      </c>
      <c r="AS126" t="s">
        <v>4431</v>
      </c>
      <c r="AT126" t="s">
        <v>78</v>
      </c>
      <c r="AU126" t="s">
        <v>78</v>
      </c>
      <c r="AV126" t="s">
        <v>78</v>
      </c>
      <c r="AW126" t="s">
        <v>78</v>
      </c>
      <c r="AX126" t="s">
        <v>78</v>
      </c>
      <c r="AY126" t="s">
        <v>78</v>
      </c>
      <c r="AZ126" t="s">
        <v>78</v>
      </c>
      <c r="BA126" t="s">
        <v>78</v>
      </c>
      <c r="BB126" t="s">
        <v>78</v>
      </c>
      <c r="BC126" t="s">
        <v>78</v>
      </c>
      <c r="BD126" t="s">
        <v>55</v>
      </c>
      <c r="BE126" t="s">
        <v>78</v>
      </c>
      <c r="BF126" t="s">
        <v>78</v>
      </c>
      <c r="BG126" t="s">
        <v>78</v>
      </c>
      <c r="BH126" t="s">
        <v>78</v>
      </c>
      <c r="BI126" t="s">
        <v>78</v>
      </c>
      <c r="BJ126" t="s">
        <v>78</v>
      </c>
      <c r="BK126" t="s">
        <v>78</v>
      </c>
      <c r="BL126" t="s">
        <v>78</v>
      </c>
      <c r="BM126" t="s">
        <v>78</v>
      </c>
      <c r="BN126" t="s">
        <v>55</v>
      </c>
      <c r="BO126" t="s">
        <v>55</v>
      </c>
      <c r="BP126" t="s">
        <v>78</v>
      </c>
      <c r="BQ126" t="s">
        <v>4432</v>
      </c>
      <c r="BR126">
        <v>1989</v>
      </c>
      <c r="BS126" s="45">
        <v>40358</v>
      </c>
      <c r="BT126" s="45">
        <v>40835</v>
      </c>
    </row>
    <row r="127" spans="1:72" x14ac:dyDescent="0.25">
      <c r="A127">
        <v>124</v>
      </c>
      <c r="B127">
        <v>46311</v>
      </c>
      <c r="C127">
        <v>53704</v>
      </c>
      <c r="D127" t="s">
        <v>1782</v>
      </c>
      <c r="E127" t="s">
        <v>5012</v>
      </c>
      <c r="F127">
        <v>0</v>
      </c>
      <c r="H127">
        <v>0</v>
      </c>
      <c r="J127">
        <v>0</v>
      </c>
      <c r="O127">
        <v>2167290</v>
      </c>
      <c r="P127">
        <v>6241698</v>
      </c>
      <c r="Q127">
        <v>3</v>
      </c>
      <c r="R127">
        <v>37.941800000000001</v>
      </c>
      <c r="S127">
        <v>-121.6096</v>
      </c>
      <c r="T127" t="s">
        <v>1634</v>
      </c>
      <c r="U127" t="s">
        <v>1776</v>
      </c>
      <c r="V127" t="s">
        <v>87</v>
      </c>
      <c r="W127" t="s">
        <v>87</v>
      </c>
      <c r="X127" t="s">
        <v>4474</v>
      </c>
      <c r="Y127" t="s">
        <v>94</v>
      </c>
      <c r="Z127" t="s">
        <v>4242</v>
      </c>
      <c r="AA127" t="s">
        <v>1752</v>
      </c>
      <c r="AB127" t="s">
        <v>5013</v>
      </c>
      <c r="AC127">
        <v>40835</v>
      </c>
      <c r="AD127" t="s">
        <v>4476</v>
      </c>
      <c r="AE127" t="s">
        <v>3435</v>
      </c>
      <c r="AF127" t="s">
        <v>4574</v>
      </c>
      <c r="AG127" t="s">
        <v>1750</v>
      </c>
      <c r="AH127" t="s">
        <v>5014</v>
      </c>
      <c r="AJ127" t="s">
        <v>1750</v>
      </c>
      <c r="AK127">
        <v>1</v>
      </c>
      <c r="AL127" t="s">
        <v>4474</v>
      </c>
      <c r="AM127" t="s">
        <v>78</v>
      </c>
      <c r="AN127">
        <v>180400030803</v>
      </c>
      <c r="AO127" t="s">
        <v>78</v>
      </c>
      <c r="AP127">
        <v>110.5</v>
      </c>
      <c r="AQ127" t="s">
        <v>78</v>
      </c>
      <c r="AR127" t="s">
        <v>4430</v>
      </c>
      <c r="AS127" t="s">
        <v>4431</v>
      </c>
      <c r="AT127" t="s">
        <v>78</v>
      </c>
      <c r="AU127" t="s">
        <v>78</v>
      </c>
      <c r="AV127" t="s">
        <v>78</v>
      </c>
      <c r="AW127" t="s">
        <v>78</v>
      </c>
      <c r="AX127" t="s">
        <v>78</v>
      </c>
      <c r="AY127" t="s">
        <v>78</v>
      </c>
      <c r="AZ127" t="s">
        <v>78</v>
      </c>
      <c r="BA127" t="s">
        <v>78</v>
      </c>
      <c r="BB127" t="s">
        <v>78</v>
      </c>
      <c r="BC127" t="s">
        <v>78</v>
      </c>
      <c r="BD127" t="s">
        <v>55</v>
      </c>
      <c r="BE127" t="s">
        <v>78</v>
      </c>
      <c r="BF127" t="s">
        <v>78</v>
      </c>
      <c r="BG127" t="s">
        <v>78</v>
      </c>
      <c r="BH127" t="s">
        <v>78</v>
      </c>
      <c r="BI127" t="s">
        <v>78</v>
      </c>
      <c r="BJ127" t="s">
        <v>78</v>
      </c>
      <c r="BK127" t="s">
        <v>78</v>
      </c>
      <c r="BL127" t="s">
        <v>78</v>
      </c>
      <c r="BM127" t="s">
        <v>78</v>
      </c>
      <c r="BN127" t="s">
        <v>55</v>
      </c>
      <c r="BO127" t="s">
        <v>55</v>
      </c>
      <c r="BP127" t="s">
        <v>78</v>
      </c>
      <c r="BQ127" t="s">
        <v>4468</v>
      </c>
      <c r="BR127">
        <v>1800</v>
      </c>
      <c r="BS127" s="45">
        <v>40357</v>
      </c>
      <c r="BT127" s="45">
        <v>40835</v>
      </c>
    </row>
    <row r="128" spans="1:72" x14ac:dyDescent="0.25">
      <c r="A128">
        <v>125</v>
      </c>
      <c r="B128">
        <v>46107</v>
      </c>
      <c r="C128">
        <v>53482</v>
      </c>
      <c r="D128" t="s">
        <v>1469</v>
      </c>
      <c r="E128" t="s">
        <v>5015</v>
      </c>
      <c r="F128">
        <v>5</v>
      </c>
      <c r="G128" t="s">
        <v>87</v>
      </c>
      <c r="H128">
        <v>3</v>
      </c>
      <c r="I128" t="s">
        <v>4421</v>
      </c>
      <c r="J128">
        <v>3</v>
      </c>
      <c r="N128" t="s">
        <v>4423</v>
      </c>
      <c r="O128">
        <v>1871283</v>
      </c>
      <c r="P128">
        <v>6667772</v>
      </c>
      <c r="Q128">
        <v>2</v>
      </c>
      <c r="R128">
        <v>38.299999999999997</v>
      </c>
      <c r="S128">
        <v>-121.63030000000001</v>
      </c>
      <c r="T128" t="s">
        <v>216</v>
      </c>
      <c r="U128" t="s">
        <v>1101</v>
      </c>
      <c r="V128" t="s">
        <v>87</v>
      </c>
      <c r="W128" t="s">
        <v>87</v>
      </c>
      <c r="X128" t="s">
        <v>4538</v>
      </c>
      <c r="Y128" t="s">
        <v>77</v>
      </c>
      <c r="Z128" t="s">
        <v>4551</v>
      </c>
      <c r="AA128" t="s">
        <v>1473</v>
      </c>
      <c r="AB128" t="s">
        <v>5016</v>
      </c>
      <c r="AC128">
        <v>40800</v>
      </c>
      <c r="AD128" t="s">
        <v>4476</v>
      </c>
      <c r="AE128" t="s">
        <v>4540</v>
      </c>
      <c r="AF128" t="s">
        <v>4546</v>
      </c>
      <c r="AG128" t="s">
        <v>1470</v>
      </c>
      <c r="AH128" t="s">
        <v>5017</v>
      </c>
      <c r="AI128" t="s">
        <v>5018</v>
      </c>
      <c r="AJ128" t="s">
        <v>1471</v>
      </c>
      <c r="AK128">
        <v>1</v>
      </c>
      <c r="AL128" t="s">
        <v>4538</v>
      </c>
      <c r="AM128" t="s">
        <v>78</v>
      </c>
      <c r="AN128">
        <v>180201630606</v>
      </c>
      <c r="AO128" t="s">
        <v>78</v>
      </c>
      <c r="AP128">
        <v>270</v>
      </c>
      <c r="AQ128" t="s">
        <v>78</v>
      </c>
      <c r="AR128" t="s">
        <v>4430</v>
      </c>
      <c r="AS128" t="s">
        <v>4431</v>
      </c>
      <c r="AT128" t="s">
        <v>78</v>
      </c>
      <c r="AU128" t="s">
        <v>78</v>
      </c>
      <c r="AV128" t="s">
        <v>78</v>
      </c>
      <c r="AW128" t="s">
        <v>78</v>
      </c>
      <c r="AX128" t="s">
        <v>78</v>
      </c>
      <c r="AY128" t="s">
        <v>78</v>
      </c>
      <c r="AZ128" t="s">
        <v>78</v>
      </c>
      <c r="BA128" t="s">
        <v>78</v>
      </c>
      <c r="BB128" t="s">
        <v>78</v>
      </c>
      <c r="BC128" t="s">
        <v>78</v>
      </c>
      <c r="BD128" t="s">
        <v>55</v>
      </c>
      <c r="BE128" t="s">
        <v>78</v>
      </c>
      <c r="BF128" t="s">
        <v>78</v>
      </c>
      <c r="BG128" t="s">
        <v>78</v>
      </c>
      <c r="BH128" t="s">
        <v>78</v>
      </c>
      <c r="BI128" t="s">
        <v>78</v>
      </c>
      <c r="BJ128" t="s">
        <v>78</v>
      </c>
      <c r="BK128" t="s">
        <v>78</v>
      </c>
      <c r="BL128" t="s">
        <v>78</v>
      </c>
      <c r="BM128" t="s">
        <v>78</v>
      </c>
      <c r="BN128" t="s">
        <v>55</v>
      </c>
      <c r="BO128" t="s">
        <v>55</v>
      </c>
      <c r="BP128" t="s">
        <v>78</v>
      </c>
      <c r="BQ128" t="s">
        <v>5019</v>
      </c>
      <c r="BR128">
        <v>1999</v>
      </c>
      <c r="BS128" s="45">
        <v>40353</v>
      </c>
      <c r="BT128" s="45">
        <v>40800</v>
      </c>
    </row>
    <row r="129" spans="1:72" x14ac:dyDescent="0.25">
      <c r="A129">
        <v>126</v>
      </c>
      <c r="B129">
        <v>46110</v>
      </c>
      <c r="C129">
        <v>53485</v>
      </c>
      <c r="D129" t="s">
        <v>1458</v>
      </c>
      <c r="E129" t="s">
        <v>5020</v>
      </c>
      <c r="F129">
        <v>8</v>
      </c>
      <c r="G129" t="s">
        <v>87</v>
      </c>
      <c r="H129">
        <v>3</v>
      </c>
      <c r="I129" t="s">
        <v>4421</v>
      </c>
      <c r="J129">
        <v>24</v>
      </c>
      <c r="N129" t="s">
        <v>4423</v>
      </c>
      <c r="O129">
        <v>1949949</v>
      </c>
      <c r="P129">
        <v>6679065</v>
      </c>
      <c r="Q129">
        <v>2</v>
      </c>
      <c r="R129">
        <v>38.515900000000002</v>
      </c>
      <c r="S129">
        <v>-121.58969999999999</v>
      </c>
      <c r="T129" t="s">
        <v>216</v>
      </c>
      <c r="U129" t="s">
        <v>381</v>
      </c>
      <c r="V129" t="s">
        <v>87</v>
      </c>
      <c r="W129" t="s">
        <v>87</v>
      </c>
      <c r="X129" t="s">
        <v>4538</v>
      </c>
      <c r="Y129" t="s">
        <v>170</v>
      </c>
      <c r="Z129" t="s">
        <v>4657</v>
      </c>
      <c r="AA129" t="s">
        <v>5021</v>
      </c>
      <c r="AB129" t="s">
        <v>5022</v>
      </c>
      <c r="AC129">
        <v>40800</v>
      </c>
      <c r="AD129" t="s">
        <v>4476</v>
      </c>
      <c r="AE129" t="s">
        <v>4875</v>
      </c>
      <c r="AF129" t="s">
        <v>4876</v>
      </c>
      <c r="AG129" t="s">
        <v>1441</v>
      </c>
      <c r="AH129" t="s">
        <v>5023</v>
      </c>
      <c r="AI129" t="s">
        <v>5024</v>
      </c>
      <c r="AJ129" t="s">
        <v>1441</v>
      </c>
      <c r="AK129">
        <v>1</v>
      </c>
      <c r="AL129" t="s">
        <v>4538</v>
      </c>
      <c r="AM129" t="s">
        <v>78</v>
      </c>
      <c r="AN129">
        <v>180201620504</v>
      </c>
      <c r="AO129" t="s">
        <v>78</v>
      </c>
      <c r="AP129" t="s">
        <v>78</v>
      </c>
      <c r="AQ129" t="s">
        <v>78</v>
      </c>
      <c r="AR129" t="s">
        <v>4430</v>
      </c>
      <c r="AS129" t="s">
        <v>4431</v>
      </c>
      <c r="AT129" t="s">
        <v>78</v>
      </c>
      <c r="AU129" t="s">
        <v>78</v>
      </c>
      <c r="AV129" t="s">
        <v>78</v>
      </c>
      <c r="AW129" t="s">
        <v>78</v>
      </c>
      <c r="AX129" t="s">
        <v>78</v>
      </c>
      <c r="AY129" t="s">
        <v>55</v>
      </c>
      <c r="AZ129" t="s">
        <v>78</v>
      </c>
      <c r="BA129" t="s">
        <v>78</v>
      </c>
      <c r="BB129" t="s">
        <v>78</v>
      </c>
      <c r="BC129" t="s">
        <v>78</v>
      </c>
      <c r="BD129" t="s">
        <v>78</v>
      </c>
      <c r="BE129" t="s">
        <v>78</v>
      </c>
      <c r="BF129" t="s">
        <v>78</v>
      </c>
      <c r="BG129" t="s">
        <v>78</v>
      </c>
      <c r="BH129" t="s">
        <v>78</v>
      </c>
      <c r="BI129" t="s">
        <v>78</v>
      </c>
      <c r="BJ129" t="s">
        <v>78</v>
      </c>
      <c r="BK129" t="s">
        <v>78</v>
      </c>
      <c r="BL129" t="s">
        <v>78</v>
      </c>
      <c r="BM129" t="s">
        <v>78</v>
      </c>
      <c r="BN129" t="s">
        <v>55</v>
      </c>
      <c r="BO129" t="s">
        <v>78</v>
      </c>
      <c r="BP129" t="s">
        <v>78</v>
      </c>
      <c r="BQ129" t="s">
        <v>4432</v>
      </c>
      <c r="BR129">
        <v>1906</v>
      </c>
      <c r="BS129" s="45">
        <v>40359</v>
      </c>
      <c r="BT129" s="45">
        <v>40800</v>
      </c>
    </row>
    <row r="130" spans="1:72" x14ac:dyDescent="0.25">
      <c r="A130">
        <v>127</v>
      </c>
      <c r="B130">
        <v>46095</v>
      </c>
      <c r="C130">
        <v>53488</v>
      </c>
      <c r="D130" t="s">
        <v>1527</v>
      </c>
      <c r="E130" t="s">
        <v>5025</v>
      </c>
      <c r="F130">
        <v>0</v>
      </c>
      <c r="H130">
        <v>0</v>
      </c>
      <c r="J130">
        <v>0</v>
      </c>
      <c r="O130">
        <v>1922966</v>
      </c>
      <c r="P130">
        <v>6686418</v>
      </c>
      <c r="Q130">
        <v>2</v>
      </c>
      <c r="R130">
        <v>38.441699999999997</v>
      </c>
      <c r="S130">
        <v>-121.56440000000001</v>
      </c>
      <c r="T130" t="s">
        <v>216</v>
      </c>
      <c r="U130" t="s">
        <v>1529</v>
      </c>
      <c r="V130" t="s">
        <v>87</v>
      </c>
      <c r="W130" t="s">
        <v>87</v>
      </c>
      <c r="X130" t="s">
        <v>4538</v>
      </c>
      <c r="Y130" t="s">
        <v>170</v>
      </c>
      <c r="Z130" t="s">
        <v>4668</v>
      </c>
      <c r="AA130" t="s">
        <v>1530</v>
      </c>
      <c r="AC130">
        <v>40801</v>
      </c>
      <c r="AD130" t="s">
        <v>4476</v>
      </c>
      <c r="AE130" t="s">
        <v>4540</v>
      </c>
      <c r="AF130" t="s">
        <v>4541</v>
      </c>
      <c r="AG130" t="s">
        <v>1521</v>
      </c>
      <c r="AH130" t="s">
        <v>5026</v>
      </c>
      <c r="AJ130" t="s">
        <v>1521</v>
      </c>
      <c r="AK130">
        <v>1</v>
      </c>
      <c r="AL130" t="s">
        <v>4538</v>
      </c>
      <c r="AM130" t="s">
        <v>78</v>
      </c>
      <c r="AN130">
        <v>180201630702</v>
      </c>
      <c r="AO130" t="s">
        <v>78</v>
      </c>
      <c r="AP130">
        <v>90</v>
      </c>
      <c r="AQ130" t="s">
        <v>78</v>
      </c>
      <c r="AR130" t="s">
        <v>4430</v>
      </c>
      <c r="AS130" t="s">
        <v>4431</v>
      </c>
      <c r="AT130" t="s">
        <v>78</v>
      </c>
      <c r="AU130" t="s">
        <v>78</v>
      </c>
      <c r="AV130" t="s">
        <v>78</v>
      </c>
      <c r="AW130" t="s">
        <v>78</v>
      </c>
      <c r="AX130" t="s">
        <v>78</v>
      </c>
      <c r="AY130" t="s">
        <v>78</v>
      </c>
      <c r="AZ130" t="s">
        <v>78</v>
      </c>
      <c r="BA130" t="s">
        <v>78</v>
      </c>
      <c r="BB130" t="s">
        <v>78</v>
      </c>
      <c r="BC130" t="s">
        <v>78</v>
      </c>
      <c r="BD130" t="s">
        <v>55</v>
      </c>
      <c r="BE130" t="s">
        <v>78</v>
      </c>
      <c r="BF130" t="s">
        <v>78</v>
      </c>
      <c r="BG130" t="s">
        <v>78</v>
      </c>
      <c r="BH130" t="s">
        <v>78</v>
      </c>
      <c r="BI130" t="s">
        <v>78</v>
      </c>
      <c r="BJ130" t="s">
        <v>78</v>
      </c>
      <c r="BK130" t="s">
        <v>78</v>
      </c>
      <c r="BL130" t="s">
        <v>78</v>
      </c>
      <c r="BM130" t="s">
        <v>78</v>
      </c>
      <c r="BN130" t="s">
        <v>78</v>
      </c>
      <c r="BO130" t="s">
        <v>55</v>
      </c>
      <c r="BP130" t="s">
        <v>78</v>
      </c>
      <c r="BQ130" t="s">
        <v>5019</v>
      </c>
      <c r="BR130">
        <v>1913</v>
      </c>
      <c r="BS130" s="45">
        <v>40359</v>
      </c>
      <c r="BT130" s="45">
        <v>40801</v>
      </c>
    </row>
    <row r="131" spans="1:72" x14ac:dyDescent="0.25">
      <c r="A131">
        <v>128</v>
      </c>
      <c r="B131">
        <v>44805</v>
      </c>
      <c r="C131">
        <v>51706</v>
      </c>
      <c r="D131" t="s">
        <v>713</v>
      </c>
      <c r="E131" t="s">
        <v>5027</v>
      </c>
      <c r="F131">
        <v>0</v>
      </c>
      <c r="H131">
        <v>0</v>
      </c>
      <c r="J131">
        <v>21</v>
      </c>
      <c r="L131" t="s">
        <v>4448</v>
      </c>
      <c r="M131" t="s">
        <v>4435</v>
      </c>
      <c r="N131" t="s">
        <v>4423</v>
      </c>
      <c r="O131">
        <v>2159692</v>
      </c>
      <c r="P131">
        <v>6291775</v>
      </c>
      <c r="Q131">
        <v>3</v>
      </c>
      <c r="R131">
        <v>37.922400000000003</v>
      </c>
      <c r="S131">
        <v>-121.4357</v>
      </c>
      <c r="T131" t="s">
        <v>648</v>
      </c>
      <c r="U131" t="s">
        <v>715</v>
      </c>
      <c r="V131" t="s">
        <v>87</v>
      </c>
      <c r="W131" t="s">
        <v>87</v>
      </c>
      <c r="X131" t="s">
        <v>4474</v>
      </c>
      <c r="Y131" t="s">
        <v>59</v>
      </c>
      <c r="Z131" t="s">
        <v>4853</v>
      </c>
      <c r="AA131" t="s">
        <v>716</v>
      </c>
      <c r="AC131">
        <v>40449</v>
      </c>
      <c r="AD131" t="s">
        <v>4476</v>
      </c>
      <c r="AE131" t="s">
        <v>3435</v>
      </c>
      <c r="AF131" t="s">
        <v>4905</v>
      </c>
      <c r="AG131" t="s">
        <v>714</v>
      </c>
      <c r="AH131" t="s">
        <v>5028</v>
      </c>
      <c r="AI131" t="s">
        <v>5029</v>
      </c>
      <c r="AJ131" t="s">
        <v>5030</v>
      </c>
      <c r="AK131">
        <v>1</v>
      </c>
      <c r="AL131" t="s">
        <v>4474</v>
      </c>
      <c r="AM131" t="s">
        <v>78</v>
      </c>
      <c r="AN131">
        <v>180400030502</v>
      </c>
      <c r="AO131" t="s">
        <v>78</v>
      </c>
      <c r="AP131" t="s">
        <v>78</v>
      </c>
      <c r="AQ131" t="s">
        <v>78</v>
      </c>
      <c r="AR131" t="s">
        <v>4430</v>
      </c>
      <c r="AS131" t="s">
        <v>4431</v>
      </c>
      <c r="AT131" t="s">
        <v>78</v>
      </c>
      <c r="AU131" t="s">
        <v>78</v>
      </c>
      <c r="AV131" t="s">
        <v>78</v>
      </c>
      <c r="AW131" t="s">
        <v>78</v>
      </c>
      <c r="AX131" t="s">
        <v>78</v>
      </c>
      <c r="AY131" t="s">
        <v>78</v>
      </c>
      <c r="AZ131" t="s">
        <v>78</v>
      </c>
      <c r="BA131" t="s">
        <v>78</v>
      </c>
      <c r="BB131" t="s">
        <v>78</v>
      </c>
      <c r="BC131" t="s">
        <v>78</v>
      </c>
      <c r="BD131" t="s">
        <v>55</v>
      </c>
      <c r="BE131" t="s">
        <v>78</v>
      </c>
      <c r="BF131" t="s">
        <v>78</v>
      </c>
      <c r="BG131" t="s">
        <v>78</v>
      </c>
      <c r="BH131" t="s">
        <v>78</v>
      </c>
      <c r="BI131" t="s">
        <v>78</v>
      </c>
      <c r="BJ131" t="s">
        <v>78</v>
      </c>
      <c r="BK131" t="s">
        <v>78</v>
      </c>
      <c r="BL131" t="s">
        <v>78</v>
      </c>
      <c r="BM131" t="s">
        <v>78</v>
      </c>
      <c r="BN131" t="s">
        <v>55</v>
      </c>
      <c r="BO131" t="s">
        <v>55</v>
      </c>
      <c r="BP131" t="s">
        <v>78</v>
      </c>
      <c r="BQ131" t="s">
        <v>4468</v>
      </c>
      <c r="BR131">
        <v>1800</v>
      </c>
      <c r="BS131" s="45">
        <v>39925</v>
      </c>
      <c r="BT131" s="45">
        <v>39925</v>
      </c>
    </row>
    <row r="132" spans="1:72" x14ac:dyDescent="0.25">
      <c r="A132">
        <v>129</v>
      </c>
      <c r="B132">
        <v>43867</v>
      </c>
      <c r="C132">
        <v>52172</v>
      </c>
      <c r="D132" t="s">
        <v>1158</v>
      </c>
      <c r="E132" t="s">
        <v>5031</v>
      </c>
      <c r="F132">
        <v>1</v>
      </c>
      <c r="G132" t="s">
        <v>87</v>
      </c>
      <c r="H132">
        <v>6</v>
      </c>
      <c r="I132" t="s">
        <v>4421</v>
      </c>
      <c r="J132">
        <v>21</v>
      </c>
      <c r="L132" t="s">
        <v>4434</v>
      </c>
      <c r="M132" t="s">
        <v>4422</v>
      </c>
      <c r="N132" t="s">
        <v>4423</v>
      </c>
      <c r="O132">
        <v>2157235</v>
      </c>
      <c r="P132">
        <v>6324594</v>
      </c>
      <c r="Q132">
        <v>3</v>
      </c>
      <c r="R132">
        <v>37.916499999999999</v>
      </c>
      <c r="S132">
        <v>-121.3218</v>
      </c>
      <c r="T132" t="s">
        <v>596</v>
      </c>
      <c r="U132" t="s">
        <v>128</v>
      </c>
      <c r="V132" t="s">
        <v>87</v>
      </c>
      <c r="W132" t="s">
        <v>87</v>
      </c>
      <c r="X132" t="s">
        <v>4474</v>
      </c>
      <c r="Y132" t="s">
        <v>59</v>
      </c>
      <c r="Z132" t="s">
        <v>4511</v>
      </c>
      <c r="AA132" t="s">
        <v>1161</v>
      </c>
      <c r="AC132">
        <v>40381</v>
      </c>
      <c r="AD132" t="s">
        <v>4476</v>
      </c>
      <c r="AE132" t="s">
        <v>3435</v>
      </c>
      <c r="AF132" t="s">
        <v>4512</v>
      </c>
      <c r="AG132" t="s">
        <v>1159</v>
      </c>
      <c r="AH132" t="s">
        <v>5032</v>
      </c>
      <c r="AI132" t="s">
        <v>5033</v>
      </c>
      <c r="AJ132" t="s">
        <v>1160</v>
      </c>
      <c r="AK132">
        <v>1</v>
      </c>
      <c r="AL132" t="s">
        <v>4474</v>
      </c>
      <c r="AM132" t="s">
        <v>78</v>
      </c>
      <c r="AN132">
        <v>180400030205</v>
      </c>
      <c r="AO132" t="s">
        <v>78</v>
      </c>
      <c r="AP132" t="s">
        <v>78</v>
      </c>
      <c r="AQ132" t="s">
        <v>78</v>
      </c>
      <c r="AR132" t="s">
        <v>4430</v>
      </c>
      <c r="AS132" t="s">
        <v>4431</v>
      </c>
      <c r="AT132" t="s">
        <v>78</v>
      </c>
      <c r="AU132" t="s">
        <v>78</v>
      </c>
      <c r="AV132" t="s">
        <v>78</v>
      </c>
      <c r="AW132" t="s">
        <v>78</v>
      </c>
      <c r="AX132" t="s">
        <v>78</v>
      </c>
      <c r="AY132" t="s">
        <v>78</v>
      </c>
      <c r="AZ132" t="s">
        <v>78</v>
      </c>
      <c r="BA132" t="s">
        <v>78</v>
      </c>
      <c r="BB132" t="s">
        <v>78</v>
      </c>
      <c r="BC132" t="s">
        <v>78</v>
      </c>
      <c r="BD132" t="s">
        <v>55</v>
      </c>
      <c r="BE132" t="s">
        <v>78</v>
      </c>
      <c r="BF132" t="s">
        <v>78</v>
      </c>
      <c r="BG132" t="s">
        <v>78</v>
      </c>
      <c r="BH132" t="s">
        <v>78</v>
      </c>
      <c r="BI132" t="s">
        <v>78</v>
      </c>
      <c r="BJ132" t="s">
        <v>78</v>
      </c>
      <c r="BK132" t="s">
        <v>78</v>
      </c>
      <c r="BL132" t="s">
        <v>78</v>
      </c>
      <c r="BM132" t="s">
        <v>78</v>
      </c>
      <c r="BN132" t="s">
        <v>55</v>
      </c>
      <c r="BO132" t="s">
        <v>55</v>
      </c>
      <c r="BP132" t="s">
        <v>78</v>
      </c>
      <c r="BQ132" t="s">
        <v>4468</v>
      </c>
      <c r="BR132">
        <v>1800</v>
      </c>
      <c r="BS132" s="45">
        <v>40354</v>
      </c>
      <c r="BT132" s="45">
        <v>40354</v>
      </c>
    </row>
    <row r="133" spans="1:72" x14ac:dyDescent="0.25">
      <c r="A133">
        <v>130</v>
      </c>
      <c r="B133">
        <v>45551</v>
      </c>
      <c r="C133">
        <v>53179</v>
      </c>
      <c r="D133" t="s">
        <v>962</v>
      </c>
      <c r="E133" t="s">
        <v>5034</v>
      </c>
      <c r="F133">
        <v>3</v>
      </c>
      <c r="G133" t="s">
        <v>87</v>
      </c>
      <c r="H133">
        <v>4</v>
      </c>
      <c r="I133" t="s">
        <v>4421</v>
      </c>
      <c r="J133">
        <v>35</v>
      </c>
      <c r="L133" t="s">
        <v>4422</v>
      </c>
      <c r="N133" t="s">
        <v>4423</v>
      </c>
      <c r="O133">
        <v>2213033</v>
      </c>
      <c r="P133">
        <v>6272864</v>
      </c>
      <c r="Q133">
        <v>3</v>
      </c>
      <c r="R133">
        <v>38.068399999999997</v>
      </c>
      <c r="S133">
        <v>-121.50320000000001</v>
      </c>
      <c r="T133" t="s">
        <v>128</v>
      </c>
      <c r="U133" t="s">
        <v>1328</v>
      </c>
      <c r="V133" t="s">
        <v>87</v>
      </c>
      <c r="W133" t="s">
        <v>87</v>
      </c>
      <c r="X133" t="s">
        <v>4474</v>
      </c>
      <c r="Y133" t="s">
        <v>59</v>
      </c>
      <c r="Z133" t="s">
        <v>4342</v>
      </c>
      <c r="AA133" t="s">
        <v>967</v>
      </c>
      <c r="AB133" t="s">
        <v>5035</v>
      </c>
      <c r="AC133">
        <v>40737</v>
      </c>
      <c r="AD133" t="s">
        <v>4476</v>
      </c>
      <c r="AE133" t="s">
        <v>3435</v>
      </c>
      <c r="AF133" t="s">
        <v>5036</v>
      </c>
      <c r="AG133" t="s">
        <v>963</v>
      </c>
      <c r="AH133" t="s">
        <v>5037</v>
      </c>
      <c r="AI133" t="s">
        <v>5038</v>
      </c>
      <c r="AJ133" t="s">
        <v>964</v>
      </c>
      <c r="AK133">
        <v>1</v>
      </c>
      <c r="AL133" t="s">
        <v>4474</v>
      </c>
      <c r="AM133" t="s">
        <v>78</v>
      </c>
      <c r="AN133">
        <v>180400030903</v>
      </c>
      <c r="AO133" t="s">
        <v>78</v>
      </c>
      <c r="AP133">
        <v>177</v>
      </c>
      <c r="AQ133" t="s">
        <v>78</v>
      </c>
      <c r="AR133" t="s">
        <v>4430</v>
      </c>
      <c r="AS133" t="s">
        <v>4431</v>
      </c>
      <c r="AT133" t="s">
        <v>78</v>
      </c>
      <c r="AU133" t="s">
        <v>78</v>
      </c>
      <c r="AV133" t="s">
        <v>78</v>
      </c>
      <c r="AW133" t="s">
        <v>78</v>
      </c>
      <c r="AX133" t="s">
        <v>78</v>
      </c>
      <c r="AY133" t="s">
        <v>78</v>
      </c>
      <c r="AZ133" t="s">
        <v>78</v>
      </c>
      <c r="BA133" t="s">
        <v>78</v>
      </c>
      <c r="BB133" t="s">
        <v>78</v>
      </c>
      <c r="BC133" t="s">
        <v>78</v>
      </c>
      <c r="BD133" t="s">
        <v>55</v>
      </c>
      <c r="BE133" t="s">
        <v>78</v>
      </c>
      <c r="BF133" t="s">
        <v>78</v>
      </c>
      <c r="BG133" t="s">
        <v>78</v>
      </c>
      <c r="BH133" t="s">
        <v>78</v>
      </c>
      <c r="BI133" t="s">
        <v>78</v>
      </c>
      <c r="BJ133" t="s">
        <v>78</v>
      </c>
      <c r="BK133" t="s">
        <v>78</v>
      </c>
      <c r="BL133" t="s">
        <v>78</v>
      </c>
      <c r="BM133" t="s">
        <v>78</v>
      </c>
      <c r="BN133" t="s">
        <v>55</v>
      </c>
      <c r="BO133" t="s">
        <v>55</v>
      </c>
      <c r="BP133" t="s">
        <v>78</v>
      </c>
      <c r="BQ133" t="s">
        <v>4468</v>
      </c>
      <c r="BR133">
        <v>1800</v>
      </c>
      <c r="BS133" s="45">
        <v>40359</v>
      </c>
      <c r="BT133" s="45">
        <v>40737</v>
      </c>
    </row>
    <row r="134" spans="1:72" x14ac:dyDescent="0.25">
      <c r="A134">
        <v>131</v>
      </c>
      <c r="B134">
        <v>45552</v>
      </c>
      <c r="C134">
        <v>53180</v>
      </c>
      <c r="D134" t="s">
        <v>1129</v>
      </c>
      <c r="E134" t="s">
        <v>5039</v>
      </c>
      <c r="F134">
        <v>3</v>
      </c>
      <c r="G134" t="s">
        <v>87</v>
      </c>
      <c r="H134">
        <v>5</v>
      </c>
      <c r="I134" t="s">
        <v>4421</v>
      </c>
      <c r="J134">
        <v>0</v>
      </c>
      <c r="N134" t="s">
        <v>4423</v>
      </c>
      <c r="O134">
        <v>2231516</v>
      </c>
      <c r="P134">
        <v>6298923</v>
      </c>
      <c r="Q134">
        <v>3</v>
      </c>
      <c r="R134">
        <v>38.119900000000001</v>
      </c>
      <c r="S134">
        <v>-121.41330000000001</v>
      </c>
      <c r="T134" t="s">
        <v>902</v>
      </c>
      <c r="U134" t="s">
        <v>3554</v>
      </c>
      <c r="V134" t="s">
        <v>87</v>
      </c>
      <c r="W134" t="s">
        <v>87</v>
      </c>
      <c r="X134" t="s">
        <v>4474</v>
      </c>
      <c r="Y134" t="s">
        <v>59</v>
      </c>
      <c r="Z134" t="s">
        <v>4334</v>
      </c>
      <c r="AA134" t="s">
        <v>1130</v>
      </c>
      <c r="AB134" t="s">
        <v>5040</v>
      </c>
      <c r="AC134">
        <v>40737</v>
      </c>
      <c r="AD134" t="s">
        <v>4476</v>
      </c>
      <c r="AE134" t="s">
        <v>4558</v>
      </c>
      <c r="AF134" t="s">
        <v>4106</v>
      </c>
      <c r="AG134" t="s">
        <v>1115</v>
      </c>
      <c r="AH134" t="s">
        <v>5041</v>
      </c>
      <c r="AI134" t="s">
        <v>5010</v>
      </c>
      <c r="AJ134" t="s">
        <v>1116</v>
      </c>
      <c r="AK134">
        <v>1</v>
      </c>
      <c r="AL134" t="s">
        <v>4474</v>
      </c>
      <c r="AM134" t="s">
        <v>78</v>
      </c>
      <c r="AN134">
        <v>180400121105</v>
      </c>
      <c r="AO134" t="s">
        <v>78</v>
      </c>
      <c r="AP134">
        <v>400</v>
      </c>
      <c r="AQ134" t="s">
        <v>78</v>
      </c>
      <c r="AR134" t="s">
        <v>4430</v>
      </c>
      <c r="AS134" t="s">
        <v>4431</v>
      </c>
      <c r="AT134" t="s">
        <v>78</v>
      </c>
      <c r="AU134" t="s">
        <v>78</v>
      </c>
      <c r="AV134" t="s">
        <v>78</v>
      </c>
      <c r="AW134" t="s">
        <v>78</v>
      </c>
      <c r="AX134" t="s">
        <v>78</v>
      </c>
      <c r="AY134" t="s">
        <v>78</v>
      </c>
      <c r="AZ134" t="s">
        <v>78</v>
      </c>
      <c r="BA134" t="s">
        <v>78</v>
      </c>
      <c r="BB134" t="s">
        <v>78</v>
      </c>
      <c r="BC134" t="s">
        <v>78</v>
      </c>
      <c r="BD134" t="s">
        <v>55</v>
      </c>
      <c r="BE134" t="s">
        <v>78</v>
      </c>
      <c r="BF134" t="s">
        <v>78</v>
      </c>
      <c r="BG134" t="s">
        <v>78</v>
      </c>
      <c r="BH134" t="s">
        <v>78</v>
      </c>
      <c r="BI134" t="s">
        <v>78</v>
      </c>
      <c r="BJ134" t="s">
        <v>78</v>
      </c>
      <c r="BK134" t="s">
        <v>78</v>
      </c>
      <c r="BL134" t="s">
        <v>78</v>
      </c>
      <c r="BM134" t="s">
        <v>78</v>
      </c>
      <c r="BN134" t="s">
        <v>55</v>
      </c>
      <c r="BO134" t="s">
        <v>55</v>
      </c>
      <c r="BP134" t="s">
        <v>78</v>
      </c>
      <c r="BQ134" t="s">
        <v>4432</v>
      </c>
      <c r="BR134">
        <v>1800</v>
      </c>
      <c r="BS134" s="45">
        <v>40350</v>
      </c>
      <c r="BT134" s="45">
        <v>40737</v>
      </c>
    </row>
    <row r="135" spans="1:72" x14ac:dyDescent="0.25">
      <c r="A135">
        <v>132</v>
      </c>
      <c r="B135">
        <v>46315</v>
      </c>
      <c r="C135">
        <v>53709</v>
      </c>
      <c r="D135" t="s">
        <v>1790</v>
      </c>
      <c r="E135" t="s">
        <v>5042</v>
      </c>
      <c r="F135">
        <v>0</v>
      </c>
      <c r="H135">
        <v>0</v>
      </c>
      <c r="J135">
        <v>0</v>
      </c>
      <c r="O135">
        <v>2206867</v>
      </c>
      <c r="P135">
        <v>6288519</v>
      </c>
      <c r="Q135">
        <v>3</v>
      </c>
      <c r="R135">
        <v>38.051900000000003</v>
      </c>
      <c r="S135">
        <v>-121.4486</v>
      </c>
      <c r="T135" t="s">
        <v>1634</v>
      </c>
      <c r="U135" t="s">
        <v>1791</v>
      </c>
      <c r="V135" t="s">
        <v>87</v>
      </c>
      <c r="W135" t="s">
        <v>87</v>
      </c>
      <c r="X135" t="s">
        <v>4474</v>
      </c>
      <c r="Y135" t="s">
        <v>59</v>
      </c>
      <c r="Z135" t="s">
        <v>4334</v>
      </c>
      <c r="AA135" t="s">
        <v>1792</v>
      </c>
      <c r="AB135" t="s">
        <v>5013</v>
      </c>
      <c r="AC135">
        <v>40835</v>
      </c>
      <c r="AD135" t="s">
        <v>4476</v>
      </c>
      <c r="AE135" t="s">
        <v>3435</v>
      </c>
      <c r="AF135" t="s">
        <v>4870</v>
      </c>
      <c r="AG135" t="s">
        <v>1750</v>
      </c>
      <c r="AH135" t="s">
        <v>5043</v>
      </c>
      <c r="AJ135" t="s">
        <v>1750</v>
      </c>
      <c r="AK135">
        <v>1</v>
      </c>
      <c r="AL135" t="s">
        <v>4474</v>
      </c>
      <c r="AM135" t="s">
        <v>78</v>
      </c>
      <c r="AN135">
        <v>180400030504</v>
      </c>
      <c r="AO135" t="s">
        <v>78</v>
      </c>
      <c r="AP135">
        <v>175</v>
      </c>
      <c r="AQ135" t="s">
        <v>78</v>
      </c>
      <c r="AR135" t="s">
        <v>4430</v>
      </c>
      <c r="AS135" t="s">
        <v>4431</v>
      </c>
      <c r="AT135" t="s">
        <v>78</v>
      </c>
      <c r="AU135" t="s">
        <v>78</v>
      </c>
      <c r="AV135" t="s">
        <v>78</v>
      </c>
      <c r="AW135" t="s">
        <v>78</v>
      </c>
      <c r="AX135" t="s">
        <v>78</v>
      </c>
      <c r="AY135" t="s">
        <v>78</v>
      </c>
      <c r="AZ135" t="s">
        <v>78</v>
      </c>
      <c r="BA135" t="s">
        <v>78</v>
      </c>
      <c r="BB135" t="s">
        <v>78</v>
      </c>
      <c r="BC135" t="s">
        <v>78</v>
      </c>
      <c r="BD135" t="s">
        <v>55</v>
      </c>
      <c r="BE135" t="s">
        <v>78</v>
      </c>
      <c r="BF135" t="s">
        <v>78</v>
      </c>
      <c r="BG135" t="s">
        <v>78</v>
      </c>
      <c r="BH135" t="s">
        <v>78</v>
      </c>
      <c r="BI135" t="s">
        <v>78</v>
      </c>
      <c r="BJ135" t="s">
        <v>78</v>
      </c>
      <c r="BK135" t="s">
        <v>78</v>
      </c>
      <c r="BL135" t="s">
        <v>78</v>
      </c>
      <c r="BM135" t="s">
        <v>78</v>
      </c>
      <c r="BN135" t="s">
        <v>55</v>
      </c>
      <c r="BO135" t="s">
        <v>55</v>
      </c>
      <c r="BP135" t="s">
        <v>78</v>
      </c>
      <c r="BQ135" t="s">
        <v>4468</v>
      </c>
      <c r="BR135">
        <v>1800</v>
      </c>
      <c r="BS135" s="45">
        <v>40357</v>
      </c>
      <c r="BT135" s="45">
        <v>40835</v>
      </c>
    </row>
    <row r="136" spans="1:72" x14ac:dyDescent="0.25">
      <c r="A136">
        <v>133</v>
      </c>
      <c r="B136">
        <v>46316</v>
      </c>
      <c r="C136">
        <v>53710</v>
      </c>
      <c r="D136" t="s">
        <v>1795</v>
      </c>
      <c r="E136" t="s">
        <v>5044</v>
      </c>
      <c r="F136">
        <v>5</v>
      </c>
      <c r="G136" t="s">
        <v>87</v>
      </c>
      <c r="H136">
        <v>5</v>
      </c>
      <c r="I136" t="s">
        <v>4421</v>
      </c>
      <c r="J136">
        <v>34</v>
      </c>
      <c r="L136" t="s">
        <v>4448</v>
      </c>
      <c r="M136" t="s">
        <v>4435</v>
      </c>
      <c r="N136" t="s">
        <v>4423</v>
      </c>
      <c r="O136">
        <v>2275306</v>
      </c>
      <c r="P136">
        <v>6296521</v>
      </c>
      <c r="Q136">
        <v>3</v>
      </c>
      <c r="R136">
        <v>38.24</v>
      </c>
      <c r="S136">
        <v>-121.42319999999999</v>
      </c>
      <c r="T136" t="s">
        <v>1373</v>
      </c>
      <c r="U136" t="s">
        <v>306</v>
      </c>
      <c r="V136" t="s">
        <v>87</v>
      </c>
      <c r="W136" t="s">
        <v>87</v>
      </c>
      <c r="X136" t="s">
        <v>4474</v>
      </c>
      <c r="Y136" t="s">
        <v>59</v>
      </c>
      <c r="Z136" t="s">
        <v>4859</v>
      </c>
      <c r="AA136" t="s">
        <v>1797</v>
      </c>
      <c r="AB136" t="s">
        <v>5045</v>
      </c>
      <c r="AC136">
        <v>40835</v>
      </c>
      <c r="AD136" t="s">
        <v>4476</v>
      </c>
      <c r="AE136" t="s">
        <v>4558</v>
      </c>
      <c r="AF136" t="s">
        <v>5046</v>
      </c>
      <c r="AG136" t="s">
        <v>1796</v>
      </c>
      <c r="AH136" t="s">
        <v>5047</v>
      </c>
      <c r="AI136" t="s">
        <v>5048</v>
      </c>
      <c r="AJ136" t="s">
        <v>5049</v>
      </c>
      <c r="AK136">
        <v>1</v>
      </c>
      <c r="AL136" t="s">
        <v>4474</v>
      </c>
      <c r="AM136" t="s">
        <v>78</v>
      </c>
      <c r="AN136">
        <v>180400121102</v>
      </c>
      <c r="AO136" t="s">
        <v>78</v>
      </c>
      <c r="AP136">
        <v>137</v>
      </c>
      <c r="AQ136" t="s">
        <v>78</v>
      </c>
      <c r="AR136" t="s">
        <v>4430</v>
      </c>
      <c r="AS136" t="s">
        <v>4431</v>
      </c>
      <c r="AT136" t="s">
        <v>78</v>
      </c>
      <c r="AU136" t="s">
        <v>78</v>
      </c>
      <c r="AV136" t="s">
        <v>78</v>
      </c>
      <c r="AW136" t="s">
        <v>78</v>
      </c>
      <c r="AX136" t="s">
        <v>78</v>
      </c>
      <c r="AY136" t="s">
        <v>78</v>
      </c>
      <c r="AZ136" t="s">
        <v>78</v>
      </c>
      <c r="BA136" t="s">
        <v>78</v>
      </c>
      <c r="BB136" t="s">
        <v>78</v>
      </c>
      <c r="BC136" t="s">
        <v>78</v>
      </c>
      <c r="BD136" t="s">
        <v>55</v>
      </c>
      <c r="BE136" t="s">
        <v>78</v>
      </c>
      <c r="BF136" t="s">
        <v>78</v>
      </c>
      <c r="BG136" t="s">
        <v>78</v>
      </c>
      <c r="BH136" t="s">
        <v>78</v>
      </c>
      <c r="BI136" t="s">
        <v>78</v>
      </c>
      <c r="BJ136" t="s">
        <v>78</v>
      </c>
      <c r="BK136" t="s">
        <v>78</v>
      </c>
      <c r="BL136" t="s">
        <v>78</v>
      </c>
      <c r="BM136" t="s">
        <v>78</v>
      </c>
      <c r="BN136" t="s">
        <v>55</v>
      </c>
      <c r="BO136" t="s">
        <v>55</v>
      </c>
      <c r="BP136" t="s">
        <v>78</v>
      </c>
      <c r="BQ136" t="s">
        <v>4432</v>
      </c>
      <c r="BR136">
        <v>1912</v>
      </c>
      <c r="BS136" s="45">
        <v>40358</v>
      </c>
      <c r="BT136" s="45">
        <v>40835</v>
      </c>
    </row>
    <row r="137" spans="1:72" x14ac:dyDescent="0.25">
      <c r="A137">
        <v>134</v>
      </c>
      <c r="B137">
        <v>46089</v>
      </c>
      <c r="C137">
        <v>53466</v>
      </c>
      <c r="D137" t="s">
        <v>1335</v>
      </c>
      <c r="E137" t="s">
        <v>5050</v>
      </c>
      <c r="F137">
        <v>0</v>
      </c>
      <c r="H137">
        <v>0</v>
      </c>
      <c r="J137">
        <v>0</v>
      </c>
      <c r="N137" t="s">
        <v>4423</v>
      </c>
      <c r="O137">
        <v>2120829</v>
      </c>
      <c r="P137">
        <v>6314851</v>
      </c>
      <c r="Q137">
        <v>3</v>
      </c>
      <c r="R137">
        <v>37.816299999999998</v>
      </c>
      <c r="S137">
        <v>-121.3545</v>
      </c>
      <c r="T137" t="s">
        <v>128</v>
      </c>
      <c r="U137" t="s">
        <v>397</v>
      </c>
      <c r="V137" t="s">
        <v>87</v>
      </c>
      <c r="W137" t="s">
        <v>87</v>
      </c>
      <c r="X137" t="s">
        <v>4474</v>
      </c>
      <c r="Y137" t="s">
        <v>59</v>
      </c>
      <c r="Z137" t="s">
        <v>4222</v>
      </c>
      <c r="AA137" t="s">
        <v>1340</v>
      </c>
      <c r="AB137" t="s">
        <v>5051</v>
      </c>
      <c r="AC137">
        <v>40795</v>
      </c>
      <c r="AD137" t="s">
        <v>4476</v>
      </c>
      <c r="AE137" t="s">
        <v>3435</v>
      </c>
      <c r="AF137" t="s">
        <v>5052</v>
      </c>
      <c r="AG137" t="s">
        <v>1336</v>
      </c>
      <c r="AH137" t="s">
        <v>5053</v>
      </c>
      <c r="AJ137" t="s">
        <v>1337</v>
      </c>
      <c r="AK137">
        <v>1</v>
      </c>
      <c r="AL137" t="s">
        <v>4474</v>
      </c>
      <c r="AM137" t="s">
        <v>78</v>
      </c>
      <c r="AN137">
        <v>180400030601</v>
      </c>
      <c r="AO137" t="s">
        <v>78</v>
      </c>
      <c r="AP137">
        <v>1358.9</v>
      </c>
      <c r="AQ137" t="s">
        <v>78</v>
      </c>
      <c r="AR137" t="s">
        <v>4430</v>
      </c>
      <c r="AS137" t="s">
        <v>4431</v>
      </c>
      <c r="AT137" t="s">
        <v>78</v>
      </c>
      <c r="AU137" t="s">
        <v>78</v>
      </c>
      <c r="AV137" t="s">
        <v>78</v>
      </c>
      <c r="AW137" t="s">
        <v>78</v>
      </c>
      <c r="AX137" t="s">
        <v>78</v>
      </c>
      <c r="AY137" t="s">
        <v>78</v>
      </c>
      <c r="AZ137" t="s">
        <v>78</v>
      </c>
      <c r="BA137" t="s">
        <v>78</v>
      </c>
      <c r="BB137" t="s">
        <v>78</v>
      </c>
      <c r="BC137" t="s">
        <v>78</v>
      </c>
      <c r="BD137" t="s">
        <v>55</v>
      </c>
      <c r="BE137" t="s">
        <v>78</v>
      </c>
      <c r="BF137" t="s">
        <v>78</v>
      </c>
      <c r="BG137" t="s">
        <v>78</v>
      </c>
      <c r="BH137" t="s">
        <v>78</v>
      </c>
      <c r="BI137" t="s">
        <v>78</v>
      </c>
      <c r="BJ137" t="s">
        <v>78</v>
      </c>
      <c r="BK137" t="s">
        <v>78</v>
      </c>
      <c r="BL137" t="s">
        <v>78</v>
      </c>
      <c r="BM137" t="s">
        <v>78</v>
      </c>
      <c r="BN137" t="s">
        <v>55</v>
      </c>
      <c r="BO137" t="s">
        <v>78</v>
      </c>
      <c r="BP137" t="s">
        <v>78</v>
      </c>
      <c r="BQ137" t="s">
        <v>4468</v>
      </c>
      <c r="BR137" t="s">
        <v>78</v>
      </c>
      <c r="BS137" s="45">
        <v>40360</v>
      </c>
      <c r="BT137" s="45">
        <v>40795</v>
      </c>
    </row>
    <row r="138" spans="1:72" x14ac:dyDescent="0.25">
      <c r="A138">
        <v>135</v>
      </c>
      <c r="B138">
        <v>46092</v>
      </c>
      <c r="C138">
        <v>53469</v>
      </c>
      <c r="D138" t="s">
        <v>1347</v>
      </c>
      <c r="E138" t="s">
        <v>5054</v>
      </c>
      <c r="F138">
        <v>0</v>
      </c>
      <c r="H138">
        <v>0</v>
      </c>
      <c r="J138">
        <v>0</v>
      </c>
      <c r="N138" t="s">
        <v>4423</v>
      </c>
      <c r="O138">
        <v>2111314</v>
      </c>
      <c r="P138">
        <v>6315358</v>
      </c>
      <c r="Q138">
        <v>3</v>
      </c>
      <c r="R138">
        <v>37.790199999999999</v>
      </c>
      <c r="S138">
        <v>-121.3524</v>
      </c>
      <c r="T138" t="s">
        <v>128</v>
      </c>
      <c r="U138" t="s">
        <v>5055</v>
      </c>
      <c r="V138" t="s">
        <v>87</v>
      </c>
      <c r="W138" t="s">
        <v>87</v>
      </c>
      <c r="X138" t="s">
        <v>4474</v>
      </c>
      <c r="Y138" t="s">
        <v>59</v>
      </c>
      <c r="Z138" t="s">
        <v>4222</v>
      </c>
      <c r="AA138" t="s">
        <v>1350</v>
      </c>
      <c r="AB138" t="s">
        <v>5056</v>
      </c>
      <c r="AC138">
        <v>40798</v>
      </c>
      <c r="AD138" t="s">
        <v>4476</v>
      </c>
      <c r="AE138" t="s">
        <v>3435</v>
      </c>
      <c r="AF138" t="s">
        <v>5052</v>
      </c>
      <c r="AG138" t="s">
        <v>1336</v>
      </c>
      <c r="AH138" t="s">
        <v>5057</v>
      </c>
      <c r="AJ138" t="s">
        <v>1337</v>
      </c>
      <c r="AK138">
        <v>1</v>
      </c>
      <c r="AL138" t="s">
        <v>4474</v>
      </c>
      <c r="AM138" t="s">
        <v>78</v>
      </c>
      <c r="AN138">
        <v>180400030601</v>
      </c>
      <c r="AO138" t="s">
        <v>78</v>
      </c>
      <c r="AP138">
        <v>229.4</v>
      </c>
      <c r="AQ138" t="s">
        <v>78</v>
      </c>
      <c r="AR138" t="s">
        <v>4430</v>
      </c>
      <c r="AS138" t="s">
        <v>4431</v>
      </c>
      <c r="AT138" t="s">
        <v>78</v>
      </c>
      <c r="AU138" t="s">
        <v>78</v>
      </c>
      <c r="AV138" t="s">
        <v>78</v>
      </c>
      <c r="AW138" t="s">
        <v>78</v>
      </c>
      <c r="AX138" t="s">
        <v>78</v>
      </c>
      <c r="AY138" t="s">
        <v>78</v>
      </c>
      <c r="AZ138" t="s">
        <v>78</v>
      </c>
      <c r="BA138" t="s">
        <v>78</v>
      </c>
      <c r="BB138" t="s">
        <v>78</v>
      </c>
      <c r="BC138" t="s">
        <v>78</v>
      </c>
      <c r="BD138" t="s">
        <v>55</v>
      </c>
      <c r="BE138" t="s">
        <v>78</v>
      </c>
      <c r="BF138" t="s">
        <v>78</v>
      </c>
      <c r="BG138" t="s">
        <v>78</v>
      </c>
      <c r="BH138" t="s">
        <v>78</v>
      </c>
      <c r="BI138" t="s">
        <v>78</v>
      </c>
      <c r="BJ138" t="s">
        <v>78</v>
      </c>
      <c r="BK138" t="s">
        <v>78</v>
      </c>
      <c r="BL138" t="s">
        <v>78</v>
      </c>
      <c r="BM138" t="s">
        <v>78</v>
      </c>
      <c r="BN138" t="s">
        <v>55</v>
      </c>
      <c r="BO138" t="s">
        <v>78</v>
      </c>
      <c r="BP138" t="s">
        <v>78</v>
      </c>
      <c r="BQ138" t="s">
        <v>4468</v>
      </c>
      <c r="BR138" t="s">
        <v>78</v>
      </c>
      <c r="BS138" s="45">
        <v>40360</v>
      </c>
      <c r="BT138" s="45">
        <v>40798</v>
      </c>
    </row>
    <row r="139" spans="1:72" x14ac:dyDescent="0.25">
      <c r="A139">
        <v>136</v>
      </c>
      <c r="B139">
        <v>46093</v>
      </c>
      <c r="C139">
        <v>53477</v>
      </c>
      <c r="D139" t="s">
        <v>1453</v>
      </c>
      <c r="E139" t="s">
        <v>5058</v>
      </c>
      <c r="F139">
        <v>7</v>
      </c>
      <c r="G139" t="s">
        <v>87</v>
      </c>
      <c r="H139">
        <v>3</v>
      </c>
      <c r="I139" t="s">
        <v>4421</v>
      </c>
      <c r="J139">
        <v>23</v>
      </c>
      <c r="N139" t="s">
        <v>4423</v>
      </c>
      <c r="O139">
        <v>1923984</v>
      </c>
      <c r="P139">
        <v>6675522</v>
      </c>
      <c r="Q139">
        <v>2</v>
      </c>
      <c r="R139">
        <v>38.444600000000001</v>
      </c>
      <c r="S139">
        <v>-121.60250000000001</v>
      </c>
      <c r="T139" t="s">
        <v>216</v>
      </c>
      <c r="U139" t="s">
        <v>381</v>
      </c>
      <c r="V139" t="s">
        <v>87</v>
      </c>
      <c r="W139" t="s">
        <v>87</v>
      </c>
      <c r="X139" t="s">
        <v>4538</v>
      </c>
      <c r="Y139" t="s">
        <v>170</v>
      </c>
      <c r="Z139" t="s">
        <v>4668</v>
      </c>
      <c r="AA139" t="s">
        <v>5059</v>
      </c>
      <c r="AB139" t="s">
        <v>5060</v>
      </c>
      <c r="AC139">
        <v>40800</v>
      </c>
      <c r="AD139" t="s">
        <v>4476</v>
      </c>
      <c r="AE139" t="s">
        <v>4540</v>
      </c>
      <c r="AF139" t="s">
        <v>4546</v>
      </c>
      <c r="AG139" t="s">
        <v>1441</v>
      </c>
      <c r="AH139" t="s">
        <v>5061</v>
      </c>
      <c r="AI139" t="s">
        <v>5062</v>
      </c>
      <c r="AJ139" t="s">
        <v>1441</v>
      </c>
      <c r="AK139">
        <v>1</v>
      </c>
      <c r="AL139" t="s">
        <v>4538</v>
      </c>
      <c r="AM139" t="s">
        <v>78</v>
      </c>
      <c r="AN139">
        <v>180201630606</v>
      </c>
      <c r="AO139" t="s">
        <v>78</v>
      </c>
      <c r="AP139" t="s">
        <v>78</v>
      </c>
      <c r="AQ139" t="s">
        <v>78</v>
      </c>
      <c r="AR139" t="s">
        <v>4430</v>
      </c>
      <c r="AS139" t="s">
        <v>4431</v>
      </c>
      <c r="AT139" t="s">
        <v>78</v>
      </c>
      <c r="AU139" t="s">
        <v>78</v>
      </c>
      <c r="AV139" t="s">
        <v>78</v>
      </c>
      <c r="AW139" t="s">
        <v>78</v>
      </c>
      <c r="AX139" t="s">
        <v>78</v>
      </c>
      <c r="AY139" t="s">
        <v>55</v>
      </c>
      <c r="AZ139" t="s">
        <v>78</v>
      </c>
      <c r="BA139" t="s">
        <v>78</v>
      </c>
      <c r="BB139" t="s">
        <v>78</v>
      </c>
      <c r="BC139" t="s">
        <v>78</v>
      </c>
      <c r="BD139" t="s">
        <v>78</v>
      </c>
      <c r="BE139" t="s">
        <v>78</v>
      </c>
      <c r="BF139" t="s">
        <v>78</v>
      </c>
      <c r="BG139" t="s">
        <v>78</v>
      </c>
      <c r="BH139" t="s">
        <v>78</v>
      </c>
      <c r="BI139" t="s">
        <v>78</v>
      </c>
      <c r="BJ139" t="s">
        <v>78</v>
      </c>
      <c r="BK139" t="s">
        <v>78</v>
      </c>
      <c r="BL139" t="s">
        <v>78</v>
      </c>
      <c r="BM139" t="s">
        <v>78</v>
      </c>
      <c r="BN139" t="s">
        <v>55</v>
      </c>
      <c r="BO139" t="s">
        <v>78</v>
      </c>
      <c r="BP139" t="s">
        <v>78</v>
      </c>
      <c r="BQ139" t="s">
        <v>4432</v>
      </c>
      <c r="BR139">
        <v>1906</v>
      </c>
      <c r="BS139" s="45">
        <v>40359</v>
      </c>
      <c r="BT139" s="45">
        <v>40799</v>
      </c>
    </row>
    <row r="140" spans="1:72" x14ac:dyDescent="0.25">
      <c r="A140">
        <v>137</v>
      </c>
      <c r="B140">
        <v>46447</v>
      </c>
      <c r="C140">
        <v>53829</v>
      </c>
      <c r="D140" t="s">
        <v>1925</v>
      </c>
      <c r="E140" t="s">
        <v>5063</v>
      </c>
      <c r="F140">
        <v>0</v>
      </c>
      <c r="H140">
        <v>0</v>
      </c>
      <c r="J140">
        <v>0</v>
      </c>
      <c r="O140">
        <v>1860152</v>
      </c>
      <c r="P140">
        <v>6707613</v>
      </c>
      <c r="Q140">
        <v>2</v>
      </c>
      <c r="R140">
        <v>38.268900000000002</v>
      </c>
      <c r="S140">
        <v>-121.49169999999999</v>
      </c>
      <c r="T140" t="s">
        <v>1373</v>
      </c>
      <c r="U140" t="s">
        <v>1926</v>
      </c>
      <c r="V140" t="s">
        <v>87</v>
      </c>
      <c r="W140" t="s">
        <v>87</v>
      </c>
      <c r="X140" t="s">
        <v>4538</v>
      </c>
      <c r="Y140" t="s">
        <v>341</v>
      </c>
      <c r="Z140" t="s">
        <v>5064</v>
      </c>
      <c r="AA140" t="s">
        <v>1927</v>
      </c>
      <c r="AB140" t="s">
        <v>5065</v>
      </c>
      <c r="AC140">
        <v>40848</v>
      </c>
      <c r="AD140" t="s">
        <v>4476</v>
      </c>
      <c r="AE140" t="s">
        <v>4558</v>
      </c>
      <c r="AF140" t="s">
        <v>4559</v>
      </c>
      <c r="AG140" t="s">
        <v>1784</v>
      </c>
      <c r="AH140" t="s">
        <v>5066</v>
      </c>
      <c r="AJ140" t="s">
        <v>5067</v>
      </c>
      <c r="AK140">
        <v>1</v>
      </c>
      <c r="AL140" t="s">
        <v>4538</v>
      </c>
      <c r="AM140" t="s">
        <v>78</v>
      </c>
      <c r="AN140">
        <v>180400121002</v>
      </c>
      <c r="AO140" t="s">
        <v>78</v>
      </c>
      <c r="AP140">
        <v>228</v>
      </c>
      <c r="AQ140" t="s">
        <v>78</v>
      </c>
      <c r="AR140" t="s">
        <v>4430</v>
      </c>
      <c r="AS140" t="s">
        <v>4431</v>
      </c>
      <c r="AT140" t="s">
        <v>78</v>
      </c>
      <c r="AU140" t="s">
        <v>78</v>
      </c>
      <c r="AV140" t="s">
        <v>78</v>
      </c>
      <c r="AW140" t="s">
        <v>78</v>
      </c>
      <c r="AX140" t="s">
        <v>78</v>
      </c>
      <c r="AY140" t="s">
        <v>78</v>
      </c>
      <c r="AZ140" t="s">
        <v>78</v>
      </c>
      <c r="BA140" t="s">
        <v>78</v>
      </c>
      <c r="BB140" t="s">
        <v>78</v>
      </c>
      <c r="BC140" t="s">
        <v>78</v>
      </c>
      <c r="BD140" t="s">
        <v>55</v>
      </c>
      <c r="BE140" t="s">
        <v>78</v>
      </c>
      <c r="BF140" t="s">
        <v>78</v>
      </c>
      <c r="BG140" t="s">
        <v>78</v>
      </c>
      <c r="BH140" t="s">
        <v>78</v>
      </c>
      <c r="BI140" t="s">
        <v>78</v>
      </c>
      <c r="BJ140" t="s">
        <v>78</v>
      </c>
      <c r="BK140" t="s">
        <v>78</v>
      </c>
      <c r="BL140" t="s">
        <v>78</v>
      </c>
      <c r="BM140" t="s">
        <v>78</v>
      </c>
      <c r="BN140" t="s">
        <v>55</v>
      </c>
      <c r="BO140" t="s">
        <v>78</v>
      </c>
      <c r="BP140" t="s">
        <v>78</v>
      </c>
      <c r="BQ140" t="s">
        <v>4432</v>
      </c>
      <c r="BR140">
        <v>1930</v>
      </c>
      <c r="BS140" s="45">
        <v>40361</v>
      </c>
      <c r="BT140" s="45">
        <v>40858</v>
      </c>
    </row>
    <row r="141" spans="1:72" x14ac:dyDescent="0.25">
      <c r="A141">
        <v>138</v>
      </c>
      <c r="B141">
        <v>46450</v>
      </c>
      <c r="C141">
        <v>53831</v>
      </c>
      <c r="D141" t="s">
        <v>1928</v>
      </c>
      <c r="E141" t="s">
        <v>5068</v>
      </c>
      <c r="F141">
        <v>0</v>
      </c>
      <c r="H141">
        <v>0</v>
      </c>
      <c r="J141">
        <v>0</v>
      </c>
      <c r="O141">
        <v>1863759</v>
      </c>
      <c r="P141">
        <v>6706505</v>
      </c>
      <c r="Q141">
        <v>2</v>
      </c>
      <c r="R141">
        <v>38.278799999999997</v>
      </c>
      <c r="S141">
        <v>-121.49550000000001</v>
      </c>
      <c r="T141" t="s">
        <v>1373</v>
      </c>
      <c r="U141" t="s">
        <v>484</v>
      </c>
      <c r="V141" t="s">
        <v>87</v>
      </c>
      <c r="W141" t="s">
        <v>87</v>
      </c>
      <c r="X141" t="s">
        <v>4538</v>
      </c>
      <c r="Y141" t="s">
        <v>341</v>
      </c>
      <c r="Z141" t="s">
        <v>5064</v>
      </c>
      <c r="AA141" t="s">
        <v>5069</v>
      </c>
      <c r="AB141" t="s">
        <v>5065</v>
      </c>
      <c r="AC141">
        <v>40848</v>
      </c>
      <c r="AD141" t="s">
        <v>4476</v>
      </c>
      <c r="AE141" t="s">
        <v>4558</v>
      </c>
      <c r="AF141" t="s">
        <v>4559</v>
      </c>
      <c r="AG141" t="s">
        <v>1784</v>
      </c>
      <c r="AH141" t="s">
        <v>5070</v>
      </c>
      <c r="AJ141" t="s">
        <v>5067</v>
      </c>
      <c r="AK141">
        <v>1</v>
      </c>
      <c r="AL141" t="s">
        <v>4538</v>
      </c>
      <c r="AM141" t="s">
        <v>78</v>
      </c>
      <c r="AN141">
        <v>180400121002</v>
      </c>
      <c r="AO141" t="s">
        <v>78</v>
      </c>
      <c r="AP141">
        <v>209</v>
      </c>
      <c r="AQ141" t="s">
        <v>78</v>
      </c>
      <c r="AR141" t="s">
        <v>4430</v>
      </c>
      <c r="AS141" t="s">
        <v>4431</v>
      </c>
      <c r="AT141" t="s">
        <v>78</v>
      </c>
      <c r="AU141" t="s">
        <v>78</v>
      </c>
      <c r="AV141" t="s">
        <v>78</v>
      </c>
      <c r="AW141" t="s">
        <v>78</v>
      </c>
      <c r="AX141" t="s">
        <v>78</v>
      </c>
      <c r="AY141" t="s">
        <v>78</v>
      </c>
      <c r="AZ141" t="s">
        <v>78</v>
      </c>
      <c r="BA141" t="s">
        <v>78</v>
      </c>
      <c r="BB141" t="s">
        <v>78</v>
      </c>
      <c r="BC141" t="s">
        <v>78</v>
      </c>
      <c r="BD141" t="s">
        <v>55</v>
      </c>
      <c r="BE141" t="s">
        <v>78</v>
      </c>
      <c r="BF141" t="s">
        <v>78</v>
      </c>
      <c r="BG141" t="s">
        <v>78</v>
      </c>
      <c r="BH141" t="s">
        <v>78</v>
      </c>
      <c r="BI141" t="s">
        <v>78</v>
      </c>
      <c r="BJ141" t="s">
        <v>78</v>
      </c>
      <c r="BK141" t="s">
        <v>78</v>
      </c>
      <c r="BL141" t="s">
        <v>78</v>
      </c>
      <c r="BM141" t="s">
        <v>78</v>
      </c>
      <c r="BN141" t="s">
        <v>55</v>
      </c>
      <c r="BO141" t="s">
        <v>78</v>
      </c>
      <c r="BP141" t="s">
        <v>78</v>
      </c>
      <c r="BQ141" t="s">
        <v>4432</v>
      </c>
      <c r="BR141">
        <v>1930</v>
      </c>
      <c r="BS141" s="45">
        <v>40361</v>
      </c>
      <c r="BT141" s="45">
        <v>40848</v>
      </c>
    </row>
    <row r="142" spans="1:72" x14ac:dyDescent="0.25">
      <c r="A142">
        <v>139</v>
      </c>
      <c r="B142">
        <v>46451</v>
      </c>
      <c r="C142">
        <v>53832</v>
      </c>
      <c r="D142" t="s">
        <v>2080</v>
      </c>
      <c r="E142" t="s">
        <v>5071</v>
      </c>
      <c r="F142">
        <v>2</v>
      </c>
      <c r="G142" t="s">
        <v>87</v>
      </c>
      <c r="H142">
        <v>5</v>
      </c>
      <c r="I142" t="s">
        <v>4421</v>
      </c>
      <c r="J142">
        <v>2</v>
      </c>
      <c r="L142" t="s">
        <v>4448</v>
      </c>
      <c r="N142" t="s">
        <v>4423</v>
      </c>
      <c r="O142">
        <v>2207988</v>
      </c>
      <c r="P142">
        <v>6273336</v>
      </c>
      <c r="Q142">
        <v>3</v>
      </c>
      <c r="R142">
        <v>38.054499999999997</v>
      </c>
      <c r="S142">
        <v>-121.5014</v>
      </c>
      <c r="T142" t="s">
        <v>2017</v>
      </c>
      <c r="U142" t="s">
        <v>966</v>
      </c>
      <c r="V142" t="s">
        <v>87</v>
      </c>
      <c r="W142" t="s">
        <v>87</v>
      </c>
      <c r="X142" t="s">
        <v>4474</v>
      </c>
      <c r="Y142" t="s">
        <v>59</v>
      </c>
      <c r="Z142" t="s">
        <v>4342</v>
      </c>
      <c r="AA142" t="s">
        <v>1034</v>
      </c>
      <c r="AB142" t="s">
        <v>5072</v>
      </c>
      <c r="AC142">
        <v>40848</v>
      </c>
      <c r="AD142" t="s">
        <v>4476</v>
      </c>
      <c r="AE142" t="s">
        <v>3435</v>
      </c>
      <c r="AF142" t="s">
        <v>5036</v>
      </c>
      <c r="AG142" t="s">
        <v>1032</v>
      </c>
      <c r="AH142" t="s">
        <v>5073</v>
      </c>
      <c r="AI142" t="s">
        <v>5074</v>
      </c>
      <c r="AJ142" t="s">
        <v>1033</v>
      </c>
      <c r="AK142">
        <v>1</v>
      </c>
      <c r="AL142" t="s">
        <v>4474</v>
      </c>
      <c r="AM142" t="s">
        <v>78</v>
      </c>
      <c r="AN142">
        <v>180400030903</v>
      </c>
      <c r="AO142" t="s">
        <v>78</v>
      </c>
      <c r="AP142">
        <v>52.9</v>
      </c>
      <c r="AQ142" t="s">
        <v>78</v>
      </c>
      <c r="AR142" t="s">
        <v>4430</v>
      </c>
      <c r="AS142" t="s">
        <v>4431</v>
      </c>
      <c r="AT142" t="s">
        <v>78</v>
      </c>
      <c r="AU142" t="s">
        <v>78</v>
      </c>
      <c r="AV142" t="s">
        <v>78</v>
      </c>
      <c r="AW142" t="s">
        <v>78</v>
      </c>
      <c r="AX142" t="s">
        <v>78</v>
      </c>
      <c r="AY142" t="s">
        <v>55</v>
      </c>
      <c r="AZ142" t="s">
        <v>78</v>
      </c>
      <c r="BA142" t="s">
        <v>78</v>
      </c>
      <c r="BB142" t="s">
        <v>78</v>
      </c>
      <c r="BC142" t="s">
        <v>78</v>
      </c>
      <c r="BD142" t="s">
        <v>55</v>
      </c>
      <c r="BE142" t="s">
        <v>78</v>
      </c>
      <c r="BF142" t="s">
        <v>78</v>
      </c>
      <c r="BG142" t="s">
        <v>78</v>
      </c>
      <c r="BH142" t="s">
        <v>78</v>
      </c>
      <c r="BI142" t="s">
        <v>78</v>
      </c>
      <c r="BJ142" t="s">
        <v>78</v>
      </c>
      <c r="BK142" t="s">
        <v>78</v>
      </c>
      <c r="BL142" t="s">
        <v>78</v>
      </c>
      <c r="BM142" t="s">
        <v>78</v>
      </c>
      <c r="BN142" t="s">
        <v>55</v>
      </c>
      <c r="BO142" t="s">
        <v>55</v>
      </c>
      <c r="BP142" t="s">
        <v>78</v>
      </c>
      <c r="BQ142" t="s">
        <v>4468</v>
      </c>
      <c r="BR142">
        <v>1800</v>
      </c>
      <c r="BS142" s="45">
        <v>40355</v>
      </c>
      <c r="BT142" s="45">
        <v>40848</v>
      </c>
    </row>
    <row r="143" spans="1:72" x14ac:dyDescent="0.25">
      <c r="A143">
        <v>140</v>
      </c>
      <c r="B143">
        <v>46453</v>
      </c>
      <c r="C143">
        <v>53708</v>
      </c>
      <c r="D143" t="s">
        <v>1755</v>
      </c>
      <c r="E143" t="s">
        <v>5075</v>
      </c>
      <c r="F143">
        <v>0</v>
      </c>
      <c r="H143">
        <v>0</v>
      </c>
      <c r="J143">
        <v>0</v>
      </c>
      <c r="O143">
        <v>2270031</v>
      </c>
      <c r="P143">
        <v>6280409</v>
      </c>
      <c r="Q143">
        <v>3</v>
      </c>
      <c r="R143">
        <v>38.225099999999998</v>
      </c>
      <c r="S143">
        <v>-121.4791</v>
      </c>
      <c r="T143" t="s">
        <v>1634</v>
      </c>
      <c r="U143" t="s">
        <v>325</v>
      </c>
      <c r="V143" t="s">
        <v>87</v>
      </c>
      <c r="W143" t="s">
        <v>87</v>
      </c>
      <c r="X143" t="s">
        <v>4474</v>
      </c>
      <c r="Y143" t="s">
        <v>59</v>
      </c>
      <c r="Z143" t="s">
        <v>4859</v>
      </c>
      <c r="AA143" t="s">
        <v>5076</v>
      </c>
      <c r="AB143" t="s">
        <v>5077</v>
      </c>
      <c r="AC143">
        <v>40849</v>
      </c>
      <c r="AD143" t="s">
        <v>4476</v>
      </c>
      <c r="AE143" t="s">
        <v>4558</v>
      </c>
      <c r="AF143" t="s">
        <v>324</v>
      </c>
      <c r="AG143" t="s">
        <v>1756</v>
      </c>
      <c r="AH143" t="s">
        <v>5078</v>
      </c>
      <c r="AJ143" t="s">
        <v>1756</v>
      </c>
      <c r="AK143">
        <v>1</v>
      </c>
      <c r="AL143" t="s">
        <v>4474</v>
      </c>
      <c r="AM143" t="s">
        <v>78</v>
      </c>
      <c r="AN143">
        <v>180400121103</v>
      </c>
      <c r="AO143" t="s">
        <v>78</v>
      </c>
      <c r="AP143">
        <v>540.1</v>
      </c>
      <c r="AQ143" t="s">
        <v>78</v>
      </c>
      <c r="AR143" t="s">
        <v>4430</v>
      </c>
      <c r="AS143" t="s">
        <v>4431</v>
      </c>
      <c r="AT143" t="s">
        <v>78</v>
      </c>
      <c r="AU143" t="s">
        <v>78</v>
      </c>
      <c r="AV143" t="s">
        <v>78</v>
      </c>
      <c r="AW143" t="s">
        <v>78</v>
      </c>
      <c r="AX143" t="s">
        <v>78</v>
      </c>
      <c r="AY143" t="s">
        <v>55</v>
      </c>
      <c r="AZ143" t="s">
        <v>78</v>
      </c>
      <c r="BA143" t="s">
        <v>78</v>
      </c>
      <c r="BB143" t="s">
        <v>78</v>
      </c>
      <c r="BC143" t="s">
        <v>78</v>
      </c>
      <c r="BD143" t="s">
        <v>55</v>
      </c>
      <c r="BE143" t="s">
        <v>78</v>
      </c>
      <c r="BF143" t="s">
        <v>78</v>
      </c>
      <c r="BG143" t="s">
        <v>78</v>
      </c>
      <c r="BH143" t="s">
        <v>78</v>
      </c>
      <c r="BI143" t="s">
        <v>78</v>
      </c>
      <c r="BJ143" t="s">
        <v>78</v>
      </c>
      <c r="BK143" t="s">
        <v>78</v>
      </c>
      <c r="BL143" t="s">
        <v>78</v>
      </c>
      <c r="BM143" t="s">
        <v>78</v>
      </c>
      <c r="BN143" t="s">
        <v>55</v>
      </c>
      <c r="BO143" t="s">
        <v>78</v>
      </c>
      <c r="BP143" t="s">
        <v>78</v>
      </c>
      <c r="BQ143" t="s">
        <v>4432</v>
      </c>
      <c r="BR143">
        <v>1800</v>
      </c>
      <c r="BS143" s="45">
        <v>40359</v>
      </c>
      <c r="BT143" s="45">
        <v>40835</v>
      </c>
    </row>
    <row r="144" spans="1:72" x14ac:dyDescent="0.25">
      <c r="A144">
        <v>141</v>
      </c>
      <c r="B144">
        <v>44182</v>
      </c>
      <c r="C144">
        <v>52021</v>
      </c>
      <c r="D144" t="s">
        <v>1053</v>
      </c>
      <c r="E144" t="s">
        <v>5079</v>
      </c>
      <c r="F144">
        <v>3</v>
      </c>
      <c r="G144" t="s">
        <v>87</v>
      </c>
      <c r="H144">
        <v>5</v>
      </c>
      <c r="I144" t="s">
        <v>4421</v>
      </c>
      <c r="J144">
        <v>25</v>
      </c>
      <c r="L144" t="s">
        <v>4435</v>
      </c>
      <c r="N144" t="s">
        <v>4423</v>
      </c>
      <c r="O144">
        <v>2214228</v>
      </c>
      <c r="P144">
        <v>6308806</v>
      </c>
      <c r="Q144">
        <v>3</v>
      </c>
      <c r="R144">
        <v>38.072600000000001</v>
      </c>
      <c r="S144">
        <v>-121.3784</v>
      </c>
      <c r="T144" t="s">
        <v>1009</v>
      </c>
      <c r="U144" t="s">
        <v>4888</v>
      </c>
      <c r="V144" t="s">
        <v>87</v>
      </c>
      <c r="W144" t="s">
        <v>87</v>
      </c>
      <c r="X144" t="s">
        <v>4474</v>
      </c>
      <c r="Y144" t="s">
        <v>59</v>
      </c>
      <c r="Z144" t="s">
        <v>4334</v>
      </c>
      <c r="AA144" t="s">
        <v>5080</v>
      </c>
      <c r="AB144" t="s">
        <v>5081</v>
      </c>
      <c r="AC144">
        <v>40428</v>
      </c>
      <c r="AD144" t="s">
        <v>4476</v>
      </c>
      <c r="AE144" t="s">
        <v>3435</v>
      </c>
      <c r="AF144" t="s">
        <v>4891</v>
      </c>
      <c r="AG144" t="s">
        <v>1024</v>
      </c>
      <c r="AH144" t="s">
        <v>5082</v>
      </c>
      <c r="AI144" t="s">
        <v>5083</v>
      </c>
      <c r="AJ144" t="s">
        <v>953</v>
      </c>
      <c r="AK144">
        <v>1</v>
      </c>
      <c r="AL144" t="s">
        <v>4474</v>
      </c>
      <c r="AM144" t="s">
        <v>78</v>
      </c>
      <c r="AN144">
        <v>180400030902</v>
      </c>
      <c r="AO144" t="s">
        <v>78</v>
      </c>
      <c r="AP144">
        <v>177.3</v>
      </c>
      <c r="AQ144" t="s">
        <v>78</v>
      </c>
      <c r="AR144" t="s">
        <v>4430</v>
      </c>
      <c r="AS144" t="s">
        <v>4431</v>
      </c>
      <c r="AT144" t="s">
        <v>78</v>
      </c>
      <c r="AU144" t="s">
        <v>78</v>
      </c>
      <c r="AV144" t="s">
        <v>78</v>
      </c>
      <c r="AW144" t="s">
        <v>78</v>
      </c>
      <c r="AX144" t="s">
        <v>78</v>
      </c>
      <c r="AY144" t="s">
        <v>78</v>
      </c>
      <c r="AZ144" t="s">
        <v>78</v>
      </c>
      <c r="BA144" t="s">
        <v>78</v>
      </c>
      <c r="BB144" t="s">
        <v>78</v>
      </c>
      <c r="BC144" t="s">
        <v>78</v>
      </c>
      <c r="BD144" t="s">
        <v>55</v>
      </c>
      <c r="BE144" t="s">
        <v>78</v>
      </c>
      <c r="BF144" t="s">
        <v>78</v>
      </c>
      <c r="BG144" t="s">
        <v>78</v>
      </c>
      <c r="BH144" t="s">
        <v>78</v>
      </c>
      <c r="BI144" t="s">
        <v>78</v>
      </c>
      <c r="BJ144" t="s">
        <v>78</v>
      </c>
      <c r="BK144" t="s">
        <v>78</v>
      </c>
      <c r="BL144" t="s">
        <v>78</v>
      </c>
      <c r="BM144" t="s">
        <v>78</v>
      </c>
      <c r="BN144" t="s">
        <v>55</v>
      </c>
      <c r="BO144" t="s">
        <v>55</v>
      </c>
      <c r="BP144" t="s">
        <v>78</v>
      </c>
      <c r="BQ144" t="s">
        <v>4468</v>
      </c>
      <c r="BR144">
        <v>1800</v>
      </c>
      <c r="BS144" s="45">
        <v>40359</v>
      </c>
      <c r="BT144" s="45">
        <v>40359</v>
      </c>
    </row>
    <row r="145" spans="1:72" x14ac:dyDescent="0.25">
      <c r="A145">
        <v>142</v>
      </c>
      <c r="B145">
        <v>46460</v>
      </c>
      <c r="C145">
        <v>53836</v>
      </c>
      <c r="D145" t="s">
        <v>2167</v>
      </c>
      <c r="E145" t="s">
        <v>5084</v>
      </c>
      <c r="F145">
        <v>0</v>
      </c>
      <c r="H145">
        <v>0</v>
      </c>
      <c r="J145">
        <v>0</v>
      </c>
      <c r="O145">
        <v>2163905</v>
      </c>
      <c r="P145">
        <v>6256851</v>
      </c>
      <c r="Q145">
        <v>3</v>
      </c>
      <c r="R145">
        <v>37.933</v>
      </c>
      <c r="S145">
        <v>-121.5569</v>
      </c>
      <c r="T145" t="s">
        <v>1639</v>
      </c>
      <c r="U145" t="s">
        <v>627</v>
      </c>
      <c r="V145" t="s">
        <v>87</v>
      </c>
      <c r="W145" t="s">
        <v>87</v>
      </c>
      <c r="X145" t="s">
        <v>4474</v>
      </c>
      <c r="Y145" t="s">
        <v>59</v>
      </c>
      <c r="Z145" t="s">
        <v>4242</v>
      </c>
      <c r="AA145" t="s">
        <v>2165</v>
      </c>
      <c r="AB145" t="s">
        <v>5013</v>
      </c>
      <c r="AC145">
        <v>40849</v>
      </c>
      <c r="AD145" t="s">
        <v>4476</v>
      </c>
      <c r="AE145" t="s">
        <v>3435</v>
      </c>
      <c r="AF145" t="s">
        <v>4960</v>
      </c>
      <c r="AG145" t="s">
        <v>2168</v>
      </c>
      <c r="AH145" t="s">
        <v>5085</v>
      </c>
      <c r="AJ145" t="s">
        <v>2164</v>
      </c>
      <c r="AK145">
        <v>1</v>
      </c>
      <c r="AL145" t="s">
        <v>4474</v>
      </c>
      <c r="AM145" t="s">
        <v>78</v>
      </c>
      <c r="AN145">
        <v>180400030605</v>
      </c>
      <c r="AO145" t="s">
        <v>78</v>
      </c>
      <c r="AP145">
        <v>278.10000000000002</v>
      </c>
      <c r="AQ145" t="s">
        <v>78</v>
      </c>
      <c r="AR145" t="s">
        <v>4430</v>
      </c>
      <c r="AS145" t="s">
        <v>4431</v>
      </c>
      <c r="AT145" t="s">
        <v>78</v>
      </c>
      <c r="AU145" t="s">
        <v>78</v>
      </c>
      <c r="AV145" t="s">
        <v>78</v>
      </c>
      <c r="AW145" t="s">
        <v>78</v>
      </c>
      <c r="AX145" t="s">
        <v>78</v>
      </c>
      <c r="AY145" t="s">
        <v>78</v>
      </c>
      <c r="AZ145" t="s">
        <v>78</v>
      </c>
      <c r="BA145" t="s">
        <v>78</v>
      </c>
      <c r="BB145" t="s">
        <v>78</v>
      </c>
      <c r="BC145" t="s">
        <v>78</v>
      </c>
      <c r="BD145" t="s">
        <v>55</v>
      </c>
      <c r="BE145" t="s">
        <v>78</v>
      </c>
      <c r="BF145" t="s">
        <v>78</v>
      </c>
      <c r="BG145" t="s">
        <v>78</v>
      </c>
      <c r="BH145" t="s">
        <v>78</v>
      </c>
      <c r="BI145" t="s">
        <v>78</v>
      </c>
      <c r="BJ145" t="s">
        <v>78</v>
      </c>
      <c r="BK145" t="s">
        <v>78</v>
      </c>
      <c r="BL145" t="s">
        <v>78</v>
      </c>
      <c r="BM145" t="s">
        <v>78</v>
      </c>
      <c r="BN145" t="s">
        <v>55</v>
      </c>
      <c r="BO145" t="s">
        <v>55</v>
      </c>
      <c r="BP145" t="s">
        <v>78</v>
      </c>
      <c r="BQ145" t="s">
        <v>4468</v>
      </c>
      <c r="BR145">
        <v>1800</v>
      </c>
      <c r="BS145" s="45">
        <v>40359</v>
      </c>
      <c r="BT145" s="45">
        <v>40849</v>
      </c>
    </row>
    <row r="146" spans="1:72" x14ac:dyDescent="0.25">
      <c r="A146">
        <v>143</v>
      </c>
      <c r="B146">
        <v>46462</v>
      </c>
      <c r="C146">
        <v>53841</v>
      </c>
      <c r="D146" t="s">
        <v>1506</v>
      </c>
      <c r="E146" t="s">
        <v>5086</v>
      </c>
      <c r="F146">
        <v>3</v>
      </c>
      <c r="G146" t="s">
        <v>87</v>
      </c>
      <c r="H146">
        <v>5</v>
      </c>
      <c r="I146" t="s">
        <v>4421</v>
      </c>
      <c r="J146">
        <v>34</v>
      </c>
      <c r="L146" t="s">
        <v>4422</v>
      </c>
      <c r="N146" t="s">
        <v>4423</v>
      </c>
      <c r="O146">
        <v>2214114</v>
      </c>
      <c r="P146">
        <v>6300641</v>
      </c>
      <c r="Q146">
        <v>3</v>
      </c>
      <c r="R146">
        <v>38.072099999999999</v>
      </c>
      <c r="S146">
        <v>-121.4068</v>
      </c>
      <c r="T146" t="s">
        <v>1009</v>
      </c>
      <c r="U146" t="s">
        <v>4888</v>
      </c>
      <c r="V146" t="s">
        <v>87</v>
      </c>
      <c r="W146" t="s">
        <v>87</v>
      </c>
      <c r="X146" t="s">
        <v>4474</v>
      </c>
      <c r="Y146" t="s">
        <v>59</v>
      </c>
      <c r="Z146" t="s">
        <v>4334</v>
      </c>
      <c r="AA146" t="s">
        <v>1003</v>
      </c>
      <c r="AB146" t="s">
        <v>4910</v>
      </c>
      <c r="AC146">
        <v>40849</v>
      </c>
      <c r="AD146" t="s">
        <v>4476</v>
      </c>
      <c r="AE146" t="s">
        <v>3435</v>
      </c>
      <c r="AF146" t="s">
        <v>4891</v>
      </c>
      <c r="AG146" t="s">
        <v>1507</v>
      </c>
      <c r="AH146" t="s">
        <v>4911</v>
      </c>
      <c r="AI146" t="s">
        <v>5087</v>
      </c>
      <c r="AJ146" t="s">
        <v>1508</v>
      </c>
      <c r="AK146">
        <v>1</v>
      </c>
      <c r="AL146" t="s">
        <v>4474</v>
      </c>
      <c r="AM146" t="s">
        <v>78</v>
      </c>
      <c r="AN146">
        <v>180400030902</v>
      </c>
      <c r="AO146" t="s">
        <v>78</v>
      </c>
      <c r="AP146">
        <v>278.39999999999998</v>
      </c>
      <c r="AQ146" t="s">
        <v>78</v>
      </c>
      <c r="AR146" t="s">
        <v>4430</v>
      </c>
      <c r="AS146" t="s">
        <v>4431</v>
      </c>
      <c r="AT146" t="s">
        <v>78</v>
      </c>
      <c r="AU146" t="s">
        <v>78</v>
      </c>
      <c r="AV146" t="s">
        <v>78</v>
      </c>
      <c r="AW146" t="s">
        <v>78</v>
      </c>
      <c r="AX146" t="s">
        <v>78</v>
      </c>
      <c r="AY146" t="s">
        <v>78</v>
      </c>
      <c r="AZ146" t="s">
        <v>78</v>
      </c>
      <c r="BA146" t="s">
        <v>78</v>
      </c>
      <c r="BB146" t="s">
        <v>78</v>
      </c>
      <c r="BC146" t="s">
        <v>78</v>
      </c>
      <c r="BD146" t="s">
        <v>55</v>
      </c>
      <c r="BE146" t="s">
        <v>78</v>
      </c>
      <c r="BF146" t="s">
        <v>78</v>
      </c>
      <c r="BG146" t="s">
        <v>78</v>
      </c>
      <c r="BH146" t="s">
        <v>78</v>
      </c>
      <c r="BI146" t="s">
        <v>78</v>
      </c>
      <c r="BJ146" t="s">
        <v>78</v>
      </c>
      <c r="BK146" t="s">
        <v>78</v>
      </c>
      <c r="BL146" t="s">
        <v>78</v>
      </c>
      <c r="BM146" t="s">
        <v>78</v>
      </c>
      <c r="BN146" t="s">
        <v>55</v>
      </c>
      <c r="BO146" t="s">
        <v>55</v>
      </c>
      <c r="BP146" t="s">
        <v>78</v>
      </c>
      <c r="BQ146" t="s">
        <v>4468</v>
      </c>
      <c r="BR146">
        <v>1800</v>
      </c>
      <c r="BS146" s="45">
        <v>40359</v>
      </c>
      <c r="BT146" s="45">
        <v>40849</v>
      </c>
    </row>
    <row r="147" spans="1:72" x14ac:dyDescent="0.25">
      <c r="A147">
        <v>144</v>
      </c>
      <c r="B147">
        <v>45537</v>
      </c>
      <c r="C147">
        <v>53163</v>
      </c>
      <c r="D147" t="s">
        <v>1063</v>
      </c>
      <c r="E147" t="s">
        <v>5088</v>
      </c>
      <c r="F147">
        <v>3</v>
      </c>
      <c r="G147" t="s">
        <v>87</v>
      </c>
      <c r="H147">
        <v>4</v>
      </c>
      <c r="I147" t="s">
        <v>4421</v>
      </c>
      <c r="J147">
        <v>29</v>
      </c>
      <c r="L147" t="s">
        <v>4435</v>
      </c>
      <c r="N147" t="s">
        <v>4423</v>
      </c>
      <c r="O147">
        <v>2216908</v>
      </c>
      <c r="P147">
        <v>6254795</v>
      </c>
      <c r="Q147">
        <v>3</v>
      </c>
      <c r="R147">
        <v>38.078499999999998</v>
      </c>
      <c r="S147">
        <v>-121.56610000000001</v>
      </c>
      <c r="U147" t="s">
        <v>128</v>
      </c>
      <c r="V147" t="s">
        <v>87</v>
      </c>
      <c r="W147" t="s">
        <v>87</v>
      </c>
      <c r="X147" t="s">
        <v>4474</v>
      </c>
      <c r="Y147" t="s">
        <v>59</v>
      </c>
      <c r="Z147" t="s">
        <v>4342</v>
      </c>
      <c r="AA147" t="s">
        <v>1034</v>
      </c>
      <c r="AB147" t="s">
        <v>5089</v>
      </c>
      <c r="AC147">
        <v>40737</v>
      </c>
      <c r="AD147" t="s">
        <v>4476</v>
      </c>
      <c r="AE147" t="s">
        <v>3435</v>
      </c>
      <c r="AF147" t="s">
        <v>5036</v>
      </c>
      <c r="AG147" t="s">
        <v>1032</v>
      </c>
      <c r="AH147" t="s">
        <v>5090</v>
      </c>
      <c r="AI147" t="s">
        <v>5091</v>
      </c>
      <c r="AJ147" t="s">
        <v>1033</v>
      </c>
      <c r="AK147">
        <v>1</v>
      </c>
      <c r="AL147" t="s">
        <v>4474</v>
      </c>
      <c r="AM147" t="s">
        <v>78</v>
      </c>
      <c r="AN147">
        <v>180400030903</v>
      </c>
      <c r="AO147" t="s">
        <v>78</v>
      </c>
      <c r="AP147">
        <v>8.6999999999999993</v>
      </c>
      <c r="AQ147" t="s">
        <v>78</v>
      </c>
      <c r="AR147" t="s">
        <v>4430</v>
      </c>
      <c r="AS147" t="s">
        <v>4431</v>
      </c>
      <c r="AT147" t="s">
        <v>78</v>
      </c>
      <c r="AU147" t="s">
        <v>78</v>
      </c>
      <c r="AV147" t="s">
        <v>78</v>
      </c>
      <c r="AW147" t="s">
        <v>78</v>
      </c>
      <c r="AX147" t="s">
        <v>78</v>
      </c>
      <c r="AY147" t="s">
        <v>55</v>
      </c>
      <c r="AZ147" t="s">
        <v>78</v>
      </c>
      <c r="BA147" t="s">
        <v>78</v>
      </c>
      <c r="BB147" t="s">
        <v>78</v>
      </c>
      <c r="BC147" t="s">
        <v>78</v>
      </c>
      <c r="BD147" t="s">
        <v>55</v>
      </c>
      <c r="BE147" t="s">
        <v>78</v>
      </c>
      <c r="BF147" t="s">
        <v>78</v>
      </c>
      <c r="BG147" t="s">
        <v>78</v>
      </c>
      <c r="BH147" t="s">
        <v>78</v>
      </c>
      <c r="BI147" t="s">
        <v>78</v>
      </c>
      <c r="BJ147" t="s">
        <v>78</v>
      </c>
      <c r="BK147" t="s">
        <v>78</v>
      </c>
      <c r="BL147" t="s">
        <v>78</v>
      </c>
      <c r="BM147" t="s">
        <v>78</v>
      </c>
      <c r="BN147" t="s">
        <v>55</v>
      </c>
      <c r="BO147" t="s">
        <v>55</v>
      </c>
      <c r="BP147" t="s">
        <v>78</v>
      </c>
      <c r="BQ147" t="s">
        <v>4468</v>
      </c>
      <c r="BR147">
        <v>1800</v>
      </c>
      <c r="BS147" s="45">
        <v>40359</v>
      </c>
      <c r="BT147" s="45">
        <v>40737</v>
      </c>
    </row>
    <row r="148" spans="1:72" x14ac:dyDescent="0.25">
      <c r="A148">
        <v>145</v>
      </c>
      <c r="B148">
        <v>45572</v>
      </c>
      <c r="C148">
        <v>53186</v>
      </c>
      <c r="D148" t="s">
        <v>1114</v>
      </c>
      <c r="E148" t="s">
        <v>5092</v>
      </c>
      <c r="F148">
        <v>3</v>
      </c>
      <c r="G148" t="s">
        <v>87</v>
      </c>
      <c r="H148">
        <v>5</v>
      </c>
      <c r="I148" t="s">
        <v>4421</v>
      </c>
      <c r="J148">
        <v>0</v>
      </c>
      <c r="N148" t="s">
        <v>4423</v>
      </c>
      <c r="O148">
        <v>2219374</v>
      </c>
      <c r="P148">
        <v>6292797</v>
      </c>
      <c r="Q148">
        <v>3</v>
      </c>
      <c r="R148">
        <v>38.086399999999998</v>
      </c>
      <c r="S148">
        <v>-121.4342</v>
      </c>
      <c r="T148" t="s">
        <v>596</v>
      </c>
      <c r="U148" t="s">
        <v>1117</v>
      </c>
      <c r="V148" t="s">
        <v>87</v>
      </c>
      <c r="W148" t="s">
        <v>87</v>
      </c>
      <c r="X148" t="s">
        <v>4474</v>
      </c>
      <c r="Y148" t="s">
        <v>59</v>
      </c>
      <c r="Z148" t="s">
        <v>4334</v>
      </c>
      <c r="AA148" t="s">
        <v>1118</v>
      </c>
      <c r="AB148" t="s">
        <v>5093</v>
      </c>
      <c r="AC148">
        <v>40738</v>
      </c>
      <c r="AD148" t="s">
        <v>4476</v>
      </c>
      <c r="AE148" t="s">
        <v>3435</v>
      </c>
      <c r="AF148" t="s">
        <v>4927</v>
      </c>
      <c r="AG148" t="s">
        <v>1115</v>
      </c>
      <c r="AH148" t="s">
        <v>5094</v>
      </c>
      <c r="AI148" t="s">
        <v>5010</v>
      </c>
      <c r="AJ148" t="s">
        <v>1116</v>
      </c>
      <c r="AK148">
        <v>1</v>
      </c>
      <c r="AL148" t="s">
        <v>4474</v>
      </c>
      <c r="AM148" t="s">
        <v>78</v>
      </c>
      <c r="AN148">
        <v>180400030906</v>
      </c>
      <c r="AO148" t="s">
        <v>78</v>
      </c>
      <c r="AP148">
        <v>215</v>
      </c>
      <c r="AQ148" t="s">
        <v>78</v>
      </c>
      <c r="AR148" t="s">
        <v>4430</v>
      </c>
      <c r="AS148" t="s">
        <v>4431</v>
      </c>
      <c r="AT148" t="s">
        <v>78</v>
      </c>
      <c r="AU148" t="s">
        <v>78</v>
      </c>
      <c r="AV148" t="s">
        <v>78</v>
      </c>
      <c r="AW148" t="s">
        <v>78</v>
      </c>
      <c r="AX148" t="s">
        <v>78</v>
      </c>
      <c r="AY148" t="s">
        <v>78</v>
      </c>
      <c r="AZ148" t="s">
        <v>78</v>
      </c>
      <c r="BA148" t="s">
        <v>78</v>
      </c>
      <c r="BB148" t="s">
        <v>78</v>
      </c>
      <c r="BC148" t="s">
        <v>78</v>
      </c>
      <c r="BD148" t="s">
        <v>55</v>
      </c>
      <c r="BE148" t="s">
        <v>78</v>
      </c>
      <c r="BF148" t="s">
        <v>78</v>
      </c>
      <c r="BG148" t="s">
        <v>78</v>
      </c>
      <c r="BH148" t="s">
        <v>78</v>
      </c>
      <c r="BI148" t="s">
        <v>78</v>
      </c>
      <c r="BJ148" t="s">
        <v>78</v>
      </c>
      <c r="BK148" t="s">
        <v>78</v>
      </c>
      <c r="BL148" t="s">
        <v>78</v>
      </c>
      <c r="BM148" t="s">
        <v>78</v>
      </c>
      <c r="BN148" t="s">
        <v>55</v>
      </c>
      <c r="BO148" t="s">
        <v>55</v>
      </c>
      <c r="BP148" t="s">
        <v>78</v>
      </c>
      <c r="BQ148" t="s">
        <v>4432</v>
      </c>
      <c r="BR148">
        <v>1800</v>
      </c>
      <c r="BS148" s="45">
        <v>40350</v>
      </c>
      <c r="BT148" s="45">
        <v>40738</v>
      </c>
    </row>
    <row r="149" spans="1:72" x14ac:dyDescent="0.25">
      <c r="A149">
        <v>146</v>
      </c>
      <c r="B149">
        <v>46144</v>
      </c>
      <c r="C149">
        <v>53539</v>
      </c>
      <c r="D149" t="s">
        <v>2025</v>
      </c>
      <c r="E149" t="s">
        <v>5095</v>
      </c>
      <c r="F149">
        <v>0</v>
      </c>
      <c r="H149">
        <v>0</v>
      </c>
      <c r="J149">
        <v>0</v>
      </c>
      <c r="O149">
        <v>1822237</v>
      </c>
      <c r="P149">
        <v>6656199</v>
      </c>
      <c r="Q149">
        <v>2</v>
      </c>
      <c r="R149">
        <v>38.165399999999998</v>
      </c>
      <c r="S149">
        <v>-121.6712</v>
      </c>
      <c r="U149" t="s">
        <v>137</v>
      </c>
      <c r="V149" t="s">
        <v>87</v>
      </c>
      <c r="W149" t="s">
        <v>87</v>
      </c>
      <c r="X149" t="s">
        <v>4538</v>
      </c>
      <c r="Y149" t="s">
        <v>341</v>
      </c>
      <c r="Z149" t="s">
        <v>5096</v>
      </c>
      <c r="AA149" t="s">
        <v>2026</v>
      </c>
      <c r="AB149" t="s">
        <v>5097</v>
      </c>
      <c r="AC149">
        <v>40812</v>
      </c>
      <c r="AD149" t="s">
        <v>4476</v>
      </c>
      <c r="AE149" t="s">
        <v>4540</v>
      </c>
      <c r="AF149" t="s">
        <v>5098</v>
      </c>
      <c r="AG149" t="s">
        <v>1040</v>
      </c>
      <c r="AH149" t="s">
        <v>5099</v>
      </c>
      <c r="AJ149" t="s">
        <v>1041</v>
      </c>
      <c r="AK149">
        <v>1</v>
      </c>
      <c r="AL149" t="s">
        <v>4538</v>
      </c>
      <c r="AM149" t="s">
        <v>78</v>
      </c>
      <c r="AN149">
        <v>180201630703</v>
      </c>
      <c r="AO149" t="s">
        <v>78</v>
      </c>
      <c r="AP149">
        <v>102</v>
      </c>
      <c r="AQ149" t="s">
        <v>78</v>
      </c>
      <c r="AR149" t="s">
        <v>4430</v>
      </c>
      <c r="AS149" t="s">
        <v>4431</v>
      </c>
      <c r="AT149" t="s">
        <v>78</v>
      </c>
      <c r="AU149" t="s">
        <v>78</v>
      </c>
      <c r="AV149" t="s">
        <v>78</v>
      </c>
      <c r="AW149" t="s">
        <v>78</v>
      </c>
      <c r="AX149" t="s">
        <v>78</v>
      </c>
      <c r="AY149" t="s">
        <v>78</v>
      </c>
      <c r="AZ149" t="s">
        <v>78</v>
      </c>
      <c r="BA149" t="s">
        <v>78</v>
      </c>
      <c r="BB149" t="s">
        <v>78</v>
      </c>
      <c r="BC149" t="s">
        <v>78</v>
      </c>
      <c r="BD149" t="s">
        <v>55</v>
      </c>
      <c r="BE149" t="s">
        <v>78</v>
      </c>
      <c r="BF149" t="s">
        <v>78</v>
      </c>
      <c r="BG149" t="s">
        <v>78</v>
      </c>
      <c r="BH149" t="s">
        <v>78</v>
      </c>
      <c r="BI149" t="s">
        <v>78</v>
      </c>
      <c r="BJ149" t="s">
        <v>78</v>
      </c>
      <c r="BK149" t="s">
        <v>78</v>
      </c>
      <c r="BL149" t="s">
        <v>78</v>
      </c>
      <c r="BM149" t="s">
        <v>78</v>
      </c>
      <c r="BN149" t="s">
        <v>55</v>
      </c>
      <c r="BO149" t="s">
        <v>55</v>
      </c>
      <c r="BP149" t="s">
        <v>78</v>
      </c>
      <c r="BQ149" t="s">
        <v>4432</v>
      </c>
      <c r="BR149" t="s">
        <v>78</v>
      </c>
      <c r="BS149" s="45">
        <v>40359</v>
      </c>
      <c r="BT149" s="45">
        <v>40812</v>
      </c>
    </row>
    <row r="150" spans="1:72" x14ac:dyDescent="0.25">
      <c r="A150">
        <v>147</v>
      </c>
      <c r="B150">
        <v>45290</v>
      </c>
      <c r="C150">
        <v>52136</v>
      </c>
      <c r="D150" t="s">
        <v>768</v>
      </c>
      <c r="E150" t="s">
        <v>5100</v>
      </c>
      <c r="F150">
        <v>1</v>
      </c>
      <c r="G150" t="s">
        <v>4420</v>
      </c>
      <c r="H150">
        <v>6</v>
      </c>
      <c r="I150" t="s">
        <v>4421</v>
      </c>
      <c r="J150">
        <v>0</v>
      </c>
      <c r="N150" t="s">
        <v>4423</v>
      </c>
      <c r="O150">
        <v>2124018</v>
      </c>
      <c r="P150">
        <v>6326615</v>
      </c>
      <c r="Q150">
        <v>3</v>
      </c>
      <c r="R150">
        <v>37.825400000000002</v>
      </c>
      <c r="S150">
        <v>-121.3138</v>
      </c>
      <c r="T150" t="s">
        <v>771</v>
      </c>
      <c r="U150" t="s">
        <v>128</v>
      </c>
      <c r="V150" t="s">
        <v>87</v>
      </c>
      <c r="W150" t="s">
        <v>87</v>
      </c>
      <c r="X150" t="s">
        <v>4474</v>
      </c>
      <c r="Y150" t="s">
        <v>59</v>
      </c>
      <c r="Z150" t="s">
        <v>4222</v>
      </c>
      <c r="AA150" t="s">
        <v>772</v>
      </c>
      <c r="AB150" t="s">
        <v>5101</v>
      </c>
      <c r="AC150">
        <v>40716</v>
      </c>
      <c r="AD150" t="s">
        <v>4476</v>
      </c>
      <c r="AE150" t="s">
        <v>3435</v>
      </c>
      <c r="AF150" t="s">
        <v>4512</v>
      </c>
      <c r="AG150" t="s">
        <v>769</v>
      </c>
      <c r="AH150" t="s">
        <v>5102</v>
      </c>
      <c r="AI150" t="s">
        <v>4528</v>
      </c>
      <c r="AJ150" t="s">
        <v>5103</v>
      </c>
      <c r="AK150">
        <v>1</v>
      </c>
      <c r="AL150" t="s">
        <v>4474</v>
      </c>
      <c r="AM150" t="s">
        <v>78</v>
      </c>
      <c r="AN150">
        <v>180400030205</v>
      </c>
      <c r="AO150" t="s">
        <v>78</v>
      </c>
      <c r="AP150" t="s">
        <v>78</v>
      </c>
      <c r="AQ150" t="s">
        <v>78</v>
      </c>
      <c r="AR150" t="s">
        <v>4430</v>
      </c>
      <c r="AS150" t="s">
        <v>4431</v>
      </c>
      <c r="AT150" t="s">
        <v>78</v>
      </c>
      <c r="AU150" t="s">
        <v>78</v>
      </c>
      <c r="AV150" t="s">
        <v>55</v>
      </c>
      <c r="AW150" t="s">
        <v>78</v>
      </c>
      <c r="AX150" t="s">
        <v>78</v>
      </c>
      <c r="AY150" t="s">
        <v>78</v>
      </c>
      <c r="AZ150" t="s">
        <v>78</v>
      </c>
      <c r="BA150" t="s">
        <v>78</v>
      </c>
      <c r="BB150" t="s">
        <v>78</v>
      </c>
      <c r="BC150" t="s">
        <v>78</v>
      </c>
      <c r="BD150" t="s">
        <v>55</v>
      </c>
      <c r="BE150" t="s">
        <v>78</v>
      </c>
      <c r="BF150" t="s">
        <v>78</v>
      </c>
      <c r="BG150" t="s">
        <v>78</v>
      </c>
      <c r="BH150" t="s">
        <v>78</v>
      </c>
      <c r="BI150" t="s">
        <v>78</v>
      </c>
      <c r="BJ150" t="s">
        <v>78</v>
      </c>
      <c r="BK150" t="s">
        <v>78</v>
      </c>
      <c r="BL150" t="s">
        <v>55</v>
      </c>
      <c r="BM150" t="s">
        <v>78</v>
      </c>
      <c r="BN150" t="s">
        <v>55</v>
      </c>
      <c r="BO150" t="s">
        <v>55</v>
      </c>
      <c r="BP150" t="s">
        <v>78</v>
      </c>
      <c r="BQ150" t="s">
        <v>4468</v>
      </c>
      <c r="BR150">
        <v>1800</v>
      </c>
      <c r="BS150" s="45">
        <v>39923</v>
      </c>
      <c r="BT150" s="45">
        <v>40372</v>
      </c>
    </row>
    <row r="151" spans="1:72" x14ac:dyDescent="0.25">
      <c r="A151">
        <v>148</v>
      </c>
      <c r="B151">
        <v>45744</v>
      </c>
      <c r="C151">
        <v>53371</v>
      </c>
      <c r="D151" t="s">
        <v>1278</v>
      </c>
      <c r="E151" t="s">
        <v>5104</v>
      </c>
      <c r="F151">
        <v>1</v>
      </c>
      <c r="G151" t="s">
        <v>4420</v>
      </c>
      <c r="H151">
        <v>5</v>
      </c>
      <c r="I151" t="s">
        <v>4421</v>
      </c>
      <c r="J151">
        <v>19</v>
      </c>
      <c r="N151" t="s">
        <v>4423</v>
      </c>
      <c r="O151">
        <v>2115496</v>
      </c>
      <c r="P151">
        <v>6291458</v>
      </c>
      <c r="Q151">
        <v>3</v>
      </c>
      <c r="R151">
        <v>37.801099999999998</v>
      </c>
      <c r="S151">
        <v>-121.4353</v>
      </c>
      <c r="T151" t="s">
        <v>596</v>
      </c>
      <c r="U151" t="s">
        <v>397</v>
      </c>
      <c r="V151" t="s">
        <v>87</v>
      </c>
      <c r="W151" t="s">
        <v>87</v>
      </c>
      <c r="X151" t="s">
        <v>4474</v>
      </c>
      <c r="Y151" t="s">
        <v>59</v>
      </c>
      <c r="Z151" t="s">
        <v>4134</v>
      </c>
      <c r="AA151" t="s">
        <v>1279</v>
      </c>
      <c r="AB151" t="s">
        <v>5105</v>
      </c>
      <c r="AC151">
        <v>40771</v>
      </c>
      <c r="AD151" t="s">
        <v>4476</v>
      </c>
      <c r="AE151" t="s">
        <v>3435</v>
      </c>
      <c r="AF151" t="s">
        <v>4960</v>
      </c>
      <c r="AG151" t="s">
        <v>1264</v>
      </c>
      <c r="AH151" t="s">
        <v>5106</v>
      </c>
      <c r="AI151" t="s">
        <v>5107</v>
      </c>
      <c r="AJ151" t="s">
        <v>1264</v>
      </c>
      <c r="AK151">
        <v>1</v>
      </c>
      <c r="AL151" t="s">
        <v>4474</v>
      </c>
      <c r="AM151" t="s">
        <v>78</v>
      </c>
      <c r="AN151">
        <v>180400030605</v>
      </c>
      <c r="AO151" t="s">
        <v>78</v>
      </c>
      <c r="AP151">
        <v>454</v>
      </c>
      <c r="AQ151" t="s">
        <v>78</v>
      </c>
      <c r="AR151" t="s">
        <v>4430</v>
      </c>
      <c r="AS151" t="s">
        <v>4431</v>
      </c>
      <c r="AT151" t="s">
        <v>78</v>
      </c>
      <c r="AU151" t="s">
        <v>78</v>
      </c>
      <c r="AV151" t="s">
        <v>78</v>
      </c>
      <c r="AW151" t="s">
        <v>78</v>
      </c>
      <c r="AX151" t="s">
        <v>78</v>
      </c>
      <c r="AY151" t="s">
        <v>78</v>
      </c>
      <c r="AZ151" t="s">
        <v>78</v>
      </c>
      <c r="BA151" t="s">
        <v>78</v>
      </c>
      <c r="BB151" t="s">
        <v>78</v>
      </c>
      <c r="BC151" t="s">
        <v>78</v>
      </c>
      <c r="BD151" t="s">
        <v>55</v>
      </c>
      <c r="BE151" t="s">
        <v>78</v>
      </c>
      <c r="BF151" t="s">
        <v>78</v>
      </c>
      <c r="BG151" t="s">
        <v>78</v>
      </c>
      <c r="BH151" t="s">
        <v>78</v>
      </c>
      <c r="BI151" t="s">
        <v>78</v>
      </c>
      <c r="BJ151" t="s">
        <v>78</v>
      </c>
      <c r="BK151" t="s">
        <v>78</v>
      </c>
      <c r="BL151" t="s">
        <v>78</v>
      </c>
      <c r="BM151" t="s">
        <v>78</v>
      </c>
      <c r="BN151" t="s">
        <v>55</v>
      </c>
      <c r="BO151" t="s">
        <v>55</v>
      </c>
      <c r="BP151" t="s">
        <v>78</v>
      </c>
      <c r="BQ151" t="s">
        <v>4468</v>
      </c>
      <c r="BR151">
        <v>1800</v>
      </c>
      <c r="BS151" s="45">
        <v>40725</v>
      </c>
      <c r="BT151" s="45">
        <v>40764</v>
      </c>
    </row>
    <row r="152" spans="1:72" x14ac:dyDescent="0.25">
      <c r="A152">
        <v>149</v>
      </c>
      <c r="B152">
        <v>45720</v>
      </c>
      <c r="C152">
        <v>53374</v>
      </c>
      <c r="D152" t="s">
        <v>1281</v>
      </c>
      <c r="E152" t="s">
        <v>5108</v>
      </c>
      <c r="F152">
        <v>3</v>
      </c>
      <c r="G152" t="s">
        <v>87</v>
      </c>
      <c r="H152">
        <v>5</v>
      </c>
      <c r="I152" t="s">
        <v>4421</v>
      </c>
      <c r="J152">
        <v>6</v>
      </c>
      <c r="N152" t="s">
        <v>4423</v>
      </c>
      <c r="O152">
        <v>2239404</v>
      </c>
      <c r="P152">
        <v>6283241</v>
      </c>
      <c r="Q152">
        <v>3</v>
      </c>
      <c r="R152">
        <v>38.141100000000002</v>
      </c>
      <c r="S152">
        <v>-121.46810000000001</v>
      </c>
      <c r="T152" t="s">
        <v>596</v>
      </c>
      <c r="U152" t="s">
        <v>4858</v>
      </c>
      <c r="V152" t="s">
        <v>87</v>
      </c>
      <c r="W152" t="s">
        <v>87</v>
      </c>
      <c r="X152" t="s">
        <v>4474</v>
      </c>
      <c r="Y152" t="s">
        <v>59</v>
      </c>
      <c r="Z152" t="s">
        <v>4859</v>
      </c>
      <c r="AA152" t="s">
        <v>5109</v>
      </c>
      <c r="AC152">
        <v>40771</v>
      </c>
      <c r="AD152" t="s">
        <v>4476</v>
      </c>
      <c r="AE152" t="s">
        <v>4558</v>
      </c>
      <c r="AF152" t="s">
        <v>4106</v>
      </c>
      <c r="AG152" t="s">
        <v>1282</v>
      </c>
      <c r="AH152" t="s">
        <v>5110</v>
      </c>
      <c r="AI152" t="s">
        <v>5111</v>
      </c>
      <c r="AJ152" t="s">
        <v>5112</v>
      </c>
      <c r="AK152">
        <v>1</v>
      </c>
      <c r="AL152" t="s">
        <v>4474</v>
      </c>
      <c r="AM152" t="s">
        <v>78</v>
      </c>
      <c r="AN152">
        <v>180400121105</v>
      </c>
      <c r="AO152" t="s">
        <v>78</v>
      </c>
      <c r="AP152">
        <v>581</v>
      </c>
      <c r="AQ152" t="s">
        <v>78</v>
      </c>
      <c r="AR152" t="s">
        <v>4430</v>
      </c>
      <c r="AS152" t="s">
        <v>4431</v>
      </c>
      <c r="AT152" t="s">
        <v>78</v>
      </c>
      <c r="AU152" t="s">
        <v>78</v>
      </c>
      <c r="AV152" t="s">
        <v>78</v>
      </c>
      <c r="AW152" t="s">
        <v>78</v>
      </c>
      <c r="AX152" t="s">
        <v>78</v>
      </c>
      <c r="AY152" t="s">
        <v>78</v>
      </c>
      <c r="AZ152" t="s">
        <v>78</v>
      </c>
      <c r="BA152" t="s">
        <v>78</v>
      </c>
      <c r="BB152" t="s">
        <v>78</v>
      </c>
      <c r="BC152" t="s">
        <v>78</v>
      </c>
      <c r="BD152" t="s">
        <v>55</v>
      </c>
      <c r="BE152" t="s">
        <v>78</v>
      </c>
      <c r="BF152" t="s">
        <v>78</v>
      </c>
      <c r="BG152" t="s">
        <v>78</v>
      </c>
      <c r="BH152" t="s">
        <v>78</v>
      </c>
      <c r="BI152" t="s">
        <v>78</v>
      </c>
      <c r="BJ152" t="s">
        <v>78</v>
      </c>
      <c r="BK152" t="s">
        <v>78</v>
      </c>
      <c r="BL152" t="s">
        <v>78</v>
      </c>
      <c r="BM152" t="s">
        <v>78</v>
      </c>
      <c r="BN152" t="s">
        <v>55</v>
      </c>
      <c r="BO152" t="s">
        <v>55</v>
      </c>
      <c r="BP152" t="s">
        <v>78</v>
      </c>
      <c r="BQ152" t="s">
        <v>4432</v>
      </c>
      <c r="BR152">
        <v>1800</v>
      </c>
      <c r="BS152" s="45">
        <v>40360</v>
      </c>
      <c r="BT152" s="45">
        <v>40764</v>
      </c>
    </row>
    <row r="153" spans="1:72" x14ac:dyDescent="0.25">
      <c r="A153">
        <v>150</v>
      </c>
      <c r="B153">
        <v>46096</v>
      </c>
      <c r="C153">
        <v>53489</v>
      </c>
      <c r="D153" t="s">
        <v>1533</v>
      </c>
      <c r="E153" t="s">
        <v>5113</v>
      </c>
      <c r="F153">
        <v>0</v>
      </c>
      <c r="H153">
        <v>0</v>
      </c>
      <c r="J153">
        <v>0</v>
      </c>
      <c r="O153">
        <v>1882621</v>
      </c>
      <c r="P153">
        <v>6669692</v>
      </c>
      <c r="Q153">
        <v>2</v>
      </c>
      <c r="R153">
        <v>38.331099999999999</v>
      </c>
      <c r="S153">
        <v>-121.6234</v>
      </c>
      <c r="T153" t="s">
        <v>1523</v>
      </c>
      <c r="U153" t="s">
        <v>1522</v>
      </c>
      <c r="V153" t="s">
        <v>87</v>
      </c>
      <c r="W153" t="s">
        <v>87</v>
      </c>
      <c r="X153" t="s">
        <v>4538</v>
      </c>
      <c r="Y153" t="s">
        <v>170</v>
      </c>
      <c r="Z153" t="s">
        <v>4539</v>
      </c>
      <c r="AA153" t="s">
        <v>5114</v>
      </c>
      <c r="AC153">
        <v>40801</v>
      </c>
      <c r="AD153" t="s">
        <v>4476</v>
      </c>
      <c r="AE153" t="s">
        <v>4540</v>
      </c>
      <c r="AF153" t="s">
        <v>4546</v>
      </c>
      <c r="AG153" t="s">
        <v>1521</v>
      </c>
      <c r="AH153" t="s">
        <v>5115</v>
      </c>
      <c r="AJ153" t="s">
        <v>1534</v>
      </c>
      <c r="AK153">
        <v>1</v>
      </c>
      <c r="AL153" t="s">
        <v>4538</v>
      </c>
      <c r="AM153" t="s">
        <v>78</v>
      </c>
      <c r="AN153">
        <v>180201630606</v>
      </c>
      <c r="AO153" t="s">
        <v>78</v>
      </c>
      <c r="AP153">
        <v>175</v>
      </c>
      <c r="AQ153" t="s">
        <v>78</v>
      </c>
      <c r="AR153" t="s">
        <v>4430</v>
      </c>
      <c r="AS153" t="s">
        <v>4431</v>
      </c>
      <c r="AT153" t="s">
        <v>78</v>
      </c>
      <c r="AU153" t="s">
        <v>78</v>
      </c>
      <c r="AV153" t="s">
        <v>78</v>
      </c>
      <c r="AW153" t="s">
        <v>78</v>
      </c>
      <c r="AX153" t="s">
        <v>78</v>
      </c>
      <c r="AY153" t="s">
        <v>78</v>
      </c>
      <c r="AZ153" t="s">
        <v>78</v>
      </c>
      <c r="BA153" t="s">
        <v>78</v>
      </c>
      <c r="BB153" t="s">
        <v>78</v>
      </c>
      <c r="BC153" t="s">
        <v>78</v>
      </c>
      <c r="BD153" t="s">
        <v>55</v>
      </c>
      <c r="BE153" t="s">
        <v>78</v>
      </c>
      <c r="BF153" t="s">
        <v>78</v>
      </c>
      <c r="BG153" t="s">
        <v>78</v>
      </c>
      <c r="BH153" t="s">
        <v>78</v>
      </c>
      <c r="BI153" t="s">
        <v>78</v>
      </c>
      <c r="BJ153" t="s">
        <v>78</v>
      </c>
      <c r="BK153" t="s">
        <v>78</v>
      </c>
      <c r="BL153" t="s">
        <v>78</v>
      </c>
      <c r="BM153" t="s">
        <v>78</v>
      </c>
      <c r="BN153" t="s">
        <v>55</v>
      </c>
      <c r="BO153" t="s">
        <v>55</v>
      </c>
      <c r="BP153" t="s">
        <v>78</v>
      </c>
      <c r="BQ153" t="s">
        <v>5019</v>
      </c>
      <c r="BR153">
        <v>1913</v>
      </c>
      <c r="BS153" s="45">
        <v>40359</v>
      </c>
      <c r="BT153" s="45">
        <v>40801</v>
      </c>
    </row>
    <row r="154" spans="1:72" x14ac:dyDescent="0.25">
      <c r="A154">
        <v>151</v>
      </c>
      <c r="B154">
        <v>46117</v>
      </c>
      <c r="C154">
        <v>53495</v>
      </c>
      <c r="D154" t="s">
        <v>1775</v>
      </c>
      <c r="E154" t="s">
        <v>5116</v>
      </c>
      <c r="F154">
        <v>0</v>
      </c>
      <c r="H154">
        <v>0</v>
      </c>
      <c r="J154">
        <v>0</v>
      </c>
      <c r="O154">
        <v>2169614</v>
      </c>
      <c r="P154">
        <v>6242033</v>
      </c>
      <c r="Q154">
        <v>3</v>
      </c>
      <c r="R154">
        <v>37.9482</v>
      </c>
      <c r="S154">
        <v>-121.60850000000001</v>
      </c>
      <c r="T154" t="s">
        <v>1418</v>
      </c>
      <c r="U154" t="s">
        <v>1776</v>
      </c>
      <c r="V154" t="s">
        <v>87</v>
      </c>
      <c r="W154" t="s">
        <v>87</v>
      </c>
      <c r="X154" t="s">
        <v>4474</v>
      </c>
      <c r="Y154" t="s">
        <v>94</v>
      </c>
      <c r="Z154" t="s">
        <v>4242</v>
      </c>
      <c r="AA154" t="s">
        <v>1752</v>
      </c>
      <c r="AB154" t="s">
        <v>5117</v>
      </c>
      <c r="AC154">
        <v>40802</v>
      </c>
      <c r="AD154" t="s">
        <v>4476</v>
      </c>
      <c r="AE154" t="s">
        <v>3435</v>
      </c>
      <c r="AF154" t="s">
        <v>4574</v>
      </c>
      <c r="AG154" t="s">
        <v>1750</v>
      </c>
      <c r="AH154" t="s">
        <v>5118</v>
      </c>
      <c r="AJ154" t="s">
        <v>1750</v>
      </c>
      <c r="AK154">
        <v>1</v>
      </c>
      <c r="AL154" t="s">
        <v>4474</v>
      </c>
      <c r="AM154" t="s">
        <v>78</v>
      </c>
      <c r="AN154">
        <v>180400030803</v>
      </c>
      <c r="AO154" t="s">
        <v>78</v>
      </c>
      <c r="AP154">
        <v>434.2</v>
      </c>
      <c r="AQ154" t="s">
        <v>78</v>
      </c>
      <c r="AR154" t="s">
        <v>4430</v>
      </c>
      <c r="AS154" t="s">
        <v>4431</v>
      </c>
      <c r="AT154" t="s">
        <v>78</v>
      </c>
      <c r="AU154" t="s">
        <v>78</v>
      </c>
      <c r="AV154" t="s">
        <v>78</v>
      </c>
      <c r="AW154" t="s">
        <v>78</v>
      </c>
      <c r="AX154" t="s">
        <v>78</v>
      </c>
      <c r="AY154" t="s">
        <v>78</v>
      </c>
      <c r="AZ154" t="s">
        <v>78</v>
      </c>
      <c r="BA154" t="s">
        <v>78</v>
      </c>
      <c r="BB154" t="s">
        <v>78</v>
      </c>
      <c r="BC154" t="s">
        <v>78</v>
      </c>
      <c r="BD154" t="s">
        <v>55</v>
      </c>
      <c r="BE154" t="s">
        <v>78</v>
      </c>
      <c r="BF154" t="s">
        <v>78</v>
      </c>
      <c r="BG154" t="s">
        <v>78</v>
      </c>
      <c r="BH154" t="s">
        <v>78</v>
      </c>
      <c r="BI154" t="s">
        <v>78</v>
      </c>
      <c r="BJ154" t="s">
        <v>78</v>
      </c>
      <c r="BK154" t="s">
        <v>78</v>
      </c>
      <c r="BL154" t="s">
        <v>78</v>
      </c>
      <c r="BM154" t="s">
        <v>78</v>
      </c>
      <c r="BN154" t="s">
        <v>55</v>
      </c>
      <c r="BO154" t="s">
        <v>55</v>
      </c>
      <c r="BP154" t="s">
        <v>78</v>
      </c>
      <c r="BQ154" t="s">
        <v>4432</v>
      </c>
      <c r="BR154">
        <v>1800</v>
      </c>
      <c r="BS154" s="45">
        <v>40357</v>
      </c>
      <c r="BT154" s="45">
        <v>40802</v>
      </c>
    </row>
    <row r="155" spans="1:72" x14ac:dyDescent="0.25">
      <c r="A155">
        <v>152</v>
      </c>
      <c r="B155">
        <v>46120</v>
      </c>
      <c r="C155">
        <v>53499</v>
      </c>
      <c r="D155" t="s">
        <v>1404</v>
      </c>
      <c r="E155" t="s">
        <v>5119</v>
      </c>
      <c r="F155">
        <v>4</v>
      </c>
      <c r="G155" t="s">
        <v>87</v>
      </c>
      <c r="H155">
        <v>3</v>
      </c>
      <c r="I155" t="s">
        <v>4421</v>
      </c>
      <c r="J155">
        <v>2</v>
      </c>
      <c r="N155" t="s">
        <v>4423</v>
      </c>
      <c r="O155">
        <v>1840007</v>
      </c>
      <c r="P155">
        <v>6673729</v>
      </c>
      <c r="Q155">
        <v>2</v>
      </c>
      <c r="R155">
        <v>38.213999999999999</v>
      </c>
      <c r="S155">
        <v>-121.61</v>
      </c>
      <c r="T155" t="s">
        <v>216</v>
      </c>
      <c r="U155" t="s">
        <v>1074</v>
      </c>
      <c r="V155" t="s">
        <v>87</v>
      </c>
      <c r="W155" t="s">
        <v>87</v>
      </c>
      <c r="X155" t="s">
        <v>4538</v>
      </c>
      <c r="Y155" t="s">
        <v>77</v>
      </c>
      <c r="Z155" t="s">
        <v>4613</v>
      </c>
      <c r="AA155" t="s">
        <v>1405</v>
      </c>
      <c r="AB155" t="s">
        <v>5120</v>
      </c>
      <c r="AC155">
        <v>40806</v>
      </c>
      <c r="AD155" t="s">
        <v>4476</v>
      </c>
      <c r="AE155" t="s">
        <v>4540</v>
      </c>
      <c r="AF155" t="s">
        <v>4546</v>
      </c>
      <c r="AG155" t="s">
        <v>1398</v>
      </c>
      <c r="AH155" t="s">
        <v>5121</v>
      </c>
      <c r="AI155" t="s">
        <v>5122</v>
      </c>
      <c r="AJ155" t="s">
        <v>1399</v>
      </c>
      <c r="AK155">
        <v>1</v>
      </c>
      <c r="AL155" t="s">
        <v>4538</v>
      </c>
      <c r="AM155" t="s">
        <v>78</v>
      </c>
      <c r="AN155">
        <v>180201630606</v>
      </c>
      <c r="AO155" t="s">
        <v>78</v>
      </c>
      <c r="AP155">
        <v>137.6</v>
      </c>
      <c r="AQ155" t="s">
        <v>78</v>
      </c>
      <c r="AR155" t="s">
        <v>4430</v>
      </c>
      <c r="AS155" t="s">
        <v>4431</v>
      </c>
      <c r="AT155" t="s">
        <v>78</v>
      </c>
      <c r="AU155" t="s">
        <v>78</v>
      </c>
      <c r="AV155" t="s">
        <v>78</v>
      </c>
      <c r="AW155" t="s">
        <v>78</v>
      </c>
      <c r="AX155" t="s">
        <v>78</v>
      </c>
      <c r="AY155" t="s">
        <v>78</v>
      </c>
      <c r="AZ155" t="s">
        <v>78</v>
      </c>
      <c r="BA155" t="s">
        <v>78</v>
      </c>
      <c r="BB155" t="s">
        <v>78</v>
      </c>
      <c r="BC155" t="s">
        <v>78</v>
      </c>
      <c r="BD155" t="s">
        <v>55</v>
      </c>
      <c r="BE155" t="s">
        <v>78</v>
      </c>
      <c r="BF155" t="s">
        <v>78</v>
      </c>
      <c r="BG155" t="s">
        <v>78</v>
      </c>
      <c r="BH155" t="s">
        <v>78</v>
      </c>
      <c r="BI155" t="s">
        <v>78</v>
      </c>
      <c r="BJ155" t="s">
        <v>78</v>
      </c>
      <c r="BK155" t="s">
        <v>78</v>
      </c>
      <c r="BL155" t="s">
        <v>78</v>
      </c>
      <c r="BM155" t="s">
        <v>78</v>
      </c>
      <c r="BN155" t="s">
        <v>55</v>
      </c>
      <c r="BO155" t="s">
        <v>55</v>
      </c>
      <c r="BP155" t="s">
        <v>78</v>
      </c>
      <c r="BQ155" t="s">
        <v>4432</v>
      </c>
      <c r="BR155">
        <v>1800</v>
      </c>
      <c r="BS155" s="45">
        <v>40365</v>
      </c>
      <c r="BT155" s="45">
        <v>40806</v>
      </c>
    </row>
    <row r="156" spans="1:72" x14ac:dyDescent="0.25">
      <c r="A156">
        <v>153</v>
      </c>
      <c r="B156">
        <v>46266</v>
      </c>
      <c r="C156">
        <v>53638</v>
      </c>
      <c r="D156" t="s">
        <v>1626</v>
      </c>
      <c r="E156" t="s">
        <v>5123</v>
      </c>
      <c r="F156">
        <v>7</v>
      </c>
      <c r="G156" t="s">
        <v>87</v>
      </c>
      <c r="H156">
        <v>4</v>
      </c>
      <c r="I156" t="s">
        <v>4421</v>
      </c>
      <c r="J156">
        <v>21</v>
      </c>
      <c r="N156" t="s">
        <v>4423</v>
      </c>
      <c r="O156">
        <v>1919728</v>
      </c>
      <c r="P156">
        <v>6686483</v>
      </c>
      <c r="Q156">
        <v>2</v>
      </c>
      <c r="R156">
        <v>38.4328</v>
      </c>
      <c r="S156">
        <v>-121.5643</v>
      </c>
      <c r="T156" t="s">
        <v>137</v>
      </c>
      <c r="U156" t="s">
        <v>1629</v>
      </c>
      <c r="V156" t="s">
        <v>87</v>
      </c>
      <c r="W156" t="s">
        <v>87</v>
      </c>
      <c r="X156" t="s">
        <v>4538</v>
      </c>
      <c r="Y156" t="s">
        <v>170</v>
      </c>
      <c r="Z156" t="s">
        <v>4668</v>
      </c>
      <c r="AA156" t="s">
        <v>1630</v>
      </c>
      <c r="AB156" t="s">
        <v>5124</v>
      </c>
      <c r="AC156">
        <v>40828</v>
      </c>
      <c r="AD156" t="s">
        <v>4476</v>
      </c>
      <c r="AE156" t="s">
        <v>4540</v>
      </c>
      <c r="AF156" t="s">
        <v>4546</v>
      </c>
      <c r="AG156" t="s">
        <v>1627</v>
      </c>
      <c r="AH156" t="s">
        <v>5125</v>
      </c>
      <c r="AI156" t="s">
        <v>5126</v>
      </c>
      <c r="AJ156" t="s">
        <v>1628</v>
      </c>
      <c r="AK156">
        <v>1</v>
      </c>
      <c r="AL156" t="s">
        <v>4538</v>
      </c>
      <c r="AM156" t="s">
        <v>78</v>
      </c>
      <c r="AN156">
        <v>180201630606</v>
      </c>
      <c r="AO156" t="s">
        <v>78</v>
      </c>
      <c r="AP156">
        <v>133</v>
      </c>
      <c r="AQ156" t="s">
        <v>78</v>
      </c>
      <c r="AR156" t="s">
        <v>4430</v>
      </c>
      <c r="AS156" t="s">
        <v>4431</v>
      </c>
      <c r="AT156" t="s">
        <v>78</v>
      </c>
      <c r="AU156" t="s">
        <v>78</v>
      </c>
      <c r="AV156" t="s">
        <v>78</v>
      </c>
      <c r="AW156" t="s">
        <v>78</v>
      </c>
      <c r="AX156" t="s">
        <v>78</v>
      </c>
      <c r="AY156" t="s">
        <v>78</v>
      </c>
      <c r="AZ156" t="s">
        <v>78</v>
      </c>
      <c r="BA156" t="s">
        <v>78</v>
      </c>
      <c r="BB156" t="s">
        <v>78</v>
      </c>
      <c r="BC156" t="s">
        <v>78</v>
      </c>
      <c r="BD156" t="s">
        <v>55</v>
      </c>
      <c r="BE156" t="s">
        <v>78</v>
      </c>
      <c r="BF156" t="s">
        <v>78</v>
      </c>
      <c r="BG156" t="s">
        <v>78</v>
      </c>
      <c r="BH156" t="s">
        <v>78</v>
      </c>
      <c r="BI156" t="s">
        <v>78</v>
      </c>
      <c r="BJ156" t="s">
        <v>78</v>
      </c>
      <c r="BK156" t="s">
        <v>78</v>
      </c>
      <c r="BL156" t="s">
        <v>78</v>
      </c>
      <c r="BM156" t="s">
        <v>78</v>
      </c>
      <c r="BN156" t="s">
        <v>55</v>
      </c>
      <c r="BO156" t="s">
        <v>55</v>
      </c>
      <c r="BP156" t="s">
        <v>78</v>
      </c>
      <c r="BQ156" t="s">
        <v>4432</v>
      </c>
      <c r="BR156">
        <v>2005</v>
      </c>
      <c r="BS156" s="45">
        <v>40353</v>
      </c>
      <c r="BT156" s="45">
        <v>40828</v>
      </c>
    </row>
    <row r="157" spans="1:72" x14ac:dyDescent="0.25">
      <c r="A157">
        <v>154</v>
      </c>
      <c r="B157">
        <v>46267</v>
      </c>
      <c r="C157">
        <v>53639</v>
      </c>
      <c r="D157" t="s">
        <v>1716</v>
      </c>
      <c r="E157" t="s">
        <v>5127</v>
      </c>
      <c r="F157">
        <v>0</v>
      </c>
      <c r="H157">
        <v>0</v>
      </c>
      <c r="J157">
        <v>0</v>
      </c>
      <c r="O157">
        <v>2170329</v>
      </c>
      <c r="P157">
        <v>6287286</v>
      </c>
      <c r="Q157">
        <v>3</v>
      </c>
      <c r="R157">
        <v>37.951500000000003</v>
      </c>
      <c r="S157">
        <v>-121.4516</v>
      </c>
      <c r="T157" t="s">
        <v>1634</v>
      </c>
      <c r="U157" t="s">
        <v>641</v>
      </c>
      <c r="V157" t="s">
        <v>87</v>
      </c>
      <c r="W157" t="s">
        <v>87</v>
      </c>
      <c r="X157" t="s">
        <v>4474</v>
      </c>
      <c r="Y157" t="s">
        <v>59</v>
      </c>
      <c r="Z157" t="s">
        <v>4853</v>
      </c>
      <c r="AA157" t="s">
        <v>1719</v>
      </c>
      <c r="AC157">
        <v>40828</v>
      </c>
      <c r="AD157" t="s">
        <v>4476</v>
      </c>
      <c r="AE157" t="s">
        <v>3435</v>
      </c>
      <c r="AF157" t="s">
        <v>4870</v>
      </c>
      <c r="AG157" t="s">
        <v>1717</v>
      </c>
      <c r="AH157" t="s">
        <v>5128</v>
      </c>
      <c r="AJ157" t="s">
        <v>1718</v>
      </c>
      <c r="AK157">
        <v>1</v>
      </c>
      <c r="AL157" t="s">
        <v>4474</v>
      </c>
      <c r="AM157" t="s">
        <v>78</v>
      </c>
      <c r="AN157">
        <v>180400030504</v>
      </c>
      <c r="AO157" t="s">
        <v>78</v>
      </c>
      <c r="AP157">
        <v>299</v>
      </c>
      <c r="AQ157" t="s">
        <v>78</v>
      </c>
      <c r="AR157" t="s">
        <v>4430</v>
      </c>
      <c r="AS157" t="s">
        <v>4431</v>
      </c>
      <c r="AT157" t="s">
        <v>78</v>
      </c>
      <c r="AU157" t="s">
        <v>78</v>
      </c>
      <c r="AV157" t="s">
        <v>78</v>
      </c>
      <c r="AW157" t="s">
        <v>78</v>
      </c>
      <c r="AX157" t="s">
        <v>78</v>
      </c>
      <c r="AY157" t="s">
        <v>78</v>
      </c>
      <c r="AZ157" t="s">
        <v>78</v>
      </c>
      <c r="BA157" t="s">
        <v>78</v>
      </c>
      <c r="BB157" t="s">
        <v>78</v>
      </c>
      <c r="BC157" t="s">
        <v>78</v>
      </c>
      <c r="BD157" t="s">
        <v>55</v>
      </c>
      <c r="BE157" t="s">
        <v>78</v>
      </c>
      <c r="BF157" t="s">
        <v>78</v>
      </c>
      <c r="BG157" t="s">
        <v>78</v>
      </c>
      <c r="BH157" t="s">
        <v>78</v>
      </c>
      <c r="BI157" t="s">
        <v>78</v>
      </c>
      <c r="BJ157" t="s">
        <v>78</v>
      </c>
      <c r="BK157" t="s">
        <v>78</v>
      </c>
      <c r="BL157" t="s">
        <v>78</v>
      </c>
      <c r="BM157" t="s">
        <v>78</v>
      </c>
      <c r="BN157" t="s">
        <v>55</v>
      </c>
      <c r="BO157" t="s">
        <v>55</v>
      </c>
      <c r="BP157" t="s">
        <v>78</v>
      </c>
      <c r="BQ157" t="s">
        <v>4468</v>
      </c>
      <c r="BR157">
        <v>1800</v>
      </c>
      <c r="BS157" s="45">
        <v>40353</v>
      </c>
      <c r="BT157" s="45">
        <v>40828</v>
      </c>
    </row>
    <row r="158" spans="1:72" x14ac:dyDescent="0.25">
      <c r="A158">
        <v>155</v>
      </c>
      <c r="B158">
        <v>46281</v>
      </c>
      <c r="C158">
        <v>53657</v>
      </c>
      <c r="D158" t="s">
        <v>1732</v>
      </c>
      <c r="E158" t="s">
        <v>5129</v>
      </c>
      <c r="F158">
        <v>0</v>
      </c>
      <c r="H158">
        <v>0</v>
      </c>
      <c r="J158">
        <v>0</v>
      </c>
      <c r="O158">
        <v>2170779</v>
      </c>
      <c r="P158">
        <v>6266126</v>
      </c>
      <c r="Q158">
        <v>3</v>
      </c>
      <c r="R158">
        <v>37.952100000000002</v>
      </c>
      <c r="S158">
        <v>-121.52500000000001</v>
      </c>
      <c r="T158" t="s">
        <v>1373</v>
      </c>
      <c r="U158" t="s">
        <v>692</v>
      </c>
      <c r="V158" t="s">
        <v>87</v>
      </c>
      <c r="W158" t="s">
        <v>87</v>
      </c>
      <c r="X158" t="s">
        <v>4474</v>
      </c>
      <c r="Y158" t="s">
        <v>59</v>
      </c>
      <c r="Z158" t="s">
        <v>4242</v>
      </c>
      <c r="AA158" t="s">
        <v>1724</v>
      </c>
      <c r="AB158" t="s">
        <v>5130</v>
      </c>
      <c r="AC158">
        <v>40830</v>
      </c>
      <c r="AD158" t="s">
        <v>4476</v>
      </c>
      <c r="AE158" t="s">
        <v>3435</v>
      </c>
      <c r="AF158" t="s">
        <v>4927</v>
      </c>
      <c r="AG158" t="s">
        <v>1721</v>
      </c>
      <c r="AH158" t="s">
        <v>5131</v>
      </c>
      <c r="AJ158" t="s">
        <v>1722</v>
      </c>
      <c r="AK158">
        <v>1</v>
      </c>
      <c r="AL158" t="s">
        <v>4474</v>
      </c>
      <c r="AM158" t="s">
        <v>78</v>
      </c>
      <c r="AN158">
        <v>180400030906</v>
      </c>
      <c r="AO158" t="s">
        <v>78</v>
      </c>
      <c r="AP158">
        <v>1657.2</v>
      </c>
      <c r="AQ158" t="s">
        <v>78</v>
      </c>
      <c r="AR158" t="s">
        <v>4430</v>
      </c>
      <c r="AS158" t="s">
        <v>4431</v>
      </c>
      <c r="AT158" t="s">
        <v>78</v>
      </c>
      <c r="AU158" t="s">
        <v>78</v>
      </c>
      <c r="AV158" t="s">
        <v>78</v>
      </c>
      <c r="AW158" t="s">
        <v>78</v>
      </c>
      <c r="AX158" t="s">
        <v>78</v>
      </c>
      <c r="AY158" t="s">
        <v>78</v>
      </c>
      <c r="AZ158" t="s">
        <v>78</v>
      </c>
      <c r="BA158" t="s">
        <v>78</v>
      </c>
      <c r="BB158" t="s">
        <v>78</v>
      </c>
      <c r="BC158" t="s">
        <v>78</v>
      </c>
      <c r="BD158" t="s">
        <v>55</v>
      </c>
      <c r="BE158" t="s">
        <v>78</v>
      </c>
      <c r="BF158" t="s">
        <v>78</v>
      </c>
      <c r="BG158" t="s">
        <v>78</v>
      </c>
      <c r="BH158" t="s">
        <v>78</v>
      </c>
      <c r="BI158" t="s">
        <v>78</v>
      </c>
      <c r="BJ158" t="s">
        <v>78</v>
      </c>
      <c r="BK158" t="s">
        <v>78</v>
      </c>
      <c r="BL158" t="s">
        <v>78</v>
      </c>
      <c r="BM158" t="s">
        <v>78</v>
      </c>
      <c r="BN158" t="s">
        <v>55</v>
      </c>
      <c r="BO158" t="s">
        <v>55</v>
      </c>
      <c r="BP158" t="s">
        <v>78</v>
      </c>
      <c r="BQ158" t="s">
        <v>4468</v>
      </c>
      <c r="BR158">
        <v>1800</v>
      </c>
      <c r="BS158" s="45">
        <v>40353</v>
      </c>
      <c r="BT158" s="45">
        <v>40830</v>
      </c>
    </row>
    <row r="159" spans="1:72" x14ac:dyDescent="0.25">
      <c r="A159">
        <v>156</v>
      </c>
      <c r="B159">
        <v>43443</v>
      </c>
      <c r="C159">
        <v>51520</v>
      </c>
      <c r="D159" t="s">
        <v>695</v>
      </c>
      <c r="E159" t="s">
        <v>5132</v>
      </c>
      <c r="F159">
        <v>1</v>
      </c>
      <c r="G159" t="s">
        <v>4420</v>
      </c>
      <c r="H159">
        <v>6</v>
      </c>
      <c r="I159" t="s">
        <v>4421</v>
      </c>
      <c r="J159">
        <v>33</v>
      </c>
      <c r="K159" t="s">
        <v>4520</v>
      </c>
      <c r="L159" t="s">
        <v>4448</v>
      </c>
      <c r="M159" t="s">
        <v>4448</v>
      </c>
      <c r="N159" t="s">
        <v>4423</v>
      </c>
      <c r="O159">
        <v>2118822</v>
      </c>
      <c r="P159">
        <v>6323724</v>
      </c>
      <c r="Q159">
        <v>3</v>
      </c>
      <c r="R159">
        <v>37.811</v>
      </c>
      <c r="S159">
        <v>-121.3237</v>
      </c>
      <c r="T159" t="s">
        <v>216</v>
      </c>
      <c r="U159" t="s">
        <v>128</v>
      </c>
      <c r="V159" t="s">
        <v>87</v>
      </c>
      <c r="W159" t="s">
        <v>87</v>
      </c>
      <c r="X159" t="s">
        <v>4474</v>
      </c>
      <c r="Y159" t="s">
        <v>59</v>
      </c>
      <c r="Z159" t="s">
        <v>4222</v>
      </c>
      <c r="AA159" t="s">
        <v>698</v>
      </c>
      <c r="AC159">
        <v>40266</v>
      </c>
      <c r="AD159" t="s">
        <v>4476</v>
      </c>
      <c r="AE159" t="s">
        <v>3435</v>
      </c>
      <c r="AF159" t="s">
        <v>4512</v>
      </c>
      <c r="AG159" t="s">
        <v>696</v>
      </c>
      <c r="AH159" t="s">
        <v>5133</v>
      </c>
      <c r="AI159" t="s">
        <v>5134</v>
      </c>
      <c r="AJ159" t="s">
        <v>697</v>
      </c>
      <c r="AK159">
        <v>1</v>
      </c>
      <c r="AL159" t="s">
        <v>4474</v>
      </c>
      <c r="AM159" t="s">
        <v>78</v>
      </c>
      <c r="AN159">
        <v>180400030205</v>
      </c>
      <c r="AO159" t="s">
        <v>78</v>
      </c>
      <c r="AP159" t="s">
        <v>78</v>
      </c>
      <c r="AQ159" t="s">
        <v>78</v>
      </c>
      <c r="AR159" t="s">
        <v>4430</v>
      </c>
      <c r="AS159" t="s">
        <v>4431</v>
      </c>
      <c r="AT159" t="s">
        <v>78</v>
      </c>
      <c r="AU159" t="s">
        <v>78</v>
      </c>
      <c r="AV159" t="s">
        <v>55</v>
      </c>
      <c r="AW159" t="s">
        <v>78</v>
      </c>
      <c r="AX159" t="s">
        <v>78</v>
      </c>
      <c r="AY159" t="s">
        <v>78</v>
      </c>
      <c r="AZ159" t="s">
        <v>78</v>
      </c>
      <c r="BA159" t="s">
        <v>78</v>
      </c>
      <c r="BB159" t="s">
        <v>78</v>
      </c>
      <c r="BC159" t="s">
        <v>78</v>
      </c>
      <c r="BD159" t="s">
        <v>55</v>
      </c>
      <c r="BE159" t="s">
        <v>78</v>
      </c>
      <c r="BF159" t="s">
        <v>78</v>
      </c>
      <c r="BG159" t="s">
        <v>78</v>
      </c>
      <c r="BH159" t="s">
        <v>78</v>
      </c>
      <c r="BI159" t="s">
        <v>78</v>
      </c>
      <c r="BJ159" t="s">
        <v>78</v>
      </c>
      <c r="BK159" t="s">
        <v>78</v>
      </c>
      <c r="BL159" t="s">
        <v>55</v>
      </c>
      <c r="BM159" t="s">
        <v>78</v>
      </c>
      <c r="BN159" t="s">
        <v>55</v>
      </c>
      <c r="BO159" t="s">
        <v>55</v>
      </c>
      <c r="BP159" t="s">
        <v>78</v>
      </c>
      <c r="BQ159" t="s">
        <v>4468</v>
      </c>
      <c r="BR159">
        <v>1800</v>
      </c>
      <c r="BS159" s="45">
        <v>39917</v>
      </c>
      <c r="BT159" s="45">
        <v>39917</v>
      </c>
    </row>
    <row r="160" spans="1:72" x14ac:dyDescent="0.25">
      <c r="A160">
        <v>157</v>
      </c>
      <c r="B160">
        <v>43155</v>
      </c>
      <c r="C160">
        <v>51753</v>
      </c>
      <c r="D160" t="s">
        <v>748</v>
      </c>
      <c r="E160" t="s">
        <v>5135</v>
      </c>
      <c r="F160">
        <v>7</v>
      </c>
      <c r="G160" t="s">
        <v>87</v>
      </c>
      <c r="H160">
        <v>3</v>
      </c>
      <c r="I160" t="s">
        <v>4421</v>
      </c>
      <c r="J160">
        <v>0</v>
      </c>
      <c r="L160" t="s">
        <v>4435</v>
      </c>
      <c r="M160" t="s">
        <v>4434</v>
      </c>
      <c r="N160" t="s">
        <v>4423</v>
      </c>
      <c r="O160">
        <v>1918988</v>
      </c>
      <c r="P160">
        <v>6673926</v>
      </c>
      <c r="Q160">
        <v>2</v>
      </c>
      <c r="R160">
        <v>38.430900000000001</v>
      </c>
      <c r="S160">
        <v>-121.60809999999999</v>
      </c>
      <c r="T160" t="s">
        <v>216</v>
      </c>
      <c r="U160" t="s">
        <v>381</v>
      </c>
      <c r="V160" t="s">
        <v>87</v>
      </c>
      <c r="W160" t="s">
        <v>87</v>
      </c>
      <c r="X160" t="s">
        <v>4538</v>
      </c>
      <c r="Y160" t="s">
        <v>170</v>
      </c>
      <c r="Z160" t="s">
        <v>4668</v>
      </c>
      <c r="AA160" t="s">
        <v>749</v>
      </c>
      <c r="AC160">
        <v>40351</v>
      </c>
      <c r="AD160" t="s">
        <v>4476</v>
      </c>
      <c r="AE160" t="s">
        <v>4540</v>
      </c>
      <c r="AF160" t="s">
        <v>4546</v>
      </c>
      <c r="AG160" t="s">
        <v>742</v>
      </c>
      <c r="AH160" t="s">
        <v>5136</v>
      </c>
      <c r="AI160" t="s">
        <v>5137</v>
      </c>
      <c r="AJ160" t="s">
        <v>743</v>
      </c>
      <c r="AK160">
        <v>1</v>
      </c>
      <c r="AL160" t="s">
        <v>4538</v>
      </c>
      <c r="AM160" t="s">
        <v>78</v>
      </c>
      <c r="AN160">
        <v>180201630606</v>
      </c>
      <c r="AO160" t="s">
        <v>78</v>
      </c>
      <c r="AP160" t="s">
        <v>78</v>
      </c>
      <c r="AQ160" t="s">
        <v>78</v>
      </c>
      <c r="AR160" t="s">
        <v>4430</v>
      </c>
      <c r="AS160" t="s">
        <v>4431</v>
      </c>
      <c r="AT160" t="s">
        <v>78</v>
      </c>
      <c r="AU160" t="s">
        <v>78</v>
      </c>
      <c r="AV160" t="s">
        <v>78</v>
      </c>
      <c r="AW160" t="s">
        <v>78</v>
      </c>
      <c r="AX160" t="s">
        <v>78</v>
      </c>
      <c r="AY160" t="s">
        <v>78</v>
      </c>
      <c r="AZ160" t="s">
        <v>78</v>
      </c>
      <c r="BA160" t="s">
        <v>78</v>
      </c>
      <c r="BB160" t="s">
        <v>78</v>
      </c>
      <c r="BC160" t="s">
        <v>78</v>
      </c>
      <c r="BD160" t="s">
        <v>78</v>
      </c>
      <c r="BE160" t="s">
        <v>78</v>
      </c>
      <c r="BF160" t="s">
        <v>78</v>
      </c>
      <c r="BG160" t="s">
        <v>78</v>
      </c>
      <c r="BH160" t="s">
        <v>78</v>
      </c>
      <c r="BI160" t="s">
        <v>78</v>
      </c>
      <c r="BJ160" t="s">
        <v>78</v>
      </c>
      <c r="BK160" t="s">
        <v>78</v>
      </c>
      <c r="BL160" t="s">
        <v>78</v>
      </c>
      <c r="BM160" t="s">
        <v>78</v>
      </c>
      <c r="BN160" t="s">
        <v>55</v>
      </c>
      <c r="BO160" t="s">
        <v>78</v>
      </c>
      <c r="BP160" t="s">
        <v>78</v>
      </c>
      <c r="BQ160" t="s">
        <v>4468</v>
      </c>
      <c r="BR160">
        <v>1968</v>
      </c>
      <c r="BS160" s="45">
        <v>40282</v>
      </c>
      <c r="BT160" s="45">
        <v>40282</v>
      </c>
    </row>
    <row r="161" spans="1:72" x14ac:dyDescent="0.25">
      <c r="A161">
        <v>158</v>
      </c>
      <c r="B161">
        <v>42404</v>
      </c>
      <c r="C161">
        <v>14004</v>
      </c>
      <c r="D161" t="s">
        <v>469</v>
      </c>
      <c r="E161" t="s">
        <v>5138</v>
      </c>
      <c r="F161">
        <v>4</v>
      </c>
      <c r="G161" t="s">
        <v>87</v>
      </c>
      <c r="H161">
        <v>3</v>
      </c>
      <c r="I161" t="s">
        <v>4421</v>
      </c>
      <c r="J161">
        <v>22</v>
      </c>
      <c r="L161" t="s">
        <v>4435</v>
      </c>
      <c r="N161" t="s">
        <v>4423</v>
      </c>
      <c r="O161">
        <v>1824489.04229</v>
      </c>
      <c r="P161">
        <v>6667507.818</v>
      </c>
      <c r="Q161">
        <v>2</v>
      </c>
      <c r="R161">
        <v>38.171492780000001</v>
      </c>
      <c r="S161">
        <v>-121.63185969</v>
      </c>
      <c r="U161" t="s">
        <v>216</v>
      </c>
      <c r="V161" t="s">
        <v>87</v>
      </c>
      <c r="W161" t="s">
        <v>87</v>
      </c>
      <c r="X161" t="s">
        <v>4538</v>
      </c>
      <c r="Y161" t="s">
        <v>341</v>
      </c>
      <c r="Z161" t="s">
        <v>5096</v>
      </c>
      <c r="AC161">
        <v>39354</v>
      </c>
      <c r="AD161" t="s">
        <v>4476</v>
      </c>
      <c r="AE161" t="s">
        <v>4540</v>
      </c>
      <c r="AF161" t="s">
        <v>4541</v>
      </c>
      <c r="AG161" t="s">
        <v>464</v>
      </c>
      <c r="AH161" t="s">
        <v>5139</v>
      </c>
      <c r="AI161" t="s">
        <v>5140</v>
      </c>
      <c r="AJ161" t="s">
        <v>464</v>
      </c>
      <c r="AK161">
        <v>1</v>
      </c>
      <c r="AL161" t="s">
        <v>4538</v>
      </c>
      <c r="AM161" t="s">
        <v>78</v>
      </c>
      <c r="AN161">
        <v>180201630702</v>
      </c>
      <c r="AO161" t="s">
        <v>78</v>
      </c>
      <c r="AP161">
        <v>652</v>
      </c>
      <c r="AQ161" t="s">
        <v>78</v>
      </c>
      <c r="AR161" t="s">
        <v>4430</v>
      </c>
      <c r="AS161" t="s">
        <v>4431</v>
      </c>
      <c r="AT161" t="s">
        <v>78</v>
      </c>
      <c r="AU161" t="s">
        <v>78</v>
      </c>
      <c r="AV161" t="s">
        <v>78</v>
      </c>
      <c r="AW161" t="s">
        <v>78</v>
      </c>
      <c r="AX161" t="s">
        <v>78</v>
      </c>
      <c r="AY161" t="s">
        <v>78</v>
      </c>
      <c r="AZ161" t="s">
        <v>78</v>
      </c>
      <c r="BA161" t="s">
        <v>78</v>
      </c>
      <c r="BB161" t="s">
        <v>78</v>
      </c>
      <c r="BC161" t="s">
        <v>78</v>
      </c>
      <c r="BD161" t="s">
        <v>55</v>
      </c>
      <c r="BE161" t="s">
        <v>78</v>
      </c>
      <c r="BF161" t="s">
        <v>78</v>
      </c>
      <c r="BG161" t="s">
        <v>78</v>
      </c>
      <c r="BH161" t="s">
        <v>78</v>
      </c>
      <c r="BI161" t="s">
        <v>78</v>
      </c>
      <c r="BJ161" t="s">
        <v>78</v>
      </c>
      <c r="BK161" t="s">
        <v>78</v>
      </c>
      <c r="BL161" t="s">
        <v>78</v>
      </c>
      <c r="BM161" t="s">
        <v>78</v>
      </c>
      <c r="BN161" t="s">
        <v>55</v>
      </c>
      <c r="BO161" t="s">
        <v>78</v>
      </c>
      <c r="BP161" t="s">
        <v>78</v>
      </c>
      <c r="BQ161" t="s">
        <v>4432</v>
      </c>
      <c r="BR161">
        <v>1986</v>
      </c>
      <c r="BS161" s="45" t="s">
        <v>78</v>
      </c>
      <c r="BT161" s="45">
        <v>31688</v>
      </c>
    </row>
    <row r="162" spans="1:72" x14ac:dyDescent="0.25">
      <c r="A162">
        <v>159</v>
      </c>
      <c r="B162">
        <v>44518</v>
      </c>
      <c r="C162">
        <v>53110</v>
      </c>
      <c r="D162" t="s">
        <v>872</v>
      </c>
      <c r="E162" t="s">
        <v>5141</v>
      </c>
      <c r="F162">
        <v>6</v>
      </c>
      <c r="G162" t="s">
        <v>87</v>
      </c>
      <c r="H162">
        <v>4</v>
      </c>
      <c r="I162" t="s">
        <v>4421</v>
      </c>
      <c r="J162">
        <v>34</v>
      </c>
      <c r="L162" t="s">
        <v>4422</v>
      </c>
      <c r="M162" t="s">
        <v>4422</v>
      </c>
      <c r="N162" t="s">
        <v>4423</v>
      </c>
      <c r="O162">
        <v>1882987</v>
      </c>
      <c r="P162">
        <v>6698813</v>
      </c>
      <c r="Q162">
        <v>2</v>
      </c>
      <c r="R162">
        <v>38.331699999999998</v>
      </c>
      <c r="S162">
        <v>-121.5219</v>
      </c>
      <c r="U162" t="s">
        <v>484</v>
      </c>
      <c r="V162" t="s">
        <v>87</v>
      </c>
      <c r="W162" t="s">
        <v>87</v>
      </c>
      <c r="X162" t="s">
        <v>4538</v>
      </c>
      <c r="Y162" t="s">
        <v>341</v>
      </c>
      <c r="Z162" t="s">
        <v>4539</v>
      </c>
      <c r="AA162" t="s">
        <v>873</v>
      </c>
      <c r="AB162" t="s">
        <v>1148</v>
      </c>
      <c r="AC162">
        <v>40729</v>
      </c>
      <c r="AD162" t="s">
        <v>4476</v>
      </c>
      <c r="AE162" t="s">
        <v>4558</v>
      </c>
      <c r="AF162" t="s">
        <v>4559</v>
      </c>
      <c r="AG162" t="s">
        <v>866</v>
      </c>
      <c r="AH162" t="s">
        <v>5142</v>
      </c>
      <c r="AI162" t="s">
        <v>5143</v>
      </c>
      <c r="AJ162" t="s">
        <v>867</v>
      </c>
      <c r="AK162">
        <v>1</v>
      </c>
      <c r="AL162" t="s">
        <v>4538</v>
      </c>
      <c r="AM162" t="s">
        <v>78</v>
      </c>
      <c r="AN162">
        <v>180400121002</v>
      </c>
      <c r="AO162" t="s">
        <v>78</v>
      </c>
      <c r="AP162">
        <v>276</v>
      </c>
      <c r="AQ162" t="s">
        <v>78</v>
      </c>
      <c r="AR162" t="s">
        <v>4430</v>
      </c>
      <c r="AS162" t="s">
        <v>4431</v>
      </c>
      <c r="AT162" t="s">
        <v>78</v>
      </c>
      <c r="AU162" t="s">
        <v>78</v>
      </c>
      <c r="AV162" t="s">
        <v>78</v>
      </c>
      <c r="AW162" t="s">
        <v>78</v>
      </c>
      <c r="AX162" t="s">
        <v>78</v>
      </c>
      <c r="AY162" t="s">
        <v>78</v>
      </c>
      <c r="AZ162" t="s">
        <v>78</v>
      </c>
      <c r="BA162" t="s">
        <v>78</v>
      </c>
      <c r="BB162" t="s">
        <v>78</v>
      </c>
      <c r="BC162" t="s">
        <v>78</v>
      </c>
      <c r="BD162" t="s">
        <v>55</v>
      </c>
      <c r="BE162" t="s">
        <v>78</v>
      </c>
      <c r="BF162" t="s">
        <v>78</v>
      </c>
      <c r="BG162" t="s">
        <v>78</v>
      </c>
      <c r="BH162" t="s">
        <v>78</v>
      </c>
      <c r="BI162" t="s">
        <v>78</v>
      </c>
      <c r="BJ162" t="s">
        <v>78</v>
      </c>
      <c r="BK162" t="s">
        <v>78</v>
      </c>
      <c r="BL162" t="s">
        <v>78</v>
      </c>
      <c r="BM162" t="s">
        <v>78</v>
      </c>
      <c r="BN162" t="s">
        <v>55</v>
      </c>
      <c r="BO162" t="s">
        <v>55</v>
      </c>
      <c r="BP162" t="s">
        <v>78</v>
      </c>
      <c r="BQ162" t="s">
        <v>4432</v>
      </c>
      <c r="BR162">
        <v>1925</v>
      </c>
      <c r="BS162" s="45">
        <v>40287</v>
      </c>
      <c r="BT162" s="45">
        <v>40729</v>
      </c>
    </row>
    <row r="163" spans="1:72" x14ac:dyDescent="0.25">
      <c r="A163">
        <v>160</v>
      </c>
      <c r="B163">
        <v>45219</v>
      </c>
      <c r="C163">
        <v>52143</v>
      </c>
      <c r="D163" t="s">
        <v>1107</v>
      </c>
      <c r="E163" t="s">
        <v>5144</v>
      </c>
      <c r="F163">
        <v>5</v>
      </c>
      <c r="G163" t="s">
        <v>87</v>
      </c>
      <c r="H163">
        <v>3</v>
      </c>
      <c r="I163" t="s">
        <v>4421</v>
      </c>
      <c r="J163">
        <v>13</v>
      </c>
      <c r="L163" t="s">
        <v>4422</v>
      </c>
      <c r="M163" t="s">
        <v>4435</v>
      </c>
      <c r="N163" t="s">
        <v>4423</v>
      </c>
      <c r="O163">
        <v>1863679</v>
      </c>
      <c r="P163">
        <v>6676208</v>
      </c>
      <c r="Q163">
        <v>2</v>
      </c>
      <c r="R163">
        <v>38.279000000000003</v>
      </c>
      <c r="S163">
        <v>-121.601</v>
      </c>
      <c r="T163" t="s">
        <v>931</v>
      </c>
      <c r="U163" t="s">
        <v>382</v>
      </c>
      <c r="V163" t="s">
        <v>87</v>
      </c>
      <c r="W163" t="s">
        <v>87</v>
      </c>
      <c r="X163" t="s">
        <v>4538</v>
      </c>
      <c r="Y163" t="s">
        <v>77</v>
      </c>
      <c r="Z163" t="s">
        <v>4539</v>
      </c>
      <c r="AA163" t="s">
        <v>1111</v>
      </c>
      <c r="AC163">
        <v>40373</v>
      </c>
      <c r="AD163" t="s">
        <v>4476</v>
      </c>
      <c r="AE163" t="s">
        <v>4540</v>
      </c>
      <c r="AF163" t="s">
        <v>4546</v>
      </c>
      <c r="AG163" t="s">
        <v>1108</v>
      </c>
      <c r="AH163" t="s">
        <v>5145</v>
      </c>
      <c r="AI163" t="s">
        <v>5146</v>
      </c>
      <c r="AJ163" t="s">
        <v>1109</v>
      </c>
      <c r="AK163">
        <v>1</v>
      </c>
      <c r="AL163" t="s">
        <v>4538</v>
      </c>
      <c r="AM163" t="s">
        <v>78</v>
      </c>
      <c r="AN163">
        <v>180201630606</v>
      </c>
      <c r="AO163" t="s">
        <v>78</v>
      </c>
      <c r="AP163">
        <v>159.6</v>
      </c>
      <c r="AQ163" t="s">
        <v>78</v>
      </c>
      <c r="AR163" t="s">
        <v>4430</v>
      </c>
      <c r="AS163" t="s">
        <v>4431</v>
      </c>
      <c r="AT163" t="s">
        <v>78</v>
      </c>
      <c r="AU163" t="s">
        <v>78</v>
      </c>
      <c r="AV163" t="s">
        <v>78</v>
      </c>
      <c r="AW163" t="s">
        <v>78</v>
      </c>
      <c r="AX163" t="s">
        <v>78</v>
      </c>
      <c r="AY163" t="s">
        <v>78</v>
      </c>
      <c r="AZ163" t="s">
        <v>78</v>
      </c>
      <c r="BA163" t="s">
        <v>78</v>
      </c>
      <c r="BB163" t="s">
        <v>78</v>
      </c>
      <c r="BC163" t="s">
        <v>78</v>
      </c>
      <c r="BD163" t="s">
        <v>55</v>
      </c>
      <c r="BE163" t="s">
        <v>78</v>
      </c>
      <c r="BF163" t="s">
        <v>78</v>
      </c>
      <c r="BG163" t="s">
        <v>78</v>
      </c>
      <c r="BH163" t="s">
        <v>78</v>
      </c>
      <c r="BI163" t="s">
        <v>78</v>
      </c>
      <c r="BJ163" t="s">
        <v>78</v>
      </c>
      <c r="BK163" t="s">
        <v>78</v>
      </c>
      <c r="BL163" t="s">
        <v>78</v>
      </c>
      <c r="BM163" t="s">
        <v>78</v>
      </c>
      <c r="BN163" t="s">
        <v>55</v>
      </c>
      <c r="BO163" t="s">
        <v>55</v>
      </c>
      <c r="BP163" t="s">
        <v>78</v>
      </c>
      <c r="BQ163" t="s">
        <v>4468</v>
      </c>
      <c r="BR163">
        <v>1850</v>
      </c>
      <c r="BS163" s="45">
        <v>40360</v>
      </c>
      <c r="BT163" s="45">
        <v>40360</v>
      </c>
    </row>
    <row r="164" spans="1:72" x14ac:dyDescent="0.25">
      <c r="A164">
        <v>161</v>
      </c>
      <c r="B164">
        <v>17280</v>
      </c>
      <c r="C164">
        <v>38984</v>
      </c>
      <c r="D164" t="s">
        <v>508</v>
      </c>
      <c r="E164" t="s">
        <v>5147</v>
      </c>
      <c r="F164">
        <v>1</v>
      </c>
      <c r="G164" t="s">
        <v>87</v>
      </c>
      <c r="H164">
        <v>3</v>
      </c>
      <c r="I164" t="s">
        <v>4421</v>
      </c>
      <c r="J164">
        <v>24</v>
      </c>
      <c r="K164" t="s">
        <v>4520</v>
      </c>
      <c r="L164" t="s">
        <v>4422</v>
      </c>
      <c r="M164" t="s">
        <v>4435</v>
      </c>
      <c r="N164" t="s">
        <v>4423</v>
      </c>
      <c r="O164">
        <v>2159654.5448500002</v>
      </c>
      <c r="P164">
        <v>6248167.7416200005</v>
      </c>
      <c r="Q164">
        <v>3</v>
      </c>
      <c r="R164">
        <v>37.92104045</v>
      </c>
      <c r="S164">
        <v>-121.58685213</v>
      </c>
      <c r="U164" t="s">
        <v>5148</v>
      </c>
      <c r="V164" t="s">
        <v>87</v>
      </c>
      <c r="W164" t="s">
        <v>87</v>
      </c>
      <c r="X164" t="s">
        <v>4474</v>
      </c>
      <c r="Y164" t="s">
        <v>94</v>
      </c>
      <c r="Z164" t="s">
        <v>4242</v>
      </c>
      <c r="AA164" t="s">
        <v>5149</v>
      </c>
      <c r="AC164">
        <v>39354</v>
      </c>
      <c r="AD164" t="s">
        <v>4476</v>
      </c>
      <c r="AE164" t="s">
        <v>3435</v>
      </c>
      <c r="AF164" t="s">
        <v>4502</v>
      </c>
      <c r="AG164" t="s">
        <v>509</v>
      </c>
      <c r="AH164" t="s">
        <v>5150</v>
      </c>
      <c r="AI164" t="s">
        <v>5151</v>
      </c>
      <c r="AJ164" t="s">
        <v>509</v>
      </c>
      <c r="AK164">
        <v>1</v>
      </c>
      <c r="AL164" t="s">
        <v>4474</v>
      </c>
      <c r="AM164" t="s">
        <v>78</v>
      </c>
      <c r="AN164">
        <v>180400030802</v>
      </c>
      <c r="AO164" t="s">
        <v>78</v>
      </c>
      <c r="AP164">
        <v>350</v>
      </c>
      <c r="AQ164" t="s">
        <v>78</v>
      </c>
      <c r="AR164" t="s">
        <v>4430</v>
      </c>
      <c r="AS164" t="s">
        <v>4431</v>
      </c>
      <c r="AT164" t="s">
        <v>78</v>
      </c>
      <c r="AU164" t="s">
        <v>78</v>
      </c>
      <c r="AV164" t="s">
        <v>78</v>
      </c>
      <c r="AW164" t="s">
        <v>78</v>
      </c>
      <c r="AX164" t="s">
        <v>78</v>
      </c>
      <c r="AY164" t="s">
        <v>78</v>
      </c>
      <c r="AZ164" t="s">
        <v>78</v>
      </c>
      <c r="BA164" t="s">
        <v>78</v>
      </c>
      <c r="BB164" t="s">
        <v>78</v>
      </c>
      <c r="BC164" t="s">
        <v>78</v>
      </c>
      <c r="BD164" t="s">
        <v>55</v>
      </c>
      <c r="BE164" t="s">
        <v>78</v>
      </c>
      <c r="BF164" t="s">
        <v>78</v>
      </c>
      <c r="BG164" t="s">
        <v>78</v>
      </c>
      <c r="BH164" t="s">
        <v>78</v>
      </c>
      <c r="BI164" t="s">
        <v>78</v>
      </c>
      <c r="BJ164" t="s">
        <v>78</v>
      </c>
      <c r="BK164" t="s">
        <v>78</v>
      </c>
      <c r="BL164" t="s">
        <v>78</v>
      </c>
      <c r="BM164" t="s">
        <v>78</v>
      </c>
      <c r="BN164" t="s">
        <v>55</v>
      </c>
      <c r="BO164" t="s">
        <v>78</v>
      </c>
      <c r="BP164" t="s">
        <v>78</v>
      </c>
      <c r="BQ164" t="s">
        <v>4432</v>
      </c>
      <c r="BR164">
        <v>1980</v>
      </c>
      <c r="BS164" s="45" t="s">
        <v>78</v>
      </c>
      <c r="BT164" s="45">
        <v>34271</v>
      </c>
    </row>
    <row r="165" spans="1:72" x14ac:dyDescent="0.25">
      <c r="A165">
        <v>162</v>
      </c>
      <c r="B165">
        <v>46345</v>
      </c>
      <c r="C165">
        <v>53723</v>
      </c>
      <c r="D165" t="s">
        <v>1806</v>
      </c>
      <c r="E165" t="s">
        <v>5152</v>
      </c>
      <c r="F165">
        <v>5</v>
      </c>
      <c r="G165" t="s">
        <v>87</v>
      </c>
      <c r="H165">
        <v>4</v>
      </c>
      <c r="I165" t="s">
        <v>4421</v>
      </c>
      <c r="J165">
        <v>0</v>
      </c>
      <c r="N165" t="s">
        <v>4423</v>
      </c>
      <c r="O165">
        <v>1875739</v>
      </c>
      <c r="P165">
        <v>6700158</v>
      </c>
      <c r="Q165">
        <v>2</v>
      </c>
      <c r="R165">
        <v>38.311799999999998</v>
      </c>
      <c r="S165">
        <v>-121.51739999999999</v>
      </c>
      <c r="T165" t="s">
        <v>1809</v>
      </c>
      <c r="U165" t="s">
        <v>484</v>
      </c>
      <c r="V165" t="s">
        <v>87</v>
      </c>
      <c r="W165" t="s">
        <v>87</v>
      </c>
      <c r="X165" t="s">
        <v>4538</v>
      </c>
      <c r="Y165" t="s">
        <v>341</v>
      </c>
      <c r="Z165" t="s">
        <v>4539</v>
      </c>
      <c r="AA165" t="s">
        <v>5153</v>
      </c>
      <c r="AB165" t="s">
        <v>5154</v>
      </c>
      <c r="AC165">
        <v>40837</v>
      </c>
      <c r="AD165" t="s">
        <v>4476</v>
      </c>
      <c r="AE165" t="s">
        <v>4558</v>
      </c>
      <c r="AF165" t="s">
        <v>4559</v>
      </c>
      <c r="AG165" t="s">
        <v>1807</v>
      </c>
      <c r="AH165" t="s">
        <v>5155</v>
      </c>
      <c r="AI165" t="s">
        <v>5156</v>
      </c>
      <c r="AJ165" t="s">
        <v>1808</v>
      </c>
      <c r="AK165">
        <v>1</v>
      </c>
      <c r="AL165" t="s">
        <v>4538</v>
      </c>
      <c r="AM165" t="s">
        <v>78</v>
      </c>
      <c r="AN165">
        <v>180400121002</v>
      </c>
      <c r="AO165" t="s">
        <v>78</v>
      </c>
      <c r="AP165">
        <v>200</v>
      </c>
      <c r="AQ165" t="s">
        <v>78</v>
      </c>
      <c r="AR165" t="s">
        <v>4430</v>
      </c>
      <c r="AS165" t="s">
        <v>4431</v>
      </c>
      <c r="AT165" t="s">
        <v>78</v>
      </c>
      <c r="AU165" t="s">
        <v>78</v>
      </c>
      <c r="AV165" t="s">
        <v>78</v>
      </c>
      <c r="AW165" t="s">
        <v>78</v>
      </c>
      <c r="AX165" t="s">
        <v>78</v>
      </c>
      <c r="AY165" t="s">
        <v>78</v>
      </c>
      <c r="AZ165" t="s">
        <v>78</v>
      </c>
      <c r="BA165" t="s">
        <v>78</v>
      </c>
      <c r="BB165" t="s">
        <v>78</v>
      </c>
      <c r="BC165" t="s">
        <v>78</v>
      </c>
      <c r="BD165" t="s">
        <v>55</v>
      </c>
      <c r="BE165" t="s">
        <v>78</v>
      </c>
      <c r="BF165" t="s">
        <v>78</v>
      </c>
      <c r="BG165" t="s">
        <v>78</v>
      </c>
      <c r="BH165" t="s">
        <v>78</v>
      </c>
      <c r="BI165" t="s">
        <v>78</v>
      </c>
      <c r="BJ165" t="s">
        <v>78</v>
      </c>
      <c r="BK165" t="s">
        <v>78</v>
      </c>
      <c r="BL165" t="s">
        <v>78</v>
      </c>
      <c r="BM165" t="s">
        <v>78</v>
      </c>
      <c r="BN165" t="s">
        <v>55</v>
      </c>
      <c r="BO165" t="s">
        <v>55</v>
      </c>
      <c r="BP165" t="s">
        <v>78</v>
      </c>
      <c r="BQ165" t="s">
        <v>4432</v>
      </c>
      <c r="BR165">
        <v>1800</v>
      </c>
      <c r="BS165" s="45">
        <v>40358</v>
      </c>
      <c r="BT165" s="45">
        <v>40837</v>
      </c>
    </row>
    <row r="166" spans="1:72" x14ac:dyDescent="0.25">
      <c r="A166">
        <v>163</v>
      </c>
      <c r="B166">
        <v>46346</v>
      </c>
      <c r="C166">
        <v>53724</v>
      </c>
      <c r="D166" t="s">
        <v>1814</v>
      </c>
      <c r="E166" t="s">
        <v>5157</v>
      </c>
      <c r="F166">
        <v>5</v>
      </c>
      <c r="G166" t="s">
        <v>87</v>
      </c>
      <c r="H166">
        <v>4</v>
      </c>
      <c r="I166" t="s">
        <v>4421</v>
      </c>
      <c r="J166">
        <v>0</v>
      </c>
      <c r="N166" t="s">
        <v>4423</v>
      </c>
      <c r="O166">
        <v>1868622</v>
      </c>
      <c r="P166">
        <v>6687016</v>
      </c>
      <c r="Q166">
        <v>2</v>
      </c>
      <c r="R166">
        <v>38.292400000000001</v>
      </c>
      <c r="S166">
        <v>-121.5633</v>
      </c>
      <c r="T166" t="s">
        <v>1817</v>
      </c>
      <c r="U166" t="s">
        <v>216</v>
      </c>
      <c r="V166" t="s">
        <v>87</v>
      </c>
      <c r="W166" t="s">
        <v>87</v>
      </c>
      <c r="X166" t="s">
        <v>4538</v>
      </c>
      <c r="Y166" t="s">
        <v>341</v>
      </c>
      <c r="Z166" t="s">
        <v>4539</v>
      </c>
      <c r="AA166" t="s">
        <v>1818</v>
      </c>
      <c r="AB166" t="s">
        <v>5158</v>
      </c>
      <c r="AC166">
        <v>40837</v>
      </c>
      <c r="AD166" t="s">
        <v>4476</v>
      </c>
      <c r="AE166" t="s">
        <v>4540</v>
      </c>
      <c r="AF166" t="s">
        <v>4541</v>
      </c>
      <c r="AG166" t="s">
        <v>1815</v>
      </c>
      <c r="AH166" t="s">
        <v>5159</v>
      </c>
      <c r="AI166" t="s">
        <v>5156</v>
      </c>
      <c r="AJ166" t="s">
        <v>1816</v>
      </c>
      <c r="AK166">
        <v>1</v>
      </c>
      <c r="AL166" t="s">
        <v>4538</v>
      </c>
      <c r="AM166" t="s">
        <v>78</v>
      </c>
      <c r="AN166">
        <v>180201630702</v>
      </c>
      <c r="AO166" t="s">
        <v>78</v>
      </c>
      <c r="AP166">
        <v>192</v>
      </c>
      <c r="AQ166" t="s">
        <v>78</v>
      </c>
      <c r="AR166" t="s">
        <v>4430</v>
      </c>
      <c r="AS166" t="s">
        <v>4431</v>
      </c>
      <c r="AT166" t="s">
        <v>78</v>
      </c>
      <c r="AU166" t="s">
        <v>78</v>
      </c>
      <c r="AV166" t="s">
        <v>78</v>
      </c>
      <c r="AW166" t="s">
        <v>78</v>
      </c>
      <c r="AX166" t="s">
        <v>78</v>
      </c>
      <c r="AY166" t="s">
        <v>78</v>
      </c>
      <c r="AZ166" t="s">
        <v>78</v>
      </c>
      <c r="BA166" t="s">
        <v>78</v>
      </c>
      <c r="BB166" t="s">
        <v>78</v>
      </c>
      <c r="BC166" t="s">
        <v>78</v>
      </c>
      <c r="BD166" t="s">
        <v>55</v>
      </c>
      <c r="BE166" t="s">
        <v>78</v>
      </c>
      <c r="BF166" t="s">
        <v>78</v>
      </c>
      <c r="BG166" t="s">
        <v>78</v>
      </c>
      <c r="BH166" t="s">
        <v>78</v>
      </c>
      <c r="BI166" t="s">
        <v>78</v>
      </c>
      <c r="BJ166" t="s">
        <v>78</v>
      </c>
      <c r="BK166" t="s">
        <v>78</v>
      </c>
      <c r="BL166" t="s">
        <v>78</v>
      </c>
      <c r="BM166" t="s">
        <v>78</v>
      </c>
      <c r="BN166" t="s">
        <v>55</v>
      </c>
      <c r="BO166" t="s">
        <v>55</v>
      </c>
      <c r="BP166" t="s">
        <v>78</v>
      </c>
      <c r="BQ166" t="s">
        <v>4432</v>
      </c>
      <c r="BR166">
        <v>1900</v>
      </c>
      <c r="BS166" s="45">
        <v>40358</v>
      </c>
      <c r="BT166" s="45">
        <v>40837</v>
      </c>
    </row>
    <row r="167" spans="1:72" x14ac:dyDescent="0.25">
      <c r="A167">
        <v>164</v>
      </c>
      <c r="B167">
        <v>44173</v>
      </c>
      <c r="C167">
        <v>51279</v>
      </c>
      <c r="D167" t="s">
        <v>608</v>
      </c>
      <c r="E167" t="s">
        <v>5160</v>
      </c>
      <c r="F167">
        <v>1</v>
      </c>
      <c r="G167" t="s">
        <v>87</v>
      </c>
      <c r="H167">
        <v>5</v>
      </c>
      <c r="I167" t="s">
        <v>4421</v>
      </c>
      <c r="J167">
        <v>16</v>
      </c>
      <c r="K167" t="s">
        <v>4520</v>
      </c>
      <c r="L167" t="s">
        <v>4448</v>
      </c>
      <c r="M167" t="s">
        <v>4435</v>
      </c>
      <c r="N167" t="s">
        <v>4423</v>
      </c>
      <c r="O167">
        <v>2163890</v>
      </c>
      <c r="P167">
        <v>6292224</v>
      </c>
      <c r="Q167">
        <v>3</v>
      </c>
      <c r="R167">
        <v>37.933999999999997</v>
      </c>
      <c r="S167">
        <v>-121.43429999999999</v>
      </c>
      <c r="T167" t="s">
        <v>596</v>
      </c>
      <c r="U167" t="s">
        <v>610</v>
      </c>
      <c r="V167" t="s">
        <v>87</v>
      </c>
      <c r="W167" t="s">
        <v>87</v>
      </c>
      <c r="X167" t="s">
        <v>4474</v>
      </c>
      <c r="Y167" t="s">
        <v>59</v>
      </c>
      <c r="Z167" t="s">
        <v>4853</v>
      </c>
      <c r="AA167" t="s">
        <v>611</v>
      </c>
      <c r="AB167" t="s">
        <v>5161</v>
      </c>
      <c r="AC167">
        <v>40219</v>
      </c>
      <c r="AD167" t="s">
        <v>4476</v>
      </c>
      <c r="AE167" t="s">
        <v>3435</v>
      </c>
      <c r="AF167" t="s">
        <v>4905</v>
      </c>
      <c r="AG167" t="s">
        <v>609</v>
      </c>
      <c r="AH167" t="s">
        <v>5162</v>
      </c>
      <c r="AI167" t="s">
        <v>5163</v>
      </c>
      <c r="AJ167" t="s">
        <v>609</v>
      </c>
      <c r="AK167">
        <v>1</v>
      </c>
      <c r="AL167" t="s">
        <v>4474</v>
      </c>
      <c r="AM167" t="s">
        <v>78</v>
      </c>
      <c r="AN167">
        <v>180400030502</v>
      </c>
      <c r="AO167" t="s">
        <v>78</v>
      </c>
      <c r="AP167">
        <v>174</v>
      </c>
      <c r="AQ167" t="s">
        <v>78</v>
      </c>
      <c r="AR167" t="s">
        <v>4430</v>
      </c>
      <c r="AS167" t="s">
        <v>4431</v>
      </c>
      <c r="AT167" t="s">
        <v>78</v>
      </c>
      <c r="AU167" t="s">
        <v>78</v>
      </c>
      <c r="AV167" t="s">
        <v>78</v>
      </c>
      <c r="AW167" t="s">
        <v>78</v>
      </c>
      <c r="AX167" t="s">
        <v>78</v>
      </c>
      <c r="AY167" t="s">
        <v>78</v>
      </c>
      <c r="AZ167" t="s">
        <v>78</v>
      </c>
      <c r="BA167" t="s">
        <v>78</v>
      </c>
      <c r="BB167" t="s">
        <v>78</v>
      </c>
      <c r="BC167" t="s">
        <v>78</v>
      </c>
      <c r="BD167" t="s">
        <v>55</v>
      </c>
      <c r="BE167" t="s">
        <v>78</v>
      </c>
      <c r="BF167" t="s">
        <v>78</v>
      </c>
      <c r="BG167" t="s">
        <v>78</v>
      </c>
      <c r="BH167" t="s">
        <v>78</v>
      </c>
      <c r="BI167" t="s">
        <v>78</v>
      </c>
      <c r="BJ167" t="s">
        <v>78</v>
      </c>
      <c r="BK167" t="s">
        <v>78</v>
      </c>
      <c r="BL167" t="s">
        <v>78</v>
      </c>
      <c r="BM167" t="s">
        <v>78</v>
      </c>
      <c r="BN167" t="s">
        <v>55</v>
      </c>
      <c r="BO167" t="s">
        <v>55</v>
      </c>
      <c r="BP167" t="s">
        <v>78</v>
      </c>
      <c r="BQ167" t="s">
        <v>4468</v>
      </c>
      <c r="BR167">
        <v>1800</v>
      </c>
      <c r="BS167" s="45">
        <v>39917</v>
      </c>
      <c r="BT167" s="45">
        <v>39917</v>
      </c>
    </row>
    <row r="168" spans="1:72" x14ac:dyDescent="0.25">
      <c r="A168">
        <v>165</v>
      </c>
      <c r="B168">
        <v>46464</v>
      </c>
      <c r="C168">
        <v>53845</v>
      </c>
      <c r="D168" t="s">
        <v>1511</v>
      </c>
      <c r="E168" t="s">
        <v>5164</v>
      </c>
      <c r="F168">
        <v>3</v>
      </c>
      <c r="G168" t="s">
        <v>87</v>
      </c>
      <c r="H168">
        <v>5</v>
      </c>
      <c r="I168" t="s">
        <v>4421</v>
      </c>
      <c r="J168">
        <v>35</v>
      </c>
      <c r="L168" t="s">
        <v>4448</v>
      </c>
      <c r="N168" t="s">
        <v>4423</v>
      </c>
      <c r="O168">
        <v>2214090</v>
      </c>
      <c r="P168">
        <v>6302938</v>
      </c>
      <c r="Q168">
        <v>3</v>
      </c>
      <c r="R168">
        <v>38.072099999999999</v>
      </c>
      <c r="S168">
        <v>-121.39879999999999</v>
      </c>
      <c r="T168" t="s">
        <v>1009</v>
      </c>
      <c r="U168" t="s">
        <v>4888</v>
      </c>
      <c r="V168" t="s">
        <v>87</v>
      </c>
      <c r="W168" t="s">
        <v>87</v>
      </c>
      <c r="X168" t="s">
        <v>4474</v>
      </c>
      <c r="Y168" t="s">
        <v>59</v>
      </c>
      <c r="Z168" t="s">
        <v>4334</v>
      </c>
      <c r="AA168" t="s">
        <v>1003</v>
      </c>
      <c r="AB168" t="s">
        <v>5165</v>
      </c>
      <c r="AC168">
        <v>40849</v>
      </c>
      <c r="AD168" t="s">
        <v>4476</v>
      </c>
      <c r="AE168" t="s">
        <v>3435</v>
      </c>
      <c r="AF168" t="s">
        <v>4891</v>
      </c>
      <c r="AG168" t="s">
        <v>1507</v>
      </c>
      <c r="AH168" t="s">
        <v>5166</v>
      </c>
      <c r="AI168" t="s">
        <v>5167</v>
      </c>
      <c r="AJ168" t="s">
        <v>1508</v>
      </c>
      <c r="AK168">
        <v>1</v>
      </c>
      <c r="AL168" t="s">
        <v>4474</v>
      </c>
      <c r="AM168" t="s">
        <v>78</v>
      </c>
      <c r="AN168">
        <v>180400030902</v>
      </c>
      <c r="AO168" t="s">
        <v>78</v>
      </c>
      <c r="AP168">
        <v>237.1</v>
      </c>
      <c r="AQ168" t="s">
        <v>78</v>
      </c>
      <c r="AR168" t="s">
        <v>4430</v>
      </c>
      <c r="AS168" t="s">
        <v>4431</v>
      </c>
      <c r="AT168" t="s">
        <v>78</v>
      </c>
      <c r="AU168" t="s">
        <v>78</v>
      </c>
      <c r="AV168" t="s">
        <v>78</v>
      </c>
      <c r="AW168" t="s">
        <v>78</v>
      </c>
      <c r="AX168" t="s">
        <v>78</v>
      </c>
      <c r="AY168" t="s">
        <v>78</v>
      </c>
      <c r="AZ168" t="s">
        <v>78</v>
      </c>
      <c r="BA168" t="s">
        <v>78</v>
      </c>
      <c r="BB168" t="s">
        <v>78</v>
      </c>
      <c r="BC168" t="s">
        <v>78</v>
      </c>
      <c r="BD168" t="s">
        <v>55</v>
      </c>
      <c r="BE168" t="s">
        <v>78</v>
      </c>
      <c r="BF168" t="s">
        <v>78</v>
      </c>
      <c r="BG168" t="s">
        <v>78</v>
      </c>
      <c r="BH168" t="s">
        <v>78</v>
      </c>
      <c r="BI168" t="s">
        <v>78</v>
      </c>
      <c r="BJ168" t="s">
        <v>78</v>
      </c>
      <c r="BK168" t="s">
        <v>78</v>
      </c>
      <c r="BL168" t="s">
        <v>78</v>
      </c>
      <c r="BM168" t="s">
        <v>78</v>
      </c>
      <c r="BN168" t="s">
        <v>55</v>
      </c>
      <c r="BO168" t="s">
        <v>55</v>
      </c>
      <c r="BP168" t="s">
        <v>78</v>
      </c>
      <c r="BQ168" t="s">
        <v>4468</v>
      </c>
      <c r="BR168">
        <v>1800</v>
      </c>
      <c r="BS168" s="45">
        <v>40359</v>
      </c>
      <c r="BT168" s="45">
        <v>40849</v>
      </c>
    </row>
    <row r="169" spans="1:72" x14ac:dyDescent="0.25">
      <c r="A169">
        <v>166</v>
      </c>
      <c r="B169">
        <v>46467</v>
      </c>
      <c r="C169">
        <v>53849</v>
      </c>
      <c r="D169" t="s">
        <v>2170</v>
      </c>
      <c r="E169" t="s">
        <v>5168</v>
      </c>
      <c r="F169">
        <v>0</v>
      </c>
      <c r="H169">
        <v>0</v>
      </c>
      <c r="J169">
        <v>0</v>
      </c>
      <c r="O169">
        <v>2158894</v>
      </c>
      <c r="P169">
        <v>6256036</v>
      </c>
      <c r="Q169">
        <v>3</v>
      </c>
      <c r="R169">
        <v>37.919199999999996</v>
      </c>
      <c r="S169">
        <v>-121.5595</v>
      </c>
      <c r="T169" t="s">
        <v>1373</v>
      </c>
      <c r="U169" t="s">
        <v>397</v>
      </c>
      <c r="V169" t="s">
        <v>87</v>
      </c>
      <c r="W169" t="s">
        <v>87</v>
      </c>
      <c r="X169" t="s">
        <v>4474</v>
      </c>
      <c r="Y169" t="s">
        <v>59</v>
      </c>
      <c r="Z169" t="s">
        <v>4242</v>
      </c>
      <c r="AA169" t="s">
        <v>2171</v>
      </c>
      <c r="AB169" t="s">
        <v>3014</v>
      </c>
      <c r="AC169">
        <v>40849</v>
      </c>
      <c r="AD169" t="s">
        <v>4476</v>
      </c>
      <c r="AE169" t="s">
        <v>3435</v>
      </c>
      <c r="AF169" t="s">
        <v>5169</v>
      </c>
      <c r="AG169" t="s">
        <v>2168</v>
      </c>
      <c r="AH169" t="s">
        <v>5170</v>
      </c>
      <c r="AJ169" t="s">
        <v>2164</v>
      </c>
      <c r="AK169">
        <v>1</v>
      </c>
      <c r="AL169" t="s">
        <v>4474</v>
      </c>
      <c r="AM169" t="s">
        <v>78</v>
      </c>
      <c r="AN169">
        <v>180400030904</v>
      </c>
      <c r="AO169" t="s">
        <v>78</v>
      </c>
      <c r="AP169" t="s">
        <v>78</v>
      </c>
      <c r="AQ169" t="s">
        <v>78</v>
      </c>
      <c r="AR169" t="s">
        <v>4430</v>
      </c>
      <c r="AS169" t="s">
        <v>4431</v>
      </c>
      <c r="AT169" t="s">
        <v>78</v>
      </c>
      <c r="AU169" t="s">
        <v>78</v>
      </c>
      <c r="AV169" t="s">
        <v>78</v>
      </c>
      <c r="AW169" t="s">
        <v>78</v>
      </c>
      <c r="AX169" t="s">
        <v>78</v>
      </c>
      <c r="AY169" t="s">
        <v>78</v>
      </c>
      <c r="AZ169" t="s">
        <v>78</v>
      </c>
      <c r="BA169" t="s">
        <v>78</v>
      </c>
      <c r="BB169" t="s">
        <v>78</v>
      </c>
      <c r="BC169" t="s">
        <v>78</v>
      </c>
      <c r="BD169" t="s">
        <v>55</v>
      </c>
      <c r="BE169" t="s">
        <v>78</v>
      </c>
      <c r="BF169" t="s">
        <v>78</v>
      </c>
      <c r="BG169" t="s">
        <v>78</v>
      </c>
      <c r="BH169" t="s">
        <v>78</v>
      </c>
      <c r="BI169" t="s">
        <v>78</v>
      </c>
      <c r="BJ169" t="s">
        <v>78</v>
      </c>
      <c r="BK169" t="s">
        <v>78</v>
      </c>
      <c r="BL169" t="s">
        <v>78</v>
      </c>
      <c r="BM169" t="s">
        <v>78</v>
      </c>
      <c r="BN169" t="s">
        <v>55</v>
      </c>
      <c r="BO169" t="s">
        <v>55</v>
      </c>
      <c r="BP169" t="s">
        <v>78</v>
      </c>
      <c r="BQ169" t="s">
        <v>4468</v>
      </c>
      <c r="BR169">
        <v>1800</v>
      </c>
      <c r="BS169" s="45">
        <v>40359</v>
      </c>
      <c r="BT169" s="45">
        <v>40849</v>
      </c>
    </row>
    <row r="170" spans="1:72" x14ac:dyDescent="0.25">
      <c r="A170">
        <v>167</v>
      </c>
      <c r="B170">
        <v>46470</v>
      </c>
      <c r="C170">
        <v>53852</v>
      </c>
      <c r="D170" t="s">
        <v>2172</v>
      </c>
      <c r="E170" t="s">
        <v>5171</v>
      </c>
      <c r="F170">
        <v>3</v>
      </c>
      <c r="G170" t="s">
        <v>87</v>
      </c>
      <c r="H170">
        <v>4</v>
      </c>
      <c r="I170" t="s">
        <v>4421</v>
      </c>
      <c r="J170">
        <v>36</v>
      </c>
      <c r="L170" t="s">
        <v>4434</v>
      </c>
      <c r="M170" t="s">
        <v>4448</v>
      </c>
      <c r="N170" t="s">
        <v>4423</v>
      </c>
      <c r="O170">
        <v>2212179</v>
      </c>
      <c r="P170">
        <v>6273965</v>
      </c>
      <c r="Q170">
        <v>3</v>
      </c>
      <c r="R170">
        <v>38.066099999999999</v>
      </c>
      <c r="S170">
        <v>-121.49939999999999</v>
      </c>
      <c r="T170" t="s">
        <v>5172</v>
      </c>
      <c r="U170" t="s">
        <v>966</v>
      </c>
      <c r="V170" t="s">
        <v>87</v>
      </c>
      <c r="W170" t="s">
        <v>87</v>
      </c>
      <c r="X170" t="s">
        <v>4474</v>
      </c>
      <c r="Y170" t="s">
        <v>59</v>
      </c>
      <c r="Z170" t="s">
        <v>4334</v>
      </c>
      <c r="AB170" t="s">
        <v>5173</v>
      </c>
      <c r="AC170">
        <v>40850</v>
      </c>
      <c r="AD170" t="s">
        <v>4476</v>
      </c>
      <c r="AE170" t="s">
        <v>3435</v>
      </c>
      <c r="AF170" t="s">
        <v>5036</v>
      </c>
      <c r="AG170" t="s">
        <v>2173</v>
      </c>
      <c r="AH170" t="s">
        <v>5174</v>
      </c>
      <c r="AI170" t="s">
        <v>5175</v>
      </c>
      <c r="AJ170" t="s">
        <v>2174</v>
      </c>
      <c r="AK170">
        <v>1</v>
      </c>
      <c r="AL170" t="s">
        <v>4474</v>
      </c>
      <c r="AM170" t="s">
        <v>78</v>
      </c>
      <c r="AN170">
        <v>180400030903</v>
      </c>
      <c r="AO170" t="s">
        <v>78</v>
      </c>
      <c r="AP170">
        <v>200</v>
      </c>
      <c r="AQ170" t="s">
        <v>78</v>
      </c>
      <c r="AR170" t="s">
        <v>4430</v>
      </c>
      <c r="AS170" t="s">
        <v>4431</v>
      </c>
      <c r="AT170" t="s">
        <v>78</v>
      </c>
      <c r="AU170" t="s">
        <v>78</v>
      </c>
      <c r="AV170" t="s">
        <v>78</v>
      </c>
      <c r="AW170" t="s">
        <v>78</v>
      </c>
      <c r="AX170" t="s">
        <v>78</v>
      </c>
      <c r="AY170" t="s">
        <v>78</v>
      </c>
      <c r="AZ170" t="s">
        <v>78</v>
      </c>
      <c r="BA170" t="s">
        <v>78</v>
      </c>
      <c r="BB170" t="s">
        <v>78</v>
      </c>
      <c r="BC170" t="s">
        <v>78</v>
      </c>
      <c r="BD170" t="s">
        <v>55</v>
      </c>
      <c r="BE170" t="s">
        <v>78</v>
      </c>
      <c r="BF170" t="s">
        <v>78</v>
      </c>
      <c r="BG170" t="s">
        <v>78</v>
      </c>
      <c r="BH170" t="s">
        <v>78</v>
      </c>
      <c r="BI170" t="s">
        <v>78</v>
      </c>
      <c r="BJ170" t="s">
        <v>78</v>
      </c>
      <c r="BK170" t="s">
        <v>78</v>
      </c>
      <c r="BL170" t="s">
        <v>78</v>
      </c>
      <c r="BM170" t="s">
        <v>78</v>
      </c>
      <c r="BN170" t="s">
        <v>55</v>
      </c>
      <c r="BO170" t="s">
        <v>55</v>
      </c>
      <c r="BP170" t="s">
        <v>78</v>
      </c>
      <c r="BQ170" t="s">
        <v>4432</v>
      </c>
      <c r="BR170">
        <v>1910</v>
      </c>
      <c r="BS170" s="45">
        <v>40368</v>
      </c>
      <c r="BT170" s="45">
        <v>40849</v>
      </c>
    </row>
    <row r="171" spans="1:72" x14ac:dyDescent="0.25">
      <c r="A171">
        <v>168</v>
      </c>
      <c r="B171">
        <v>46471</v>
      </c>
      <c r="C171">
        <v>53853</v>
      </c>
      <c r="D171" t="s">
        <v>2177</v>
      </c>
      <c r="E171" t="s">
        <v>5176</v>
      </c>
      <c r="F171">
        <v>0</v>
      </c>
      <c r="H171">
        <v>0</v>
      </c>
      <c r="J171">
        <v>0</v>
      </c>
      <c r="O171">
        <v>2265234</v>
      </c>
      <c r="P171">
        <v>6273185</v>
      </c>
      <c r="Q171">
        <v>3</v>
      </c>
      <c r="R171">
        <v>38.2117</v>
      </c>
      <c r="S171">
        <v>-121.50409999999999</v>
      </c>
      <c r="T171" t="s">
        <v>1373</v>
      </c>
      <c r="U171" t="s">
        <v>5177</v>
      </c>
      <c r="V171" t="s">
        <v>87</v>
      </c>
      <c r="W171" t="s">
        <v>87</v>
      </c>
      <c r="X171" t="s">
        <v>4474</v>
      </c>
      <c r="Y171" t="s">
        <v>59</v>
      </c>
      <c r="Z171" t="s">
        <v>4613</v>
      </c>
      <c r="AA171" t="s">
        <v>5178</v>
      </c>
      <c r="AB171" t="s">
        <v>5179</v>
      </c>
      <c r="AC171">
        <v>40850</v>
      </c>
      <c r="AD171" t="s">
        <v>4476</v>
      </c>
      <c r="AE171" t="s">
        <v>4558</v>
      </c>
      <c r="AF171" t="s">
        <v>5180</v>
      </c>
      <c r="AG171" t="s">
        <v>1756</v>
      </c>
      <c r="AH171" t="s">
        <v>5181</v>
      </c>
      <c r="AJ171" t="s">
        <v>1756</v>
      </c>
      <c r="AK171">
        <v>1</v>
      </c>
      <c r="AL171" t="s">
        <v>4474</v>
      </c>
      <c r="AM171" t="s">
        <v>78</v>
      </c>
      <c r="AN171">
        <v>180400121106</v>
      </c>
      <c r="AO171" t="s">
        <v>78</v>
      </c>
      <c r="AP171">
        <v>113.8</v>
      </c>
      <c r="AQ171" t="s">
        <v>78</v>
      </c>
      <c r="AR171" t="s">
        <v>4430</v>
      </c>
      <c r="AS171" t="s">
        <v>4431</v>
      </c>
      <c r="AT171" t="s">
        <v>78</v>
      </c>
      <c r="AU171" t="s">
        <v>78</v>
      </c>
      <c r="AV171" t="s">
        <v>78</v>
      </c>
      <c r="AW171" t="s">
        <v>78</v>
      </c>
      <c r="AX171" t="s">
        <v>78</v>
      </c>
      <c r="AY171" t="s">
        <v>55</v>
      </c>
      <c r="AZ171" t="s">
        <v>78</v>
      </c>
      <c r="BA171" t="s">
        <v>78</v>
      </c>
      <c r="BB171" t="s">
        <v>78</v>
      </c>
      <c r="BC171" t="s">
        <v>78</v>
      </c>
      <c r="BD171" t="s">
        <v>55</v>
      </c>
      <c r="BE171" t="s">
        <v>78</v>
      </c>
      <c r="BF171" t="s">
        <v>78</v>
      </c>
      <c r="BG171" t="s">
        <v>78</v>
      </c>
      <c r="BH171" t="s">
        <v>78</v>
      </c>
      <c r="BI171" t="s">
        <v>78</v>
      </c>
      <c r="BJ171" t="s">
        <v>78</v>
      </c>
      <c r="BK171" t="s">
        <v>78</v>
      </c>
      <c r="BL171" t="s">
        <v>78</v>
      </c>
      <c r="BM171" t="s">
        <v>78</v>
      </c>
      <c r="BN171" t="s">
        <v>55</v>
      </c>
      <c r="BO171" t="s">
        <v>55</v>
      </c>
      <c r="BP171" t="s">
        <v>78</v>
      </c>
      <c r="BQ171" t="s">
        <v>4432</v>
      </c>
      <c r="BR171">
        <v>1800</v>
      </c>
      <c r="BS171" s="45">
        <v>40359</v>
      </c>
      <c r="BT171" s="45">
        <v>40850</v>
      </c>
    </row>
    <row r="172" spans="1:72" x14ac:dyDescent="0.25">
      <c r="A172">
        <v>169</v>
      </c>
      <c r="B172">
        <v>46472</v>
      </c>
      <c r="C172">
        <v>53854</v>
      </c>
      <c r="D172" t="s">
        <v>2178</v>
      </c>
      <c r="E172" t="s">
        <v>5182</v>
      </c>
      <c r="F172">
        <v>0</v>
      </c>
      <c r="H172">
        <v>0</v>
      </c>
      <c r="J172">
        <v>0</v>
      </c>
      <c r="O172">
        <v>2250128</v>
      </c>
      <c r="P172">
        <v>6275158</v>
      </c>
      <c r="Q172">
        <v>3</v>
      </c>
      <c r="R172">
        <v>38.170299999999997</v>
      </c>
      <c r="S172">
        <v>-121.4966</v>
      </c>
      <c r="T172" t="s">
        <v>1634</v>
      </c>
      <c r="U172" t="s">
        <v>3778</v>
      </c>
      <c r="V172" t="s">
        <v>87</v>
      </c>
      <c r="W172" t="s">
        <v>87</v>
      </c>
      <c r="X172" t="s">
        <v>4474</v>
      </c>
      <c r="Y172" t="s">
        <v>59</v>
      </c>
      <c r="Z172" t="s">
        <v>4859</v>
      </c>
      <c r="AA172" t="s">
        <v>5178</v>
      </c>
      <c r="AB172" t="s">
        <v>5183</v>
      </c>
      <c r="AC172">
        <v>40850</v>
      </c>
      <c r="AD172" t="s">
        <v>4476</v>
      </c>
      <c r="AE172" t="s">
        <v>4558</v>
      </c>
      <c r="AF172" t="s">
        <v>5180</v>
      </c>
      <c r="AG172" t="s">
        <v>1756</v>
      </c>
      <c r="AH172" t="s">
        <v>5184</v>
      </c>
      <c r="AJ172" t="s">
        <v>1756</v>
      </c>
      <c r="AK172">
        <v>1</v>
      </c>
      <c r="AL172" t="s">
        <v>4474</v>
      </c>
      <c r="AM172" t="s">
        <v>78</v>
      </c>
      <c r="AN172">
        <v>180400121106</v>
      </c>
      <c r="AO172" t="s">
        <v>78</v>
      </c>
      <c r="AP172">
        <v>195.4</v>
      </c>
      <c r="AQ172" t="s">
        <v>78</v>
      </c>
      <c r="AR172" t="s">
        <v>4430</v>
      </c>
      <c r="AS172" t="s">
        <v>4431</v>
      </c>
      <c r="AT172" t="s">
        <v>78</v>
      </c>
      <c r="AU172" t="s">
        <v>78</v>
      </c>
      <c r="AV172" t="s">
        <v>78</v>
      </c>
      <c r="AW172" t="s">
        <v>78</v>
      </c>
      <c r="AX172" t="s">
        <v>78</v>
      </c>
      <c r="AY172" t="s">
        <v>78</v>
      </c>
      <c r="AZ172" t="s">
        <v>78</v>
      </c>
      <c r="BA172" t="s">
        <v>78</v>
      </c>
      <c r="BB172" t="s">
        <v>78</v>
      </c>
      <c r="BC172" t="s">
        <v>78</v>
      </c>
      <c r="BD172" t="s">
        <v>55</v>
      </c>
      <c r="BE172" t="s">
        <v>78</v>
      </c>
      <c r="BF172" t="s">
        <v>78</v>
      </c>
      <c r="BG172" t="s">
        <v>78</v>
      </c>
      <c r="BH172" t="s">
        <v>78</v>
      </c>
      <c r="BI172" t="s">
        <v>78</v>
      </c>
      <c r="BJ172" t="s">
        <v>78</v>
      </c>
      <c r="BK172" t="s">
        <v>78</v>
      </c>
      <c r="BL172" t="s">
        <v>78</v>
      </c>
      <c r="BM172" t="s">
        <v>78</v>
      </c>
      <c r="BN172" t="s">
        <v>55</v>
      </c>
      <c r="BO172" t="s">
        <v>55</v>
      </c>
      <c r="BP172" t="s">
        <v>78</v>
      </c>
      <c r="BQ172" t="s">
        <v>4432</v>
      </c>
      <c r="BR172">
        <v>1800</v>
      </c>
      <c r="BS172" s="45">
        <v>40359</v>
      </c>
      <c r="BT172" s="45">
        <v>40850</v>
      </c>
    </row>
    <row r="173" spans="1:72" x14ac:dyDescent="0.25">
      <c r="A173">
        <v>170</v>
      </c>
      <c r="B173">
        <v>44831</v>
      </c>
      <c r="C173">
        <v>51562</v>
      </c>
      <c r="D173" t="s">
        <v>700</v>
      </c>
      <c r="E173" t="s">
        <v>5185</v>
      </c>
      <c r="F173">
        <v>2</v>
      </c>
      <c r="G173" t="s">
        <v>87</v>
      </c>
      <c r="H173">
        <v>5</v>
      </c>
      <c r="I173" t="s">
        <v>4421</v>
      </c>
      <c r="J173">
        <v>28</v>
      </c>
      <c r="K173" t="s">
        <v>4520</v>
      </c>
      <c r="L173" t="s">
        <v>4435</v>
      </c>
      <c r="M173" t="s">
        <v>4422</v>
      </c>
      <c r="N173" t="s">
        <v>4423</v>
      </c>
      <c r="O173">
        <v>2184078</v>
      </c>
      <c r="P173">
        <v>6295641</v>
      </c>
      <c r="Q173">
        <v>3</v>
      </c>
      <c r="R173">
        <v>37.9895</v>
      </c>
      <c r="S173">
        <v>-121.42310000000001</v>
      </c>
      <c r="T173" t="s">
        <v>128</v>
      </c>
      <c r="U173" t="s">
        <v>5186</v>
      </c>
      <c r="V173" t="s">
        <v>87</v>
      </c>
      <c r="W173" t="s">
        <v>87</v>
      </c>
      <c r="X173" t="s">
        <v>4474</v>
      </c>
      <c r="Y173" t="s">
        <v>59</v>
      </c>
      <c r="Z173" t="s">
        <v>4853</v>
      </c>
      <c r="AA173" t="s">
        <v>5187</v>
      </c>
      <c r="AC173">
        <v>40281</v>
      </c>
      <c r="AD173" t="s">
        <v>4476</v>
      </c>
      <c r="AE173" t="s">
        <v>3435</v>
      </c>
      <c r="AF173" t="s">
        <v>4905</v>
      </c>
      <c r="AG173" t="s">
        <v>701</v>
      </c>
      <c r="AH173" t="s">
        <v>5188</v>
      </c>
      <c r="AI173" t="s">
        <v>5189</v>
      </c>
      <c r="AJ173" t="s">
        <v>702</v>
      </c>
      <c r="AK173">
        <v>1</v>
      </c>
      <c r="AL173" t="s">
        <v>4474</v>
      </c>
      <c r="AM173" t="s">
        <v>78</v>
      </c>
      <c r="AN173">
        <v>180400030502</v>
      </c>
      <c r="AO173" t="s">
        <v>78</v>
      </c>
      <c r="AP173">
        <v>210</v>
      </c>
      <c r="AQ173" t="s">
        <v>78</v>
      </c>
      <c r="AR173" t="s">
        <v>4430</v>
      </c>
      <c r="AS173" t="s">
        <v>4431</v>
      </c>
      <c r="AT173" t="s">
        <v>78</v>
      </c>
      <c r="AU173" t="s">
        <v>78</v>
      </c>
      <c r="AV173" t="s">
        <v>78</v>
      </c>
      <c r="AW173" t="s">
        <v>78</v>
      </c>
      <c r="AX173" t="s">
        <v>78</v>
      </c>
      <c r="AY173" t="s">
        <v>78</v>
      </c>
      <c r="AZ173" t="s">
        <v>78</v>
      </c>
      <c r="BA173" t="s">
        <v>78</v>
      </c>
      <c r="BB173" t="s">
        <v>78</v>
      </c>
      <c r="BC173" t="s">
        <v>78</v>
      </c>
      <c r="BD173" t="s">
        <v>55</v>
      </c>
      <c r="BE173" t="s">
        <v>78</v>
      </c>
      <c r="BF173" t="s">
        <v>78</v>
      </c>
      <c r="BG173" t="s">
        <v>78</v>
      </c>
      <c r="BH173" t="s">
        <v>78</v>
      </c>
      <c r="BI173" t="s">
        <v>78</v>
      </c>
      <c r="BJ173" t="s">
        <v>78</v>
      </c>
      <c r="BK173" t="s">
        <v>78</v>
      </c>
      <c r="BL173" t="s">
        <v>78</v>
      </c>
      <c r="BM173" t="s">
        <v>78</v>
      </c>
      <c r="BN173" t="s">
        <v>55</v>
      </c>
      <c r="BO173" t="s">
        <v>55</v>
      </c>
      <c r="BP173" t="s">
        <v>78</v>
      </c>
      <c r="BQ173" t="s">
        <v>4432</v>
      </c>
      <c r="BR173">
        <v>1800</v>
      </c>
      <c r="BS173" s="45">
        <v>39919</v>
      </c>
      <c r="BT173" s="45">
        <v>39919</v>
      </c>
    </row>
    <row r="174" spans="1:72" x14ac:dyDescent="0.25">
      <c r="A174">
        <v>171</v>
      </c>
      <c r="B174">
        <v>45225</v>
      </c>
      <c r="C174">
        <v>52109</v>
      </c>
      <c r="D174" t="s">
        <v>1084</v>
      </c>
      <c r="E174" t="s">
        <v>5190</v>
      </c>
      <c r="F174">
        <v>1</v>
      </c>
      <c r="G174" t="s">
        <v>4420</v>
      </c>
      <c r="H174">
        <v>6</v>
      </c>
      <c r="I174" t="s">
        <v>4421</v>
      </c>
      <c r="J174">
        <v>16</v>
      </c>
      <c r="L174" t="s">
        <v>4448</v>
      </c>
      <c r="M174" t="s">
        <v>4434</v>
      </c>
      <c r="N174" t="s">
        <v>4423</v>
      </c>
      <c r="O174">
        <v>2132258</v>
      </c>
      <c r="P174">
        <v>6323567</v>
      </c>
      <c r="Q174">
        <v>3</v>
      </c>
      <c r="R174">
        <v>37.847900000000003</v>
      </c>
      <c r="S174">
        <v>-121.3246</v>
      </c>
      <c r="T174" t="s">
        <v>596</v>
      </c>
      <c r="U174" t="s">
        <v>128</v>
      </c>
      <c r="V174" t="s">
        <v>87</v>
      </c>
      <c r="W174" t="s">
        <v>87</v>
      </c>
      <c r="X174" t="s">
        <v>4474</v>
      </c>
      <c r="Y174" t="s">
        <v>59</v>
      </c>
      <c r="Z174" t="s">
        <v>4222</v>
      </c>
      <c r="AA174" t="s">
        <v>682</v>
      </c>
      <c r="AC174">
        <v>40374</v>
      </c>
      <c r="AD174" t="s">
        <v>4476</v>
      </c>
      <c r="AE174" t="s">
        <v>3435</v>
      </c>
      <c r="AF174" t="s">
        <v>4512</v>
      </c>
      <c r="AG174" t="s">
        <v>1085</v>
      </c>
      <c r="AH174" t="s">
        <v>5191</v>
      </c>
      <c r="AI174" t="s">
        <v>5192</v>
      </c>
      <c r="AJ174" t="s">
        <v>1085</v>
      </c>
      <c r="AK174">
        <v>1</v>
      </c>
      <c r="AL174" t="s">
        <v>4474</v>
      </c>
      <c r="AM174" t="s">
        <v>78</v>
      </c>
      <c r="AN174">
        <v>180400030205</v>
      </c>
      <c r="AO174" t="s">
        <v>78</v>
      </c>
      <c r="AP174" t="s">
        <v>78</v>
      </c>
      <c r="AQ174" t="s">
        <v>78</v>
      </c>
      <c r="AR174" t="s">
        <v>4430</v>
      </c>
      <c r="AS174" t="s">
        <v>4431</v>
      </c>
      <c r="AT174" t="s">
        <v>78</v>
      </c>
      <c r="AU174" t="s">
        <v>78</v>
      </c>
      <c r="AV174" t="s">
        <v>78</v>
      </c>
      <c r="AW174" t="s">
        <v>78</v>
      </c>
      <c r="AX174" t="s">
        <v>78</v>
      </c>
      <c r="AY174" t="s">
        <v>78</v>
      </c>
      <c r="AZ174" t="s">
        <v>78</v>
      </c>
      <c r="BA174" t="s">
        <v>78</v>
      </c>
      <c r="BB174" t="s">
        <v>78</v>
      </c>
      <c r="BC174" t="s">
        <v>78</v>
      </c>
      <c r="BD174" t="s">
        <v>55</v>
      </c>
      <c r="BE174" t="s">
        <v>78</v>
      </c>
      <c r="BF174" t="s">
        <v>78</v>
      </c>
      <c r="BG174" t="s">
        <v>78</v>
      </c>
      <c r="BH174" t="s">
        <v>78</v>
      </c>
      <c r="BI174" t="s">
        <v>78</v>
      </c>
      <c r="BJ174" t="s">
        <v>78</v>
      </c>
      <c r="BK174" t="s">
        <v>78</v>
      </c>
      <c r="BL174" t="s">
        <v>78</v>
      </c>
      <c r="BM174" t="s">
        <v>78</v>
      </c>
      <c r="BN174" t="s">
        <v>55</v>
      </c>
      <c r="BO174" t="s">
        <v>55</v>
      </c>
      <c r="BP174" t="s">
        <v>78</v>
      </c>
      <c r="BQ174" t="s">
        <v>4468</v>
      </c>
      <c r="BR174">
        <v>1800</v>
      </c>
      <c r="BS174" s="45">
        <v>40360</v>
      </c>
      <c r="BT174" s="45">
        <v>40360</v>
      </c>
    </row>
    <row r="175" spans="1:72" x14ac:dyDescent="0.25">
      <c r="A175">
        <v>172</v>
      </c>
      <c r="B175">
        <v>45230</v>
      </c>
      <c r="C175">
        <v>52102</v>
      </c>
      <c r="D175" t="s">
        <v>886</v>
      </c>
      <c r="E175" t="s">
        <v>5193</v>
      </c>
      <c r="F175">
        <v>1</v>
      </c>
      <c r="G175" t="s">
        <v>4420</v>
      </c>
      <c r="H175">
        <v>5</v>
      </c>
      <c r="I175" t="s">
        <v>4421</v>
      </c>
      <c r="J175">
        <v>31</v>
      </c>
      <c r="L175" t="s">
        <v>4434</v>
      </c>
      <c r="M175" t="s">
        <v>4422</v>
      </c>
      <c r="N175" t="s">
        <v>4423</v>
      </c>
      <c r="O175">
        <v>2115746</v>
      </c>
      <c r="P175">
        <v>6282028</v>
      </c>
      <c r="Q175">
        <v>3</v>
      </c>
      <c r="R175">
        <v>37.801499999999997</v>
      </c>
      <c r="S175">
        <v>-121.4679</v>
      </c>
      <c r="T175" t="s">
        <v>596</v>
      </c>
      <c r="U175" t="s">
        <v>397</v>
      </c>
      <c r="V175" t="s">
        <v>87</v>
      </c>
      <c r="W175" t="s">
        <v>87</v>
      </c>
      <c r="X175" t="s">
        <v>4474</v>
      </c>
      <c r="Y175" t="s">
        <v>59</v>
      </c>
      <c r="Z175" t="s">
        <v>4134</v>
      </c>
      <c r="AA175" t="s">
        <v>889</v>
      </c>
      <c r="AC175">
        <v>40375</v>
      </c>
      <c r="AD175" t="s">
        <v>4476</v>
      </c>
      <c r="AE175" t="s">
        <v>3435</v>
      </c>
      <c r="AF175" t="s">
        <v>4960</v>
      </c>
      <c r="AG175" t="s">
        <v>887</v>
      </c>
      <c r="AH175" t="s">
        <v>5194</v>
      </c>
      <c r="AI175" t="s">
        <v>5195</v>
      </c>
      <c r="AJ175" t="s">
        <v>888</v>
      </c>
      <c r="AK175">
        <v>1</v>
      </c>
      <c r="AL175" t="s">
        <v>4474</v>
      </c>
      <c r="AM175" t="s">
        <v>78</v>
      </c>
      <c r="AN175">
        <v>180400030605</v>
      </c>
      <c r="AO175" t="s">
        <v>78</v>
      </c>
      <c r="AP175" t="s">
        <v>78</v>
      </c>
      <c r="AQ175" t="s">
        <v>78</v>
      </c>
      <c r="AR175" t="s">
        <v>4430</v>
      </c>
      <c r="AS175" t="s">
        <v>4431</v>
      </c>
      <c r="AT175" t="s">
        <v>78</v>
      </c>
      <c r="AU175" t="s">
        <v>78</v>
      </c>
      <c r="AV175" t="s">
        <v>78</v>
      </c>
      <c r="AW175" t="s">
        <v>78</v>
      </c>
      <c r="AX175" t="s">
        <v>78</v>
      </c>
      <c r="AY175" t="s">
        <v>78</v>
      </c>
      <c r="AZ175" t="s">
        <v>78</v>
      </c>
      <c r="BA175" t="s">
        <v>78</v>
      </c>
      <c r="BB175" t="s">
        <v>78</v>
      </c>
      <c r="BC175" t="s">
        <v>78</v>
      </c>
      <c r="BD175" t="s">
        <v>55</v>
      </c>
      <c r="BE175" t="s">
        <v>78</v>
      </c>
      <c r="BF175" t="s">
        <v>78</v>
      </c>
      <c r="BG175" t="s">
        <v>78</v>
      </c>
      <c r="BH175" t="s">
        <v>78</v>
      </c>
      <c r="BI175" t="s">
        <v>78</v>
      </c>
      <c r="BJ175" t="s">
        <v>78</v>
      </c>
      <c r="BK175" t="s">
        <v>78</v>
      </c>
      <c r="BL175" t="s">
        <v>78</v>
      </c>
      <c r="BM175" t="s">
        <v>78</v>
      </c>
      <c r="BN175" t="s">
        <v>78</v>
      </c>
      <c r="BO175" t="s">
        <v>55</v>
      </c>
      <c r="BP175" t="s">
        <v>78</v>
      </c>
      <c r="BQ175" t="s">
        <v>4468</v>
      </c>
      <c r="BR175">
        <v>1800</v>
      </c>
      <c r="BS175" s="45">
        <v>40353</v>
      </c>
      <c r="BT175" s="45">
        <v>40353</v>
      </c>
    </row>
    <row r="176" spans="1:72" x14ac:dyDescent="0.25">
      <c r="A176">
        <v>173</v>
      </c>
      <c r="B176">
        <v>46405</v>
      </c>
      <c r="C176">
        <v>53789</v>
      </c>
      <c r="D176" t="s">
        <v>1868</v>
      </c>
      <c r="E176" t="s">
        <v>5196</v>
      </c>
      <c r="F176">
        <v>0</v>
      </c>
      <c r="H176">
        <v>0</v>
      </c>
      <c r="J176">
        <v>0</v>
      </c>
      <c r="O176">
        <v>1843141</v>
      </c>
      <c r="P176">
        <v>6692819</v>
      </c>
      <c r="Q176">
        <v>2</v>
      </c>
      <c r="R176">
        <v>38.2224</v>
      </c>
      <c r="S176">
        <v>-121.54349999999999</v>
      </c>
      <c r="T176" t="s">
        <v>5197</v>
      </c>
      <c r="U176" t="s">
        <v>1214</v>
      </c>
      <c r="V176" t="s">
        <v>87</v>
      </c>
      <c r="W176" t="s">
        <v>87</v>
      </c>
      <c r="X176" t="s">
        <v>4538</v>
      </c>
      <c r="Y176" t="s">
        <v>341</v>
      </c>
      <c r="Z176" t="s">
        <v>4613</v>
      </c>
      <c r="AA176" t="s">
        <v>5198</v>
      </c>
      <c r="AB176" t="s">
        <v>5199</v>
      </c>
      <c r="AC176">
        <v>42145</v>
      </c>
      <c r="AD176" t="s">
        <v>4476</v>
      </c>
      <c r="AE176" t="s">
        <v>4558</v>
      </c>
      <c r="AF176" t="s">
        <v>5180</v>
      </c>
      <c r="AG176" t="s">
        <v>1869</v>
      </c>
      <c r="AH176" t="s">
        <v>5200</v>
      </c>
      <c r="AJ176" t="s">
        <v>5201</v>
      </c>
      <c r="AK176">
        <v>1</v>
      </c>
      <c r="AL176" t="s">
        <v>4538</v>
      </c>
      <c r="AM176" t="s">
        <v>78</v>
      </c>
      <c r="AN176">
        <v>180400121106</v>
      </c>
      <c r="AO176" t="s">
        <v>78</v>
      </c>
      <c r="AP176">
        <v>128</v>
      </c>
      <c r="AQ176" t="s">
        <v>78</v>
      </c>
      <c r="AR176" t="s">
        <v>4430</v>
      </c>
      <c r="AS176" t="s">
        <v>4431</v>
      </c>
      <c r="AT176" t="s">
        <v>78</v>
      </c>
      <c r="AU176" t="s">
        <v>78</v>
      </c>
      <c r="AV176" t="s">
        <v>78</v>
      </c>
      <c r="AW176" t="s">
        <v>78</v>
      </c>
      <c r="AX176" t="s">
        <v>78</v>
      </c>
      <c r="AY176" t="s">
        <v>78</v>
      </c>
      <c r="AZ176" t="s">
        <v>78</v>
      </c>
      <c r="BA176" t="s">
        <v>78</v>
      </c>
      <c r="BB176" t="s">
        <v>78</v>
      </c>
      <c r="BC176" t="s">
        <v>78</v>
      </c>
      <c r="BD176" t="s">
        <v>55</v>
      </c>
      <c r="BE176" t="s">
        <v>78</v>
      </c>
      <c r="BF176" t="s">
        <v>78</v>
      </c>
      <c r="BG176" t="s">
        <v>78</v>
      </c>
      <c r="BH176" t="s">
        <v>78</v>
      </c>
      <c r="BI176" t="s">
        <v>78</v>
      </c>
      <c r="BJ176" t="s">
        <v>78</v>
      </c>
      <c r="BK176" t="s">
        <v>78</v>
      </c>
      <c r="BL176" t="s">
        <v>78</v>
      </c>
      <c r="BM176" t="s">
        <v>78</v>
      </c>
      <c r="BN176" t="s">
        <v>55</v>
      </c>
      <c r="BO176" t="s">
        <v>55</v>
      </c>
      <c r="BP176" t="s">
        <v>78</v>
      </c>
      <c r="BQ176" t="s">
        <v>4468</v>
      </c>
      <c r="BR176">
        <v>1800</v>
      </c>
      <c r="BS176" s="45">
        <v>40358</v>
      </c>
      <c r="BT176" s="45">
        <v>40843</v>
      </c>
    </row>
    <row r="177" spans="1:72" x14ac:dyDescent="0.25">
      <c r="A177">
        <v>174</v>
      </c>
      <c r="B177">
        <v>46406</v>
      </c>
      <c r="C177">
        <v>53790</v>
      </c>
      <c r="D177" t="s">
        <v>1875</v>
      </c>
      <c r="E177" t="s">
        <v>5202</v>
      </c>
      <c r="F177">
        <v>0</v>
      </c>
      <c r="H177">
        <v>0</v>
      </c>
      <c r="J177">
        <v>0</v>
      </c>
      <c r="O177">
        <v>2277483</v>
      </c>
      <c r="P177">
        <v>6280612</v>
      </c>
      <c r="Q177">
        <v>3</v>
      </c>
      <c r="R177">
        <v>38.245600000000003</v>
      </c>
      <c r="S177">
        <v>-121.4787</v>
      </c>
      <c r="T177" t="s">
        <v>1373</v>
      </c>
      <c r="U177" t="s">
        <v>306</v>
      </c>
      <c r="V177" t="s">
        <v>87</v>
      </c>
      <c r="W177" t="s">
        <v>87</v>
      </c>
      <c r="X177" t="s">
        <v>4474</v>
      </c>
      <c r="Y177" t="s">
        <v>59</v>
      </c>
      <c r="Z177" t="s">
        <v>4859</v>
      </c>
      <c r="AA177" t="s">
        <v>1876</v>
      </c>
      <c r="AB177" t="s">
        <v>5203</v>
      </c>
      <c r="AC177">
        <v>40843</v>
      </c>
      <c r="AD177" t="s">
        <v>4476</v>
      </c>
      <c r="AE177" t="s">
        <v>4558</v>
      </c>
      <c r="AF177" t="s">
        <v>5046</v>
      </c>
      <c r="AG177" t="s">
        <v>4083</v>
      </c>
      <c r="AH177" t="s">
        <v>5204</v>
      </c>
      <c r="AJ177" t="s">
        <v>5205</v>
      </c>
      <c r="AK177">
        <v>1</v>
      </c>
      <c r="AL177" t="s">
        <v>4474</v>
      </c>
      <c r="AM177" t="s">
        <v>78</v>
      </c>
      <c r="AN177">
        <v>180400121102</v>
      </c>
      <c r="AO177" t="s">
        <v>78</v>
      </c>
      <c r="AP177">
        <v>150</v>
      </c>
      <c r="AQ177" t="s">
        <v>78</v>
      </c>
      <c r="AR177" t="s">
        <v>4430</v>
      </c>
      <c r="AS177" t="s">
        <v>4431</v>
      </c>
      <c r="AT177" t="s">
        <v>78</v>
      </c>
      <c r="AU177" t="s">
        <v>78</v>
      </c>
      <c r="AV177" t="s">
        <v>78</v>
      </c>
      <c r="AW177" t="s">
        <v>78</v>
      </c>
      <c r="AX177" t="s">
        <v>78</v>
      </c>
      <c r="AY177" t="s">
        <v>78</v>
      </c>
      <c r="AZ177" t="s">
        <v>78</v>
      </c>
      <c r="BA177" t="s">
        <v>78</v>
      </c>
      <c r="BB177" t="s">
        <v>78</v>
      </c>
      <c r="BC177" t="s">
        <v>78</v>
      </c>
      <c r="BD177" t="s">
        <v>55</v>
      </c>
      <c r="BE177" t="s">
        <v>78</v>
      </c>
      <c r="BF177" t="s">
        <v>78</v>
      </c>
      <c r="BG177" t="s">
        <v>78</v>
      </c>
      <c r="BH177" t="s">
        <v>78</v>
      </c>
      <c r="BI177" t="s">
        <v>78</v>
      </c>
      <c r="BJ177" t="s">
        <v>78</v>
      </c>
      <c r="BK177" t="s">
        <v>78</v>
      </c>
      <c r="BL177" t="s">
        <v>78</v>
      </c>
      <c r="BM177" t="s">
        <v>78</v>
      </c>
      <c r="BN177" t="s">
        <v>55</v>
      </c>
      <c r="BO177" t="s">
        <v>55</v>
      </c>
      <c r="BP177" t="s">
        <v>78</v>
      </c>
      <c r="BQ177" t="s">
        <v>4432</v>
      </c>
      <c r="BR177">
        <v>1800</v>
      </c>
      <c r="BS177" s="45">
        <v>40358</v>
      </c>
      <c r="BT177" s="45">
        <v>40843</v>
      </c>
    </row>
    <row r="178" spans="1:72" x14ac:dyDescent="0.25">
      <c r="A178">
        <v>175</v>
      </c>
      <c r="B178">
        <v>45292</v>
      </c>
      <c r="C178">
        <v>52169</v>
      </c>
      <c r="D178" t="s">
        <v>773</v>
      </c>
      <c r="E178" t="s">
        <v>5206</v>
      </c>
      <c r="F178">
        <v>1</v>
      </c>
      <c r="G178" t="s">
        <v>4420</v>
      </c>
      <c r="H178">
        <v>6</v>
      </c>
      <c r="I178" t="s">
        <v>4421</v>
      </c>
      <c r="J178">
        <v>29</v>
      </c>
      <c r="N178" t="s">
        <v>4423</v>
      </c>
      <c r="O178">
        <v>2122231</v>
      </c>
      <c r="P178">
        <v>6320238</v>
      </c>
      <c r="Q178">
        <v>3</v>
      </c>
      <c r="R178">
        <v>37.820300000000003</v>
      </c>
      <c r="S178">
        <v>-121.3359</v>
      </c>
      <c r="T178" t="s">
        <v>128</v>
      </c>
      <c r="U178" t="s">
        <v>397</v>
      </c>
      <c r="V178" t="s">
        <v>87</v>
      </c>
      <c r="W178" t="s">
        <v>87</v>
      </c>
      <c r="X178" t="s">
        <v>4474</v>
      </c>
      <c r="Y178" t="s">
        <v>59</v>
      </c>
      <c r="Z178" t="s">
        <v>4222</v>
      </c>
      <c r="AA178" t="s">
        <v>774</v>
      </c>
      <c r="AB178" t="s">
        <v>1148</v>
      </c>
      <c r="AC178">
        <v>40716</v>
      </c>
      <c r="AD178" t="s">
        <v>4476</v>
      </c>
      <c r="AE178" t="s">
        <v>3435</v>
      </c>
      <c r="AF178" t="s">
        <v>5052</v>
      </c>
      <c r="AG178" t="s">
        <v>613</v>
      </c>
      <c r="AH178" t="s">
        <v>5207</v>
      </c>
      <c r="AI178" t="s">
        <v>5208</v>
      </c>
      <c r="AJ178" t="s">
        <v>613</v>
      </c>
      <c r="AK178">
        <v>1</v>
      </c>
      <c r="AL178" t="s">
        <v>4474</v>
      </c>
      <c r="AM178" t="s">
        <v>78</v>
      </c>
      <c r="AN178">
        <v>180400030601</v>
      </c>
      <c r="AO178" t="s">
        <v>78</v>
      </c>
      <c r="AP178">
        <v>180</v>
      </c>
      <c r="AQ178" t="s">
        <v>78</v>
      </c>
      <c r="AR178" t="s">
        <v>4430</v>
      </c>
      <c r="AS178" t="s">
        <v>4431</v>
      </c>
      <c r="AT178" t="s">
        <v>78</v>
      </c>
      <c r="AU178" t="s">
        <v>78</v>
      </c>
      <c r="AV178" t="s">
        <v>78</v>
      </c>
      <c r="AW178" t="s">
        <v>78</v>
      </c>
      <c r="AX178" t="s">
        <v>78</v>
      </c>
      <c r="AY178" t="s">
        <v>78</v>
      </c>
      <c r="AZ178" t="s">
        <v>78</v>
      </c>
      <c r="BA178" t="s">
        <v>78</v>
      </c>
      <c r="BB178" t="s">
        <v>78</v>
      </c>
      <c r="BC178" t="s">
        <v>78</v>
      </c>
      <c r="BD178" t="s">
        <v>55</v>
      </c>
      <c r="BE178" t="s">
        <v>78</v>
      </c>
      <c r="BF178" t="s">
        <v>78</v>
      </c>
      <c r="BG178" t="s">
        <v>78</v>
      </c>
      <c r="BH178" t="s">
        <v>78</v>
      </c>
      <c r="BI178" t="s">
        <v>78</v>
      </c>
      <c r="BJ178" t="s">
        <v>78</v>
      </c>
      <c r="BK178" t="s">
        <v>78</v>
      </c>
      <c r="BL178" t="s">
        <v>78</v>
      </c>
      <c r="BM178" t="s">
        <v>78</v>
      </c>
      <c r="BN178" t="s">
        <v>55</v>
      </c>
      <c r="BO178" t="s">
        <v>55</v>
      </c>
      <c r="BP178" t="s">
        <v>78</v>
      </c>
      <c r="BQ178" t="s">
        <v>4468</v>
      </c>
      <c r="BR178">
        <v>1800</v>
      </c>
      <c r="BS178" s="45">
        <v>39924</v>
      </c>
      <c r="BT178" s="45">
        <v>40372</v>
      </c>
    </row>
    <row r="179" spans="1:72" x14ac:dyDescent="0.25">
      <c r="A179">
        <v>176</v>
      </c>
      <c r="B179">
        <v>46473</v>
      </c>
      <c r="C179">
        <v>53855</v>
      </c>
      <c r="D179" t="s">
        <v>1930</v>
      </c>
      <c r="E179" t="s">
        <v>5209</v>
      </c>
      <c r="F179">
        <v>2</v>
      </c>
      <c r="G179" t="s">
        <v>4420</v>
      </c>
      <c r="H179">
        <v>6</v>
      </c>
      <c r="I179" t="s">
        <v>4421</v>
      </c>
      <c r="J179">
        <v>11</v>
      </c>
      <c r="L179" t="s">
        <v>4434</v>
      </c>
      <c r="M179" t="s">
        <v>4448</v>
      </c>
      <c r="N179" t="s">
        <v>4423</v>
      </c>
      <c r="O179">
        <v>2104535</v>
      </c>
      <c r="P179">
        <v>6333253</v>
      </c>
      <c r="Q179">
        <v>3</v>
      </c>
      <c r="R179">
        <v>37.771999999999998</v>
      </c>
      <c r="S179">
        <v>-121.2903</v>
      </c>
      <c r="T179" t="s">
        <v>1373</v>
      </c>
      <c r="U179" t="s">
        <v>128</v>
      </c>
      <c r="V179" t="s">
        <v>87</v>
      </c>
      <c r="W179" t="s">
        <v>87</v>
      </c>
      <c r="X179" t="s">
        <v>4474</v>
      </c>
      <c r="Y179" t="s">
        <v>59</v>
      </c>
      <c r="Z179" t="s">
        <v>4222</v>
      </c>
      <c r="AA179" t="s">
        <v>5210</v>
      </c>
      <c r="AC179">
        <v>40850</v>
      </c>
      <c r="AD179" t="s">
        <v>4476</v>
      </c>
      <c r="AE179" t="s">
        <v>3435</v>
      </c>
      <c r="AF179" t="s">
        <v>4477</v>
      </c>
      <c r="AG179" t="s">
        <v>1931</v>
      </c>
      <c r="AH179" t="s">
        <v>5211</v>
      </c>
      <c r="AI179" t="s">
        <v>5212</v>
      </c>
      <c r="AJ179" t="s">
        <v>1931</v>
      </c>
      <c r="AK179">
        <v>1</v>
      </c>
      <c r="AL179" t="s">
        <v>4474</v>
      </c>
      <c r="AM179" t="s">
        <v>78</v>
      </c>
      <c r="AN179">
        <v>180400030203</v>
      </c>
      <c r="AO179" t="s">
        <v>78</v>
      </c>
      <c r="AP179">
        <v>477.5</v>
      </c>
      <c r="AQ179" t="s">
        <v>78</v>
      </c>
      <c r="AR179" t="s">
        <v>4430</v>
      </c>
      <c r="AS179" t="s">
        <v>4431</v>
      </c>
      <c r="AT179" t="s">
        <v>78</v>
      </c>
      <c r="AU179" t="s">
        <v>78</v>
      </c>
      <c r="AV179" t="s">
        <v>78</v>
      </c>
      <c r="AW179" t="s">
        <v>78</v>
      </c>
      <c r="AX179" t="s">
        <v>78</v>
      </c>
      <c r="AY179" t="s">
        <v>78</v>
      </c>
      <c r="AZ179" t="s">
        <v>78</v>
      </c>
      <c r="BA179" t="s">
        <v>78</v>
      </c>
      <c r="BB179" t="s">
        <v>78</v>
      </c>
      <c r="BC179" t="s">
        <v>78</v>
      </c>
      <c r="BD179" t="s">
        <v>55</v>
      </c>
      <c r="BE179" t="s">
        <v>78</v>
      </c>
      <c r="BF179" t="s">
        <v>78</v>
      </c>
      <c r="BG179" t="s">
        <v>78</v>
      </c>
      <c r="BH179" t="s">
        <v>78</v>
      </c>
      <c r="BI179" t="s">
        <v>78</v>
      </c>
      <c r="BJ179" t="s">
        <v>78</v>
      </c>
      <c r="BK179" t="s">
        <v>78</v>
      </c>
      <c r="BL179" t="s">
        <v>78</v>
      </c>
      <c r="BM179" t="s">
        <v>78</v>
      </c>
      <c r="BN179" t="s">
        <v>55</v>
      </c>
      <c r="BO179" t="s">
        <v>55</v>
      </c>
      <c r="BP179" t="s">
        <v>78</v>
      </c>
      <c r="BQ179" t="s">
        <v>4468</v>
      </c>
      <c r="BR179">
        <v>1800</v>
      </c>
      <c r="BS179" s="45">
        <v>40361</v>
      </c>
      <c r="BT179" s="45">
        <v>40849</v>
      </c>
    </row>
    <row r="180" spans="1:72" x14ac:dyDescent="0.25">
      <c r="A180">
        <v>177</v>
      </c>
      <c r="B180">
        <v>46482</v>
      </c>
      <c r="C180">
        <v>53863</v>
      </c>
      <c r="D180" t="s">
        <v>2181</v>
      </c>
      <c r="E180" t="s">
        <v>5213</v>
      </c>
      <c r="F180">
        <v>0</v>
      </c>
      <c r="H180">
        <v>0</v>
      </c>
      <c r="J180">
        <v>0</v>
      </c>
      <c r="O180">
        <v>2251482</v>
      </c>
      <c r="P180">
        <v>6274862</v>
      </c>
      <c r="Q180">
        <v>3</v>
      </c>
      <c r="R180">
        <v>38.173999999999999</v>
      </c>
      <c r="S180">
        <v>-121.49769999999999</v>
      </c>
      <c r="T180" t="s">
        <v>1373</v>
      </c>
      <c r="U180" t="s">
        <v>5177</v>
      </c>
      <c r="V180" t="s">
        <v>87</v>
      </c>
      <c r="W180" t="s">
        <v>87</v>
      </c>
      <c r="X180" t="s">
        <v>4474</v>
      </c>
      <c r="Y180" t="s">
        <v>59</v>
      </c>
      <c r="Z180" t="s">
        <v>4859</v>
      </c>
      <c r="AB180" t="s">
        <v>5214</v>
      </c>
      <c r="AC180">
        <v>40850</v>
      </c>
      <c r="AD180" t="s">
        <v>4476</v>
      </c>
      <c r="AE180" t="s">
        <v>4558</v>
      </c>
      <c r="AF180" t="s">
        <v>5180</v>
      </c>
      <c r="AG180" t="s">
        <v>1756</v>
      </c>
      <c r="AH180" t="s">
        <v>5215</v>
      </c>
      <c r="AJ180" t="s">
        <v>1756</v>
      </c>
      <c r="AK180">
        <v>1</v>
      </c>
      <c r="AL180" t="s">
        <v>4474</v>
      </c>
      <c r="AM180" t="s">
        <v>78</v>
      </c>
      <c r="AN180">
        <v>180400121106</v>
      </c>
      <c r="AO180" t="s">
        <v>78</v>
      </c>
      <c r="AP180">
        <v>185</v>
      </c>
      <c r="AQ180" t="s">
        <v>78</v>
      </c>
      <c r="AR180" t="s">
        <v>4430</v>
      </c>
      <c r="AS180" t="s">
        <v>4431</v>
      </c>
      <c r="AT180" t="s">
        <v>78</v>
      </c>
      <c r="AU180" t="s">
        <v>78</v>
      </c>
      <c r="AV180" t="s">
        <v>78</v>
      </c>
      <c r="AW180" t="s">
        <v>78</v>
      </c>
      <c r="AX180" t="s">
        <v>78</v>
      </c>
      <c r="AY180" t="s">
        <v>78</v>
      </c>
      <c r="AZ180" t="s">
        <v>78</v>
      </c>
      <c r="BA180" t="s">
        <v>78</v>
      </c>
      <c r="BB180" t="s">
        <v>78</v>
      </c>
      <c r="BC180" t="s">
        <v>78</v>
      </c>
      <c r="BD180" t="s">
        <v>55</v>
      </c>
      <c r="BE180" t="s">
        <v>78</v>
      </c>
      <c r="BF180" t="s">
        <v>78</v>
      </c>
      <c r="BG180" t="s">
        <v>78</v>
      </c>
      <c r="BH180" t="s">
        <v>78</v>
      </c>
      <c r="BI180" t="s">
        <v>78</v>
      </c>
      <c r="BJ180" t="s">
        <v>78</v>
      </c>
      <c r="BK180" t="s">
        <v>78</v>
      </c>
      <c r="BL180" t="s">
        <v>78</v>
      </c>
      <c r="BM180" t="s">
        <v>78</v>
      </c>
      <c r="BN180" t="s">
        <v>55</v>
      </c>
      <c r="BO180" t="s">
        <v>55</v>
      </c>
      <c r="BP180" t="s">
        <v>78</v>
      </c>
      <c r="BQ180" t="s">
        <v>4432</v>
      </c>
      <c r="BR180">
        <v>1800</v>
      </c>
      <c r="BS180" s="45">
        <v>40359</v>
      </c>
      <c r="BT180" s="45">
        <v>40850</v>
      </c>
    </row>
    <row r="181" spans="1:72" x14ac:dyDescent="0.25">
      <c r="A181">
        <v>178</v>
      </c>
      <c r="B181">
        <v>45997</v>
      </c>
      <c r="C181">
        <v>53228</v>
      </c>
      <c r="D181" t="s">
        <v>1173</v>
      </c>
      <c r="E181" t="s">
        <v>5216</v>
      </c>
      <c r="F181">
        <v>2</v>
      </c>
      <c r="G181" t="s">
        <v>4420</v>
      </c>
      <c r="H181">
        <v>5</v>
      </c>
      <c r="I181" t="s">
        <v>4421</v>
      </c>
      <c r="J181">
        <v>25</v>
      </c>
      <c r="L181" t="s">
        <v>4448</v>
      </c>
      <c r="M181" t="s">
        <v>4448</v>
      </c>
      <c r="N181" t="s">
        <v>4423</v>
      </c>
      <c r="O181">
        <v>2112927</v>
      </c>
      <c r="P181">
        <v>6267987</v>
      </c>
      <c r="Q181">
        <v>3</v>
      </c>
      <c r="R181">
        <v>37.793300000000002</v>
      </c>
      <c r="S181">
        <v>-121.5164</v>
      </c>
      <c r="T181" t="s">
        <v>596</v>
      </c>
      <c r="U181" t="s">
        <v>397</v>
      </c>
      <c r="V181" t="s">
        <v>87</v>
      </c>
      <c r="W181" t="s">
        <v>87</v>
      </c>
      <c r="X181" t="s">
        <v>4474</v>
      </c>
      <c r="Y181" t="s">
        <v>59</v>
      </c>
      <c r="Z181" t="s">
        <v>5217</v>
      </c>
      <c r="AA181" t="s">
        <v>1176</v>
      </c>
      <c r="AB181" t="s">
        <v>1148</v>
      </c>
      <c r="AC181">
        <v>40777</v>
      </c>
      <c r="AD181" t="s">
        <v>4476</v>
      </c>
      <c r="AE181" t="s">
        <v>3435</v>
      </c>
      <c r="AF181" t="s">
        <v>4960</v>
      </c>
      <c r="AG181" t="s">
        <v>1174</v>
      </c>
      <c r="AH181" t="s">
        <v>5218</v>
      </c>
      <c r="AI181" t="s">
        <v>5219</v>
      </c>
      <c r="AJ181" t="s">
        <v>1175</v>
      </c>
      <c r="AK181">
        <v>1</v>
      </c>
      <c r="AL181" t="s">
        <v>4474</v>
      </c>
      <c r="AM181" t="s">
        <v>78</v>
      </c>
      <c r="AN181">
        <v>180400030605</v>
      </c>
      <c r="AO181" t="s">
        <v>78</v>
      </c>
      <c r="AP181">
        <v>312</v>
      </c>
      <c r="AQ181" t="s">
        <v>78</v>
      </c>
      <c r="AR181" t="s">
        <v>4430</v>
      </c>
      <c r="AS181" t="s">
        <v>4431</v>
      </c>
      <c r="AT181" t="s">
        <v>78</v>
      </c>
      <c r="AU181" t="s">
        <v>78</v>
      </c>
      <c r="AV181" t="s">
        <v>78</v>
      </c>
      <c r="AW181" t="s">
        <v>78</v>
      </c>
      <c r="AX181" t="s">
        <v>78</v>
      </c>
      <c r="AY181" t="s">
        <v>78</v>
      </c>
      <c r="AZ181" t="s">
        <v>78</v>
      </c>
      <c r="BA181" t="s">
        <v>78</v>
      </c>
      <c r="BB181" t="s">
        <v>78</v>
      </c>
      <c r="BC181" t="s">
        <v>78</v>
      </c>
      <c r="BD181" t="s">
        <v>55</v>
      </c>
      <c r="BE181" t="s">
        <v>78</v>
      </c>
      <c r="BF181" t="s">
        <v>78</v>
      </c>
      <c r="BG181" t="s">
        <v>78</v>
      </c>
      <c r="BH181" t="s">
        <v>78</v>
      </c>
      <c r="BI181" t="s">
        <v>78</v>
      </c>
      <c r="BJ181" t="s">
        <v>78</v>
      </c>
      <c r="BK181" t="s">
        <v>78</v>
      </c>
      <c r="BL181" t="s">
        <v>78</v>
      </c>
      <c r="BM181" t="s">
        <v>78</v>
      </c>
      <c r="BN181" t="s">
        <v>55</v>
      </c>
      <c r="BO181" t="s">
        <v>55</v>
      </c>
      <c r="BP181" t="s">
        <v>78</v>
      </c>
      <c r="BQ181" t="s">
        <v>4468</v>
      </c>
      <c r="BR181">
        <v>1800</v>
      </c>
      <c r="BS181" s="45">
        <v>40359</v>
      </c>
      <c r="BT181" s="45">
        <v>40744</v>
      </c>
    </row>
    <row r="182" spans="1:72" x14ac:dyDescent="0.25">
      <c r="A182">
        <v>179</v>
      </c>
      <c r="B182">
        <v>45527</v>
      </c>
      <c r="C182">
        <v>53155</v>
      </c>
      <c r="D182" t="s">
        <v>1090</v>
      </c>
      <c r="E182" t="s">
        <v>5220</v>
      </c>
      <c r="F182">
        <v>5</v>
      </c>
      <c r="G182" t="s">
        <v>87</v>
      </c>
      <c r="H182">
        <v>4</v>
      </c>
      <c r="I182" t="s">
        <v>4421</v>
      </c>
      <c r="J182">
        <v>6</v>
      </c>
      <c r="L182" t="s">
        <v>4422</v>
      </c>
      <c r="M182" t="s">
        <v>4422</v>
      </c>
      <c r="N182" t="s">
        <v>4423</v>
      </c>
      <c r="O182">
        <v>1875908</v>
      </c>
      <c r="P182">
        <v>6682591</v>
      </c>
      <c r="Q182">
        <v>2</v>
      </c>
      <c r="R182">
        <v>38.3125</v>
      </c>
      <c r="S182">
        <v>-121.57859999999999</v>
      </c>
      <c r="U182" t="s">
        <v>216</v>
      </c>
      <c r="V182" t="s">
        <v>87</v>
      </c>
      <c r="W182" t="s">
        <v>87</v>
      </c>
      <c r="X182" t="s">
        <v>4538</v>
      </c>
      <c r="Y182" t="s">
        <v>341</v>
      </c>
      <c r="Z182" t="s">
        <v>4539</v>
      </c>
      <c r="AA182" t="s">
        <v>5221</v>
      </c>
      <c r="AB182" t="s">
        <v>5222</v>
      </c>
      <c r="AC182">
        <v>40736</v>
      </c>
      <c r="AD182" t="s">
        <v>4476</v>
      </c>
      <c r="AE182" t="s">
        <v>4540</v>
      </c>
      <c r="AF182" t="s">
        <v>4546</v>
      </c>
      <c r="AG182" t="s">
        <v>1091</v>
      </c>
      <c r="AH182" t="s">
        <v>5223</v>
      </c>
      <c r="AI182" t="s">
        <v>5224</v>
      </c>
      <c r="AJ182" t="s">
        <v>1092</v>
      </c>
      <c r="AK182">
        <v>1</v>
      </c>
      <c r="AL182" t="s">
        <v>4538</v>
      </c>
      <c r="AM182" t="s">
        <v>78</v>
      </c>
      <c r="AN182">
        <v>180201630606</v>
      </c>
      <c r="AO182" t="s">
        <v>78</v>
      </c>
      <c r="AP182">
        <v>114</v>
      </c>
      <c r="AQ182" t="s">
        <v>78</v>
      </c>
      <c r="AR182" t="s">
        <v>4430</v>
      </c>
      <c r="AS182" t="s">
        <v>4431</v>
      </c>
      <c r="AT182" t="s">
        <v>78</v>
      </c>
      <c r="AU182" t="s">
        <v>78</v>
      </c>
      <c r="AV182" t="s">
        <v>78</v>
      </c>
      <c r="AW182" t="s">
        <v>78</v>
      </c>
      <c r="AX182" t="s">
        <v>78</v>
      </c>
      <c r="AY182" t="s">
        <v>78</v>
      </c>
      <c r="AZ182" t="s">
        <v>78</v>
      </c>
      <c r="BA182" t="s">
        <v>78</v>
      </c>
      <c r="BB182" t="s">
        <v>78</v>
      </c>
      <c r="BC182" t="s">
        <v>78</v>
      </c>
      <c r="BD182" t="s">
        <v>55</v>
      </c>
      <c r="BE182" t="s">
        <v>78</v>
      </c>
      <c r="BF182" t="s">
        <v>78</v>
      </c>
      <c r="BG182" t="s">
        <v>78</v>
      </c>
      <c r="BH182" t="s">
        <v>78</v>
      </c>
      <c r="BI182" t="s">
        <v>78</v>
      </c>
      <c r="BJ182" t="s">
        <v>78</v>
      </c>
      <c r="BK182" t="s">
        <v>78</v>
      </c>
      <c r="BL182" t="s">
        <v>78</v>
      </c>
      <c r="BM182" t="s">
        <v>78</v>
      </c>
      <c r="BN182" t="s">
        <v>55</v>
      </c>
      <c r="BO182" t="s">
        <v>55</v>
      </c>
      <c r="BP182" t="s">
        <v>78</v>
      </c>
      <c r="BQ182" t="s">
        <v>4432</v>
      </c>
      <c r="BR182">
        <v>1800</v>
      </c>
      <c r="BS182" s="45">
        <v>40359</v>
      </c>
      <c r="BT182" s="45">
        <v>40736</v>
      </c>
    </row>
    <row r="183" spans="1:72" x14ac:dyDescent="0.25">
      <c r="A183">
        <v>180</v>
      </c>
      <c r="B183">
        <v>46146</v>
      </c>
      <c r="C183">
        <v>53516</v>
      </c>
      <c r="D183" t="s">
        <v>2030</v>
      </c>
      <c r="E183" t="s">
        <v>5225</v>
      </c>
      <c r="F183">
        <v>0</v>
      </c>
      <c r="H183">
        <v>0</v>
      </c>
      <c r="J183">
        <v>0</v>
      </c>
      <c r="O183">
        <v>2205585</v>
      </c>
      <c r="P183">
        <v>6281462</v>
      </c>
      <c r="Q183">
        <v>3</v>
      </c>
      <c r="R183">
        <v>38.048200000000001</v>
      </c>
      <c r="S183">
        <v>-121.4731</v>
      </c>
      <c r="T183" t="s">
        <v>1634</v>
      </c>
      <c r="U183" t="s">
        <v>1791</v>
      </c>
      <c r="V183" t="s">
        <v>87</v>
      </c>
      <c r="W183" t="s">
        <v>87</v>
      </c>
      <c r="X183" t="s">
        <v>4474</v>
      </c>
      <c r="Y183" t="s">
        <v>59</v>
      </c>
      <c r="Z183" t="s">
        <v>4334</v>
      </c>
      <c r="AA183" t="s">
        <v>2010</v>
      </c>
      <c r="AB183" t="s">
        <v>5226</v>
      </c>
      <c r="AC183">
        <v>40809</v>
      </c>
      <c r="AD183" t="s">
        <v>4476</v>
      </c>
      <c r="AE183" t="s">
        <v>3435</v>
      </c>
      <c r="AF183" t="s">
        <v>5036</v>
      </c>
      <c r="AG183" t="s">
        <v>2009</v>
      </c>
      <c r="AH183" t="s">
        <v>5227</v>
      </c>
      <c r="AJ183" t="s">
        <v>5228</v>
      </c>
      <c r="AK183">
        <v>1</v>
      </c>
      <c r="AL183" t="s">
        <v>4474</v>
      </c>
      <c r="AM183" t="s">
        <v>78</v>
      </c>
      <c r="AN183">
        <v>180400030903</v>
      </c>
      <c r="AO183" t="s">
        <v>78</v>
      </c>
      <c r="AP183">
        <v>325</v>
      </c>
      <c r="AQ183" t="s">
        <v>78</v>
      </c>
      <c r="AR183" t="s">
        <v>4430</v>
      </c>
      <c r="AS183" t="s">
        <v>4431</v>
      </c>
      <c r="AT183" t="s">
        <v>78</v>
      </c>
      <c r="AU183" t="s">
        <v>78</v>
      </c>
      <c r="AV183" t="s">
        <v>78</v>
      </c>
      <c r="AW183" t="s">
        <v>78</v>
      </c>
      <c r="AX183" t="s">
        <v>78</v>
      </c>
      <c r="AY183" t="s">
        <v>78</v>
      </c>
      <c r="AZ183" t="s">
        <v>78</v>
      </c>
      <c r="BA183" t="s">
        <v>78</v>
      </c>
      <c r="BB183" t="s">
        <v>78</v>
      </c>
      <c r="BC183" t="s">
        <v>78</v>
      </c>
      <c r="BD183" t="s">
        <v>55</v>
      </c>
      <c r="BE183" t="s">
        <v>78</v>
      </c>
      <c r="BF183" t="s">
        <v>78</v>
      </c>
      <c r="BG183" t="s">
        <v>78</v>
      </c>
      <c r="BH183" t="s">
        <v>78</v>
      </c>
      <c r="BI183" t="s">
        <v>78</v>
      </c>
      <c r="BJ183" t="s">
        <v>78</v>
      </c>
      <c r="BK183" t="s">
        <v>78</v>
      </c>
      <c r="BL183" t="s">
        <v>78</v>
      </c>
      <c r="BM183" t="s">
        <v>78</v>
      </c>
      <c r="BN183" t="s">
        <v>55</v>
      </c>
      <c r="BO183" t="s">
        <v>55</v>
      </c>
      <c r="BP183" t="s">
        <v>78</v>
      </c>
      <c r="BQ183" t="s">
        <v>4432</v>
      </c>
      <c r="BR183">
        <v>1869</v>
      </c>
      <c r="BS183" s="45">
        <v>40359</v>
      </c>
      <c r="BT183" s="45">
        <v>40809</v>
      </c>
    </row>
    <row r="184" spans="1:72" x14ac:dyDescent="0.25">
      <c r="A184">
        <v>181</v>
      </c>
      <c r="B184">
        <v>46286</v>
      </c>
      <c r="C184">
        <v>53663</v>
      </c>
      <c r="D184" t="s">
        <v>1738</v>
      </c>
      <c r="E184" t="s">
        <v>5229</v>
      </c>
      <c r="F184">
        <v>0</v>
      </c>
      <c r="H184">
        <v>0</v>
      </c>
      <c r="J184">
        <v>0</v>
      </c>
      <c r="O184">
        <v>2170775</v>
      </c>
      <c r="P184">
        <v>6266120</v>
      </c>
      <c r="Q184">
        <v>3</v>
      </c>
      <c r="R184">
        <v>37.952100000000002</v>
      </c>
      <c r="S184">
        <v>-121.52500000000001</v>
      </c>
      <c r="T184" t="s">
        <v>1373</v>
      </c>
      <c r="U184" t="s">
        <v>692</v>
      </c>
      <c r="V184" t="s">
        <v>87</v>
      </c>
      <c r="W184" t="s">
        <v>87</v>
      </c>
      <c r="X184" t="s">
        <v>4474</v>
      </c>
      <c r="Y184" t="s">
        <v>59</v>
      </c>
      <c r="Z184" t="s">
        <v>4242</v>
      </c>
      <c r="AA184" t="s">
        <v>1724</v>
      </c>
      <c r="AB184" t="s">
        <v>5230</v>
      </c>
      <c r="AC184">
        <v>40830</v>
      </c>
      <c r="AD184" t="s">
        <v>4476</v>
      </c>
      <c r="AE184" t="s">
        <v>3435</v>
      </c>
      <c r="AF184" t="s">
        <v>4927</v>
      </c>
      <c r="AG184" t="s">
        <v>1721</v>
      </c>
      <c r="AH184" t="s">
        <v>5131</v>
      </c>
      <c r="AJ184" t="s">
        <v>1722</v>
      </c>
      <c r="AK184">
        <v>1</v>
      </c>
      <c r="AL184" t="s">
        <v>4474</v>
      </c>
      <c r="AM184" t="s">
        <v>78</v>
      </c>
      <c r="AN184">
        <v>180400030906</v>
      </c>
      <c r="AO184" t="s">
        <v>78</v>
      </c>
      <c r="AP184">
        <v>1657.2</v>
      </c>
      <c r="AQ184" t="s">
        <v>78</v>
      </c>
      <c r="AR184" t="s">
        <v>4430</v>
      </c>
      <c r="AS184" t="s">
        <v>4431</v>
      </c>
      <c r="AT184" t="s">
        <v>78</v>
      </c>
      <c r="AU184" t="s">
        <v>78</v>
      </c>
      <c r="AV184" t="s">
        <v>78</v>
      </c>
      <c r="AW184" t="s">
        <v>78</v>
      </c>
      <c r="AX184" t="s">
        <v>78</v>
      </c>
      <c r="AY184" t="s">
        <v>78</v>
      </c>
      <c r="AZ184" t="s">
        <v>78</v>
      </c>
      <c r="BA184" t="s">
        <v>78</v>
      </c>
      <c r="BB184" t="s">
        <v>78</v>
      </c>
      <c r="BC184" t="s">
        <v>78</v>
      </c>
      <c r="BD184" t="s">
        <v>55</v>
      </c>
      <c r="BE184" t="s">
        <v>78</v>
      </c>
      <c r="BF184" t="s">
        <v>78</v>
      </c>
      <c r="BG184" t="s">
        <v>78</v>
      </c>
      <c r="BH184" t="s">
        <v>78</v>
      </c>
      <c r="BI184" t="s">
        <v>78</v>
      </c>
      <c r="BJ184" t="s">
        <v>78</v>
      </c>
      <c r="BK184" t="s">
        <v>78</v>
      </c>
      <c r="BL184" t="s">
        <v>78</v>
      </c>
      <c r="BM184" t="s">
        <v>78</v>
      </c>
      <c r="BN184" t="s">
        <v>55</v>
      </c>
      <c r="BO184" t="s">
        <v>55</v>
      </c>
      <c r="BP184" t="s">
        <v>78</v>
      </c>
      <c r="BQ184" t="s">
        <v>4468</v>
      </c>
      <c r="BR184">
        <v>1800</v>
      </c>
      <c r="BS184" s="45">
        <v>40353</v>
      </c>
      <c r="BT184" s="45">
        <v>40830</v>
      </c>
    </row>
    <row r="185" spans="1:72" x14ac:dyDescent="0.25">
      <c r="A185">
        <v>182</v>
      </c>
      <c r="B185">
        <v>46290</v>
      </c>
      <c r="C185">
        <v>53667</v>
      </c>
      <c r="D185" t="s">
        <v>1623</v>
      </c>
      <c r="E185" t="s">
        <v>5231</v>
      </c>
      <c r="F185">
        <v>1</v>
      </c>
      <c r="G185" t="s">
        <v>87</v>
      </c>
      <c r="H185">
        <v>5</v>
      </c>
      <c r="I185" t="s">
        <v>4421</v>
      </c>
      <c r="J185">
        <v>8</v>
      </c>
      <c r="L185" t="s">
        <v>4434</v>
      </c>
      <c r="M185" t="s">
        <v>4422</v>
      </c>
      <c r="N185" t="s">
        <v>4423</v>
      </c>
      <c r="O185">
        <v>2169174</v>
      </c>
      <c r="P185">
        <v>6289451</v>
      </c>
      <c r="Q185">
        <v>3</v>
      </c>
      <c r="R185">
        <v>37.948399999999999</v>
      </c>
      <c r="S185">
        <v>-121.44410000000001</v>
      </c>
      <c r="T185" t="s">
        <v>1625</v>
      </c>
      <c r="U185" t="s">
        <v>641</v>
      </c>
      <c r="V185" t="s">
        <v>87</v>
      </c>
      <c r="W185" t="s">
        <v>87</v>
      </c>
      <c r="X185" t="s">
        <v>4474</v>
      </c>
      <c r="Y185" t="s">
        <v>59</v>
      </c>
      <c r="Z185" t="s">
        <v>4853</v>
      </c>
      <c r="AA185" t="s">
        <v>5232</v>
      </c>
      <c r="AB185" t="s">
        <v>5233</v>
      </c>
      <c r="AC185">
        <v>40833</v>
      </c>
      <c r="AD185" t="s">
        <v>4476</v>
      </c>
      <c r="AE185" t="s">
        <v>3435</v>
      </c>
      <c r="AF185" t="s">
        <v>4870</v>
      </c>
      <c r="AG185" t="s">
        <v>1624</v>
      </c>
      <c r="AH185" t="s">
        <v>5234</v>
      </c>
      <c r="AI185" t="s">
        <v>5235</v>
      </c>
      <c r="AJ185" t="s">
        <v>1624</v>
      </c>
      <c r="AK185">
        <v>1</v>
      </c>
      <c r="AL185" t="s">
        <v>4474</v>
      </c>
      <c r="AM185" t="s">
        <v>78</v>
      </c>
      <c r="AN185">
        <v>180400030504</v>
      </c>
      <c r="AO185" t="s">
        <v>78</v>
      </c>
      <c r="AP185">
        <v>200</v>
      </c>
      <c r="AQ185" t="s">
        <v>78</v>
      </c>
      <c r="AR185" t="s">
        <v>4430</v>
      </c>
      <c r="AS185" t="s">
        <v>4431</v>
      </c>
      <c r="AT185" t="s">
        <v>78</v>
      </c>
      <c r="AU185" t="s">
        <v>78</v>
      </c>
      <c r="AV185" t="s">
        <v>78</v>
      </c>
      <c r="AW185" t="s">
        <v>78</v>
      </c>
      <c r="AX185" t="s">
        <v>78</v>
      </c>
      <c r="AY185" t="s">
        <v>78</v>
      </c>
      <c r="AZ185" t="s">
        <v>78</v>
      </c>
      <c r="BA185" t="s">
        <v>78</v>
      </c>
      <c r="BB185" t="s">
        <v>78</v>
      </c>
      <c r="BC185" t="s">
        <v>78</v>
      </c>
      <c r="BD185" t="s">
        <v>55</v>
      </c>
      <c r="BE185" t="s">
        <v>78</v>
      </c>
      <c r="BF185" t="s">
        <v>78</v>
      </c>
      <c r="BG185" t="s">
        <v>78</v>
      </c>
      <c r="BH185" t="s">
        <v>78</v>
      </c>
      <c r="BI185" t="s">
        <v>78</v>
      </c>
      <c r="BJ185" t="s">
        <v>78</v>
      </c>
      <c r="BK185" t="s">
        <v>78</v>
      </c>
      <c r="BL185" t="s">
        <v>78</v>
      </c>
      <c r="BM185" t="s">
        <v>78</v>
      </c>
      <c r="BN185" t="s">
        <v>55</v>
      </c>
      <c r="BO185" t="s">
        <v>78</v>
      </c>
      <c r="BP185" t="s">
        <v>78</v>
      </c>
      <c r="BQ185" t="s">
        <v>4468</v>
      </c>
      <c r="BR185">
        <v>1800</v>
      </c>
      <c r="BS185" s="45">
        <v>40361</v>
      </c>
      <c r="BT185" s="45">
        <v>40833</v>
      </c>
    </row>
    <row r="186" spans="1:72" x14ac:dyDescent="0.25">
      <c r="A186">
        <v>183</v>
      </c>
      <c r="B186">
        <v>46295</v>
      </c>
      <c r="C186">
        <v>53672</v>
      </c>
      <c r="D186" t="s">
        <v>1739</v>
      </c>
      <c r="E186" t="s">
        <v>5236</v>
      </c>
      <c r="F186">
        <v>0</v>
      </c>
      <c r="H186">
        <v>0</v>
      </c>
      <c r="J186">
        <v>0</v>
      </c>
      <c r="O186">
        <v>2177616</v>
      </c>
      <c r="P186">
        <v>6272011</v>
      </c>
      <c r="Q186">
        <v>3</v>
      </c>
      <c r="R186">
        <v>37.9711</v>
      </c>
      <c r="S186">
        <v>-121.50490000000001</v>
      </c>
      <c r="T186" t="s">
        <v>1373</v>
      </c>
      <c r="U186" t="s">
        <v>692</v>
      </c>
      <c r="V186" t="s">
        <v>87</v>
      </c>
      <c r="W186" t="s">
        <v>87</v>
      </c>
      <c r="X186" t="s">
        <v>4474</v>
      </c>
      <c r="Y186" t="s">
        <v>59</v>
      </c>
      <c r="Z186" t="s">
        <v>4242</v>
      </c>
      <c r="AA186" t="s">
        <v>1724</v>
      </c>
      <c r="AB186" t="s">
        <v>5237</v>
      </c>
      <c r="AC186">
        <v>40833</v>
      </c>
      <c r="AD186" t="s">
        <v>4476</v>
      </c>
      <c r="AE186" t="s">
        <v>3435</v>
      </c>
      <c r="AF186" t="s">
        <v>4884</v>
      </c>
      <c r="AG186" t="s">
        <v>1721</v>
      </c>
      <c r="AH186" t="s">
        <v>5238</v>
      </c>
      <c r="AJ186" t="s">
        <v>1722</v>
      </c>
      <c r="AK186">
        <v>1</v>
      </c>
      <c r="AL186" t="s">
        <v>4474</v>
      </c>
      <c r="AM186" t="s">
        <v>78</v>
      </c>
      <c r="AN186">
        <v>180400030503</v>
      </c>
      <c r="AO186" t="s">
        <v>78</v>
      </c>
      <c r="AP186">
        <v>93.9</v>
      </c>
      <c r="AQ186" t="s">
        <v>78</v>
      </c>
      <c r="AR186" t="s">
        <v>4430</v>
      </c>
      <c r="AS186" t="s">
        <v>4431</v>
      </c>
      <c r="AT186" t="s">
        <v>78</v>
      </c>
      <c r="AU186" t="s">
        <v>78</v>
      </c>
      <c r="AV186" t="s">
        <v>78</v>
      </c>
      <c r="AW186" t="s">
        <v>78</v>
      </c>
      <c r="AX186" t="s">
        <v>78</v>
      </c>
      <c r="AY186" t="s">
        <v>78</v>
      </c>
      <c r="AZ186" t="s">
        <v>78</v>
      </c>
      <c r="BA186" t="s">
        <v>78</v>
      </c>
      <c r="BB186" t="s">
        <v>78</v>
      </c>
      <c r="BC186" t="s">
        <v>78</v>
      </c>
      <c r="BD186" t="s">
        <v>55</v>
      </c>
      <c r="BE186" t="s">
        <v>78</v>
      </c>
      <c r="BF186" t="s">
        <v>78</v>
      </c>
      <c r="BG186" t="s">
        <v>78</v>
      </c>
      <c r="BH186" t="s">
        <v>78</v>
      </c>
      <c r="BI186" t="s">
        <v>78</v>
      </c>
      <c r="BJ186" t="s">
        <v>78</v>
      </c>
      <c r="BK186" t="s">
        <v>78</v>
      </c>
      <c r="BL186" t="s">
        <v>78</v>
      </c>
      <c r="BM186" t="s">
        <v>78</v>
      </c>
      <c r="BN186" t="s">
        <v>55</v>
      </c>
      <c r="BO186" t="s">
        <v>55</v>
      </c>
      <c r="BP186" t="s">
        <v>78</v>
      </c>
      <c r="BQ186" t="s">
        <v>4468</v>
      </c>
      <c r="BR186">
        <v>1800</v>
      </c>
      <c r="BS186" s="45">
        <v>40353</v>
      </c>
      <c r="BT186" s="45">
        <v>40833</v>
      </c>
    </row>
    <row r="187" spans="1:72" x14ac:dyDescent="0.25">
      <c r="A187">
        <v>184</v>
      </c>
      <c r="B187">
        <v>46297</v>
      </c>
      <c r="C187">
        <v>53674</v>
      </c>
      <c r="D187" t="s">
        <v>1615</v>
      </c>
      <c r="E187" t="s">
        <v>5239</v>
      </c>
      <c r="F187">
        <v>0</v>
      </c>
      <c r="H187">
        <v>0</v>
      </c>
      <c r="J187">
        <v>0</v>
      </c>
      <c r="O187">
        <v>2188297</v>
      </c>
      <c r="P187">
        <v>6300445</v>
      </c>
      <c r="Q187">
        <v>3</v>
      </c>
      <c r="R187">
        <v>38.001199999999997</v>
      </c>
      <c r="S187">
        <v>-121.4066</v>
      </c>
      <c r="T187" t="s">
        <v>1639</v>
      </c>
      <c r="U187" t="s">
        <v>1606</v>
      </c>
      <c r="V187" t="s">
        <v>87</v>
      </c>
      <c r="W187" t="s">
        <v>87</v>
      </c>
      <c r="X187" t="s">
        <v>4474</v>
      </c>
      <c r="Y187" t="s">
        <v>59</v>
      </c>
      <c r="Z187" t="s">
        <v>4334</v>
      </c>
      <c r="AA187" t="s">
        <v>1607</v>
      </c>
      <c r="AB187" t="s">
        <v>5240</v>
      </c>
      <c r="AC187">
        <v>40833</v>
      </c>
      <c r="AD187" t="s">
        <v>4476</v>
      </c>
      <c r="AE187" t="s">
        <v>3435</v>
      </c>
      <c r="AF187" t="s">
        <v>4870</v>
      </c>
      <c r="AG187" t="s">
        <v>1603</v>
      </c>
      <c r="AH187" t="s">
        <v>5241</v>
      </c>
      <c r="AJ187" t="s">
        <v>5242</v>
      </c>
      <c r="AK187">
        <v>1</v>
      </c>
      <c r="AL187" t="s">
        <v>4474</v>
      </c>
      <c r="AM187" t="s">
        <v>78</v>
      </c>
      <c r="AN187">
        <v>180400030504</v>
      </c>
      <c r="AO187" t="s">
        <v>78</v>
      </c>
      <c r="AP187">
        <v>165</v>
      </c>
      <c r="AQ187" t="s">
        <v>78</v>
      </c>
      <c r="AR187" t="s">
        <v>4430</v>
      </c>
      <c r="AS187" t="s">
        <v>4431</v>
      </c>
      <c r="AT187" t="s">
        <v>78</v>
      </c>
      <c r="AU187" t="s">
        <v>78</v>
      </c>
      <c r="AV187" t="s">
        <v>78</v>
      </c>
      <c r="AW187" t="s">
        <v>78</v>
      </c>
      <c r="AX187" t="s">
        <v>78</v>
      </c>
      <c r="AY187" t="s">
        <v>78</v>
      </c>
      <c r="AZ187" t="s">
        <v>78</v>
      </c>
      <c r="BA187" t="s">
        <v>78</v>
      </c>
      <c r="BB187" t="s">
        <v>78</v>
      </c>
      <c r="BC187" t="s">
        <v>78</v>
      </c>
      <c r="BD187" t="s">
        <v>55</v>
      </c>
      <c r="BE187" t="s">
        <v>78</v>
      </c>
      <c r="BF187" t="s">
        <v>78</v>
      </c>
      <c r="BG187" t="s">
        <v>78</v>
      </c>
      <c r="BH187" t="s">
        <v>78</v>
      </c>
      <c r="BI187" t="s">
        <v>78</v>
      </c>
      <c r="BJ187" t="s">
        <v>78</v>
      </c>
      <c r="BK187" t="s">
        <v>78</v>
      </c>
      <c r="BL187" t="s">
        <v>78</v>
      </c>
      <c r="BM187" t="s">
        <v>78</v>
      </c>
      <c r="BN187" t="s">
        <v>55</v>
      </c>
      <c r="BO187" t="s">
        <v>55</v>
      </c>
      <c r="BP187" t="s">
        <v>78</v>
      </c>
      <c r="BQ187" t="s">
        <v>4468</v>
      </c>
      <c r="BR187">
        <v>1800</v>
      </c>
      <c r="BS187" s="45">
        <v>40359</v>
      </c>
      <c r="BT187" s="45">
        <v>40833</v>
      </c>
    </row>
    <row r="188" spans="1:72" x14ac:dyDescent="0.25">
      <c r="A188">
        <v>185</v>
      </c>
      <c r="B188">
        <v>46004</v>
      </c>
      <c r="C188">
        <v>52211</v>
      </c>
      <c r="D188" t="s">
        <v>1211</v>
      </c>
      <c r="E188" t="s">
        <v>5243</v>
      </c>
      <c r="F188">
        <v>5</v>
      </c>
      <c r="G188" t="s">
        <v>87</v>
      </c>
      <c r="H188">
        <v>4</v>
      </c>
      <c r="I188" t="s">
        <v>4421</v>
      </c>
      <c r="J188">
        <v>2</v>
      </c>
      <c r="L188" t="s">
        <v>4448</v>
      </c>
      <c r="M188" t="s">
        <v>4448</v>
      </c>
      <c r="N188" t="s">
        <v>4423</v>
      </c>
      <c r="O188">
        <v>1846813</v>
      </c>
      <c r="P188">
        <v>6699139</v>
      </c>
      <c r="Q188">
        <v>2</v>
      </c>
      <c r="R188">
        <v>38.232399999999998</v>
      </c>
      <c r="S188">
        <v>-121.5214</v>
      </c>
      <c r="T188" t="s">
        <v>596</v>
      </c>
      <c r="U188" t="s">
        <v>1214</v>
      </c>
      <c r="V188" t="s">
        <v>87</v>
      </c>
      <c r="W188" t="s">
        <v>87</v>
      </c>
      <c r="X188" t="s">
        <v>4538</v>
      </c>
      <c r="Y188" t="s">
        <v>341</v>
      </c>
      <c r="Z188" t="s">
        <v>4613</v>
      </c>
      <c r="AA188" t="s">
        <v>5244</v>
      </c>
      <c r="AB188" t="s">
        <v>5245</v>
      </c>
      <c r="AC188">
        <v>40778</v>
      </c>
      <c r="AD188" t="s">
        <v>4476</v>
      </c>
      <c r="AE188" t="s">
        <v>4558</v>
      </c>
      <c r="AF188" t="s">
        <v>5180</v>
      </c>
      <c r="AG188" t="s">
        <v>1212</v>
      </c>
      <c r="AH188" t="s">
        <v>5246</v>
      </c>
      <c r="AI188" t="s">
        <v>5247</v>
      </c>
      <c r="AJ188" t="s">
        <v>1213</v>
      </c>
      <c r="AK188">
        <v>1</v>
      </c>
      <c r="AL188" t="s">
        <v>4538</v>
      </c>
      <c r="AM188" t="s">
        <v>78</v>
      </c>
      <c r="AN188">
        <v>180400121106</v>
      </c>
      <c r="AO188" t="s">
        <v>78</v>
      </c>
      <c r="AP188">
        <v>102</v>
      </c>
      <c r="AQ188" t="s">
        <v>78</v>
      </c>
      <c r="AR188" t="s">
        <v>4430</v>
      </c>
      <c r="AS188" t="s">
        <v>4431</v>
      </c>
      <c r="AT188" t="s">
        <v>78</v>
      </c>
      <c r="AU188" t="s">
        <v>78</v>
      </c>
      <c r="AV188" t="s">
        <v>78</v>
      </c>
      <c r="AW188" t="s">
        <v>78</v>
      </c>
      <c r="AX188" t="s">
        <v>78</v>
      </c>
      <c r="AY188" t="s">
        <v>78</v>
      </c>
      <c r="AZ188" t="s">
        <v>78</v>
      </c>
      <c r="BA188" t="s">
        <v>78</v>
      </c>
      <c r="BB188" t="s">
        <v>78</v>
      </c>
      <c r="BC188" t="s">
        <v>78</v>
      </c>
      <c r="BD188" t="s">
        <v>55</v>
      </c>
      <c r="BE188" t="s">
        <v>78</v>
      </c>
      <c r="BF188" t="s">
        <v>78</v>
      </c>
      <c r="BG188" t="s">
        <v>78</v>
      </c>
      <c r="BH188" t="s">
        <v>78</v>
      </c>
      <c r="BI188" t="s">
        <v>78</v>
      </c>
      <c r="BJ188" t="s">
        <v>78</v>
      </c>
      <c r="BK188" t="s">
        <v>78</v>
      </c>
      <c r="BL188" t="s">
        <v>78</v>
      </c>
      <c r="BM188" t="s">
        <v>78</v>
      </c>
      <c r="BN188" t="s">
        <v>55</v>
      </c>
      <c r="BO188" t="s">
        <v>55</v>
      </c>
      <c r="BP188" t="s">
        <v>78</v>
      </c>
      <c r="BQ188" t="s">
        <v>4468</v>
      </c>
      <c r="BR188">
        <v>1800</v>
      </c>
      <c r="BS188" s="45">
        <v>40354</v>
      </c>
      <c r="BT188" s="45">
        <v>40378</v>
      </c>
    </row>
    <row r="189" spans="1:72" x14ac:dyDescent="0.25">
      <c r="A189">
        <v>186</v>
      </c>
      <c r="B189">
        <v>46006</v>
      </c>
      <c r="C189">
        <v>53245</v>
      </c>
      <c r="D189" t="s">
        <v>1250</v>
      </c>
      <c r="E189" t="s">
        <v>5248</v>
      </c>
      <c r="F189">
        <v>1</v>
      </c>
      <c r="G189" t="s">
        <v>4420</v>
      </c>
      <c r="H189">
        <v>5</v>
      </c>
      <c r="I189" t="s">
        <v>4421</v>
      </c>
      <c r="J189">
        <v>35</v>
      </c>
      <c r="L189" t="s">
        <v>4422</v>
      </c>
      <c r="N189" t="s">
        <v>4423</v>
      </c>
      <c r="O189">
        <v>2123084</v>
      </c>
      <c r="P189">
        <v>6308720</v>
      </c>
      <c r="Q189">
        <v>3</v>
      </c>
      <c r="R189">
        <v>37.822400000000002</v>
      </c>
      <c r="S189">
        <v>-121.3758</v>
      </c>
      <c r="T189" t="s">
        <v>596</v>
      </c>
      <c r="U189" t="s">
        <v>397</v>
      </c>
      <c r="V189" t="s">
        <v>87</v>
      </c>
      <c r="W189" t="s">
        <v>87</v>
      </c>
      <c r="X189" t="s">
        <v>4474</v>
      </c>
      <c r="Y189" t="s">
        <v>59</v>
      </c>
      <c r="Z189" t="s">
        <v>4222</v>
      </c>
      <c r="AA189" t="s">
        <v>1253</v>
      </c>
      <c r="AB189" t="s">
        <v>5101</v>
      </c>
      <c r="AC189">
        <v>40778</v>
      </c>
      <c r="AD189" t="s">
        <v>4476</v>
      </c>
      <c r="AE189" t="s">
        <v>3435</v>
      </c>
      <c r="AF189" t="s">
        <v>5052</v>
      </c>
      <c r="AG189" t="s">
        <v>1251</v>
      </c>
      <c r="AH189" t="s">
        <v>5249</v>
      </c>
      <c r="AI189" t="s">
        <v>5250</v>
      </c>
      <c r="AJ189" t="s">
        <v>1252</v>
      </c>
      <c r="AK189">
        <v>1</v>
      </c>
      <c r="AL189" t="s">
        <v>4474</v>
      </c>
      <c r="AM189" t="s">
        <v>78</v>
      </c>
      <c r="AN189">
        <v>180400030601</v>
      </c>
      <c r="AO189" t="s">
        <v>78</v>
      </c>
      <c r="AP189">
        <v>215</v>
      </c>
      <c r="AQ189" t="s">
        <v>78</v>
      </c>
      <c r="AR189" t="s">
        <v>4430</v>
      </c>
      <c r="AS189" t="s">
        <v>4431</v>
      </c>
      <c r="AT189" t="s">
        <v>78</v>
      </c>
      <c r="AU189" t="s">
        <v>78</v>
      </c>
      <c r="AV189" t="s">
        <v>78</v>
      </c>
      <c r="AW189" t="s">
        <v>78</v>
      </c>
      <c r="AX189" t="s">
        <v>78</v>
      </c>
      <c r="AY189" t="s">
        <v>78</v>
      </c>
      <c r="AZ189" t="s">
        <v>78</v>
      </c>
      <c r="BA189" t="s">
        <v>78</v>
      </c>
      <c r="BB189" t="s">
        <v>78</v>
      </c>
      <c r="BC189" t="s">
        <v>78</v>
      </c>
      <c r="BD189" t="s">
        <v>55</v>
      </c>
      <c r="BE189" t="s">
        <v>78</v>
      </c>
      <c r="BF189" t="s">
        <v>78</v>
      </c>
      <c r="BG189" t="s">
        <v>78</v>
      </c>
      <c r="BH189" t="s">
        <v>78</v>
      </c>
      <c r="BI189" t="s">
        <v>78</v>
      </c>
      <c r="BJ189" t="s">
        <v>78</v>
      </c>
      <c r="BK189" t="s">
        <v>78</v>
      </c>
      <c r="BL189" t="s">
        <v>78</v>
      </c>
      <c r="BM189" t="s">
        <v>78</v>
      </c>
      <c r="BN189" t="s">
        <v>55</v>
      </c>
      <c r="BO189" t="s">
        <v>55</v>
      </c>
      <c r="BP189" t="s">
        <v>78</v>
      </c>
      <c r="BQ189" t="s">
        <v>4468</v>
      </c>
      <c r="BR189">
        <v>1800</v>
      </c>
      <c r="BS189" s="45">
        <v>40360</v>
      </c>
      <c r="BT189" s="45">
        <v>40745</v>
      </c>
    </row>
    <row r="190" spans="1:72" x14ac:dyDescent="0.25">
      <c r="A190">
        <v>187</v>
      </c>
      <c r="B190">
        <v>46007</v>
      </c>
      <c r="C190">
        <v>52270</v>
      </c>
      <c r="D190" t="s">
        <v>1259</v>
      </c>
      <c r="E190" t="s">
        <v>5251</v>
      </c>
      <c r="F190">
        <v>1</v>
      </c>
      <c r="G190" t="s">
        <v>87</v>
      </c>
      <c r="H190">
        <v>5</v>
      </c>
      <c r="I190" t="s">
        <v>4421</v>
      </c>
      <c r="J190">
        <v>24</v>
      </c>
      <c r="L190" t="s">
        <v>4448</v>
      </c>
      <c r="N190" t="s">
        <v>4423</v>
      </c>
      <c r="O190">
        <v>2127738</v>
      </c>
      <c r="P190">
        <v>6306523</v>
      </c>
      <c r="Q190">
        <v>3</v>
      </c>
      <c r="R190">
        <v>37.835099999999997</v>
      </c>
      <c r="S190">
        <v>-121.3835</v>
      </c>
      <c r="T190" t="s">
        <v>596</v>
      </c>
      <c r="U190" t="s">
        <v>692</v>
      </c>
      <c r="V190" t="s">
        <v>87</v>
      </c>
      <c r="W190" t="s">
        <v>87</v>
      </c>
      <c r="X190" t="s">
        <v>4474</v>
      </c>
      <c r="Y190" t="s">
        <v>59</v>
      </c>
      <c r="Z190" t="s">
        <v>4134</v>
      </c>
      <c r="AA190" t="s">
        <v>1260</v>
      </c>
      <c r="AB190" t="s">
        <v>5101</v>
      </c>
      <c r="AC190">
        <v>40778</v>
      </c>
      <c r="AD190" t="s">
        <v>4476</v>
      </c>
      <c r="AE190" t="s">
        <v>3435</v>
      </c>
      <c r="AF190" t="s">
        <v>4927</v>
      </c>
      <c r="AG190" t="s">
        <v>1251</v>
      </c>
      <c r="AH190" t="s">
        <v>5252</v>
      </c>
      <c r="AI190" t="s">
        <v>5253</v>
      </c>
      <c r="AJ190" t="s">
        <v>1252</v>
      </c>
      <c r="AK190">
        <v>1</v>
      </c>
      <c r="AL190" t="s">
        <v>4474</v>
      </c>
      <c r="AM190" t="s">
        <v>78</v>
      </c>
      <c r="AN190">
        <v>180400030906</v>
      </c>
      <c r="AO190" t="s">
        <v>78</v>
      </c>
      <c r="AP190">
        <v>300</v>
      </c>
      <c r="AQ190" t="s">
        <v>78</v>
      </c>
      <c r="AR190" t="s">
        <v>4430</v>
      </c>
      <c r="AS190" t="s">
        <v>4431</v>
      </c>
      <c r="AT190" t="s">
        <v>78</v>
      </c>
      <c r="AU190" t="s">
        <v>78</v>
      </c>
      <c r="AV190" t="s">
        <v>78</v>
      </c>
      <c r="AW190" t="s">
        <v>78</v>
      </c>
      <c r="AX190" t="s">
        <v>78</v>
      </c>
      <c r="AY190" t="s">
        <v>78</v>
      </c>
      <c r="AZ190" t="s">
        <v>78</v>
      </c>
      <c r="BA190" t="s">
        <v>78</v>
      </c>
      <c r="BB190" t="s">
        <v>78</v>
      </c>
      <c r="BC190" t="s">
        <v>78</v>
      </c>
      <c r="BD190" t="s">
        <v>55</v>
      </c>
      <c r="BE190" t="s">
        <v>78</v>
      </c>
      <c r="BF190" t="s">
        <v>78</v>
      </c>
      <c r="BG190" t="s">
        <v>78</v>
      </c>
      <c r="BH190" t="s">
        <v>78</v>
      </c>
      <c r="BI190" t="s">
        <v>78</v>
      </c>
      <c r="BJ190" t="s">
        <v>78</v>
      </c>
      <c r="BK190" t="s">
        <v>78</v>
      </c>
      <c r="BL190" t="s">
        <v>78</v>
      </c>
      <c r="BM190" t="s">
        <v>78</v>
      </c>
      <c r="BN190" t="s">
        <v>55</v>
      </c>
      <c r="BO190" t="s">
        <v>55</v>
      </c>
      <c r="BP190" t="s">
        <v>78</v>
      </c>
      <c r="BQ190" t="s">
        <v>4468</v>
      </c>
      <c r="BR190">
        <v>1800</v>
      </c>
      <c r="BS190" s="45">
        <v>40360</v>
      </c>
      <c r="BT190" s="45">
        <v>40360</v>
      </c>
    </row>
    <row r="191" spans="1:72" x14ac:dyDescent="0.25">
      <c r="A191">
        <v>188</v>
      </c>
      <c r="B191">
        <v>46008</v>
      </c>
      <c r="C191">
        <v>53246</v>
      </c>
      <c r="D191" t="s">
        <v>1263</v>
      </c>
      <c r="E191" t="s">
        <v>5254</v>
      </c>
      <c r="F191">
        <v>1</v>
      </c>
      <c r="G191" t="s">
        <v>4420</v>
      </c>
      <c r="H191">
        <v>5</v>
      </c>
      <c r="I191" t="s">
        <v>4421</v>
      </c>
      <c r="J191">
        <v>29</v>
      </c>
      <c r="N191" t="s">
        <v>4423</v>
      </c>
      <c r="O191">
        <v>2122599</v>
      </c>
      <c r="P191">
        <v>6286492</v>
      </c>
      <c r="Q191">
        <v>3</v>
      </c>
      <c r="R191">
        <v>37.820399999999999</v>
      </c>
      <c r="S191">
        <v>-121.45269999999999</v>
      </c>
      <c r="T191" t="s">
        <v>596</v>
      </c>
      <c r="U191" t="s">
        <v>5255</v>
      </c>
      <c r="V191" t="s">
        <v>87</v>
      </c>
      <c r="W191" t="s">
        <v>87</v>
      </c>
      <c r="X191" t="s">
        <v>4474</v>
      </c>
      <c r="Y191" t="s">
        <v>59</v>
      </c>
      <c r="Z191" t="s">
        <v>4134</v>
      </c>
      <c r="AA191" t="s">
        <v>1266</v>
      </c>
      <c r="AB191" t="s">
        <v>5256</v>
      </c>
      <c r="AC191">
        <v>40778</v>
      </c>
      <c r="AD191" t="s">
        <v>4476</v>
      </c>
      <c r="AE191" t="s">
        <v>3435</v>
      </c>
      <c r="AF191" t="s">
        <v>4960</v>
      </c>
      <c r="AG191" t="s">
        <v>1264</v>
      </c>
      <c r="AH191" t="s">
        <v>5257</v>
      </c>
      <c r="AI191" t="s">
        <v>5258</v>
      </c>
      <c r="AJ191" t="s">
        <v>1264</v>
      </c>
      <c r="AK191">
        <v>1</v>
      </c>
      <c r="AL191" t="s">
        <v>4474</v>
      </c>
      <c r="AM191" t="s">
        <v>78</v>
      </c>
      <c r="AN191">
        <v>180400030605</v>
      </c>
      <c r="AO191" t="s">
        <v>78</v>
      </c>
      <c r="AP191">
        <v>525</v>
      </c>
      <c r="AQ191" t="s">
        <v>78</v>
      </c>
      <c r="AR191" t="s">
        <v>4430</v>
      </c>
      <c r="AS191" t="s">
        <v>4431</v>
      </c>
      <c r="AT191" t="s">
        <v>78</v>
      </c>
      <c r="AU191" t="s">
        <v>78</v>
      </c>
      <c r="AV191" t="s">
        <v>78</v>
      </c>
      <c r="AW191" t="s">
        <v>78</v>
      </c>
      <c r="AX191" t="s">
        <v>78</v>
      </c>
      <c r="AY191" t="s">
        <v>78</v>
      </c>
      <c r="AZ191" t="s">
        <v>78</v>
      </c>
      <c r="BA191" t="s">
        <v>78</v>
      </c>
      <c r="BB191" t="s">
        <v>78</v>
      </c>
      <c r="BC191" t="s">
        <v>78</v>
      </c>
      <c r="BD191" t="s">
        <v>55</v>
      </c>
      <c r="BE191" t="s">
        <v>78</v>
      </c>
      <c r="BF191" t="s">
        <v>78</v>
      </c>
      <c r="BG191" t="s">
        <v>78</v>
      </c>
      <c r="BH191" t="s">
        <v>78</v>
      </c>
      <c r="BI191" t="s">
        <v>78</v>
      </c>
      <c r="BJ191" t="s">
        <v>78</v>
      </c>
      <c r="BK191" t="s">
        <v>78</v>
      </c>
      <c r="BL191" t="s">
        <v>78</v>
      </c>
      <c r="BM191" t="s">
        <v>78</v>
      </c>
      <c r="BN191" t="s">
        <v>55</v>
      </c>
      <c r="BO191" t="s">
        <v>55</v>
      </c>
      <c r="BP191" t="s">
        <v>78</v>
      </c>
      <c r="BQ191" t="s">
        <v>4468</v>
      </c>
      <c r="BR191">
        <v>1800</v>
      </c>
      <c r="BS191" s="45">
        <v>40360</v>
      </c>
      <c r="BT191" s="45">
        <v>40745</v>
      </c>
    </row>
    <row r="192" spans="1:72" x14ac:dyDescent="0.25">
      <c r="A192">
        <v>189</v>
      </c>
      <c r="B192">
        <v>45705</v>
      </c>
      <c r="C192">
        <v>53357</v>
      </c>
      <c r="D192" t="s">
        <v>1390</v>
      </c>
      <c r="E192" t="s">
        <v>5259</v>
      </c>
      <c r="F192">
        <v>0</v>
      </c>
      <c r="G192" t="s">
        <v>5260</v>
      </c>
      <c r="H192">
        <v>0</v>
      </c>
      <c r="I192" t="s">
        <v>5261</v>
      </c>
      <c r="J192">
        <v>0</v>
      </c>
      <c r="K192" t="s">
        <v>5262</v>
      </c>
      <c r="L192" t="s">
        <v>4448</v>
      </c>
      <c r="M192" t="s">
        <v>4434</v>
      </c>
      <c r="N192" t="s">
        <v>4423</v>
      </c>
      <c r="O192">
        <v>1863088</v>
      </c>
      <c r="P192">
        <v>6693221</v>
      </c>
      <c r="Q192">
        <v>2</v>
      </c>
      <c r="R192">
        <v>38.277200000000001</v>
      </c>
      <c r="S192">
        <v>-121.54170000000001</v>
      </c>
      <c r="U192" t="s">
        <v>137</v>
      </c>
      <c r="V192" t="s">
        <v>87</v>
      </c>
      <c r="W192" t="s">
        <v>87</v>
      </c>
      <c r="X192" t="s">
        <v>4538</v>
      </c>
      <c r="Y192" t="s">
        <v>341</v>
      </c>
      <c r="Z192" t="s">
        <v>4539</v>
      </c>
      <c r="AA192" t="s">
        <v>5263</v>
      </c>
      <c r="AB192" t="s">
        <v>5264</v>
      </c>
      <c r="AC192">
        <v>40763</v>
      </c>
      <c r="AD192" t="s">
        <v>4476</v>
      </c>
      <c r="AE192" t="s">
        <v>4540</v>
      </c>
      <c r="AF192" t="s">
        <v>4541</v>
      </c>
      <c r="AG192" t="s">
        <v>1391</v>
      </c>
      <c r="AH192" t="s">
        <v>5265</v>
      </c>
      <c r="AI192" t="s">
        <v>5266</v>
      </c>
      <c r="AJ192" t="s">
        <v>1392</v>
      </c>
      <c r="AK192">
        <v>1</v>
      </c>
      <c r="AL192" t="s">
        <v>4538</v>
      </c>
      <c r="AM192" t="s">
        <v>78</v>
      </c>
      <c r="AN192">
        <v>180201630702</v>
      </c>
      <c r="AO192" t="s">
        <v>78</v>
      </c>
      <c r="AP192" t="s">
        <v>78</v>
      </c>
      <c r="AQ192" t="s">
        <v>78</v>
      </c>
      <c r="AR192" t="s">
        <v>4430</v>
      </c>
      <c r="AS192" t="s">
        <v>4431</v>
      </c>
      <c r="AT192" t="s">
        <v>78</v>
      </c>
      <c r="AU192" t="s">
        <v>78</v>
      </c>
      <c r="AV192" t="s">
        <v>78</v>
      </c>
      <c r="AW192" t="s">
        <v>78</v>
      </c>
      <c r="AX192" t="s">
        <v>78</v>
      </c>
      <c r="AY192" t="s">
        <v>78</v>
      </c>
      <c r="AZ192" t="s">
        <v>78</v>
      </c>
      <c r="BA192" t="s">
        <v>78</v>
      </c>
      <c r="BB192" t="s">
        <v>78</v>
      </c>
      <c r="BC192" t="s">
        <v>78</v>
      </c>
      <c r="BD192" t="s">
        <v>55</v>
      </c>
      <c r="BE192" t="s">
        <v>78</v>
      </c>
      <c r="BF192" t="s">
        <v>78</v>
      </c>
      <c r="BG192" t="s">
        <v>78</v>
      </c>
      <c r="BH192" t="s">
        <v>78</v>
      </c>
      <c r="BI192" t="s">
        <v>78</v>
      </c>
      <c r="BJ192" t="s">
        <v>78</v>
      </c>
      <c r="BK192" t="s">
        <v>78</v>
      </c>
      <c r="BL192" t="s">
        <v>78</v>
      </c>
      <c r="BM192" t="s">
        <v>78</v>
      </c>
      <c r="BN192" t="s">
        <v>55</v>
      </c>
      <c r="BO192" t="s">
        <v>55</v>
      </c>
      <c r="BP192" t="s">
        <v>78</v>
      </c>
      <c r="BQ192" t="s">
        <v>4432</v>
      </c>
      <c r="BR192">
        <v>1876</v>
      </c>
      <c r="BS192" s="45">
        <v>40360</v>
      </c>
      <c r="BT192" s="45">
        <v>40763</v>
      </c>
    </row>
    <row r="193" spans="1:72" x14ac:dyDescent="0.25">
      <c r="A193">
        <v>190</v>
      </c>
      <c r="B193">
        <v>46410</v>
      </c>
      <c r="C193">
        <v>53796</v>
      </c>
      <c r="D193" t="s">
        <v>1494</v>
      </c>
      <c r="E193" t="s">
        <v>5267</v>
      </c>
      <c r="F193">
        <v>0</v>
      </c>
      <c r="H193">
        <v>0</v>
      </c>
      <c r="J193">
        <v>0</v>
      </c>
      <c r="O193">
        <v>2158975</v>
      </c>
      <c r="P193">
        <v>6248957</v>
      </c>
      <c r="Q193">
        <v>3</v>
      </c>
      <c r="R193">
        <v>37.919199999999996</v>
      </c>
      <c r="S193">
        <v>-121.58410000000001</v>
      </c>
      <c r="T193" t="s">
        <v>596</v>
      </c>
      <c r="U193" t="s">
        <v>93</v>
      </c>
      <c r="V193" t="s">
        <v>87</v>
      </c>
      <c r="W193" t="s">
        <v>87</v>
      </c>
      <c r="X193" t="s">
        <v>4474</v>
      </c>
      <c r="Y193" t="s">
        <v>94</v>
      </c>
      <c r="Z193" t="s">
        <v>4242</v>
      </c>
      <c r="AA193" t="s">
        <v>5268</v>
      </c>
      <c r="AC193">
        <v>40843</v>
      </c>
      <c r="AD193" t="s">
        <v>4476</v>
      </c>
      <c r="AE193" t="s">
        <v>3435</v>
      </c>
      <c r="AF193" t="s">
        <v>4502</v>
      </c>
      <c r="AG193" t="s">
        <v>509</v>
      </c>
      <c r="AH193" t="s">
        <v>5269</v>
      </c>
      <c r="AJ193" t="s">
        <v>509</v>
      </c>
      <c r="AK193">
        <v>1</v>
      </c>
      <c r="AL193" t="s">
        <v>4474</v>
      </c>
      <c r="AM193" t="s">
        <v>78</v>
      </c>
      <c r="AN193">
        <v>180400030802</v>
      </c>
      <c r="AO193" t="s">
        <v>78</v>
      </c>
      <c r="AP193">
        <v>355</v>
      </c>
      <c r="AQ193" t="s">
        <v>78</v>
      </c>
      <c r="AR193" t="s">
        <v>4430</v>
      </c>
      <c r="AS193" t="s">
        <v>4431</v>
      </c>
      <c r="AT193" t="s">
        <v>78</v>
      </c>
      <c r="AU193" t="s">
        <v>78</v>
      </c>
      <c r="AV193" t="s">
        <v>78</v>
      </c>
      <c r="AW193" t="s">
        <v>78</v>
      </c>
      <c r="AX193" t="s">
        <v>78</v>
      </c>
      <c r="AY193" t="s">
        <v>78</v>
      </c>
      <c r="AZ193" t="s">
        <v>78</v>
      </c>
      <c r="BA193" t="s">
        <v>78</v>
      </c>
      <c r="BB193" t="s">
        <v>78</v>
      </c>
      <c r="BC193" t="s">
        <v>78</v>
      </c>
      <c r="BD193" t="s">
        <v>55</v>
      </c>
      <c r="BE193" t="s">
        <v>78</v>
      </c>
      <c r="BF193" t="s">
        <v>78</v>
      </c>
      <c r="BG193" t="s">
        <v>78</v>
      </c>
      <c r="BH193" t="s">
        <v>78</v>
      </c>
      <c r="BI193" t="s">
        <v>78</v>
      </c>
      <c r="BJ193" t="s">
        <v>78</v>
      </c>
      <c r="BK193" t="s">
        <v>78</v>
      </c>
      <c r="BL193" t="s">
        <v>78</v>
      </c>
      <c r="BM193" t="s">
        <v>78</v>
      </c>
      <c r="BN193" t="s">
        <v>55</v>
      </c>
      <c r="BO193" t="s">
        <v>55</v>
      </c>
      <c r="BP193" t="s">
        <v>78</v>
      </c>
      <c r="BQ193" t="s">
        <v>4468</v>
      </c>
      <c r="BR193">
        <v>1800</v>
      </c>
      <c r="BS193" s="45">
        <v>40365</v>
      </c>
      <c r="BT193" s="45">
        <v>40843</v>
      </c>
    </row>
    <row r="194" spans="1:72" x14ac:dyDescent="0.25">
      <c r="A194">
        <v>191</v>
      </c>
      <c r="B194">
        <v>46414</v>
      </c>
      <c r="C194">
        <v>53799</v>
      </c>
      <c r="D194" t="s">
        <v>1496</v>
      </c>
      <c r="E194" t="s">
        <v>5270</v>
      </c>
      <c r="F194">
        <v>5</v>
      </c>
      <c r="G194" t="s">
        <v>87</v>
      </c>
      <c r="H194">
        <v>3</v>
      </c>
      <c r="I194" t="s">
        <v>4421</v>
      </c>
      <c r="J194">
        <v>11</v>
      </c>
      <c r="L194" t="s">
        <v>4422</v>
      </c>
      <c r="M194" t="s">
        <v>4434</v>
      </c>
      <c r="N194" t="s">
        <v>4423</v>
      </c>
      <c r="O194">
        <v>1870466</v>
      </c>
      <c r="P194">
        <v>6674879</v>
      </c>
      <c r="Q194">
        <v>2</v>
      </c>
      <c r="R194">
        <v>38.297699999999999</v>
      </c>
      <c r="S194">
        <v>-121.60550000000001</v>
      </c>
      <c r="T194" t="s">
        <v>216</v>
      </c>
      <c r="U194" t="s">
        <v>931</v>
      </c>
      <c r="V194" t="s">
        <v>87</v>
      </c>
      <c r="W194" t="s">
        <v>87</v>
      </c>
      <c r="X194" t="s">
        <v>4538</v>
      </c>
      <c r="Y194" t="s">
        <v>77</v>
      </c>
      <c r="Z194" t="s">
        <v>4539</v>
      </c>
      <c r="AA194" t="s">
        <v>5271</v>
      </c>
      <c r="AB194" t="s">
        <v>5272</v>
      </c>
      <c r="AC194">
        <v>40843</v>
      </c>
      <c r="AD194" t="s">
        <v>4476</v>
      </c>
      <c r="AE194" t="s">
        <v>4540</v>
      </c>
      <c r="AF194" t="s">
        <v>4546</v>
      </c>
      <c r="AG194" t="s">
        <v>1165</v>
      </c>
      <c r="AH194" t="s">
        <v>5273</v>
      </c>
      <c r="AI194" t="s">
        <v>5274</v>
      </c>
      <c r="AJ194" t="s">
        <v>4899</v>
      </c>
      <c r="AK194">
        <v>1</v>
      </c>
      <c r="AL194" t="s">
        <v>4538</v>
      </c>
      <c r="AM194" t="s">
        <v>78</v>
      </c>
      <c r="AN194">
        <v>180201630606</v>
      </c>
      <c r="AO194" t="s">
        <v>78</v>
      </c>
      <c r="AP194">
        <v>175</v>
      </c>
      <c r="AQ194" t="s">
        <v>78</v>
      </c>
      <c r="AR194" t="s">
        <v>4430</v>
      </c>
      <c r="AS194" t="s">
        <v>4431</v>
      </c>
      <c r="AT194" t="s">
        <v>78</v>
      </c>
      <c r="AU194" t="s">
        <v>78</v>
      </c>
      <c r="AV194" t="s">
        <v>78</v>
      </c>
      <c r="AW194" t="s">
        <v>78</v>
      </c>
      <c r="AX194" t="s">
        <v>78</v>
      </c>
      <c r="AY194" t="s">
        <v>78</v>
      </c>
      <c r="AZ194" t="s">
        <v>78</v>
      </c>
      <c r="BA194" t="s">
        <v>78</v>
      </c>
      <c r="BB194" t="s">
        <v>78</v>
      </c>
      <c r="BC194" t="s">
        <v>78</v>
      </c>
      <c r="BD194" t="s">
        <v>55</v>
      </c>
      <c r="BE194" t="s">
        <v>78</v>
      </c>
      <c r="BF194" t="s">
        <v>78</v>
      </c>
      <c r="BG194" t="s">
        <v>78</v>
      </c>
      <c r="BH194" t="s">
        <v>78</v>
      </c>
      <c r="BI194" t="s">
        <v>78</v>
      </c>
      <c r="BJ194" t="s">
        <v>78</v>
      </c>
      <c r="BK194" t="s">
        <v>78</v>
      </c>
      <c r="BL194" t="s">
        <v>78</v>
      </c>
      <c r="BM194" t="s">
        <v>78</v>
      </c>
      <c r="BN194" t="s">
        <v>55</v>
      </c>
      <c r="BO194" t="s">
        <v>78</v>
      </c>
      <c r="BP194" t="s">
        <v>78</v>
      </c>
      <c r="BQ194" t="s">
        <v>4432</v>
      </c>
      <c r="BR194">
        <v>1900</v>
      </c>
      <c r="BS194" s="45">
        <v>40359</v>
      </c>
      <c r="BT194" s="45">
        <v>40843</v>
      </c>
    </row>
    <row r="195" spans="1:72" x14ac:dyDescent="0.25">
      <c r="A195">
        <v>192</v>
      </c>
      <c r="B195">
        <v>46415</v>
      </c>
      <c r="C195">
        <v>53800</v>
      </c>
      <c r="D195" t="s">
        <v>1502</v>
      </c>
      <c r="E195" t="s">
        <v>5275</v>
      </c>
      <c r="F195">
        <v>6</v>
      </c>
      <c r="G195" t="s">
        <v>87</v>
      </c>
      <c r="H195">
        <v>4</v>
      </c>
      <c r="I195" t="s">
        <v>4421</v>
      </c>
      <c r="J195">
        <v>16</v>
      </c>
      <c r="N195" t="s">
        <v>4423</v>
      </c>
      <c r="O195">
        <v>1896695</v>
      </c>
      <c r="P195">
        <v>6690340</v>
      </c>
      <c r="Q195">
        <v>2</v>
      </c>
      <c r="R195">
        <v>38.369500000000002</v>
      </c>
      <c r="S195">
        <v>-121.55119999999999</v>
      </c>
      <c r="T195" t="s">
        <v>216</v>
      </c>
      <c r="U195" t="s">
        <v>332</v>
      </c>
      <c r="V195" t="s">
        <v>87</v>
      </c>
      <c r="W195" t="s">
        <v>87</v>
      </c>
      <c r="X195" t="s">
        <v>4538</v>
      </c>
      <c r="Y195" t="s">
        <v>170</v>
      </c>
      <c r="Z195" t="s">
        <v>4539</v>
      </c>
      <c r="AA195" t="s">
        <v>5276</v>
      </c>
      <c r="AB195" t="s">
        <v>5277</v>
      </c>
      <c r="AC195">
        <v>40843</v>
      </c>
      <c r="AD195" t="s">
        <v>4476</v>
      </c>
      <c r="AE195" t="s">
        <v>4540</v>
      </c>
      <c r="AF195" t="s">
        <v>4546</v>
      </c>
      <c r="AG195" t="s">
        <v>1165</v>
      </c>
      <c r="AH195" t="s">
        <v>5278</v>
      </c>
      <c r="AI195" t="s">
        <v>5279</v>
      </c>
      <c r="AJ195" t="s">
        <v>4899</v>
      </c>
      <c r="AK195">
        <v>1</v>
      </c>
      <c r="AL195" t="s">
        <v>4538</v>
      </c>
      <c r="AM195" t="s">
        <v>78</v>
      </c>
      <c r="AN195">
        <v>180201630606</v>
      </c>
      <c r="AO195" t="s">
        <v>78</v>
      </c>
      <c r="AP195">
        <v>80</v>
      </c>
      <c r="AQ195" t="s">
        <v>78</v>
      </c>
      <c r="AR195" t="s">
        <v>4430</v>
      </c>
      <c r="AS195" t="s">
        <v>4431</v>
      </c>
      <c r="AT195" t="s">
        <v>78</v>
      </c>
      <c r="AU195" t="s">
        <v>78</v>
      </c>
      <c r="AV195" t="s">
        <v>78</v>
      </c>
      <c r="AW195" t="s">
        <v>78</v>
      </c>
      <c r="AX195" t="s">
        <v>78</v>
      </c>
      <c r="AY195" t="s">
        <v>78</v>
      </c>
      <c r="AZ195" t="s">
        <v>78</v>
      </c>
      <c r="BA195" t="s">
        <v>78</v>
      </c>
      <c r="BB195" t="s">
        <v>78</v>
      </c>
      <c r="BC195" t="s">
        <v>78</v>
      </c>
      <c r="BD195" t="s">
        <v>55</v>
      </c>
      <c r="BE195" t="s">
        <v>78</v>
      </c>
      <c r="BF195" t="s">
        <v>78</v>
      </c>
      <c r="BG195" t="s">
        <v>78</v>
      </c>
      <c r="BH195" t="s">
        <v>78</v>
      </c>
      <c r="BI195" t="s">
        <v>78</v>
      </c>
      <c r="BJ195" t="s">
        <v>78</v>
      </c>
      <c r="BK195" t="s">
        <v>78</v>
      </c>
      <c r="BL195" t="s">
        <v>78</v>
      </c>
      <c r="BM195" t="s">
        <v>78</v>
      </c>
      <c r="BN195" t="s">
        <v>55</v>
      </c>
      <c r="BO195" t="s">
        <v>55</v>
      </c>
      <c r="BP195" t="s">
        <v>78</v>
      </c>
      <c r="BQ195" t="s">
        <v>4432</v>
      </c>
      <c r="BR195">
        <v>1913</v>
      </c>
      <c r="BS195" s="45">
        <v>40359</v>
      </c>
      <c r="BT195" s="45">
        <v>40843</v>
      </c>
    </row>
    <row r="196" spans="1:72" x14ac:dyDescent="0.25">
      <c r="A196">
        <v>193</v>
      </c>
      <c r="B196">
        <v>46422</v>
      </c>
      <c r="C196">
        <v>53804</v>
      </c>
      <c r="D196" t="s">
        <v>1895</v>
      </c>
      <c r="E196" t="s">
        <v>5280</v>
      </c>
      <c r="F196">
        <v>4</v>
      </c>
      <c r="G196" t="s">
        <v>87</v>
      </c>
      <c r="H196">
        <v>4</v>
      </c>
      <c r="I196" t="s">
        <v>4421</v>
      </c>
      <c r="J196">
        <v>4</v>
      </c>
      <c r="N196" t="s">
        <v>4423</v>
      </c>
      <c r="O196">
        <v>1843366</v>
      </c>
      <c r="P196">
        <v>6694129</v>
      </c>
      <c r="Q196">
        <v>2</v>
      </c>
      <c r="R196">
        <v>38.222999999999999</v>
      </c>
      <c r="S196">
        <v>-121.5389</v>
      </c>
      <c r="T196" t="s">
        <v>1896</v>
      </c>
      <c r="U196" t="s">
        <v>1214</v>
      </c>
      <c r="V196" t="s">
        <v>87</v>
      </c>
      <c r="W196" t="s">
        <v>87</v>
      </c>
      <c r="X196" t="s">
        <v>4538</v>
      </c>
      <c r="Y196" t="s">
        <v>341</v>
      </c>
      <c r="Z196" t="s">
        <v>4613</v>
      </c>
      <c r="AA196" t="s">
        <v>1856</v>
      </c>
      <c r="AB196" t="s">
        <v>5281</v>
      </c>
      <c r="AC196">
        <v>40844</v>
      </c>
      <c r="AD196" t="s">
        <v>4476</v>
      </c>
      <c r="AE196" t="s">
        <v>4558</v>
      </c>
      <c r="AF196" t="s">
        <v>5180</v>
      </c>
      <c r="AG196" t="s">
        <v>1853</v>
      </c>
      <c r="AH196" t="s">
        <v>5282</v>
      </c>
      <c r="AI196" t="s">
        <v>5283</v>
      </c>
      <c r="AJ196" t="s">
        <v>1854</v>
      </c>
      <c r="AK196">
        <v>1</v>
      </c>
      <c r="AL196" t="s">
        <v>4538</v>
      </c>
      <c r="AM196" t="s">
        <v>78</v>
      </c>
      <c r="AN196">
        <v>180400121106</v>
      </c>
      <c r="AO196" t="s">
        <v>78</v>
      </c>
      <c r="AP196">
        <v>60</v>
      </c>
      <c r="AQ196" t="s">
        <v>78</v>
      </c>
      <c r="AR196" t="s">
        <v>4430</v>
      </c>
      <c r="AS196" t="s">
        <v>4431</v>
      </c>
      <c r="AT196" t="s">
        <v>78</v>
      </c>
      <c r="AU196" t="s">
        <v>78</v>
      </c>
      <c r="AV196" t="s">
        <v>78</v>
      </c>
      <c r="AW196" t="s">
        <v>78</v>
      </c>
      <c r="AX196" t="s">
        <v>78</v>
      </c>
      <c r="AY196" t="s">
        <v>78</v>
      </c>
      <c r="AZ196" t="s">
        <v>78</v>
      </c>
      <c r="BA196" t="s">
        <v>78</v>
      </c>
      <c r="BB196" t="s">
        <v>78</v>
      </c>
      <c r="BC196" t="s">
        <v>78</v>
      </c>
      <c r="BD196" t="s">
        <v>55</v>
      </c>
      <c r="BE196" t="s">
        <v>78</v>
      </c>
      <c r="BF196" t="s">
        <v>78</v>
      </c>
      <c r="BG196" t="s">
        <v>78</v>
      </c>
      <c r="BH196" t="s">
        <v>78</v>
      </c>
      <c r="BI196" t="s">
        <v>78</v>
      </c>
      <c r="BJ196" t="s">
        <v>78</v>
      </c>
      <c r="BK196" t="s">
        <v>78</v>
      </c>
      <c r="BL196" t="s">
        <v>78</v>
      </c>
      <c r="BM196" t="s">
        <v>78</v>
      </c>
      <c r="BN196" t="s">
        <v>55</v>
      </c>
      <c r="BO196" t="s">
        <v>55</v>
      </c>
      <c r="BP196" t="s">
        <v>78</v>
      </c>
      <c r="BQ196" t="s">
        <v>4432</v>
      </c>
      <c r="BR196">
        <v>1800</v>
      </c>
      <c r="BS196" s="45">
        <v>40358</v>
      </c>
      <c r="BT196" s="45">
        <v>40844</v>
      </c>
    </row>
    <row r="197" spans="1:72" x14ac:dyDescent="0.25">
      <c r="A197">
        <v>194</v>
      </c>
      <c r="B197">
        <v>46241</v>
      </c>
      <c r="C197">
        <v>53613</v>
      </c>
      <c r="D197" t="s">
        <v>1652</v>
      </c>
      <c r="E197" t="s">
        <v>5284</v>
      </c>
      <c r="F197">
        <v>0</v>
      </c>
      <c r="H197">
        <v>0</v>
      </c>
      <c r="J197">
        <v>0</v>
      </c>
      <c r="O197">
        <v>1830836</v>
      </c>
      <c r="P197">
        <v>6664772</v>
      </c>
      <c r="Q197">
        <v>2</v>
      </c>
      <c r="R197">
        <v>38.188899999999997</v>
      </c>
      <c r="S197">
        <v>-121.6413</v>
      </c>
      <c r="T197" t="s">
        <v>1653</v>
      </c>
      <c r="U197" t="s">
        <v>1590</v>
      </c>
      <c r="V197" t="s">
        <v>87</v>
      </c>
      <c r="W197" t="s">
        <v>87</v>
      </c>
      <c r="X197" t="s">
        <v>4538</v>
      </c>
      <c r="Y197" t="s">
        <v>341</v>
      </c>
      <c r="Z197" t="s">
        <v>5096</v>
      </c>
      <c r="AA197" t="s">
        <v>471</v>
      </c>
      <c r="AB197" t="s">
        <v>5285</v>
      </c>
      <c r="AC197">
        <v>40823</v>
      </c>
      <c r="AD197" t="s">
        <v>4476</v>
      </c>
      <c r="AE197" t="s">
        <v>4540</v>
      </c>
      <c r="AF197" t="s">
        <v>4546</v>
      </c>
      <c r="AG197" t="s">
        <v>464</v>
      </c>
      <c r="AH197" t="s">
        <v>5286</v>
      </c>
      <c r="AJ197" t="s">
        <v>464</v>
      </c>
      <c r="AK197">
        <v>1</v>
      </c>
      <c r="AL197" t="s">
        <v>4538</v>
      </c>
      <c r="AM197" t="s">
        <v>78</v>
      </c>
      <c r="AN197">
        <v>180201630606</v>
      </c>
      <c r="AO197" t="s">
        <v>78</v>
      </c>
      <c r="AP197">
        <v>66.099999999999994</v>
      </c>
      <c r="AQ197" t="s">
        <v>78</v>
      </c>
      <c r="AR197" t="s">
        <v>4430</v>
      </c>
      <c r="AS197" t="s">
        <v>4431</v>
      </c>
      <c r="AT197" t="s">
        <v>78</v>
      </c>
      <c r="AU197" t="s">
        <v>78</v>
      </c>
      <c r="AV197" t="s">
        <v>78</v>
      </c>
      <c r="AW197" t="s">
        <v>78</v>
      </c>
      <c r="AX197" t="s">
        <v>78</v>
      </c>
      <c r="AY197" t="s">
        <v>78</v>
      </c>
      <c r="AZ197" t="s">
        <v>78</v>
      </c>
      <c r="BA197" t="s">
        <v>78</v>
      </c>
      <c r="BB197" t="s">
        <v>78</v>
      </c>
      <c r="BC197" t="s">
        <v>78</v>
      </c>
      <c r="BD197" t="s">
        <v>55</v>
      </c>
      <c r="BE197" t="s">
        <v>78</v>
      </c>
      <c r="BF197" t="s">
        <v>78</v>
      </c>
      <c r="BG197" t="s">
        <v>78</v>
      </c>
      <c r="BH197" t="s">
        <v>78</v>
      </c>
      <c r="BI197" t="s">
        <v>78</v>
      </c>
      <c r="BJ197" t="s">
        <v>78</v>
      </c>
      <c r="BK197" t="s">
        <v>78</v>
      </c>
      <c r="BL197" t="s">
        <v>78</v>
      </c>
      <c r="BM197" t="s">
        <v>78</v>
      </c>
      <c r="BN197" t="s">
        <v>55</v>
      </c>
      <c r="BO197" t="s">
        <v>55</v>
      </c>
      <c r="BP197" t="s">
        <v>78</v>
      </c>
      <c r="BQ197" t="s">
        <v>4468</v>
      </c>
      <c r="BR197">
        <v>1800</v>
      </c>
      <c r="BS197" s="45">
        <v>40359</v>
      </c>
      <c r="BT197" s="45">
        <v>40823</v>
      </c>
    </row>
    <row r="198" spans="1:72" x14ac:dyDescent="0.25">
      <c r="A198">
        <v>195</v>
      </c>
      <c r="B198">
        <v>46244</v>
      </c>
      <c r="C198">
        <v>53616</v>
      </c>
      <c r="D198" t="s">
        <v>1641</v>
      </c>
      <c r="E198" t="s">
        <v>5287</v>
      </c>
      <c r="F198">
        <v>0</v>
      </c>
      <c r="H198">
        <v>0</v>
      </c>
      <c r="J198">
        <v>0</v>
      </c>
      <c r="O198">
        <v>1906196</v>
      </c>
      <c r="P198">
        <v>6693683</v>
      </c>
      <c r="Q198">
        <v>2</v>
      </c>
      <c r="R198">
        <v>38.395499999999998</v>
      </c>
      <c r="S198">
        <v>-121.5394</v>
      </c>
      <c r="T198" t="s">
        <v>137</v>
      </c>
      <c r="U198" t="s">
        <v>1644</v>
      </c>
      <c r="V198" t="s">
        <v>87</v>
      </c>
      <c r="W198" t="s">
        <v>87</v>
      </c>
      <c r="X198" t="s">
        <v>4538</v>
      </c>
      <c r="Y198" t="s">
        <v>170</v>
      </c>
      <c r="Z198" t="s">
        <v>4668</v>
      </c>
      <c r="AA198" t="s">
        <v>1645</v>
      </c>
      <c r="AB198" t="s">
        <v>5288</v>
      </c>
      <c r="AC198">
        <v>40823</v>
      </c>
      <c r="AD198" t="s">
        <v>4476</v>
      </c>
      <c r="AE198" t="s">
        <v>4540</v>
      </c>
      <c r="AF198" t="s">
        <v>4546</v>
      </c>
      <c r="AG198" t="s">
        <v>1642</v>
      </c>
      <c r="AH198" t="s">
        <v>5289</v>
      </c>
      <c r="AJ198" t="s">
        <v>1643</v>
      </c>
      <c r="AK198">
        <v>1</v>
      </c>
      <c r="AL198" t="s">
        <v>4538</v>
      </c>
      <c r="AM198" t="s">
        <v>78</v>
      </c>
      <c r="AN198">
        <v>180201630606</v>
      </c>
      <c r="AO198" t="s">
        <v>78</v>
      </c>
      <c r="AP198">
        <v>208</v>
      </c>
      <c r="AQ198" t="s">
        <v>78</v>
      </c>
      <c r="AR198" t="s">
        <v>4430</v>
      </c>
      <c r="AS198" t="s">
        <v>4431</v>
      </c>
      <c r="AT198" t="s">
        <v>78</v>
      </c>
      <c r="AU198" t="s">
        <v>78</v>
      </c>
      <c r="AV198" t="s">
        <v>78</v>
      </c>
      <c r="AW198" t="s">
        <v>78</v>
      </c>
      <c r="AX198" t="s">
        <v>78</v>
      </c>
      <c r="AY198" t="s">
        <v>78</v>
      </c>
      <c r="AZ198" t="s">
        <v>78</v>
      </c>
      <c r="BA198" t="s">
        <v>78</v>
      </c>
      <c r="BB198" t="s">
        <v>78</v>
      </c>
      <c r="BC198" t="s">
        <v>78</v>
      </c>
      <c r="BD198" t="s">
        <v>55</v>
      </c>
      <c r="BE198" t="s">
        <v>78</v>
      </c>
      <c r="BF198" t="s">
        <v>78</v>
      </c>
      <c r="BG198" t="s">
        <v>78</v>
      </c>
      <c r="BH198" t="s">
        <v>78</v>
      </c>
      <c r="BI198" t="s">
        <v>78</v>
      </c>
      <c r="BJ198" t="s">
        <v>78</v>
      </c>
      <c r="BK198" t="s">
        <v>78</v>
      </c>
      <c r="BL198" t="s">
        <v>78</v>
      </c>
      <c r="BM198" t="s">
        <v>78</v>
      </c>
      <c r="BN198" t="s">
        <v>55</v>
      </c>
      <c r="BO198" t="s">
        <v>55</v>
      </c>
      <c r="BP198" t="s">
        <v>78</v>
      </c>
      <c r="BQ198" t="s">
        <v>4432</v>
      </c>
      <c r="BR198">
        <v>1930</v>
      </c>
      <c r="BS198" s="45">
        <v>40353</v>
      </c>
      <c r="BT198" s="45">
        <v>40823</v>
      </c>
    </row>
    <row r="199" spans="1:72" x14ac:dyDescent="0.25">
      <c r="A199">
        <v>196</v>
      </c>
      <c r="B199">
        <v>45235</v>
      </c>
      <c r="C199">
        <v>52089</v>
      </c>
      <c r="D199" t="s">
        <v>945</v>
      </c>
      <c r="E199" t="s">
        <v>5290</v>
      </c>
      <c r="F199">
        <v>3</v>
      </c>
      <c r="G199" t="s">
        <v>4420</v>
      </c>
      <c r="H199">
        <v>7</v>
      </c>
      <c r="I199" t="s">
        <v>4421</v>
      </c>
      <c r="J199">
        <v>29</v>
      </c>
      <c r="L199" t="s">
        <v>4434</v>
      </c>
      <c r="M199" t="s">
        <v>4448</v>
      </c>
      <c r="N199" t="s">
        <v>4423</v>
      </c>
      <c r="O199">
        <v>2057165</v>
      </c>
      <c r="P199">
        <v>6350740</v>
      </c>
      <c r="Q199">
        <v>3</v>
      </c>
      <c r="R199">
        <v>37.642299999999999</v>
      </c>
      <c r="S199">
        <v>-121.2285</v>
      </c>
      <c r="T199" t="s">
        <v>596</v>
      </c>
      <c r="U199" t="s">
        <v>128</v>
      </c>
      <c r="V199" t="s">
        <v>87</v>
      </c>
      <c r="W199" t="s">
        <v>87</v>
      </c>
      <c r="X199" t="s">
        <v>4436</v>
      </c>
      <c r="Y199" t="s">
        <v>437</v>
      </c>
      <c r="Z199" t="s">
        <v>4318</v>
      </c>
      <c r="AA199" t="s">
        <v>949</v>
      </c>
      <c r="AB199" t="s">
        <v>5291</v>
      </c>
      <c r="AC199">
        <v>40375</v>
      </c>
      <c r="AE199" t="s">
        <v>4569</v>
      </c>
      <c r="AF199" t="s">
        <v>5292</v>
      </c>
      <c r="AG199" t="s">
        <v>946</v>
      </c>
      <c r="AH199" t="s">
        <v>5293</v>
      </c>
      <c r="AI199" t="s">
        <v>5294</v>
      </c>
      <c r="AJ199" t="s">
        <v>946</v>
      </c>
      <c r="AK199">
        <v>1</v>
      </c>
      <c r="AL199" t="s">
        <v>4436</v>
      </c>
      <c r="AM199" t="s">
        <v>78</v>
      </c>
      <c r="AN199">
        <v>180400020503</v>
      </c>
      <c r="AO199" t="s">
        <v>78</v>
      </c>
      <c r="AP199">
        <v>874</v>
      </c>
      <c r="AQ199" t="s">
        <v>78</v>
      </c>
      <c r="AR199" t="s">
        <v>4430</v>
      </c>
      <c r="AS199" t="s">
        <v>4431</v>
      </c>
      <c r="AT199" t="s">
        <v>78</v>
      </c>
      <c r="AU199" t="s">
        <v>78</v>
      </c>
      <c r="AV199" t="s">
        <v>78</v>
      </c>
      <c r="AW199" t="s">
        <v>78</v>
      </c>
      <c r="AX199" t="s">
        <v>78</v>
      </c>
      <c r="AY199" t="s">
        <v>78</v>
      </c>
      <c r="AZ199" t="s">
        <v>78</v>
      </c>
      <c r="BA199" t="s">
        <v>78</v>
      </c>
      <c r="BB199" t="s">
        <v>78</v>
      </c>
      <c r="BC199" t="s">
        <v>78</v>
      </c>
      <c r="BD199" t="s">
        <v>55</v>
      </c>
      <c r="BE199" t="s">
        <v>78</v>
      </c>
      <c r="BF199" t="s">
        <v>78</v>
      </c>
      <c r="BG199" t="s">
        <v>78</v>
      </c>
      <c r="BH199" t="s">
        <v>78</v>
      </c>
      <c r="BI199" t="s">
        <v>78</v>
      </c>
      <c r="BJ199" t="s">
        <v>78</v>
      </c>
      <c r="BK199" t="s">
        <v>78</v>
      </c>
      <c r="BL199" t="s">
        <v>78</v>
      </c>
      <c r="BM199" t="s">
        <v>78</v>
      </c>
      <c r="BN199" t="s">
        <v>55</v>
      </c>
      <c r="BO199" t="s">
        <v>78</v>
      </c>
      <c r="BP199" t="s">
        <v>78</v>
      </c>
      <c r="BQ199" t="s">
        <v>4468</v>
      </c>
      <c r="BR199">
        <v>1900</v>
      </c>
      <c r="BS199" s="45">
        <v>40361</v>
      </c>
      <c r="BT199" s="45">
        <v>40361</v>
      </c>
    </row>
    <row r="200" spans="1:72" x14ac:dyDescent="0.25">
      <c r="A200">
        <v>197</v>
      </c>
      <c r="B200">
        <v>46426</v>
      </c>
      <c r="C200">
        <v>53808</v>
      </c>
      <c r="D200" t="s">
        <v>1897</v>
      </c>
      <c r="E200" t="s">
        <v>5295</v>
      </c>
      <c r="F200">
        <v>3</v>
      </c>
      <c r="G200" t="s">
        <v>4420</v>
      </c>
      <c r="H200">
        <v>7</v>
      </c>
      <c r="I200" t="s">
        <v>4421</v>
      </c>
      <c r="J200">
        <v>0</v>
      </c>
      <c r="N200" t="s">
        <v>4423</v>
      </c>
      <c r="O200">
        <v>2111549</v>
      </c>
      <c r="P200">
        <v>6271145</v>
      </c>
      <c r="Q200">
        <v>3</v>
      </c>
      <c r="R200">
        <v>37.7896</v>
      </c>
      <c r="S200">
        <v>-121.50539999999999</v>
      </c>
      <c r="T200" t="s">
        <v>1373</v>
      </c>
      <c r="U200" t="s">
        <v>397</v>
      </c>
      <c r="V200" t="s">
        <v>87</v>
      </c>
      <c r="W200" t="s">
        <v>87</v>
      </c>
      <c r="X200" t="s">
        <v>4474</v>
      </c>
      <c r="Y200" t="s">
        <v>59</v>
      </c>
      <c r="Z200" t="s">
        <v>5217</v>
      </c>
      <c r="AB200" t="s">
        <v>3014</v>
      </c>
      <c r="AC200">
        <v>40844</v>
      </c>
      <c r="AD200" t="s">
        <v>4476</v>
      </c>
      <c r="AE200" t="s">
        <v>3435</v>
      </c>
      <c r="AF200" t="s">
        <v>4960</v>
      </c>
      <c r="AG200" t="s">
        <v>1898</v>
      </c>
      <c r="AH200" t="s">
        <v>5296</v>
      </c>
      <c r="AI200" t="s">
        <v>5297</v>
      </c>
      <c r="AJ200" t="s">
        <v>5298</v>
      </c>
      <c r="AK200">
        <v>1</v>
      </c>
      <c r="AL200" t="s">
        <v>4474</v>
      </c>
      <c r="AM200" t="s">
        <v>78</v>
      </c>
      <c r="AN200">
        <v>180400030605</v>
      </c>
      <c r="AO200" t="s">
        <v>78</v>
      </c>
      <c r="AP200">
        <v>541</v>
      </c>
      <c r="AQ200" t="s">
        <v>78</v>
      </c>
      <c r="AR200" t="s">
        <v>4430</v>
      </c>
      <c r="AS200" t="s">
        <v>4431</v>
      </c>
      <c r="AT200" t="s">
        <v>78</v>
      </c>
      <c r="AU200" t="s">
        <v>78</v>
      </c>
      <c r="AV200" t="s">
        <v>78</v>
      </c>
      <c r="AW200" t="s">
        <v>78</v>
      </c>
      <c r="AX200" t="s">
        <v>78</v>
      </c>
      <c r="AY200" t="s">
        <v>78</v>
      </c>
      <c r="AZ200" t="s">
        <v>78</v>
      </c>
      <c r="BA200" t="s">
        <v>78</v>
      </c>
      <c r="BB200" t="s">
        <v>78</v>
      </c>
      <c r="BC200" t="s">
        <v>78</v>
      </c>
      <c r="BD200" t="s">
        <v>55</v>
      </c>
      <c r="BE200" t="s">
        <v>78</v>
      </c>
      <c r="BF200" t="s">
        <v>78</v>
      </c>
      <c r="BG200" t="s">
        <v>78</v>
      </c>
      <c r="BH200" t="s">
        <v>78</v>
      </c>
      <c r="BI200" t="s">
        <v>78</v>
      </c>
      <c r="BJ200" t="s">
        <v>78</v>
      </c>
      <c r="BK200" t="s">
        <v>78</v>
      </c>
      <c r="BL200" t="s">
        <v>78</v>
      </c>
      <c r="BM200" t="s">
        <v>78</v>
      </c>
      <c r="BN200" t="s">
        <v>55</v>
      </c>
      <c r="BO200" t="s">
        <v>55</v>
      </c>
      <c r="BP200" t="s">
        <v>78</v>
      </c>
      <c r="BQ200" t="s">
        <v>4468</v>
      </c>
      <c r="BR200">
        <v>1800</v>
      </c>
      <c r="BS200" s="45">
        <v>40361</v>
      </c>
      <c r="BT200" s="45">
        <v>40844</v>
      </c>
    </row>
    <row r="201" spans="1:72" x14ac:dyDescent="0.25">
      <c r="A201">
        <v>198</v>
      </c>
      <c r="B201">
        <v>46427</v>
      </c>
      <c r="C201">
        <v>53809</v>
      </c>
      <c r="D201" t="s">
        <v>1902</v>
      </c>
      <c r="E201" t="s">
        <v>5299</v>
      </c>
      <c r="F201">
        <v>3</v>
      </c>
      <c r="G201" t="s">
        <v>4420</v>
      </c>
      <c r="H201">
        <v>7</v>
      </c>
      <c r="I201" t="s">
        <v>4421</v>
      </c>
      <c r="J201">
        <v>0</v>
      </c>
      <c r="N201" t="s">
        <v>4423</v>
      </c>
      <c r="O201">
        <v>2109109</v>
      </c>
      <c r="P201">
        <v>6275412</v>
      </c>
      <c r="Q201">
        <v>3</v>
      </c>
      <c r="R201">
        <v>37.783099999999997</v>
      </c>
      <c r="S201">
        <v>-121.4906</v>
      </c>
      <c r="T201" t="s">
        <v>1653</v>
      </c>
      <c r="U201" t="s">
        <v>627</v>
      </c>
      <c r="V201" t="s">
        <v>87</v>
      </c>
      <c r="W201" t="s">
        <v>87</v>
      </c>
      <c r="X201" t="s">
        <v>4474</v>
      </c>
      <c r="Y201" t="s">
        <v>59</v>
      </c>
      <c r="Z201" t="s">
        <v>4134</v>
      </c>
      <c r="AA201" t="s">
        <v>1903</v>
      </c>
      <c r="AB201" t="s">
        <v>69</v>
      </c>
      <c r="AC201">
        <v>40844</v>
      </c>
      <c r="AD201" t="s">
        <v>4476</v>
      </c>
      <c r="AE201" t="s">
        <v>3435</v>
      </c>
      <c r="AF201" t="s">
        <v>4960</v>
      </c>
      <c r="AG201" t="s">
        <v>1898</v>
      </c>
      <c r="AH201" t="s">
        <v>5300</v>
      </c>
      <c r="AI201" t="s">
        <v>5297</v>
      </c>
      <c r="AJ201" t="s">
        <v>5301</v>
      </c>
      <c r="AK201">
        <v>1</v>
      </c>
      <c r="AL201" t="s">
        <v>4474</v>
      </c>
      <c r="AM201" t="s">
        <v>78</v>
      </c>
      <c r="AN201">
        <v>180400030605</v>
      </c>
      <c r="AO201" t="s">
        <v>78</v>
      </c>
      <c r="AP201" t="s">
        <v>78</v>
      </c>
      <c r="AQ201" t="s">
        <v>78</v>
      </c>
      <c r="AR201" t="s">
        <v>4430</v>
      </c>
      <c r="AS201" t="s">
        <v>4431</v>
      </c>
      <c r="AT201" t="s">
        <v>78</v>
      </c>
      <c r="AU201" t="s">
        <v>78</v>
      </c>
      <c r="AV201" t="s">
        <v>78</v>
      </c>
      <c r="AW201" t="s">
        <v>78</v>
      </c>
      <c r="AX201" t="s">
        <v>78</v>
      </c>
      <c r="AY201" t="s">
        <v>78</v>
      </c>
      <c r="AZ201" t="s">
        <v>78</v>
      </c>
      <c r="BA201" t="s">
        <v>78</v>
      </c>
      <c r="BB201" t="s">
        <v>78</v>
      </c>
      <c r="BC201" t="s">
        <v>78</v>
      </c>
      <c r="BD201" t="s">
        <v>78</v>
      </c>
      <c r="BE201" t="s">
        <v>78</v>
      </c>
      <c r="BF201" t="s">
        <v>78</v>
      </c>
      <c r="BG201" t="s">
        <v>78</v>
      </c>
      <c r="BH201" t="s">
        <v>78</v>
      </c>
      <c r="BI201" t="s">
        <v>78</v>
      </c>
      <c r="BJ201" t="s">
        <v>78</v>
      </c>
      <c r="BK201" t="s">
        <v>78</v>
      </c>
      <c r="BL201" t="s">
        <v>78</v>
      </c>
      <c r="BM201" t="s">
        <v>78</v>
      </c>
      <c r="BN201" t="s">
        <v>55</v>
      </c>
      <c r="BO201" t="s">
        <v>78</v>
      </c>
      <c r="BP201" t="s">
        <v>78</v>
      </c>
      <c r="BQ201" t="s">
        <v>4468</v>
      </c>
      <c r="BR201">
        <v>1800</v>
      </c>
      <c r="BS201" s="45">
        <v>40361</v>
      </c>
      <c r="BT201" s="45">
        <v>40844</v>
      </c>
    </row>
    <row r="202" spans="1:72" x14ac:dyDescent="0.25">
      <c r="A202">
        <v>199</v>
      </c>
      <c r="B202">
        <v>44162</v>
      </c>
      <c r="C202">
        <v>51478</v>
      </c>
      <c r="D202" t="s">
        <v>659</v>
      </c>
      <c r="E202" t="s">
        <v>5302</v>
      </c>
      <c r="F202">
        <v>1</v>
      </c>
      <c r="G202" t="s">
        <v>4420</v>
      </c>
      <c r="H202">
        <v>6</v>
      </c>
      <c r="I202" t="s">
        <v>4421</v>
      </c>
      <c r="J202">
        <v>21</v>
      </c>
      <c r="K202" t="s">
        <v>4520</v>
      </c>
      <c r="L202" t="s">
        <v>4422</v>
      </c>
      <c r="M202" t="s">
        <v>4434</v>
      </c>
      <c r="N202" t="s">
        <v>4423</v>
      </c>
      <c r="O202">
        <v>2124040</v>
      </c>
      <c r="P202">
        <v>6326584</v>
      </c>
      <c r="Q202">
        <v>3</v>
      </c>
      <c r="R202">
        <v>37.825400000000002</v>
      </c>
      <c r="S202">
        <v>-121.3139</v>
      </c>
      <c r="T202" t="s">
        <v>137</v>
      </c>
      <c r="U202" t="s">
        <v>57</v>
      </c>
      <c r="V202" t="s">
        <v>87</v>
      </c>
      <c r="W202" t="s">
        <v>87</v>
      </c>
      <c r="X202" t="s">
        <v>4474</v>
      </c>
      <c r="Y202" t="s">
        <v>59</v>
      </c>
      <c r="Z202" t="s">
        <v>4222</v>
      </c>
      <c r="AA202" t="s">
        <v>662</v>
      </c>
      <c r="AC202">
        <v>40309</v>
      </c>
      <c r="AD202" t="s">
        <v>4476</v>
      </c>
      <c r="AE202" t="s">
        <v>3435</v>
      </c>
      <c r="AF202" t="s">
        <v>4512</v>
      </c>
      <c r="AG202" t="s">
        <v>660</v>
      </c>
      <c r="AH202" t="s">
        <v>5303</v>
      </c>
      <c r="AI202" t="s">
        <v>5304</v>
      </c>
      <c r="AJ202" t="s">
        <v>661</v>
      </c>
      <c r="AK202">
        <v>1</v>
      </c>
      <c r="AL202" t="s">
        <v>4474</v>
      </c>
      <c r="AM202" t="s">
        <v>78</v>
      </c>
      <c r="AN202">
        <v>180400030205</v>
      </c>
      <c r="AO202" t="s">
        <v>78</v>
      </c>
      <c r="AP202">
        <v>196</v>
      </c>
      <c r="AQ202" t="s">
        <v>78</v>
      </c>
      <c r="AR202" t="s">
        <v>4430</v>
      </c>
      <c r="AS202" t="s">
        <v>4431</v>
      </c>
      <c r="AT202" t="s">
        <v>78</v>
      </c>
      <c r="AU202" t="s">
        <v>78</v>
      </c>
      <c r="AV202" t="s">
        <v>78</v>
      </c>
      <c r="AW202" t="s">
        <v>78</v>
      </c>
      <c r="AX202" t="s">
        <v>78</v>
      </c>
      <c r="AY202" t="s">
        <v>78</v>
      </c>
      <c r="AZ202" t="s">
        <v>78</v>
      </c>
      <c r="BA202" t="s">
        <v>78</v>
      </c>
      <c r="BB202" t="s">
        <v>78</v>
      </c>
      <c r="BC202" t="s">
        <v>78</v>
      </c>
      <c r="BD202" t="s">
        <v>55</v>
      </c>
      <c r="BE202" t="s">
        <v>78</v>
      </c>
      <c r="BF202" t="s">
        <v>78</v>
      </c>
      <c r="BG202" t="s">
        <v>78</v>
      </c>
      <c r="BH202" t="s">
        <v>78</v>
      </c>
      <c r="BI202" t="s">
        <v>78</v>
      </c>
      <c r="BJ202" t="s">
        <v>78</v>
      </c>
      <c r="BK202" t="s">
        <v>78</v>
      </c>
      <c r="BL202" t="s">
        <v>78</v>
      </c>
      <c r="BM202" t="s">
        <v>78</v>
      </c>
      <c r="BN202" t="s">
        <v>55</v>
      </c>
      <c r="BO202" t="s">
        <v>55</v>
      </c>
      <c r="BP202" t="s">
        <v>78</v>
      </c>
      <c r="BQ202" t="s">
        <v>4468</v>
      </c>
      <c r="BR202">
        <v>1901</v>
      </c>
      <c r="BS202" s="45">
        <v>39923</v>
      </c>
      <c r="BT202" s="45">
        <v>39923</v>
      </c>
    </row>
    <row r="203" spans="1:72" x14ac:dyDescent="0.25">
      <c r="A203">
        <v>200</v>
      </c>
      <c r="B203">
        <v>46245</v>
      </c>
      <c r="C203">
        <v>53617</v>
      </c>
      <c r="D203" t="s">
        <v>1649</v>
      </c>
      <c r="E203" t="s">
        <v>5305</v>
      </c>
      <c r="F203">
        <v>0</v>
      </c>
      <c r="H203">
        <v>0</v>
      </c>
      <c r="J203">
        <v>0</v>
      </c>
      <c r="O203">
        <v>2175056</v>
      </c>
      <c r="P203">
        <v>6280954</v>
      </c>
      <c r="Q203">
        <v>3</v>
      </c>
      <c r="R203">
        <v>37.964300000000001</v>
      </c>
      <c r="S203">
        <v>-121.4738</v>
      </c>
      <c r="T203" t="s">
        <v>1634</v>
      </c>
      <c r="U203" t="s">
        <v>641</v>
      </c>
      <c r="V203" t="s">
        <v>87</v>
      </c>
      <c r="W203" t="s">
        <v>87</v>
      </c>
      <c r="X203" t="s">
        <v>4474</v>
      </c>
      <c r="Y203" t="s">
        <v>59</v>
      </c>
      <c r="Z203" t="s">
        <v>4853</v>
      </c>
      <c r="AB203" t="s">
        <v>69</v>
      </c>
      <c r="AC203">
        <v>40823</v>
      </c>
      <c r="AD203" t="s">
        <v>4476</v>
      </c>
      <c r="AE203" t="s">
        <v>3435</v>
      </c>
      <c r="AF203" t="s">
        <v>4870</v>
      </c>
      <c r="AG203" t="s">
        <v>1650</v>
      </c>
      <c r="AH203" t="s">
        <v>5306</v>
      </c>
      <c r="AJ203" t="s">
        <v>1651</v>
      </c>
      <c r="AK203">
        <v>1</v>
      </c>
      <c r="AL203" t="s">
        <v>4474</v>
      </c>
      <c r="AM203" t="s">
        <v>78</v>
      </c>
      <c r="AN203">
        <v>180400030504</v>
      </c>
      <c r="AO203" t="s">
        <v>78</v>
      </c>
      <c r="AP203">
        <v>200</v>
      </c>
      <c r="AQ203" t="s">
        <v>78</v>
      </c>
      <c r="AR203" t="s">
        <v>4430</v>
      </c>
      <c r="AS203" t="s">
        <v>4431</v>
      </c>
      <c r="AT203" t="s">
        <v>78</v>
      </c>
      <c r="AU203" t="s">
        <v>78</v>
      </c>
      <c r="AV203" t="s">
        <v>78</v>
      </c>
      <c r="AW203" t="s">
        <v>78</v>
      </c>
      <c r="AX203" t="s">
        <v>78</v>
      </c>
      <c r="AY203" t="s">
        <v>78</v>
      </c>
      <c r="AZ203" t="s">
        <v>78</v>
      </c>
      <c r="BA203" t="s">
        <v>78</v>
      </c>
      <c r="BB203" t="s">
        <v>78</v>
      </c>
      <c r="BC203" t="s">
        <v>78</v>
      </c>
      <c r="BD203" t="s">
        <v>55</v>
      </c>
      <c r="BE203" t="s">
        <v>78</v>
      </c>
      <c r="BF203" t="s">
        <v>78</v>
      </c>
      <c r="BG203" t="s">
        <v>78</v>
      </c>
      <c r="BH203" t="s">
        <v>78</v>
      </c>
      <c r="BI203" t="s">
        <v>78</v>
      </c>
      <c r="BJ203" t="s">
        <v>78</v>
      </c>
      <c r="BK203" t="s">
        <v>78</v>
      </c>
      <c r="BL203" t="s">
        <v>78</v>
      </c>
      <c r="BM203" t="s">
        <v>78</v>
      </c>
      <c r="BN203" t="s">
        <v>55</v>
      </c>
      <c r="BO203" t="s">
        <v>55</v>
      </c>
      <c r="BP203" t="s">
        <v>78</v>
      </c>
      <c r="BQ203" t="s">
        <v>4468</v>
      </c>
      <c r="BR203">
        <v>1800</v>
      </c>
      <c r="BS203" s="45">
        <v>40359</v>
      </c>
      <c r="BT203" s="45">
        <v>40823</v>
      </c>
    </row>
    <row r="204" spans="1:72" x14ac:dyDescent="0.25">
      <c r="A204">
        <v>201</v>
      </c>
      <c r="B204">
        <v>46248</v>
      </c>
      <c r="C204">
        <v>53620</v>
      </c>
      <c r="D204" t="s">
        <v>1638</v>
      </c>
      <c r="E204" t="s">
        <v>5307</v>
      </c>
      <c r="F204">
        <v>0</v>
      </c>
      <c r="H204">
        <v>0</v>
      </c>
      <c r="J204">
        <v>0</v>
      </c>
      <c r="O204">
        <v>2165424</v>
      </c>
      <c r="P204">
        <v>6255080</v>
      </c>
      <c r="Q204">
        <v>3</v>
      </c>
      <c r="R204">
        <v>37.937100000000001</v>
      </c>
      <c r="S204">
        <v>-121.56310000000001</v>
      </c>
      <c r="T204" t="s">
        <v>1639</v>
      </c>
      <c r="U204" t="s">
        <v>627</v>
      </c>
      <c r="V204" t="s">
        <v>87</v>
      </c>
      <c r="W204" t="s">
        <v>87</v>
      </c>
      <c r="X204" t="s">
        <v>4474</v>
      </c>
      <c r="Y204" t="s">
        <v>94</v>
      </c>
      <c r="Z204" t="s">
        <v>4242</v>
      </c>
      <c r="AA204" t="s">
        <v>1640</v>
      </c>
      <c r="AB204" t="s">
        <v>5013</v>
      </c>
      <c r="AC204">
        <v>40826</v>
      </c>
      <c r="AD204" t="s">
        <v>4476</v>
      </c>
      <c r="AE204" t="s">
        <v>3435</v>
      </c>
      <c r="AF204" t="s">
        <v>5308</v>
      </c>
      <c r="AG204" t="s">
        <v>509</v>
      </c>
      <c r="AH204" t="s">
        <v>5309</v>
      </c>
      <c r="AJ204" t="s">
        <v>509</v>
      </c>
      <c r="AK204">
        <v>1</v>
      </c>
      <c r="AL204" t="s">
        <v>4474</v>
      </c>
      <c r="AM204" t="s">
        <v>78</v>
      </c>
      <c r="AN204">
        <v>180400030905</v>
      </c>
      <c r="AO204" t="s">
        <v>78</v>
      </c>
      <c r="AP204">
        <v>160</v>
      </c>
      <c r="AQ204" t="s">
        <v>78</v>
      </c>
      <c r="AR204" t="s">
        <v>4430</v>
      </c>
      <c r="AS204" t="s">
        <v>4431</v>
      </c>
      <c r="AT204" t="s">
        <v>78</v>
      </c>
      <c r="AU204" t="s">
        <v>78</v>
      </c>
      <c r="AV204" t="s">
        <v>78</v>
      </c>
      <c r="AW204" t="s">
        <v>78</v>
      </c>
      <c r="AX204" t="s">
        <v>78</v>
      </c>
      <c r="AY204" t="s">
        <v>78</v>
      </c>
      <c r="AZ204" t="s">
        <v>78</v>
      </c>
      <c r="BA204" t="s">
        <v>78</v>
      </c>
      <c r="BB204" t="s">
        <v>78</v>
      </c>
      <c r="BC204" t="s">
        <v>78</v>
      </c>
      <c r="BD204" t="s">
        <v>55</v>
      </c>
      <c r="BE204" t="s">
        <v>78</v>
      </c>
      <c r="BF204" t="s">
        <v>78</v>
      </c>
      <c r="BG204" t="s">
        <v>78</v>
      </c>
      <c r="BH204" t="s">
        <v>78</v>
      </c>
      <c r="BI204" t="s">
        <v>78</v>
      </c>
      <c r="BJ204" t="s">
        <v>78</v>
      </c>
      <c r="BK204" t="s">
        <v>78</v>
      </c>
      <c r="BL204" t="s">
        <v>78</v>
      </c>
      <c r="BM204" t="s">
        <v>78</v>
      </c>
      <c r="BN204" t="s">
        <v>55</v>
      </c>
      <c r="BO204" t="s">
        <v>55</v>
      </c>
      <c r="BP204" t="s">
        <v>78</v>
      </c>
      <c r="BQ204" t="s">
        <v>4468</v>
      </c>
      <c r="BR204">
        <v>1800</v>
      </c>
      <c r="BS204" s="45">
        <v>40365</v>
      </c>
      <c r="BT204" s="45">
        <v>40826</v>
      </c>
    </row>
    <row r="205" spans="1:72" x14ac:dyDescent="0.25">
      <c r="A205">
        <v>202</v>
      </c>
      <c r="B205">
        <v>46252</v>
      </c>
      <c r="C205">
        <v>53624</v>
      </c>
      <c r="D205" t="s">
        <v>1633</v>
      </c>
      <c r="E205" t="s">
        <v>5310</v>
      </c>
      <c r="F205">
        <v>0</v>
      </c>
      <c r="H205">
        <v>0</v>
      </c>
      <c r="J205">
        <v>0</v>
      </c>
      <c r="O205">
        <v>2166121</v>
      </c>
      <c r="P205">
        <v>6252821</v>
      </c>
      <c r="Q205">
        <v>3</v>
      </c>
      <c r="R205">
        <v>37.938899999999997</v>
      </c>
      <c r="S205">
        <v>-121.571</v>
      </c>
      <c r="T205" t="s">
        <v>1634</v>
      </c>
      <c r="U205" t="s">
        <v>627</v>
      </c>
      <c r="V205" t="s">
        <v>87</v>
      </c>
      <c r="W205" t="s">
        <v>87</v>
      </c>
      <c r="X205" t="s">
        <v>4474</v>
      </c>
      <c r="Y205" t="s">
        <v>94</v>
      </c>
      <c r="Z205" t="s">
        <v>4242</v>
      </c>
      <c r="AA205" t="s">
        <v>1635</v>
      </c>
      <c r="AB205" t="s">
        <v>5013</v>
      </c>
      <c r="AC205">
        <v>40826</v>
      </c>
      <c r="AD205" t="s">
        <v>4476</v>
      </c>
      <c r="AE205" t="s">
        <v>3435</v>
      </c>
      <c r="AF205" t="s">
        <v>4960</v>
      </c>
      <c r="AG205" t="s">
        <v>509</v>
      </c>
      <c r="AH205" t="s">
        <v>5311</v>
      </c>
      <c r="AJ205" t="s">
        <v>509</v>
      </c>
      <c r="AK205">
        <v>1</v>
      </c>
      <c r="AL205" t="s">
        <v>4474</v>
      </c>
      <c r="AM205" t="s">
        <v>78</v>
      </c>
      <c r="AN205">
        <v>180400030605</v>
      </c>
      <c r="AO205" t="s">
        <v>78</v>
      </c>
      <c r="AP205">
        <v>132</v>
      </c>
      <c r="AQ205" t="s">
        <v>78</v>
      </c>
      <c r="AR205" t="s">
        <v>4430</v>
      </c>
      <c r="AS205" t="s">
        <v>4431</v>
      </c>
      <c r="AT205" t="s">
        <v>78</v>
      </c>
      <c r="AU205" t="s">
        <v>78</v>
      </c>
      <c r="AV205" t="s">
        <v>78</v>
      </c>
      <c r="AW205" t="s">
        <v>78</v>
      </c>
      <c r="AX205" t="s">
        <v>78</v>
      </c>
      <c r="AY205" t="s">
        <v>78</v>
      </c>
      <c r="AZ205" t="s">
        <v>78</v>
      </c>
      <c r="BA205" t="s">
        <v>78</v>
      </c>
      <c r="BB205" t="s">
        <v>78</v>
      </c>
      <c r="BC205" t="s">
        <v>78</v>
      </c>
      <c r="BD205" t="s">
        <v>55</v>
      </c>
      <c r="BE205" t="s">
        <v>78</v>
      </c>
      <c r="BF205" t="s">
        <v>78</v>
      </c>
      <c r="BG205" t="s">
        <v>78</v>
      </c>
      <c r="BH205" t="s">
        <v>78</v>
      </c>
      <c r="BI205" t="s">
        <v>78</v>
      </c>
      <c r="BJ205" t="s">
        <v>78</v>
      </c>
      <c r="BK205" t="s">
        <v>78</v>
      </c>
      <c r="BL205" t="s">
        <v>78</v>
      </c>
      <c r="BM205" t="s">
        <v>78</v>
      </c>
      <c r="BN205" t="s">
        <v>55</v>
      </c>
      <c r="BO205" t="s">
        <v>55</v>
      </c>
      <c r="BP205" t="s">
        <v>78</v>
      </c>
      <c r="BQ205" t="s">
        <v>4432</v>
      </c>
      <c r="BR205">
        <v>1800</v>
      </c>
      <c r="BS205" s="45">
        <v>40365</v>
      </c>
      <c r="BT205" s="45">
        <v>40826</v>
      </c>
    </row>
    <row r="206" spans="1:72" x14ac:dyDescent="0.25">
      <c r="A206">
        <v>203</v>
      </c>
      <c r="B206">
        <v>45530</v>
      </c>
      <c r="C206">
        <v>53158</v>
      </c>
      <c r="D206" t="s">
        <v>1081</v>
      </c>
      <c r="E206" t="s">
        <v>5312</v>
      </c>
      <c r="F206">
        <v>7</v>
      </c>
      <c r="G206" t="s">
        <v>87</v>
      </c>
      <c r="H206">
        <v>4</v>
      </c>
      <c r="I206" t="s">
        <v>4421</v>
      </c>
      <c r="J206">
        <v>27</v>
      </c>
      <c r="N206" t="s">
        <v>4423</v>
      </c>
      <c r="O206">
        <v>1920329</v>
      </c>
      <c r="P206">
        <v>6695862</v>
      </c>
      <c r="Q206">
        <v>2</v>
      </c>
      <c r="R206">
        <v>38.4343</v>
      </c>
      <c r="S206">
        <v>-121.53149999999999</v>
      </c>
      <c r="V206" t="s">
        <v>87</v>
      </c>
      <c r="W206" t="s">
        <v>87</v>
      </c>
      <c r="X206" t="s">
        <v>4538</v>
      </c>
      <c r="Y206" t="s">
        <v>170</v>
      </c>
      <c r="Z206" t="s">
        <v>4668</v>
      </c>
      <c r="AA206" t="s">
        <v>5313</v>
      </c>
      <c r="AB206" t="s">
        <v>5314</v>
      </c>
      <c r="AC206">
        <v>40736</v>
      </c>
      <c r="AD206" t="s">
        <v>4476</v>
      </c>
      <c r="AE206" t="s">
        <v>4540</v>
      </c>
      <c r="AF206" t="s">
        <v>4541</v>
      </c>
      <c r="AG206" t="s">
        <v>1066</v>
      </c>
      <c r="AH206" t="s">
        <v>5315</v>
      </c>
      <c r="AI206" t="s">
        <v>5316</v>
      </c>
      <c r="AJ206" t="s">
        <v>1066</v>
      </c>
      <c r="AK206">
        <v>1</v>
      </c>
      <c r="AL206" t="s">
        <v>4538</v>
      </c>
      <c r="AM206" t="s">
        <v>78</v>
      </c>
      <c r="AN206">
        <v>180201630702</v>
      </c>
      <c r="AO206" t="s">
        <v>78</v>
      </c>
      <c r="AP206" t="s">
        <v>78</v>
      </c>
      <c r="AQ206" t="s">
        <v>78</v>
      </c>
      <c r="AR206" t="s">
        <v>4430</v>
      </c>
      <c r="AS206" t="s">
        <v>4431</v>
      </c>
      <c r="AT206" t="s">
        <v>78</v>
      </c>
      <c r="AU206" t="s">
        <v>78</v>
      </c>
      <c r="AV206" t="s">
        <v>78</v>
      </c>
      <c r="AW206" t="s">
        <v>78</v>
      </c>
      <c r="AX206" t="s">
        <v>78</v>
      </c>
      <c r="AY206" t="s">
        <v>78</v>
      </c>
      <c r="AZ206" t="s">
        <v>78</v>
      </c>
      <c r="BA206" t="s">
        <v>78</v>
      </c>
      <c r="BB206" t="s">
        <v>78</v>
      </c>
      <c r="BC206" t="s">
        <v>78</v>
      </c>
      <c r="BD206" t="s">
        <v>55</v>
      </c>
      <c r="BE206" t="s">
        <v>78</v>
      </c>
      <c r="BF206" t="s">
        <v>78</v>
      </c>
      <c r="BG206" t="s">
        <v>78</v>
      </c>
      <c r="BH206" t="s">
        <v>78</v>
      </c>
      <c r="BI206" t="s">
        <v>78</v>
      </c>
      <c r="BJ206" t="s">
        <v>78</v>
      </c>
      <c r="BK206" t="s">
        <v>78</v>
      </c>
      <c r="BL206" t="s">
        <v>78</v>
      </c>
      <c r="BM206" t="s">
        <v>78</v>
      </c>
      <c r="BN206" t="s">
        <v>55</v>
      </c>
      <c r="BO206" t="s">
        <v>55</v>
      </c>
      <c r="BP206" t="s">
        <v>78</v>
      </c>
      <c r="BQ206" t="s">
        <v>4432</v>
      </c>
      <c r="BR206">
        <v>1880</v>
      </c>
      <c r="BS206" s="45">
        <v>40359</v>
      </c>
      <c r="BT206" s="45">
        <v>40736</v>
      </c>
    </row>
    <row r="207" spans="1:72" x14ac:dyDescent="0.25">
      <c r="A207">
        <v>204</v>
      </c>
      <c r="B207">
        <v>45531</v>
      </c>
      <c r="C207">
        <v>53159</v>
      </c>
      <c r="D207" t="s">
        <v>1072</v>
      </c>
      <c r="E207" t="s">
        <v>5317</v>
      </c>
      <c r="F207">
        <v>4</v>
      </c>
      <c r="G207" t="s">
        <v>87</v>
      </c>
      <c r="H207">
        <v>3</v>
      </c>
      <c r="I207" t="s">
        <v>4421</v>
      </c>
      <c r="J207">
        <v>0</v>
      </c>
      <c r="N207" t="s">
        <v>4423</v>
      </c>
      <c r="O207">
        <v>1840599</v>
      </c>
      <c r="P207">
        <v>6674445</v>
      </c>
      <c r="Q207">
        <v>2</v>
      </c>
      <c r="R207">
        <v>38.215600000000002</v>
      </c>
      <c r="S207">
        <v>-121.6075</v>
      </c>
      <c r="T207" t="s">
        <v>216</v>
      </c>
      <c r="U207" t="s">
        <v>1074</v>
      </c>
      <c r="V207" t="s">
        <v>87</v>
      </c>
      <c r="W207" t="s">
        <v>87</v>
      </c>
      <c r="X207" t="s">
        <v>4538</v>
      </c>
      <c r="Y207" t="s">
        <v>77</v>
      </c>
      <c r="Z207" t="s">
        <v>4613</v>
      </c>
      <c r="AA207" t="s">
        <v>1076</v>
      </c>
      <c r="AB207" t="s">
        <v>5318</v>
      </c>
      <c r="AC207">
        <v>40736</v>
      </c>
      <c r="AD207" t="s">
        <v>4476</v>
      </c>
      <c r="AE207" t="s">
        <v>4540</v>
      </c>
      <c r="AF207" t="s">
        <v>4546</v>
      </c>
      <c r="AG207" t="s">
        <v>1073</v>
      </c>
      <c r="AH207" t="s">
        <v>5319</v>
      </c>
      <c r="AI207" t="s">
        <v>5320</v>
      </c>
      <c r="AJ207" t="s">
        <v>1073</v>
      </c>
      <c r="AK207">
        <v>1</v>
      </c>
      <c r="AL207" t="s">
        <v>4538</v>
      </c>
      <c r="AM207" t="s">
        <v>78</v>
      </c>
      <c r="AN207">
        <v>180201630606</v>
      </c>
      <c r="AO207" t="s">
        <v>78</v>
      </c>
      <c r="AP207">
        <v>213</v>
      </c>
      <c r="AQ207" t="s">
        <v>78</v>
      </c>
      <c r="AR207" t="s">
        <v>4430</v>
      </c>
      <c r="AS207" t="s">
        <v>4431</v>
      </c>
      <c r="AT207" t="s">
        <v>78</v>
      </c>
      <c r="AU207" t="s">
        <v>78</v>
      </c>
      <c r="AV207" t="s">
        <v>78</v>
      </c>
      <c r="AW207" t="s">
        <v>78</v>
      </c>
      <c r="AX207" t="s">
        <v>78</v>
      </c>
      <c r="AY207" t="s">
        <v>78</v>
      </c>
      <c r="AZ207" t="s">
        <v>78</v>
      </c>
      <c r="BA207" t="s">
        <v>78</v>
      </c>
      <c r="BB207" t="s">
        <v>78</v>
      </c>
      <c r="BC207" t="s">
        <v>78</v>
      </c>
      <c r="BD207" t="s">
        <v>55</v>
      </c>
      <c r="BE207" t="s">
        <v>78</v>
      </c>
      <c r="BF207" t="s">
        <v>78</v>
      </c>
      <c r="BG207" t="s">
        <v>78</v>
      </c>
      <c r="BH207" t="s">
        <v>78</v>
      </c>
      <c r="BI207" t="s">
        <v>78</v>
      </c>
      <c r="BJ207" t="s">
        <v>78</v>
      </c>
      <c r="BK207" t="s">
        <v>78</v>
      </c>
      <c r="BL207" t="s">
        <v>78</v>
      </c>
      <c r="BM207" t="s">
        <v>78</v>
      </c>
      <c r="BN207" t="s">
        <v>55</v>
      </c>
      <c r="BO207" t="s">
        <v>55</v>
      </c>
      <c r="BP207" t="s">
        <v>78</v>
      </c>
      <c r="BQ207" t="s">
        <v>4432</v>
      </c>
      <c r="BR207">
        <v>1800</v>
      </c>
      <c r="BS207" s="45">
        <v>40359</v>
      </c>
      <c r="BT207" s="45">
        <v>40359</v>
      </c>
    </row>
    <row r="208" spans="1:72" x14ac:dyDescent="0.25">
      <c r="A208">
        <v>205</v>
      </c>
      <c r="B208">
        <v>46009</v>
      </c>
      <c r="C208">
        <v>53247</v>
      </c>
      <c r="D208" t="s">
        <v>1268</v>
      </c>
      <c r="E208" t="s">
        <v>5321</v>
      </c>
      <c r="F208">
        <v>1</v>
      </c>
      <c r="G208" t="s">
        <v>4420</v>
      </c>
      <c r="H208">
        <v>5</v>
      </c>
      <c r="I208" t="s">
        <v>4421</v>
      </c>
      <c r="J208">
        <v>6</v>
      </c>
      <c r="N208" t="s">
        <v>4423</v>
      </c>
      <c r="O208">
        <v>2144843</v>
      </c>
      <c r="P208">
        <v>6282478</v>
      </c>
      <c r="Q208">
        <v>3</v>
      </c>
      <c r="R208">
        <v>37.881399999999999</v>
      </c>
      <c r="S208">
        <v>-121.4674</v>
      </c>
      <c r="T208" t="s">
        <v>596</v>
      </c>
      <c r="U208" t="s">
        <v>692</v>
      </c>
      <c r="V208" t="s">
        <v>87</v>
      </c>
      <c r="W208" t="s">
        <v>87</v>
      </c>
      <c r="X208" t="s">
        <v>4474</v>
      </c>
      <c r="Y208" t="s">
        <v>59</v>
      </c>
      <c r="Z208" t="s">
        <v>4853</v>
      </c>
      <c r="AA208" t="s">
        <v>1269</v>
      </c>
      <c r="AB208" t="s">
        <v>5256</v>
      </c>
      <c r="AC208">
        <v>40778</v>
      </c>
      <c r="AD208" t="s">
        <v>4476</v>
      </c>
      <c r="AE208" t="s">
        <v>3435</v>
      </c>
      <c r="AF208" t="s">
        <v>4927</v>
      </c>
      <c r="AG208" t="s">
        <v>1264</v>
      </c>
      <c r="AH208" t="s">
        <v>5322</v>
      </c>
      <c r="AI208" t="s">
        <v>5323</v>
      </c>
      <c r="AJ208" t="s">
        <v>1264</v>
      </c>
      <c r="AK208">
        <v>1</v>
      </c>
      <c r="AL208" t="s">
        <v>4474</v>
      </c>
      <c r="AM208" t="s">
        <v>78</v>
      </c>
      <c r="AN208">
        <v>180400030906</v>
      </c>
      <c r="AO208" t="s">
        <v>78</v>
      </c>
      <c r="AP208">
        <v>1628</v>
      </c>
      <c r="AQ208" t="s">
        <v>78</v>
      </c>
      <c r="AR208" t="s">
        <v>4430</v>
      </c>
      <c r="AS208" t="s">
        <v>4431</v>
      </c>
      <c r="AT208" t="s">
        <v>78</v>
      </c>
      <c r="AU208" t="s">
        <v>78</v>
      </c>
      <c r="AV208" t="s">
        <v>78</v>
      </c>
      <c r="AW208" t="s">
        <v>78</v>
      </c>
      <c r="AX208" t="s">
        <v>78</v>
      </c>
      <c r="AY208" t="s">
        <v>78</v>
      </c>
      <c r="AZ208" t="s">
        <v>78</v>
      </c>
      <c r="BA208" t="s">
        <v>78</v>
      </c>
      <c r="BB208" t="s">
        <v>78</v>
      </c>
      <c r="BC208" t="s">
        <v>78</v>
      </c>
      <c r="BD208" t="s">
        <v>55</v>
      </c>
      <c r="BE208" t="s">
        <v>78</v>
      </c>
      <c r="BF208" t="s">
        <v>78</v>
      </c>
      <c r="BG208" t="s">
        <v>78</v>
      </c>
      <c r="BH208" t="s">
        <v>78</v>
      </c>
      <c r="BI208" t="s">
        <v>78</v>
      </c>
      <c r="BJ208" t="s">
        <v>78</v>
      </c>
      <c r="BK208" t="s">
        <v>78</v>
      </c>
      <c r="BL208" t="s">
        <v>78</v>
      </c>
      <c r="BM208" t="s">
        <v>78</v>
      </c>
      <c r="BN208" t="s">
        <v>55</v>
      </c>
      <c r="BO208" t="s">
        <v>55</v>
      </c>
      <c r="BP208" t="s">
        <v>78</v>
      </c>
      <c r="BQ208" t="s">
        <v>4468</v>
      </c>
      <c r="BR208">
        <v>1800</v>
      </c>
      <c r="BS208" s="45">
        <v>40360</v>
      </c>
      <c r="BT208" s="45">
        <v>40745</v>
      </c>
    </row>
    <row r="209" spans="1:72" x14ac:dyDescent="0.25">
      <c r="A209">
        <v>206</v>
      </c>
      <c r="B209">
        <v>46010</v>
      </c>
      <c r="C209">
        <v>53287</v>
      </c>
      <c r="D209" t="s">
        <v>1274</v>
      </c>
      <c r="E209" t="s">
        <v>5324</v>
      </c>
      <c r="F209">
        <v>1</v>
      </c>
      <c r="G209" t="s">
        <v>4420</v>
      </c>
      <c r="H209">
        <v>5</v>
      </c>
      <c r="I209" t="s">
        <v>4421</v>
      </c>
      <c r="J209">
        <v>1</v>
      </c>
      <c r="L209" t="s">
        <v>4434</v>
      </c>
      <c r="M209" t="s">
        <v>4422</v>
      </c>
      <c r="N209" t="s">
        <v>4423</v>
      </c>
      <c r="O209">
        <v>2142295</v>
      </c>
      <c r="P209">
        <v>6308525</v>
      </c>
      <c r="Q209">
        <v>3</v>
      </c>
      <c r="R209">
        <v>37.875100000000003</v>
      </c>
      <c r="S209">
        <v>-121.3771</v>
      </c>
      <c r="T209" t="s">
        <v>596</v>
      </c>
      <c r="U209" t="s">
        <v>692</v>
      </c>
      <c r="V209" t="s">
        <v>87</v>
      </c>
      <c r="W209" t="s">
        <v>87</v>
      </c>
      <c r="X209" t="s">
        <v>4474</v>
      </c>
      <c r="Y209" t="s">
        <v>59</v>
      </c>
      <c r="Z209" t="s">
        <v>4853</v>
      </c>
      <c r="AA209" t="s">
        <v>1275</v>
      </c>
      <c r="AB209" t="s">
        <v>1148</v>
      </c>
      <c r="AC209">
        <v>40778</v>
      </c>
      <c r="AD209" t="s">
        <v>4476</v>
      </c>
      <c r="AE209" t="s">
        <v>3435</v>
      </c>
      <c r="AF209" t="s">
        <v>4927</v>
      </c>
      <c r="AG209" t="s">
        <v>602</v>
      </c>
      <c r="AH209" t="s">
        <v>5325</v>
      </c>
      <c r="AI209" t="s">
        <v>4981</v>
      </c>
      <c r="AJ209" t="s">
        <v>603</v>
      </c>
      <c r="AK209">
        <v>1</v>
      </c>
      <c r="AL209" t="s">
        <v>4474</v>
      </c>
      <c r="AM209" t="s">
        <v>78</v>
      </c>
      <c r="AN209">
        <v>180400030906</v>
      </c>
      <c r="AO209" t="s">
        <v>78</v>
      </c>
      <c r="AP209">
        <v>100</v>
      </c>
      <c r="AQ209" t="s">
        <v>78</v>
      </c>
      <c r="AR209" t="s">
        <v>4430</v>
      </c>
      <c r="AS209" t="s">
        <v>4431</v>
      </c>
      <c r="AT209" t="s">
        <v>78</v>
      </c>
      <c r="AU209" t="s">
        <v>78</v>
      </c>
      <c r="AV209" t="s">
        <v>78</v>
      </c>
      <c r="AW209" t="s">
        <v>78</v>
      </c>
      <c r="AX209" t="s">
        <v>78</v>
      </c>
      <c r="AY209" t="s">
        <v>78</v>
      </c>
      <c r="AZ209" t="s">
        <v>78</v>
      </c>
      <c r="BA209" t="s">
        <v>78</v>
      </c>
      <c r="BB209" t="s">
        <v>78</v>
      </c>
      <c r="BC209" t="s">
        <v>78</v>
      </c>
      <c r="BD209" t="s">
        <v>55</v>
      </c>
      <c r="BE209" t="s">
        <v>78</v>
      </c>
      <c r="BF209" t="s">
        <v>78</v>
      </c>
      <c r="BG209" t="s">
        <v>78</v>
      </c>
      <c r="BH209" t="s">
        <v>78</v>
      </c>
      <c r="BI209" t="s">
        <v>78</v>
      </c>
      <c r="BJ209" t="s">
        <v>78</v>
      </c>
      <c r="BK209" t="s">
        <v>78</v>
      </c>
      <c r="BL209" t="s">
        <v>78</v>
      </c>
      <c r="BM209" t="s">
        <v>78</v>
      </c>
      <c r="BN209" t="s">
        <v>55</v>
      </c>
      <c r="BO209" t="s">
        <v>55</v>
      </c>
      <c r="BP209" t="s">
        <v>78</v>
      </c>
      <c r="BQ209" t="s">
        <v>4468</v>
      </c>
      <c r="BR209">
        <v>1800</v>
      </c>
      <c r="BS209" s="45">
        <v>40360</v>
      </c>
      <c r="BT209" s="45">
        <v>40750</v>
      </c>
    </row>
    <row r="210" spans="1:72" x14ac:dyDescent="0.25">
      <c r="A210">
        <v>207</v>
      </c>
      <c r="B210">
        <v>44785</v>
      </c>
      <c r="C210">
        <v>52195</v>
      </c>
      <c r="D210" t="s">
        <v>1199</v>
      </c>
      <c r="E210" t="s">
        <v>5326</v>
      </c>
      <c r="F210">
        <v>1</v>
      </c>
      <c r="G210" t="s">
        <v>4420</v>
      </c>
      <c r="H210">
        <v>5</v>
      </c>
      <c r="I210" t="s">
        <v>4421</v>
      </c>
      <c r="J210">
        <v>33</v>
      </c>
      <c r="L210" t="s">
        <v>4435</v>
      </c>
      <c r="M210" t="s">
        <v>4434</v>
      </c>
      <c r="N210" t="s">
        <v>4423</v>
      </c>
      <c r="O210">
        <v>2115237</v>
      </c>
      <c r="P210">
        <v>6295157</v>
      </c>
      <c r="Q210">
        <v>3</v>
      </c>
      <c r="R210">
        <v>37.8005</v>
      </c>
      <c r="S210">
        <v>-121.4224</v>
      </c>
      <c r="T210" t="s">
        <v>128</v>
      </c>
      <c r="U210" t="s">
        <v>1729</v>
      </c>
      <c r="V210" t="s">
        <v>87</v>
      </c>
      <c r="W210" t="s">
        <v>87</v>
      </c>
      <c r="X210" t="s">
        <v>4474</v>
      </c>
      <c r="Y210" t="s">
        <v>59</v>
      </c>
      <c r="Z210" t="s">
        <v>4134</v>
      </c>
      <c r="AB210" t="s">
        <v>5327</v>
      </c>
      <c r="AC210">
        <v>40380</v>
      </c>
      <c r="AD210" t="s">
        <v>4476</v>
      </c>
      <c r="AE210" t="s">
        <v>3435</v>
      </c>
      <c r="AF210" t="s">
        <v>4960</v>
      </c>
      <c r="AG210" t="s">
        <v>1200</v>
      </c>
      <c r="AH210" t="s">
        <v>5328</v>
      </c>
      <c r="AI210" t="s">
        <v>5329</v>
      </c>
      <c r="AJ210" t="s">
        <v>1201</v>
      </c>
      <c r="AK210">
        <v>1</v>
      </c>
      <c r="AL210" t="s">
        <v>4474</v>
      </c>
      <c r="AM210" t="s">
        <v>78</v>
      </c>
      <c r="AN210">
        <v>180400030605</v>
      </c>
      <c r="AO210" t="s">
        <v>78</v>
      </c>
      <c r="AP210">
        <v>4607.1000000000004</v>
      </c>
      <c r="AQ210" t="s">
        <v>78</v>
      </c>
      <c r="AR210" t="s">
        <v>4430</v>
      </c>
      <c r="AS210" t="s">
        <v>4431</v>
      </c>
      <c r="AT210" t="s">
        <v>78</v>
      </c>
      <c r="AU210" t="s">
        <v>78</v>
      </c>
      <c r="AV210" t="s">
        <v>78</v>
      </c>
      <c r="AW210" t="s">
        <v>78</v>
      </c>
      <c r="AX210" t="s">
        <v>78</v>
      </c>
      <c r="AY210" t="s">
        <v>78</v>
      </c>
      <c r="AZ210" t="s">
        <v>78</v>
      </c>
      <c r="BA210" t="s">
        <v>78</v>
      </c>
      <c r="BB210" t="s">
        <v>78</v>
      </c>
      <c r="BC210" t="s">
        <v>78</v>
      </c>
      <c r="BD210" t="s">
        <v>55</v>
      </c>
      <c r="BE210" t="s">
        <v>78</v>
      </c>
      <c r="BF210" t="s">
        <v>78</v>
      </c>
      <c r="BG210" t="s">
        <v>78</v>
      </c>
      <c r="BH210" t="s">
        <v>78</v>
      </c>
      <c r="BI210" t="s">
        <v>78</v>
      </c>
      <c r="BJ210" t="s">
        <v>78</v>
      </c>
      <c r="BK210" t="s">
        <v>78</v>
      </c>
      <c r="BL210" t="s">
        <v>78</v>
      </c>
      <c r="BM210" t="s">
        <v>78</v>
      </c>
      <c r="BN210" t="s">
        <v>55</v>
      </c>
      <c r="BO210" t="s">
        <v>55</v>
      </c>
      <c r="BP210" t="s">
        <v>78</v>
      </c>
      <c r="BQ210" t="s">
        <v>4468</v>
      </c>
      <c r="BR210">
        <v>1913</v>
      </c>
      <c r="BS210" s="45">
        <v>40354</v>
      </c>
      <c r="BT210" s="45">
        <v>40354</v>
      </c>
    </row>
    <row r="211" spans="1:72" x14ac:dyDescent="0.25">
      <c r="A211">
        <v>208</v>
      </c>
      <c r="B211">
        <v>45532</v>
      </c>
      <c r="C211">
        <v>53160</v>
      </c>
      <c r="D211" t="s">
        <v>1065</v>
      </c>
      <c r="E211" t="s">
        <v>5330</v>
      </c>
      <c r="F211">
        <v>7</v>
      </c>
      <c r="G211" t="s">
        <v>87</v>
      </c>
      <c r="H211">
        <v>4</v>
      </c>
      <c r="I211" t="s">
        <v>4421</v>
      </c>
      <c r="J211">
        <v>27</v>
      </c>
      <c r="N211" t="s">
        <v>4423</v>
      </c>
      <c r="O211">
        <v>1921023</v>
      </c>
      <c r="P211">
        <v>6696959</v>
      </c>
      <c r="Q211">
        <v>2</v>
      </c>
      <c r="R211">
        <v>38.436199999999999</v>
      </c>
      <c r="S211">
        <v>-121.5277</v>
      </c>
      <c r="T211" t="s">
        <v>1067</v>
      </c>
      <c r="U211" t="s">
        <v>216</v>
      </c>
      <c r="V211" t="s">
        <v>87</v>
      </c>
      <c r="W211" t="s">
        <v>87</v>
      </c>
      <c r="X211" t="s">
        <v>4538</v>
      </c>
      <c r="Y211" t="s">
        <v>170</v>
      </c>
      <c r="Z211" t="s">
        <v>4668</v>
      </c>
      <c r="AA211" t="s">
        <v>5331</v>
      </c>
      <c r="AB211" t="s">
        <v>5332</v>
      </c>
      <c r="AC211">
        <v>40737</v>
      </c>
      <c r="AD211" t="s">
        <v>4476</v>
      </c>
      <c r="AE211" t="s">
        <v>4540</v>
      </c>
      <c r="AF211" t="s">
        <v>4546</v>
      </c>
      <c r="AG211" t="s">
        <v>1066</v>
      </c>
      <c r="AH211" t="s">
        <v>5333</v>
      </c>
      <c r="AI211" t="s">
        <v>5316</v>
      </c>
      <c r="AJ211" t="s">
        <v>1066</v>
      </c>
      <c r="AK211">
        <v>1</v>
      </c>
      <c r="AL211" t="s">
        <v>4538</v>
      </c>
      <c r="AM211" t="s">
        <v>78</v>
      </c>
      <c r="AN211">
        <v>180201630606</v>
      </c>
      <c r="AO211" t="s">
        <v>78</v>
      </c>
      <c r="AP211">
        <v>1000</v>
      </c>
      <c r="AQ211" t="s">
        <v>78</v>
      </c>
      <c r="AR211" t="s">
        <v>4430</v>
      </c>
      <c r="AS211" t="s">
        <v>4431</v>
      </c>
      <c r="AT211" t="s">
        <v>78</v>
      </c>
      <c r="AU211" t="s">
        <v>78</v>
      </c>
      <c r="AV211" t="s">
        <v>78</v>
      </c>
      <c r="AW211" t="s">
        <v>78</v>
      </c>
      <c r="AX211" t="s">
        <v>78</v>
      </c>
      <c r="AY211" t="s">
        <v>78</v>
      </c>
      <c r="AZ211" t="s">
        <v>78</v>
      </c>
      <c r="BA211" t="s">
        <v>78</v>
      </c>
      <c r="BB211" t="s">
        <v>78</v>
      </c>
      <c r="BC211" t="s">
        <v>78</v>
      </c>
      <c r="BD211" t="s">
        <v>55</v>
      </c>
      <c r="BE211" t="s">
        <v>78</v>
      </c>
      <c r="BF211" t="s">
        <v>78</v>
      </c>
      <c r="BG211" t="s">
        <v>78</v>
      </c>
      <c r="BH211" t="s">
        <v>78</v>
      </c>
      <c r="BI211" t="s">
        <v>78</v>
      </c>
      <c r="BJ211" t="s">
        <v>78</v>
      </c>
      <c r="BK211" t="s">
        <v>78</v>
      </c>
      <c r="BL211" t="s">
        <v>78</v>
      </c>
      <c r="BM211" t="s">
        <v>78</v>
      </c>
      <c r="BN211" t="s">
        <v>55</v>
      </c>
      <c r="BO211" t="s">
        <v>55</v>
      </c>
      <c r="BP211" t="s">
        <v>78</v>
      </c>
      <c r="BQ211" t="s">
        <v>4432</v>
      </c>
      <c r="BR211">
        <v>1880</v>
      </c>
      <c r="BS211" s="45">
        <v>40358</v>
      </c>
      <c r="BT211" s="45">
        <v>40737</v>
      </c>
    </row>
    <row r="212" spans="1:72" x14ac:dyDescent="0.25">
      <c r="A212">
        <v>209</v>
      </c>
      <c r="B212">
        <v>45535</v>
      </c>
      <c r="C212">
        <v>53164</v>
      </c>
      <c r="D212" t="s">
        <v>1061</v>
      </c>
      <c r="E212" t="s">
        <v>5334</v>
      </c>
      <c r="F212">
        <v>3</v>
      </c>
      <c r="G212" t="s">
        <v>87</v>
      </c>
      <c r="H212">
        <v>4</v>
      </c>
      <c r="I212" t="s">
        <v>4421</v>
      </c>
      <c r="J212">
        <v>33</v>
      </c>
      <c r="L212" t="s">
        <v>4448</v>
      </c>
      <c r="N212" t="s">
        <v>4423</v>
      </c>
      <c r="O212">
        <v>2214937</v>
      </c>
      <c r="P212">
        <v>6257697</v>
      </c>
      <c r="Q212">
        <v>3</v>
      </c>
      <c r="R212">
        <v>38.073099999999997</v>
      </c>
      <c r="S212">
        <v>-121.556</v>
      </c>
      <c r="U212" t="s">
        <v>128</v>
      </c>
      <c r="V212" t="s">
        <v>87</v>
      </c>
      <c r="W212" t="s">
        <v>87</v>
      </c>
      <c r="X212" t="s">
        <v>4474</v>
      </c>
      <c r="Y212" t="s">
        <v>59</v>
      </c>
      <c r="Z212" t="s">
        <v>4342</v>
      </c>
      <c r="AA212" t="s">
        <v>1034</v>
      </c>
      <c r="AB212" t="s">
        <v>5335</v>
      </c>
      <c r="AC212">
        <v>40737</v>
      </c>
      <c r="AD212" t="s">
        <v>4476</v>
      </c>
      <c r="AE212" t="s">
        <v>3435</v>
      </c>
      <c r="AF212" t="s">
        <v>4927</v>
      </c>
      <c r="AG212" t="s">
        <v>1032</v>
      </c>
      <c r="AH212" t="s">
        <v>5336</v>
      </c>
      <c r="AI212" t="s">
        <v>5337</v>
      </c>
      <c r="AJ212" t="s">
        <v>1033</v>
      </c>
      <c r="AK212">
        <v>1</v>
      </c>
      <c r="AL212" t="s">
        <v>4474</v>
      </c>
      <c r="AM212" t="s">
        <v>78</v>
      </c>
      <c r="AN212">
        <v>180400030906</v>
      </c>
      <c r="AO212" t="s">
        <v>78</v>
      </c>
      <c r="AP212">
        <v>159.4</v>
      </c>
      <c r="AQ212" t="s">
        <v>78</v>
      </c>
      <c r="AR212" t="s">
        <v>4430</v>
      </c>
      <c r="AS212" t="s">
        <v>4431</v>
      </c>
      <c r="AT212" t="s">
        <v>78</v>
      </c>
      <c r="AU212" t="s">
        <v>78</v>
      </c>
      <c r="AV212" t="s">
        <v>78</v>
      </c>
      <c r="AW212" t="s">
        <v>78</v>
      </c>
      <c r="AX212" t="s">
        <v>78</v>
      </c>
      <c r="AY212" t="s">
        <v>78</v>
      </c>
      <c r="AZ212" t="s">
        <v>78</v>
      </c>
      <c r="BA212" t="s">
        <v>78</v>
      </c>
      <c r="BB212" t="s">
        <v>78</v>
      </c>
      <c r="BC212" t="s">
        <v>78</v>
      </c>
      <c r="BD212" t="s">
        <v>55</v>
      </c>
      <c r="BE212" t="s">
        <v>78</v>
      </c>
      <c r="BF212" t="s">
        <v>78</v>
      </c>
      <c r="BG212" t="s">
        <v>78</v>
      </c>
      <c r="BH212" t="s">
        <v>78</v>
      </c>
      <c r="BI212" t="s">
        <v>78</v>
      </c>
      <c r="BJ212" t="s">
        <v>78</v>
      </c>
      <c r="BK212" t="s">
        <v>78</v>
      </c>
      <c r="BL212" t="s">
        <v>78</v>
      </c>
      <c r="BM212" t="s">
        <v>78</v>
      </c>
      <c r="BN212" t="s">
        <v>55</v>
      </c>
      <c r="BO212" t="s">
        <v>55</v>
      </c>
      <c r="BP212" t="s">
        <v>78</v>
      </c>
      <c r="BQ212" t="s">
        <v>4468</v>
      </c>
      <c r="BR212">
        <v>1800</v>
      </c>
      <c r="BS212" s="45">
        <v>40359</v>
      </c>
      <c r="BT212" s="45">
        <v>40737</v>
      </c>
    </row>
    <row r="213" spans="1:72" x14ac:dyDescent="0.25">
      <c r="A213">
        <v>210</v>
      </c>
      <c r="B213">
        <v>45538</v>
      </c>
      <c r="C213">
        <v>53166</v>
      </c>
      <c r="D213" t="s">
        <v>1039</v>
      </c>
      <c r="E213" t="s">
        <v>5338</v>
      </c>
      <c r="F213">
        <v>5</v>
      </c>
      <c r="G213" t="s">
        <v>87</v>
      </c>
      <c r="H213">
        <v>3</v>
      </c>
      <c r="I213" t="s">
        <v>4421</v>
      </c>
      <c r="J213">
        <v>32</v>
      </c>
      <c r="L213" t="s">
        <v>4422</v>
      </c>
      <c r="M213" t="s">
        <v>4434</v>
      </c>
      <c r="N213" t="s">
        <v>4423</v>
      </c>
      <c r="O213">
        <v>1847502</v>
      </c>
      <c r="P213">
        <v>6657789</v>
      </c>
      <c r="Q213">
        <v>2</v>
      </c>
      <c r="R213">
        <v>38.2348</v>
      </c>
      <c r="S213">
        <v>-121.66540000000001</v>
      </c>
      <c r="T213" t="s">
        <v>5339</v>
      </c>
      <c r="U213" t="s">
        <v>2262</v>
      </c>
      <c r="V213" t="s">
        <v>87</v>
      </c>
      <c r="W213" t="s">
        <v>87</v>
      </c>
      <c r="X213" t="s">
        <v>4538</v>
      </c>
      <c r="Y213" t="s">
        <v>77</v>
      </c>
      <c r="Z213" t="s">
        <v>5096</v>
      </c>
      <c r="AA213" t="s">
        <v>5340</v>
      </c>
      <c r="AB213" t="s">
        <v>5341</v>
      </c>
      <c r="AC213">
        <v>40737</v>
      </c>
      <c r="AD213" t="s">
        <v>4476</v>
      </c>
      <c r="AE213" t="s">
        <v>4540</v>
      </c>
      <c r="AF213" t="s">
        <v>4546</v>
      </c>
      <c r="AG213" t="s">
        <v>1040</v>
      </c>
      <c r="AH213" t="s">
        <v>5342</v>
      </c>
      <c r="AI213" t="s">
        <v>5343</v>
      </c>
      <c r="AJ213" t="s">
        <v>1041</v>
      </c>
      <c r="AK213">
        <v>1</v>
      </c>
      <c r="AL213" t="s">
        <v>4538</v>
      </c>
      <c r="AM213" t="s">
        <v>78</v>
      </c>
      <c r="AN213">
        <v>180201630606</v>
      </c>
      <c r="AO213" t="s">
        <v>78</v>
      </c>
      <c r="AP213">
        <v>212</v>
      </c>
      <c r="AQ213" t="s">
        <v>78</v>
      </c>
      <c r="AR213" t="s">
        <v>4430</v>
      </c>
      <c r="AS213" t="s">
        <v>4431</v>
      </c>
      <c r="AT213" t="s">
        <v>78</v>
      </c>
      <c r="AU213" t="s">
        <v>78</v>
      </c>
      <c r="AV213" t="s">
        <v>78</v>
      </c>
      <c r="AW213" t="s">
        <v>78</v>
      </c>
      <c r="AX213" t="s">
        <v>78</v>
      </c>
      <c r="AY213" t="s">
        <v>78</v>
      </c>
      <c r="AZ213" t="s">
        <v>78</v>
      </c>
      <c r="BA213" t="s">
        <v>78</v>
      </c>
      <c r="BB213" t="s">
        <v>78</v>
      </c>
      <c r="BC213" t="s">
        <v>78</v>
      </c>
      <c r="BD213" t="s">
        <v>55</v>
      </c>
      <c r="BE213" t="s">
        <v>78</v>
      </c>
      <c r="BF213" t="s">
        <v>78</v>
      </c>
      <c r="BG213" t="s">
        <v>78</v>
      </c>
      <c r="BH213" t="s">
        <v>78</v>
      </c>
      <c r="BI213" t="s">
        <v>78</v>
      </c>
      <c r="BJ213" t="s">
        <v>78</v>
      </c>
      <c r="BK213" t="s">
        <v>78</v>
      </c>
      <c r="BL213" t="s">
        <v>78</v>
      </c>
      <c r="BM213" t="s">
        <v>78</v>
      </c>
      <c r="BN213" t="s">
        <v>55</v>
      </c>
      <c r="BO213" t="s">
        <v>55</v>
      </c>
      <c r="BP213" t="s">
        <v>78</v>
      </c>
      <c r="BQ213" t="s">
        <v>4432</v>
      </c>
      <c r="BR213" t="s">
        <v>78</v>
      </c>
      <c r="BS213" s="45">
        <v>40359</v>
      </c>
      <c r="BT213" s="45">
        <v>40737</v>
      </c>
    </row>
    <row r="214" spans="1:72" x14ac:dyDescent="0.25">
      <c r="A214">
        <v>211</v>
      </c>
      <c r="B214">
        <v>45540</v>
      </c>
      <c r="C214">
        <v>53168</v>
      </c>
      <c r="D214" t="s">
        <v>978</v>
      </c>
      <c r="E214" t="s">
        <v>5344</v>
      </c>
      <c r="F214">
        <v>2</v>
      </c>
      <c r="G214" t="s">
        <v>87</v>
      </c>
      <c r="H214">
        <v>5</v>
      </c>
      <c r="I214" t="s">
        <v>4421</v>
      </c>
      <c r="J214">
        <v>36</v>
      </c>
      <c r="L214" t="s">
        <v>4422</v>
      </c>
      <c r="N214" t="s">
        <v>4423</v>
      </c>
      <c r="O214">
        <v>2214216</v>
      </c>
      <c r="P214">
        <v>6311087</v>
      </c>
      <c r="Q214">
        <v>3</v>
      </c>
      <c r="R214">
        <v>38.072699999999998</v>
      </c>
      <c r="S214">
        <v>-121.37050000000001</v>
      </c>
      <c r="T214" t="s">
        <v>1009</v>
      </c>
      <c r="U214" t="s">
        <v>4888</v>
      </c>
      <c r="V214" t="s">
        <v>87</v>
      </c>
      <c r="W214" t="s">
        <v>87</v>
      </c>
      <c r="X214" t="s">
        <v>4474</v>
      </c>
      <c r="Y214" t="s">
        <v>59</v>
      </c>
      <c r="Z214" t="s">
        <v>4889</v>
      </c>
      <c r="AA214" t="s">
        <v>980</v>
      </c>
      <c r="AB214" t="s">
        <v>5345</v>
      </c>
      <c r="AC214">
        <v>40737</v>
      </c>
      <c r="AD214" t="s">
        <v>4476</v>
      </c>
      <c r="AE214" t="s">
        <v>3435</v>
      </c>
      <c r="AF214" t="s">
        <v>4891</v>
      </c>
      <c r="AG214" t="s">
        <v>952</v>
      </c>
      <c r="AH214" t="s">
        <v>5346</v>
      </c>
      <c r="AI214" t="s">
        <v>5347</v>
      </c>
      <c r="AJ214" t="s">
        <v>979</v>
      </c>
      <c r="AK214">
        <v>1</v>
      </c>
      <c r="AL214" t="s">
        <v>4474</v>
      </c>
      <c r="AM214" t="s">
        <v>78</v>
      </c>
      <c r="AN214">
        <v>180400030902</v>
      </c>
      <c r="AO214" t="s">
        <v>78</v>
      </c>
      <c r="AP214">
        <v>224.2</v>
      </c>
      <c r="AQ214" t="s">
        <v>78</v>
      </c>
      <c r="AR214" t="s">
        <v>4430</v>
      </c>
      <c r="AS214" t="s">
        <v>4431</v>
      </c>
      <c r="AT214" t="s">
        <v>78</v>
      </c>
      <c r="AU214" t="s">
        <v>78</v>
      </c>
      <c r="AV214" t="s">
        <v>78</v>
      </c>
      <c r="AW214" t="s">
        <v>78</v>
      </c>
      <c r="AX214" t="s">
        <v>78</v>
      </c>
      <c r="AY214" t="s">
        <v>78</v>
      </c>
      <c r="AZ214" t="s">
        <v>78</v>
      </c>
      <c r="BA214" t="s">
        <v>78</v>
      </c>
      <c r="BB214" t="s">
        <v>78</v>
      </c>
      <c r="BC214" t="s">
        <v>78</v>
      </c>
      <c r="BD214" t="s">
        <v>55</v>
      </c>
      <c r="BE214" t="s">
        <v>78</v>
      </c>
      <c r="BF214" t="s">
        <v>78</v>
      </c>
      <c r="BG214" t="s">
        <v>78</v>
      </c>
      <c r="BH214" t="s">
        <v>78</v>
      </c>
      <c r="BI214" t="s">
        <v>78</v>
      </c>
      <c r="BJ214" t="s">
        <v>78</v>
      </c>
      <c r="BK214" t="s">
        <v>78</v>
      </c>
      <c r="BL214" t="s">
        <v>78</v>
      </c>
      <c r="BM214" t="s">
        <v>78</v>
      </c>
      <c r="BN214" t="s">
        <v>55</v>
      </c>
      <c r="BO214" t="s">
        <v>55</v>
      </c>
      <c r="BP214" t="s">
        <v>78</v>
      </c>
      <c r="BQ214" t="s">
        <v>4468</v>
      </c>
      <c r="BR214">
        <v>1800</v>
      </c>
      <c r="BS214" s="45">
        <v>40359</v>
      </c>
      <c r="BT214" s="45">
        <v>40737</v>
      </c>
    </row>
    <row r="215" spans="1:72" x14ac:dyDescent="0.25">
      <c r="A215">
        <v>212</v>
      </c>
      <c r="B215">
        <v>45543</v>
      </c>
      <c r="C215">
        <v>53171</v>
      </c>
      <c r="D215" t="s">
        <v>977</v>
      </c>
      <c r="E215" t="s">
        <v>5348</v>
      </c>
      <c r="F215">
        <v>3</v>
      </c>
      <c r="G215" t="s">
        <v>87</v>
      </c>
      <c r="H215">
        <v>4</v>
      </c>
      <c r="I215" t="s">
        <v>4421</v>
      </c>
      <c r="J215">
        <v>28</v>
      </c>
      <c r="L215" t="s">
        <v>4435</v>
      </c>
      <c r="N215" t="s">
        <v>4423</v>
      </c>
      <c r="O215">
        <v>2217943</v>
      </c>
      <c r="P215">
        <v>6261267</v>
      </c>
      <c r="Q215">
        <v>3</v>
      </c>
      <c r="R215">
        <v>38.081499999999998</v>
      </c>
      <c r="S215">
        <v>-121.5437</v>
      </c>
      <c r="T215" t="s">
        <v>128</v>
      </c>
      <c r="U215" t="s">
        <v>5349</v>
      </c>
      <c r="V215" t="s">
        <v>87</v>
      </c>
      <c r="W215" t="s">
        <v>87</v>
      </c>
      <c r="X215" t="s">
        <v>4474</v>
      </c>
      <c r="Y215" t="s">
        <v>59</v>
      </c>
      <c r="Z215" t="s">
        <v>4342</v>
      </c>
      <c r="AA215" t="s">
        <v>967</v>
      </c>
      <c r="AB215" t="s">
        <v>5350</v>
      </c>
      <c r="AC215">
        <v>40737</v>
      </c>
      <c r="AD215" t="s">
        <v>4476</v>
      </c>
      <c r="AE215" t="s">
        <v>3435</v>
      </c>
      <c r="AF215" t="s">
        <v>4927</v>
      </c>
      <c r="AG215" t="s">
        <v>963</v>
      </c>
      <c r="AH215" t="s">
        <v>5351</v>
      </c>
      <c r="AI215" t="s">
        <v>5352</v>
      </c>
      <c r="AJ215" t="s">
        <v>964</v>
      </c>
      <c r="AK215">
        <v>1</v>
      </c>
      <c r="AL215" t="s">
        <v>4474</v>
      </c>
      <c r="AM215" t="s">
        <v>78</v>
      </c>
      <c r="AN215">
        <v>180400030906</v>
      </c>
      <c r="AO215" t="s">
        <v>78</v>
      </c>
      <c r="AP215">
        <v>113.2</v>
      </c>
      <c r="AQ215" t="s">
        <v>78</v>
      </c>
      <c r="AR215" t="s">
        <v>4430</v>
      </c>
      <c r="AS215" t="s">
        <v>4431</v>
      </c>
      <c r="AT215" t="s">
        <v>78</v>
      </c>
      <c r="AU215" t="s">
        <v>78</v>
      </c>
      <c r="AV215" t="s">
        <v>78</v>
      </c>
      <c r="AW215" t="s">
        <v>78</v>
      </c>
      <c r="AX215" t="s">
        <v>78</v>
      </c>
      <c r="AY215" t="s">
        <v>78</v>
      </c>
      <c r="AZ215" t="s">
        <v>78</v>
      </c>
      <c r="BA215" t="s">
        <v>78</v>
      </c>
      <c r="BB215" t="s">
        <v>78</v>
      </c>
      <c r="BC215" t="s">
        <v>78</v>
      </c>
      <c r="BD215" t="s">
        <v>55</v>
      </c>
      <c r="BE215" t="s">
        <v>78</v>
      </c>
      <c r="BF215" t="s">
        <v>78</v>
      </c>
      <c r="BG215" t="s">
        <v>78</v>
      </c>
      <c r="BH215" t="s">
        <v>78</v>
      </c>
      <c r="BI215" t="s">
        <v>78</v>
      </c>
      <c r="BJ215" t="s">
        <v>78</v>
      </c>
      <c r="BK215" t="s">
        <v>78</v>
      </c>
      <c r="BL215" t="s">
        <v>78</v>
      </c>
      <c r="BM215" t="s">
        <v>78</v>
      </c>
      <c r="BN215" t="s">
        <v>55</v>
      </c>
      <c r="BO215" t="s">
        <v>55</v>
      </c>
      <c r="BP215" t="s">
        <v>78</v>
      </c>
      <c r="BQ215" t="s">
        <v>4468</v>
      </c>
      <c r="BR215">
        <v>1800</v>
      </c>
      <c r="BS215" s="45">
        <v>40359</v>
      </c>
      <c r="BT215" s="45">
        <v>40737</v>
      </c>
    </row>
    <row r="216" spans="1:72" x14ac:dyDescent="0.25">
      <c r="A216">
        <v>213</v>
      </c>
      <c r="B216">
        <v>45545</v>
      </c>
      <c r="C216">
        <v>53173</v>
      </c>
      <c r="D216" t="s">
        <v>975</v>
      </c>
      <c r="E216" t="s">
        <v>5353</v>
      </c>
      <c r="F216">
        <v>3</v>
      </c>
      <c r="G216" t="s">
        <v>87</v>
      </c>
      <c r="H216">
        <v>4</v>
      </c>
      <c r="I216" t="s">
        <v>4421</v>
      </c>
      <c r="J216">
        <v>26</v>
      </c>
      <c r="L216" t="s">
        <v>4448</v>
      </c>
      <c r="N216" t="s">
        <v>4423</v>
      </c>
      <c r="O216">
        <v>2217961</v>
      </c>
      <c r="P216">
        <v>6269712</v>
      </c>
      <c r="Q216">
        <v>3</v>
      </c>
      <c r="R216">
        <v>38.081800000000001</v>
      </c>
      <c r="S216">
        <v>-121.51439999999999</v>
      </c>
      <c r="T216" t="s">
        <v>128</v>
      </c>
      <c r="U216" t="s">
        <v>5349</v>
      </c>
      <c r="V216" t="s">
        <v>87</v>
      </c>
      <c r="W216" t="s">
        <v>87</v>
      </c>
      <c r="X216" t="s">
        <v>4474</v>
      </c>
      <c r="Y216" t="s">
        <v>59</v>
      </c>
      <c r="Z216" t="s">
        <v>4342</v>
      </c>
      <c r="AA216" t="s">
        <v>967</v>
      </c>
      <c r="AB216" t="s">
        <v>5354</v>
      </c>
      <c r="AC216">
        <v>40737</v>
      </c>
      <c r="AD216" t="s">
        <v>4476</v>
      </c>
      <c r="AE216" t="s">
        <v>3435</v>
      </c>
      <c r="AF216" t="s">
        <v>5036</v>
      </c>
      <c r="AG216" t="s">
        <v>963</v>
      </c>
      <c r="AH216" t="s">
        <v>5355</v>
      </c>
      <c r="AI216" t="s">
        <v>5356</v>
      </c>
      <c r="AJ216" t="s">
        <v>964</v>
      </c>
      <c r="AK216">
        <v>1</v>
      </c>
      <c r="AL216" t="s">
        <v>4474</v>
      </c>
      <c r="AM216" t="s">
        <v>78</v>
      </c>
      <c r="AN216">
        <v>180400030903</v>
      </c>
      <c r="AO216" t="s">
        <v>78</v>
      </c>
      <c r="AP216">
        <v>90.6</v>
      </c>
      <c r="AQ216" t="s">
        <v>78</v>
      </c>
      <c r="AR216" t="s">
        <v>4430</v>
      </c>
      <c r="AS216" t="s">
        <v>4431</v>
      </c>
      <c r="AT216" t="s">
        <v>78</v>
      </c>
      <c r="AU216" t="s">
        <v>78</v>
      </c>
      <c r="AV216" t="s">
        <v>78</v>
      </c>
      <c r="AW216" t="s">
        <v>78</v>
      </c>
      <c r="AX216" t="s">
        <v>78</v>
      </c>
      <c r="AY216" t="s">
        <v>78</v>
      </c>
      <c r="AZ216" t="s">
        <v>78</v>
      </c>
      <c r="BA216" t="s">
        <v>78</v>
      </c>
      <c r="BB216" t="s">
        <v>78</v>
      </c>
      <c r="BC216" t="s">
        <v>78</v>
      </c>
      <c r="BD216" t="s">
        <v>55</v>
      </c>
      <c r="BE216" t="s">
        <v>78</v>
      </c>
      <c r="BF216" t="s">
        <v>78</v>
      </c>
      <c r="BG216" t="s">
        <v>78</v>
      </c>
      <c r="BH216" t="s">
        <v>78</v>
      </c>
      <c r="BI216" t="s">
        <v>78</v>
      </c>
      <c r="BJ216" t="s">
        <v>78</v>
      </c>
      <c r="BK216" t="s">
        <v>78</v>
      </c>
      <c r="BL216" t="s">
        <v>78</v>
      </c>
      <c r="BM216" t="s">
        <v>78</v>
      </c>
      <c r="BN216" t="s">
        <v>55</v>
      </c>
      <c r="BO216" t="s">
        <v>55</v>
      </c>
      <c r="BP216" t="s">
        <v>78</v>
      </c>
      <c r="BQ216" t="s">
        <v>4468</v>
      </c>
      <c r="BR216">
        <v>1800</v>
      </c>
      <c r="BS216" s="45">
        <v>40359</v>
      </c>
      <c r="BT216" s="45">
        <v>40737</v>
      </c>
    </row>
    <row r="217" spans="1:72" x14ac:dyDescent="0.25">
      <c r="A217">
        <v>214</v>
      </c>
      <c r="B217">
        <v>46301</v>
      </c>
      <c r="C217">
        <v>53678</v>
      </c>
      <c r="D217" t="s">
        <v>1602</v>
      </c>
      <c r="E217" t="s">
        <v>5357</v>
      </c>
      <c r="F217">
        <v>2</v>
      </c>
      <c r="G217" t="s">
        <v>87</v>
      </c>
      <c r="H217">
        <v>5</v>
      </c>
      <c r="I217" t="s">
        <v>4421</v>
      </c>
      <c r="J217">
        <v>23</v>
      </c>
      <c r="N217" t="s">
        <v>4423</v>
      </c>
      <c r="O217">
        <v>2190375</v>
      </c>
      <c r="P217">
        <v>6302729</v>
      </c>
      <c r="Q217">
        <v>3</v>
      </c>
      <c r="R217">
        <v>38.006999999999998</v>
      </c>
      <c r="S217">
        <v>-121.39870000000001</v>
      </c>
      <c r="T217" t="s">
        <v>1373</v>
      </c>
      <c r="U217" t="s">
        <v>2402</v>
      </c>
      <c r="V217" t="s">
        <v>87</v>
      </c>
      <c r="W217" t="s">
        <v>87</v>
      </c>
      <c r="X217" t="s">
        <v>4474</v>
      </c>
      <c r="Y217" t="s">
        <v>59</v>
      </c>
      <c r="Z217" t="s">
        <v>4334</v>
      </c>
      <c r="AB217" t="s">
        <v>5358</v>
      </c>
      <c r="AC217">
        <v>40834</v>
      </c>
      <c r="AD217" t="s">
        <v>4476</v>
      </c>
      <c r="AE217" t="s">
        <v>3435</v>
      </c>
      <c r="AF217" t="s">
        <v>4870</v>
      </c>
      <c r="AG217" t="s">
        <v>1603</v>
      </c>
      <c r="AH217" t="s">
        <v>5359</v>
      </c>
      <c r="AI217" t="s">
        <v>5360</v>
      </c>
      <c r="AJ217" t="s">
        <v>5242</v>
      </c>
      <c r="AK217">
        <v>1</v>
      </c>
      <c r="AL217" t="s">
        <v>4474</v>
      </c>
      <c r="AM217" t="s">
        <v>78</v>
      </c>
      <c r="AN217">
        <v>180400030504</v>
      </c>
      <c r="AO217" t="s">
        <v>78</v>
      </c>
      <c r="AP217">
        <v>170</v>
      </c>
      <c r="AQ217" t="s">
        <v>78</v>
      </c>
      <c r="AR217" t="s">
        <v>4430</v>
      </c>
      <c r="AS217" t="s">
        <v>4431</v>
      </c>
      <c r="AT217" t="s">
        <v>78</v>
      </c>
      <c r="AU217" t="s">
        <v>78</v>
      </c>
      <c r="AV217" t="s">
        <v>78</v>
      </c>
      <c r="AW217" t="s">
        <v>78</v>
      </c>
      <c r="AX217" t="s">
        <v>78</v>
      </c>
      <c r="AY217" t="s">
        <v>78</v>
      </c>
      <c r="AZ217" t="s">
        <v>78</v>
      </c>
      <c r="BA217" t="s">
        <v>78</v>
      </c>
      <c r="BB217" t="s">
        <v>78</v>
      </c>
      <c r="BC217" t="s">
        <v>78</v>
      </c>
      <c r="BD217" t="s">
        <v>55</v>
      </c>
      <c r="BE217" t="s">
        <v>78</v>
      </c>
      <c r="BF217" t="s">
        <v>78</v>
      </c>
      <c r="BG217" t="s">
        <v>78</v>
      </c>
      <c r="BH217" t="s">
        <v>78</v>
      </c>
      <c r="BI217" t="s">
        <v>78</v>
      </c>
      <c r="BJ217" t="s">
        <v>78</v>
      </c>
      <c r="BK217" t="s">
        <v>78</v>
      </c>
      <c r="BL217" t="s">
        <v>78</v>
      </c>
      <c r="BM217" t="s">
        <v>78</v>
      </c>
      <c r="BN217" t="s">
        <v>55</v>
      </c>
      <c r="BO217" t="s">
        <v>55</v>
      </c>
      <c r="BP217" t="s">
        <v>78</v>
      </c>
      <c r="BQ217" t="s">
        <v>4468</v>
      </c>
      <c r="BR217">
        <v>1800</v>
      </c>
      <c r="BS217" s="45">
        <v>40359</v>
      </c>
      <c r="BT217" s="45">
        <v>40834</v>
      </c>
    </row>
    <row r="218" spans="1:72" x14ac:dyDescent="0.25">
      <c r="A218">
        <v>215</v>
      </c>
      <c r="B218">
        <v>46305</v>
      </c>
      <c r="C218">
        <v>53679</v>
      </c>
      <c r="D218" t="s">
        <v>1616</v>
      </c>
      <c r="E218" t="s">
        <v>5361</v>
      </c>
      <c r="F218">
        <v>1</v>
      </c>
      <c r="G218" t="s">
        <v>87</v>
      </c>
      <c r="H218">
        <v>5</v>
      </c>
      <c r="I218" t="s">
        <v>4421</v>
      </c>
      <c r="J218">
        <v>1</v>
      </c>
      <c r="N218" t="s">
        <v>4423</v>
      </c>
      <c r="O218">
        <v>2142484</v>
      </c>
      <c r="P218">
        <v>6308331</v>
      </c>
      <c r="Q218">
        <v>3</v>
      </c>
      <c r="R218">
        <v>37.875599999999999</v>
      </c>
      <c r="S218">
        <v>-121.3777</v>
      </c>
      <c r="T218" t="s">
        <v>1373</v>
      </c>
      <c r="U218" t="s">
        <v>692</v>
      </c>
      <c r="V218" t="s">
        <v>87</v>
      </c>
      <c r="W218" t="s">
        <v>87</v>
      </c>
      <c r="X218" t="s">
        <v>4474</v>
      </c>
      <c r="Y218" t="s">
        <v>59</v>
      </c>
      <c r="Z218" t="s">
        <v>4853</v>
      </c>
      <c r="AA218" t="s">
        <v>1620</v>
      </c>
      <c r="AB218" t="s">
        <v>5362</v>
      </c>
      <c r="AC218">
        <v>40834</v>
      </c>
      <c r="AD218" t="s">
        <v>4476</v>
      </c>
      <c r="AE218" t="s">
        <v>3435</v>
      </c>
      <c r="AF218" t="s">
        <v>4927</v>
      </c>
      <c r="AG218" t="s">
        <v>1617</v>
      </c>
      <c r="AH218" t="s">
        <v>5363</v>
      </c>
      <c r="AI218" t="s">
        <v>5364</v>
      </c>
      <c r="AJ218" t="s">
        <v>5365</v>
      </c>
      <c r="AK218" t="s">
        <v>78</v>
      </c>
      <c r="AL218" t="s">
        <v>78</v>
      </c>
      <c r="AM218" t="s">
        <v>78</v>
      </c>
      <c r="AN218" t="s">
        <v>78</v>
      </c>
      <c r="AO218" t="s">
        <v>78</v>
      </c>
      <c r="AP218">
        <v>93</v>
      </c>
      <c r="AQ218" t="s">
        <v>78</v>
      </c>
      <c r="AR218" t="s">
        <v>4430</v>
      </c>
      <c r="AS218" t="s">
        <v>4529</v>
      </c>
      <c r="AT218" t="s">
        <v>78</v>
      </c>
      <c r="AU218" t="s">
        <v>78</v>
      </c>
      <c r="AV218" t="s">
        <v>78</v>
      </c>
      <c r="AW218" t="s">
        <v>78</v>
      </c>
      <c r="AX218" t="s">
        <v>78</v>
      </c>
      <c r="AY218" t="s">
        <v>78</v>
      </c>
      <c r="AZ218" t="s">
        <v>78</v>
      </c>
      <c r="BA218" t="s">
        <v>78</v>
      </c>
      <c r="BB218" t="s">
        <v>78</v>
      </c>
      <c r="BC218" t="s">
        <v>78</v>
      </c>
      <c r="BD218" t="s">
        <v>55</v>
      </c>
      <c r="BE218" t="s">
        <v>78</v>
      </c>
      <c r="BF218" t="s">
        <v>78</v>
      </c>
      <c r="BG218" t="s">
        <v>78</v>
      </c>
      <c r="BH218" t="s">
        <v>78</v>
      </c>
      <c r="BI218" t="s">
        <v>78</v>
      </c>
      <c r="BJ218" t="s">
        <v>78</v>
      </c>
      <c r="BK218" t="s">
        <v>78</v>
      </c>
      <c r="BL218" t="s">
        <v>78</v>
      </c>
      <c r="BM218" t="s">
        <v>78</v>
      </c>
      <c r="BN218" t="s">
        <v>55</v>
      </c>
      <c r="BO218" t="s">
        <v>55</v>
      </c>
      <c r="BP218" t="s">
        <v>78</v>
      </c>
      <c r="BQ218" t="s">
        <v>4468</v>
      </c>
      <c r="BR218">
        <v>1800</v>
      </c>
      <c r="BS218" s="45">
        <v>40361</v>
      </c>
      <c r="BT218" s="45">
        <v>40834</v>
      </c>
    </row>
    <row r="219" spans="1:72" x14ac:dyDescent="0.25">
      <c r="A219">
        <v>216</v>
      </c>
      <c r="B219">
        <v>46321</v>
      </c>
      <c r="C219">
        <v>53683</v>
      </c>
      <c r="D219" t="s">
        <v>1576</v>
      </c>
      <c r="E219" t="s">
        <v>5366</v>
      </c>
      <c r="F219">
        <v>2</v>
      </c>
      <c r="G219" t="s">
        <v>87</v>
      </c>
      <c r="H219">
        <v>4</v>
      </c>
      <c r="I219" t="s">
        <v>4421</v>
      </c>
      <c r="J219">
        <v>10</v>
      </c>
      <c r="N219" t="s">
        <v>4423</v>
      </c>
      <c r="O219">
        <v>2203136</v>
      </c>
      <c r="P219">
        <v>6266830</v>
      </c>
      <c r="Q219">
        <v>3</v>
      </c>
      <c r="R219">
        <v>38.040999999999997</v>
      </c>
      <c r="S219">
        <v>-121.52379999999999</v>
      </c>
      <c r="T219" t="s">
        <v>1634</v>
      </c>
      <c r="U219" t="s">
        <v>604</v>
      </c>
      <c r="V219" t="s">
        <v>87</v>
      </c>
      <c r="W219" t="s">
        <v>87</v>
      </c>
      <c r="X219" t="s">
        <v>4474</v>
      </c>
      <c r="Y219" t="s">
        <v>59</v>
      </c>
      <c r="Z219" t="s">
        <v>4342</v>
      </c>
      <c r="AA219" t="s">
        <v>1579</v>
      </c>
      <c r="AB219" t="s">
        <v>5367</v>
      </c>
      <c r="AC219">
        <v>40834</v>
      </c>
      <c r="AD219" t="s">
        <v>4476</v>
      </c>
      <c r="AE219" t="s">
        <v>3435</v>
      </c>
      <c r="AF219" t="s">
        <v>4927</v>
      </c>
      <c r="AG219" t="s">
        <v>1577</v>
      </c>
      <c r="AH219" t="s">
        <v>5368</v>
      </c>
      <c r="AI219" t="s">
        <v>5369</v>
      </c>
      <c r="AJ219" t="s">
        <v>1577</v>
      </c>
      <c r="AK219">
        <v>1</v>
      </c>
      <c r="AL219" t="s">
        <v>4474</v>
      </c>
      <c r="AM219" t="s">
        <v>78</v>
      </c>
      <c r="AN219">
        <v>180400030906</v>
      </c>
      <c r="AO219" t="s">
        <v>78</v>
      </c>
      <c r="AP219">
        <v>45</v>
      </c>
      <c r="AQ219" t="s">
        <v>78</v>
      </c>
      <c r="AR219" t="s">
        <v>4430</v>
      </c>
      <c r="AS219" t="s">
        <v>4431</v>
      </c>
      <c r="AT219" t="s">
        <v>78</v>
      </c>
      <c r="AU219" t="s">
        <v>78</v>
      </c>
      <c r="AV219" t="s">
        <v>78</v>
      </c>
      <c r="AW219" t="s">
        <v>78</v>
      </c>
      <c r="AX219" t="s">
        <v>78</v>
      </c>
      <c r="AY219" t="s">
        <v>78</v>
      </c>
      <c r="AZ219" t="s">
        <v>78</v>
      </c>
      <c r="BA219" t="s">
        <v>78</v>
      </c>
      <c r="BB219" t="s">
        <v>78</v>
      </c>
      <c r="BC219" t="s">
        <v>78</v>
      </c>
      <c r="BD219" t="s">
        <v>55</v>
      </c>
      <c r="BE219" t="s">
        <v>78</v>
      </c>
      <c r="BF219" t="s">
        <v>78</v>
      </c>
      <c r="BG219" t="s">
        <v>78</v>
      </c>
      <c r="BH219" t="s">
        <v>78</v>
      </c>
      <c r="BI219" t="s">
        <v>78</v>
      </c>
      <c r="BJ219" t="s">
        <v>78</v>
      </c>
      <c r="BK219" t="s">
        <v>78</v>
      </c>
      <c r="BL219" t="s">
        <v>78</v>
      </c>
      <c r="BM219" t="s">
        <v>78</v>
      </c>
      <c r="BN219" t="s">
        <v>55</v>
      </c>
      <c r="BO219" t="s">
        <v>55</v>
      </c>
      <c r="BP219" t="s">
        <v>78</v>
      </c>
      <c r="BQ219" t="s">
        <v>4468</v>
      </c>
      <c r="BR219">
        <v>1800</v>
      </c>
      <c r="BS219" s="45">
        <v>40359</v>
      </c>
      <c r="BT219" s="45">
        <v>40834</v>
      </c>
    </row>
    <row r="220" spans="1:72" x14ac:dyDescent="0.25">
      <c r="A220">
        <v>217</v>
      </c>
      <c r="B220">
        <v>46326</v>
      </c>
      <c r="C220">
        <v>53689</v>
      </c>
      <c r="D220" t="s">
        <v>1743</v>
      </c>
      <c r="E220" t="s">
        <v>5370</v>
      </c>
      <c r="F220">
        <v>0</v>
      </c>
      <c r="H220">
        <v>0</v>
      </c>
      <c r="J220">
        <v>0</v>
      </c>
      <c r="O220">
        <v>2168560</v>
      </c>
      <c r="P220">
        <v>6265640</v>
      </c>
      <c r="Q220">
        <v>3</v>
      </c>
      <c r="R220">
        <v>37.945999999999998</v>
      </c>
      <c r="S220">
        <v>-121.5266</v>
      </c>
      <c r="T220" t="s">
        <v>1373</v>
      </c>
      <c r="U220" t="s">
        <v>692</v>
      </c>
      <c r="V220" t="s">
        <v>87</v>
      </c>
      <c r="W220" t="s">
        <v>87</v>
      </c>
      <c r="X220" t="s">
        <v>4474</v>
      </c>
      <c r="Y220" t="s">
        <v>59</v>
      </c>
      <c r="Z220" t="s">
        <v>4242</v>
      </c>
      <c r="AA220" t="s">
        <v>1724</v>
      </c>
      <c r="AB220" t="s">
        <v>5371</v>
      </c>
      <c r="AC220">
        <v>40834</v>
      </c>
      <c r="AD220" t="s">
        <v>4476</v>
      </c>
      <c r="AE220" t="s">
        <v>3435</v>
      </c>
      <c r="AF220" t="s">
        <v>4927</v>
      </c>
      <c r="AG220" t="s">
        <v>1721</v>
      </c>
      <c r="AH220" t="s">
        <v>5372</v>
      </c>
      <c r="AJ220" t="s">
        <v>1722</v>
      </c>
      <c r="AK220">
        <v>1</v>
      </c>
      <c r="AL220" t="s">
        <v>4474</v>
      </c>
      <c r="AM220" t="s">
        <v>78</v>
      </c>
      <c r="AN220">
        <v>180400030906</v>
      </c>
      <c r="AO220" t="s">
        <v>78</v>
      </c>
      <c r="AP220">
        <v>280.89999999999998</v>
      </c>
      <c r="AQ220" t="s">
        <v>78</v>
      </c>
      <c r="AR220" t="s">
        <v>4430</v>
      </c>
      <c r="AS220" t="s">
        <v>4431</v>
      </c>
      <c r="AT220" t="s">
        <v>78</v>
      </c>
      <c r="AU220" t="s">
        <v>78</v>
      </c>
      <c r="AV220" t="s">
        <v>78</v>
      </c>
      <c r="AW220" t="s">
        <v>78</v>
      </c>
      <c r="AX220" t="s">
        <v>78</v>
      </c>
      <c r="AY220" t="s">
        <v>78</v>
      </c>
      <c r="AZ220" t="s">
        <v>78</v>
      </c>
      <c r="BA220" t="s">
        <v>78</v>
      </c>
      <c r="BB220" t="s">
        <v>78</v>
      </c>
      <c r="BC220" t="s">
        <v>78</v>
      </c>
      <c r="BD220" t="s">
        <v>55</v>
      </c>
      <c r="BE220" t="s">
        <v>78</v>
      </c>
      <c r="BF220" t="s">
        <v>78</v>
      </c>
      <c r="BG220" t="s">
        <v>78</v>
      </c>
      <c r="BH220" t="s">
        <v>78</v>
      </c>
      <c r="BI220" t="s">
        <v>78</v>
      </c>
      <c r="BJ220" t="s">
        <v>78</v>
      </c>
      <c r="BK220" t="s">
        <v>78</v>
      </c>
      <c r="BL220" t="s">
        <v>78</v>
      </c>
      <c r="BM220" t="s">
        <v>78</v>
      </c>
      <c r="BN220" t="s">
        <v>55</v>
      </c>
      <c r="BO220" t="s">
        <v>55</v>
      </c>
      <c r="BP220" t="s">
        <v>78</v>
      </c>
      <c r="BQ220" t="s">
        <v>4468</v>
      </c>
      <c r="BR220">
        <v>1800</v>
      </c>
      <c r="BS220" s="45">
        <v>40353</v>
      </c>
      <c r="BT220" s="45">
        <v>40834</v>
      </c>
    </row>
    <row r="221" spans="1:72" x14ac:dyDescent="0.25">
      <c r="A221">
        <v>218</v>
      </c>
      <c r="B221">
        <v>46045</v>
      </c>
      <c r="C221">
        <v>53450</v>
      </c>
      <c r="D221" t="s">
        <v>1303</v>
      </c>
      <c r="E221" t="s">
        <v>5373</v>
      </c>
      <c r="F221">
        <v>6</v>
      </c>
      <c r="G221" t="s">
        <v>87</v>
      </c>
      <c r="H221">
        <v>4</v>
      </c>
      <c r="I221" t="s">
        <v>4421</v>
      </c>
      <c r="J221">
        <v>31</v>
      </c>
      <c r="L221" t="s">
        <v>4435</v>
      </c>
      <c r="M221" t="s">
        <v>4435</v>
      </c>
      <c r="N221" t="s">
        <v>4423</v>
      </c>
      <c r="O221">
        <v>1878814</v>
      </c>
      <c r="P221">
        <v>6682556</v>
      </c>
      <c r="Q221">
        <v>2</v>
      </c>
      <c r="R221">
        <v>38.320500000000003</v>
      </c>
      <c r="S221">
        <v>-121.57859999999999</v>
      </c>
      <c r="U221" t="s">
        <v>216</v>
      </c>
      <c r="V221" t="s">
        <v>87</v>
      </c>
      <c r="W221" t="s">
        <v>87</v>
      </c>
      <c r="X221" t="s">
        <v>4538</v>
      </c>
      <c r="Y221" t="s">
        <v>341</v>
      </c>
      <c r="Z221" t="s">
        <v>4539</v>
      </c>
      <c r="AA221" t="s">
        <v>1306</v>
      </c>
      <c r="AB221" t="s">
        <v>5374</v>
      </c>
      <c r="AC221">
        <v>40792</v>
      </c>
      <c r="AD221" t="s">
        <v>4476</v>
      </c>
      <c r="AE221" t="s">
        <v>4540</v>
      </c>
      <c r="AF221" t="s">
        <v>4546</v>
      </c>
      <c r="AG221" t="s">
        <v>1304</v>
      </c>
      <c r="AH221" t="s">
        <v>5375</v>
      </c>
      <c r="AI221" t="s">
        <v>5376</v>
      </c>
      <c r="AJ221" t="s">
        <v>1305</v>
      </c>
      <c r="AK221">
        <v>1</v>
      </c>
      <c r="AL221" t="s">
        <v>4538</v>
      </c>
      <c r="AM221" t="s">
        <v>78</v>
      </c>
      <c r="AN221">
        <v>180201630606</v>
      </c>
      <c r="AO221" t="s">
        <v>78</v>
      </c>
      <c r="AP221">
        <v>99</v>
      </c>
      <c r="AQ221" t="s">
        <v>78</v>
      </c>
      <c r="AR221" t="s">
        <v>4430</v>
      </c>
      <c r="AS221" t="s">
        <v>4431</v>
      </c>
      <c r="AT221" t="s">
        <v>78</v>
      </c>
      <c r="AU221" t="s">
        <v>78</v>
      </c>
      <c r="AV221" t="s">
        <v>78</v>
      </c>
      <c r="AW221" t="s">
        <v>78</v>
      </c>
      <c r="AX221" t="s">
        <v>78</v>
      </c>
      <c r="AY221" t="s">
        <v>78</v>
      </c>
      <c r="AZ221" t="s">
        <v>78</v>
      </c>
      <c r="BA221" t="s">
        <v>78</v>
      </c>
      <c r="BB221" t="s">
        <v>78</v>
      </c>
      <c r="BC221" t="s">
        <v>78</v>
      </c>
      <c r="BD221" t="s">
        <v>55</v>
      </c>
      <c r="BE221" t="s">
        <v>78</v>
      </c>
      <c r="BF221" t="s">
        <v>78</v>
      </c>
      <c r="BG221" t="s">
        <v>78</v>
      </c>
      <c r="BH221" t="s">
        <v>78</v>
      </c>
      <c r="BI221" t="s">
        <v>78</v>
      </c>
      <c r="BJ221" t="s">
        <v>78</v>
      </c>
      <c r="BK221" t="s">
        <v>78</v>
      </c>
      <c r="BL221" t="s">
        <v>78</v>
      </c>
      <c r="BM221" t="s">
        <v>78</v>
      </c>
      <c r="BN221" t="s">
        <v>55</v>
      </c>
      <c r="BO221" t="s">
        <v>55</v>
      </c>
      <c r="BP221" t="s">
        <v>78</v>
      </c>
      <c r="BQ221" t="s">
        <v>4432</v>
      </c>
      <c r="BR221">
        <v>1800</v>
      </c>
      <c r="BS221" s="45">
        <v>40366</v>
      </c>
      <c r="BT221" s="45">
        <v>40792</v>
      </c>
    </row>
    <row r="222" spans="1:72" x14ac:dyDescent="0.25">
      <c r="A222">
        <v>219</v>
      </c>
      <c r="B222">
        <v>44786</v>
      </c>
      <c r="C222">
        <v>52194</v>
      </c>
      <c r="D222" t="s">
        <v>1209</v>
      </c>
      <c r="E222" t="s">
        <v>5377</v>
      </c>
      <c r="F222">
        <v>2</v>
      </c>
      <c r="G222" t="s">
        <v>4420</v>
      </c>
      <c r="H222">
        <v>5</v>
      </c>
      <c r="I222" t="s">
        <v>4421</v>
      </c>
      <c r="J222">
        <v>4</v>
      </c>
      <c r="L222" t="s">
        <v>4448</v>
      </c>
      <c r="M222" t="s">
        <v>4448</v>
      </c>
      <c r="N222" t="s">
        <v>4423</v>
      </c>
      <c r="O222">
        <v>2112779</v>
      </c>
      <c r="P222">
        <v>6292422</v>
      </c>
      <c r="Q222">
        <v>3</v>
      </c>
      <c r="R222">
        <v>37.793599999999998</v>
      </c>
      <c r="S222">
        <v>-121.4318</v>
      </c>
      <c r="T222" t="s">
        <v>128</v>
      </c>
      <c r="U222" t="s">
        <v>5378</v>
      </c>
      <c r="V222" t="s">
        <v>87</v>
      </c>
      <c r="W222" t="s">
        <v>87</v>
      </c>
      <c r="X222" t="s">
        <v>4474</v>
      </c>
      <c r="Y222" t="s">
        <v>59</v>
      </c>
      <c r="Z222" t="s">
        <v>4134</v>
      </c>
      <c r="AA222" t="s">
        <v>1210</v>
      </c>
      <c r="AB222" t="s">
        <v>5379</v>
      </c>
      <c r="AC222">
        <v>40380</v>
      </c>
      <c r="AD222" t="s">
        <v>4476</v>
      </c>
      <c r="AE222" t="s">
        <v>3435</v>
      </c>
      <c r="AF222" t="s">
        <v>4960</v>
      </c>
      <c r="AG222" t="s">
        <v>1200</v>
      </c>
      <c r="AH222" t="s">
        <v>5380</v>
      </c>
      <c r="AI222" t="s">
        <v>5381</v>
      </c>
      <c r="AJ222" t="s">
        <v>1201</v>
      </c>
      <c r="AK222">
        <v>1</v>
      </c>
      <c r="AL222" t="s">
        <v>4474</v>
      </c>
      <c r="AM222" t="s">
        <v>78</v>
      </c>
      <c r="AN222">
        <v>180400030605</v>
      </c>
      <c r="AO222" t="s">
        <v>78</v>
      </c>
      <c r="AP222">
        <v>4607.1000000000004</v>
      </c>
      <c r="AQ222" t="s">
        <v>78</v>
      </c>
      <c r="AR222" t="s">
        <v>4430</v>
      </c>
      <c r="AS222" t="s">
        <v>4431</v>
      </c>
      <c r="AT222" t="s">
        <v>78</v>
      </c>
      <c r="AU222" t="s">
        <v>78</v>
      </c>
      <c r="AV222" t="s">
        <v>78</v>
      </c>
      <c r="AW222" t="s">
        <v>78</v>
      </c>
      <c r="AX222" t="s">
        <v>78</v>
      </c>
      <c r="AY222" t="s">
        <v>78</v>
      </c>
      <c r="AZ222" t="s">
        <v>78</v>
      </c>
      <c r="BA222" t="s">
        <v>78</v>
      </c>
      <c r="BB222" t="s">
        <v>78</v>
      </c>
      <c r="BC222" t="s">
        <v>78</v>
      </c>
      <c r="BD222" t="s">
        <v>55</v>
      </c>
      <c r="BE222" t="s">
        <v>78</v>
      </c>
      <c r="BF222" t="s">
        <v>78</v>
      </c>
      <c r="BG222" t="s">
        <v>78</v>
      </c>
      <c r="BH222" t="s">
        <v>78</v>
      </c>
      <c r="BI222" t="s">
        <v>78</v>
      </c>
      <c r="BJ222" t="s">
        <v>78</v>
      </c>
      <c r="BK222" t="s">
        <v>78</v>
      </c>
      <c r="BL222" t="s">
        <v>78</v>
      </c>
      <c r="BM222" t="s">
        <v>78</v>
      </c>
      <c r="BN222" t="s">
        <v>55</v>
      </c>
      <c r="BO222" t="s">
        <v>55</v>
      </c>
      <c r="BP222" t="s">
        <v>78</v>
      </c>
      <c r="BQ222" t="s">
        <v>4468</v>
      </c>
      <c r="BR222">
        <v>1913</v>
      </c>
      <c r="BS222" s="45">
        <v>40354</v>
      </c>
      <c r="BT222" s="45">
        <v>40354</v>
      </c>
    </row>
    <row r="223" spans="1:72" x14ac:dyDescent="0.25">
      <c r="A223">
        <v>220</v>
      </c>
      <c r="B223">
        <v>44787</v>
      </c>
      <c r="C223">
        <v>52192</v>
      </c>
      <c r="D223" t="s">
        <v>1218</v>
      </c>
      <c r="E223" t="s">
        <v>5382</v>
      </c>
      <c r="F223">
        <v>2</v>
      </c>
      <c r="G223" t="s">
        <v>4420</v>
      </c>
      <c r="H223">
        <v>5</v>
      </c>
      <c r="I223" t="s">
        <v>4421</v>
      </c>
      <c r="J223">
        <v>6</v>
      </c>
      <c r="L223" t="s">
        <v>4448</v>
      </c>
      <c r="M223" t="s">
        <v>4422</v>
      </c>
      <c r="N223" t="s">
        <v>4423</v>
      </c>
      <c r="O223">
        <v>2112902</v>
      </c>
      <c r="P223">
        <v>6281647</v>
      </c>
      <c r="Q223">
        <v>3</v>
      </c>
      <c r="R223">
        <v>37.793700000000001</v>
      </c>
      <c r="S223">
        <v>-121.4691</v>
      </c>
      <c r="T223" t="s">
        <v>128</v>
      </c>
      <c r="U223" t="s">
        <v>397</v>
      </c>
      <c r="V223" t="s">
        <v>87</v>
      </c>
      <c r="W223" t="s">
        <v>87</v>
      </c>
      <c r="X223" t="s">
        <v>4474</v>
      </c>
      <c r="Y223" t="s">
        <v>59</v>
      </c>
      <c r="Z223" t="s">
        <v>4134</v>
      </c>
      <c r="AB223" t="s">
        <v>5383</v>
      </c>
      <c r="AC223">
        <v>40380</v>
      </c>
      <c r="AD223" t="s">
        <v>4476</v>
      </c>
      <c r="AE223" t="s">
        <v>3435</v>
      </c>
      <c r="AF223" t="s">
        <v>4960</v>
      </c>
      <c r="AG223" t="s">
        <v>1200</v>
      </c>
      <c r="AH223" t="s">
        <v>5384</v>
      </c>
      <c r="AI223" t="s">
        <v>5385</v>
      </c>
      <c r="AJ223" t="s">
        <v>1201</v>
      </c>
      <c r="AK223">
        <v>1</v>
      </c>
      <c r="AL223" t="s">
        <v>4474</v>
      </c>
      <c r="AM223" t="s">
        <v>78</v>
      </c>
      <c r="AN223">
        <v>180400030605</v>
      </c>
      <c r="AO223" t="s">
        <v>78</v>
      </c>
      <c r="AP223">
        <v>4607.1000000000004</v>
      </c>
      <c r="AQ223" t="s">
        <v>78</v>
      </c>
      <c r="AR223" t="s">
        <v>4430</v>
      </c>
      <c r="AS223" t="s">
        <v>4431</v>
      </c>
      <c r="AT223" t="s">
        <v>78</v>
      </c>
      <c r="AU223" t="s">
        <v>78</v>
      </c>
      <c r="AV223" t="s">
        <v>78</v>
      </c>
      <c r="AW223" t="s">
        <v>78</v>
      </c>
      <c r="AX223" t="s">
        <v>78</v>
      </c>
      <c r="AY223" t="s">
        <v>78</v>
      </c>
      <c r="AZ223" t="s">
        <v>78</v>
      </c>
      <c r="BA223" t="s">
        <v>78</v>
      </c>
      <c r="BB223" t="s">
        <v>78</v>
      </c>
      <c r="BC223" t="s">
        <v>78</v>
      </c>
      <c r="BD223" t="s">
        <v>55</v>
      </c>
      <c r="BE223" t="s">
        <v>78</v>
      </c>
      <c r="BF223" t="s">
        <v>78</v>
      </c>
      <c r="BG223" t="s">
        <v>78</v>
      </c>
      <c r="BH223" t="s">
        <v>78</v>
      </c>
      <c r="BI223" t="s">
        <v>78</v>
      </c>
      <c r="BJ223" t="s">
        <v>78</v>
      </c>
      <c r="BK223" t="s">
        <v>78</v>
      </c>
      <c r="BL223" t="s">
        <v>78</v>
      </c>
      <c r="BM223" t="s">
        <v>78</v>
      </c>
      <c r="BN223" t="s">
        <v>55</v>
      </c>
      <c r="BO223" t="s">
        <v>55</v>
      </c>
      <c r="BP223" t="s">
        <v>78</v>
      </c>
      <c r="BQ223" t="s">
        <v>4468</v>
      </c>
      <c r="BR223">
        <v>1912</v>
      </c>
      <c r="BS223" s="45">
        <v>40354</v>
      </c>
      <c r="BT223" s="45">
        <v>40354</v>
      </c>
    </row>
    <row r="224" spans="1:72" x14ac:dyDescent="0.25">
      <c r="A224">
        <v>221</v>
      </c>
      <c r="B224">
        <v>45194</v>
      </c>
      <c r="C224">
        <v>52015</v>
      </c>
      <c r="D224" t="s">
        <v>762</v>
      </c>
      <c r="E224" t="s">
        <v>5386</v>
      </c>
      <c r="F224">
        <v>1</v>
      </c>
      <c r="G224" t="s">
        <v>4420</v>
      </c>
      <c r="H224">
        <v>5</v>
      </c>
      <c r="I224" t="s">
        <v>4421</v>
      </c>
      <c r="J224">
        <v>1</v>
      </c>
      <c r="L224" t="s">
        <v>4434</v>
      </c>
      <c r="M224" t="s">
        <v>4422</v>
      </c>
      <c r="N224" t="s">
        <v>4423</v>
      </c>
      <c r="O224">
        <v>2142460</v>
      </c>
      <c r="P224">
        <v>6308317</v>
      </c>
      <c r="Q224">
        <v>3</v>
      </c>
      <c r="R224">
        <v>37.875599999999999</v>
      </c>
      <c r="S224">
        <v>-121.37779999999999</v>
      </c>
      <c r="T224" t="s">
        <v>216</v>
      </c>
      <c r="U224" t="s">
        <v>692</v>
      </c>
      <c r="V224" t="s">
        <v>87</v>
      </c>
      <c r="W224" t="s">
        <v>87</v>
      </c>
      <c r="X224" t="s">
        <v>4474</v>
      </c>
      <c r="Y224" t="s">
        <v>59</v>
      </c>
      <c r="Z224" t="s">
        <v>4853</v>
      </c>
      <c r="AA224" t="s">
        <v>765</v>
      </c>
      <c r="AB224" t="s">
        <v>5387</v>
      </c>
      <c r="AC224">
        <v>40714</v>
      </c>
      <c r="AD224" t="s">
        <v>4476</v>
      </c>
      <c r="AE224" t="s">
        <v>3435</v>
      </c>
      <c r="AF224" t="s">
        <v>4927</v>
      </c>
      <c r="AG224" t="s">
        <v>763</v>
      </c>
      <c r="AH224" t="s">
        <v>5388</v>
      </c>
      <c r="AI224" t="s">
        <v>4981</v>
      </c>
      <c r="AJ224" t="s">
        <v>5389</v>
      </c>
      <c r="AK224" t="s">
        <v>78</v>
      </c>
      <c r="AL224" t="s">
        <v>78</v>
      </c>
      <c r="AM224" t="s">
        <v>78</v>
      </c>
      <c r="AN224" t="s">
        <v>78</v>
      </c>
      <c r="AO224" t="s">
        <v>78</v>
      </c>
      <c r="AP224" t="s">
        <v>78</v>
      </c>
      <c r="AQ224" t="s">
        <v>78</v>
      </c>
      <c r="AR224" t="s">
        <v>4430</v>
      </c>
      <c r="AS224" t="s">
        <v>4529</v>
      </c>
      <c r="AT224" t="s">
        <v>78</v>
      </c>
      <c r="AU224" t="s">
        <v>78</v>
      </c>
      <c r="AV224" t="s">
        <v>78</v>
      </c>
      <c r="AW224" t="s">
        <v>78</v>
      </c>
      <c r="AX224" t="s">
        <v>78</v>
      </c>
      <c r="AY224" t="s">
        <v>78</v>
      </c>
      <c r="AZ224" t="s">
        <v>78</v>
      </c>
      <c r="BA224" t="s">
        <v>78</v>
      </c>
      <c r="BB224" t="s">
        <v>78</v>
      </c>
      <c r="BC224" t="s">
        <v>78</v>
      </c>
      <c r="BD224" t="s">
        <v>55</v>
      </c>
      <c r="BE224" t="s">
        <v>78</v>
      </c>
      <c r="BF224" t="s">
        <v>78</v>
      </c>
      <c r="BG224" t="s">
        <v>78</v>
      </c>
      <c r="BH224" t="s">
        <v>78</v>
      </c>
      <c r="BI224" t="s">
        <v>78</v>
      </c>
      <c r="BJ224" t="s">
        <v>78</v>
      </c>
      <c r="BK224" t="s">
        <v>78</v>
      </c>
      <c r="BL224" t="s">
        <v>78</v>
      </c>
      <c r="BM224" t="s">
        <v>78</v>
      </c>
      <c r="BN224" t="s">
        <v>55</v>
      </c>
      <c r="BO224" t="s">
        <v>55</v>
      </c>
      <c r="BP224" t="s">
        <v>78</v>
      </c>
      <c r="BQ224" t="s">
        <v>4468</v>
      </c>
      <c r="BR224">
        <v>1800</v>
      </c>
      <c r="BS224" s="45">
        <v>39923</v>
      </c>
      <c r="BT224" s="45">
        <v>40366</v>
      </c>
    </row>
    <row r="225" spans="1:72" x14ac:dyDescent="0.25">
      <c r="A225">
        <v>222</v>
      </c>
      <c r="B225">
        <v>46330</v>
      </c>
      <c r="C225">
        <v>53693</v>
      </c>
      <c r="D225" t="s">
        <v>1567</v>
      </c>
      <c r="E225" t="s">
        <v>5390</v>
      </c>
      <c r="F225">
        <v>0</v>
      </c>
      <c r="H225">
        <v>0</v>
      </c>
      <c r="J225">
        <v>0</v>
      </c>
      <c r="O225">
        <v>2130779</v>
      </c>
      <c r="P225">
        <v>6242876</v>
      </c>
      <c r="Q225">
        <v>3</v>
      </c>
      <c r="R225">
        <v>37.8416</v>
      </c>
      <c r="S225">
        <v>-121.604</v>
      </c>
      <c r="T225" t="s">
        <v>627</v>
      </c>
      <c r="U225" t="s">
        <v>1556</v>
      </c>
      <c r="V225" t="s">
        <v>87</v>
      </c>
      <c r="W225" t="s">
        <v>87</v>
      </c>
      <c r="X225" t="s">
        <v>4474</v>
      </c>
      <c r="Y225" t="s">
        <v>94</v>
      </c>
      <c r="Z225" t="s">
        <v>5217</v>
      </c>
      <c r="AB225" t="s">
        <v>5391</v>
      </c>
      <c r="AC225">
        <v>40834</v>
      </c>
      <c r="AD225" t="s">
        <v>4476</v>
      </c>
      <c r="AE225" t="s">
        <v>3435</v>
      </c>
      <c r="AF225" t="s">
        <v>4960</v>
      </c>
      <c r="AG225" t="s">
        <v>1568</v>
      </c>
      <c r="AH225" t="s">
        <v>5392</v>
      </c>
      <c r="AJ225" t="s">
        <v>1569</v>
      </c>
      <c r="AK225">
        <v>1</v>
      </c>
      <c r="AL225" t="s">
        <v>4474</v>
      </c>
      <c r="AM225" t="s">
        <v>78</v>
      </c>
      <c r="AN225">
        <v>180400030605</v>
      </c>
      <c r="AO225" t="s">
        <v>78</v>
      </c>
      <c r="AP225">
        <v>137</v>
      </c>
      <c r="AQ225" t="s">
        <v>78</v>
      </c>
      <c r="AR225" t="s">
        <v>4430</v>
      </c>
      <c r="AS225" t="s">
        <v>4431</v>
      </c>
      <c r="AT225" t="s">
        <v>78</v>
      </c>
      <c r="AU225" t="s">
        <v>78</v>
      </c>
      <c r="AV225" t="s">
        <v>78</v>
      </c>
      <c r="AW225" t="s">
        <v>78</v>
      </c>
      <c r="AX225" t="s">
        <v>78</v>
      </c>
      <c r="AY225" t="s">
        <v>78</v>
      </c>
      <c r="AZ225" t="s">
        <v>78</v>
      </c>
      <c r="BA225" t="s">
        <v>78</v>
      </c>
      <c r="BB225" t="s">
        <v>78</v>
      </c>
      <c r="BC225" t="s">
        <v>78</v>
      </c>
      <c r="BD225" t="s">
        <v>55</v>
      </c>
      <c r="BE225" t="s">
        <v>78</v>
      </c>
      <c r="BF225" t="s">
        <v>78</v>
      </c>
      <c r="BG225" t="s">
        <v>78</v>
      </c>
      <c r="BH225" t="s">
        <v>78</v>
      </c>
      <c r="BI225" t="s">
        <v>78</v>
      </c>
      <c r="BJ225" t="s">
        <v>78</v>
      </c>
      <c r="BK225" t="s">
        <v>78</v>
      </c>
      <c r="BL225" t="s">
        <v>78</v>
      </c>
      <c r="BM225" t="s">
        <v>78</v>
      </c>
      <c r="BN225" t="s">
        <v>78</v>
      </c>
      <c r="BO225" t="s">
        <v>55</v>
      </c>
      <c r="BP225" t="s">
        <v>78</v>
      </c>
      <c r="BQ225" t="s">
        <v>4432</v>
      </c>
      <c r="BR225">
        <v>1800</v>
      </c>
      <c r="BS225" s="45">
        <v>40365</v>
      </c>
      <c r="BT225" s="45">
        <v>40834</v>
      </c>
    </row>
    <row r="226" spans="1:72" x14ac:dyDescent="0.25">
      <c r="A226">
        <v>223</v>
      </c>
      <c r="B226">
        <v>46017</v>
      </c>
      <c r="C226">
        <v>53413</v>
      </c>
      <c r="D226" t="s">
        <v>1288</v>
      </c>
      <c r="E226" t="s">
        <v>5393</v>
      </c>
      <c r="F226">
        <v>3</v>
      </c>
      <c r="G226" t="s">
        <v>87</v>
      </c>
      <c r="H226">
        <v>5</v>
      </c>
      <c r="I226" t="s">
        <v>4421</v>
      </c>
      <c r="J226">
        <v>6</v>
      </c>
      <c r="M226" t="s">
        <v>4435</v>
      </c>
      <c r="N226" t="s">
        <v>4423</v>
      </c>
      <c r="O226">
        <v>2239830</v>
      </c>
      <c r="P226">
        <v>6282048</v>
      </c>
      <c r="Q226">
        <v>3</v>
      </c>
      <c r="R226">
        <v>38.142200000000003</v>
      </c>
      <c r="S226">
        <v>-121.4723</v>
      </c>
      <c r="T226" t="s">
        <v>596</v>
      </c>
      <c r="U226" t="s">
        <v>4858</v>
      </c>
      <c r="V226" t="s">
        <v>87</v>
      </c>
      <c r="W226" t="s">
        <v>87</v>
      </c>
      <c r="X226" t="s">
        <v>4474</v>
      </c>
      <c r="Y226" t="s">
        <v>59</v>
      </c>
      <c r="Z226" t="s">
        <v>4859</v>
      </c>
      <c r="AA226" t="s">
        <v>5394</v>
      </c>
      <c r="AC226">
        <v>40779</v>
      </c>
      <c r="AD226" t="s">
        <v>4476</v>
      </c>
      <c r="AE226" t="s">
        <v>4558</v>
      </c>
      <c r="AF226" t="s">
        <v>4106</v>
      </c>
      <c r="AG226" t="s">
        <v>1289</v>
      </c>
      <c r="AH226" t="s">
        <v>5395</v>
      </c>
      <c r="AI226" t="s">
        <v>5111</v>
      </c>
      <c r="AJ226" t="s">
        <v>1290</v>
      </c>
      <c r="AK226">
        <v>1</v>
      </c>
      <c r="AL226" t="s">
        <v>4474</v>
      </c>
      <c r="AM226" t="s">
        <v>78</v>
      </c>
      <c r="AN226">
        <v>180400121105</v>
      </c>
      <c r="AO226" t="s">
        <v>78</v>
      </c>
      <c r="AP226">
        <v>286</v>
      </c>
      <c r="AQ226" t="s">
        <v>78</v>
      </c>
      <c r="AR226" t="s">
        <v>4430</v>
      </c>
      <c r="AS226" t="s">
        <v>4431</v>
      </c>
      <c r="AT226" t="s">
        <v>78</v>
      </c>
      <c r="AU226" t="s">
        <v>78</v>
      </c>
      <c r="AV226" t="s">
        <v>78</v>
      </c>
      <c r="AW226" t="s">
        <v>78</v>
      </c>
      <c r="AX226" t="s">
        <v>78</v>
      </c>
      <c r="AY226" t="s">
        <v>78</v>
      </c>
      <c r="AZ226" t="s">
        <v>78</v>
      </c>
      <c r="BA226" t="s">
        <v>78</v>
      </c>
      <c r="BB226" t="s">
        <v>78</v>
      </c>
      <c r="BC226" t="s">
        <v>78</v>
      </c>
      <c r="BD226" t="s">
        <v>55</v>
      </c>
      <c r="BE226" t="s">
        <v>78</v>
      </c>
      <c r="BF226" t="s">
        <v>78</v>
      </c>
      <c r="BG226" t="s">
        <v>78</v>
      </c>
      <c r="BH226" t="s">
        <v>78</v>
      </c>
      <c r="BI226" t="s">
        <v>78</v>
      </c>
      <c r="BJ226" t="s">
        <v>78</v>
      </c>
      <c r="BK226" t="s">
        <v>78</v>
      </c>
      <c r="BL226" t="s">
        <v>78</v>
      </c>
      <c r="BM226" t="s">
        <v>78</v>
      </c>
      <c r="BN226" t="s">
        <v>55</v>
      </c>
      <c r="BO226" t="s">
        <v>55</v>
      </c>
      <c r="BP226" t="s">
        <v>78</v>
      </c>
      <c r="BQ226" t="s">
        <v>4432</v>
      </c>
      <c r="BR226">
        <v>1800</v>
      </c>
      <c r="BS226" s="45">
        <v>40360</v>
      </c>
      <c r="BT226" s="45">
        <v>40779</v>
      </c>
    </row>
    <row r="227" spans="1:72" x14ac:dyDescent="0.25">
      <c r="A227">
        <v>224</v>
      </c>
      <c r="B227">
        <v>46020</v>
      </c>
      <c r="C227">
        <v>53416</v>
      </c>
      <c r="D227" t="s">
        <v>1294</v>
      </c>
      <c r="E227" t="s">
        <v>5396</v>
      </c>
      <c r="F227">
        <v>1</v>
      </c>
      <c r="G227" t="s">
        <v>4420</v>
      </c>
      <c r="H227">
        <v>5</v>
      </c>
      <c r="I227" t="s">
        <v>4421</v>
      </c>
      <c r="J227">
        <v>32</v>
      </c>
      <c r="N227" t="s">
        <v>4423</v>
      </c>
      <c r="O227">
        <v>2115890</v>
      </c>
      <c r="P227">
        <v>6286322</v>
      </c>
      <c r="Q227">
        <v>3</v>
      </c>
      <c r="R227">
        <v>37.802</v>
      </c>
      <c r="S227">
        <v>-121.453</v>
      </c>
      <c r="T227" t="s">
        <v>596</v>
      </c>
      <c r="U227" t="s">
        <v>397</v>
      </c>
      <c r="V227" t="s">
        <v>87</v>
      </c>
      <c r="W227" t="s">
        <v>87</v>
      </c>
      <c r="X227" t="s">
        <v>4474</v>
      </c>
      <c r="Y227" t="s">
        <v>59</v>
      </c>
      <c r="Z227" t="s">
        <v>4134</v>
      </c>
      <c r="AA227" t="s">
        <v>1295</v>
      </c>
      <c r="AB227" t="s">
        <v>5397</v>
      </c>
      <c r="AC227">
        <v>40780</v>
      </c>
      <c r="AD227" t="s">
        <v>4476</v>
      </c>
      <c r="AE227" t="s">
        <v>3435</v>
      </c>
      <c r="AF227" t="s">
        <v>4960</v>
      </c>
      <c r="AG227" t="s">
        <v>1264</v>
      </c>
      <c r="AH227" t="s">
        <v>5398</v>
      </c>
      <c r="AI227" t="s">
        <v>5399</v>
      </c>
      <c r="AJ227" t="s">
        <v>1264</v>
      </c>
      <c r="AK227">
        <v>1</v>
      </c>
      <c r="AL227" t="s">
        <v>4474</v>
      </c>
      <c r="AM227" t="s">
        <v>78</v>
      </c>
      <c r="AN227">
        <v>180400030605</v>
      </c>
      <c r="AO227" t="s">
        <v>78</v>
      </c>
      <c r="AP227">
        <v>238</v>
      </c>
      <c r="AQ227" t="s">
        <v>78</v>
      </c>
      <c r="AR227" t="s">
        <v>4430</v>
      </c>
      <c r="AS227" t="s">
        <v>4431</v>
      </c>
      <c r="AT227" t="s">
        <v>78</v>
      </c>
      <c r="AU227" t="s">
        <v>78</v>
      </c>
      <c r="AV227" t="s">
        <v>78</v>
      </c>
      <c r="AW227" t="s">
        <v>78</v>
      </c>
      <c r="AX227" t="s">
        <v>78</v>
      </c>
      <c r="AY227" t="s">
        <v>78</v>
      </c>
      <c r="AZ227" t="s">
        <v>78</v>
      </c>
      <c r="BA227" t="s">
        <v>78</v>
      </c>
      <c r="BB227" t="s">
        <v>78</v>
      </c>
      <c r="BC227" t="s">
        <v>78</v>
      </c>
      <c r="BD227" t="s">
        <v>55</v>
      </c>
      <c r="BE227" t="s">
        <v>78</v>
      </c>
      <c r="BF227" t="s">
        <v>78</v>
      </c>
      <c r="BG227" t="s">
        <v>78</v>
      </c>
      <c r="BH227" t="s">
        <v>78</v>
      </c>
      <c r="BI227" t="s">
        <v>78</v>
      </c>
      <c r="BJ227" t="s">
        <v>78</v>
      </c>
      <c r="BK227" t="s">
        <v>78</v>
      </c>
      <c r="BL227" t="s">
        <v>78</v>
      </c>
      <c r="BM227" t="s">
        <v>78</v>
      </c>
      <c r="BN227" t="s">
        <v>55</v>
      </c>
      <c r="BO227" t="s">
        <v>55</v>
      </c>
      <c r="BP227" t="s">
        <v>78</v>
      </c>
      <c r="BQ227" t="s">
        <v>4468</v>
      </c>
      <c r="BR227">
        <v>1800</v>
      </c>
      <c r="BS227" s="45">
        <v>40360</v>
      </c>
      <c r="BT227" s="45">
        <v>40780</v>
      </c>
    </row>
    <row r="228" spans="1:72" x14ac:dyDescent="0.25">
      <c r="A228">
        <v>225</v>
      </c>
      <c r="B228">
        <v>46429</v>
      </c>
      <c r="C228">
        <v>53810</v>
      </c>
      <c r="D228" t="s">
        <v>1906</v>
      </c>
      <c r="E228" t="s">
        <v>5400</v>
      </c>
      <c r="F228">
        <v>0</v>
      </c>
      <c r="H228">
        <v>0</v>
      </c>
      <c r="J228">
        <v>0</v>
      </c>
      <c r="O228">
        <v>2109883</v>
      </c>
      <c r="P228">
        <v>6328062</v>
      </c>
      <c r="Q228">
        <v>3</v>
      </c>
      <c r="R228">
        <v>37.7866</v>
      </c>
      <c r="S228">
        <v>-121.30840000000001</v>
      </c>
      <c r="T228" t="s">
        <v>346</v>
      </c>
      <c r="U228" t="s">
        <v>57</v>
      </c>
      <c r="V228" t="s">
        <v>87</v>
      </c>
      <c r="W228" t="s">
        <v>87</v>
      </c>
      <c r="X228" t="s">
        <v>4474</v>
      </c>
      <c r="Y228" t="s">
        <v>59</v>
      </c>
      <c r="Z228" t="s">
        <v>4222</v>
      </c>
      <c r="AA228" t="s">
        <v>5401</v>
      </c>
      <c r="AB228" t="s">
        <v>5402</v>
      </c>
      <c r="AC228">
        <v>40844</v>
      </c>
      <c r="AD228" t="s">
        <v>4476</v>
      </c>
      <c r="AE228" t="s">
        <v>3435</v>
      </c>
      <c r="AF228" t="s">
        <v>5403</v>
      </c>
      <c r="AG228" t="s">
        <v>1336</v>
      </c>
      <c r="AH228" t="s">
        <v>5404</v>
      </c>
      <c r="AJ228" t="s">
        <v>1337</v>
      </c>
      <c r="AK228">
        <v>1</v>
      </c>
      <c r="AL228" t="s">
        <v>4474</v>
      </c>
      <c r="AM228" t="s">
        <v>78</v>
      </c>
      <c r="AN228">
        <v>180400030204</v>
      </c>
      <c r="AO228" t="s">
        <v>78</v>
      </c>
      <c r="AP228">
        <v>365.6</v>
      </c>
      <c r="AQ228" t="s">
        <v>78</v>
      </c>
      <c r="AR228" t="s">
        <v>4430</v>
      </c>
      <c r="AS228" t="s">
        <v>4431</v>
      </c>
      <c r="AT228" t="s">
        <v>78</v>
      </c>
      <c r="AU228" t="s">
        <v>78</v>
      </c>
      <c r="AV228" t="s">
        <v>78</v>
      </c>
      <c r="AW228" t="s">
        <v>78</v>
      </c>
      <c r="AX228" t="s">
        <v>78</v>
      </c>
      <c r="AY228" t="s">
        <v>78</v>
      </c>
      <c r="AZ228" t="s">
        <v>78</v>
      </c>
      <c r="BA228" t="s">
        <v>78</v>
      </c>
      <c r="BB228" t="s">
        <v>78</v>
      </c>
      <c r="BC228" t="s">
        <v>78</v>
      </c>
      <c r="BD228" t="s">
        <v>55</v>
      </c>
      <c r="BE228" t="s">
        <v>78</v>
      </c>
      <c r="BF228" t="s">
        <v>78</v>
      </c>
      <c r="BG228" t="s">
        <v>78</v>
      </c>
      <c r="BH228" t="s">
        <v>78</v>
      </c>
      <c r="BI228" t="s">
        <v>78</v>
      </c>
      <c r="BJ228" t="s">
        <v>78</v>
      </c>
      <c r="BK228" t="s">
        <v>78</v>
      </c>
      <c r="BL228" t="s">
        <v>78</v>
      </c>
      <c r="BM228" t="s">
        <v>78</v>
      </c>
      <c r="BN228" t="s">
        <v>55</v>
      </c>
      <c r="BO228" t="s">
        <v>78</v>
      </c>
      <c r="BP228" t="s">
        <v>78</v>
      </c>
      <c r="BQ228" t="s">
        <v>4468</v>
      </c>
      <c r="BR228" t="s">
        <v>78</v>
      </c>
      <c r="BS228" s="45">
        <v>40361</v>
      </c>
      <c r="BT228" s="45">
        <v>40844</v>
      </c>
    </row>
    <row r="229" spans="1:72" x14ac:dyDescent="0.25">
      <c r="A229">
        <v>226</v>
      </c>
      <c r="B229">
        <v>46432</v>
      </c>
      <c r="C229">
        <v>53814</v>
      </c>
      <c r="D229" t="s">
        <v>2052</v>
      </c>
      <c r="E229" t="s">
        <v>5405</v>
      </c>
      <c r="F229">
        <v>3</v>
      </c>
      <c r="G229" t="s">
        <v>87</v>
      </c>
      <c r="H229">
        <v>5</v>
      </c>
      <c r="I229" t="s">
        <v>4421</v>
      </c>
      <c r="J229">
        <v>28</v>
      </c>
      <c r="L229" t="s">
        <v>4448</v>
      </c>
      <c r="M229" t="s">
        <v>4434</v>
      </c>
      <c r="N229" t="s">
        <v>4423</v>
      </c>
      <c r="O229">
        <v>2217237</v>
      </c>
      <c r="P229">
        <v>6290021</v>
      </c>
      <c r="Q229">
        <v>3</v>
      </c>
      <c r="R229">
        <v>38.080399999999997</v>
      </c>
      <c r="S229">
        <v>-121.4438</v>
      </c>
      <c r="T229" t="s">
        <v>1634</v>
      </c>
      <c r="U229" t="s">
        <v>1019</v>
      </c>
      <c r="V229" t="s">
        <v>87</v>
      </c>
      <c r="W229" t="s">
        <v>87</v>
      </c>
      <c r="X229" t="s">
        <v>4474</v>
      </c>
      <c r="Y229" t="s">
        <v>59</v>
      </c>
      <c r="Z229" t="s">
        <v>4334</v>
      </c>
      <c r="AA229" t="s">
        <v>5406</v>
      </c>
      <c r="AB229" t="s">
        <v>5407</v>
      </c>
      <c r="AC229">
        <v>40844</v>
      </c>
      <c r="AD229" t="s">
        <v>4476</v>
      </c>
      <c r="AE229" t="s">
        <v>3435</v>
      </c>
      <c r="AF229" t="s">
        <v>4927</v>
      </c>
      <c r="AG229" t="s">
        <v>2044</v>
      </c>
      <c r="AH229" t="s">
        <v>5408</v>
      </c>
      <c r="AI229" t="s">
        <v>5409</v>
      </c>
      <c r="AJ229" t="s">
        <v>5410</v>
      </c>
      <c r="AK229">
        <v>1</v>
      </c>
      <c r="AL229" t="s">
        <v>4474</v>
      </c>
      <c r="AM229" t="s">
        <v>78</v>
      </c>
      <c r="AN229">
        <v>180400030906</v>
      </c>
      <c r="AO229" t="s">
        <v>78</v>
      </c>
      <c r="AP229">
        <v>528</v>
      </c>
      <c r="AQ229" t="s">
        <v>78</v>
      </c>
      <c r="AR229" t="s">
        <v>4430</v>
      </c>
      <c r="AS229" t="s">
        <v>4431</v>
      </c>
      <c r="AT229" t="s">
        <v>78</v>
      </c>
      <c r="AU229" t="s">
        <v>78</v>
      </c>
      <c r="AV229" t="s">
        <v>78</v>
      </c>
      <c r="AW229" t="s">
        <v>78</v>
      </c>
      <c r="AX229" t="s">
        <v>78</v>
      </c>
      <c r="AY229" t="s">
        <v>78</v>
      </c>
      <c r="AZ229" t="s">
        <v>78</v>
      </c>
      <c r="BA229" t="s">
        <v>78</v>
      </c>
      <c r="BB229" t="s">
        <v>78</v>
      </c>
      <c r="BC229" t="s">
        <v>78</v>
      </c>
      <c r="BD229" t="s">
        <v>55</v>
      </c>
      <c r="BE229" t="s">
        <v>78</v>
      </c>
      <c r="BF229" t="s">
        <v>78</v>
      </c>
      <c r="BG229" t="s">
        <v>78</v>
      </c>
      <c r="BH229" t="s">
        <v>78</v>
      </c>
      <c r="BI229" t="s">
        <v>78</v>
      </c>
      <c r="BJ229" t="s">
        <v>78</v>
      </c>
      <c r="BK229" t="s">
        <v>78</v>
      </c>
      <c r="BL229" t="s">
        <v>78</v>
      </c>
      <c r="BM229" t="s">
        <v>78</v>
      </c>
      <c r="BN229" t="s">
        <v>55</v>
      </c>
      <c r="BO229" t="s">
        <v>55</v>
      </c>
      <c r="BP229" t="s">
        <v>78</v>
      </c>
      <c r="BQ229" t="s">
        <v>4432</v>
      </c>
      <c r="BR229">
        <v>1865</v>
      </c>
      <c r="BS229" s="45">
        <v>40349</v>
      </c>
      <c r="BT229" s="45">
        <v>40844</v>
      </c>
    </row>
    <row r="230" spans="1:72" x14ac:dyDescent="0.25">
      <c r="A230">
        <v>227</v>
      </c>
      <c r="B230">
        <v>46416</v>
      </c>
      <c r="C230">
        <v>53815</v>
      </c>
      <c r="D230" t="s">
        <v>2054</v>
      </c>
      <c r="E230" t="s">
        <v>5411</v>
      </c>
      <c r="F230">
        <v>3</v>
      </c>
      <c r="G230" t="s">
        <v>87</v>
      </c>
      <c r="H230">
        <v>5</v>
      </c>
      <c r="I230" t="s">
        <v>4421</v>
      </c>
      <c r="J230">
        <v>27</v>
      </c>
      <c r="L230" t="s">
        <v>4435</v>
      </c>
      <c r="M230" t="s">
        <v>4434</v>
      </c>
      <c r="N230" t="s">
        <v>4423</v>
      </c>
      <c r="O230">
        <v>2217782</v>
      </c>
      <c r="P230">
        <v>6297908</v>
      </c>
      <c r="Q230">
        <v>3</v>
      </c>
      <c r="R230">
        <v>38.082099999999997</v>
      </c>
      <c r="S230">
        <v>-121.4164</v>
      </c>
      <c r="T230" t="s">
        <v>1634</v>
      </c>
      <c r="U230" t="s">
        <v>1002</v>
      </c>
      <c r="V230" t="s">
        <v>87</v>
      </c>
      <c r="W230" t="s">
        <v>87</v>
      </c>
      <c r="X230" t="s">
        <v>4474</v>
      </c>
      <c r="Y230" t="s">
        <v>59</v>
      </c>
      <c r="Z230" t="s">
        <v>4334</v>
      </c>
      <c r="AA230" t="s">
        <v>5412</v>
      </c>
      <c r="AB230" t="s">
        <v>5413</v>
      </c>
      <c r="AC230">
        <v>40844</v>
      </c>
      <c r="AD230" t="s">
        <v>4476</v>
      </c>
      <c r="AE230" t="s">
        <v>3435</v>
      </c>
      <c r="AF230" t="s">
        <v>4891</v>
      </c>
      <c r="AG230" t="s">
        <v>2044</v>
      </c>
      <c r="AH230" t="s">
        <v>5414</v>
      </c>
      <c r="AI230" t="s">
        <v>5415</v>
      </c>
      <c r="AJ230" t="s">
        <v>5410</v>
      </c>
      <c r="AK230">
        <v>1</v>
      </c>
      <c r="AL230" t="s">
        <v>4474</v>
      </c>
      <c r="AM230" t="s">
        <v>78</v>
      </c>
      <c r="AN230">
        <v>180400030902</v>
      </c>
      <c r="AO230" t="s">
        <v>78</v>
      </c>
      <c r="AP230">
        <v>220</v>
      </c>
      <c r="AQ230" t="s">
        <v>78</v>
      </c>
      <c r="AR230" t="s">
        <v>4430</v>
      </c>
      <c r="AS230" t="s">
        <v>4431</v>
      </c>
      <c r="AT230" t="s">
        <v>78</v>
      </c>
      <c r="AU230" t="s">
        <v>78</v>
      </c>
      <c r="AV230" t="s">
        <v>78</v>
      </c>
      <c r="AW230" t="s">
        <v>78</v>
      </c>
      <c r="AX230" t="s">
        <v>78</v>
      </c>
      <c r="AY230" t="s">
        <v>78</v>
      </c>
      <c r="AZ230" t="s">
        <v>78</v>
      </c>
      <c r="BA230" t="s">
        <v>78</v>
      </c>
      <c r="BB230" t="s">
        <v>78</v>
      </c>
      <c r="BC230" t="s">
        <v>78</v>
      </c>
      <c r="BD230" t="s">
        <v>55</v>
      </c>
      <c r="BE230" t="s">
        <v>78</v>
      </c>
      <c r="BF230" t="s">
        <v>78</v>
      </c>
      <c r="BG230" t="s">
        <v>78</v>
      </c>
      <c r="BH230" t="s">
        <v>78</v>
      </c>
      <c r="BI230" t="s">
        <v>78</v>
      </c>
      <c r="BJ230" t="s">
        <v>78</v>
      </c>
      <c r="BK230" t="s">
        <v>78</v>
      </c>
      <c r="BL230" t="s">
        <v>78</v>
      </c>
      <c r="BM230" t="s">
        <v>78</v>
      </c>
      <c r="BN230" t="s">
        <v>55</v>
      </c>
      <c r="BO230" t="s">
        <v>55</v>
      </c>
      <c r="BP230" t="s">
        <v>78</v>
      </c>
      <c r="BQ230" t="s">
        <v>4432</v>
      </c>
      <c r="BR230">
        <v>1864</v>
      </c>
      <c r="BS230" s="45">
        <v>40349</v>
      </c>
      <c r="BT230" s="45">
        <v>40844</v>
      </c>
    </row>
    <row r="231" spans="1:72" x14ac:dyDescent="0.25">
      <c r="A231">
        <v>228</v>
      </c>
      <c r="B231">
        <v>46436</v>
      </c>
      <c r="C231">
        <v>53819</v>
      </c>
      <c r="D231" t="s">
        <v>2064</v>
      </c>
      <c r="E231" t="s">
        <v>5416</v>
      </c>
      <c r="F231">
        <v>0</v>
      </c>
      <c r="H231">
        <v>0</v>
      </c>
      <c r="J231">
        <v>0</v>
      </c>
      <c r="O231">
        <v>1832598</v>
      </c>
      <c r="P231">
        <v>6671373</v>
      </c>
      <c r="Q231">
        <v>2</v>
      </c>
      <c r="R231">
        <v>38.1937</v>
      </c>
      <c r="S231">
        <v>-121.6183</v>
      </c>
      <c r="T231" t="s">
        <v>137</v>
      </c>
      <c r="U231" t="s">
        <v>1590</v>
      </c>
      <c r="V231" t="s">
        <v>87</v>
      </c>
      <c r="W231" t="s">
        <v>87</v>
      </c>
      <c r="X231" t="s">
        <v>4538</v>
      </c>
      <c r="Y231" t="s">
        <v>341</v>
      </c>
      <c r="Z231" t="s">
        <v>4613</v>
      </c>
      <c r="AA231" t="s">
        <v>2065</v>
      </c>
      <c r="AB231" t="s">
        <v>5417</v>
      </c>
      <c r="AC231">
        <v>40847</v>
      </c>
      <c r="AD231" t="s">
        <v>4476</v>
      </c>
      <c r="AE231" t="s">
        <v>4540</v>
      </c>
      <c r="AF231" t="s">
        <v>4541</v>
      </c>
      <c r="AG231" t="s">
        <v>2059</v>
      </c>
      <c r="AH231" t="s">
        <v>5418</v>
      </c>
      <c r="AJ231" t="s">
        <v>2060</v>
      </c>
      <c r="AK231">
        <v>1</v>
      </c>
      <c r="AL231" t="s">
        <v>4538</v>
      </c>
      <c r="AM231" t="s">
        <v>78</v>
      </c>
      <c r="AN231">
        <v>180201630702</v>
      </c>
      <c r="AO231" t="s">
        <v>78</v>
      </c>
      <c r="AP231">
        <v>117.6</v>
      </c>
      <c r="AQ231" t="s">
        <v>78</v>
      </c>
      <c r="AR231" t="s">
        <v>4430</v>
      </c>
      <c r="AS231" t="s">
        <v>4431</v>
      </c>
      <c r="AT231" t="s">
        <v>78</v>
      </c>
      <c r="AU231" t="s">
        <v>78</v>
      </c>
      <c r="AV231" t="s">
        <v>78</v>
      </c>
      <c r="AW231" t="s">
        <v>78</v>
      </c>
      <c r="AX231" t="s">
        <v>78</v>
      </c>
      <c r="AY231" t="s">
        <v>78</v>
      </c>
      <c r="AZ231" t="s">
        <v>78</v>
      </c>
      <c r="BA231" t="s">
        <v>78</v>
      </c>
      <c r="BB231" t="s">
        <v>78</v>
      </c>
      <c r="BC231" t="s">
        <v>78</v>
      </c>
      <c r="BD231" t="s">
        <v>55</v>
      </c>
      <c r="BE231" t="s">
        <v>78</v>
      </c>
      <c r="BF231" t="s">
        <v>78</v>
      </c>
      <c r="BG231" t="s">
        <v>78</v>
      </c>
      <c r="BH231" t="s">
        <v>78</v>
      </c>
      <c r="BI231" t="s">
        <v>78</v>
      </c>
      <c r="BJ231" t="s">
        <v>78</v>
      </c>
      <c r="BK231" t="s">
        <v>78</v>
      </c>
      <c r="BL231" t="s">
        <v>78</v>
      </c>
      <c r="BM231" t="s">
        <v>78</v>
      </c>
      <c r="BN231" t="s">
        <v>55</v>
      </c>
      <c r="BO231" t="s">
        <v>55</v>
      </c>
      <c r="BP231" t="s">
        <v>78</v>
      </c>
      <c r="BQ231" t="s">
        <v>4432</v>
      </c>
      <c r="BR231">
        <v>1900</v>
      </c>
      <c r="BS231" s="45">
        <v>40359</v>
      </c>
      <c r="BT231" s="45">
        <v>40847</v>
      </c>
    </row>
    <row r="232" spans="1:72" x14ac:dyDescent="0.25">
      <c r="A232">
        <v>229</v>
      </c>
      <c r="B232">
        <v>46437</v>
      </c>
      <c r="C232">
        <v>53820</v>
      </c>
      <c r="D232" t="s">
        <v>2067</v>
      </c>
      <c r="E232" t="s">
        <v>5419</v>
      </c>
      <c r="F232">
        <v>5</v>
      </c>
      <c r="G232" t="s">
        <v>87</v>
      </c>
      <c r="H232">
        <v>5</v>
      </c>
      <c r="I232" t="s">
        <v>4421</v>
      </c>
      <c r="J232">
        <v>0</v>
      </c>
      <c r="N232" t="s">
        <v>4423</v>
      </c>
      <c r="O232">
        <v>1855833</v>
      </c>
      <c r="P232">
        <v>6721046</v>
      </c>
      <c r="Q232">
        <v>2</v>
      </c>
      <c r="R232">
        <v>38.256799999999998</v>
      </c>
      <c r="S232">
        <v>-121.44499999999999</v>
      </c>
      <c r="T232" t="s">
        <v>57</v>
      </c>
      <c r="U232" t="s">
        <v>325</v>
      </c>
      <c r="V232" t="s">
        <v>87</v>
      </c>
      <c r="W232" t="s">
        <v>87</v>
      </c>
      <c r="X232" t="s">
        <v>4474</v>
      </c>
      <c r="Y232" t="s">
        <v>341</v>
      </c>
      <c r="Z232" t="s">
        <v>5064</v>
      </c>
      <c r="AA232" t="s">
        <v>2070</v>
      </c>
      <c r="AB232" t="s">
        <v>69</v>
      </c>
      <c r="AC232">
        <v>40847</v>
      </c>
      <c r="AD232" t="s">
        <v>4476</v>
      </c>
      <c r="AE232" t="s">
        <v>4558</v>
      </c>
      <c r="AF232" t="s">
        <v>5046</v>
      </c>
      <c r="AG232" t="s">
        <v>2068</v>
      </c>
      <c r="AH232" t="s">
        <v>5420</v>
      </c>
      <c r="AI232" t="s">
        <v>5421</v>
      </c>
      <c r="AJ232" t="s">
        <v>2069</v>
      </c>
      <c r="AK232">
        <v>1</v>
      </c>
      <c r="AL232" t="s">
        <v>4474</v>
      </c>
      <c r="AM232" t="s">
        <v>78</v>
      </c>
      <c r="AN232">
        <v>180400121102</v>
      </c>
      <c r="AO232" t="s">
        <v>78</v>
      </c>
      <c r="AP232">
        <v>216</v>
      </c>
      <c r="AQ232" t="s">
        <v>78</v>
      </c>
      <c r="AR232" t="s">
        <v>4430</v>
      </c>
      <c r="AS232" t="s">
        <v>4431</v>
      </c>
      <c r="AT232" t="s">
        <v>78</v>
      </c>
      <c r="AU232" t="s">
        <v>78</v>
      </c>
      <c r="AV232" t="s">
        <v>78</v>
      </c>
      <c r="AW232" t="s">
        <v>78</v>
      </c>
      <c r="AX232" t="s">
        <v>78</v>
      </c>
      <c r="AY232" t="s">
        <v>78</v>
      </c>
      <c r="AZ232" t="s">
        <v>78</v>
      </c>
      <c r="BA232" t="s">
        <v>78</v>
      </c>
      <c r="BB232" t="s">
        <v>78</v>
      </c>
      <c r="BC232" t="s">
        <v>78</v>
      </c>
      <c r="BD232" t="s">
        <v>55</v>
      </c>
      <c r="BE232" t="s">
        <v>78</v>
      </c>
      <c r="BF232" t="s">
        <v>78</v>
      </c>
      <c r="BG232" t="s">
        <v>78</v>
      </c>
      <c r="BH232" t="s">
        <v>78</v>
      </c>
      <c r="BI232" t="s">
        <v>78</v>
      </c>
      <c r="BJ232" t="s">
        <v>78</v>
      </c>
      <c r="BK232" t="s">
        <v>78</v>
      </c>
      <c r="BL232" t="s">
        <v>78</v>
      </c>
      <c r="BM232" t="s">
        <v>78</v>
      </c>
      <c r="BN232" t="s">
        <v>55</v>
      </c>
      <c r="BO232" t="s">
        <v>78</v>
      </c>
      <c r="BP232" t="s">
        <v>78</v>
      </c>
      <c r="BQ232" t="s">
        <v>4432</v>
      </c>
      <c r="BR232">
        <v>1850</v>
      </c>
      <c r="BS232" s="45">
        <v>40353</v>
      </c>
      <c r="BT232" s="45">
        <v>40847</v>
      </c>
    </row>
    <row r="233" spans="1:72" x14ac:dyDescent="0.25">
      <c r="A233">
        <v>230</v>
      </c>
      <c r="B233">
        <v>46438</v>
      </c>
      <c r="C233">
        <v>53821</v>
      </c>
      <c r="D233" t="s">
        <v>2058</v>
      </c>
      <c r="E233" t="s">
        <v>5422</v>
      </c>
      <c r="F233">
        <v>0</v>
      </c>
      <c r="H233">
        <v>0</v>
      </c>
      <c r="J233">
        <v>0</v>
      </c>
      <c r="O233">
        <v>1832921</v>
      </c>
      <c r="P233">
        <v>6671931</v>
      </c>
      <c r="Q233">
        <v>2</v>
      </c>
      <c r="R233">
        <v>38.194600000000001</v>
      </c>
      <c r="S233">
        <v>-121.6164</v>
      </c>
      <c r="T233" t="s">
        <v>137</v>
      </c>
      <c r="U233" t="s">
        <v>1590</v>
      </c>
      <c r="V233" t="s">
        <v>87</v>
      </c>
      <c r="W233" t="s">
        <v>87</v>
      </c>
      <c r="X233" t="s">
        <v>4538</v>
      </c>
      <c r="Y233" t="s">
        <v>341</v>
      </c>
      <c r="Z233" t="s">
        <v>4613</v>
      </c>
      <c r="AA233" t="s">
        <v>2061</v>
      </c>
      <c r="AB233" t="s">
        <v>5423</v>
      </c>
      <c r="AC233">
        <v>40847</v>
      </c>
      <c r="AD233" t="s">
        <v>4476</v>
      </c>
      <c r="AE233" t="s">
        <v>4540</v>
      </c>
      <c r="AF233" t="s">
        <v>4546</v>
      </c>
      <c r="AG233" t="s">
        <v>2059</v>
      </c>
      <c r="AH233" t="s">
        <v>5424</v>
      </c>
      <c r="AJ233" t="s">
        <v>2060</v>
      </c>
      <c r="AK233">
        <v>1</v>
      </c>
      <c r="AL233" t="s">
        <v>4538</v>
      </c>
      <c r="AM233" t="s">
        <v>78</v>
      </c>
      <c r="AN233">
        <v>180201630606</v>
      </c>
      <c r="AO233" t="s">
        <v>78</v>
      </c>
      <c r="AP233">
        <v>123.4</v>
      </c>
      <c r="AQ233" t="s">
        <v>78</v>
      </c>
      <c r="AR233" t="s">
        <v>4430</v>
      </c>
      <c r="AS233" t="s">
        <v>4431</v>
      </c>
      <c r="AT233" t="s">
        <v>78</v>
      </c>
      <c r="AU233" t="s">
        <v>78</v>
      </c>
      <c r="AV233" t="s">
        <v>78</v>
      </c>
      <c r="AW233" t="s">
        <v>78</v>
      </c>
      <c r="AX233" t="s">
        <v>78</v>
      </c>
      <c r="AY233" t="s">
        <v>78</v>
      </c>
      <c r="AZ233" t="s">
        <v>78</v>
      </c>
      <c r="BA233" t="s">
        <v>78</v>
      </c>
      <c r="BB233" t="s">
        <v>78</v>
      </c>
      <c r="BC233" t="s">
        <v>78</v>
      </c>
      <c r="BD233" t="s">
        <v>55</v>
      </c>
      <c r="BE233" t="s">
        <v>78</v>
      </c>
      <c r="BF233" t="s">
        <v>78</v>
      </c>
      <c r="BG233" t="s">
        <v>78</v>
      </c>
      <c r="BH233" t="s">
        <v>78</v>
      </c>
      <c r="BI233" t="s">
        <v>78</v>
      </c>
      <c r="BJ233" t="s">
        <v>78</v>
      </c>
      <c r="BK233" t="s">
        <v>78</v>
      </c>
      <c r="BL233" t="s">
        <v>78</v>
      </c>
      <c r="BM233" t="s">
        <v>78</v>
      </c>
      <c r="BN233" t="s">
        <v>55</v>
      </c>
      <c r="BO233" t="s">
        <v>55</v>
      </c>
      <c r="BP233" t="s">
        <v>78</v>
      </c>
      <c r="BQ233" t="s">
        <v>4432</v>
      </c>
      <c r="BR233">
        <v>1900</v>
      </c>
      <c r="BS233" s="45">
        <v>40359</v>
      </c>
      <c r="BT233" s="45">
        <v>40847</v>
      </c>
    </row>
    <row r="234" spans="1:72" x14ac:dyDescent="0.25">
      <c r="A234">
        <v>231</v>
      </c>
      <c r="B234">
        <v>44167</v>
      </c>
      <c r="C234">
        <v>51735</v>
      </c>
      <c r="D234" t="s">
        <v>751</v>
      </c>
      <c r="E234" t="s">
        <v>5425</v>
      </c>
      <c r="F234">
        <v>6</v>
      </c>
      <c r="G234" t="s">
        <v>87</v>
      </c>
      <c r="H234">
        <v>4</v>
      </c>
      <c r="I234" t="s">
        <v>4421</v>
      </c>
      <c r="J234">
        <v>9</v>
      </c>
      <c r="L234" t="s">
        <v>4435</v>
      </c>
      <c r="M234" t="s">
        <v>4435</v>
      </c>
      <c r="N234" t="s">
        <v>4423</v>
      </c>
      <c r="O234">
        <v>1900426</v>
      </c>
      <c r="P234">
        <v>6693499</v>
      </c>
      <c r="Q234">
        <v>2</v>
      </c>
      <c r="R234">
        <v>38.3797</v>
      </c>
      <c r="S234">
        <v>-121.5401</v>
      </c>
      <c r="T234" t="s">
        <v>216</v>
      </c>
      <c r="U234" t="s">
        <v>332</v>
      </c>
      <c r="V234" t="s">
        <v>87</v>
      </c>
      <c r="W234" t="s">
        <v>87</v>
      </c>
      <c r="X234" t="s">
        <v>4538</v>
      </c>
      <c r="Y234" t="s">
        <v>170</v>
      </c>
      <c r="Z234" t="s">
        <v>4668</v>
      </c>
      <c r="AA234" t="s">
        <v>753</v>
      </c>
      <c r="AB234" t="s">
        <v>5426</v>
      </c>
      <c r="AC234">
        <v>40352</v>
      </c>
      <c r="AD234" t="s">
        <v>4476</v>
      </c>
      <c r="AE234" t="s">
        <v>4540</v>
      </c>
      <c r="AF234" t="s">
        <v>4546</v>
      </c>
      <c r="AG234" t="s">
        <v>752</v>
      </c>
      <c r="AH234" t="s">
        <v>5427</v>
      </c>
      <c r="AI234" t="s">
        <v>5428</v>
      </c>
      <c r="AJ234" t="s">
        <v>752</v>
      </c>
      <c r="AK234">
        <v>1</v>
      </c>
      <c r="AL234" t="s">
        <v>4538</v>
      </c>
      <c r="AM234" t="s">
        <v>78</v>
      </c>
      <c r="AN234">
        <v>180201630606</v>
      </c>
      <c r="AO234" t="s">
        <v>78</v>
      </c>
      <c r="AP234">
        <v>110.4</v>
      </c>
      <c r="AQ234" t="s">
        <v>78</v>
      </c>
      <c r="AR234" t="s">
        <v>4430</v>
      </c>
      <c r="AS234" t="s">
        <v>4431</v>
      </c>
      <c r="AT234" t="s">
        <v>78</v>
      </c>
      <c r="AU234" t="s">
        <v>78</v>
      </c>
      <c r="AV234" t="s">
        <v>78</v>
      </c>
      <c r="AW234" t="s">
        <v>78</v>
      </c>
      <c r="AX234" t="s">
        <v>78</v>
      </c>
      <c r="AY234" t="s">
        <v>78</v>
      </c>
      <c r="AZ234" t="s">
        <v>78</v>
      </c>
      <c r="BA234" t="s">
        <v>78</v>
      </c>
      <c r="BB234" t="s">
        <v>78</v>
      </c>
      <c r="BC234" t="s">
        <v>78</v>
      </c>
      <c r="BD234" t="s">
        <v>55</v>
      </c>
      <c r="BE234" t="s">
        <v>78</v>
      </c>
      <c r="BF234" t="s">
        <v>78</v>
      </c>
      <c r="BG234" t="s">
        <v>78</v>
      </c>
      <c r="BH234" t="s">
        <v>78</v>
      </c>
      <c r="BI234" t="s">
        <v>78</v>
      </c>
      <c r="BJ234" t="s">
        <v>78</v>
      </c>
      <c r="BK234" t="s">
        <v>78</v>
      </c>
      <c r="BL234" t="s">
        <v>78</v>
      </c>
      <c r="BM234" t="s">
        <v>78</v>
      </c>
      <c r="BN234" t="s">
        <v>55</v>
      </c>
      <c r="BO234" t="s">
        <v>55</v>
      </c>
      <c r="BP234" t="s">
        <v>78</v>
      </c>
      <c r="BQ234" t="s">
        <v>4468</v>
      </c>
      <c r="BR234">
        <v>1900</v>
      </c>
      <c r="BS234" s="45">
        <v>40330</v>
      </c>
      <c r="BT234" s="45">
        <v>40330</v>
      </c>
    </row>
    <row r="235" spans="1:72" x14ac:dyDescent="0.25">
      <c r="A235">
        <v>232</v>
      </c>
      <c r="B235">
        <v>46098</v>
      </c>
      <c r="C235">
        <v>53471</v>
      </c>
      <c r="D235" t="s">
        <v>1430</v>
      </c>
      <c r="E235" t="s">
        <v>5429</v>
      </c>
      <c r="F235">
        <v>0</v>
      </c>
      <c r="H235">
        <v>0</v>
      </c>
      <c r="J235">
        <v>0</v>
      </c>
      <c r="O235">
        <v>2168673</v>
      </c>
      <c r="P235">
        <v>6289163</v>
      </c>
      <c r="Q235">
        <v>3</v>
      </c>
      <c r="R235">
        <v>37.947000000000003</v>
      </c>
      <c r="S235">
        <v>-121.4451</v>
      </c>
      <c r="T235" t="s">
        <v>596</v>
      </c>
      <c r="U235" t="s">
        <v>636</v>
      </c>
      <c r="V235" t="s">
        <v>87</v>
      </c>
      <c r="W235" t="s">
        <v>87</v>
      </c>
      <c r="X235" t="s">
        <v>4474</v>
      </c>
      <c r="Y235" t="s">
        <v>59</v>
      </c>
      <c r="Z235" t="s">
        <v>4853</v>
      </c>
      <c r="AA235" t="s">
        <v>1432</v>
      </c>
      <c r="AB235" t="s">
        <v>5430</v>
      </c>
      <c r="AC235">
        <v>40799</v>
      </c>
      <c r="AD235" t="s">
        <v>4476</v>
      </c>
      <c r="AE235" t="s">
        <v>3435</v>
      </c>
      <c r="AF235" t="s">
        <v>4870</v>
      </c>
      <c r="AG235" t="s">
        <v>1431</v>
      </c>
      <c r="AH235" t="s">
        <v>5431</v>
      </c>
      <c r="AJ235" t="s">
        <v>1431</v>
      </c>
      <c r="AK235">
        <v>1</v>
      </c>
      <c r="AL235" t="s">
        <v>4474</v>
      </c>
      <c r="AM235" t="s">
        <v>78</v>
      </c>
      <c r="AN235">
        <v>180400030504</v>
      </c>
      <c r="AO235" t="s">
        <v>78</v>
      </c>
      <c r="AP235">
        <v>240</v>
      </c>
      <c r="AQ235" t="s">
        <v>78</v>
      </c>
      <c r="AR235" t="s">
        <v>4430</v>
      </c>
      <c r="AS235" t="s">
        <v>4431</v>
      </c>
      <c r="AT235" t="s">
        <v>78</v>
      </c>
      <c r="AU235" t="s">
        <v>78</v>
      </c>
      <c r="AV235" t="s">
        <v>78</v>
      </c>
      <c r="AW235" t="s">
        <v>78</v>
      </c>
      <c r="AX235" t="s">
        <v>78</v>
      </c>
      <c r="AY235" t="s">
        <v>78</v>
      </c>
      <c r="AZ235" t="s">
        <v>78</v>
      </c>
      <c r="BA235" t="s">
        <v>78</v>
      </c>
      <c r="BB235" t="s">
        <v>78</v>
      </c>
      <c r="BC235" t="s">
        <v>78</v>
      </c>
      <c r="BD235" t="s">
        <v>55</v>
      </c>
      <c r="BE235" t="s">
        <v>78</v>
      </c>
      <c r="BF235" t="s">
        <v>78</v>
      </c>
      <c r="BG235" t="s">
        <v>78</v>
      </c>
      <c r="BH235" t="s">
        <v>78</v>
      </c>
      <c r="BI235" t="s">
        <v>78</v>
      </c>
      <c r="BJ235" t="s">
        <v>78</v>
      </c>
      <c r="BK235" t="s">
        <v>78</v>
      </c>
      <c r="BL235" t="s">
        <v>78</v>
      </c>
      <c r="BM235" t="s">
        <v>78</v>
      </c>
      <c r="BN235" t="s">
        <v>55</v>
      </c>
      <c r="BO235" t="s">
        <v>55</v>
      </c>
      <c r="BP235" t="s">
        <v>78</v>
      </c>
      <c r="BQ235" t="s">
        <v>4468</v>
      </c>
      <c r="BR235">
        <v>1800</v>
      </c>
      <c r="BS235" s="45">
        <v>40358</v>
      </c>
      <c r="BT235" s="45">
        <v>40799</v>
      </c>
    </row>
    <row r="236" spans="1:72" x14ac:dyDescent="0.25">
      <c r="A236">
        <v>233</v>
      </c>
      <c r="B236">
        <v>46439</v>
      </c>
      <c r="C236">
        <v>53758</v>
      </c>
      <c r="D236" t="s">
        <v>1844</v>
      </c>
      <c r="E236" t="s">
        <v>5432</v>
      </c>
      <c r="F236">
        <v>5</v>
      </c>
      <c r="G236" t="s">
        <v>87</v>
      </c>
      <c r="H236">
        <v>5</v>
      </c>
      <c r="I236" t="s">
        <v>4421</v>
      </c>
      <c r="J236">
        <v>5</v>
      </c>
      <c r="N236" t="s">
        <v>4423</v>
      </c>
      <c r="O236">
        <v>2277521</v>
      </c>
      <c r="P236">
        <v>6280598</v>
      </c>
      <c r="Q236">
        <v>3</v>
      </c>
      <c r="R236">
        <v>38.245699999999999</v>
      </c>
      <c r="S236">
        <v>-121.4787</v>
      </c>
      <c r="T236" t="s">
        <v>5433</v>
      </c>
      <c r="U236" t="s">
        <v>325</v>
      </c>
      <c r="V236" t="s">
        <v>87</v>
      </c>
      <c r="W236" t="s">
        <v>87</v>
      </c>
      <c r="X236" t="s">
        <v>4474</v>
      </c>
      <c r="Y236" t="s">
        <v>59</v>
      </c>
      <c r="Z236" t="s">
        <v>4859</v>
      </c>
      <c r="AA236" t="s">
        <v>1848</v>
      </c>
      <c r="AB236" t="s">
        <v>5434</v>
      </c>
      <c r="AC236">
        <v>40848</v>
      </c>
      <c r="AD236" t="s">
        <v>4476</v>
      </c>
      <c r="AE236" t="s">
        <v>4558</v>
      </c>
      <c r="AF236" t="s">
        <v>5046</v>
      </c>
      <c r="AG236" t="s">
        <v>4083</v>
      </c>
      <c r="AH236" t="s">
        <v>5435</v>
      </c>
      <c r="AI236" t="s">
        <v>5436</v>
      </c>
      <c r="AJ236" t="s">
        <v>5205</v>
      </c>
      <c r="AK236">
        <v>1</v>
      </c>
      <c r="AL236" t="s">
        <v>4474</v>
      </c>
      <c r="AM236" t="s">
        <v>78</v>
      </c>
      <c r="AN236">
        <v>180400121102</v>
      </c>
      <c r="AO236" t="s">
        <v>78</v>
      </c>
      <c r="AP236" t="s">
        <v>78</v>
      </c>
      <c r="AQ236" t="s">
        <v>78</v>
      </c>
      <c r="AR236" t="s">
        <v>4430</v>
      </c>
      <c r="AS236" t="s">
        <v>4431</v>
      </c>
      <c r="AT236" t="s">
        <v>78</v>
      </c>
      <c r="AU236" t="s">
        <v>78</v>
      </c>
      <c r="AV236" t="s">
        <v>78</v>
      </c>
      <c r="AW236" t="s">
        <v>78</v>
      </c>
      <c r="AX236" t="s">
        <v>78</v>
      </c>
      <c r="AY236" t="s">
        <v>78</v>
      </c>
      <c r="AZ236" t="s">
        <v>78</v>
      </c>
      <c r="BA236" t="s">
        <v>78</v>
      </c>
      <c r="BB236" t="s">
        <v>78</v>
      </c>
      <c r="BC236" t="s">
        <v>78</v>
      </c>
      <c r="BD236" t="s">
        <v>78</v>
      </c>
      <c r="BE236" t="s">
        <v>78</v>
      </c>
      <c r="BF236" t="s">
        <v>78</v>
      </c>
      <c r="BG236" t="s">
        <v>78</v>
      </c>
      <c r="BH236" t="s">
        <v>78</v>
      </c>
      <c r="BI236" t="s">
        <v>78</v>
      </c>
      <c r="BJ236" t="s">
        <v>78</v>
      </c>
      <c r="BK236" t="s">
        <v>78</v>
      </c>
      <c r="BL236" t="s">
        <v>78</v>
      </c>
      <c r="BM236" t="s">
        <v>78</v>
      </c>
      <c r="BN236" t="s">
        <v>55</v>
      </c>
      <c r="BO236" t="s">
        <v>55</v>
      </c>
      <c r="BP236" t="s">
        <v>78</v>
      </c>
      <c r="BQ236" t="s">
        <v>4432</v>
      </c>
      <c r="BR236">
        <v>1800</v>
      </c>
      <c r="BS236" s="45">
        <v>40358</v>
      </c>
      <c r="BT236" s="45">
        <v>40841</v>
      </c>
    </row>
    <row r="237" spans="1:72" x14ac:dyDescent="0.25">
      <c r="A237">
        <v>234</v>
      </c>
      <c r="B237">
        <v>46443</v>
      </c>
      <c r="C237">
        <v>53825</v>
      </c>
      <c r="D237" t="s">
        <v>1915</v>
      </c>
      <c r="E237" t="s">
        <v>5437</v>
      </c>
      <c r="F237">
        <v>0</v>
      </c>
      <c r="H237">
        <v>0</v>
      </c>
      <c r="J237">
        <v>0</v>
      </c>
      <c r="O237">
        <v>1868900</v>
      </c>
      <c r="P237">
        <v>6702343</v>
      </c>
      <c r="Q237">
        <v>2</v>
      </c>
      <c r="R237">
        <v>38.292999999999999</v>
      </c>
      <c r="S237">
        <v>-121.5099</v>
      </c>
      <c r="T237" t="s">
        <v>1917</v>
      </c>
      <c r="U237" t="s">
        <v>1767</v>
      </c>
      <c r="V237" t="s">
        <v>87</v>
      </c>
      <c r="W237" t="s">
        <v>87</v>
      </c>
      <c r="X237" t="s">
        <v>4538</v>
      </c>
      <c r="Y237" t="s">
        <v>341</v>
      </c>
      <c r="Z237" t="s">
        <v>4539</v>
      </c>
      <c r="AA237" t="s">
        <v>1918</v>
      </c>
      <c r="AB237" t="s">
        <v>5438</v>
      </c>
      <c r="AC237">
        <v>40848</v>
      </c>
      <c r="AD237" t="s">
        <v>4476</v>
      </c>
      <c r="AE237" t="s">
        <v>4558</v>
      </c>
      <c r="AF237" t="s">
        <v>4559</v>
      </c>
      <c r="AG237" t="s">
        <v>1784</v>
      </c>
      <c r="AH237" t="s">
        <v>5439</v>
      </c>
      <c r="AJ237" t="s">
        <v>5440</v>
      </c>
      <c r="AK237">
        <v>1</v>
      </c>
      <c r="AL237" t="s">
        <v>4538</v>
      </c>
      <c r="AM237" t="s">
        <v>78</v>
      </c>
      <c r="AN237">
        <v>180400121002</v>
      </c>
      <c r="AO237" t="s">
        <v>78</v>
      </c>
      <c r="AP237">
        <v>325</v>
      </c>
      <c r="AQ237" t="s">
        <v>78</v>
      </c>
      <c r="AR237" t="s">
        <v>4430</v>
      </c>
      <c r="AS237" t="s">
        <v>4431</v>
      </c>
      <c r="AT237" t="s">
        <v>78</v>
      </c>
      <c r="AU237" t="s">
        <v>78</v>
      </c>
      <c r="AV237" t="s">
        <v>78</v>
      </c>
      <c r="AW237" t="s">
        <v>78</v>
      </c>
      <c r="AX237" t="s">
        <v>78</v>
      </c>
      <c r="AY237" t="s">
        <v>78</v>
      </c>
      <c r="AZ237" t="s">
        <v>78</v>
      </c>
      <c r="BA237" t="s">
        <v>78</v>
      </c>
      <c r="BB237" t="s">
        <v>78</v>
      </c>
      <c r="BC237" t="s">
        <v>78</v>
      </c>
      <c r="BD237" t="s">
        <v>55</v>
      </c>
      <c r="BE237" t="s">
        <v>78</v>
      </c>
      <c r="BF237" t="s">
        <v>78</v>
      </c>
      <c r="BG237" t="s">
        <v>78</v>
      </c>
      <c r="BH237" t="s">
        <v>78</v>
      </c>
      <c r="BI237" t="s">
        <v>78</v>
      </c>
      <c r="BJ237" t="s">
        <v>78</v>
      </c>
      <c r="BK237" t="s">
        <v>78</v>
      </c>
      <c r="BL237" t="s">
        <v>78</v>
      </c>
      <c r="BM237" t="s">
        <v>78</v>
      </c>
      <c r="BN237" t="s">
        <v>55</v>
      </c>
      <c r="BO237" t="s">
        <v>78</v>
      </c>
      <c r="BP237" t="s">
        <v>78</v>
      </c>
      <c r="BQ237" t="s">
        <v>4432</v>
      </c>
      <c r="BR237">
        <v>1930</v>
      </c>
      <c r="BS237" s="45">
        <v>40361</v>
      </c>
      <c r="BT237" s="45">
        <v>40848</v>
      </c>
    </row>
    <row r="238" spans="1:72" x14ac:dyDescent="0.25">
      <c r="A238">
        <v>235</v>
      </c>
      <c r="B238">
        <v>44172</v>
      </c>
      <c r="C238">
        <v>51152</v>
      </c>
      <c r="D238" t="s">
        <v>594</v>
      </c>
      <c r="E238" t="s">
        <v>5441</v>
      </c>
      <c r="F238">
        <v>1</v>
      </c>
      <c r="G238" t="s">
        <v>4420</v>
      </c>
      <c r="H238">
        <v>5</v>
      </c>
      <c r="I238" t="s">
        <v>4421</v>
      </c>
      <c r="J238">
        <v>25</v>
      </c>
      <c r="K238" t="s">
        <v>4520</v>
      </c>
      <c r="L238" t="s">
        <v>4422</v>
      </c>
      <c r="M238" t="s">
        <v>4435</v>
      </c>
      <c r="N238" t="s">
        <v>4423</v>
      </c>
      <c r="O238">
        <v>2122944</v>
      </c>
      <c r="P238">
        <v>6310248</v>
      </c>
      <c r="Q238">
        <v>3</v>
      </c>
      <c r="R238">
        <v>37.822000000000003</v>
      </c>
      <c r="S238">
        <v>-121.37050000000001</v>
      </c>
      <c r="T238" t="s">
        <v>128</v>
      </c>
      <c r="U238" t="s">
        <v>397</v>
      </c>
      <c r="V238" t="s">
        <v>87</v>
      </c>
      <c r="W238" t="s">
        <v>87</v>
      </c>
      <c r="X238" t="s">
        <v>4474</v>
      </c>
      <c r="Y238" t="s">
        <v>59</v>
      </c>
      <c r="Z238" t="s">
        <v>4222</v>
      </c>
      <c r="AA238" t="s">
        <v>597</v>
      </c>
      <c r="AB238" t="s">
        <v>5442</v>
      </c>
      <c r="AC238">
        <v>40191</v>
      </c>
      <c r="AD238" t="s">
        <v>4476</v>
      </c>
      <c r="AE238" t="s">
        <v>3435</v>
      </c>
      <c r="AF238" t="s">
        <v>4905</v>
      </c>
      <c r="AG238" t="s">
        <v>339</v>
      </c>
      <c r="AH238" t="s">
        <v>5443</v>
      </c>
      <c r="AI238" t="s">
        <v>5444</v>
      </c>
      <c r="AJ238" t="s">
        <v>339</v>
      </c>
      <c r="AK238">
        <v>1</v>
      </c>
      <c r="AL238" t="s">
        <v>4474</v>
      </c>
      <c r="AM238" t="s">
        <v>78</v>
      </c>
      <c r="AN238">
        <v>180400030502</v>
      </c>
      <c r="AO238" t="s">
        <v>78</v>
      </c>
      <c r="AP238">
        <v>377</v>
      </c>
      <c r="AQ238" t="s">
        <v>78</v>
      </c>
      <c r="AR238" t="s">
        <v>4430</v>
      </c>
      <c r="AS238" t="s">
        <v>4431</v>
      </c>
      <c r="AT238" t="s">
        <v>78</v>
      </c>
      <c r="AU238" t="s">
        <v>78</v>
      </c>
      <c r="AV238" t="s">
        <v>78</v>
      </c>
      <c r="AW238" t="s">
        <v>78</v>
      </c>
      <c r="AX238" t="s">
        <v>78</v>
      </c>
      <c r="AY238" t="s">
        <v>78</v>
      </c>
      <c r="AZ238" t="s">
        <v>78</v>
      </c>
      <c r="BA238" t="s">
        <v>78</v>
      </c>
      <c r="BB238" t="s">
        <v>78</v>
      </c>
      <c r="BC238" t="s">
        <v>78</v>
      </c>
      <c r="BD238" t="s">
        <v>55</v>
      </c>
      <c r="BE238" t="s">
        <v>78</v>
      </c>
      <c r="BF238" t="s">
        <v>78</v>
      </c>
      <c r="BG238" t="s">
        <v>78</v>
      </c>
      <c r="BH238" t="s">
        <v>78</v>
      </c>
      <c r="BI238" t="s">
        <v>78</v>
      </c>
      <c r="BJ238" t="s">
        <v>78</v>
      </c>
      <c r="BK238" t="s">
        <v>78</v>
      </c>
      <c r="BL238" t="s">
        <v>78</v>
      </c>
      <c r="BM238" t="s">
        <v>78</v>
      </c>
      <c r="BN238" t="s">
        <v>55</v>
      </c>
      <c r="BO238" t="s">
        <v>55</v>
      </c>
      <c r="BP238" t="s">
        <v>78</v>
      </c>
      <c r="BQ238" t="s">
        <v>4432</v>
      </c>
      <c r="BR238">
        <v>1911</v>
      </c>
      <c r="BS238" s="45">
        <v>40114</v>
      </c>
      <c r="BT238" s="45">
        <v>40114</v>
      </c>
    </row>
    <row r="239" spans="1:72" x14ac:dyDescent="0.25">
      <c r="A239">
        <v>236</v>
      </c>
      <c r="B239">
        <v>44179</v>
      </c>
      <c r="C239">
        <v>52024</v>
      </c>
      <c r="D239" t="s">
        <v>1023</v>
      </c>
      <c r="E239" t="s">
        <v>5445</v>
      </c>
      <c r="F239">
        <v>3</v>
      </c>
      <c r="G239" t="s">
        <v>87</v>
      </c>
      <c r="H239">
        <v>5</v>
      </c>
      <c r="I239" t="s">
        <v>4421</v>
      </c>
      <c r="J239">
        <v>36</v>
      </c>
      <c r="L239" t="s">
        <v>4422</v>
      </c>
      <c r="N239" t="s">
        <v>4423</v>
      </c>
      <c r="O239">
        <v>2214094</v>
      </c>
      <c r="P239">
        <v>6306832</v>
      </c>
      <c r="Q239">
        <v>3</v>
      </c>
      <c r="R239">
        <v>38.072200000000002</v>
      </c>
      <c r="S239">
        <v>-121.3853</v>
      </c>
      <c r="T239" t="s">
        <v>1009</v>
      </c>
      <c r="U239" t="s">
        <v>4888</v>
      </c>
      <c r="V239" t="s">
        <v>87</v>
      </c>
      <c r="W239" t="s">
        <v>87</v>
      </c>
      <c r="X239" t="s">
        <v>4474</v>
      </c>
      <c r="Y239" t="s">
        <v>59</v>
      </c>
      <c r="Z239" t="s">
        <v>4334</v>
      </c>
      <c r="AA239" t="s">
        <v>1038</v>
      </c>
      <c r="AB239" t="s">
        <v>5446</v>
      </c>
      <c r="AC239">
        <v>40428</v>
      </c>
      <c r="AD239" t="s">
        <v>4476</v>
      </c>
      <c r="AE239" t="s">
        <v>3435</v>
      </c>
      <c r="AF239" t="s">
        <v>4891</v>
      </c>
      <c r="AG239" t="s">
        <v>1024</v>
      </c>
      <c r="AH239" t="s">
        <v>5447</v>
      </c>
      <c r="AI239" t="s">
        <v>5448</v>
      </c>
      <c r="AJ239" t="s">
        <v>1025</v>
      </c>
      <c r="AK239">
        <v>1</v>
      </c>
      <c r="AL239" t="s">
        <v>4474</v>
      </c>
      <c r="AM239" t="s">
        <v>78</v>
      </c>
      <c r="AN239">
        <v>180400030902</v>
      </c>
      <c r="AO239" t="s">
        <v>78</v>
      </c>
      <c r="AP239">
        <v>97.4</v>
      </c>
      <c r="AQ239" t="s">
        <v>78</v>
      </c>
      <c r="AR239" t="s">
        <v>4430</v>
      </c>
      <c r="AS239" t="s">
        <v>4431</v>
      </c>
      <c r="AT239" t="s">
        <v>78</v>
      </c>
      <c r="AU239" t="s">
        <v>78</v>
      </c>
      <c r="AV239" t="s">
        <v>78</v>
      </c>
      <c r="AW239" t="s">
        <v>78</v>
      </c>
      <c r="AX239" t="s">
        <v>78</v>
      </c>
      <c r="AY239" t="s">
        <v>78</v>
      </c>
      <c r="AZ239" t="s">
        <v>78</v>
      </c>
      <c r="BA239" t="s">
        <v>78</v>
      </c>
      <c r="BB239" t="s">
        <v>78</v>
      </c>
      <c r="BC239" t="s">
        <v>78</v>
      </c>
      <c r="BD239" t="s">
        <v>55</v>
      </c>
      <c r="BE239" t="s">
        <v>78</v>
      </c>
      <c r="BF239" t="s">
        <v>78</v>
      </c>
      <c r="BG239" t="s">
        <v>78</v>
      </c>
      <c r="BH239" t="s">
        <v>78</v>
      </c>
      <c r="BI239" t="s">
        <v>78</v>
      </c>
      <c r="BJ239" t="s">
        <v>78</v>
      </c>
      <c r="BK239" t="s">
        <v>78</v>
      </c>
      <c r="BL239" t="s">
        <v>78</v>
      </c>
      <c r="BM239" t="s">
        <v>78</v>
      </c>
      <c r="BN239" t="s">
        <v>55</v>
      </c>
      <c r="BO239" t="s">
        <v>55</v>
      </c>
      <c r="BP239" t="s">
        <v>78</v>
      </c>
      <c r="BQ239" t="s">
        <v>4468</v>
      </c>
      <c r="BR239">
        <v>1800</v>
      </c>
      <c r="BS239" s="45">
        <v>40359</v>
      </c>
      <c r="BT239" s="45">
        <v>40359</v>
      </c>
    </row>
    <row r="240" spans="1:72" x14ac:dyDescent="0.25">
      <c r="A240">
        <v>237</v>
      </c>
      <c r="B240">
        <v>44180</v>
      </c>
      <c r="C240">
        <v>52023</v>
      </c>
      <c r="D240" t="s">
        <v>1037</v>
      </c>
      <c r="E240" t="s">
        <v>5449</v>
      </c>
      <c r="F240">
        <v>3</v>
      </c>
      <c r="G240" t="s">
        <v>87</v>
      </c>
      <c r="H240">
        <v>5</v>
      </c>
      <c r="I240" t="s">
        <v>4421</v>
      </c>
      <c r="J240">
        <v>36</v>
      </c>
      <c r="L240" t="s">
        <v>4422</v>
      </c>
      <c r="N240" t="s">
        <v>4423</v>
      </c>
      <c r="O240">
        <v>2214042</v>
      </c>
      <c r="P240">
        <v>6308626</v>
      </c>
      <c r="Q240">
        <v>3</v>
      </c>
      <c r="R240">
        <v>38.072099999999999</v>
      </c>
      <c r="S240">
        <v>-121.379</v>
      </c>
      <c r="T240" t="s">
        <v>1009</v>
      </c>
      <c r="U240" t="s">
        <v>4888</v>
      </c>
      <c r="V240" t="s">
        <v>87</v>
      </c>
      <c r="W240" t="s">
        <v>87</v>
      </c>
      <c r="X240" t="s">
        <v>4474</v>
      </c>
      <c r="Y240" t="s">
        <v>59</v>
      </c>
      <c r="Z240" t="s">
        <v>4334</v>
      </c>
      <c r="AA240" t="s">
        <v>1038</v>
      </c>
      <c r="AB240" t="s">
        <v>5450</v>
      </c>
      <c r="AC240">
        <v>40428</v>
      </c>
      <c r="AD240" t="s">
        <v>4476</v>
      </c>
      <c r="AE240" t="s">
        <v>3435</v>
      </c>
      <c r="AF240" t="s">
        <v>4891</v>
      </c>
      <c r="AG240" t="s">
        <v>1024</v>
      </c>
      <c r="AH240" t="s">
        <v>5451</v>
      </c>
      <c r="AI240" t="s">
        <v>5448</v>
      </c>
      <c r="AJ240" t="s">
        <v>1025</v>
      </c>
      <c r="AK240">
        <v>1</v>
      </c>
      <c r="AL240" t="s">
        <v>4474</v>
      </c>
      <c r="AM240" t="s">
        <v>78</v>
      </c>
      <c r="AN240">
        <v>180400030902</v>
      </c>
      <c r="AO240" t="s">
        <v>78</v>
      </c>
      <c r="AP240">
        <v>139.9</v>
      </c>
      <c r="AQ240" t="s">
        <v>78</v>
      </c>
      <c r="AR240" t="s">
        <v>4430</v>
      </c>
      <c r="AS240" t="s">
        <v>4431</v>
      </c>
      <c r="AT240" t="s">
        <v>78</v>
      </c>
      <c r="AU240" t="s">
        <v>78</v>
      </c>
      <c r="AV240" t="s">
        <v>78</v>
      </c>
      <c r="AW240" t="s">
        <v>78</v>
      </c>
      <c r="AX240" t="s">
        <v>78</v>
      </c>
      <c r="AY240" t="s">
        <v>78</v>
      </c>
      <c r="AZ240" t="s">
        <v>78</v>
      </c>
      <c r="BA240" t="s">
        <v>78</v>
      </c>
      <c r="BB240" t="s">
        <v>78</v>
      </c>
      <c r="BC240" t="s">
        <v>78</v>
      </c>
      <c r="BD240" t="s">
        <v>55</v>
      </c>
      <c r="BE240" t="s">
        <v>78</v>
      </c>
      <c r="BF240" t="s">
        <v>78</v>
      </c>
      <c r="BG240" t="s">
        <v>78</v>
      </c>
      <c r="BH240" t="s">
        <v>78</v>
      </c>
      <c r="BI240" t="s">
        <v>78</v>
      </c>
      <c r="BJ240" t="s">
        <v>78</v>
      </c>
      <c r="BK240" t="s">
        <v>78</v>
      </c>
      <c r="BL240" t="s">
        <v>78</v>
      </c>
      <c r="BM240" t="s">
        <v>78</v>
      </c>
      <c r="BN240" t="s">
        <v>55</v>
      </c>
      <c r="BO240" t="s">
        <v>55</v>
      </c>
      <c r="BP240" t="s">
        <v>78</v>
      </c>
      <c r="BQ240" t="s">
        <v>4468</v>
      </c>
      <c r="BR240">
        <v>1800</v>
      </c>
      <c r="BS240" s="45">
        <v>40359</v>
      </c>
      <c r="BT240" s="45">
        <v>40359</v>
      </c>
    </row>
    <row r="241" spans="1:72" x14ac:dyDescent="0.25">
      <c r="A241">
        <v>238</v>
      </c>
      <c r="B241">
        <v>46157</v>
      </c>
      <c r="C241">
        <v>53531</v>
      </c>
      <c r="D241" t="s">
        <v>2008</v>
      </c>
      <c r="E241" t="s">
        <v>5452</v>
      </c>
      <c r="F241">
        <v>0</v>
      </c>
      <c r="H241">
        <v>0</v>
      </c>
      <c r="J241">
        <v>0</v>
      </c>
      <c r="O241">
        <v>2206470</v>
      </c>
      <c r="P241">
        <v>6282622</v>
      </c>
      <c r="Q241">
        <v>3</v>
      </c>
      <c r="R241">
        <v>38.050600000000003</v>
      </c>
      <c r="S241">
        <v>-121.4691</v>
      </c>
      <c r="T241" t="s">
        <v>1634</v>
      </c>
      <c r="U241" t="s">
        <v>1791</v>
      </c>
      <c r="V241" t="s">
        <v>87</v>
      </c>
      <c r="W241" t="s">
        <v>87</v>
      </c>
      <c r="X241" t="s">
        <v>4474</v>
      </c>
      <c r="Y241" t="s">
        <v>59</v>
      </c>
      <c r="Z241" t="s">
        <v>4334</v>
      </c>
      <c r="AA241" t="s">
        <v>2010</v>
      </c>
      <c r="AB241" t="s">
        <v>5453</v>
      </c>
      <c r="AC241">
        <v>40812</v>
      </c>
      <c r="AD241" t="s">
        <v>4476</v>
      </c>
      <c r="AE241" t="s">
        <v>3435</v>
      </c>
      <c r="AF241" t="s">
        <v>5036</v>
      </c>
      <c r="AG241" t="s">
        <v>2009</v>
      </c>
      <c r="AH241" t="s">
        <v>5454</v>
      </c>
      <c r="AJ241" t="s">
        <v>5228</v>
      </c>
      <c r="AK241">
        <v>1</v>
      </c>
      <c r="AL241" t="s">
        <v>4474</v>
      </c>
      <c r="AM241" t="s">
        <v>78</v>
      </c>
      <c r="AN241">
        <v>180400030903</v>
      </c>
      <c r="AO241" t="s">
        <v>78</v>
      </c>
      <c r="AP241">
        <v>325</v>
      </c>
      <c r="AQ241" t="s">
        <v>78</v>
      </c>
      <c r="AR241" t="s">
        <v>4430</v>
      </c>
      <c r="AS241" t="s">
        <v>4431</v>
      </c>
      <c r="AT241" t="s">
        <v>78</v>
      </c>
      <c r="AU241" t="s">
        <v>78</v>
      </c>
      <c r="AV241" t="s">
        <v>78</v>
      </c>
      <c r="AW241" t="s">
        <v>78</v>
      </c>
      <c r="AX241" t="s">
        <v>78</v>
      </c>
      <c r="AY241" t="s">
        <v>78</v>
      </c>
      <c r="AZ241" t="s">
        <v>78</v>
      </c>
      <c r="BA241" t="s">
        <v>78</v>
      </c>
      <c r="BB241" t="s">
        <v>78</v>
      </c>
      <c r="BC241" t="s">
        <v>78</v>
      </c>
      <c r="BD241" t="s">
        <v>55</v>
      </c>
      <c r="BE241" t="s">
        <v>78</v>
      </c>
      <c r="BF241" t="s">
        <v>78</v>
      </c>
      <c r="BG241" t="s">
        <v>78</v>
      </c>
      <c r="BH241" t="s">
        <v>78</v>
      </c>
      <c r="BI241" t="s">
        <v>78</v>
      </c>
      <c r="BJ241" t="s">
        <v>78</v>
      </c>
      <c r="BK241" t="s">
        <v>78</v>
      </c>
      <c r="BL241" t="s">
        <v>78</v>
      </c>
      <c r="BM241" t="s">
        <v>78</v>
      </c>
      <c r="BN241" t="s">
        <v>55</v>
      </c>
      <c r="BO241" t="s">
        <v>55</v>
      </c>
      <c r="BP241" t="s">
        <v>78</v>
      </c>
      <c r="BQ241" t="s">
        <v>4432</v>
      </c>
      <c r="BR241">
        <v>1869</v>
      </c>
      <c r="BS241" s="45">
        <v>40359</v>
      </c>
      <c r="BT241" s="45">
        <v>40812</v>
      </c>
    </row>
    <row r="242" spans="1:72" x14ac:dyDescent="0.25">
      <c r="A242">
        <v>239</v>
      </c>
      <c r="B242">
        <v>46141</v>
      </c>
      <c r="C242">
        <v>53535</v>
      </c>
      <c r="D242" t="s">
        <v>2013</v>
      </c>
      <c r="E242" t="s">
        <v>5455</v>
      </c>
      <c r="F242">
        <v>0</v>
      </c>
      <c r="H242">
        <v>0</v>
      </c>
      <c r="J242">
        <v>0</v>
      </c>
      <c r="O242">
        <v>2221135</v>
      </c>
      <c r="P242">
        <v>6274927</v>
      </c>
      <c r="Q242">
        <v>3</v>
      </c>
      <c r="R242">
        <v>38.090699999999998</v>
      </c>
      <c r="S242">
        <v>-121.49639999999999</v>
      </c>
      <c r="T242" t="s">
        <v>1634</v>
      </c>
      <c r="U242" t="s">
        <v>2017</v>
      </c>
      <c r="V242" t="s">
        <v>87</v>
      </c>
      <c r="W242" t="s">
        <v>87</v>
      </c>
      <c r="X242" t="s">
        <v>4474</v>
      </c>
      <c r="Y242" t="s">
        <v>59</v>
      </c>
      <c r="Z242" t="s">
        <v>4334</v>
      </c>
      <c r="AA242" t="s">
        <v>2018</v>
      </c>
      <c r="AB242" t="s">
        <v>5456</v>
      </c>
      <c r="AC242">
        <v>40812</v>
      </c>
      <c r="AD242" t="s">
        <v>4476</v>
      </c>
      <c r="AE242" t="s">
        <v>3435</v>
      </c>
      <c r="AF242" t="s">
        <v>4927</v>
      </c>
      <c r="AG242" t="s">
        <v>2014</v>
      </c>
      <c r="AH242" t="s">
        <v>5457</v>
      </c>
      <c r="AJ242" t="s">
        <v>2015</v>
      </c>
      <c r="AK242">
        <v>1</v>
      </c>
      <c r="AL242" t="s">
        <v>4474</v>
      </c>
      <c r="AM242" t="s">
        <v>78</v>
      </c>
      <c r="AN242">
        <v>180400030906</v>
      </c>
      <c r="AO242" t="s">
        <v>78</v>
      </c>
      <c r="AP242">
        <v>323</v>
      </c>
      <c r="AQ242" t="s">
        <v>78</v>
      </c>
      <c r="AR242" t="s">
        <v>4430</v>
      </c>
      <c r="AS242" t="s">
        <v>4431</v>
      </c>
      <c r="AT242" t="s">
        <v>78</v>
      </c>
      <c r="AU242" t="s">
        <v>78</v>
      </c>
      <c r="AV242" t="s">
        <v>78</v>
      </c>
      <c r="AW242" t="s">
        <v>78</v>
      </c>
      <c r="AX242" t="s">
        <v>78</v>
      </c>
      <c r="AY242" t="s">
        <v>78</v>
      </c>
      <c r="AZ242" t="s">
        <v>78</v>
      </c>
      <c r="BA242" t="s">
        <v>78</v>
      </c>
      <c r="BB242" t="s">
        <v>78</v>
      </c>
      <c r="BC242" t="s">
        <v>78</v>
      </c>
      <c r="BD242" t="s">
        <v>55</v>
      </c>
      <c r="BE242" t="s">
        <v>78</v>
      </c>
      <c r="BF242" t="s">
        <v>78</v>
      </c>
      <c r="BG242" t="s">
        <v>78</v>
      </c>
      <c r="BH242" t="s">
        <v>78</v>
      </c>
      <c r="BI242" t="s">
        <v>78</v>
      </c>
      <c r="BJ242" t="s">
        <v>78</v>
      </c>
      <c r="BK242" t="s">
        <v>78</v>
      </c>
      <c r="BL242" t="s">
        <v>78</v>
      </c>
      <c r="BM242" t="s">
        <v>78</v>
      </c>
      <c r="BN242" t="s">
        <v>55</v>
      </c>
      <c r="BO242" t="s">
        <v>55</v>
      </c>
      <c r="BP242" t="s">
        <v>78</v>
      </c>
      <c r="BQ242" t="s">
        <v>4432</v>
      </c>
      <c r="BR242">
        <v>1800</v>
      </c>
      <c r="BS242" s="45">
        <v>40359</v>
      </c>
      <c r="BT242" s="45">
        <v>40812</v>
      </c>
    </row>
    <row r="243" spans="1:72" x14ac:dyDescent="0.25">
      <c r="A243">
        <v>240</v>
      </c>
      <c r="B243">
        <v>46142</v>
      </c>
      <c r="C243">
        <v>53536</v>
      </c>
      <c r="D243" t="s">
        <v>2024</v>
      </c>
      <c r="E243" t="s">
        <v>5458</v>
      </c>
      <c r="F243">
        <v>0</v>
      </c>
      <c r="H243">
        <v>0</v>
      </c>
      <c r="J243">
        <v>0</v>
      </c>
      <c r="O243">
        <v>2220688</v>
      </c>
      <c r="P243">
        <v>6279267</v>
      </c>
      <c r="Q243">
        <v>3</v>
      </c>
      <c r="R243">
        <v>38.089599999999997</v>
      </c>
      <c r="S243">
        <v>-121.4813</v>
      </c>
      <c r="T243" t="s">
        <v>1634</v>
      </c>
      <c r="U243" t="s">
        <v>1019</v>
      </c>
      <c r="V243" t="s">
        <v>87</v>
      </c>
      <c r="W243" t="s">
        <v>87</v>
      </c>
      <c r="X243" t="s">
        <v>4474</v>
      </c>
      <c r="Y243" t="s">
        <v>59</v>
      </c>
      <c r="Z243" t="s">
        <v>4334</v>
      </c>
      <c r="AA243" t="s">
        <v>2019</v>
      </c>
      <c r="AB243" t="s">
        <v>5459</v>
      </c>
      <c r="AC243">
        <v>40812</v>
      </c>
      <c r="AD243" t="s">
        <v>4476</v>
      </c>
      <c r="AE243" t="s">
        <v>3435</v>
      </c>
      <c r="AF243" t="s">
        <v>4927</v>
      </c>
      <c r="AG243" t="s">
        <v>2014</v>
      </c>
      <c r="AH243" t="s">
        <v>5460</v>
      </c>
      <c r="AJ243" t="s">
        <v>2015</v>
      </c>
      <c r="AK243">
        <v>1</v>
      </c>
      <c r="AL243" t="s">
        <v>4474</v>
      </c>
      <c r="AM243" t="s">
        <v>78</v>
      </c>
      <c r="AN243">
        <v>180400030906</v>
      </c>
      <c r="AO243" t="s">
        <v>78</v>
      </c>
      <c r="AP243">
        <v>323</v>
      </c>
      <c r="AQ243" t="s">
        <v>78</v>
      </c>
      <c r="AR243" t="s">
        <v>4430</v>
      </c>
      <c r="AS243" t="s">
        <v>4431</v>
      </c>
      <c r="AT243" t="s">
        <v>78</v>
      </c>
      <c r="AU243" t="s">
        <v>78</v>
      </c>
      <c r="AV243" t="s">
        <v>78</v>
      </c>
      <c r="AW243" t="s">
        <v>78</v>
      </c>
      <c r="AX243" t="s">
        <v>78</v>
      </c>
      <c r="AY243" t="s">
        <v>78</v>
      </c>
      <c r="AZ243" t="s">
        <v>78</v>
      </c>
      <c r="BA243" t="s">
        <v>78</v>
      </c>
      <c r="BB243" t="s">
        <v>78</v>
      </c>
      <c r="BC243" t="s">
        <v>78</v>
      </c>
      <c r="BD243" t="s">
        <v>55</v>
      </c>
      <c r="BE243" t="s">
        <v>78</v>
      </c>
      <c r="BF243" t="s">
        <v>78</v>
      </c>
      <c r="BG243" t="s">
        <v>78</v>
      </c>
      <c r="BH243" t="s">
        <v>78</v>
      </c>
      <c r="BI243" t="s">
        <v>78</v>
      </c>
      <c r="BJ243" t="s">
        <v>78</v>
      </c>
      <c r="BK243" t="s">
        <v>78</v>
      </c>
      <c r="BL243" t="s">
        <v>78</v>
      </c>
      <c r="BM243" t="s">
        <v>78</v>
      </c>
      <c r="BN243" t="s">
        <v>55</v>
      </c>
      <c r="BO243" t="s">
        <v>55</v>
      </c>
      <c r="BP243" t="s">
        <v>78</v>
      </c>
      <c r="BQ243" t="s">
        <v>4432</v>
      </c>
      <c r="BR243">
        <v>1800</v>
      </c>
      <c r="BS243" s="45">
        <v>40359</v>
      </c>
      <c r="BT243" s="45">
        <v>40812</v>
      </c>
    </row>
    <row r="244" spans="1:72" x14ac:dyDescent="0.25">
      <c r="A244">
        <v>241</v>
      </c>
      <c r="B244">
        <v>45549</v>
      </c>
      <c r="C244">
        <v>53177</v>
      </c>
      <c r="D244" t="s">
        <v>972</v>
      </c>
      <c r="E244" t="s">
        <v>5461</v>
      </c>
      <c r="F244">
        <v>3</v>
      </c>
      <c r="G244" t="s">
        <v>87</v>
      </c>
      <c r="H244">
        <v>4</v>
      </c>
      <c r="I244" t="s">
        <v>4421</v>
      </c>
      <c r="J244">
        <v>26</v>
      </c>
      <c r="L244" t="s">
        <v>4435</v>
      </c>
      <c r="N244" t="s">
        <v>4423</v>
      </c>
      <c r="O244">
        <v>2216057</v>
      </c>
      <c r="P244">
        <v>6271008</v>
      </c>
      <c r="Q244">
        <v>3</v>
      </c>
      <c r="R244">
        <v>38.076599999999999</v>
      </c>
      <c r="S244">
        <v>-121.5098</v>
      </c>
      <c r="T244" t="s">
        <v>128</v>
      </c>
      <c r="U244" t="s">
        <v>5349</v>
      </c>
      <c r="V244" t="s">
        <v>87</v>
      </c>
      <c r="W244" t="s">
        <v>87</v>
      </c>
      <c r="X244" t="s">
        <v>4474</v>
      </c>
      <c r="Y244" t="s">
        <v>59</v>
      </c>
      <c r="Z244" t="s">
        <v>4342</v>
      </c>
      <c r="AA244" t="s">
        <v>967</v>
      </c>
      <c r="AB244" t="s">
        <v>5462</v>
      </c>
      <c r="AC244">
        <v>40737</v>
      </c>
      <c r="AD244" t="s">
        <v>4476</v>
      </c>
      <c r="AE244" t="s">
        <v>3435</v>
      </c>
      <c r="AF244" t="s">
        <v>5036</v>
      </c>
      <c r="AG244" t="s">
        <v>963</v>
      </c>
      <c r="AH244" t="s">
        <v>5463</v>
      </c>
      <c r="AI244" t="s">
        <v>5464</v>
      </c>
      <c r="AJ244" t="s">
        <v>964</v>
      </c>
      <c r="AK244">
        <v>1</v>
      </c>
      <c r="AL244" t="s">
        <v>4474</v>
      </c>
      <c r="AM244" t="s">
        <v>78</v>
      </c>
      <c r="AN244">
        <v>180400030903</v>
      </c>
      <c r="AO244" t="s">
        <v>78</v>
      </c>
      <c r="AP244">
        <v>170.8</v>
      </c>
      <c r="AQ244" t="s">
        <v>78</v>
      </c>
      <c r="AR244" t="s">
        <v>4430</v>
      </c>
      <c r="AS244" t="s">
        <v>4431</v>
      </c>
      <c r="AT244" t="s">
        <v>78</v>
      </c>
      <c r="AU244" t="s">
        <v>78</v>
      </c>
      <c r="AV244" t="s">
        <v>78</v>
      </c>
      <c r="AW244" t="s">
        <v>78</v>
      </c>
      <c r="AX244" t="s">
        <v>78</v>
      </c>
      <c r="AY244" t="s">
        <v>78</v>
      </c>
      <c r="AZ244" t="s">
        <v>78</v>
      </c>
      <c r="BA244" t="s">
        <v>78</v>
      </c>
      <c r="BB244" t="s">
        <v>78</v>
      </c>
      <c r="BC244" t="s">
        <v>78</v>
      </c>
      <c r="BD244" t="s">
        <v>55</v>
      </c>
      <c r="BE244" t="s">
        <v>78</v>
      </c>
      <c r="BF244" t="s">
        <v>78</v>
      </c>
      <c r="BG244" t="s">
        <v>78</v>
      </c>
      <c r="BH244" t="s">
        <v>78</v>
      </c>
      <c r="BI244" t="s">
        <v>78</v>
      </c>
      <c r="BJ244" t="s">
        <v>78</v>
      </c>
      <c r="BK244" t="s">
        <v>78</v>
      </c>
      <c r="BL244" t="s">
        <v>78</v>
      </c>
      <c r="BM244" t="s">
        <v>78</v>
      </c>
      <c r="BN244" t="s">
        <v>55</v>
      </c>
      <c r="BO244" t="s">
        <v>55</v>
      </c>
      <c r="BP244" t="s">
        <v>78</v>
      </c>
      <c r="BQ244" t="s">
        <v>4468</v>
      </c>
      <c r="BR244">
        <v>1800</v>
      </c>
      <c r="BS244" s="45">
        <v>40359</v>
      </c>
      <c r="BT244" s="45">
        <v>40737</v>
      </c>
    </row>
    <row r="245" spans="1:72" x14ac:dyDescent="0.25">
      <c r="A245">
        <v>242</v>
      </c>
      <c r="B245">
        <v>45550</v>
      </c>
      <c r="C245">
        <v>53178</v>
      </c>
      <c r="D245" t="s">
        <v>969</v>
      </c>
      <c r="E245" t="s">
        <v>5465</v>
      </c>
      <c r="F245">
        <v>3</v>
      </c>
      <c r="G245" t="s">
        <v>87</v>
      </c>
      <c r="H245">
        <v>4</v>
      </c>
      <c r="I245" t="s">
        <v>4421</v>
      </c>
      <c r="J245">
        <v>26</v>
      </c>
      <c r="L245" t="s">
        <v>4435</v>
      </c>
      <c r="N245" t="s">
        <v>4423</v>
      </c>
      <c r="O245">
        <v>2214961</v>
      </c>
      <c r="P245">
        <v>6271723</v>
      </c>
      <c r="Q245">
        <v>3</v>
      </c>
      <c r="R245">
        <v>38.073599999999999</v>
      </c>
      <c r="S245">
        <v>-121.5073</v>
      </c>
      <c r="T245" t="s">
        <v>128</v>
      </c>
      <c r="U245" t="s">
        <v>5349</v>
      </c>
      <c r="V245" t="s">
        <v>87</v>
      </c>
      <c r="W245" t="s">
        <v>87</v>
      </c>
      <c r="X245" t="s">
        <v>4474</v>
      </c>
      <c r="Y245" t="s">
        <v>59</v>
      </c>
      <c r="Z245" t="s">
        <v>4342</v>
      </c>
      <c r="AA245" t="s">
        <v>967</v>
      </c>
      <c r="AB245" t="s">
        <v>5466</v>
      </c>
      <c r="AC245">
        <v>40737</v>
      </c>
      <c r="AD245" t="s">
        <v>4476</v>
      </c>
      <c r="AE245" t="s">
        <v>3435</v>
      </c>
      <c r="AF245" t="s">
        <v>5036</v>
      </c>
      <c r="AG245" t="s">
        <v>963</v>
      </c>
      <c r="AH245" t="s">
        <v>5467</v>
      </c>
      <c r="AI245" t="s">
        <v>5464</v>
      </c>
      <c r="AJ245" t="s">
        <v>964</v>
      </c>
      <c r="AK245">
        <v>1</v>
      </c>
      <c r="AL245" t="s">
        <v>4474</v>
      </c>
      <c r="AM245" t="s">
        <v>78</v>
      </c>
      <c r="AN245">
        <v>180400030903</v>
      </c>
      <c r="AO245" t="s">
        <v>78</v>
      </c>
      <c r="AP245">
        <v>41.8</v>
      </c>
      <c r="AQ245" t="s">
        <v>78</v>
      </c>
      <c r="AR245" t="s">
        <v>4430</v>
      </c>
      <c r="AS245" t="s">
        <v>4431</v>
      </c>
      <c r="AT245" t="s">
        <v>78</v>
      </c>
      <c r="AU245" t="s">
        <v>78</v>
      </c>
      <c r="AV245" t="s">
        <v>78</v>
      </c>
      <c r="AW245" t="s">
        <v>78</v>
      </c>
      <c r="AX245" t="s">
        <v>78</v>
      </c>
      <c r="AY245" t="s">
        <v>55</v>
      </c>
      <c r="AZ245" t="s">
        <v>78</v>
      </c>
      <c r="BA245" t="s">
        <v>78</v>
      </c>
      <c r="BB245" t="s">
        <v>78</v>
      </c>
      <c r="BC245" t="s">
        <v>78</v>
      </c>
      <c r="BD245" t="s">
        <v>55</v>
      </c>
      <c r="BE245" t="s">
        <v>78</v>
      </c>
      <c r="BF245" t="s">
        <v>78</v>
      </c>
      <c r="BG245" t="s">
        <v>78</v>
      </c>
      <c r="BH245" t="s">
        <v>78</v>
      </c>
      <c r="BI245" t="s">
        <v>78</v>
      </c>
      <c r="BJ245" t="s">
        <v>78</v>
      </c>
      <c r="BK245" t="s">
        <v>78</v>
      </c>
      <c r="BL245" t="s">
        <v>78</v>
      </c>
      <c r="BM245" t="s">
        <v>78</v>
      </c>
      <c r="BN245" t="s">
        <v>55</v>
      </c>
      <c r="BO245" t="s">
        <v>55</v>
      </c>
      <c r="BP245" t="s">
        <v>78</v>
      </c>
      <c r="BQ245" t="s">
        <v>4468</v>
      </c>
      <c r="BR245">
        <v>1800</v>
      </c>
      <c r="BS245" s="45">
        <v>40359</v>
      </c>
      <c r="BT245" s="45">
        <v>40737</v>
      </c>
    </row>
    <row r="246" spans="1:72" x14ac:dyDescent="0.25">
      <c r="A246">
        <v>243</v>
      </c>
      <c r="B246">
        <v>42171</v>
      </c>
      <c r="C246">
        <v>21877</v>
      </c>
      <c r="D246" t="s">
        <v>220</v>
      </c>
      <c r="E246" t="s">
        <v>5468</v>
      </c>
      <c r="F246">
        <v>10</v>
      </c>
      <c r="G246" t="s">
        <v>87</v>
      </c>
      <c r="H246">
        <v>7</v>
      </c>
      <c r="I246" t="s">
        <v>4421</v>
      </c>
      <c r="J246">
        <v>23</v>
      </c>
      <c r="L246" t="s">
        <v>4422</v>
      </c>
      <c r="M246" t="s">
        <v>4422</v>
      </c>
      <c r="N246" t="s">
        <v>4423</v>
      </c>
      <c r="O246">
        <v>2022786.46557</v>
      </c>
      <c r="P246">
        <v>6798359.0244699996</v>
      </c>
      <c r="Q246">
        <v>2</v>
      </c>
      <c r="R246">
        <v>38.713616799999997</v>
      </c>
      <c r="S246">
        <v>-121.17045098</v>
      </c>
      <c r="U246" t="s">
        <v>223</v>
      </c>
      <c r="V246" t="s">
        <v>87</v>
      </c>
      <c r="W246" t="s">
        <v>87</v>
      </c>
      <c r="X246" t="s">
        <v>4681</v>
      </c>
      <c r="Y246" t="s">
        <v>224</v>
      </c>
      <c r="Z246" t="s">
        <v>5469</v>
      </c>
      <c r="AC246">
        <v>39354</v>
      </c>
      <c r="AE246" t="s">
        <v>5470</v>
      </c>
      <c r="AF246" t="s">
        <v>5471</v>
      </c>
      <c r="AG246" t="s">
        <v>221</v>
      </c>
      <c r="AH246" t="s">
        <v>5472</v>
      </c>
      <c r="AI246" t="s">
        <v>5473</v>
      </c>
      <c r="AJ246" t="s">
        <v>222</v>
      </c>
      <c r="AK246">
        <v>1</v>
      </c>
      <c r="AL246" t="s">
        <v>4681</v>
      </c>
      <c r="AM246" t="s">
        <v>78</v>
      </c>
      <c r="AN246">
        <v>180201110201</v>
      </c>
      <c r="AO246" t="s">
        <v>78</v>
      </c>
      <c r="AP246" t="s">
        <v>78</v>
      </c>
      <c r="AQ246" t="s">
        <v>78</v>
      </c>
      <c r="AR246" t="s">
        <v>4430</v>
      </c>
      <c r="AS246" t="s">
        <v>4431</v>
      </c>
      <c r="AT246" t="s">
        <v>78</v>
      </c>
      <c r="AU246" t="s">
        <v>78</v>
      </c>
      <c r="AV246" t="s">
        <v>55</v>
      </c>
      <c r="AW246" t="s">
        <v>78</v>
      </c>
      <c r="AX246" t="s">
        <v>78</v>
      </c>
      <c r="AY246" t="s">
        <v>78</v>
      </c>
      <c r="AZ246" t="s">
        <v>78</v>
      </c>
      <c r="BA246" t="s">
        <v>78</v>
      </c>
      <c r="BB246" t="s">
        <v>78</v>
      </c>
      <c r="BC246" t="s">
        <v>78</v>
      </c>
      <c r="BD246" t="s">
        <v>55</v>
      </c>
      <c r="BE246" t="s">
        <v>78</v>
      </c>
      <c r="BF246" t="s">
        <v>78</v>
      </c>
      <c r="BG246" t="s">
        <v>78</v>
      </c>
      <c r="BH246" t="s">
        <v>78</v>
      </c>
      <c r="BI246" t="s">
        <v>78</v>
      </c>
      <c r="BJ246" t="s">
        <v>78</v>
      </c>
      <c r="BK246" t="s">
        <v>78</v>
      </c>
      <c r="BL246" t="s">
        <v>78</v>
      </c>
      <c r="BM246" t="s">
        <v>78</v>
      </c>
      <c r="BN246" t="s">
        <v>78</v>
      </c>
      <c r="BO246" t="s">
        <v>55</v>
      </c>
      <c r="BP246" t="s">
        <v>78</v>
      </c>
      <c r="BQ246" t="s">
        <v>4432</v>
      </c>
      <c r="BR246">
        <v>1852</v>
      </c>
      <c r="BS246" s="45" t="s">
        <v>78</v>
      </c>
      <c r="BT246" s="45">
        <v>24604</v>
      </c>
    </row>
    <row r="247" spans="1:72" x14ac:dyDescent="0.25">
      <c r="A247">
        <v>244</v>
      </c>
      <c r="B247">
        <v>46207</v>
      </c>
      <c r="C247">
        <v>53579</v>
      </c>
      <c r="D247" t="s">
        <v>1686</v>
      </c>
      <c r="E247" t="s">
        <v>5474</v>
      </c>
      <c r="F247">
        <v>1</v>
      </c>
      <c r="G247" t="s">
        <v>87</v>
      </c>
      <c r="H247">
        <v>5</v>
      </c>
      <c r="I247" t="s">
        <v>4421</v>
      </c>
      <c r="J247">
        <v>34</v>
      </c>
      <c r="N247" t="s">
        <v>4423</v>
      </c>
      <c r="O247">
        <v>2146753</v>
      </c>
      <c r="P247">
        <v>6300185</v>
      </c>
      <c r="Q247">
        <v>3</v>
      </c>
      <c r="R247">
        <v>37.887099999999997</v>
      </c>
      <c r="S247">
        <v>-121.4061</v>
      </c>
      <c r="T247" t="s">
        <v>1634</v>
      </c>
      <c r="U247" t="s">
        <v>604</v>
      </c>
      <c r="V247" t="s">
        <v>87</v>
      </c>
      <c r="W247" t="s">
        <v>87</v>
      </c>
      <c r="X247" t="s">
        <v>4474</v>
      </c>
      <c r="Y247" t="s">
        <v>59</v>
      </c>
      <c r="Z247" t="s">
        <v>4853</v>
      </c>
      <c r="AA247" t="s">
        <v>903</v>
      </c>
      <c r="AB247" t="s">
        <v>1688</v>
      </c>
      <c r="AC247">
        <v>40820</v>
      </c>
      <c r="AD247" t="s">
        <v>4476</v>
      </c>
      <c r="AE247" t="s">
        <v>3435</v>
      </c>
      <c r="AF247" t="s">
        <v>4927</v>
      </c>
      <c r="AG247" t="s">
        <v>1687</v>
      </c>
      <c r="AH247" t="s">
        <v>5475</v>
      </c>
      <c r="AI247" t="s">
        <v>5476</v>
      </c>
      <c r="AJ247" t="s">
        <v>1688</v>
      </c>
      <c r="AK247">
        <v>1</v>
      </c>
      <c r="AL247" t="s">
        <v>4474</v>
      </c>
      <c r="AM247" t="s">
        <v>78</v>
      </c>
      <c r="AN247">
        <v>180400030906</v>
      </c>
      <c r="AO247" t="s">
        <v>78</v>
      </c>
      <c r="AP247">
        <v>1354.2</v>
      </c>
      <c r="AQ247" t="s">
        <v>78</v>
      </c>
      <c r="AR247" t="s">
        <v>4430</v>
      </c>
      <c r="AS247" t="s">
        <v>4431</v>
      </c>
      <c r="AT247" t="s">
        <v>78</v>
      </c>
      <c r="AU247" t="s">
        <v>78</v>
      </c>
      <c r="AV247" t="s">
        <v>78</v>
      </c>
      <c r="AW247" t="s">
        <v>78</v>
      </c>
      <c r="AX247" t="s">
        <v>78</v>
      </c>
      <c r="AY247" t="s">
        <v>78</v>
      </c>
      <c r="AZ247" t="s">
        <v>78</v>
      </c>
      <c r="BA247" t="s">
        <v>78</v>
      </c>
      <c r="BB247" t="s">
        <v>78</v>
      </c>
      <c r="BC247" t="s">
        <v>78</v>
      </c>
      <c r="BD247" t="s">
        <v>55</v>
      </c>
      <c r="BE247" t="s">
        <v>78</v>
      </c>
      <c r="BF247" t="s">
        <v>78</v>
      </c>
      <c r="BG247" t="s">
        <v>78</v>
      </c>
      <c r="BH247" t="s">
        <v>78</v>
      </c>
      <c r="BI247" t="s">
        <v>78</v>
      </c>
      <c r="BJ247" t="s">
        <v>78</v>
      </c>
      <c r="BK247" t="s">
        <v>78</v>
      </c>
      <c r="BL247" t="s">
        <v>78</v>
      </c>
      <c r="BM247" t="s">
        <v>78</v>
      </c>
      <c r="BN247" t="s">
        <v>78</v>
      </c>
      <c r="BO247" t="s">
        <v>55</v>
      </c>
      <c r="BP247" t="s">
        <v>78</v>
      </c>
      <c r="BQ247" t="s">
        <v>4468</v>
      </c>
      <c r="BR247">
        <v>1910</v>
      </c>
      <c r="BS247" s="45">
        <v>40359</v>
      </c>
      <c r="BT247" s="45">
        <v>40820</v>
      </c>
    </row>
    <row r="248" spans="1:72" x14ac:dyDescent="0.25">
      <c r="A248">
        <v>245</v>
      </c>
      <c r="B248">
        <v>46208</v>
      </c>
      <c r="C248">
        <v>53581</v>
      </c>
      <c r="D248" t="s">
        <v>1363</v>
      </c>
      <c r="E248" t="s">
        <v>5477</v>
      </c>
      <c r="F248">
        <v>0</v>
      </c>
      <c r="H248">
        <v>0</v>
      </c>
      <c r="J248">
        <v>0</v>
      </c>
      <c r="O248">
        <v>2110315</v>
      </c>
      <c r="P248">
        <v>6317674</v>
      </c>
      <c r="Q248">
        <v>3</v>
      </c>
      <c r="R248">
        <v>37.787500000000001</v>
      </c>
      <c r="S248">
        <v>-121.34439999999999</v>
      </c>
      <c r="T248" t="s">
        <v>128</v>
      </c>
      <c r="U248" t="s">
        <v>397</v>
      </c>
      <c r="V248" t="s">
        <v>87</v>
      </c>
      <c r="W248" t="s">
        <v>87</v>
      </c>
      <c r="X248" t="s">
        <v>4474</v>
      </c>
      <c r="Y248" t="s">
        <v>59</v>
      </c>
      <c r="Z248" t="s">
        <v>4222</v>
      </c>
      <c r="AA248" t="s">
        <v>1361</v>
      </c>
      <c r="AB248" t="s">
        <v>5478</v>
      </c>
      <c r="AC248">
        <v>40820</v>
      </c>
      <c r="AD248" t="s">
        <v>4476</v>
      </c>
      <c r="AE248" t="s">
        <v>3435</v>
      </c>
      <c r="AF248" t="s">
        <v>5052</v>
      </c>
      <c r="AG248" t="s">
        <v>1336</v>
      </c>
      <c r="AH248" t="s">
        <v>5479</v>
      </c>
      <c r="AJ248" t="s">
        <v>1337</v>
      </c>
      <c r="AK248">
        <v>1</v>
      </c>
      <c r="AL248" t="s">
        <v>4474</v>
      </c>
      <c r="AM248" t="s">
        <v>78</v>
      </c>
      <c r="AN248">
        <v>180400030601</v>
      </c>
      <c r="AO248" t="s">
        <v>78</v>
      </c>
      <c r="AP248">
        <v>436.9</v>
      </c>
      <c r="AQ248" t="s">
        <v>78</v>
      </c>
      <c r="AR248" t="s">
        <v>4430</v>
      </c>
      <c r="AS248" t="s">
        <v>4431</v>
      </c>
      <c r="AT248" t="s">
        <v>78</v>
      </c>
      <c r="AU248" t="s">
        <v>78</v>
      </c>
      <c r="AV248" t="s">
        <v>78</v>
      </c>
      <c r="AW248" t="s">
        <v>78</v>
      </c>
      <c r="AX248" t="s">
        <v>78</v>
      </c>
      <c r="AY248" t="s">
        <v>78</v>
      </c>
      <c r="AZ248" t="s">
        <v>78</v>
      </c>
      <c r="BA248" t="s">
        <v>78</v>
      </c>
      <c r="BB248" t="s">
        <v>78</v>
      </c>
      <c r="BC248" t="s">
        <v>78</v>
      </c>
      <c r="BD248" t="s">
        <v>55</v>
      </c>
      <c r="BE248" t="s">
        <v>78</v>
      </c>
      <c r="BF248" t="s">
        <v>78</v>
      </c>
      <c r="BG248" t="s">
        <v>78</v>
      </c>
      <c r="BH248" t="s">
        <v>78</v>
      </c>
      <c r="BI248" t="s">
        <v>78</v>
      </c>
      <c r="BJ248" t="s">
        <v>78</v>
      </c>
      <c r="BK248" t="s">
        <v>78</v>
      </c>
      <c r="BL248" t="s">
        <v>78</v>
      </c>
      <c r="BM248" t="s">
        <v>78</v>
      </c>
      <c r="BN248" t="s">
        <v>55</v>
      </c>
      <c r="BO248" t="s">
        <v>78</v>
      </c>
      <c r="BP248" t="s">
        <v>78</v>
      </c>
      <c r="BQ248" t="s">
        <v>4468</v>
      </c>
      <c r="BR248" t="s">
        <v>78</v>
      </c>
      <c r="BS248" s="45">
        <v>40360</v>
      </c>
      <c r="BT248" s="45">
        <v>40820</v>
      </c>
    </row>
    <row r="249" spans="1:72" x14ac:dyDescent="0.25">
      <c r="A249">
        <v>246</v>
      </c>
      <c r="B249">
        <v>46210</v>
      </c>
      <c r="C249">
        <v>53583</v>
      </c>
      <c r="D249" t="s">
        <v>1366</v>
      </c>
      <c r="E249" t="s">
        <v>5480</v>
      </c>
      <c r="F249">
        <v>0</v>
      </c>
      <c r="H249">
        <v>0</v>
      </c>
      <c r="J249">
        <v>0</v>
      </c>
      <c r="O249">
        <v>2121708</v>
      </c>
      <c r="P249">
        <v>6311816</v>
      </c>
      <c r="Q249">
        <v>3</v>
      </c>
      <c r="R249">
        <v>37.8187</v>
      </c>
      <c r="S249">
        <v>-121.36499999999999</v>
      </c>
      <c r="T249" t="s">
        <v>128</v>
      </c>
      <c r="U249" t="s">
        <v>397</v>
      </c>
      <c r="V249" t="s">
        <v>87</v>
      </c>
      <c r="W249" t="s">
        <v>87</v>
      </c>
      <c r="X249" t="s">
        <v>4474</v>
      </c>
      <c r="Y249" t="s">
        <v>59</v>
      </c>
      <c r="Z249" t="s">
        <v>4222</v>
      </c>
      <c r="AA249" t="s">
        <v>1367</v>
      </c>
      <c r="AB249" t="s">
        <v>5481</v>
      </c>
      <c r="AC249">
        <v>40821</v>
      </c>
      <c r="AD249" t="s">
        <v>4476</v>
      </c>
      <c r="AE249" t="s">
        <v>3435</v>
      </c>
      <c r="AF249" t="s">
        <v>5052</v>
      </c>
      <c r="AG249" t="s">
        <v>1336</v>
      </c>
      <c r="AH249" t="s">
        <v>5482</v>
      </c>
      <c r="AJ249" t="s">
        <v>1337</v>
      </c>
      <c r="AK249">
        <v>1</v>
      </c>
      <c r="AL249" t="s">
        <v>4474</v>
      </c>
      <c r="AM249" t="s">
        <v>78</v>
      </c>
      <c r="AN249">
        <v>180400030601</v>
      </c>
      <c r="AO249" t="s">
        <v>78</v>
      </c>
      <c r="AP249">
        <v>232.6</v>
      </c>
      <c r="AQ249" t="s">
        <v>78</v>
      </c>
      <c r="AR249" t="s">
        <v>4430</v>
      </c>
      <c r="AS249" t="s">
        <v>4431</v>
      </c>
      <c r="AT249" t="s">
        <v>78</v>
      </c>
      <c r="AU249" t="s">
        <v>78</v>
      </c>
      <c r="AV249" t="s">
        <v>78</v>
      </c>
      <c r="AW249" t="s">
        <v>78</v>
      </c>
      <c r="AX249" t="s">
        <v>78</v>
      </c>
      <c r="AY249" t="s">
        <v>78</v>
      </c>
      <c r="AZ249" t="s">
        <v>78</v>
      </c>
      <c r="BA249" t="s">
        <v>78</v>
      </c>
      <c r="BB249" t="s">
        <v>78</v>
      </c>
      <c r="BC249" t="s">
        <v>78</v>
      </c>
      <c r="BD249" t="s">
        <v>55</v>
      </c>
      <c r="BE249" t="s">
        <v>78</v>
      </c>
      <c r="BF249" t="s">
        <v>78</v>
      </c>
      <c r="BG249" t="s">
        <v>78</v>
      </c>
      <c r="BH249" t="s">
        <v>78</v>
      </c>
      <c r="BI249" t="s">
        <v>78</v>
      </c>
      <c r="BJ249" t="s">
        <v>78</v>
      </c>
      <c r="BK249" t="s">
        <v>78</v>
      </c>
      <c r="BL249" t="s">
        <v>78</v>
      </c>
      <c r="BM249" t="s">
        <v>78</v>
      </c>
      <c r="BN249" t="s">
        <v>55</v>
      </c>
      <c r="BO249" t="s">
        <v>78</v>
      </c>
      <c r="BP249" t="s">
        <v>78</v>
      </c>
      <c r="BQ249" t="s">
        <v>4468</v>
      </c>
      <c r="BR249" t="s">
        <v>78</v>
      </c>
      <c r="BS249" s="45">
        <v>40360</v>
      </c>
      <c r="BT249" s="45">
        <v>40821</v>
      </c>
    </row>
    <row r="250" spans="1:72" x14ac:dyDescent="0.25">
      <c r="A250">
        <v>247</v>
      </c>
      <c r="B250">
        <v>46211</v>
      </c>
      <c r="C250">
        <v>53584</v>
      </c>
      <c r="D250" t="s">
        <v>1378</v>
      </c>
      <c r="E250" t="s">
        <v>5483</v>
      </c>
      <c r="F250">
        <v>0</v>
      </c>
      <c r="H250">
        <v>0</v>
      </c>
      <c r="J250">
        <v>0</v>
      </c>
      <c r="O250">
        <v>2111631</v>
      </c>
      <c r="P250">
        <v>6316076</v>
      </c>
      <c r="Q250">
        <v>3</v>
      </c>
      <c r="R250">
        <v>37.7911</v>
      </c>
      <c r="S250">
        <v>-121.34990000000001</v>
      </c>
      <c r="T250" t="s">
        <v>128</v>
      </c>
      <c r="U250" t="s">
        <v>397</v>
      </c>
      <c r="V250" t="s">
        <v>87</v>
      </c>
      <c r="W250" t="s">
        <v>87</v>
      </c>
      <c r="X250" t="s">
        <v>4474</v>
      </c>
      <c r="Y250" t="s">
        <v>59</v>
      </c>
      <c r="Z250" t="s">
        <v>4222</v>
      </c>
      <c r="AB250" t="s">
        <v>5484</v>
      </c>
      <c r="AC250">
        <v>40821</v>
      </c>
      <c r="AD250" t="s">
        <v>4476</v>
      </c>
      <c r="AE250" t="s">
        <v>3435</v>
      </c>
      <c r="AF250" t="s">
        <v>5052</v>
      </c>
      <c r="AG250" t="s">
        <v>1336</v>
      </c>
      <c r="AH250" t="s">
        <v>5485</v>
      </c>
      <c r="AJ250" t="s">
        <v>1337</v>
      </c>
      <c r="AK250">
        <v>1</v>
      </c>
      <c r="AL250" t="s">
        <v>4474</v>
      </c>
      <c r="AM250" t="s">
        <v>78</v>
      </c>
      <c r="AN250">
        <v>180400030601</v>
      </c>
      <c r="AO250" t="s">
        <v>78</v>
      </c>
      <c r="AP250">
        <v>478.3</v>
      </c>
      <c r="AQ250" t="s">
        <v>78</v>
      </c>
      <c r="AR250" t="s">
        <v>4430</v>
      </c>
      <c r="AS250" t="s">
        <v>4431</v>
      </c>
      <c r="AT250" t="s">
        <v>78</v>
      </c>
      <c r="AU250" t="s">
        <v>78</v>
      </c>
      <c r="AV250" t="s">
        <v>78</v>
      </c>
      <c r="AW250" t="s">
        <v>78</v>
      </c>
      <c r="AX250" t="s">
        <v>78</v>
      </c>
      <c r="AY250" t="s">
        <v>78</v>
      </c>
      <c r="AZ250" t="s">
        <v>78</v>
      </c>
      <c r="BA250" t="s">
        <v>78</v>
      </c>
      <c r="BB250" t="s">
        <v>78</v>
      </c>
      <c r="BC250" t="s">
        <v>78</v>
      </c>
      <c r="BD250" t="s">
        <v>55</v>
      </c>
      <c r="BE250" t="s">
        <v>78</v>
      </c>
      <c r="BF250" t="s">
        <v>78</v>
      </c>
      <c r="BG250" t="s">
        <v>78</v>
      </c>
      <c r="BH250" t="s">
        <v>78</v>
      </c>
      <c r="BI250" t="s">
        <v>78</v>
      </c>
      <c r="BJ250" t="s">
        <v>78</v>
      </c>
      <c r="BK250" t="s">
        <v>78</v>
      </c>
      <c r="BL250" t="s">
        <v>78</v>
      </c>
      <c r="BM250" t="s">
        <v>78</v>
      </c>
      <c r="BN250" t="s">
        <v>55</v>
      </c>
      <c r="BO250" t="s">
        <v>78</v>
      </c>
      <c r="BP250" t="s">
        <v>78</v>
      </c>
      <c r="BQ250" t="s">
        <v>4468</v>
      </c>
      <c r="BR250" t="s">
        <v>78</v>
      </c>
      <c r="BS250" s="45">
        <v>40360</v>
      </c>
      <c r="BT250" s="45">
        <v>40821</v>
      </c>
    </row>
    <row r="251" spans="1:72" x14ac:dyDescent="0.25">
      <c r="A251">
        <v>248</v>
      </c>
      <c r="B251">
        <v>46214</v>
      </c>
      <c r="C251">
        <v>53587</v>
      </c>
      <c r="D251" t="s">
        <v>1384</v>
      </c>
      <c r="E251" t="s">
        <v>5486</v>
      </c>
      <c r="F251">
        <v>0</v>
      </c>
      <c r="H251">
        <v>0</v>
      </c>
      <c r="J251">
        <v>0</v>
      </c>
      <c r="O251">
        <v>2113092</v>
      </c>
      <c r="P251">
        <v>6314101</v>
      </c>
      <c r="Q251">
        <v>3</v>
      </c>
      <c r="R251">
        <v>37.795099999999998</v>
      </c>
      <c r="S251">
        <v>-121.35680000000001</v>
      </c>
      <c r="T251" t="s">
        <v>128</v>
      </c>
      <c r="U251" t="s">
        <v>5055</v>
      </c>
      <c r="V251" t="s">
        <v>87</v>
      </c>
      <c r="W251" t="s">
        <v>87</v>
      </c>
      <c r="X251" t="s">
        <v>4474</v>
      </c>
      <c r="Y251" t="s">
        <v>59</v>
      </c>
      <c r="Z251" t="s">
        <v>4222</v>
      </c>
      <c r="AA251" t="s">
        <v>1350</v>
      </c>
      <c r="AB251" t="s">
        <v>5487</v>
      </c>
      <c r="AC251">
        <v>40821</v>
      </c>
      <c r="AD251" t="s">
        <v>4476</v>
      </c>
      <c r="AE251" t="s">
        <v>3435</v>
      </c>
      <c r="AF251" t="s">
        <v>5052</v>
      </c>
      <c r="AG251" t="s">
        <v>1336</v>
      </c>
      <c r="AH251" t="s">
        <v>5488</v>
      </c>
      <c r="AJ251" t="s">
        <v>1337</v>
      </c>
      <c r="AK251">
        <v>1</v>
      </c>
      <c r="AL251" t="s">
        <v>4474</v>
      </c>
      <c r="AM251" t="s">
        <v>78</v>
      </c>
      <c r="AN251">
        <v>180400030601</v>
      </c>
      <c r="AO251" t="s">
        <v>78</v>
      </c>
      <c r="AP251">
        <v>501.2</v>
      </c>
      <c r="AQ251" t="s">
        <v>78</v>
      </c>
      <c r="AR251" t="s">
        <v>4430</v>
      </c>
      <c r="AS251" t="s">
        <v>4431</v>
      </c>
      <c r="AT251" t="s">
        <v>78</v>
      </c>
      <c r="AU251" t="s">
        <v>78</v>
      </c>
      <c r="AV251" t="s">
        <v>78</v>
      </c>
      <c r="AW251" t="s">
        <v>78</v>
      </c>
      <c r="AX251" t="s">
        <v>78</v>
      </c>
      <c r="AY251" t="s">
        <v>78</v>
      </c>
      <c r="AZ251" t="s">
        <v>78</v>
      </c>
      <c r="BA251" t="s">
        <v>78</v>
      </c>
      <c r="BB251" t="s">
        <v>78</v>
      </c>
      <c r="BC251" t="s">
        <v>78</v>
      </c>
      <c r="BD251" t="s">
        <v>55</v>
      </c>
      <c r="BE251" t="s">
        <v>78</v>
      </c>
      <c r="BF251" t="s">
        <v>78</v>
      </c>
      <c r="BG251" t="s">
        <v>78</v>
      </c>
      <c r="BH251" t="s">
        <v>78</v>
      </c>
      <c r="BI251" t="s">
        <v>78</v>
      </c>
      <c r="BJ251" t="s">
        <v>78</v>
      </c>
      <c r="BK251" t="s">
        <v>78</v>
      </c>
      <c r="BL251" t="s">
        <v>78</v>
      </c>
      <c r="BM251" t="s">
        <v>78</v>
      </c>
      <c r="BN251" t="s">
        <v>55</v>
      </c>
      <c r="BO251" t="s">
        <v>78</v>
      </c>
      <c r="BP251" t="s">
        <v>78</v>
      </c>
      <c r="BQ251" t="s">
        <v>4468</v>
      </c>
      <c r="BR251" t="s">
        <v>78</v>
      </c>
      <c r="BS251" s="45">
        <v>40360</v>
      </c>
      <c r="BT251" s="45">
        <v>40821</v>
      </c>
    </row>
    <row r="252" spans="1:72" x14ac:dyDescent="0.25">
      <c r="A252">
        <v>249</v>
      </c>
      <c r="B252">
        <v>46215</v>
      </c>
      <c r="C252">
        <v>53588</v>
      </c>
      <c r="D252" t="s">
        <v>1387</v>
      </c>
      <c r="E252" t="s">
        <v>5489</v>
      </c>
      <c r="F252">
        <v>0</v>
      </c>
      <c r="H252">
        <v>0</v>
      </c>
      <c r="J252">
        <v>0</v>
      </c>
      <c r="O252">
        <v>2117510</v>
      </c>
      <c r="P252">
        <v>6321480</v>
      </c>
      <c r="Q252">
        <v>3</v>
      </c>
      <c r="R252">
        <v>37.807400000000001</v>
      </c>
      <c r="S252">
        <v>-121.3314</v>
      </c>
      <c r="T252" t="s">
        <v>128</v>
      </c>
      <c r="U252" t="s">
        <v>397</v>
      </c>
      <c r="V252" t="s">
        <v>87</v>
      </c>
      <c r="W252" t="s">
        <v>87</v>
      </c>
      <c r="X252" t="s">
        <v>4474</v>
      </c>
      <c r="Y252" t="s">
        <v>59</v>
      </c>
      <c r="Z252" t="s">
        <v>4222</v>
      </c>
      <c r="AA252" t="s">
        <v>1388</v>
      </c>
      <c r="AB252" t="s">
        <v>5490</v>
      </c>
      <c r="AC252">
        <v>40821</v>
      </c>
      <c r="AD252" t="s">
        <v>4476</v>
      </c>
      <c r="AE252" t="s">
        <v>3435</v>
      </c>
      <c r="AF252" t="s">
        <v>5052</v>
      </c>
      <c r="AG252" t="s">
        <v>1336</v>
      </c>
      <c r="AH252" t="s">
        <v>5491</v>
      </c>
      <c r="AJ252" t="s">
        <v>1337</v>
      </c>
      <c r="AK252">
        <v>1</v>
      </c>
      <c r="AL252" t="s">
        <v>4474</v>
      </c>
      <c r="AM252" t="s">
        <v>78</v>
      </c>
      <c r="AN252">
        <v>180400030601</v>
      </c>
      <c r="AO252" t="s">
        <v>78</v>
      </c>
      <c r="AP252">
        <v>449.5</v>
      </c>
      <c r="AQ252" t="s">
        <v>78</v>
      </c>
      <c r="AR252" t="s">
        <v>4430</v>
      </c>
      <c r="AS252" t="s">
        <v>4431</v>
      </c>
      <c r="AT252" t="s">
        <v>78</v>
      </c>
      <c r="AU252" t="s">
        <v>78</v>
      </c>
      <c r="AV252" t="s">
        <v>78</v>
      </c>
      <c r="AW252" t="s">
        <v>78</v>
      </c>
      <c r="AX252" t="s">
        <v>78</v>
      </c>
      <c r="AY252" t="s">
        <v>78</v>
      </c>
      <c r="AZ252" t="s">
        <v>78</v>
      </c>
      <c r="BA252" t="s">
        <v>78</v>
      </c>
      <c r="BB252" t="s">
        <v>78</v>
      </c>
      <c r="BC252" t="s">
        <v>78</v>
      </c>
      <c r="BD252" t="s">
        <v>55</v>
      </c>
      <c r="BE252" t="s">
        <v>78</v>
      </c>
      <c r="BF252" t="s">
        <v>78</v>
      </c>
      <c r="BG252" t="s">
        <v>78</v>
      </c>
      <c r="BH252" t="s">
        <v>78</v>
      </c>
      <c r="BI252" t="s">
        <v>78</v>
      </c>
      <c r="BJ252" t="s">
        <v>78</v>
      </c>
      <c r="BK252" t="s">
        <v>78</v>
      </c>
      <c r="BL252" t="s">
        <v>78</v>
      </c>
      <c r="BM252" t="s">
        <v>78</v>
      </c>
      <c r="BN252" t="s">
        <v>55</v>
      </c>
      <c r="BO252" t="s">
        <v>78</v>
      </c>
      <c r="BP252" t="s">
        <v>78</v>
      </c>
      <c r="BQ252" t="s">
        <v>4468</v>
      </c>
      <c r="BR252" t="s">
        <v>78</v>
      </c>
      <c r="BS252" s="45">
        <v>40360</v>
      </c>
      <c r="BT252" s="45">
        <v>40821</v>
      </c>
    </row>
    <row r="253" spans="1:72" x14ac:dyDescent="0.25">
      <c r="A253">
        <v>250</v>
      </c>
      <c r="B253">
        <v>46216</v>
      </c>
      <c r="C253">
        <v>53589</v>
      </c>
      <c r="D253" t="s">
        <v>1447</v>
      </c>
      <c r="E253" t="s">
        <v>5492</v>
      </c>
      <c r="F253">
        <v>8</v>
      </c>
      <c r="G253" t="s">
        <v>87</v>
      </c>
      <c r="H253">
        <v>3</v>
      </c>
      <c r="I253" t="s">
        <v>4421</v>
      </c>
      <c r="J253">
        <v>24</v>
      </c>
      <c r="N253" t="s">
        <v>4423</v>
      </c>
      <c r="O253">
        <v>1955267</v>
      </c>
      <c r="P253">
        <v>6672026</v>
      </c>
      <c r="Q253">
        <v>2</v>
      </c>
      <c r="R253">
        <v>38.530500000000004</v>
      </c>
      <c r="S253">
        <v>-121.6142</v>
      </c>
      <c r="T253" t="s">
        <v>216</v>
      </c>
      <c r="U253" t="s">
        <v>381</v>
      </c>
      <c r="V253" t="s">
        <v>87</v>
      </c>
      <c r="W253" t="s">
        <v>87</v>
      </c>
      <c r="X253" t="s">
        <v>4538</v>
      </c>
      <c r="Y253" t="s">
        <v>170</v>
      </c>
      <c r="Z253" t="s">
        <v>4657</v>
      </c>
      <c r="AA253" t="s">
        <v>5021</v>
      </c>
      <c r="AB253" t="s">
        <v>5493</v>
      </c>
      <c r="AC253">
        <v>40821</v>
      </c>
      <c r="AD253" t="s">
        <v>4476</v>
      </c>
      <c r="AE253" t="s">
        <v>4540</v>
      </c>
      <c r="AF253" t="s">
        <v>5494</v>
      </c>
      <c r="AG253" t="s">
        <v>1441</v>
      </c>
      <c r="AH253" t="s">
        <v>5495</v>
      </c>
      <c r="AI253" t="s">
        <v>5024</v>
      </c>
      <c r="AJ253" t="s">
        <v>1441</v>
      </c>
      <c r="AK253">
        <v>1</v>
      </c>
      <c r="AL253" t="s">
        <v>4538</v>
      </c>
      <c r="AM253" t="s">
        <v>78</v>
      </c>
      <c r="AN253">
        <v>180201630302</v>
      </c>
      <c r="AO253" t="s">
        <v>78</v>
      </c>
      <c r="AP253" t="s">
        <v>78</v>
      </c>
      <c r="AQ253" t="s">
        <v>78</v>
      </c>
      <c r="AR253" t="s">
        <v>4430</v>
      </c>
      <c r="AS253" t="s">
        <v>4431</v>
      </c>
      <c r="AT253" t="s">
        <v>78</v>
      </c>
      <c r="AU253" t="s">
        <v>78</v>
      </c>
      <c r="AV253" t="s">
        <v>78</v>
      </c>
      <c r="AW253" t="s">
        <v>78</v>
      </c>
      <c r="AX253" t="s">
        <v>78</v>
      </c>
      <c r="AY253" t="s">
        <v>55</v>
      </c>
      <c r="AZ253" t="s">
        <v>78</v>
      </c>
      <c r="BA253" t="s">
        <v>78</v>
      </c>
      <c r="BB253" t="s">
        <v>78</v>
      </c>
      <c r="BC253" t="s">
        <v>78</v>
      </c>
      <c r="BD253" t="s">
        <v>78</v>
      </c>
      <c r="BE253" t="s">
        <v>78</v>
      </c>
      <c r="BF253" t="s">
        <v>78</v>
      </c>
      <c r="BG253" t="s">
        <v>78</v>
      </c>
      <c r="BH253" t="s">
        <v>78</v>
      </c>
      <c r="BI253" t="s">
        <v>78</v>
      </c>
      <c r="BJ253" t="s">
        <v>78</v>
      </c>
      <c r="BK253" t="s">
        <v>78</v>
      </c>
      <c r="BL253" t="s">
        <v>78</v>
      </c>
      <c r="BM253" t="s">
        <v>78</v>
      </c>
      <c r="BN253" t="s">
        <v>55</v>
      </c>
      <c r="BO253" t="s">
        <v>78</v>
      </c>
      <c r="BP253" t="s">
        <v>78</v>
      </c>
      <c r="BQ253" t="s">
        <v>4432</v>
      </c>
      <c r="BR253">
        <v>1906</v>
      </c>
      <c r="BS253" s="45">
        <v>40359</v>
      </c>
      <c r="BT253" s="45">
        <v>40821</v>
      </c>
    </row>
    <row r="254" spans="1:72" x14ac:dyDescent="0.25">
      <c r="A254">
        <v>251</v>
      </c>
      <c r="B254">
        <v>46218</v>
      </c>
      <c r="C254">
        <v>53590</v>
      </c>
      <c r="D254" t="s">
        <v>1463</v>
      </c>
      <c r="E254" t="s">
        <v>5496</v>
      </c>
      <c r="F254">
        <v>8</v>
      </c>
      <c r="G254" t="s">
        <v>87</v>
      </c>
      <c r="H254">
        <v>3</v>
      </c>
      <c r="I254" t="s">
        <v>4421</v>
      </c>
      <c r="J254">
        <v>12</v>
      </c>
      <c r="N254" t="s">
        <v>4423</v>
      </c>
      <c r="O254">
        <v>1963227</v>
      </c>
      <c r="P254">
        <v>6680812</v>
      </c>
      <c r="Q254">
        <v>2</v>
      </c>
      <c r="R254">
        <v>38.552300000000002</v>
      </c>
      <c r="S254">
        <v>-121.5834</v>
      </c>
      <c r="T254" t="s">
        <v>1464</v>
      </c>
      <c r="U254" t="s">
        <v>381</v>
      </c>
      <c r="V254" t="s">
        <v>87</v>
      </c>
      <c r="W254" t="s">
        <v>87</v>
      </c>
      <c r="X254" t="s">
        <v>4538</v>
      </c>
      <c r="Y254" t="s">
        <v>170</v>
      </c>
      <c r="Z254" t="s">
        <v>4657</v>
      </c>
      <c r="AA254" t="s">
        <v>5497</v>
      </c>
      <c r="AB254" t="s">
        <v>5498</v>
      </c>
      <c r="AC254">
        <v>40821</v>
      </c>
      <c r="AD254" t="s">
        <v>4476</v>
      </c>
      <c r="AE254" t="s">
        <v>4540</v>
      </c>
      <c r="AF254" t="s">
        <v>5494</v>
      </c>
      <c r="AG254" t="s">
        <v>1441</v>
      </c>
      <c r="AH254" t="s">
        <v>5499</v>
      </c>
      <c r="AI254" t="s">
        <v>5500</v>
      </c>
      <c r="AJ254" t="s">
        <v>1441</v>
      </c>
      <c r="AK254">
        <v>1</v>
      </c>
      <c r="AL254" t="s">
        <v>4538</v>
      </c>
      <c r="AM254" t="s">
        <v>78</v>
      </c>
      <c r="AN254">
        <v>180201630302</v>
      </c>
      <c r="AO254" t="s">
        <v>78</v>
      </c>
      <c r="AP254" t="s">
        <v>78</v>
      </c>
      <c r="AQ254" t="s">
        <v>78</v>
      </c>
      <c r="AR254" t="s">
        <v>4430</v>
      </c>
      <c r="AS254" t="s">
        <v>4431</v>
      </c>
      <c r="AT254" t="s">
        <v>78</v>
      </c>
      <c r="AU254" t="s">
        <v>78</v>
      </c>
      <c r="AV254" t="s">
        <v>78</v>
      </c>
      <c r="AW254" t="s">
        <v>78</v>
      </c>
      <c r="AX254" t="s">
        <v>78</v>
      </c>
      <c r="AY254" t="s">
        <v>55</v>
      </c>
      <c r="AZ254" t="s">
        <v>78</v>
      </c>
      <c r="BA254" t="s">
        <v>78</v>
      </c>
      <c r="BB254" t="s">
        <v>78</v>
      </c>
      <c r="BC254" t="s">
        <v>78</v>
      </c>
      <c r="BD254" t="s">
        <v>78</v>
      </c>
      <c r="BE254" t="s">
        <v>78</v>
      </c>
      <c r="BF254" t="s">
        <v>78</v>
      </c>
      <c r="BG254" t="s">
        <v>78</v>
      </c>
      <c r="BH254" t="s">
        <v>78</v>
      </c>
      <c r="BI254" t="s">
        <v>78</v>
      </c>
      <c r="BJ254" t="s">
        <v>78</v>
      </c>
      <c r="BK254" t="s">
        <v>78</v>
      </c>
      <c r="BL254" t="s">
        <v>78</v>
      </c>
      <c r="BM254" t="s">
        <v>78</v>
      </c>
      <c r="BN254" t="s">
        <v>55</v>
      </c>
      <c r="BO254" t="s">
        <v>78</v>
      </c>
      <c r="BP254" t="s">
        <v>78</v>
      </c>
      <c r="BQ254" t="s">
        <v>4432</v>
      </c>
      <c r="BR254">
        <v>1906</v>
      </c>
      <c r="BS254" s="45">
        <v>40359</v>
      </c>
      <c r="BT254" s="45">
        <v>40821</v>
      </c>
    </row>
    <row r="255" spans="1:72" x14ac:dyDescent="0.25">
      <c r="A255">
        <v>252</v>
      </c>
      <c r="B255">
        <v>46220</v>
      </c>
      <c r="C255">
        <v>53592</v>
      </c>
      <c r="D255" t="s">
        <v>1694</v>
      </c>
      <c r="E255" t="s">
        <v>5501</v>
      </c>
      <c r="F255">
        <v>0</v>
      </c>
      <c r="H255">
        <v>0</v>
      </c>
      <c r="J255">
        <v>0</v>
      </c>
      <c r="O255">
        <v>2146697</v>
      </c>
      <c r="P255">
        <v>6300182</v>
      </c>
      <c r="Q255">
        <v>3</v>
      </c>
      <c r="R255">
        <v>37.887</v>
      </c>
      <c r="S255">
        <v>-121.4061</v>
      </c>
      <c r="T255" t="s">
        <v>1634</v>
      </c>
      <c r="U255" t="s">
        <v>604</v>
      </c>
      <c r="V255" t="s">
        <v>87</v>
      </c>
      <c r="W255" t="s">
        <v>87</v>
      </c>
      <c r="X255" t="s">
        <v>4474</v>
      </c>
      <c r="Y255" t="s">
        <v>59</v>
      </c>
      <c r="Z255" t="s">
        <v>4853</v>
      </c>
      <c r="AB255" t="s">
        <v>5502</v>
      </c>
      <c r="AC255">
        <v>40821</v>
      </c>
      <c r="AD255" t="s">
        <v>4476</v>
      </c>
      <c r="AE255" t="s">
        <v>3435</v>
      </c>
      <c r="AF255" t="s">
        <v>4927</v>
      </c>
      <c r="AG255" t="s">
        <v>602</v>
      </c>
      <c r="AH255" t="s">
        <v>5503</v>
      </c>
      <c r="AJ255" t="s">
        <v>603</v>
      </c>
      <c r="AK255">
        <v>1</v>
      </c>
      <c r="AL255" t="s">
        <v>4474</v>
      </c>
      <c r="AM255" t="s">
        <v>78</v>
      </c>
      <c r="AN255">
        <v>180400030906</v>
      </c>
      <c r="AO255" t="s">
        <v>78</v>
      </c>
      <c r="AP255">
        <v>70.2</v>
      </c>
      <c r="AQ255" t="s">
        <v>78</v>
      </c>
      <c r="AR255" t="s">
        <v>4430</v>
      </c>
      <c r="AS255" t="s">
        <v>4431</v>
      </c>
      <c r="AT255" t="s">
        <v>78</v>
      </c>
      <c r="AU255" t="s">
        <v>78</v>
      </c>
      <c r="AV255" t="s">
        <v>55</v>
      </c>
      <c r="AW255" t="s">
        <v>78</v>
      </c>
      <c r="AX255" t="s">
        <v>78</v>
      </c>
      <c r="AY255" t="s">
        <v>78</v>
      </c>
      <c r="AZ255" t="s">
        <v>78</v>
      </c>
      <c r="BA255" t="s">
        <v>78</v>
      </c>
      <c r="BB255" t="s">
        <v>78</v>
      </c>
      <c r="BC255" t="s">
        <v>78</v>
      </c>
      <c r="BD255" t="s">
        <v>55</v>
      </c>
      <c r="BE255" t="s">
        <v>78</v>
      </c>
      <c r="BF255" t="s">
        <v>78</v>
      </c>
      <c r="BG255" t="s">
        <v>78</v>
      </c>
      <c r="BH255" t="s">
        <v>78</v>
      </c>
      <c r="BI255" t="s">
        <v>78</v>
      </c>
      <c r="BJ255" t="s">
        <v>78</v>
      </c>
      <c r="BK255" t="s">
        <v>78</v>
      </c>
      <c r="BL255" t="s">
        <v>55</v>
      </c>
      <c r="BM255" t="s">
        <v>78</v>
      </c>
      <c r="BN255" t="s">
        <v>55</v>
      </c>
      <c r="BO255" t="s">
        <v>55</v>
      </c>
      <c r="BP255" t="s">
        <v>78</v>
      </c>
      <c r="BQ255" t="s">
        <v>4468</v>
      </c>
      <c r="BR255">
        <v>1800</v>
      </c>
      <c r="BS255" s="45">
        <v>40358</v>
      </c>
      <c r="BT255" s="45">
        <v>40821</v>
      </c>
    </row>
    <row r="256" spans="1:72" x14ac:dyDescent="0.25">
      <c r="A256">
        <v>253</v>
      </c>
      <c r="B256">
        <v>46226</v>
      </c>
      <c r="C256">
        <v>53494</v>
      </c>
      <c r="D256" t="s">
        <v>1540</v>
      </c>
      <c r="E256" t="s">
        <v>5504</v>
      </c>
      <c r="F256">
        <v>0</v>
      </c>
      <c r="H256">
        <v>0</v>
      </c>
      <c r="J256">
        <v>0</v>
      </c>
      <c r="O256">
        <v>1891761</v>
      </c>
      <c r="P256">
        <v>6687165</v>
      </c>
      <c r="Q256">
        <v>2</v>
      </c>
      <c r="R256">
        <v>38.356000000000002</v>
      </c>
      <c r="S256">
        <v>-121.5624</v>
      </c>
      <c r="T256" t="s">
        <v>216</v>
      </c>
      <c r="U256" t="s">
        <v>332</v>
      </c>
      <c r="V256" t="s">
        <v>87</v>
      </c>
      <c r="W256" t="s">
        <v>87</v>
      </c>
      <c r="X256" t="s">
        <v>4538</v>
      </c>
      <c r="Y256" t="s">
        <v>170</v>
      </c>
      <c r="Z256" t="s">
        <v>4539</v>
      </c>
      <c r="AA256" t="s">
        <v>1541</v>
      </c>
      <c r="AC256">
        <v>40822</v>
      </c>
      <c r="AD256" t="s">
        <v>4476</v>
      </c>
      <c r="AE256" t="s">
        <v>4540</v>
      </c>
      <c r="AF256" t="s">
        <v>4546</v>
      </c>
      <c r="AG256" t="s">
        <v>1521</v>
      </c>
      <c r="AH256" t="s">
        <v>5505</v>
      </c>
      <c r="AJ256" t="s">
        <v>1521</v>
      </c>
      <c r="AK256">
        <v>1</v>
      </c>
      <c r="AL256" t="s">
        <v>4538</v>
      </c>
      <c r="AM256" t="s">
        <v>78</v>
      </c>
      <c r="AN256">
        <v>180201630606</v>
      </c>
      <c r="AO256" t="s">
        <v>78</v>
      </c>
      <c r="AP256">
        <v>233</v>
      </c>
      <c r="AQ256" t="s">
        <v>78</v>
      </c>
      <c r="AR256" t="s">
        <v>4430</v>
      </c>
      <c r="AS256" t="s">
        <v>4431</v>
      </c>
      <c r="AT256" t="s">
        <v>78</v>
      </c>
      <c r="AU256" t="s">
        <v>78</v>
      </c>
      <c r="AV256" t="s">
        <v>78</v>
      </c>
      <c r="AW256" t="s">
        <v>78</v>
      </c>
      <c r="AX256" t="s">
        <v>78</v>
      </c>
      <c r="AY256" t="s">
        <v>78</v>
      </c>
      <c r="AZ256" t="s">
        <v>78</v>
      </c>
      <c r="BA256" t="s">
        <v>78</v>
      </c>
      <c r="BB256" t="s">
        <v>78</v>
      </c>
      <c r="BC256" t="s">
        <v>78</v>
      </c>
      <c r="BD256" t="s">
        <v>55</v>
      </c>
      <c r="BE256" t="s">
        <v>78</v>
      </c>
      <c r="BF256" t="s">
        <v>78</v>
      </c>
      <c r="BG256" t="s">
        <v>78</v>
      </c>
      <c r="BH256" t="s">
        <v>78</v>
      </c>
      <c r="BI256" t="s">
        <v>78</v>
      </c>
      <c r="BJ256" t="s">
        <v>78</v>
      </c>
      <c r="BK256" t="s">
        <v>78</v>
      </c>
      <c r="BL256" t="s">
        <v>78</v>
      </c>
      <c r="BM256" t="s">
        <v>78</v>
      </c>
      <c r="BN256" t="s">
        <v>55</v>
      </c>
      <c r="BO256" t="s">
        <v>55</v>
      </c>
      <c r="BP256" t="s">
        <v>78</v>
      </c>
      <c r="BQ256" t="s">
        <v>5019</v>
      </c>
      <c r="BR256">
        <v>1913</v>
      </c>
      <c r="BS256" s="45">
        <v>40359</v>
      </c>
      <c r="BT256" s="45">
        <v>40801</v>
      </c>
    </row>
    <row r="257" spans="1:72" x14ac:dyDescent="0.25">
      <c r="A257">
        <v>254</v>
      </c>
      <c r="B257">
        <v>46387</v>
      </c>
      <c r="C257">
        <v>53770</v>
      </c>
      <c r="D257" t="s">
        <v>1839</v>
      </c>
      <c r="E257" t="s">
        <v>5506</v>
      </c>
      <c r="F257">
        <v>5</v>
      </c>
      <c r="G257" t="s">
        <v>87</v>
      </c>
      <c r="H257">
        <v>4</v>
      </c>
      <c r="I257" t="s">
        <v>4421</v>
      </c>
      <c r="J257">
        <v>0</v>
      </c>
      <c r="N257" t="s">
        <v>4423</v>
      </c>
      <c r="O257">
        <v>1875723</v>
      </c>
      <c r="P257">
        <v>6700158</v>
      </c>
      <c r="Q257">
        <v>2</v>
      </c>
      <c r="R257">
        <v>38.311799999999998</v>
      </c>
      <c r="S257">
        <v>-121.51739999999999</v>
      </c>
      <c r="T257" t="s">
        <v>1840</v>
      </c>
      <c r="U257" t="s">
        <v>1767</v>
      </c>
      <c r="V257" t="s">
        <v>87</v>
      </c>
      <c r="W257" t="s">
        <v>87</v>
      </c>
      <c r="X257" t="s">
        <v>4538</v>
      </c>
      <c r="Y257" t="s">
        <v>341</v>
      </c>
      <c r="Z257" t="s">
        <v>4539</v>
      </c>
      <c r="AB257" t="s">
        <v>5507</v>
      </c>
      <c r="AC257">
        <v>40842</v>
      </c>
      <c r="AD257" t="s">
        <v>4476</v>
      </c>
      <c r="AE257" t="s">
        <v>4558</v>
      </c>
      <c r="AF257" t="s">
        <v>4559</v>
      </c>
      <c r="AG257" t="s">
        <v>1807</v>
      </c>
      <c r="AH257" t="s">
        <v>5155</v>
      </c>
      <c r="AI257" t="s">
        <v>5156</v>
      </c>
      <c r="AJ257" t="s">
        <v>1808</v>
      </c>
      <c r="AK257">
        <v>1</v>
      </c>
      <c r="AL257" t="s">
        <v>4538</v>
      </c>
      <c r="AM257" t="s">
        <v>78</v>
      </c>
      <c r="AN257">
        <v>180400121002</v>
      </c>
      <c r="AO257" t="s">
        <v>78</v>
      </c>
      <c r="AP257" t="s">
        <v>78</v>
      </c>
      <c r="AQ257" t="s">
        <v>78</v>
      </c>
      <c r="AR257" t="s">
        <v>4430</v>
      </c>
      <c r="AS257" t="s">
        <v>4431</v>
      </c>
      <c r="AT257" t="s">
        <v>78</v>
      </c>
      <c r="AU257" t="s">
        <v>78</v>
      </c>
      <c r="AV257" t="s">
        <v>78</v>
      </c>
      <c r="AW257" t="s">
        <v>78</v>
      </c>
      <c r="AX257" t="s">
        <v>78</v>
      </c>
      <c r="AY257" t="s">
        <v>78</v>
      </c>
      <c r="AZ257" t="s">
        <v>78</v>
      </c>
      <c r="BA257" t="s">
        <v>78</v>
      </c>
      <c r="BB257" t="s">
        <v>78</v>
      </c>
      <c r="BC257" t="s">
        <v>78</v>
      </c>
      <c r="BD257" t="s">
        <v>55</v>
      </c>
      <c r="BE257" t="s">
        <v>78</v>
      </c>
      <c r="BF257" t="s">
        <v>78</v>
      </c>
      <c r="BG257" t="s">
        <v>78</v>
      </c>
      <c r="BH257" t="s">
        <v>78</v>
      </c>
      <c r="BI257" t="s">
        <v>78</v>
      </c>
      <c r="BJ257" t="s">
        <v>78</v>
      </c>
      <c r="BK257" t="s">
        <v>78</v>
      </c>
      <c r="BL257" t="s">
        <v>78</v>
      </c>
      <c r="BM257" t="s">
        <v>78</v>
      </c>
      <c r="BN257" t="s">
        <v>55</v>
      </c>
      <c r="BO257" t="s">
        <v>55</v>
      </c>
      <c r="BP257" t="s">
        <v>78</v>
      </c>
      <c r="BQ257" t="s">
        <v>4432</v>
      </c>
      <c r="BR257">
        <v>1800</v>
      </c>
      <c r="BS257" s="45">
        <v>40358</v>
      </c>
      <c r="BT257" s="45">
        <v>40842</v>
      </c>
    </row>
    <row r="258" spans="1:72" x14ac:dyDescent="0.25">
      <c r="A258">
        <v>255</v>
      </c>
      <c r="B258">
        <v>46393</v>
      </c>
      <c r="C258">
        <v>53773</v>
      </c>
      <c r="D258" t="s">
        <v>1852</v>
      </c>
      <c r="E258" t="s">
        <v>5508</v>
      </c>
      <c r="F258">
        <v>4</v>
      </c>
      <c r="G258" t="s">
        <v>87</v>
      </c>
      <c r="H258">
        <v>4</v>
      </c>
      <c r="I258" t="s">
        <v>4421</v>
      </c>
      <c r="J258">
        <v>4</v>
      </c>
      <c r="L258" t="s">
        <v>4435</v>
      </c>
      <c r="N258" t="s">
        <v>4423</v>
      </c>
      <c r="O258">
        <v>1843272</v>
      </c>
      <c r="P258">
        <v>6694142</v>
      </c>
      <c r="Q258">
        <v>2</v>
      </c>
      <c r="R258">
        <v>38.222700000000003</v>
      </c>
      <c r="S258">
        <v>-121.5389</v>
      </c>
      <c r="T258" t="s">
        <v>1855</v>
      </c>
      <c r="U258" t="s">
        <v>1214</v>
      </c>
      <c r="V258" t="s">
        <v>87</v>
      </c>
      <c r="W258" t="s">
        <v>87</v>
      </c>
      <c r="X258" t="s">
        <v>4538</v>
      </c>
      <c r="Y258" t="s">
        <v>341</v>
      </c>
      <c r="Z258" t="s">
        <v>4613</v>
      </c>
      <c r="AA258" t="s">
        <v>1856</v>
      </c>
      <c r="AB258" t="s">
        <v>5509</v>
      </c>
      <c r="AC258">
        <v>40843</v>
      </c>
      <c r="AD258" t="s">
        <v>4476</v>
      </c>
      <c r="AE258" t="s">
        <v>4558</v>
      </c>
      <c r="AF258" t="s">
        <v>5180</v>
      </c>
      <c r="AG258" t="s">
        <v>1853</v>
      </c>
      <c r="AH258" t="s">
        <v>5510</v>
      </c>
      <c r="AI258" t="s">
        <v>5511</v>
      </c>
      <c r="AJ258" t="s">
        <v>1854</v>
      </c>
      <c r="AK258">
        <v>1</v>
      </c>
      <c r="AL258" t="s">
        <v>4538</v>
      </c>
      <c r="AM258" t="s">
        <v>78</v>
      </c>
      <c r="AN258">
        <v>180400121106</v>
      </c>
      <c r="AO258" t="s">
        <v>78</v>
      </c>
      <c r="AP258">
        <v>65</v>
      </c>
      <c r="AQ258" t="s">
        <v>78</v>
      </c>
      <c r="AR258" t="s">
        <v>4430</v>
      </c>
      <c r="AS258" t="s">
        <v>4431</v>
      </c>
      <c r="AT258" t="s">
        <v>78</v>
      </c>
      <c r="AU258" t="s">
        <v>78</v>
      </c>
      <c r="AV258" t="s">
        <v>78</v>
      </c>
      <c r="AW258" t="s">
        <v>78</v>
      </c>
      <c r="AX258" t="s">
        <v>78</v>
      </c>
      <c r="AY258" t="s">
        <v>78</v>
      </c>
      <c r="AZ258" t="s">
        <v>78</v>
      </c>
      <c r="BA258" t="s">
        <v>78</v>
      </c>
      <c r="BB258" t="s">
        <v>78</v>
      </c>
      <c r="BC258" t="s">
        <v>78</v>
      </c>
      <c r="BD258" t="s">
        <v>55</v>
      </c>
      <c r="BE258" t="s">
        <v>78</v>
      </c>
      <c r="BF258" t="s">
        <v>78</v>
      </c>
      <c r="BG258" t="s">
        <v>78</v>
      </c>
      <c r="BH258" t="s">
        <v>78</v>
      </c>
      <c r="BI258" t="s">
        <v>78</v>
      </c>
      <c r="BJ258" t="s">
        <v>78</v>
      </c>
      <c r="BK258" t="s">
        <v>78</v>
      </c>
      <c r="BL258" t="s">
        <v>78</v>
      </c>
      <c r="BM258" t="s">
        <v>78</v>
      </c>
      <c r="BN258" t="s">
        <v>55</v>
      </c>
      <c r="BO258" t="s">
        <v>55</v>
      </c>
      <c r="BP258" t="s">
        <v>78</v>
      </c>
      <c r="BQ258" t="s">
        <v>4432</v>
      </c>
      <c r="BR258">
        <v>1900</v>
      </c>
      <c r="BS258" s="45">
        <v>40358</v>
      </c>
      <c r="BT258" s="45">
        <v>40842</v>
      </c>
    </row>
    <row r="259" spans="1:72" x14ac:dyDescent="0.25">
      <c r="A259">
        <v>256</v>
      </c>
      <c r="B259">
        <v>46394</v>
      </c>
      <c r="C259">
        <v>53777</v>
      </c>
      <c r="D259" t="s">
        <v>1859</v>
      </c>
      <c r="E259" t="s">
        <v>5512</v>
      </c>
      <c r="F259">
        <v>0</v>
      </c>
      <c r="H259">
        <v>0</v>
      </c>
      <c r="J259">
        <v>0</v>
      </c>
      <c r="O259">
        <v>2206599</v>
      </c>
      <c r="P259">
        <v>6296636</v>
      </c>
      <c r="Q259">
        <v>3</v>
      </c>
      <c r="R259">
        <v>38.051400000000001</v>
      </c>
      <c r="S259">
        <v>-121.4204</v>
      </c>
      <c r="T259" t="s">
        <v>1373</v>
      </c>
      <c r="U259" t="s">
        <v>1009</v>
      </c>
      <c r="V259" t="s">
        <v>87</v>
      </c>
      <c r="W259" t="s">
        <v>87</v>
      </c>
      <c r="X259" t="s">
        <v>4474</v>
      </c>
      <c r="Y259" t="s">
        <v>59</v>
      </c>
      <c r="Z259" t="s">
        <v>4334</v>
      </c>
      <c r="AA259" t="s">
        <v>1834</v>
      </c>
      <c r="AB259" t="s">
        <v>3014</v>
      </c>
      <c r="AC259">
        <v>40843</v>
      </c>
      <c r="AD259" t="s">
        <v>4476</v>
      </c>
      <c r="AE259" t="s">
        <v>3435</v>
      </c>
      <c r="AF259" t="s">
        <v>5036</v>
      </c>
      <c r="AG259" t="s">
        <v>1750</v>
      </c>
      <c r="AH259" t="s">
        <v>5513</v>
      </c>
      <c r="AJ259" t="s">
        <v>1750</v>
      </c>
      <c r="AK259">
        <v>1</v>
      </c>
      <c r="AL259" t="s">
        <v>4474</v>
      </c>
      <c r="AM259" t="s">
        <v>78</v>
      </c>
      <c r="AN259">
        <v>180400030903</v>
      </c>
      <c r="AO259" t="s">
        <v>78</v>
      </c>
      <c r="AP259">
        <v>92</v>
      </c>
      <c r="AQ259" t="s">
        <v>78</v>
      </c>
      <c r="AR259" t="s">
        <v>4430</v>
      </c>
      <c r="AS259" t="s">
        <v>4431</v>
      </c>
      <c r="AT259" t="s">
        <v>78</v>
      </c>
      <c r="AU259" t="s">
        <v>78</v>
      </c>
      <c r="AV259" t="s">
        <v>78</v>
      </c>
      <c r="AW259" t="s">
        <v>78</v>
      </c>
      <c r="AX259" t="s">
        <v>78</v>
      </c>
      <c r="AY259" t="s">
        <v>78</v>
      </c>
      <c r="AZ259" t="s">
        <v>78</v>
      </c>
      <c r="BA259" t="s">
        <v>78</v>
      </c>
      <c r="BB259" t="s">
        <v>78</v>
      </c>
      <c r="BC259" t="s">
        <v>78</v>
      </c>
      <c r="BD259" t="s">
        <v>55</v>
      </c>
      <c r="BE259" t="s">
        <v>78</v>
      </c>
      <c r="BF259" t="s">
        <v>78</v>
      </c>
      <c r="BG259" t="s">
        <v>78</v>
      </c>
      <c r="BH259" t="s">
        <v>78</v>
      </c>
      <c r="BI259" t="s">
        <v>78</v>
      </c>
      <c r="BJ259" t="s">
        <v>78</v>
      </c>
      <c r="BK259" t="s">
        <v>78</v>
      </c>
      <c r="BL259" t="s">
        <v>78</v>
      </c>
      <c r="BM259" t="s">
        <v>78</v>
      </c>
      <c r="BN259" t="s">
        <v>55</v>
      </c>
      <c r="BO259" t="s">
        <v>55</v>
      </c>
      <c r="BP259" t="s">
        <v>78</v>
      </c>
      <c r="BQ259" t="s">
        <v>4432</v>
      </c>
      <c r="BR259">
        <v>1800</v>
      </c>
      <c r="BS259" s="45">
        <v>40357</v>
      </c>
      <c r="BT259" s="45">
        <v>40843</v>
      </c>
    </row>
    <row r="260" spans="1:72" x14ac:dyDescent="0.25">
      <c r="A260">
        <v>257</v>
      </c>
      <c r="B260">
        <v>46396</v>
      </c>
      <c r="C260">
        <v>53779</v>
      </c>
      <c r="D260" t="s">
        <v>1861</v>
      </c>
      <c r="E260" t="s">
        <v>5514</v>
      </c>
      <c r="F260">
        <v>5</v>
      </c>
      <c r="G260" t="s">
        <v>87</v>
      </c>
      <c r="H260">
        <v>4</v>
      </c>
      <c r="I260" t="s">
        <v>4421</v>
      </c>
      <c r="J260">
        <v>21</v>
      </c>
      <c r="N260" t="s">
        <v>4423</v>
      </c>
      <c r="O260">
        <v>1860538</v>
      </c>
      <c r="P260">
        <v>6695147</v>
      </c>
      <c r="Q260">
        <v>2</v>
      </c>
      <c r="R260">
        <v>38.270099999999999</v>
      </c>
      <c r="S260">
        <v>-121.5351</v>
      </c>
      <c r="T260" t="s">
        <v>1373</v>
      </c>
      <c r="U260" t="s">
        <v>216</v>
      </c>
      <c r="V260" t="s">
        <v>87</v>
      </c>
      <c r="W260" t="s">
        <v>87</v>
      </c>
      <c r="X260" t="s">
        <v>4538</v>
      </c>
      <c r="Y260" t="s">
        <v>341</v>
      </c>
      <c r="Z260" t="s">
        <v>4539</v>
      </c>
      <c r="AA260" t="s">
        <v>1864</v>
      </c>
      <c r="AB260" t="s">
        <v>5515</v>
      </c>
      <c r="AC260">
        <v>40843</v>
      </c>
      <c r="AD260" t="s">
        <v>4476</v>
      </c>
      <c r="AE260" t="s">
        <v>4540</v>
      </c>
      <c r="AF260" t="s">
        <v>4541</v>
      </c>
      <c r="AG260" t="s">
        <v>1862</v>
      </c>
      <c r="AH260" t="s">
        <v>5516</v>
      </c>
      <c r="AI260" t="s">
        <v>5517</v>
      </c>
      <c r="AJ260" t="s">
        <v>5518</v>
      </c>
      <c r="AK260">
        <v>1</v>
      </c>
      <c r="AL260" t="s">
        <v>4538</v>
      </c>
      <c r="AM260" t="s">
        <v>78</v>
      </c>
      <c r="AN260">
        <v>180201630702</v>
      </c>
      <c r="AO260" t="s">
        <v>78</v>
      </c>
      <c r="AP260">
        <v>142</v>
      </c>
      <c r="AQ260" t="s">
        <v>78</v>
      </c>
      <c r="AR260" t="s">
        <v>4430</v>
      </c>
      <c r="AS260" t="s">
        <v>4431</v>
      </c>
      <c r="AT260" t="s">
        <v>78</v>
      </c>
      <c r="AU260" t="s">
        <v>78</v>
      </c>
      <c r="AV260" t="s">
        <v>78</v>
      </c>
      <c r="AW260" t="s">
        <v>78</v>
      </c>
      <c r="AX260" t="s">
        <v>78</v>
      </c>
      <c r="AY260" t="s">
        <v>78</v>
      </c>
      <c r="AZ260" t="s">
        <v>78</v>
      </c>
      <c r="BA260" t="s">
        <v>78</v>
      </c>
      <c r="BB260" t="s">
        <v>78</v>
      </c>
      <c r="BC260" t="s">
        <v>78</v>
      </c>
      <c r="BD260" t="s">
        <v>55</v>
      </c>
      <c r="BE260" t="s">
        <v>78</v>
      </c>
      <c r="BF260" t="s">
        <v>78</v>
      </c>
      <c r="BG260" t="s">
        <v>78</v>
      </c>
      <c r="BH260" t="s">
        <v>78</v>
      </c>
      <c r="BI260" t="s">
        <v>78</v>
      </c>
      <c r="BJ260" t="s">
        <v>78</v>
      </c>
      <c r="BK260" t="s">
        <v>78</v>
      </c>
      <c r="BL260" t="s">
        <v>78</v>
      </c>
      <c r="BM260" t="s">
        <v>78</v>
      </c>
      <c r="BN260" t="s">
        <v>55</v>
      </c>
      <c r="BO260" t="s">
        <v>55</v>
      </c>
      <c r="BP260" t="s">
        <v>78</v>
      </c>
      <c r="BQ260" t="s">
        <v>4432</v>
      </c>
      <c r="BR260">
        <v>1800</v>
      </c>
      <c r="BS260" s="45">
        <v>40358</v>
      </c>
      <c r="BT260" s="45">
        <v>40843</v>
      </c>
    </row>
    <row r="261" spans="1:72" x14ac:dyDescent="0.25">
      <c r="A261">
        <v>258</v>
      </c>
      <c r="B261">
        <v>46222</v>
      </c>
      <c r="C261">
        <v>53599</v>
      </c>
      <c r="D261" t="s">
        <v>1546</v>
      </c>
      <c r="E261" t="s">
        <v>5519</v>
      </c>
      <c r="F261">
        <v>0</v>
      </c>
      <c r="H261">
        <v>0</v>
      </c>
      <c r="J261">
        <v>0</v>
      </c>
      <c r="O261">
        <v>1915695</v>
      </c>
      <c r="P261">
        <v>6689079</v>
      </c>
      <c r="Q261">
        <v>2</v>
      </c>
      <c r="R261">
        <v>38.421700000000001</v>
      </c>
      <c r="S261">
        <v>-121.5553</v>
      </c>
      <c r="T261" t="s">
        <v>1529</v>
      </c>
      <c r="U261" t="s">
        <v>5520</v>
      </c>
      <c r="V261" t="s">
        <v>87</v>
      </c>
      <c r="W261" t="s">
        <v>87</v>
      </c>
      <c r="X261" t="s">
        <v>4538</v>
      </c>
      <c r="Y261" t="s">
        <v>170</v>
      </c>
      <c r="Z261" t="s">
        <v>4668</v>
      </c>
      <c r="AA261" t="s">
        <v>1548</v>
      </c>
      <c r="AC261">
        <v>40822</v>
      </c>
      <c r="AD261" t="s">
        <v>4476</v>
      </c>
      <c r="AE261" t="s">
        <v>4540</v>
      </c>
      <c r="AF261" t="s">
        <v>4546</v>
      </c>
      <c r="AG261" t="s">
        <v>1521</v>
      </c>
      <c r="AH261" t="s">
        <v>5521</v>
      </c>
      <c r="AJ261" t="s">
        <v>1521</v>
      </c>
      <c r="AK261">
        <v>1</v>
      </c>
      <c r="AL261" t="s">
        <v>4538</v>
      </c>
      <c r="AM261" t="s">
        <v>78</v>
      </c>
      <c r="AN261">
        <v>180201630606</v>
      </c>
      <c r="AO261" t="s">
        <v>78</v>
      </c>
      <c r="AP261">
        <v>92</v>
      </c>
      <c r="AQ261" t="s">
        <v>78</v>
      </c>
      <c r="AR261" t="s">
        <v>4430</v>
      </c>
      <c r="AS261" t="s">
        <v>4431</v>
      </c>
      <c r="AT261" t="s">
        <v>78</v>
      </c>
      <c r="AU261" t="s">
        <v>78</v>
      </c>
      <c r="AV261" t="s">
        <v>78</v>
      </c>
      <c r="AW261" t="s">
        <v>78</v>
      </c>
      <c r="AX261" t="s">
        <v>78</v>
      </c>
      <c r="AY261" t="s">
        <v>78</v>
      </c>
      <c r="AZ261" t="s">
        <v>78</v>
      </c>
      <c r="BA261" t="s">
        <v>78</v>
      </c>
      <c r="BB261" t="s">
        <v>78</v>
      </c>
      <c r="BC261" t="s">
        <v>78</v>
      </c>
      <c r="BD261" t="s">
        <v>55</v>
      </c>
      <c r="BE261" t="s">
        <v>78</v>
      </c>
      <c r="BF261" t="s">
        <v>78</v>
      </c>
      <c r="BG261" t="s">
        <v>78</v>
      </c>
      <c r="BH261" t="s">
        <v>78</v>
      </c>
      <c r="BI261" t="s">
        <v>78</v>
      </c>
      <c r="BJ261" t="s">
        <v>78</v>
      </c>
      <c r="BK261" t="s">
        <v>78</v>
      </c>
      <c r="BL261" t="s">
        <v>78</v>
      </c>
      <c r="BM261" t="s">
        <v>78</v>
      </c>
      <c r="BN261" t="s">
        <v>78</v>
      </c>
      <c r="BO261" t="s">
        <v>55</v>
      </c>
      <c r="BP261" t="s">
        <v>78</v>
      </c>
      <c r="BQ261" t="s">
        <v>4432</v>
      </c>
      <c r="BR261">
        <v>1913</v>
      </c>
      <c r="BS261" s="45">
        <v>40359</v>
      </c>
      <c r="BT261" s="45">
        <v>40822</v>
      </c>
    </row>
    <row r="262" spans="1:72" x14ac:dyDescent="0.25">
      <c r="A262">
        <v>259</v>
      </c>
      <c r="B262">
        <v>46238</v>
      </c>
      <c r="C262">
        <v>53608</v>
      </c>
      <c r="D262" t="s">
        <v>1708</v>
      </c>
      <c r="E262" t="s">
        <v>5522</v>
      </c>
      <c r="F262">
        <v>0</v>
      </c>
      <c r="H262">
        <v>0</v>
      </c>
      <c r="J262">
        <v>0</v>
      </c>
      <c r="O262">
        <v>2142475</v>
      </c>
      <c r="P262">
        <v>6308322</v>
      </c>
      <c r="Q262">
        <v>3</v>
      </c>
      <c r="R262">
        <v>37.875599999999999</v>
      </c>
      <c r="S262">
        <v>-121.37779999999999</v>
      </c>
      <c r="T262" t="s">
        <v>1634</v>
      </c>
      <c r="U262" t="s">
        <v>604</v>
      </c>
      <c r="V262" t="s">
        <v>87</v>
      </c>
      <c r="W262" t="s">
        <v>87</v>
      </c>
      <c r="X262" t="s">
        <v>4474</v>
      </c>
      <c r="Y262" t="s">
        <v>59</v>
      </c>
      <c r="Z262" t="s">
        <v>4853</v>
      </c>
      <c r="AA262" t="s">
        <v>5523</v>
      </c>
      <c r="AB262" t="s">
        <v>760</v>
      </c>
      <c r="AC262">
        <v>40822</v>
      </c>
      <c r="AD262" t="s">
        <v>4476</v>
      </c>
      <c r="AE262" t="s">
        <v>3435</v>
      </c>
      <c r="AF262" t="s">
        <v>4927</v>
      </c>
      <c r="AG262" t="s">
        <v>602</v>
      </c>
      <c r="AH262" t="s">
        <v>5388</v>
      </c>
      <c r="AJ262" t="s">
        <v>603</v>
      </c>
      <c r="AK262" t="s">
        <v>78</v>
      </c>
      <c r="AL262" t="s">
        <v>78</v>
      </c>
      <c r="AM262" t="s">
        <v>78</v>
      </c>
      <c r="AN262" t="s">
        <v>78</v>
      </c>
      <c r="AO262" t="s">
        <v>78</v>
      </c>
      <c r="AP262">
        <v>80</v>
      </c>
      <c r="AQ262" t="s">
        <v>78</v>
      </c>
      <c r="AR262" t="s">
        <v>4430</v>
      </c>
      <c r="AS262" t="s">
        <v>4529</v>
      </c>
      <c r="AT262" t="s">
        <v>78</v>
      </c>
      <c r="AU262" t="s">
        <v>78</v>
      </c>
      <c r="AV262" t="s">
        <v>78</v>
      </c>
      <c r="AW262" t="s">
        <v>78</v>
      </c>
      <c r="AX262" t="s">
        <v>78</v>
      </c>
      <c r="AY262" t="s">
        <v>78</v>
      </c>
      <c r="AZ262" t="s">
        <v>78</v>
      </c>
      <c r="BA262" t="s">
        <v>78</v>
      </c>
      <c r="BB262" t="s">
        <v>78</v>
      </c>
      <c r="BC262" t="s">
        <v>78</v>
      </c>
      <c r="BD262" t="s">
        <v>55</v>
      </c>
      <c r="BE262" t="s">
        <v>78</v>
      </c>
      <c r="BF262" t="s">
        <v>78</v>
      </c>
      <c r="BG262" t="s">
        <v>78</v>
      </c>
      <c r="BH262" t="s">
        <v>78</v>
      </c>
      <c r="BI262" t="s">
        <v>78</v>
      </c>
      <c r="BJ262" t="s">
        <v>78</v>
      </c>
      <c r="BK262" t="s">
        <v>78</v>
      </c>
      <c r="BL262" t="s">
        <v>55</v>
      </c>
      <c r="BM262" t="s">
        <v>78</v>
      </c>
      <c r="BN262" t="s">
        <v>55</v>
      </c>
      <c r="BO262" t="s">
        <v>55</v>
      </c>
      <c r="BP262" t="s">
        <v>78</v>
      </c>
      <c r="BQ262" t="s">
        <v>4468</v>
      </c>
      <c r="BR262">
        <v>1800</v>
      </c>
      <c r="BS262" s="45">
        <v>40358</v>
      </c>
      <c r="BT262" s="45">
        <v>40822</v>
      </c>
    </row>
    <row r="263" spans="1:72" x14ac:dyDescent="0.25">
      <c r="A263">
        <v>260</v>
      </c>
      <c r="B263">
        <v>45510</v>
      </c>
      <c r="C263">
        <v>53138</v>
      </c>
      <c r="D263" t="s">
        <v>899</v>
      </c>
      <c r="E263" t="s">
        <v>5524</v>
      </c>
      <c r="F263">
        <v>1</v>
      </c>
      <c r="G263" t="s">
        <v>87</v>
      </c>
      <c r="H263">
        <v>5</v>
      </c>
      <c r="I263" t="s">
        <v>4421</v>
      </c>
      <c r="J263">
        <v>34</v>
      </c>
      <c r="L263" t="s">
        <v>4435</v>
      </c>
      <c r="N263" t="s">
        <v>4423</v>
      </c>
      <c r="O263">
        <v>2146749</v>
      </c>
      <c r="P263">
        <v>6300197</v>
      </c>
      <c r="Q263">
        <v>3</v>
      </c>
      <c r="R263">
        <v>37.887099999999997</v>
      </c>
      <c r="S263">
        <v>-121.4061</v>
      </c>
      <c r="T263" t="s">
        <v>902</v>
      </c>
      <c r="U263" t="s">
        <v>692</v>
      </c>
      <c r="V263" t="s">
        <v>87</v>
      </c>
      <c r="W263" t="s">
        <v>87</v>
      </c>
      <c r="X263" t="s">
        <v>4474</v>
      </c>
      <c r="Y263" t="s">
        <v>59</v>
      </c>
      <c r="Z263" t="s">
        <v>4853</v>
      </c>
      <c r="AA263" t="s">
        <v>903</v>
      </c>
      <c r="AB263" t="s">
        <v>1687</v>
      </c>
      <c r="AC263">
        <v>40735</v>
      </c>
      <c r="AD263" t="s">
        <v>4476</v>
      </c>
      <c r="AE263" t="s">
        <v>3435</v>
      </c>
      <c r="AF263" t="s">
        <v>4927</v>
      </c>
      <c r="AG263" t="s">
        <v>900</v>
      </c>
      <c r="AH263" t="s">
        <v>5475</v>
      </c>
      <c r="AI263" t="s">
        <v>5525</v>
      </c>
      <c r="AJ263" t="s">
        <v>901</v>
      </c>
      <c r="AK263">
        <v>1</v>
      </c>
      <c r="AL263" t="s">
        <v>4474</v>
      </c>
      <c r="AM263" t="s">
        <v>78</v>
      </c>
      <c r="AN263">
        <v>180400030906</v>
      </c>
      <c r="AO263" t="s">
        <v>78</v>
      </c>
      <c r="AP263">
        <v>382.4</v>
      </c>
      <c r="AQ263" t="s">
        <v>78</v>
      </c>
      <c r="AR263" t="s">
        <v>4430</v>
      </c>
      <c r="AS263" t="s">
        <v>4431</v>
      </c>
      <c r="AT263" t="s">
        <v>78</v>
      </c>
      <c r="AU263" t="s">
        <v>78</v>
      </c>
      <c r="AV263" t="s">
        <v>78</v>
      </c>
      <c r="AW263" t="s">
        <v>78</v>
      </c>
      <c r="AX263" t="s">
        <v>78</v>
      </c>
      <c r="AY263" t="s">
        <v>78</v>
      </c>
      <c r="AZ263" t="s">
        <v>78</v>
      </c>
      <c r="BA263" t="s">
        <v>78</v>
      </c>
      <c r="BB263" t="s">
        <v>78</v>
      </c>
      <c r="BC263" t="s">
        <v>78</v>
      </c>
      <c r="BD263" t="s">
        <v>55</v>
      </c>
      <c r="BE263" t="s">
        <v>78</v>
      </c>
      <c r="BF263" t="s">
        <v>78</v>
      </c>
      <c r="BG263" t="s">
        <v>78</v>
      </c>
      <c r="BH263" t="s">
        <v>78</v>
      </c>
      <c r="BI263" t="s">
        <v>78</v>
      </c>
      <c r="BJ263" t="s">
        <v>78</v>
      </c>
      <c r="BK263" t="s">
        <v>78</v>
      </c>
      <c r="BL263" t="s">
        <v>78</v>
      </c>
      <c r="BM263" t="s">
        <v>78</v>
      </c>
      <c r="BN263" t="s">
        <v>55</v>
      </c>
      <c r="BO263" t="s">
        <v>55</v>
      </c>
      <c r="BP263" t="s">
        <v>78</v>
      </c>
      <c r="BQ263" t="s">
        <v>4468</v>
      </c>
      <c r="BR263">
        <v>1800</v>
      </c>
      <c r="BS263" s="45">
        <v>40359</v>
      </c>
      <c r="BT263" s="45">
        <v>40359</v>
      </c>
    </row>
    <row r="264" spans="1:72" x14ac:dyDescent="0.25">
      <c r="A264">
        <v>261</v>
      </c>
      <c r="B264">
        <v>45512</v>
      </c>
      <c r="C264">
        <v>53140</v>
      </c>
      <c r="D264" t="s">
        <v>909</v>
      </c>
      <c r="E264" t="s">
        <v>5526</v>
      </c>
      <c r="F264">
        <v>6</v>
      </c>
      <c r="G264" t="s">
        <v>87</v>
      </c>
      <c r="H264">
        <v>4</v>
      </c>
      <c r="I264" t="s">
        <v>4421</v>
      </c>
      <c r="J264">
        <v>28</v>
      </c>
      <c r="N264" t="s">
        <v>4423</v>
      </c>
      <c r="O264">
        <v>1888226</v>
      </c>
      <c r="P264">
        <v>6690377</v>
      </c>
      <c r="Q264">
        <v>2</v>
      </c>
      <c r="R264">
        <v>38.346200000000003</v>
      </c>
      <c r="S264">
        <v>-121.55119999999999</v>
      </c>
      <c r="T264" t="s">
        <v>902</v>
      </c>
      <c r="U264" t="s">
        <v>216</v>
      </c>
      <c r="V264" t="s">
        <v>87</v>
      </c>
      <c r="W264" t="s">
        <v>87</v>
      </c>
      <c r="X264" t="s">
        <v>4538</v>
      </c>
      <c r="Y264" t="s">
        <v>170</v>
      </c>
      <c r="Z264" t="s">
        <v>4539</v>
      </c>
      <c r="AA264" t="s">
        <v>5527</v>
      </c>
      <c r="AB264" t="s">
        <v>5528</v>
      </c>
      <c r="AC264">
        <v>40735</v>
      </c>
      <c r="AD264" t="s">
        <v>4476</v>
      </c>
      <c r="AE264" t="s">
        <v>4540</v>
      </c>
      <c r="AF264" t="s">
        <v>4541</v>
      </c>
      <c r="AG264" t="s">
        <v>910</v>
      </c>
      <c r="AH264" t="s">
        <v>5529</v>
      </c>
      <c r="AI264" t="s">
        <v>5530</v>
      </c>
      <c r="AJ264" t="s">
        <v>911</v>
      </c>
      <c r="AK264">
        <v>1</v>
      </c>
      <c r="AL264" t="s">
        <v>4538</v>
      </c>
      <c r="AM264" t="s">
        <v>78</v>
      </c>
      <c r="AN264">
        <v>180201630702</v>
      </c>
      <c r="AO264" t="s">
        <v>78</v>
      </c>
      <c r="AP264">
        <v>80</v>
      </c>
      <c r="AQ264" t="s">
        <v>78</v>
      </c>
      <c r="AR264" t="s">
        <v>4430</v>
      </c>
      <c r="AS264" t="s">
        <v>4431</v>
      </c>
      <c r="AT264" t="s">
        <v>78</v>
      </c>
      <c r="AU264" t="s">
        <v>78</v>
      </c>
      <c r="AV264" t="s">
        <v>78</v>
      </c>
      <c r="AW264" t="s">
        <v>78</v>
      </c>
      <c r="AX264" t="s">
        <v>78</v>
      </c>
      <c r="AY264" t="s">
        <v>55</v>
      </c>
      <c r="AZ264" t="s">
        <v>78</v>
      </c>
      <c r="BA264" t="s">
        <v>78</v>
      </c>
      <c r="BB264" t="s">
        <v>78</v>
      </c>
      <c r="BC264" t="s">
        <v>78</v>
      </c>
      <c r="BD264" t="s">
        <v>55</v>
      </c>
      <c r="BE264" t="s">
        <v>78</v>
      </c>
      <c r="BF264" t="s">
        <v>78</v>
      </c>
      <c r="BG264" t="s">
        <v>78</v>
      </c>
      <c r="BH264" t="s">
        <v>78</v>
      </c>
      <c r="BI264" t="s">
        <v>78</v>
      </c>
      <c r="BJ264" t="s">
        <v>78</v>
      </c>
      <c r="BK264" t="s">
        <v>78</v>
      </c>
      <c r="BL264" t="s">
        <v>78</v>
      </c>
      <c r="BM264" t="s">
        <v>78</v>
      </c>
      <c r="BN264" t="s">
        <v>55</v>
      </c>
      <c r="BO264" t="s">
        <v>55</v>
      </c>
      <c r="BP264" t="s">
        <v>78</v>
      </c>
      <c r="BQ264" t="s">
        <v>4432</v>
      </c>
      <c r="BR264">
        <v>1800</v>
      </c>
      <c r="BS264" s="45">
        <v>40359</v>
      </c>
      <c r="BT264" s="45">
        <v>40735</v>
      </c>
    </row>
    <row r="265" spans="1:72" x14ac:dyDescent="0.25">
      <c r="A265">
        <v>262</v>
      </c>
      <c r="B265">
        <v>45515</v>
      </c>
      <c r="C265">
        <v>53144</v>
      </c>
      <c r="D265" t="s">
        <v>916</v>
      </c>
      <c r="E265" t="s">
        <v>5531</v>
      </c>
      <c r="F265">
        <v>4</v>
      </c>
      <c r="G265" t="s">
        <v>87</v>
      </c>
      <c r="H265">
        <v>5</v>
      </c>
      <c r="I265" t="s">
        <v>4421</v>
      </c>
      <c r="J265">
        <v>2</v>
      </c>
      <c r="L265" t="s">
        <v>4422</v>
      </c>
      <c r="M265" t="s">
        <v>4434</v>
      </c>
      <c r="N265" t="s">
        <v>4423</v>
      </c>
      <c r="O265">
        <v>2270613</v>
      </c>
      <c r="P265">
        <v>6303624</v>
      </c>
      <c r="Q265">
        <v>3</v>
      </c>
      <c r="R265">
        <v>38.2273</v>
      </c>
      <c r="S265">
        <v>-121.39830000000001</v>
      </c>
      <c r="T265" t="s">
        <v>5532</v>
      </c>
      <c r="U265" t="s">
        <v>5533</v>
      </c>
      <c r="V265" t="s">
        <v>87</v>
      </c>
      <c r="W265" t="s">
        <v>87</v>
      </c>
      <c r="X265" t="s">
        <v>4474</v>
      </c>
      <c r="Y265" t="s">
        <v>59</v>
      </c>
      <c r="Z265" t="s">
        <v>4859</v>
      </c>
      <c r="AA265" t="s">
        <v>921</v>
      </c>
      <c r="AB265" t="s">
        <v>5534</v>
      </c>
      <c r="AC265">
        <v>40735</v>
      </c>
      <c r="AD265" t="s">
        <v>4476</v>
      </c>
      <c r="AE265" t="s">
        <v>4558</v>
      </c>
      <c r="AF265" t="s">
        <v>5535</v>
      </c>
      <c r="AG265" t="s">
        <v>4084</v>
      </c>
      <c r="AH265" t="s">
        <v>5536</v>
      </c>
      <c r="AI265" t="s">
        <v>5537</v>
      </c>
      <c r="AJ265" t="s">
        <v>918</v>
      </c>
      <c r="AK265">
        <v>1</v>
      </c>
      <c r="AL265" t="s">
        <v>4474</v>
      </c>
      <c r="AM265" t="s">
        <v>78</v>
      </c>
      <c r="AN265">
        <v>180400120903</v>
      </c>
      <c r="AO265" t="s">
        <v>78</v>
      </c>
      <c r="AP265" t="s">
        <v>78</v>
      </c>
      <c r="AQ265" t="s">
        <v>78</v>
      </c>
      <c r="AR265" t="s">
        <v>4430</v>
      </c>
      <c r="AS265" t="s">
        <v>4431</v>
      </c>
      <c r="AT265" t="s">
        <v>78</v>
      </c>
      <c r="AU265" t="s">
        <v>78</v>
      </c>
      <c r="AV265" t="s">
        <v>78</v>
      </c>
      <c r="AW265" t="s">
        <v>78</v>
      </c>
      <c r="AX265" t="s">
        <v>78</v>
      </c>
      <c r="AY265" t="s">
        <v>78</v>
      </c>
      <c r="AZ265" t="s">
        <v>78</v>
      </c>
      <c r="BA265" t="s">
        <v>78</v>
      </c>
      <c r="BB265" t="s">
        <v>78</v>
      </c>
      <c r="BC265" t="s">
        <v>78</v>
      </c>
      <c r="BD265" t="s">
        <v>78</v>
      </c>
      <c r="BE265" t="s">
        <v>78</v>
      </c>
      <c r="BF265" t="s">
        <v>78</v>
      </c>
      <c r="BG265" t="s">
        <v>78</v>
      </c>
      <c r="BH265" t="s">
        <v>78</v>
      </c>
      <c r="BI265" t="s">
        <v>78</v>
      </c>
      <c r="BJ265" t="s">
        <v>78</v>
      </c>
      <c r="BK265" t="s">
        <v>78</v>
      </c>
      <c r="BL265" t="s">
        <v>78</v>
      </c>
      <c r="BM265" t="s">
        <v>78</v>
      </c>
      <c r="BN265" t="s">
        <v>55</v>
      </c>
      <c r="BO265" t="s">
        <v>55</v>
      </c>
      <c r="BP265" t="s">
        <v>78</v>
      </c>
      <c r="BQ265" t="s">
        <v>4468</v>
      </c>
      <c r="BR265">
        <v>1875</v>
      </c>
      <c r="BS265" s="45">
        <v>40365</v>
      </c>
      <c r="BT265" s="45">
        <v>40735</v>
      </c>
    </row>
    <row r="266" spans="1:72" x14ac:dyDescent="0.25">
      <c r="A266">
        <v>263</v>
      </c>
      <c r="B266">
        <v>46065</v>
      </c>
      <c r="C266">
        <v>53454</v>
      </c>
      <c r="D266" t="s">
        <v>1321</v>
      </c>
      <c r="E266" t="s">
        <v>5538</v>
      </c>
      <c r="F266">
        <v>2</v>
      </c>
      <c r="G266" t="s">
        <v>87</v>
      </c>
      <c r="H266">
        <v>4</v>
      </c>
      <c r="I266" t="s">
        <v>4421</v>
      </c>
      <c r="J266">
        <v>2</v>
      </c>
      <c r="N266" t="s">
        <v>4423</v>
      </c>
      <c r="O266">
        <v>2209028</v>
      </c>
      <c r="P266">
        <v>6273693</v>
      </c>
      <c r="Q266">
        <v>3</v>
      </c>
      <c r="R266">
        <v>38.057400000000001</v>
      </c>
      <c r="S266">
        <v>-121.50020000000001</v>
      </c>
      <c r="T266" t="s">
        <v>596</v>
      </c>
      <c r="U266" t="s">
        <v>1328</v>
      </c>
      <c r="V266" t="s">
        <v>87</v>
      </c>
      <c r="W266" t="s">
        <v>87</v>
      </c>
      <c r="X266" t="s">
        <v>4474</v>
      </c>
      <c r="Y266" t="s">
        <v>59</v>
      </c>
      <c r="Z266" t="s">
        <v>4334</v>
      </c>
      <c r="AA266" t="s">
        <v>5539</v>
      </c>
      <c r="AB266" t="s">
        <v>1148</v>
      </c>
      <c r="AC266">
        <v>40793</v>
      </c>
      <c r="AD266" t="s">
        <v>4476</v>
      </c>
      <c r="AE266" t="s">
        <v>3435</v>
      </c>
      <c r="AF266" t="s">
        <v>5036</v>
      </c>
      <c r="AG266" t="s">
        <v>1289</v>
      </c>
      <c r="AH266" t="s">
        <v>5540</v>
      </c>
      <c r="AI266" t="s">
        <v>5541</v>
      </c>
      <c r="AJ266" t="s">
        <v>1290</v>
      </c>
      <c r="AK266">
        <v>1</v>
      </c>
      <c r="AL266" t="s">
        <v>4474</v>
      </c>
      <c r="AM266" t="s">
        <v>78</v>
      </c>
      <c r="AN266">
        <v>180400030903</v>
      </c>
      <c r="AO266" t="s">
        <v>78</v>
      </c>
      <c r="AP266">
        <v>260</v>
      </c>
      <c r="AQ266" t="s">
        <v>78</v>
      </c>
      <c r="AR266" t="s">
        <v>4430</v>
      </c>
      <c r="AS266" t="s">
        <v>4431</v>
      </c>
      <c r="AT266" t="s">
        <v>78</v>
      </c>
      <c r="AU266" t="s">
        <v>78</v>
      </c>
      <c r="AV266" t="s">
        <v>78</v>
      </c>
      <c r="AW266" t="s">
        <v>78</v>
      </c>
      <c r="AX266" t="s">
        <v>78</v>
      </c>
      <c r="AY266" t="s">
        <v>78</v>
      </c>
      <c r="AZ266" t="s">
        <v>78</v>
      </c>
      <c r="BA266" t="s">
        <v>78</v>
      </c>
      <c r="BB266" t="s">
        <v>78</v>
      </c>
      <c r="BC266" t="s">
        <v>78</v>
      </c>
      <c r="BD266" t="s">
        <v>55</v>
      </c>
      <c r="BE266" t="s">
        <v>78</v>
      </c>
      <c r="BF266" t="s">
        <v>78</v>
      </c>
      <c r="BG266" t="s">
        <v>78</v>
      </c>
      <c r="BH266" t="s">
        <v>78</v>
      </c>
      <c r="BI266" t="s">
        <v>78</v>
      </c>
      <c r="BJ266" t="s">
        <v>78</v>
      </c>
      <c r="BK266" t="s">
        <v>78</v>
      </c>
      <c r="BL266" t="s">
        <v>78</v>
      </c>
      <c r="BM266" t="s">
        <v>78</v>
      </c>
      <c r="BN266" t="s">
        <v>55</v>
      </c>
      <c r="BO266" t="s">
        <v>55</v>
      </c>
      <c r="BP266" t="s">
        <v>78</v>
      </c>
      <c r="BQ266" t="s">
        <v>4468</v>
      </c>
      <c r="BR266">
        <v>1800</v>
      </c>
      <c r="BS266" s="45">
        <v>40360</v>
      </c>
      <c r="BT266" s="45">
        <v>40793</v>
      </c>
    </row>
    <row r="267" spans="1:72" x14ac:dyDescent="0.25">
      <c r="A267">
        <v>264</v>
      </c>
      <c r="B267">
        <v>46066</v>
      </c>
      <c r="C267">
        <v>53456</v>
      </c>
      <c r="D267" t="s">
        <v>1326</v>
      </c>
      <c r="E267" t="s">
        <v>5542</v>
      </c>
      <c r="F267">
        <v>2</v>
      </c>
      <c r="G267" t="s">
        <v>87</v>
      </c>
      <c r="H267">
        <v>4</v>
      </c>
      <c r="I267" t="s">
        <v>4421</v>
      </c>
      <c r="J267">
        <v>2</v>
      </c>
      <c r="N267" t="s">
        <v>4423</v>
      </c>
      <c r="O267">
        <v>2207328</v>
      </c>
      <c r="P267">
        <v>6274503</v>
      </c>
      <c r="Q267">
        <v>3</v>
      </c>
      <c r="R267">
        <v>38.052799999999998</v>
      </c>
      <c r="S267">
        <v>-121.4973</v>
      </c>
      <c r="T267" t="s">
        <v>596</v>
      </c>
      <c r="U267" t="s">
        <v>1328</v>
      </c>
      <c r="V267" t="s">
        <v>87</v>
      </c>
      <c r="W267" t="s">
        <v>87</v>
      </c>
      <c r="X267" t="s">
        <v>4474</v>
      </c>
      <c r="Y267" t="s">
        <v>59</v>
      </c>
      <c r="Z267" t="s">
        <v>4334</v>
      </c>
      <c r="AA267" t="s">
        <v>5539</v>
      </c>
      <c r="AB267" t="s">
        <v>1148</v>
      </c>
      <c r="AC267">
        <v>40793</v>
      </c>
      <c r="AD267" t="s">
        <v>4476</v>
      </c>
      <c r="AE267" t="s">
        <v>3435</v>
      </c>
      <c r="AF267" t="s">
        <v>5036</v>
      </c>
      <c r="AG267" t="s">
        <v>1289</v>
      </c>
      <c r="AH267" t="s">
        <v>5543</v>
      </c>
      <c r="AI267" t="s">
        <v>5541</v>
      </c>
      <c r="AJ267" t="s">
        <v>1290</v>
      </c>
      <c r="AK267">
        <v>1</v>
      </c>
      <c r="AL267" t="s">
        <v>4474</v>
      </c>
      <c r="AM267" t="s">
        <v>78</v>
      </c>
      <c r="AN267">
        <v>180400030903</v>
      </c>
      <c r="AO267" t="s">
        <v>78</v>
      </c>
      <c r="AP267">
        <v>260</v>
      </c>
      <c r="AQ267" t="s">
        <v>78</v>
      </c>
      <c r="AR267" t="s">
        <v>4430</v>
      </c>
      <c r="AS267" t="s">
        <v>4431</v>
      </c>
      <c r="AT267" t="s">
        <v>78</v>
      </c>
      <c r="AU267" t="s">
        <v>78</v>
      </c>
      <c r="AV267" t="s">
        <v>78</v>
      </c>
      <c r="AW267" t="s">
        <v>78</v>
      </c>
      <c r="AX267" t="s">
        <v>78</v>
      </c>
      <c r="AY267" t="s">
        <v>78</v>
      </c>
      <c r="AZ267" t="s">
        <v>78</v>
      </c>
      <c r="BA267" t="s">
        <v>78</v>
      </c>
      <c r="BB267" t="s">
        <v>78</v>
      </c>
      <c r="BC267" t="s">
        <v>78</v>
      </c>
      <c r="BD267" t="s">
        <v>55</v>
      </c>
      <c r="BE267" t="s">
        <v>78</v>
      </c>
      <c r="BF267" t="s">
        <v>78</v>
      </c>
      <c r="BG267" t="s">
        <v>78</v>
      </c>
      <c r="BH267" t="s">
        <v>78</v>
      </c>
      <c r="BI267" t="s">
        <v>78</v>
      </c>
      <c r="BJ267" t="s">
        <v>78</v>
      </c>
      <c r="BK267" t="s">
        <v>78</v>
      </c>
      <c r="BL267" t="s">
        <v>78</v>
      </c>
      <c r="BM267" t="s">
        <v>78</v>
      </c>
      <c r="BN267" t="s">
        <v>55</v>
      </c>
      <c r="BO267" t="s">
        <v>55</v>
      </c>
      <c r="BP267" t="s">
        <v>78</v>
      </c>
      <c r="BQ267" t="s">
        <v>4468</v>
      </c>
      <c r="BR267">
        <v>1800</v>
      </c>
      <c r="BS267" s="45">
        <v>40360</v>
      </c>
      <c r="BT267" s="45">
        <v>40793</v>
      </c>
    </row>
    <row r="268" spans="1:72" x14ac:dyDescent="0.25">
      <c r="A268">
        <v>265</v>
      </c>
      <c r="B268">
        <v>46138</v>
      </c>
      <c r="C268">
        <v>53518</v>
      </c>
      <c r="D268" t="s">
        <v>2036</v>
      </c>
      <c r="E268" t="s">
        <v>5544</v>
      </c>
      <c r="F268">
        <v>0</v>
      </c>
      <c r="H268">
        <v>0</v>
      </c>
      <c r="J268">
        <v>0</v>
      </c>
      <c r="O268">
        <v>2220862</v>
      </c>
      <c r="P268">
        <v>6277372</v>
      </c>
      <c r="Q268">
        <v>3</v>
      </c>
      <c r="R268">
        <v>38.090000000000003</v>
      </c>
      <c r="S268">
        <v>-121.4879</v>
      </c>
      <c r="T268" t="s">
        <v>1634</v>
      </c>
      <c r="U268" t="s">
        <v>1019</v>
      </c>
      <c r="V268" t="s">
        <v>87</v>
      </c>
      <c r="W268" t="s">
        <v>87</v>
      </c>
      <c r="X268" t="s">
        <v>4474</v>
      </c>
      <c r="Y268" t="s">
        <v>59</v>
      </c>
      <c r="Z268" t="s">
        <v>4334</v>
      </c>
      <c r="AA268" t="s">
        <v>2019</v>
      </c>
      <c r="AB268" t="s">
        <v>5545</v>
      </c>
      <c r="AC268">
        <v>40809</v>
      </c>
      <c r="AD268" t="s">
        <v>4476</v>
      </c>
      <c r="AE268" t="s">
        <v>3435</v>
      </c>
      <c r="AF268" t="s">
        <v>4927</v>
      </c>
      <c r="AG268" t="s">
        <v>2014</v>
      </c>
      <c r="AH268" t="s">
        <v>5546</v>
      </c>
      <c r="AJ268" t="s">
        <v>2015</v>
      </c>
      <c r="AK268">
        <v>1</v>
      </c>
      <c r="AL268" t="s">
        <v>4474</v>
      </c>
      <c r="AM268" t="s">
        <v>78</v>
      </c>
      <c r="AN268">
        <v>180400030906</v>
      </c>
      <c r="AO268" t="s">
        <v>78</v>
      </c>
      <c r="AP268">
        <v>323</v>
      </c>
      <c r="AQ268" t="s">
        <v>78</v>
      </c>
      <c r="AR268" t="s">
        <v>4430</v>
      </c>
      <c r="AS268" t="s">
        <v>4431</v>
      </c>
      <c r="AT268" t="s">
        <v>78</v>
      </c>
      <c r="AU268" t="s">
        <v>78</v>
      </c>
      <c r="AV268" t="s">
        <v>78</v>
      </c>
      <c r="AW268" t="s">
        <v>78</v>
      </c>
      <c r="AX268" t="s">
        <v>78</v>
      </c>
      <c r="AY268" t="s">
        <v>78</v>
      </c>
      <c r="AZ268" t="s">
        <v>78</v>
      </c>
      <c r="BA268" t="s">
        <v>78</v>
      </c>
      <c r="BB268" t="s">
        <v>78</v>
      </c>
      <c r="BC268" t="s">
        <v>78</v>
      </c>
      <c r="BD268" t="s">
        <v>55</v>
      </c>
      <c r="BE268" t="s">
        <v>78</v>
      </c>
      <c r="BF268" t="s">
        <v>78</v>
      </c>
      <c r="BG268" t="s">
        <v>78</v>
      </c>
      <c r="BH268" t="s">
        <v>78</v>
      </c>
      <c r="BI268" t="s">
        <v>78</v>
      </c>
      <c r="BJ268" t="s">
        <v>78</v>
      </c>
      <c r="BK268" t="s">
        <v>78</v>
      </c>
      <c r="BL268" t="s">
        <v>78</v>
      </c>
      <c r="BM268" t="s">
        <v>78</v>
      </c>
      <c r="BN268" t="s">
        <v>55</v>
      </c>
      <c r="BO268" t="s">
        <v>55</v>
      </c>
      <c r="BP268" t="s">
        <v>78</v>
      </c>
      <c r="BQ268" t="s">
        <v>4432</v>
      </c>
      <c r="BR268">
        <v>1800</v>
      </c>
      <c r="BS268" s="45">
        <v>40359</v>
      </c>
      <c r="BT268" s="45">
        <v>40809</v>
      </c>
    </row>
    <row r="269" spans="1:72" x14ac:dyDescent="0.25">
      <c r="A269">
        <v>266</v>
      </c>
      <c r="B269">
        <v>46139</v>
      </c>
      <c r="C269">
        <v>53519</v>
      </c>
      <c r="D269" t="s">
        <v>2037</v>
      </c>
      <c r="E269" t="s">
        <v>5547</v>
      </c>
      <c r="F269">
        <v>0</v>
      </c>
      <c r="H269">
        <v>0</v>
      </c>
      <c r="J269">
        <v>0</v>
      </c>
      <c r="O269">
        <v>2203363</v>
      </c>
      <c r="P269">
        <v>6279258</v>
      </c>
      <c r="Q269">
        <v>3</v>
      </c>
      <c r="R269">
        <v>38.042000000000002</v>
      </c>
      <c r="S269">
        <v>-121.4807</v>
      </c>
      <c r="T269" t="s">
        <v>1634</v>
      </c>
      <c r="U269" t="s">
        <v>1791</v>
      </c>
      <c r="V269" t="s">
        <v>87</v>
      </c>
      <c r="W269" t="s">
        <v>87</v>
      </c>
      <c r="X269" t="s">
        <v>4474</v>
      </c>
      <c r="Y269" t="s">
        <v>59</v>
      </c>
      <c r="Z269" t="s">
        <v>4334</v>
      </c>
      <c r="AA269" t="s">
        <v>5548</v>
      </c>
      <c r="AB269" t="s">
        <v>5549</v>
      </c>
      <c r="AC269">
        <v>40809</v>
      </c>
      <c r="AD269" t="s">
        <v>4476</v>
      </c>
      <c r="AE269" t="s">
        <v>3435</v>
      </c>
      <c r="AF269" t="s">
        <v>5036</v>
      </c>
      <c r="AG269" t="s">
        <v>2038</v>
      </c>
      <c r="AH269" t="s">
        <v>5550</v>
      </c>
      <c r="AJ269" t="s">
        <v>5551</v>
      </c>
      <c r="AK269">
        <v>1</v>
      </c>
      <c r="AL269" t="s">
        <v>4474</v>
      </c>
      <c r="AM269" t="s">
        <v>78</v>
      </c>
      <c r="AN269">
        <v>180400030903</v>
      </c>
      <c r="AO269" t="s">
        <v>78</v>
      </c>
      <c r="AP269">
        <v>180</v>
      </c>
      <c r="AQ269" t="s">
        <v>78</v>
      </c>
      <c r="AR269" t="s">
        <v>4430</v>
      </c>
      <c r="AS269" t="s">
        <v>4431</v>
      </c>
      <c r="AT269" t="s">
        <v>78</v>
      </c>
      <c r="AU269" t="s">
        <v>78</v>
      </c>
      <c r="AV269" t="s">
        <v>78</v>
      </c>
      <c r="AW269" t="s">
        <v>78</v>
      </c>
      <c r="AX269" t="s">
        <v>78</v>
      </c>
      <c r="AY269" t="s">
        <v>78</v>
      </c>
      <c r="AZ269" t="s">
        <v>78</v>
      </c>
      <c r="BA269" t="s">
        <v>78</v>
      </c>
      <c r="BB269" t="s">
        <v>78</v>
      </c>
      <c r="BC269" t="s">
        <v>78</v>
      </c>
      <c r="BD269" t="s">
        <v>55</v>
      </c>
      <c r="BE269" t="s">
        <v>78</v>
      </c>
      <c r="BF269" t="s">
        <v>78</v>
      </c>
      <c r="BG269" t="s">
        <v>78</v>
      </c>
      <c r="BH269" t="s">
        <v>78</v>
      </c>
      <c r="BI269" t="s">
        <v>78</v>
      </c>
      <c r="BJ269" t="s">
        <v>78</v>
      </c>
      <c r="BK269" t="s">
        <v>78</v>
      </c>
      <c r="BL269" t="s">
        <v>78</v>
      </c>
      <c r="BM269" t="s">
        <v>78</v>
      </c>
      <c r="BN269" t="s">
        <v>55</v>
      </c>
      <c r="BO269" t="s">
        <v>55</v>
      </c>
      <c r="BP269" t="s">
        <v>78</v>
      </c>
      <c r="BQ269" t="s">
        <v>4432</v>
      </c>
      <c r="BR269">
        <v>1800</v>
      </c>
      <c r="BS269" s="45">
        <v>40359</v>
      </c>
      <c r="BT269" s="45">
        <v>40809</v>
      </c>
    </row>
    <row r="270" spans="1:72" x14ac:dyDescent="0.25">
      <c r="A270">
        <v>267</v>
      </c>
      <c r="B270">
        <v>46147</v>
      </c>
      <c r="C270">
        <v>53520</v>
      </c>
      <c r="D270" t="s">
        <v>1997</v>
      </c>
      <c r="E270" t="s">
        <v>5552</v>
      </c>
      <c r="F270">
        <v>0</v>
      </c>
      <c r="H270">
        <v>0</v>
      </c>
      <c r="J270">
        <v>0</v>
      </c>
      <c r="O270">
        <v>2265172</v>
      </c>
      <c r="P270">
        <v>6308890</v>
      </c>
      <c r="Q270">
        <v>3</v>
      </c>
      <c r="R270">
        <v>38.212499999999999</v>
      </c>
      <c r="S270">
        <v>-121.3798</v>
      </c>
      <c r="T270" t="s">
        <v>1653</v>
      </c>
      <c r="U270" t="s">
        <v>325</v>
      </c>
      <c r="V270" t="s">
        <v>87</v>
      </c>
      <c r="W270" t="s">
        <v>87</v>
      </c>
      <c r="X270" t="s">
        <v>4474</v>
      </c>
      <c r="Y270" t="s">
        <v>59</v>
      </c>
      <c r="Z270" t="s">
        <v>4859</v>
      </c>
      <c r="AA270" t="s">
        <v>1998</v>
      </c>
      <c r="AB270" t="s">
        <v>5553</v>
      </c>
      <c r="AC270">
        <v>40809</v>
      </c>
      <c r="AD270" t="s">
        <v>4476</v>
      </c>
      <c r="AE270" t="s">
        <v>4558</v>
      </c>
      <c r="AF270" t="s">
        <v>5046</v>
      </c>
      <c r="AG270" t="s">
        <v>1960</v>
      </c>
      <c r="AH270" t="s">
        <v>5554</v>
      </c>
      <c r="AJ270" t="s">
        <v>1960</v>
      </c>
      <c r="AK270">
        <v>1</v>
      </c>
      <c r="AL270" t="s">
        <v>4474</v>
      </c>
      <c r="AM270" t="s">
        <v>78</v>
      </c>
      <c r="AN270">
        <v>180400121102</v>
      </c>
      <c r="AO270" t="s">
        <v>78</v>
      </c>
      <c r="AP270">
        <v>436</v>
      </c>
      <c r="AQ270" t="s">
        <v>78</v>
      </c>
      <c r="AR270" t="s">
        <v>4430</v>
      </c>
      <c r="AS270" t="s">
        <v>4431</v>
      </c>
      <c r="AT270" t="s">
        <v>78</v>
      </c>
      <c r="AU270" t="s">
        <v>78</v>
      </c>
      <c r="AV270" t="s">
        <v>78</v>
      </c>
      <c r="AW270" t="s">
        <v>78</v>
      </c>
      <c r="AX270" t="s">
        <v>78</v>
      </c>
      <c r="AY270" t="s">
        <v>78</v>
      </c>
      <c r="AZ270" t="s">
        <v>78</v>
      </c>
      <c r="BA270" t="s">
        <v>78</v>
      </c>
      <c r="BB270" t="s">
        <v>78</v>
      </c>
      <c r="BC270" t="s">
        <v>78</v>
      </c>
      <c r="BD270" t="s">
        <v>55</v>
      </c>
      <c r="BE270" t="s">
        <v>78</v>
      </c>
      <c r="BF270" t="s">
        <v>78</v>
      </c>
      <c r="BG270" t="s">
        <v>78</v>
      </c>
      <c r="BH270" t="s">
        <v>78</v>
      </c>
      <c r="BI270" t="s">
        <v>78</v>
      </c>
      <c r="BJ270" t="s">
        <v>78</v>
      </c>
      <c r="BK270" t="s">
        <v>78</v>
      </c>
      <c r="BL270" t="s">
        <v>78</v>
      </c>
      <c r="BM270" t="s">
        <v>78</v>
      </c>
      <c r="BN270" t="s">
        <v>55</v>
      </c>
      <c r="BO270" t="s">
        <v>55</v>
      </c>
      <c r="BP270" t="s">
        <v>78</v>
      </c>
      <c r="BQ270" t="s">
        <v>4468</v>
      </c>
      <c r="BR270">
        <v>1800</v>
      </c>
      <c r="BS270" s="45">
        <v>40354</v>
      </c>
      <c r="BT270" s="45">
        <v>40809</v>
      </c>
    </row>
    <row r="271" spans="1:72" x14ac:dyDescent="0.25">
      <c r="A271">
        <v>268</v>
      </c>
      <c r="B271">
        <v>46152</v>
      </c>
      <c r="C271">
        <v>53526</v>
      </c>
      <c r="D271" t="s">
        <v>1999</v>
      </c>
      <c r="E271" t="s">
        <v>5555</v>
      </c>
      <c r="F271">
        <v>0</v>
      </c>
      <c r="H271">
        <v>0</v>
      </c>
      <c r="J271">
        <v>0</v>
      </c>
      <c r="O271">
        <v>2250512</v>
      </c>
      <c r="P271">
        <v>6289119</v>
      </c>
      <c r="Q271">
        <v>3</v>
      </c>
      <c r="R271">
        <v>38.171799999999998</v>
      </c>
      <c r="S271">
        <v>-121.4481</v>
      </c>
      <c r="T271" t="s">
        <v>1634</v>
      </c>
      <c r="U271" t="s">
        <v>324</v>
      </c>
      <c r="V271" t="s">
        <v>87</v>
      </c>
      <c r="W271" t="s">
        <v>87</v>
      </c>
      <c r="X271" t="s">
        <v>4474</v>
      </c>
      <c r="Y271" t="s">
        <v>59</v>
      </c>
      <c r="Z271" t="s">
        <v>4859</v>
      </c>
      <c r="AA271" t="s">
        <v>2003</v>
      </c>
      <c r="AB271" t="s">
        <v>5556</v>
      </c>
      <c r="AC271">
        <v>40812</v>
      </c>
      <c r="AD271" t="s">
        <v>4476</v>
      </c>
      <c r="AE271" t="s">
        <v>4558</v>
      </c>
      <c r="AF271" t="s">
        <v>324</v>
      </c>
      <c r="AG271" t="s">
        <v>2000</v>
      </c>
      <c r="AH271" t="s">
        <v>5557</v>
      </c>
      <c r="AJ271" t="s">
        <v>2001</v>
      </c>
      <c r="AK271">
        <v>1</v>
      </c>
      <c r="AL271" t="s">
        <v>4474</v>
      </c>
      <c r="AM271" t="s">
        <v>78</v>
      </c>
      <c r="AN271">
        <v>180400121103</v>
      </c>
      <c r="AO271" t="s">
        <v>78</v>
      </c>
      <c r="AP271">
        <v>200</v>
      </c>
      <c r="AQ271" t="s">
        <v>78</v>
      </c>
      <c r="AR271" t="s">
        <v>4430</v>
      </c>
      <c r="AS271" t="s">
        <v>4431</v>
      </c>
      <c r="AT271" t="s">
        <v>78</v>
      </c>
      <c r="AU271" t="s">
        <v>78</v>
      </c>
      <c r="AV271" t="s">
        <v>78</v>
      </c>
      <c r="AW271" t="s">
        <v>78</v>
      </c>
      <c r="AX271" t="s">
        <v>78</v>
      </c>
      <c r="AY271" t="s">
        <v>78</v>
      </c>
      <c r="AZ271" t="s">
        <v>78</v>
      </c>
      <c r="BA271" t="s">
        <v>78</v>
      </c>
      <c r="BB271" t="s">
        <v>78</v>
      </c>
      <c r="BC271" t="s">
        <v>78</v>
      </c>
      <c r="BD271" t="s">
        <v>55</v>
      </c>
      <c r="BE271" t="s">
        <v>78</v>
      </c>
      <c r="BF271" t="s">
        <v>78</v>
      </c>
      <c r="BG271" t="s">
        <v>78</v>
      </c>
      <c r="BH271" t="s">
        <v>78</v>
      </c>
      <c r="BI271" t="s">
        <v>78</v>
      </c>
      <c r="BJ271" t="s">
        <v>78</v>
      </c>
      <c r="BK271" t="s">
        <v>78</v>
      </c>
      <c r="BL271" t="s">
        <v>78</v>
      </c>
      <c r="BM271" t="s">
        <v>78</v>
      </c>
      <c r="BN271" t="s">
        <v>55</v>
      </c>
      <c r="BO271" t="s">
        <v>55</v>
      </c>
      <c r="BP271" t="s">
        <v>78</v>
      </c>
      <c r="BQ271" t="s">
        <v>4432</v>
      </c>
      <c r="BR271">
        <v>1800</v>
      </c>
      <c r="BS271" s="45">
        <v>40359</v>
      </c>
      <c r="BT271" s="45">
        <v>40812</v>
      </c>
    </row>
    <row r="272" spans="1:72" x14ac:dyDescent="0.25">
      <c r="A272">
        <v>269</v>
      </c>
      <c r="B272">
        <v>46153</v>
      </c>
      <c r="C272">
        <v>53527</v>
      </c>
      <c r="D272" t="s">
        <v>2005</v>
      </c>
      <c r="E272" t="s">
        <v>5558</v>
      </c>
      <c r="F272">
        <v>0</v>
      </c>
      <c r="H272">
        <v>0</v>
      </c>
      <c r="J272">
        <v>0</v>
      </c>
      <c r="O272">
        <v>2249816</v>
      </c>
      <c r="P272">
        <v>6287022</v>
      </c>
      <c r="Q272">
        <v>3</v>
      </c>
      <c r="R272">
        <v>38.169800000000002</v>
      </c>
      <c r="S272">
        <v>-121.4554</v>
      </c>
      <c r="T272" t="s">
        <v>1634</v>
      </c>
      <c r="U272" t="s">
        <v>324</v>
      </c>
      <c r="V272" t="s">
        <v>87</v>
      </c>
      <c r="W272" t="s">
        <v>87</v>
      </c>
      <c r="X272" t="s">
        <v>4474</v>
      </c>
      <c r="Y272" t="s">
        <v>59</v>
      </c>
      <c r="Z272" t="s">
        <v>4859</v>
      </c>
      <c r="AA272" t="s">
        <v>2003</v>
      </c>
      <c r="AB272" t="s">
        <v>5559</v>
      </c>
      <c r="AC272">
        <v>40812</v>
      </c>
      <c r="AD272" t="s">
        <v>4476</v>
      </c>
      <c r="AE272" t="s">
        <v>4558</v>
      </c>
      <c r="AF272" t="s">
        <v>324</v>
      </c>
      <c r="AG272" t="s">
        <v>2000</v>
      </c>
      <c r="AH272" t="s">
        <v>5560</v>
      </c>
      <c r="AJ272" t="s">
        <v>2001</v>
      </c>
      <c r="AK272">
        <v>1</v>
      </c>
      <c r="AL272" t="s">
        <v>4474</v>
      </c>
      <c r="AM272" t="s">
        <v>78</v>
      </c>
      <c r="AN272">
        <v>180400121103</v>
      </c>
      <c r="AO272" t="s">
        <v>78</v>
      </c>
      <c r="AP272">
        <v>200</v>
      </c>
      <c r="AQ272" t="s">
        <v>78</v>
      </c>
      <c r="AR272" t="s">
        <v>4430</v>
      </c>
      <c r="AS272" t="s">
        <v>4431</v>
      </c>
      <c r="AT272" t="s">
        <v>78</v>
      </c>
      <c r="AU272" t="s">
        <v>78</v>
      </c>
      <c r="AV272" t="s">
        <v>78</v>
      </c>
      <c r="AW272" t="s">
        <v>78</v>
      </c>
      <c r="AX272" t="s">
        <v>78</v>
      </c>
      <c r="AY272" t="s">
        <v>78</v>
      </c>
      <c r="AZ272" t="s">
        <v>78</v>
      </c>
      <c r="BA272" t="s">
        <v>78</v>
      </c>
      <c r="BB272" t="s">
        <v>78</v>
      </c>
      <c r="BC272" t="s">
        <v>78</v>
      </c>
      <c r="BD272" t="s">
        <v>55</v>
      </c>
      <c r="BE272" t="s">
        <v>78</v>
      </c>
      <c r="BF272" t="s">
        <v>78</v>
      </c>
      <c r="BG272" t="s">
        <v>78</v>
      </c>
      <c r="BH272" t="s">
        <v>78</v>
      </c>
      <c r="BI272" t="s">
        <v>78</v>
      </c>
      <c r="BJ272" t="s">
        <v>78</v>
      </c>
      <c r="BK272" t="s">
        <v>78</v>
      </c>
      <c r="BL272" t="s">
        <v>78</v>
      </c>
      <c r="BM272" t="s">
        <v>78</v>
      </c>
      <c r="BN272" t="s">
        <v>55</v>
      </c>
      <c r="BO272" t="s">
        <v>55</v>
      </c>
      <c r="BP272" t="s">
        <v>78</v>
      </c>
      <c r="BQ272" t="s">
        <v>4432</v>
      </c>
      <c r="BR272">
        <v>1800</v>
      </c>
      <c r="BS272" s="45">
        <v>40359</v>
      </c>
      <c r="BT272" s="45">
        <v>40447</v>
      </c>
    </row>
    <row r="273" spans="1:72" x14ac:dyDescent="0.25">
      <c r="A273">
        <v>270</v>
      </c>
      <c r="B273">
        <v>46154</v>
      </c>
      <c r="C273">
        <v>53528</v>
      </c>
      <c r="D273" t="s">
        <v>2006</v>
      </c>
      <c r="E273" t="s">
        <v>5561</v>
      </c>
      <c r="F273">
        <v>0</v>
      </c>
      <c r="H273">
        <v>0</v>
      </c>
      <c r="J273">
        <v>0</v>
      </c>
      <c r="O273">
        <v>2251172</v>
      </c>
      <c r="P273">
        <v>6291512</v>
      </c>
      <c r="Q273">
        <v>3</v>
      </c>
      <c r="R273">
        <v>38.1736</v>
      </c>
      <c r="S273">
        <v>-121.43980000000001</v>
      </c>
      <c r="T273" t="s">
        <v>1634</v>
      </c>
      <c r="U273" t="s">
        <v>324</v>
      </c>
      <c r="V273" t="s">
        <v>87</v>
      </c>
      <c r="W273" t="s">
        <v>87</v>
      </c>
      <c r="X273" t="s">
        <v>4474</v>
      </c>
      <c r="Y273" t="s">
        <v>59</v>
      </c>
      <c r="Z273" t="s">
        <v>4859</v>
      </c>
      <c r="AA273" t="s">
        <v>2007</v>
      </c>
      <c r="AB273" t="s">
        <v>5562</v>
      </c>
      <c r="AC273">
        <v>40812</v>
      </c>
      <c r="AD273" t="s">
        <v>4476</v>
      </c>
      <c r="AE273" t="s">
        <v>4558</v>
      </c>
      <c r="AF273" t="s">
        <v>324</v>
      </c>
      <c r="AG273" t="s">
        <v>2000</v>
      </c>
      <c r="AH273" t="s">
        <v>5563</v>
      </c>
      <c r="AJ273" t="s">
        <v>2001</v>
      </c>
      <c r="AK273">
        <v>1</v>
      </c>
      <c r="AL273" t="s">
        <v>4474</v>
      </c>
      <c r="AM273" t="s">
        <v>78</v>
      </c>
      <c r="AN273">
        <v>180400121103</v>
      </c>
      <c r="AO273" t="s">
        <v>78</v>
      </c>
      <c r="AP273">
        <v>200</v>
      </c>
      <c r="AQ273" t="s">
        <v>78</v>
      </c>
      <c r="AR273" t="s">
        <v>4430</v>
      </c>
      <c r="AS273" t="s">
        <v>4431</v>
      </c>
      <c r="AT273" t="s">
        <v>78</v>
      </c>
      <c r="AU273" t="s">
        <v>78</v>
      </c>
      <c r="AV273" t="s">
        <v>78</v>
      </c>
      <c r="AW273" t="s">
        <v>78</v>
      </c>
      <c r="AX273" t="s">
        <v>78</v>
      </c>
      <c r="AY273" t="s">
        <v>78</v>
      </c>
      <c r="AZ273" t="s">
        <v>78</v>
      </c>
      <c r="BA273" t="s">
        <v>78</v>
      </c>
      <c r="BB273" t="s">
        <v>78</v>
      </c>
      <c r="BC273" t="s">
        <v>78</v>
      </c>
      <c r="BD273" t="s">
        <v>55</v>
      </c>
      <c r="BE273" t="s">
        <v>78</v>
      </c>
      <c r="BF273" t="s">
        <v>78</v>
      </c>
      <c r="BG273" t="s">
        <v>78</v>
      </c>
      <c r="BH273" t="s">
        <v>78</v>
      </c>
      <c r="BI273" t="s">
        <v>78</v>
      </c>
      <c r="BJ273" t="s">
        <v>78</v>
      </c>
      <c r="BK273" t="s">
        <v>78</v>
      </c>
      <c r="BL273" t="s">
        <v>78</v>
      </c>
      <c r="BM273" t="s">
        <v>78</v>
      </c>
      <c r="BN273" t="s">
        <v>55</v>
      </c>
      <c r="BO273" t="s">
        <v>55</v>
      </c>
      <c r="BP273" t="s">
        <v>78</v>
      </c>
      <c r="BQ273" t="s">
        <v>4432</v>
      </c>
      <c r="BR273">
        <v>1800</v>
      </c>
      <c r="BS273" s="45">
        <v>40359</v>
      </c>
      <c r="BT273" s="45">
        <v>40812</v>
      </c>
    </row>
    <row r="274" spans="1:72" x14ac:dyDescent="0.25">
      <c r="A274">
        <v>271</v>
      </c>
      <c r="B274">
        <v>44253</v>
      </c>
      <c r="C274">
        <v>51464</v>
      </c>
      <c r="D274" t="s">
        <v>643</v>
      </c>
      <c r="E274" t="s">
        <v>5564</v>
      </c>
      <c r="F274">
        <v>1</v>
      </c>
      <c r="G274" t="s">
        <v>4420</v>
      </c>
      <c r="H274">
        <v>5</v>
      </c>
      <c r="I274" t="s">
        <v>4421</v>
      </c>
      <c r="J274">
        <v>28</v>
      </c>
      <c r="L274" t="s">
        <v>4422</v>
      </c>
      <c r="M274" t="s">
        <v>4435</v>
      </c>
      <c r="N274" t="s">
        <v>4423</v>
      </c>
      <c r="O274">
        <v>2122583</v>
      </c>
      <c r="P274">
        <v>6295158</v>
      </c>
      <c r="Q274">
        <v>3</v>
      </c>
      <c r="R274">
        <v>37.820599999999999</v>
      </c>
      <c r="S274">
        <v>-121.42270000000001</v>
      </c>
      <c r="T274" t="s">
        <v>648</v>
      </c>
      <c r="U274" t="s">
        <v>647</v>
      </c>
      <c r="V274" t="s">
        <v>87</v>
      </c>
      <c r="W274" t="s">
        <v>87</v>
      </c>
      <c r="X274" t="s">
        <v>4474</v>
      </c>
      <c r="Y274" t="s">
        <v>59</v>
      </c>
      <c r="Z274" t="s">
        <v>4134</v>
      </c>
      <c r="AA274" t="s">
        <v>649</v>
      </c>
      <c r="AC274">
        <v>40443</v>
      </c>
      <c r="AD274" t="s">
        <v>4476</v>
      </c>
      <c r="AE274" t="s">
        <v>3435</v>
      </c>
      <c r="AF274" t="s">
        <v>2227</v>
      </c>
      <c r="AG274" t="s">
        <v>644</v>
      </c>
      <c r="AH274" t="s">
        <v>5565</v>
      </c>
      <c r="AI274" t="s">
        <v>5566</v>
      </c>
      <c r="AJ274" t="s">
        <v>644</v>
      </c>
      <c r="AK274">
        <v>1</v>
      </c>
      <c r="AL274" t="s">
        <v>4474</v>
      </c>
      <c r="AM274" t="s">
        <v>78</v>
      </c>
      <c r="AN274">
        <v>180400030901</v>
      </c>
      <c r="AO274" t="s">
        <v>78</v>
      </c>
      <c r="AP274" t="s">
        <v>78</v>
      </c>
      <c r="AQ274" t="s">
        <v>78</v>
      </c>
      <c r="AR274" t="s">
        <v>4430</v>
      </c>
      <c r="AS274" t="s">
        <v>4431</v>
      </c>
      <c r="AT274" t="s">
        <v>78</v>
      </c>
      <c r="AU274" t="s">
        <v>78</v>
      </c>
      <c r="AV274" t="s">
        <v>78</v>
      </c>
      <c r="AW274" t="s">
        <v>78</v>
      </c>
      <c r="AX274" t="s">
        <v>78</v>
      </c>
      <c r="AY274" t="s">
        <v>78</v>
      </c>
      <c r="AZ274" t="s">
        <v>78</v>
      </c>
      <c r="BA274" t="s">
        <v>78</v>
      </c>
      <c r="BB274" t="s">
        <v>78</v>
      </c>
      <c r="BC274" t="s">
        <v>78</v>
      </c>
      <c r="BD274" t="s">
        <v>55</v>
      </c>
      <c r="BE274" t="s">
        <v>78</v>
      </c>
      <c r="BF274" t="s">
        <v>78</v>
      </c>
      <c r="BG274" t="s">
        <v>78</v>
      </c>
      <c r="BH274" t="s">
        <v>78</v>
      </c>
      <c r="BI274" t="s">
        <v>78</v>
      </c>
      <c r="BJ274" t="s">
        <v>78</v>
      </c>
      <c r="BK274" t="s">
        <v>78</v>
      </c>
      <c r="BL274" t="s">
        <v>78</v>
      </c>
      <c r="BM274" t="s">
        <v>78</v>
      </c>
      <c r="BN274" t="s">
        <v>78</v>
      </c>
      <c r="BO274" t="s">
        <v>55</v>
      </c>
      <c r="BP274" t="s">
        <v>78</v>
      </c>
      <c r="BQ274" t="s">
        <v>4468</v>
      </c>
      <c r="BR274">
        <v>1800</v>
      </c>
      <c r="BS274" s="45">
        <v>39923</v>
      </c>
      <c r="BT274" s="45">
        <v>39923</v>
      </c>
    </row>
    <row r="275" spans="1:72" x14ac:dyDescent="0.25">
      <c r="A275">
        <v>272</v>
      </c>
      <c r="B275">
        <v>44973</v>
      </c>
      <c r="C275">
        <v>52291</v>
      </c>
      <c r="D275" t="s">
        <v>1192</v>
      </c>
      <c r="E275" t="s">
        <v>5567</v>
      </c>
      <c r="F275">
        <v>4</v>
      </c>
      <c r="G275" t="s">
        <v>87</v>
      </c>
      <c r="H275">
        <v>4</v>
      </c>
      <c r="I275" t="s">
        <v>4421</v>
      </c>
      <c r="J275">
        <v>22</v>
      </c>
      <c r="L275" t="s">
        <v>4435</v>
      </c>
      <c r="M275" t="s">
        <v>4435</v>
      </c>
      <c r="N275" t="s">
        <v>4423</v>
      </c>
      <c r="O275">
        <v>1825242</v>
      </c>
      <c r="P275">
        <v>6698184</v>
      </c>
      <c r="Q275">
        <v>2</v>
      </c>
      <c r="R275">
        <v>38.173200000000001</v>
      </c>
      <c r="S275">
        <v>-121.5252</v>
      </c>
      <c r="T275" t="s">
        <v>596</v>
      </c>
      <c r="U275" t="s">
        <v>1195</v>
      </c>
      <c r="V275" t="s">
        <v>87</v>
      </c>
      <c r="W275" t="s">
        <v>87</v>
      </c>
      <c r="X275" t="s">
        <v>4474</v>
      </c>
      <c r="Y275" t="s">
        <v>341</v>
      </c>
      <c r="Z275" t="s">
        <v>4613</v>
      </c>
      <c r="AA275" t="s">
        <v>1196</v>
      </c>
      <c r="AB275" t="s">
        <v>5568</v>
      </c>
      <c r="AC275">
        <v>40387</v>
      </c>
      <c r="AD275" t="s">
        <v>4476</v>
      </c>
      <c r="AE275" t="s">
        <v>4558</v>
      </c>
      <c r="AF275" t="s">
        <v>5180</v>
      </c>
      <c r="AG275" t="s">
        <v>1193</v>
      </c>
      <c r="AH275" t="s">
        <v>5569</v>
      </c>
      <c r="AI275" t="s">
        <v>5570</v>
      </c>
      <c r="AJ275" t="s">
        <v>1194</v>
      </c>
      <c r="AK275">
        <v>1</v>
      </c>
      <c r="AL275" t="s">
        <v>4474</v>
      </c>
      <c r="AM275" t="s">
        <v>78</v>
      </c>
      <c r="AN275">
        <v>180400121106</v>
      </c>
      <c r="AO275" t="s">
        <v>78</v>
      </c>
      <c r="AP275">
        <v>236</v>
      </c>
      <c r="AQ275" t="s">
        <v>78</v>
      </c>
      <c r="AR275" t="s">
        <v>4430</v>
      </c>
      <c r="AS275" t="s">
        <v>4431</v>
      </c>
      <c r="AT275" t="s">
        <v>78</v>
      </c>
      <c r="AU275" t="s">
        <v>78</v>
      </c>
      <c r="AV275" t="s">
        <v>78</v>
      </c>
      <c r="AW275" t="s">
        <v>78</v>
      </c>
      <c r="AX275" t="s">
        <v>78</v>
      </c>
      <c r="AY275" t="s">
        <v>78</v>
      </c>
      <c r="AZ275" t="s">
        <v>78</v>
      </c>
      <c r="BA275" t="s">
        <v>78</v>
      </c>
      <c r="BB275" t="s">
        <v>78</v>
      </c>
      <c r="BC275" t="s">
        <v>78</v>
      </c>
      <c r="BD275" t="s">
        <v>55</v>
      </c>
      <c r="BE275" t="s">
        <v>78</v>
      </c>
      <c r="BF275" t="s">
        <v>78</v>
      </c>
      <c r="BG275" t="s">
        <v>78</v>
      </c>
      <c r="BH275" t="s">
        <v>78</v>
      </c>
      <c r="BI275" t="s">
        <v>78</v>
      </c>
      <c r="BJ275" t="s">
        <v>78</v>
      </c>
      <c r="BK275" t="s">
        <v>78</v>
      </c>
      <c r="BL275" t="s">
        <v>78</v>
      </c>
      <c r="BM275" t="s">
        <v>78</v>
      </c>
      <c r="BN275" t="s">
        <v>55</v>
      </c>
      <c r="BO275" t="s">
        <v>55</v>
      </c>
      <c r="BP275" t="s">
        <v>78</v>
      </c>
      <c r="BQ275" t="s">
        <v>4468</v>
      </c>
      <c r="BR275">
        <v>1800</v>
      </c>
      <c r="BS275" s="45">
        <v>40354</v>
      </c>
      <c r="BT275" s="45">
        <v>40354</v>
      </c>
    </row>
    <row r="276" spans="1:72" x14ac:dyDescent="0.25">
      <c r="A276">
        <v>273</v>
      </c>
      <c r="B276">
        <v>46161</v>
      </c>
      <c r="C276">
        <v>53537</v>
      </c>
      <c r="D276" t="s">
        <v>2028</v>
      </c>
      <c r="E276" t="s">
        <v>5571</v>
      </c>
      <c r="F276">
        <v>0</v>
      </c>
      <c r="H276">
        <v>0</v>
      </c>
      <c r="J276">
        <v>0</v>
      </c>
      <c r="O276">
        <v>2219506</v>
      </c>
      <c r="P276">
        <v>6279533</v>
      </c>
      <c r="Q276">
        <v>3</v>
      </c>
      <c r="R276">
        <v>38.086300000000001</v>
      </c>
      <c r="S276">
        <v>-121.4803</v>
      </c>
      <c r="T276" t="s">
        <v>1634</v>
      </c>
      <c r="U276" t="s">
        <v>1019</v>
      </c>
      <c r="V276" t="s">
        <v>87</v>
      </c>
      <c r="W276" t="s">
        <v>87</v>
      </c>
      <c r="X276" t="s">
        <v>4474</v>
      </c>
      <c r="Y276" t="s">
        <v>59</v>
      </c>
      <c r="Z276" t="s">
        <v>4334</v>
      </c>
      <c r="AA276" t="s">
        <v>2029</v>
      </c>
      <c r="AB276" t="s">
        <v>5572</v>
      </c>
      <c r="AC276">
        <v>40812</v>
      </c>
      <c r="AD276" t="s">
        <v>4476</v>
      </c>
      <c r="AE276" t="s">
        <v>3435</v>
      </c>
      <c r="AF276" t="s">
        <v>4927</v>
      </c>
      <c r="AG276" t="s">
        <v>2014</v>
      </c>
      <c r="AH276" t="s">
        <v>5573</v>
      </c>
      <c r="AJ276" t="s">
        <v>2015</v>
      </c>
      <c r="AK276">
        <v>1</v>
      </c>
      <c r="AL276" t="s">
        <v>4474</v>
      </c>
      <c r="AM276" t="s">
        <v>78</v>
      </c>
      <c r="AN276">
        <v>180400030906</v>
      </c>
      <c r="AO276" t="s">
        <v>78</v>
      </c>
      <c r="AP276">
        <v>323</v>
      </c>
      <c r="AQ276" t="s">
        <v>78</v>
      </c>
      <c r="AR276" t="s">
        <v>4430</v>
      </c>
      <c r="AS276" t="s">
        <v>4431</v>
      </c>
      <c r="AT276" t="s">
        <v>78</v>
      </c>
      <c r="AU276" t="s">
        <v>78</v>
      </c>
      <c r="AV276" t="s">
        <v>78</v>
      </c>
      <c r="AW276" t="s">
        <v>78</v>
      </c>
      <c r="AX276" t="s">
        <v>78</v>
      </c>
      <c r="AY276" t="s">
        <v>78</v>
      </c>
      <c r="AZ276" t="s">
        <v>78</v>
      </c>
      <c r="BA276" t="s">
        <v>78</v>
      </c>
      <c r="BB276" t="s">
        <v>78</v>
      </c>
      <c r="BC276" t="s">
        <v>78</v>
      </c>
      <c r="BD276" t="s">
        <v>55</v>
      </c>
      <c r="BE276" t="s">
        <v>78</v>
      </c>
      <c r="BF276" t="s">
        <v>78</v>
      </c>
      <c r="BG276" t="s">
        <v>78</v>
      </c>
      <c r="BH276" t="s">
        <v>78</v>
      </c>
      <c r="BI276" t="s">
        <v>78</v>
      </c>
      <c r="BJ276" t="s">
        <v>78</v>
      </c>
      <c r="BK276" t="s">
        <v>78</v>
      </c>
      <c r="BL276" t="s">
        <v>78</v>
      </c>
      <c r="BM276" t="s">
        <v>78</v>
      </c>
      <c r="BN276" t="s">
        <v>55</v>
      </c>
      <c r="BO276" t="s">
        <v>55</v>
      </c>
      <c r="BP276" t="s">
        <v>78</v>
      </c>
      <c r="BQ276" t="s">
        <v>4432</v>
      </c>
      <c r="BR276">
        <v>1800</v>
      </c>
      <c r="BS276" s="45">
        <v>40359</v>
      </c>
      <c r="BT276" s="45">
        <v>40812</v>
      </c>
    </row>
    <row r="277" spans="1:72" x14ac:dyDescent="0.25">
      <c r="A277">
        <v>274</v>
      </c>
      <c r="B277">
        <v>46340</v>
      </c>
      <c r="C277">
        <v>53718</v>
      </c>
      <c r="D277" t="s">
        <v>1484</v>
      </c>
      <c r="E277" t="s">
        <v>5574</v>
      </c>
      <c r="F277">
        <v>1</v>
      </c>
      <c r="G277" t="s">
        <v>87</v>
      </c>
      <c r="H277">
        <v>4</v>
      </c>
      <c r="I277" t="s">
        <v>4421</v>
      </c>
      <c r="J277">
        <v>8</v>
      </c>
      <c r="N277" t="s">
        <v>4423</v>
      </c>
      <c r="O277">
        <v>2168065</v>
      </c>
      <c r="P277">
        <v>6253982</v>
      </c>
      <c r="Q277">
        <v>3</v>
      </c>
      <c r="R277">
        <v>37.944299999999998</v>
      </c>
      <c r="S277">
        <v>-121.56699999999999</v>
      </c>
      <c r="U277" t="s">
        <v>397</v>
      </c>
      <c r="V277" t="s">
        <v>87</v>
      </c>
      <c r="W277" t="s">
        <v>87</v>
      </c>
      <c r="X277" t="s">
        <v>4474</v>
      </c>
      <c r="Y277" t="s">
        <v>59</v>
      </c>
      <c r="Z277" t="s">
        <v>4242</v>
      </c>
      <c r="AA277" t="s">
        <v>1488</v>
      </c>
      <c r="AB277" t="s">
        <v>5575</v>
      </c>
      <c r="AC277">
        <v>40836</v>
      </c>
      <c r="AD277" t="s">
        <v>4476</v>
      </c>
      <c r="AE277" t="s">
        <v>3435</v>
      </c>
      <c r="AF277" t="s">
        <v>4960</v>
      </c>
      <c r="AG277" t="s">
        <v>1485</v>
      </c>
      <c r="AH277" t="s">
        <v>5576</v>
      </c>
      <c r="AI277" t="s">
        <v>5577</v>
      </c>
      <c r="AJ277" t="s">
        <v>1486</v>
      </c>
      <c r="AK277">
        <v>1</v>
      </c>
      <c r="AL277" t="s">
        <v>4474</v>
      </c>
      <c r="AM277" t="s">
        <v>78</v>
      </c>
      <c r="AN277">
        <v>180400030605</v>
      </c>
      <c r="AO277" t="s">
        <v>78</v>
      </c>
      <c r="AP277" t="s">
        <v>78</v>
      </c>
      <c r="AQ277" t="s">
        <v>78</v>
      </c>
      <c r="AR277" t="s">
        <v>4430</v>
      </c>
      <c r="AS277" t="s">
        <v>4431</v>
      </c>
      <c r="AT277" t="s">
        <v>78</v>
      </c>
      <c r="AU277" t="s">
        <v>55</v>
      </c>
      <c r="AV277" t="s">
        <v>78</v>
      </c>
      <c r="AW277" t="s">
        <v>78</v>
      </c>
      <c r="AX277" t="s">
        <v>78</v>
      </c>
      <c r="AY277" t="s">
        <v>78</v>
      </c>
      <c r="AZ277" t="s">
        <v>78</v>
      </c>
      <c r="BA277" t="s">
        <v>78</v>
      </c>
      <c r="BB277" t="s">
        <v>78</v>
      </c>
      <c r="BC277" t="s">
        <v>78</v>
      </c>
      <c r="BD277" t="s">
        <v>78</v>
      </c>
      <c r="BE277" t="s">
        <v>78</v>
      </c>
      <c r="BF277" t="s">
        <v>78</v>
      </c>
      <c r="BG277" t="s">
        <v>78</v>
      </c>
      <c r="BH277" t="s">
        <v>78</v>
      </c>
      <c r="BI277" t="s">
        <v>78</v>
      </c>
      <c r="BJ277" t="s">
        <v>78</v>
      </c>
      <c r="BK277" t="s">
        <v>78</v>
      </c>
      <c r="BL277" t="s">
        <v>78</v>
      </c>
      <c r="BM277" t="s">
        <v>78</v>
      </c>
      <c r="BN277" t="s">
        <v>55</v>
      </c>
      <c r="BO277" t="s">
        <v>55</v>
      </c>
      <c r="BP277" t="s">
        <v>78</v>
      </c>
      <c r="BQ277" t="s">
        <v>4468</v>
      </c>
      <c r="BR277">
        <v>1800</v>
      </c>
      <c r="BS277" s="45">
        <v>40359</v>
      </c>
      <c r="BT277" s="45">
        <v>40834</v>
      </c>
    </row>
    <row r="278" spans="1:72" x14ac:dyDescent="0.25">
      <c r="A278">
        <v>275</v>
      </c>
      <c r="B278">
        <v>45444</v>
      </c>
      <c r="C278">
        <v>51979</v>
      </c>
      <c r="D278" t="s">
        <v>876</v>
      </c>
      <c r="E278" t="s">
        <v>5578</v>
      </c>
      <c r="F278">
        <v>5</v>
      </c>
      <c r="G278" t="s">
        <v>87</v>
      </c>
      <c r="H278">
        <v>3</v>
      </c>
      <c r="I278" t="s">
        <v>4421</v>
      </c>
      <c r="J278">
        <v>11</v>
      </c>
      <c r="N278" t="s">
        <v>4423</v>
      </c>
      <c r="O278">
        <v>1867774</v>
      </c>
      <c r="P278">
        <v>6668584</v>
      </c>
      <c r="Q278">
        <v>2</v>
      </c>
      <c r="R278">
        <v>38.290300000000002</v>
      </c>
      <c r="S278">
        <v>-121.6275</v>
      </c>
      <c r="T278" t="s">
        <v>216</v>
      </c>
      <c r="U278" t="s">
        <v>382</v>
      </c>
      <c r="V278" t="s">
        <v>87</v>
      </c>
      <c r="W278" t="s">
        <v>87</v>
      </c>
      <c r="X278" t="s">
        <v>4538</v>
      </c>
      <c r="Y278" t="s">
        <v>77</v>
      </c>
      <c r="Z278" t="s">
        <v>4551</v>
      </c>
      <c r="AA278" t="s">
        <v>880</v>
      </c>
      <c r="AB278" t="s">
        <v>5579</v>
      </c>
      <c r="AC278">
        <v>40365</v>
      </c>
      <c r="AD278" t="s">
        <v>4476</v>
      </c>
      <c r="AE278" t="s">
        <v>4540</v>
      </c>
      <c r="AF278" t="s">
        <v>4546</v>
      </c>
      <c r="AG278" t="s">
        <v>877</v>
      </c>
      <c r="AH278" t="s">
        <v>4880</v>
      </c>
      <c r="AI278" t="s">
        <v>5580</v>
      </c>
      <c r="AJ278" t="s">
        <v>878</v>
      </c>
      <c r="AK278">
        <v>1</v>
      </c>
      <c r="AL278" t="s">
        <v>4538</v>
      </c>
      <c r="AM278" t="s">
        <v>78</v>
      </c>
      <c r="AN278">
        <v>180201630606</v>
      </c>
      <c r="AO278" t="s">
        <v>78</v>
      </c>
      <c r="AP278">
        <v>411</v>
      </c>
      <c r="AQ278" t="s">
        <v>78</v>
      </c>
      <c r="AR278" t="s">
        <v>4430</v>
      </c>
      <c r="AS278" t="s">
        <v>4431</v>
      </c>
      <c r="AT278" t="s">
        <v>78</v>
      </c>
      <c r="AU278" t="s">
        <v>78</v>
      </c>
      <c r="AV278" t="s">
        <v>78</v>
      </c>
      <c r="AW278" t="s">
        <v>78</v>
      </c>
      <c r="AX278" t="s">
        <v>78</v>
      </c>
      <c r="AY278" t="s">
        <v>78</v>
      </c>
      <c r="AZ278" t="s">
        <v>78</v>
      </c>
      <c r="BA278" t="s">
        <v>78</v>
      </c>
      <c r="BB278" t="s">
        <v>78</v>
      </c>
      <c r="BC278" t="s">
        <v>78</v>
      </c>
      <c r="BD278" t="s">
        <v>55</v>
      </c>
      <c r="BE278" t="s">
        <v>78</v>
      </c>
      <c r="BF278" t="s">
        <v>78</v>
      </c>
      <c r="BG278" t="s">
        <v>78</v>
      </c>
      <c r="BH278" t="s">
        <v>78</v>
      </c>
      <c r="BI278" t="s">
        <v>78</v>
      </c>
      <c r="BJ278" t="s">
        <v>78</v>
      </c>
      <c r="BK278" t="s">
        <v>78</v>
      </c>
      <c r="BL278" t="s">
        <v>78</v>
      </c>
      <c r="BM278" t="s">
        <v>78</v>
      </c>
      <c r="BN278" t="s">
        <v>55</v>
      </c>
      <c r="BO278" t="s">
        <v>55</v>
      </c>
      <c r="BP278" t="s">
        <v>78</v>
      </c>
      <c r="BQ278" t="s">
        <v>4468</v>
      </c>
      <c r="BR278">
        <v>1899</v>
      </c>
      <c r="BS278" s="45">
        <v>40354</v>
      </c>
      <c r="BT278" s="45">
        <v>40354</v>
      </c>
    </row>
    <row r="279" spans="1:72" x14ac:dyDescent="0.25">
      <c r="A279">
        <v>276</v>
      </c>
      <c r="B279">
        <v>46170</v>
      </c>
      <c r="C279">
        <v>53548</v>
      </c>
      <c r="D279" t="s">
        <v>3237</v>
      </c>
      <c r="E279" t="s">
        <v>5581</v>
      </c>
      <c r="F279">
        <v>0</v>
      </c>
      <c r="H279">
        <v>0</v>
      </c>
      <c r="J279">
        <v>0</v>
      </c>
      <c r="O279">
        <v>2158942</v>
      </c>
      <c r="P279">
        <v>6267065</v>
      </c>
      <c r="Q279">
        <v>3</v>
      </c>
      <c r="R279">
        <v>37.919699999999999</v>
      </c>
      <c r="S279">
        <v>-121.5213</v>
      </c>
      <c r="T279" t="s">
        <v>1634</v>
      </c>
      <c r="U279" t="s">
        <v>604</v>
      </c>
      <c r="V279" t="s">
        <v>87</v>
      </c>
      <c r="W279" t="s">
        <v>87</v>
      </c>
      <c r="X279" t="s">
        <v>4474</v>
      </c>
      <c r="Y279" t="s">
        <v>59</v>
      </c>
      <c r="Z279" t="s">
        <v>4242</v>
      </c>
      <c r="AA279" t="s">
        <v>3234</v>
      </c>
      <c r="AB279" t="s">
        <v>5117</v>
      </c>
      <c r="AC279">
        <v>40814</v>
      </c>
      <c r="AD279" t="s">
        <v>4476</v>
      </c>
      <c r="AE279" t="s">
        <v>3435</v>
      </c>
      <c r="AF279" t="s">
        <v>4927</v>
      </c>
      <c r="AG279" t="s">
        <v>3232</v>
      </c>
      <c r="AH279" t="s">
        <v>5582</v>
      </c>
      <c r="AJ279" t="s">
        <v>3233</v>
      </c>
      <c r="AK279">
        <v>1</v>
      </c>
      <c r="AL279" t="s">
        <v>4474</v>
      </c>
      <c r="AM279" t="s">
        <v>78</v>
      </c>
      <c r="AN279">
        <v>180400030906</v>
      </c>
      <c r="AO279" t="s">
        <v>78</v>
      </c>
      <c r="AP279">
        <v>175</v>
      </c>
      <c r="AQ279" t="s">
        <v>78</v>
      </c>
      <c r="AR279" t="s">
        <v>4430</v>
      </c>
      <c r="AS279" t="s">
        <v>4431</v>
      </c>
      <c r="AT279" t="s">
        <v>78</v>
      </c>
      <c r="AU279" t="s">
        <v>78</v>
      </c>
      <c r="AV279" t="s">
        <v>78</v>
      </c>
      <c r="AW279" t="s">
        <v>78</v>
      </c>
      <c r="AX279" t="s">
        <v>78</v>
      </c>
      <c r="AY279" t="s">
        <v>78</v>
      </c>
      <c r="AZ279" t="s">
        <v>78</v>
      </c>
      <c r="BA279" t="s">
        <v>78</v>
      </c>
      <c r="BB279" t="s">
        <v>78</v>
      </c>
      <c r="BC279" t="s">
        <v>78</v>
      </c>
      <c r="BD279" t="s">
        <v>55</v>
      </c>
      <c r="BE279" t="s">
        <v>78</v>
      </c>
      <c r="BF279" t="s">
        <v>78</v>
      </c>
      <c r="BG279" t="s">
        <v>78</v>
      </c>
      <c r="BH279" t="s">
        <v>78</v>
      </c>
      <c r="BI279" t="s">
        <v>78</v>
      </c>
      <c r="BJ279" t="s">
        <v>78</v>
      </c>
      <c r="BK279" t="s">
        <v>78</v>
      </c>
      <c r="BL279" t="s">
        <v>78</v>
      </c>
      <c r="BM279" t="s">
        <v>78</v>
      </c>
      <c r="BN279" t="s">
        <v>55</v>
      </c>
      <c r="BO279" t="s">
        <v>55</v>
      </c>
      <c r="BP279" t="s">
        <v>78</v>
      </c>
      <c r="BQ279" t="s">
        <v>4432</v>
      </c>
      <c r="BR279">
        <v>1800</v>
      </c>
      <c r="BS279" s="45">
        <v>40359</v>
      </c>
      <c r="BT279" s="45">
        <v>40814</v>
      </c>
    </row>
    <row r="280" spans="1:72" x14ac:dyDescent="0.25">
      <c r="A280">
        <v>277</v>
      </c>
      <c r="B280">
        <v>46230</v>
      </c>
      <c r="C280">
        <v>53600</v>
      </c>
      <c r="D280" t="s">
        <v>1550</v>
      </c>
      <c r="E280" t="s">
        <v>5583</v>
      </c>
      <c r="F280">
        <v>0</v>
      </c>
      <c r="H280">
        <v>0</v>
      </c>
      <c r="J280">
        <v>0</v>
      </c>
      <c r="O280">
        <v>1908738</v>
      </c>
      <c r="P280">
        <v>6685247</v>
      </c>
      <c r="Q280">
        <v>2</v>
      </c>
      <c r="R280">
        <v>38.4026</v>
      </c>
      <c r="S280">
        <v>-121.5688</v>
      </c>
      <c r="T280" t="s">
        <v>5584</v>
      </c>
      <c r="U280" t="s">
        <v>1101</v>
      </c>
      <c r="V280" t="s">
        <v>87</v>
      </c>
      <c r="W280" t="s">
        <v>87</v>
      </c>
      <c r="X280" t="s">
        <v>4538</v>
      </c>
      <c r="Y280" t="s">
        <v>170</v>
      </c>
      <c r="Z280" t="s">
        <v>4668</v>
      </c>
      <c r="AA280" t="s">
        <v>1553</v>
      </c>
      <c r="AC280">
        <v>40822</v>
      </c>
      <c r="AD280" t="s">
        <v>4476</v>
      </c>
      <c r="AE280" t="s">
        <v>4540</v>
      </c>
      <c r="AF280" t="s">
        <v>4546</v>
      </c>
      <c r="AG280" t="s">
        <v>1521</v>
      </c>
      <c r="AH280" t="s">
        <v>5585</v>
      </c>
      <c r="AJ280" t="s">
        <v>1521</v>
      </c>
      <c r="AK280">
        <v>1</v>
      </c>
      <c r="AL280" t="s">
        <v>4538</v>
      </c>
      <c r="AM280" t="s">
        <v>78</v>
      </c>
      <c r="AN280">
        <v>180201630606</v>
      </c>
      <c r="AO280" t="s">
        <v>78</v>
      </c>
      <c r="AP280">
        <v>262</v>
      </c>
      <c r="AQ280" t="s">
        <v>78</v>
      </c>
      <c r="AR280" t="s">
        <v>4430</v>
      </c>
      <c r="AS280" t="s">
        <v>4431</v>
      </c>
      <c r="AT280" t="s">
        <v>78</v>
      </c>
      <c r="AU280" t="s">
        <v>78</v>
      </c>
      <c r="AV280" t="s">
        <v>78</v>
      </c>
      <c r="AW280" t="s">
        <v>78</v>
      </c>
      <c r="AX280" t="s">
        <v>78</v>
      </c>
      <c r="AY280" t="s">
        <v>78</v>
      </c>
      <c r="AZ280" t="s">
        <v>78</v>
      </c>
      <c r="BA280" t="s">
        <v>78</v>
      </c>
      <c r="BB280" t="s">
        <v>78</v>
      </c>
      <c r="BC280" t="s">
        <v>78</v>
      </c>
      <c r="BD280" t="s">
        <v>55</v>
      </c>
      <c r="BE280" t="s">
        <v>78</v>
      </c>
      <c r="BF280" t="s">
        <v>78</v>
      </c>
      <c r="BG280" t="s">
        <v>78</v>
      </c>
      <c r="BH280" t="s">
        <v>78</v>
      </c>
      <c r="BI280" t="s">
        <v>78</v>
      </c>
      <c r="BJ280" t="s">
        <v>78</v>
      </c>
      <c r="BK280" t="s">
        <v>78</v>
      </c>
      <c r="BL280" t="s">
        <v>78</v>
      </c>
      <c r="BM280" t="s">
        <v>78</v>
      </c>
      <c r="BN280" t="s">
        <v>55</v>
      </c>
      <c r="BO280" t="s">
        <v>55</v>
      </c>
      <c r="BP280" t="s">
        <v>78</v>
      </c>
      <c r="BQ280" t="s">
        <v>5019</v>
      </c>
      <c r="BR280">
        <v>1913</v>
      </c>
      <c r="BS280" s="45">
        <v>40359</v>
      </c>
      <c r="BT280" s="45">
        <v>40822</v>
      </c>
    </row>
    <row r="281" spans="1:72" x14ac:dyDescent="0.25">
      <c r="A281">
        <v>278</v>
      </c>
      <c r="B281">
        <v>46485</v>
      </c>
      <c r="C281">
        <v>53857</v>
      </c>
      <c r="D281" t="s">
        <v>1518</v>
      </c>
      <c r="E281" t="s">
        <v>5586</v>
      </c>
      <c r="F281">
        <v>4</v>
      </c>
      <c r="G281" t="s">
        <v>87</v>
      </c>
      <c r="H281">
        <v>5</v>
      </c>
      <c r="I281" t="s">
        <v>4421</v>
      </c>
      <c r="J281">
        <v>33</v>
      </c>
      <c r="L281" t="s">
        <v>4422</v>
      </c>
      <c r="N281" t="s">
        <v>4423</v>
      </c>
      <c r="O281">
        <v>2241394</v>
      </c>
      <c r="P281">
        <v>6294204</v>
      </c>
      <c r="Q281">
        <v>3</v>
      </c>
      <c r="R281">
        <v>38.146900000000002</v>
      </c>
      <c r="S281">
        <v>-121.4301</v>
      </c>
      <c r="T281" t="s">
        <v>306</v>
      </c>
      <c r="U281" t="s">
        <v>5001</v>
      </c>
      <c r="V281" t="s">
        <v>87</v>
      </c>
      <c r="W281" t="s">
        <v>87</v>
      </c>
      <c r="X281" t="s">
        <v>4474</v>
      </c>
      <c r="Y281" t="s">
        <v>59</v>
      </c>
      <c r="Z281" t="s">
        <v>4859</v>
      </c>
      <c r="AA281" t="s">
        <v>1481</v>
      </c>
      <c r="AB281" t="s">
        <v>5002</v>
      </c>
      <c r="AC281">
        <v>40850</v>
      </c>
      <c r="AD281" t="s">
        <v>4476</v>
      </c>
      <c r="AE281" t="s">
        <v>4558</v>
      </c>
      <c r="AF281" t="s">
        <v>4106</v>
      </c>
      <c r="AG281" t="s">
        <v>1478</v>
      </c>
      <c r="AH281" t="s">
        <v>5003</v>
      </c>
      <c r="AI281" t="s">
        <v>5587</v>
      </c>
      <c r="AJ281" t="s">
        <v>1479</v>
      </c>
      <c r="AK281">
        <v>1</v>
      </c>
      <c r="AL281" t="s">
        <v>4474</v>
      </c>
      <c r="AM281" t="s">
        <v>78</v>
      </c>
      <c r="AN281">
        <v>180400121105</v>
      </c>
      <c r="AO281" t="s">
        <v>78</v>
      </c>
      <c r="AP281">
        <v>230</v>
      </c>
      <c r="AQ281" t="s">
        <v>78</v>
      </c>
      <c r="AR281" t="s">
        <v>4430</v>
      </c>
      <c r="AS281" t="s">
        <v>4431</v>
      </c>
      <c r="AT281" t="s">
        <v>78</v>
      </c>
      <c r="AU281" t="s">
        <v>78</v>
      </c>
      <c r="AV281" t="s">
        <v>78</v>
      </c>
      <c r="AW281" t="s">
        <v>78</v>
      </c>
      <c r="AX281" t="s">
        <v>78</v>
      </c>
      <c r="AY281" t="s">
        <v>78</v>
      </c>
      <c r="AZ281" t="s">
        <v>78</v>
      </c>
      <c r="BA281" t="s">
        <v>78</v>
      </c>
      <c r="BB281" t="s">
        <v>78</v>
      </c>
      <c r="BC281" t="s">
        <v>78</v>
      </c>
      <c r="BD281" t="s">
        <v>55</v>
      </c>
      <c r="BE281" t="s">
        <v>78</v>
      </c>
      <c r="BF281" t="s">
        <v>78</v>
      </c>
      <c r="BG281" t="s">
        <v>78</v>
      </c>
      <c r="BH281" t="s">
        <v>78</v>
      </c>
      <c r="BI281" t="s">
        <v>78</v>
      </c>
      <c r="BJ281" t="s">
        <v>78</v>
      </c>
      <c r="BK281" t="s">
        <v>78</v>
      </c>
      <c r="BL281" t="s">
        <v>78</v>
      </c>
      <c r="BM281" t="s">
        <v>78</v>
      </c>
      <c r="BN281" t="s">
        <v>55</v>
      </c>
      <c r="BO281" t="s">
        <v>55</v>
      </c>
      <c r="BP281" t="s">
        <v>78</v>
      </c>
      <c r="BQ281" t="s">
        <v>4468</v>
      </c>
      <c r="BR281">
        <v>1800</v>
      </c>
      <c r="BS281" s="45">
        <v>40359</v>
      </c>
      <c r="BT281" s="45">
        <v>40850</v>
      </c>
    </row>
    <row r="282" spans="1:72" x14ac:dyDescent="0.25">
      <c r="A282">
        <v>279</v>
      </c>
      <c r="B282">
        <v>46486</v>
      </c>
      <c r="C282">
        <v>53866</v>
      </c>
      <c r="D282" t="s">
        <v>2182</v>
      </c>
      <c r="E282" t="s">
        <v>5588</v>
      </c>
      <c r="F282">
        <v>0</v>
      </c>
      <c r="H282">
        <v>0</v>
      </c>
      <c r="J282">
        <v>0</v>
      </c>
      <c r="O282">
        <v>2238462</v>
      </c>
      <c r="P282">
        <v>6257725</v>
      </c>
      <c r="Q282">
        <v>3</v>
      </c>
      <c r="R282">
        <v>38.137700000000002</v>
      </c>
      <c r="S282">
        <v>-121.5568</v>
      </c>
      <c r="T282" t="s">
        <v>1373</v>
      </c>
      <c r="U282" t="s">
        <v>5589</v>
      </c>
      <c r="V282" t="s">
        <v>87</v>
      </c>
      <c r="W282" t="s">
        <v>87</v>
      </c>
      <c r="X282" t="s">
        <v>4474</v>
      </c>
      <c r="Y282" t="s">
        <v>59</v>
      </c>
      <c r="Z282" t="s">
        <v>4613</v>
      </c>
      <c r="AA282" t="s">
        <v>5178</v>
      </c>
      <c r="AB282" t="s">
        <v>5590</v>
      </c>
      <c r="AC282">
        <v>40850</v>
      </c>
      <c r="AD282" t="s">
        <v>4476</v>
      </c>
      <c r="AE282" t="s">
        <v>4558</v>
      </c>
      <c r="AF282" t="s">
        <v>5180</v>
      </c>
      <c r="AG282" t="s">
        <v>1756</v>
      </c>
      <c r="AH282" t="s">
        <v>5591</v>
      </c>
      <c r="AJ282" t="s">
        <v>1756</v>
      </c>
      <c r="AK282">
        <v>1</v>
      </c>
      <c r="AL282" t="s">
        <v>4474</v>
      </c>
      <c r="AM282" t="s">
        <v>78</v>
      </c>
      <c r="AN282">
        <v>180400121106</v>
      </c>
      <c r="AO282" t="s">
        <v>78</v>
      </c>
      <c r="AP282">
        <v>290.7</v>
      </c>
      <c r="AQ282" t="s">
        <v>78</v>
      </c>
      <c r="AR282" t="s">
        <v>4430</v>
      </c>
      <c r="AS282" t="s">
        <v>4431</v>
      </c>
      <c r="AT282" t="s">
        <v>78</v>
      </c>
      <c r="AU282" t="s">
        <v>78</v>
      </c>
      <c r="AV282" t="s">
        <v>78</v>
      </c>
      <c r="AW282" t="s">
        <v>78</v>
      </c>
      <c r="AX282" t="s">
        <v>78</v>
      </c>
      <c r="AY282" t="s">
        <v>78</v>
      </c>
      <c r="AZ282" t="s">
        <v>78</v>
      </c>
      <c r="BA282" t="s">
        <v>78</v>
      </c>
      <c r="BB282" t="s">
        <v>78</v>
      </c>
      <c r="BC282" t="s">
        <v>78</v>
      </c>
      <c r="BD282" t="s">
        <v>55</v>
      </c>
      <c r="BE282" t="s">
        <v>78</v>
      </c>
      <c r="BF282" t="s">
        <v>78</v>
      </c>
      <c r="BG282" t="s">
        <v>78</v>
      </c>
      <c r="BH282" t="s">
        <v>78</v>
      </c>
      <c r="BI282" t="s">
        <v>78</v>
      </c>
      <c r="BJ282" t="s">
        <v>78</v>
      </c>
      <c r="BK282" t="s">
        <v>78</v>
      </c>
      <c r="BL282" t="s">
        <v>78</v>
      </c>
      <c r="BM282" t="s">
        <v>78</v>
      </c>
      <c r="BN282" t="s">
        <v>55</v>
      </c>
      <c r="BO282" t="s">
        <v>55</v>
      </c>
      <c r="BP282" t="s">
        <v>78</v>
      </c>
      <c r="BQ282" t="s">
        <v>4432</v>
      </c>
      <c r="BR282">
        <v>1800</v>
      </c>
      <c r="BS282" s="45">
        <v>40359</v>
      </c>
      <c r="BT282" s="45">
        <v>40850</v>
      </c>
    </row>
    <row r="283" spans="1:72" x14ac:dyDescent="0.25">
      <c r="A283">
        <v>280</v>
      </c>
      <c r="B283">
        <v>46490</v>
      </c>
      <c r="C283">
        <v>53869</v>
      </c>
      <c r="D283" t="s">
        <v>1938</v>
      </c>
      <c r="E283" t="s">
        <v>5592</v>
      </c>
      <c r="F283">
        <v>0</v>
      </c>
      <c r="H283">
        <v>0</v>
      </c>
      <c r="J283">
        <v>0</v>
      </c>
      <c r="O283">
        <v>2101592</v>
      </c>
      <c r="P283">
        <v>6334819</v>
      </c>
      <c r="Q283">
        <v>3</v>
      </c>
      <c r="R283">
        <v>37.764000000000003</v>
      </c>
      <c r="S283">
        <v>-121.2848</v>
      </c>
      <c r="T283" t="s">
        <v>1373</v>
      </c>
      <c r="U283" t="s">
        <v>3423</v>
      </c>
      <c r="V283" t="s">
        <v>87</v>
      </c>
      <c r="W283" t="s">
        <v>87</v>
      </c>
      <c r="X283" t="s">
        <v>4474</v>
      </c>
      <c r="Y283" t="s">
        <v>59</v>
      </c>
      <c r="Z283" t="s">
        <v>4222</v>
      </c>
      <c r="AA283" t="s">
        <v>5593</v>
      </c>
      <c r="AC283">
        <v>40850</v>
      </c>
      <c r="AD283" t="s">
        <v>4476</v>
      </c>
      <c r="AE283" t="s">
        <v>3435</v>
      </c>
      <c r="AF283" t="s">
        <v>4477</v>
      </c>
      <c r="AG283" t="s">
        <v>1931</v>
      </c>
      <c r="AH283" t="s">
        <v>5594</v>
      </c>
      <c r="AJ283" t="s">
        <v>1931</v>
      </c>
      <c r="AK283">
        <v>1</v>
      </c>
      <c r="AL283" t="s">
        <v>4474</v>
      </c>
      <c r="AM283" t="s">
        <v>78</v>
      </c>
      <c r="AN283">
        <v>180400030203</v>
      </c>
      <c r="AO283" t="s">
        <v>78</v>
      </c>
      <c r="AP283">
        <v>477.5</v>
      </c>
      <c r="AQ283" t="s">
        <v>78</v>
      </c>
      <c r="AR283" t="s">
        <v>4430</v>
      </c>
      <c r="AS283" t="s">
        <v>4431</v>
      </c>
      <c r="AT283" t="s">
        <v>78</v>
      </c>
      <c r="AU283" t="s">
        <v>78</v>
      </c>
      <c r="AV283" t="s">
        <v>78</v>
      </c>
      <c r="AW283" t="s">
        <v>78</v>
      </c>
      <c r="AX283" t="s">
        <v>78</v>
      </c>
      <c r="AY283" t="s">
        <v>78</v>
      </c>
      <c r="AZ283" t="s">
        <v>78</v>
      </c>
      <c r="BA283" t="s">
        <v>78</v>
      </c>
      <c r="BB283" t="s">
        <v>78</v>
      </c>
      <c r="BC283" t="s">
        <v>78</v>
      </c>
      <c r="BD283" t="s">
        <v>55</v>
      </c>
      <c r="BE283" t="s">
        <v>78</v>
      </c>
      <c r="BF283" t="s">
        <v>78</v>
      </c>
      <c r="BG283" t="s">
        <v>78</v>
      </c>
      <c r="BH283" t="s">
        <v>78</v>
      </c>
      <c r="BI283" t="s">
        <v>78</v>
      </c>
      <c r="BJ283" t="s">
        <v>78</v>
      </c>
      <c r="BK283" t="s">
        <v>78</v>
      </c>
      <c r="BL283" t="s">
        <v>78</v>
      </c>
      <c r="BM283" t="s">
        <v>78</v>
      </c>
      <c r="BN283" t="s">
        <v>55</v>
      </c>
      <c r="BO283" t="s">
        <v>55</v>
      </c>
      <c r="BP283" t="s">
        <v>78</v>
      </c>
      <c r="BQ283" t="s">
        <v>4468</v>
      </c>
      <c r="BR283">
        <v>1800</v>
      </c>
      <c r="BS283" s="45">
        <v>40361</v>
      </c>
      <c r="BT283" s="45">
        <v>40850</v>
      </c>
    </row>
    <row r="284" spans="1:72" x14ac:dyDescent="0.25">
      <c r="A284">
        <v>281</v>
      </c>
      <c r="B284">
        <v>46492</v>
      </c>
      <c r="C284">
        <v>53868</v>
      </c>
      <c r="D284" t="s">
        <v>2081</v>
      </c>
      <c r="E284" t="s">
        <v>5595</v>
      </c>
      <c r="F284">
        <v>0</v>
      </c>
      <c r="H284">
        <v>0</v>
      </c>
      <c r="J284">
        <v>0</v>
      </c>
      <c r="O284">
        <v>2243815</v>
      </c>
      <c r="P284">
        <v>6272909</v>
      </c>
      <c r="Q284">
        <v>3</v>
      </c>
      <c r="R284">
        <v>38.152900000000002</v>
      </c>
      <c r="S284">
        <v>-121.5042</v>
      </c>
      <c r="T284" t="s">
        <v>1634</v>
      </c>
      <c r="U284" t="s">
        <v>3778</v>
      </c>
      <c r="V284" t="s">
        <v>87</v>
      </c>
      <c r="W284" t="s">
        <v>87</v>
      </c>
      <c r="X284" t="s">
        <v>4474</v>
      </c>
      <c r="Y284" t="s">
        <v>59</v>
      </c>
      <c r="Z284" t="s">
        <v>4613</v>
      </c>
      <c r="AA284" t="s">
        <v>2083</v>
      </c>
      <c r="AB284" t="s">
        <v>5596</v>
      </c>
      <c r="AC284">
        <v>40850</v>
      </c>
      <c r="AD284" t="s">
        <v>4476</v>
      </c>
      <c r="AE284" t="s">
        <v>4558</v>
      </c>
      <c r="AF284" t="s">
        <v>5180</v>
      </c>
      <c r="AG284" t="s">
        <v>1756</v>
      </c>
      <c r="AH284" t="s">
        <v>5597</v>
      </c>
      <c r="AJ284" t="s">
        <v>1756</v>
      </c>
      <c r="AK284">
        <v>1</v>
      </c>
      <c r="AL284" t="s">
        <v>4474</v>
      </c>
      <c r="AM284" t="s">
        <v>78</v>
      </c>
      <c r="AN284">
        <v>180400121106</v>
      </c>
      <c r="AO284" t="s">
        <v>78</v>
      </c>
      <c r="AP284">
        <v>132.80000000000001</v>
      </c>
      <c r="AQ284" t="s">
        <v>78</v>
      </c>
      <c r="AR284" t="s">
        <v>4430</v>
      </c>
      <c r="AS284" t="s">
        <v>4431</v>
      </c>
      <c r="AT284" t="s">
        <v>78</v>
      </c>
      <c r="AU284" t="s">
        <v>78</v>
      </c>
      <c r="AV284" t="s">
        <v>78</v>
      </c>
      <c r="AW284" t="s">
        <v>78</v>
      </c>
      <c r="AX284" t="s">
        <v>78</v>
      </c>
      <c r="AY284" t="s">
        <v>55</v>
      </c>
      <c r="AZ284" t="s">
        <v>78</v>
      </c>
      <c r="BA284" t="s">
        <v>78</v>
      </c>
      <c r="BB284" t="s">
        <v>78</v>
      </c>
      <c r="BC284" t="s">
        <v>78</v>
      </c>
      <c r="BD284" t="s">
        <v>55</v>
      </c>
      <c r="BE284" t="s">
        <v>78</v>
      </c>
      <c r="BF284" t="s">
        <v>78</v>
      </c>
      <c r="BG284" t="s">
        <v>78</v>
      </c>
      <c r="BH284" t="s">
        <v>78</v>
      </c>
      <c r="BI284" t="s">
        <v>78</v>
      </c>
      <c r="BJ284" t="s">
        <v>78</v>
      </c>
      <c r="BK284" t="s">
        <v>78</v>
      </c>
      <c r="BL284" t="s">
        <v>78</v>
      </c>
      <c r="BM284" t="s">
        <v>78</v>
      </c>
      <c r="BN284" t="s">
        <v>55</v>
      </c>
      <c r="BO284" t="s">
        <v>55</v>
      </c>
      <c r="BP284" t="s">
        <v>78</v>
      </c>
      <c r="BQ284" t="s">
        <v>4432</v>
      </c>
      <c r="BR284">
        <v>1800</v>
      </c>
      <c r="BS284" s="45">
        <v>40358</v>
      </c>
      <c r="BT284" s="45">
        <v>40850</v>
      </c>
    </row>
    <row r="285" spans="1:72" x14ac:dyDescent="0.25">
      <c r="A285">
        <v>282</v>
      </c>
      <c r="B285">
        <v>46162</v>
      </c>
      <c r="C285">
        <v>53540</v>
      </c>
      <c r="D285" t="s">
        <v>2085</v>
      </c>
      <c r="E285" t="s">
        <v>5598</v>
      </c>
      <c r="F285">
        <v>0</v>
      </c>
      <c r="H285">
        <v>0</v>
      </c>
      <c r="J285">
        <v>0</v>
      </c>
      <c r="O285">
        <v>1834335</v>
      </c>
      <c r="P285">
        <v>6673419</v>
      </c>
      <c r="Q285">
        <v>2</v>
      </c>
      <c r="R285">
        <v>38.198500000000003</v>
      </c>
      <c r="S285">
        <v>-121.6112</v>
      </c>
      <c r="T285" t="s">
        <v>137</v>
      </c>
      <c r="U285" t="s">
        <v>1590</v>
      </c>
      <c r="V285" t="s">
        <v>87</v>
      </c>
      <c r="W285" t="s">
        <v>87</v>
      </c>
      <c r="X285" t="s">
        <v>4538</v>
      </c>
      <c r="Y285" t="s">
        <v>341</v>
      </c>
      <c r="Z285" t="s">
        <v>4613</v>
      </c>
      <c r="AA285" t="s">
        <v>5599</v>
      </c>
      <c r="AB285" t="s">
        <v>5600</v>
      </c>
      <c r="AC285">
        <v>40813</v>
      </c>
      <c r="AD285" t="s">
        <v>4476</v>
      </c>
      <c r="AE285" t="s">
        <v>4540</v>
      </c>
      <c r="AF285" t="s">
        <v>4541</v>
      </c>
      <c r="AG285" t="s">
        <v>2086</v>
      </c>
      <c r="AH285" t="s">
        <v>5601</v>
      </c>
      <c r="AJ285" t="s">
        <v>2087</v>
      </c>
      <c r="AK285">
        <v>1</v>
      </c>
      <c r="AL285" t="s">
        <v>4538</v>
      </c>
      <c r="AM285" t="s">
        <v>78</v>
      </c>
      <c r="AN285">
        <v>180201630702</v>
      </c>
      <c r="AO285" t="s">
        <v>78</v>
      </c>
      <c r="AP285">
        <v>242.5</v>
      </c>
      <c r="AQ285" t="s">
        <v>78</v>
      </c>
      <c r="AR285" t="s">
        <v>4430</v>
      </c>
      <c r="AS285" t="s">
        <v>4431</v>
      </c>
      <c r="AT285" t="s">
        <v>78</v>
      </c>
      <c r="AU285" t="s">
        <v>78</v>
      </c>
      <c r="AV285" t="s">
        <v>78</v>
      </c>
      <c r="AW285" t="s">
        <v>78</v>
      </c>
      <c r="AX285" t="s">
        <v>78</v>
      </c>
      <c r="AY285" t="s">
        <v>78</v>
      </c>
      <c r="AZ285" t="s">
        <v>78</v>
      </c>
      <c r="BA285" t="s">
        <v>78</v>
      </c>
      <c r="BB285" t="s">
        <v>78</v>
      </c>
      <c r="BC285" t="s">
        <v>78</v>
      </c>
      <c r="BD285" t="s">
        <v>55</v>
      </c>
      <c r="BE285" t="s">
        <v>78</v>
      </c>
      <c r="BF285" t="s">
        <v>78</v>
      </c>
      <c r="BG285" t="s">
        <v>78</v>
      </c>
      <c r="BH285" t="s">
        <v>78</v>
      </c>
      <c r="BI285" t="s">
        <v>78</v>
      </c>
      <c r="BJ285" t="s">
        <v>78</v>
      </c>
      <c r="BK285" t="s">
        <v>78</v>
      </c>
      <c r="BL285" t="s">
        <v>78</v>
      </c>
      <c r="BM285" t="s">
        <v>78</v>
      </c>
      <c r="BN285" t="s">
        <v>55</v>
      </c>
      <c r="BO285" t="s">
        <v>55</v>
      </c>
      <c r="BP285" t="s">
        <v>78</v>
      </c>
      <c r="BQ285" t="s">
        <v>4468</v>
      </c>
      <c r="BR285">
        <v>1910</v>
      </c>
      <c r="BS285" s="45">
        <v>40359</v>
      </c>
      <c r="BT285" s="45">
        <v>40813</v>
      </c>
    </row>
    <row r="286" spans="1:72" x14ac:dyDescent="0.25">
      <c r="A286">
        <v>283</v>
      </c>
      <c r="B286">
        <v>46175</v>
      </c>
      <c r="C286">
        <v>53550</v>
      </c>
      <c r="D286" t="s">
        <v>1297</v>
      </c>
      <c r="E286" t="s">
        <v>5602</v>
      </c>
      <c r="F286">
        <v>10</v>
      </c>
      <c r="G286" t="s">
        <v>87</v>
      </c>
      <c r="H286">
        <v>7</v>
      </c>
      <c r="I286" t="s">
        <v>4421</v>
      </c>
      <c r="J286">
        <v>24</v>
      </c>
      <c r="L286" t="s">
        <v>4422</v>
      </c>
      <c r="M286" t="s">
        <v>4434</v>
      </c>
      <c r="N286" t="s">
        <v>4423</v>
      </c>
      <c r="O286">
        <v>2020481</v>
      </c>
      <c r="P286">
        <v>6802232</v>
      </c>
      <c r="Q286">
        <v>2</v>
      </c>
      <c r="R286">
        <v>38.7072</v>
      </c>
      <c r="S286">
        <v>-121.157</v>
      </c>
      <c r="T286" t="s">
        <v>1301</v>
      </c>
      <c r="U286" t="s">
        <v>1300</v>
      </c>
      <c r="V286" t="s">
        <v>87</v>
      </c>
      <c r="W286" t="s">
        <v>87</v>
      </c>
      <c r="X286" t="s">
        <v>4681</v>
      </c>
      <c r="Y286" t="s">
        <v>341</v>
      </c>
      <c r="Z286" t="s">
        <v>5469</v>
      </c>
      <c r="AA286" t="s">
        <v>1302</v>
      </c>
      <c r="AB286" t="s">
        <v>5603</v>
      </c>
      <c r="AC286">
        <v>40815</v>
      </c>
      <c r="AE286" t="s">
        <v>5470</v>
      </c>
      <c r="AF286" t="s">
        <v>5471</v>
      </c>
      <c r="AG286" t="s">
        <v>1298</v>
      </c>
      <c r="AH286" t="s">
        <v>5604</v>
      </c>
      <c r="AI286" t="s">
        <v>5605</v>
      </c>
      <c r="AJ286" t="s">
        <v>1299</v>
      </c>
      <c r="AK286">
        <v>1</v>
      </c>
      <c r="AL286" t="s">
        <v>4681</v>
      </c>
      <c r="AM286" t="s">
        <v>78</v>
      </c>
      <c r="AN286">
        <v>180201110201</v>
      </c>
      <c r="AO286" t="s">
        <v>78</v>
      </c>
      <c r="AP286" t="s">
        <v>78</v>
      </c>
      <c r="AQ286" t="s">
        <v>78</v>
      </c>
      <c r="AR286" t="s">
        <v>4430</v>
      </c>
      <c r="AS286" t="s">
        <v>4431</v>
      </c>
      <c r="AT286" t="s">
        <v>78</v>
      </c>
      <c r="AU286" t="s">
        <v>78</v>
      </c>
      <c r="AV286" t="s">
        <v>78</v>
      </c>
      <c r="AW286" t="s">
        <v>78</v>
      </c>
      <c r="AX286" t="s">
        <v>78</v>
      </c>
      <c r="AY286" t="s">
        <v>78</v>
      </c>
      <c r="AZ286" t="s">
        <v>78</v>
      </c>
      <c r="BA286" t="s">
        <v>78</v>
      </c>
      <c r="BB286" t="s">
        <v>78</v>
      </c>
      <c r="BC286" t="s">
        <v>78</v>
      </c>
      <c r="BD286" t="s">
        <v>78</v>
      </c>
      <c r="BE286" t="s">
        <v>78</v>
      </c>
      <c r="BF286" t="s">
        <v>78</v>
      </c>
      <c r="BG286" t="s">
        <v>55</v>
      </c>
      <c r="BH286" t="s">
        <v>78</v>
      </c>
      <c r="BI286" t="s">
        <v>78</v>
      </c>
      <c r="BJ286" t="s">
        <v>78</v>
      </c>
      <c r="BK286" t="s">
        <v>78</v>
      </c>
      <c r="BL286" t="s">
        <v>78</v>
      </c>
      <c r="BM286" t="s">
        <v>78</v>
      </c>
      <c r="BN286" t="s">
        <v>78</v>
      </c>
      <c r="BO286" t="s">
        <v>55</v>
      </c>
      <c r="BP286" t="s">
        <v>78</v>
      </c>
      <c r="BQ286" t="s">
        <v>4432</v>
      </c>
      <c r="BR286">
        <v>1851</v>
      </c>
      <c r="BS286" s="45">
        <v>40360</v>
      </c>
      <c r="BT286" s="45">
        <v>40814</v>
      </c>
    </row>
    <row r="287" spans="1:72" x14ac:dyDescent="0.25">
      <c r="A287">
        <v>284</v>
      </c>
      <c r="B287">
        <v>46179</v>
      </c>
      <c r="C287">
        <v>53558</v>
      </c>
      <c r="D287" t="s">
        <v>784</v>
      </c>
      <c r="E287" t="s">
        <v>5606</v>
      </c>
      <c r="F287">
        <v>0</v>
      </c>
      <c r="H287">
        <v>0</v>
      </c>
      <c r="J287">
        <v>0</v>
      </c>
      <c r="O287">
        <v>1856498</v>
      </c>
      <c r="P287">
        <v>6640354</v>
      </c>
      <c r="Q287">
        <v>2</v>
      </c>
      <c r="R287">
        <v>38.259599999999999</v>
      </c>
      <c r="S287">
        <v>-121.726</v>
      </c>
      <c r="T287" t="s">
        <v>137</v>
      </c>
      <c r="U287" t="s">
        <v>787</v>
      </c>
      <c r="V287" t="s">
        <v>87</v>
      </c>
      <c r="W287" t="s">
        <v>87</v>
      </c>
      <c r="X287" t="s">
        <v>4538</v>
      </c>
      <c r="Y287" t="s">
        <v>77</v>
      </c>
      <c r="Z287" t="s">
        <v>4551</v>
      </c>
      <c r="AA287" t="s">
        <v>788</v>
      </c>
      <c r="AB287" t="s">
        <v>5607</v>
      </c>
      <c r="AC287">
        <v>40815</v>
      </c>
      <c r="AD287" t="s">
        <v>4476</v>
      </c>
      <c r="AE287" t="s">
        <v>4540</v>
      </c>
      <c r="AF287" t="s">
        <v>4546</v>
      </c>
      <c r="AG287" t="s">
        <v>785</v>
      </c>
      <c r="AH287" t="s">
        <v>5608</v>
      </c>
      <c r="AJ287" t="s">
        <v>785</v>
      </c>
      <c r="AK287">
        <v>1</v>
      </c>
      <c r="AL287" t="s">
        <v>4538</v>
      </c>
      <c r="AM287" t="s">
        <v>78</v>
      </c>
      <c r="AN287">
        <v>180201630606</v>
      </c>
      <c r="AO287" t="s">
        <v>78</v>
      </c>
      <c r="AP287">
        <v>2200</v>
      </c>
      <c r="AQ287" t="s">
        <v>78</v>
      </c>
      <c r="AR287" t="s">
        <v>4430</v>
      </c>
      <c r="AS287" t="s">
        <v>4431</v>
      </c>
      <c r="AT287" t="s">
        <v>78</v>
      </c>
      <c r="AU287" t="s">
        <v>78</v>
      </c>
      <c r="AV287" t="s">
        <v>78</v>
      </c>
      <c r="AW287" t="s">
        <v>78</v>
      </c>
      <c r="AX287" t="s">
        <v>78</v>
      </c>
      <c r="AY287" t="s">
        <v>78</v>
      </c>
      <c r="AZ287" t="s">
        <v>78</v>
      </c>
      <c r="BA287" t="s">
        <v>78</v>
      </c>
      <c r="BB287" t="s">
        <v>78</v>
      </c>
      <c r="BC287" t="s">
        <v>78</v>
      </c>
      <c r="BD287" t="s">
        <v>55</v>
      </c>
      <c r="BE287" t="s">
        <v>78</v>
      </c>
      <c r="BF287" t="s">
        <v>78</v>
      </c>
      <c r="BG287" t="s">
        <v>78</v>
      </c>
      <c r="BH287" t="s">
        <v>78</v>
      </c>
      <c r="BI287" t="s">
        <v>78</v>
      </c>
      <c r="BJ287" t="s">
        <v>78</v>
      </c>
      <c r="BK287" t="s">
        <v>78</v>
      </c>
      <c r="BL287" t="s">
        <v>78</v>
      </c>
      <c r="BM287" t="s">
        <v>78</v>
      </c>
      <c r="BN287" t="s">
        <v>55</v>
      </c>
      <c r="BO287" t="s">
        <v>78</v>
      </c>
      <c r="BP287" t="s">
        <v>78</v>
      </c>
      <c r="BQ287" t="s">
        <v>4468</v>
      </c>
      <c r="BR287">
        <v>1902</v>
      </c>
      <c r="BS287" s="45">
        <v>40407</v>
      </c>
      <c r="BT287" s="45">
        <v>40812</v>
      </c>
    </row>
    <row r="288" spans="1:72" x14ac:dyDescent="0.25">
      <c r="A288">
        <v>285</v>
      </c>
      <c r="B288">
        <v>46350</v>
      </c>
      <c r="C288">
        <v>53727</v>
      </c>
      <c r="D288" t="s">
        <v>1821</v>
      </c>
      <c r="E288" t="s">
        <v>5609</v>
      </c>
      <c r="F288">
        <v>0</v>
      </c>
      <c r="H288">
        <v>0</v>
      </c>
      <c r="J288">
        <v>0</v>
      </c>
      <c r="O288">
        <v>2203976</v>
      </c>
      <c r="P288">
        <v>6291552</v>
      </c>
      <c r="Q288">
        <v>3</v>
      </c>
      <c r="R288">
        <v>38.043999999999997</v>
      </c>
      <c r="S288">
        <v>-121.438</v>
      </c>
      <c r="T288" t="s">
        <v>58</v>
      </c>
      <c r="U288" t="s">
        <v>1791</v>
      </c>
      <c r="V288" t="s">
        <v>87</v>
      </c>
      <c r="W288" t="s">
        <v>87</v>
      </c>
      <c r="X288" t="s">
        <v>4474</v>
      </c>
      <c r="Y288" t="s">
        <v>59</v>
      </c>
      <c r="Z288" t="s">
        <v>4334</v>
      </c>
      <c r="AA288" t="s">
        <v>1822</v>
      </c>
      <c r="AB288" t="s">
        <v>69</v>
      </c>
      <c r="AC288">
        <v>40840</v>
      </c>
      <c r="AD288" t="s">
        <v>4476</v>
      </c>
      <c r="AE288" t="s">
        <v>3435</v>
      </c>
      <c r="AF288" t="s">
        <v>4870</v>
      </c>
      <c r="AG288" t="s">
        <v>1750</v>
      </c>
      <c r="AH288" t="s">
        <v>5610</v>
      </c>
      <c r="AJ288" t="s">
        <v>1750</v>
      </c>
      <c r="AK288">
        <v>1</v>
      </c>
      <c r="AL288" t="s">
        <v>4474</v>
      </c>
      <c r="AM288" t="s">
        <v>78</v>
      </c>
      <c r="AN288">
        <v>180400030504</v>
      </c>
      <c r="AO288" t="s">
        <v>78</v>
      </c>
      <c r="AP288" t="s">
        <v>78</v>
      </c>
      <c r="AQ288" t="s">
        <v>78</v>
      </c>
      <c r="AR288" t="s">
        <v>4430</v>
      </c>
      <c r="AS288" t="s">
        <v>4431</v>
      </c>
      <c r="AT288" t="s">
        <v>78</v>
      </c>
      <c r="AU288" t="s">
        <v>78</v>
      </c>
      <c r="AV288" t="s">
        <v>78</v>
      </c>
      <c r="AW288" t="s">
        <v>78</v>
      </c>
      <c r="AX288" t="s">
        <v>78</v>
      </c>
      <c r="AY288" t="s">
        <v>78</v>
      </c>
      <c r="AZ288" t="s">
        <v>78</v>
      </c>
      <c r="BA288" t="s">
        <v>78</v>
      </c>
      <c r="BB288" t="s">
        <v>78</v>
      </c>
      <c r="BC288" t="s">
        <v>78</v>
      </c>
      <c r="BD288" t="s">
        <v>55</v>
      </c>
      <c r="BE288" t="s">
        <v>78</v>
      </c>
      <c r="BF288" t="s">
        <v>78</v>
      </c>
      <c r="BG288" t="s">
        <v>78</v>
      </c>
      <c r="BH288" t="s">
        <v>78</v>
      </c>
      <c r="BI288" t="s">
        <v>78</v>
      </c>
      <c r="BJ288" t="s">
        <v>78</v>
      </c>
      <c r="BK288" t="s">
        <v>78</v>
      </c>
      <c r="BL288" t="s">
        <v>78</v>
      </c>
      <c r="BM288" t="s">
        <v>78</v>
      </c>
      <c r="BN288" t="s">
        <v>55</v>
      </c>
      <c r="BO288" t="s">
        <v>55</v>
      </c>
      <c r="BP288" t="s">
        <v>78</v>
      </c>
      <c r="BQ288" t="s">
        <v>4468</v>
      </c>
      <c r="BR288">
        <v>1800</v>
      </c>
      <c r="BS288" s="45">
        <v>40357</v>
      </c>
      <c r="BT288" s="45">
        <v>40840</v>
      </c>
    </row>
    <row r="289" spans="1:72" x14ac:dyDescent="0.25">
      <c r="A289">
        <v>286</v>
      </c>
      <c r="B289">
        <v>46352</v>
      </c>
      <c r="C289">
        <v>53729</v>
      </c>
      <c r="D289" t="s">
        <v>2050</v>
      </c>
      <c r="E289" t="s">
        <v>5611</v>
      </c>
      <c r="F289">
        <v>3</v>
      </c>
      <c r="G289" t="s">
        <v>87</v>
      </c>
      <c r="H289">
        <v>5</v>
      </c>
      <c r="I289" t="s">
        <v>4421</v>
      </c>
      <c r="J289">
        <v>34</v>
      </c>
      <c r="L289" t="s">
        <v>4434</v>
      </c>
      <c r="M289" t="s">
        <v>4422</v>
      </c>
      <c r="N289" t="s">
        <v>4423</v>
      </c>
      <c r="O289">
        <v>2211453</v>
      </c>
      <c r="P289">
        <v>6297129</v>
      </c>
      <c r="Q289">
        <v>3</v>
      </c>
      <c r="R289">
        <v>38.064700000000002</v>
      </c>
      <c r="S289">
        <v>-121.41889999999999</v>
      </c>
      <c r="T289" t="s">
        <v>58</v>
      </c>
      <c r="U289" t="s">
        <v>1002</v>
      </c>
      <c r="V289" t="s">
        <v>87</v>
      </c>
      <c r="W289" t="s">
        <v>87</v>
      </c>
      <c r="X289" t="s">
        <v>4474</v>
      </c>
      <c r="Y289" t="s">
        <v>59</v>
      </c>
      <c r="Z289" t="s">
        <v>4334</v>
      </c>
      <c r="AA289" t="s">
        <v>5612</v>
      </c>
      <c r="AB289" t="s">
        <v>5613</v>
      </c>
      <c r="AC289">
        <v>40840</v>
      </c>
      <c r="AD289" t="s">
        <v>4476</v>
      </c>
      <c r="AE289" t="s">
        <v>3435</v>
      </c>
      <c r="AF289" t="s">
        <v>4891</v>
      </c>
      <c r="AG289" t="s">
        <v>2032</v>
      </c>
      <c r="AH289" t="s">
        <v>5614</v>
      </c>
      <c r="AI289" t="s">
        <v>5615</v>
      </c>
      <c r="AJ289" t="s">
        <v>2033</v>
      </c>
      <c r="AK289">
        <v>1</v>
      </c>
      <c r="AL289" t="s">
        <v>4474</v>
      </c>
      <c r="AM289" t="s">
        <v>78</v>
      </c>
      <c r="AN289">
        <v>180400030902</v>
      </c>
      <c r="AO289" t="s">
        <v>78</v>
      </c>
      <c r="AP289">
        <v>200</v>
      </c>
      <c r="AQ289" t="s">
        <v>78</v>
      </c>
      <c r="AR289" t="s">
        <v>4430</v>
      </c>
      <c r="AS289" t="s">
        <v>4431</v>
      </c>
      <c r="AT289" t="s">
        <v>78</v>
      </c>
      <c r="AU289" t="s">
        <v>78</v>
      </c>
      <c r="AV289" t="s">
        <v>78</v>
      </c>
      <c r="AW289" t="s">
        <v>78</v>
      </c>
      <c r="AX289" t="s">
        <v>78</v>
      </c>
      <c r="AY289" t="s">
        <v>78</v>
      </c>
      <c r="AZ289" t="s">
        <v>78</v>
      </c>
      <c r="BA289" t="s">
        <v>78</v>
      </c>
      <c r="BB289" t="s">
        <v>78</v>
      </c>
      <c r="BC289" t="s">
        <v>78</v>
      </c>
      <c r="BD289" t="s">
        <v>55</v>
      </c>
      <c r="BE289" t="s">
        <v>78</v>
      </c>
      <c r="BF289" t="s">
        <v>78</v>
      </c>
      <c r="BG289" t="s">
        <v>78</v>
      </c>
      <c r="BH289" t="s">
        <v>78</v>
      </c>
      <c r="BI289" t="s">
        <v>78</v>
      </c>
      <c r="BJ289" t="s">
        <v>78</v>
      </c>
      <c r="BK289" t="s">
        <v>78</v>
      </c>
      <c r="BL289" t="s">
        <v>78</v>
      </c>
      <c r="BM289" t="s">
        <v>78</v>
      </c>
      <c r="BN289" t="s">
        <v>55</v>
      </c>
      <c r="BO289" t="s">
        <v>55</v>
      </c>
      <c r="BP289" t="s">
        <v>78</v>
      </c>
      <c r="BQ289" t="s">
        <v>4432</v>
      </c>
      <c r="BR289">
        <v>1869</v>
      </c>
      <c r="BS289" s="45">
        <v>40359</v>
      </c>
      <c r="BT289" s="45">
        <v>40840</v>
      </c>
    </row>
    <row r="290" spans="1:72" x14ac:dyDescent="0.25">
      <c r="A290">
        <v>287</v>
      </c>
      <c r="B290">
        <v>46361</v>
      </c>
      <c r="C290">
        <v>53738</v>
      </c>
      <c r="D290" t="s">
        <v>1766</v>
      </c>
      <c r="E290" t="s">
        <v>5616</v>
      </c>
      <c r="F290">
        <v>0</v>
      </c>
      <c r="H290">
        <v>0</v>
      </c>
      <c r="J290">
        <v>0</v>
      </c>
      <c r="O290">
        <v>1859809</v>
      </c>
      <c r="P290">
        <v>6710304</v>
      </c>
      <c r="Q290">
        <v>2</v>
      </c>
      <c r="R290">
        <v>38.267899999999997</v>
      </c>
      <c r="S290">
        <v>-121.4823</v>
      </c>
      <c r="T290" t="s">
        <v>1373</v>
      </c>
      <c r="U290" t="s">
        <v>484</v>
      </c>
      <c r="V290" t="s">
        <v>87</v>
      </c>
      <c r="W290" t="s">
        <v>87</v>
      </c>
      <c r="X290" t="s">
        <v>4538</v>
      </c>
      <c r="Y290" t="s">
        <v>341</v>
      </c>
      <c r="Z290" t="s">
        <v>5064</v>
      </c>
      <c r="AA290" t="s">
        <v>5617</v>
      </c>
      <c r="AB290" t="s">
        <v>5618</v>
      </c>
      <c r="AC290">
        <v>40840</v>
      </c>
      <c r="AD290" t="s">
        <v>4476</v>
      </c>
      <c r="AE290" t="s">
        <v>4558</v>
      </c>
      <c r="AF290" t="s">
        <v>5046</v>
      </c>
      <c r="AG290" t="s">
        <v>1756</v>
      </c>
      <c r="AH290" t="s">
        <v>5619</v>
      </c>
      <c r="AJ290" t="s">
        <v>1756</v>
      </c>
      <c r="AK290">
        <v>1</v>
      </c>
      <c r="AL290" t="s">
        <v>4538</v>
      </c>
      <c r="AM290" t="s">
        <v>78</v>
      </c>
      <c r="AN290">
        <v>180400121102</v>
      </c>
      <c r="AO290" t="s">
        <v>78</v>
      </c>
      <c r="AP290">
        <v>228.5</v>
      </c>
      <c r="AQ290" t="s">
        <v>78</v>
      </c>
      <c r="AR290" t="s">
        <v>4430</v>
      </c>
      <c r="AS290" t="s">
        <v>4431</v>
      </c>
      <c r="AT290" t="s">
        <v>78</v>
      </c>
      <c r="AU290" t="s">
        <v>78</v>
      </c>
      <c r="AV290" t="s">
        <v>78</v>
      </c>
      <c r="AW290" t="s">
        <v>78</v>
      </c>
      <c r="AX290" t="s">
        <v>78</v>
      </c>
      <c r="AY290" t="s">
        <v>55</v>
      </c>
      <c r="AZ290" t="s">
        <v>78</v>
      </c>
      <c r="BA290" t="s">
        <v>78</v>
      </c>
      <c r="BB290" t="s">
        <v>78</v>
      </c>
      <c r="BC290" t="s">
        <v>78</v>
      </c>
      <c r="BD290" t="s">
        <v>55</v>
      </c>
      <c r="BE290" t="s">
        <v>78</v>
      </c>
      <c r="BF290" t="s">
        <v>78</v>
      </c>
      <c r="BG290" t="s">
        <v>78</v>
      </c>
      <c r="BH290" t="s">
        <v>78</v>
      </c>
      <c r="BI290" t="s">
        <v>78</v>
      </c>
      <c r="BJ290" t="s">
        <v>78</v>
      </c>
      <c r="BK290" t="s">
        <v>78</v>
      </c>
      <c r="BL290" t="s">
        <v>78</v>
      </c>
      <c r="BM290" t="s">
        <v>78</v>
      </c>
      <c r="BN290" t="s">
        <v>55</v>
      </c>
      <c r="BO290" t="s">
        <v>78</v>
      </c>
      <c r="BP290" t="s">
        <v>78</v>
      </c>
      <c r="BQ290" t="s">
        <v>4432</v>
      </c>
      <c r="BR290">
        <v>1800</v>
      </c>
      <c r="BS290" s="45">
        <v>40359</v>
      </c>
      <c r="BT290" s="45">
        <v>40840</v>
      </c>
    </row>
    <row r="291" spans="1:72" x14ac:dyDescent="0.25">
      <c r="A291">
        <v>288</v>
      </c>
      <c r="B291">
        <v>46370</v>
      </c>
      <c r="C291">
        <v>53749</v>
      </c>
      <c r="D291" t="s">
        <v>1832</v>
      </c>
      <c r="E291" t="s">
        <v>5620</v>
      </c>
      <c r="F291">
        <v>0</v>
      </c>
      <c r="H291">
        <v>0</v>
      </c>
      <c r="J291">
        <v>0</v>
      </c>
      <c r="O291">
        <v>2208148</v>
      </c>
      <c r="P291">
        <v>6297005</v>
      </c>
      <c r="Q291">
        <v>3</v>
      </c>
      <c r="R291">
        <v>38.055599999999998</v>
      </c>
      <c r="S291">
        <v>-121.4192</v>
      </c>
      <c r="T291" t="s">
        <v>1634</v>
      </c>
      <c r="U291" t="s">
        <v>1002</v>
      </c>
      <c r="V291" t="s">
        <v>87</v>
      </c>
      <c r="W291" t="s">
        <v>87</v>
      </c>
      <c r="X291" t="s">
        <v>4474</v>
      </c>
      <c r="Y291" t="s">
        <v>59</v>
      </c>
      <c r="Z291" t="s">
        <v>4334</v>
      </c>
      <c r="AA291" t="s">
        <v>1834</v>
      </c>
      <c r="AB291" t="s">
        <v>5013</v>
      </c>
      <c r="AC291">
        <v>40841</v>
      </c>
      <c r="AD291" t="s">
        <v>4476</v>
      </c>
      <c r="AE291" t="s">
        <v>3435</v>
      </c>
      <c r="AF291" t="s">
        <v>5036</v>
      </c>
      <c r="AG291" t="s">
        <v>1750</v>
      </c>
      <c r="AH291" t="s">
        <v>5621</v>
      </c>
      <c r="AJ291" t="s">
        <v>1750</v>
      </c>
      <c r="AK291">
        <v>1</v>
      </c>
      <c r="AL291" t="s">
        <v>4474</v>
      </c>
      <c r="AM291" t="s">
        <v>78</v>
      </c>
      <c r="AN291">
        <v>180400030903</v>
      </c>
      <c r="AO291" t="s">
        <v>78</v>
      </c>
      <c r="AP291">
        <v>266</v>
      </c>
      <c r="AQ291" t="s">
        <v>78</v>
      </c>
      <c r="AR291" t="s">
        <v>4430</v>
      </c>
      <c r="AS291" t="s">
        <v>4431</v>
      </c>
      <c r="AT291" t="s">
        <v>78</v>
      </c>
      <c r="AU291" t="s">
        <v>78</v>
      </c>
      <c r="AV291" t="s">
        <v>78</v>
      </c>
      <c r="AW291" t="s">
        <v>78</v>
      </c>
      <c r="AX291" t="s">
        <v>78</v>
      </c>
      <c r="AY291" t="s">
        <v>78</v>
      </c>
      <c r="AZ291" t="s">
        <v>78</v>
      </c>
      <c r="BA291" t="s">
        <v>78</v>
      </c>
      <c r="BB291" t="s">
        <v>78</v>
      </c>
      <c r="BC291" t="s">
        <v>78</v>
      </c>
      <c r="BD291" t="s">
        <v>55</v>
      </c>
      <c r="BE291" t="s">
        <v>78</v>
      </c>
      <c r="BF291" t="s">
        <v>78</v>
      </c>
      <c r="BG291" t="s">
        <v>78</v>
      </c>
      <c r="BH291" t="s">
        <v>78</v>
      </c>
      <c r="BI291" t="s">
        <v>78</v>
      </c>
      <c r="BJ291" t="s">
        <v>78</v>
      </c>
      <c r="BK291" t="s">
        <v>78</v>
      </c>
      <c r="BL291" t="s">
        <v>78</v>
      </c>
      <c r="BM291" t="s">
        <v>78</v>
      </c>
      <c r="BN291" t="s">
        <v>55</v>
      </c>
      <c r="BO291" t="s">
        <v>55</v>
      </c>
      <c r="BP291" t="s">
        <v>78</v>
      </c>
      <c r="BQ291" t="s">
        <v>4468</v>
      </c>
      <c r="BR291">
        <v>1800</v>
      </c>
      <c r="BS291" s="45">
        <v>40358</v>
      </c>
      <c r="BT291" s="45">
        <v>40841</v>
      </c>
    </row>
    <row r="292" spans="1:72" x14ac:dyDescent="0.25">
      <c r="A292">
        <v>289</v>
      </c>
      <c r="B292">
        <v>46513</v>
      </c>
      <c r="C292">
        <v>53877</v>
      </c>
      <c r="D292" t="s">
        <v>2090</v>
      </c>
      <c r="E292" t="s">
        <v>5622</v>
      </c>
      <c r="F292">
        <v>0</v>
      </c>
      <c r="H292">
        <v>0</v>
      </c>
      <c r="J292">
        <v>0</v>
      </c>
      <c r="O292">
        <v>2067309</v>
      </c>
      <c r="P292">
        <v>6345501</v>
      </c>
      <c r="Q292">
        <v>3</v>
      </c>
      <c r="R292">
        <v>37.670099999999998</v>
      </c>
      <c r="S292">
        <v>-121.2469</v>
      </c>
      <c r="T292" t="s">
        <v>1634</v>
      </c>
      <c r="U292" t="s">
        <v>57</v>
      </c>
      <c r="V292" t="s">
        <v>87</v>
      </c>
      <c r="W292" t="s">
        <v>87</v>
      </c>
      <c r="X292" t="s">
        <v>4474</v>
      </c>
      <c r="Y292" t="s">
        <v>59</v>
      </c>
      <c r="Z292" t="s">
        <v>4318</v>
      </c>
      <c r="AA292" t="s">
        <v>2093</v>
      </c>
      <c r="AB292" t="s">
        <v>69</v>
      </c>
      <c r="AC292">
        <v>40851</v>
      </c>
      <c r="AD292" t="s">
        <v>4476</v>
      </c>
      <c r="AE292" t="s">
        <v>3435</v>
      </c>
      <c r="AF292" t="s">
        <v>4493</v>
      </c>
      <c r="AG292" t="s">
        <v>2091</v>
      </c>
      <c r="AH292" t="s">
        <v>5623</v>
      </c>
      <c r="AJ292" t="s">
        <v>2092</v>
      </c>
      <c r="AK292">
        <v>1</v>
      </c>
      <c r="AL292" t="s">
        <v>4474</v>
      </c>
      <c r="AM292" t="s">
        <v>78</v>
      </c>
      <c r="AN292">
        <v>180400030202</v>
      </c>
      <c r="AO292" t="s">
        <v>78</v>
      </c>
      <c r="AP292">
        <v>727</v>
      </c>
      <c r="AQ292" t="s">
        <v>78</v>
      </c>
      <c r="AR292" t="s">
        <v>4430</v>
      </c>
      <c r="AS292" t="s">
        <v>4431</v>
      </c>
      <c r="AT292" t="s">
        <v>78</v>
      </c>
      <c r="AU292" t="s">
        <v>78</v>
      </c>
      <c r="AV292" t="s">
        <v>78</v>
      </c>
      <c r="AW292" t="s">
        <v>78</v>
      </c>
      <c r="AX292" t="s">
        <v>78</v>
      </c>
      <c r="AY292" t="s">
        <v>78</v>
      </c>
      <c r="AZ292" t="s">
        <v>78</v>
      </c>
      <c r="BA292" t="s">
        <v>78</v>
      </c>
      <c r="BB292" t="s">
        <v>78</v>
      </c>
      <c r="BC292" t="s">
        <v>78</v>
      </c>
      <c r="BD292" t="s">
        <v>55</v>
      </c>
      <c r="BE292" t="s">
        <v>78</v>
      </c>
      <c r="BF292" t="s">
        <v>78</v>
      </c>
      <c r="BG292" t="s">
        <v>78</v>
      </c>
      <c r="BH292" t="s">
        <v>78</v>
      </c>
      <c r="BI292" t="s">
        <v>78</v>
      </c>
      <c r="BJ292" t="s">
        <v>78</v>
      </c>
      <c r="BK292" t="s">
        <v>78</v>
      </c>
      <c r="BL292" t="s">
        <v>78</v>
      </c>
      <c r="BM292" t="s">
        <v>78</v>
      </c>
      <c r="BN292" t="s">
        <v>55</v>
      </c>
      <c r="BO292" t="s">
        <v>55</v>
      </c>
      <c r="BP292" t="s">
        <v>78</v>
      </c>
      <c r="BQ292" t="s">
        <v>4432</v>
      </c>
      <c r="BR292">
        <v>1895</v>
      </c>
      <c r="BS292" s="45">
        <v>40372</v>
      </c>
      <c r="BT292" s="45">
        <v>40850</v>
      </c>
    </row>
    <row r="293" spans="1:72" x14ac:dyDescent="0.25">
      <c r="A293">
        <v>290</v>
      </c>
      <c r="B293">
        <v>46499</v>
      </c>
      <c r="C293">
        <v>53879</v>
      </c>
      <c r="D293" t="s">
        <v>2183</v>
      </c>
      <c r="E293" t="s">
        <v>5624</v>
      </c>
      <c r="F293">
        <v>0</v>
      </c>
      <c r="H293">
        <v>0</v>
      </c>
      <c r="J293">
        <v>0</v>
      </c>
      <c r="O293">
        <v>2243800</v>
      </c>
      <c r="P293">
        <v>6272908</v>
      </c>
      <c r="Q293">
        <v>3</v>
      </c>
      <c r="R293">
        <v>38.152900000000002</v>
      </c>
      <c r="S293">
        <v>-121.5042</v>
      </c>
      <c r="T293" t="s">
        <v>1373</v>
      </c>
      <c r="U293" t="s">
        <v>5177</v>
      </c>
      <c r="V293" t="s">
        <v>87</v>
      </c>
      <c r="W293" t="s">
        <v>87</v>
      </c>
      <c r="X293" t="s">
        <v>4474</v>
      </c>
      <c r="Y293" t="s">
        <v>59</v>
      </c>
      <c r="Z293" t="s">
        <v>4613</v>
      </c>
      <c r="AA293" t="s">
        <v>5178</v>
      </c>
      <c r="AB293" t="s">
        <v>5625</v>
      </c>
      <c r="AC293">
        <v>40851</v>
      </c>
      <c r="AD293" t="s">
        <v>4476</v>
      </c>
      <c r="AE293" t="s">
        <v>4558</v>
      </c>
      <c r="AF293" t="s">
        <v>5180</v>
      </c>
      <c r="AG293" t="s">
        <v>1756</v>
      </c>
      <c r="AH293" t="s">
        <v>5597</v>
      </c>
      <c r="AJ293" t="s">
        <v>1756</v>
      </c>
      <c r="AK293">
        <v>1</v>
      </c>
      <c r="AL293" t="s">
        <v>4474</v>
      </c>
      <c r="AM293" t="s">
        <v>78</v>
      </c>
      <c r="AN293">
        <v>180400121106</v>
      </c>
      <c r="AO293" t="s">
        <v>78</v>
      </c>
      <c r="AP293">
        <v>157.6</v>
      </c>
      <c r="AQ293" t="s">
        <v>78</v>
      </c>
      <c r="AR293" t="s">
        <v>4430</v>
      </c>
      <c r="AS293" t="s">
        <v>4431</v>
      </c>
      <c r="AT293" t="s">
        <v>78</v>
      </c>
      <c r="AU293" t="s">
        <v>78</v>
      </c>
      <c r="AV293" t="s">
        <v>78</v>
      </c>
      <c r="AW293" t="s">
        <v>78</v>
      </c>
      <c r="AX293" t="s">
        <v>78</v>
      </c>
      <c r="AY293" t="s">
        <v>78</v>
      </c>
      <c r="AZ293" t="s">
        <v>78</v>
      </c>
      <c r="BA293" t="s">
        <v>78</v>
      </c>
      <c r="BB293" t="s">
        <v>78</v>
      </c>
      <c r="BC293" t="s">
        <v>78</v>
      </c>
      <c r="BD293" t="s">
        <v>55</v>
      </c>
      <c r="BE293" t="s">
        <v>78</v>
      </c>
      <c r="BF293" t="s">
        <v>78</v>
      </c>
      <c r="BG293" t="s">
        <v>78</v>
      </c>
      <c r="BH293" t="s">
        <v>78</v>
      </c>
      <c r="BI293" t="s">
        <v>78</v>
      </c>
      <c r="BJ293" t="s">
        <v>78</v>
      </c>
      <c r="BK293" t="s">
        <v>78</v>
      </c>
      <c r="BL293" t="s">
        <v>78</v>
      </c>
      <c r="BM293" t="s">
        <v>78</v>
      </c>
      <c r="BN293" t="s">
        <v>55</v>
      </c>
      <c r="BO293" t="s">
        <v>55</v>
      </c>
      <c r="BP293" t="s">
        <v>78</v>
      </c>
      <c r="BQ293" t="s">
        <v>4432</v>
      </c>
      <c r="BR293">
        <v>1800</v>
      </c>
      <c r="BS293" s="45">
        <v>40359</v>
      </c>
      <c r="BT293" s="45">
        <v>40851</v>
      </c>
    </row>
    <row r="294" spans="1:72" x14ac:dyDescent="0.25">
      <c r="A294">
        <v>291</v>
      </c>
      <c r="B294">
        <v>46514</v>
      </c>
      <c r="C294">
        <v>53880</v>
      </c>
      <c r="D294" t="s">
        <v>2184</v>
      </c>
      <c r="E294" t="s">
        <v>5626</v>
      </c>
      <c r="F294">
        <v>0</v>
      </c>
      <c r="H294">
        <v>0</v>
      </c>
      <c r="J294">
        <v>0</v>
      </c>
      <c r="O294">
        <v>2243863</v>
      </c>
      <c r="P294">
        <v>6272847</v>
      </c>
      <c r="Q294">
        <v>3</v>
      </c>
      <c r="R294">
        <v>38.152999999999999</v>
      </c>
      <c r="S294">
        <v>-121.5044</v>
      </c>
      <c r="T294" t="s">
        <v>1373</v>
      </c>
      <c r="U294" t="s">
        <v>5177</v>
      </c>
      <c r="V294" t="s">
        <v>87</v>
      </c>
      <c r="W294" t="s">
        <v>87</v>
      </c>
      <c r="X294" t="s">
        <v>4474</v>
      </c>
      <c r="Y294" t="s">
        <v>59</v>
      </c>
      <c r="Z294" t="s">
        <v>4613</v>
      </c>
      <c r="AA294" t="s">
        <v>5178</v>
      </c>
      <c r="AB294" t="s">
        <v>5627</v>
      </c>
      <c r="AC294">
        <v>40851</v>
      </c>
      <c r="AD294" t="s">
        <v>4476</v>
      </c>
      <c r="AE294" t="s">
        <v>4558</v>
      </c>
      <c r="AF294" t="s">
        <v>5180</v>
      </c>
      <c r="AG294" t="s">
        <v>1756</v>
      </c>
      <c r="AH294" t="s">
        <v>5628</v>
      </c>
      <c r="AJ294" t="s">
        <v>1756</v>
      </c>
      <c r="AK294">
        <v>1</v>
      </c>
      <c r="AL294" t="s">
        <v>4474</v>
      </c>
      <c r="AM294" t="s">
        <v>78</v>
      </c>
      <c r="AN294">
        <v>180400121106</v>
      </c>
      <c r="AO294" t="s">
        <v>78</v>
      </c>
      <c r="AP294">
        <v>170.1</v>
      </c>
      <c r="AQ294" t="s">
        <v>78</v>
      </c>
      <c r="AR294" t="s">
        <v>4430</v>
      </c>
      <c r="AS294" t="s">
        <v>4431</v>
      </c>
      <c r="AT294" t="s">
        <v>78</v>
      </c>
      <c r="AU294" t="s">
        <v>78</v>
      </c>
      <c r="AV294" t="s">
        <v>78</v>
      </c>
      <c r="AW294" t="s">
        <v>78</v>
      </c>
      <c r="AX294" t="s">
        <v>78</v>
      </c>
      <c r="AY294" t="s">
        <v>55</v>
      </c>
      <c r="AZ294" t="s">
        <v>78</v>
      </c>
      <c r="BA294" t="s">
        <v>78</v>
      </c>
      <c r="BB294" t="s">
        <v>78</v>
      </c>
      <c r="BC294" t="s">
        <v>78</v>
      </c>
      <c r="BD294" t="s">
        <v>55</v>
      </c>
      <c r="BE294" t="s">
        <v>78</v>
      </c>
      <c r="BF294" t="s">
        <v>78</v>
      </c>
      <c r="BG294" t="s">
        <v>78</v>
      </c>
      <c r="BH294" t="s">
        <v>78</v>
      </c>
      <c r="BI294" t="s">
        <v>78</v>
      </c>
      <c r="BJ294" t="s">
        <v>78</v>
      </c>
      <c r="BK294" t="s">
        <v>78</v>
      </c>
      <c r="BL294" t="s">
        <v>78</v>
      </c>
      <c r="BM294" t="s">
        <v>78</v>
      </c>
      <c r="BN294" t="s">
        <v>55</v>
      </c>
      <c r="BO294" t="s">
        <v>55</v>
      </c>
      <c r="BP294" t="s">
        <v>78</v>
      </c>
      <c r="BQ294" t="s">
        <v>4432</v>
      </c>
      <c r="BR294">
        <v>1800</v>
      </c>
      <c r="BS294" s="45">
        <v>40359</v>
      </c>
      <c r="BT294" s="45">
        <v>40851</v>
      </c>
    </row>
    <row r="295" spans="1:72" x14ac:dyDescent="0.25">
      <c r="A295">
        <v>292</v>
      </c>
      <c r="B295">
        <v>46501</v>
      </c>
      <c r="C295">
        <v>53882</v>
      </c>
      <c r="D295" t="s">
        <v>2185</v>
      </c>
      <c r="E295" t="s">
        <v>5629</v>
      </c>
      <c r="F295">
        <v>0</v>
      </c>
      <c r="H295">
        <v>0</v>
      </c>
      <c r="J295">
        <v>0</v>
      </c>
      <c r="O295">
        <v>2267252</v>
      </c>
      <c r="P295">
        <v>6274676</v>
      </c>
      <c r="Q295">
        <v>3</v>
      </c>
      <c r="R295">
        <v>38.217300000000002</v>
      </c>
      <c r="S295">
        <v>-121.49890000000001</v>
      </c>
      <c r="T295" t="s">
        <v>1373</v>
      </c>
      <c r="U295" t="s">
        <v>5177</v>
      </c>
      <c r="V295" t="s">
        <v>87</v>
      </c>
      <c r="W295" t="s">
        <v>87</v>
      </c>
      <c r="X295" t="s">
        <v>4474</v>
      </c>
      <c r="Y295" t="s">
        <v>59</v>
      </c>
      <c r="Z295" t="s">
        <v>4859</v>
      </c>
      <c r="AA295" t="s">
        <v>5178</v>
      </c>
      <c r="AB295" t="s">
        <v>5630</v>
      </c>
      <c r="AC295">
        <v>40851</v>
      </c>
      <c r="AD295" t="s">
        <v>4476</v>
      </c>
      <c r="AE295" t="s">
        <v>4558</v>
      </c>
      <c r="AF295" t="s">
        <v>5180</v>
      </c>
      <c r="AG295" t="s">
        <v>1756</v>
      </c>
      <c r="AH295" t="s">
        <v>5631</v>
      </c>
      <c r="AJ295" t="s">
        <v>1756</v>
      </c>
      <c r="AK295">
        <v>1</v>
      </c>
      <c r="AL295" t="s">
        <v>4474</v>
      </c>
      <c r="AM295" t="s">
        <v>78</v>
      </c>
      <c r="AN295">
        <v>180400121106</v>
      </c>
      <c r="AO295" t="s">
        <v>78</v>
      </c>
      <c r="AP295">
        <v>114.1</v>
      </c>
      <c r="AQ295" t="s">
        <v>78</v>
      </c>
      <c r="AR295" t="s">
        <v>4430</v>
      </c>
      <c r="AS295" t="s">
        <v>4431</v>
      </c>
      <c r="AT295" t="s">
        <v>78</v>
      </c>
      <c r="AU295" t="s">
        <v>78</v>
      </c>
      <c r="AV295" t="s">
        <v>78</v>
      </c>
      <c r="AW295" t="s">
        <v>78</v>
      </c>
      <c r="AX295" t="s">
        <v>78</v>
      </c>
      <c r="AY295" t="s">
        <v>55</v>
      </c>
      <c r="AZ295" t="s">
        <v>78</v>
      </c>
      <c r="BA295" t="s">
        <v>78</v>
      </c>
      <c r="BB295" t="s">
        <v>78</v>
      </c>
      <c r="BC295" t="s">
        <v>78</v>
      </c>
      <c r="BD295" t="s">
        <v>55</v>
      </c>
      <c r="BE295" t="s">
        <v>78</v>
      </c>
      <c r="BF295" t="s">
        <v>78</v>
      </c>
      <c r="BG295" t="s">
        <v>78</v>
      </c>
      <c r="BH295" t="s">
        <v>78</v>
      </c>
      <c r="BI295" t="s">
        <v>78</v>
      </c>
      <c r="BJ295" t="s">
        <v>78</v>
      </c>
      <c r="BK295" t="s">
        <v>78</v>
      </c>
      <c r="BL295" t="s">
        <v>78</v>
      </c>
      <c r="BM295" t="s">
        <v>78</v>
      </c>
      <c r="BN295" t="s">
        <v>55</v>
      </c>
      <c r="BO295" t="s">
        <v>55</v>
      </c>
      <c r="BP295" t="s">
        <v>78</v>
      </c>
      <c r="BQ295" t="s">
        <v>4432</v>
      </c>
      <c r="BR295">
        <v>1800</v>
      </c>
      <c r="BS295" s="45">
        <v>40359</v>
      </c>
      <c r="BT295" s="45">
        <v>40851</v>
      </c>
    </row>
    <row r="296" spans="1:72" x14ac:dyDescent="0.25">
      <c r="A296">
        <v>293</v>
      </c>
      <c r="B296">
        <v>46502</v>
      </c>
      <c r="C296">
        <v>53883</v>
      </c>
      <c r="D296" t="s">
        <v>2186</v>
      </c>
      <c r="E296" t="s">
        <v>5632</v>
      </c>
      <c r="F296">
        <v>0</v>
      </c>
      <c r="H296">
        <v>0</v>
      </c>
      <c r="J296">
        <v>0</v>
      </c>
      <c r="O296">
        <v>2245828</v>
      </c>
      <c r="P296">
        <v>6273104</v>
      </c>
      <c r="Q296">
        <v>3</v>
      </c>
      <c r="R296">
        <v>38.1584</v>
      </c>
      <c r="S296">
        <v>-121.50360000000001</v>
      </c>
      <c r="T296" t="s">
        <v>1373</v>
      </c>
      <c r="U296" t="s">
        <v>5177</v>
      </c>
      <c r="V296" t="s">
        <v>87</v>
      </c>
      <c r="W296" t="s">
        <v>87</v>
      </c>
      <c r="X296" t="s">
        <v>4474</v>
      </c>
      <c r="Y296" t="s">
        <v>59</v>
      </c>
      <c r="Z296" t="s">
        <v>4613</v>
      </c>
      <c r="AA296" t="s">
        <v>5178</v>
      </c>
      <c r="AB296" t="s">
        <v>5633</v>
      </c>
      <c r="AC296">
        <v>40851</v>
      </c>
      <c r="AD296" t="s">
        <v>4476</v>
      </c>
      <c r="AE296" t="s">
        <v>4558</v>
      </c>
      <c r="AF296" t="s">
        <v>5180</v>
      </c>
      <c r="AG296" t="s">
        <v>1756</v>
      </c>
      <c r="AH296" t="s">
        <v>5634</v>
      </c>
      <c r="AJ296" t="s">
        <v>1756</v>
      </c>
      <c r="AK296">
        <v>1</v>
      </c>
      <c r="AL296" t="s">
        <v>4474</v>
      </c>
      <c r="AM296" t="s">
        <v>78</v>
      </c>
      <c r="AN296">
        <v>180400121106</v>
      </c>
      <c r="AO296" t="s">
        <v>78</v>
      </c>
      <c r="AP296">
        <v>92.6</v>
      </c>
      <c r="AQ296" t="s">
        <v>78</v>
      </c>
      <c r="AR296" t="s">
        <v>4430</v>
      </c>
      <c r="AS296" t="s">
        <v>4431</v>
      </c>
      <c r="AT296" t="s">
        <v>78</v>
      </c>
      <c r="AU296" t="s">
        <v>78</v>
      </c>
      <c r="AV296" t="s">
        <v>78</v>
      </c>
      <c r="AW296" t="s">
        <v>78</v>
      </c>
      <c r="AX296" t="s">
        <v>78</v>
      </c>
      <c r="AY296" t="s">
        <v>55</v>
      </c>
      <c r="AZ296" t="s">
        <v>78</v>
      </c>
      <c r="BA296" t="s">
        <v>78</v>
      </c>
      <c r="BB296" t="s">
        <v>78</v>
      </c>
      <c r="BC296" t="s">
        <v>78</v>
      </c>
      <c r="BD296" t="s">
        <v>55</v>
      </c>
      <c r="BE296" t="s">
        <v>78</v>
      </c>
      <c r="BF296" t="s">
        <v>78</v>
      </c>
      <c r="BG296" t="s">
        <v>78</v>
      </c>
      <c r="BH296" t="s">
        <v>78</v>
      </c>
      <c r="BI296" t="s">
        <v>78</v>
      </c>
      <c r="BJ296" t="s">
        <v>78</v>
      </c>
      <c r="BK296" t="s">
        <v>78</v>
      </c>
      <c r="BL296" t="s">
        <v>78</v>
      </c>
      <c r="BM296" t="s">
        <v>78</v>
      </c>
      <c r="BN296" t="s">
        <v>55</v>
      </c>
      <c r="BO296" t="s">
        <v>55</v>
      </c>
      <c r="BP296" t="s">
        <v>78</v>
      </c>
      <c r="BQ296" t="s">
        <v>4432</v>
      </c>
      <c r="BR296">
        <v>1800</v>
      </c>
      <c r="BS296" s="45">
        <v>40359</v>
      </c>
      <c r="BT296" s="45">
        <v>40851</v>
      </c>
    </row>
    <row r="297" spans="1:72" x14ac:dyDescent="0.25">
      <c r="A297">
        <v>294</v>
      </c>
      <c r="B297">
        <v>46503</v>
      </c>
      <c r="C297">
        <v>53884</v>
      </c>
      <c r="D297" t="s">
        <v>2187</v>
      </c>
      <c r="E297" t="s">
        <v>5635</v>
      </c>
      <c r="F297">
        <v>0</v>
      </c>
      <c r="H297">
        <v>0</v>
      </c>
      <c r="J297">
        <v>0</v>
      </c>
      <c r="O297">
        <v>2231773</v>
      </c>
      <c r="P297">
        <v>6262297</v>
      </c>
      <c r="Q297">
        <v>3</v>
      </c>
      <c r="R297">
        <v>38.119500000000002</v>
      </c>
      <c r="S297">
        <v>-121.5407</v>
      </c>
      <c r="T297" t="s">
        <v>1373</v>
      </c>
      <c r="U297" t="s">
        <v>5589</v>
      </c>
      <c r="V297" t="s">
        <v>87</v>
      </c>
      <c r="W297" t="s">
        <v>87</v>
      </c>
      <c r="X297" t="s">
        <v>4474</v>
      </c>
      <c r="Y297" t="s">
        <v>59</v>
      </c>
      <c r="Z297" t="s">
        <v>4342</v>
      </c>
      <c r="AA297" t="s">
        <v>5178</v>
      </c>
      <c r="AB297" t="s">
        <v>5636</v>
      </c>
      <c r="AC297">
        <v>40851</v>
      </c>
      <c r="AD297" t="s">
        <v>4476</v>
      </c>
      <c r="AE297" t="s">
        <v>4558</v>
      </c>
      <c r="AF297" t="s">
        <v>5180</v>
      </c>
      <c r="AG297" t="s">
        <v>1756</v>
      </c>
      <c r="AH297" t="s">
        <v>5637</v>
      </c>
      <c r="AJ297" t="s">
        <v>1756</v>
      </c>
      <c r="AK297">
        <v>1</v>
      </c>
      <c r="AL297" t="s">
        <v>4474</v>
      </c>
      <c r="AM297" t="s">
        <v>78</v>
      </c>
      <c r="AN297">
        <v>180400121106</v>
      </c>
      <c r="AO297" t="s">
        <v>78</v>
      </c>
      <c r="AP297">
        <v>190.1</v>
      </c>
      <c r="AQ297" t="s">
        <v>78</v>
      </c>
      <c r="AR297" t="s">
        <v>4430</v>
      </c>
      <c r="AS297" t="s">
        <v>4431</v>
      </c>
      <c r="AT297" t="s">
        <v>78</v>
      </c>
      <c r="AU297" t="s">
        <v>78</v>
      </c>
      <c r="AV297" t="s">
        <v>78</v>
      </c>
      <c r="AW297" t="s">
        <v>78</v>
      </c>
      <c r="AX297" t="s">
        <v>78</v>
      </c>
      <c r="AY297" t="s">
        <v>55</v>
      </c>
      <c r="AZ297" t="s">
        <v>78</v>
      </c>
      <c r="BA297" t="s">
        <v>78</v>
      </c>
      <c r="BB297" t="s">
        <v>78</v>
      </c>
      <c r="BC297" t="s">
        <v>78</v>
      </c>
      <c r="BD297" t="s">
        <v>55</v>
      </c>
      <c r="BE297" t="s">
        <v>78</v>
      </c>
      <c r="BF297" t="s">
        <v>78</v>
      </c>
      <c r="BG297" t="s">
        <v>78</v>
      </c>
      <c r="BH297" t="s">
        <v>78</v>
      </c>
      <c r="BI297" t="s">
        <v>78</v>
      </c>
      <c r="BJ297" t="s">
        <v>78</v>
      </c>
      <c r="BK297" t="s">
        <v>78</v>
      </c>
      <c r="BL297" t="s">
        <v>78</v>
      </c>
      <c r="BM297" t="s">
        <v>78</v>
      </c>
      <c r="BN297" t="s">
        <v>55</v>
      </c>
      <c r="BO297" t="s">
        <v>55</v>
      </c>
      <c r="BP297" t="s">
        <v>78</v>
      </c>
      <c r="BQ297" t="s">
        <v>4432</v>
      </c>
      <c r="BR297">
        <v>1800</v>
      </c>
      <c r="BS297" s="45">
        <v>40359</v>
      </c>
      <c r="BT297" s="45">
        <v>40851</v>
      </c>
    </row>
    <row r="298" spans="1:72" x14ac:dyDescent="0.25">
      <c r="A298">
        <v>295</v>
      </c>
      <c r="B298">
        <v>46510</v>
      </c>
      <c r="C298">
        <v>53892</v>
      </c>
      <c r="D298" t="s">
        <v>2188</v>
      </c>
      <c r="E298" t="s">
        <v>5638</v>
      </c>
      <c r="F298">
        <v>0</v>
      </c>
      <c r="H298">
        <v>0</v>
      </c>
      <c r="J298">
        <v>0</v>
      </c>
      <c r="O298">
        <v>2267426</v>
      </c>
      <c r="P298">
        <v>6274544</v>
      </c>
      <c r="Q298">
        <v>3</v>
      </c>
      <c r="R298">
        <v>38.217799999999997</v>
      </c>
      <c r="S298">
        <v>-121.49939999999999</v>
      </c>
      <c r="T298" t="s">
        <v>1373</v>
      </c>
      <c r="U298" t="s">
        <v>5177</v>
      </c>
      <c r="V298" t="s">
        <v>87</v>
      </c>
      <c r="W298" t="s">
        <v>87</v>
      </c>
      <c r="X298" t="s">
        <v>4474</v>
      </c>
      <c r="Y298" t="s">
        <v>59</v>
      </c>
      <c r="Z298" t="s">
        <v>4859</v>
      </c>
      <c r="AA298" t="s">
        <v>5178</v>
      </c>
      <c r="AB298" t="s">
        <v>5639</v>
      </c>
      <c r="AC298">
        <v>40851</v>
      </c>
      <c r="AD298" t="s">
        <v>4476</v>
      </c>
      <c r="AE298" t="s">
        <v>4558</v>
      </c>
      <c r="AF298" t="s">
        <v>5180</v>
      </c>
      <c r="AG298" t="s">
        <v>1756</v>
      </c>
      <c r="AH298" t="s">
        <v>5640</v>
      </c>
      <c r="AJ298" t="s">
        <v>1756</v>
      </c>
      <c r="AK298">
        <v>1</v>
      </c>
      <c r="AL298" t="s">
        <v>4474</v>
      </c>
      <c r="AM298" t="s">
        <v>78</v>
      </c>
      <c r="AN298">
        <v>180400121106</v>
      </c>
      <c r="AO298" t="s">
        <v>78</v>
      </c>
      <c r="AP298" t="s">
        <v>78</v>
      </c>
      <c r="AQ298" t="s">
        <v>78</v>
      </c>
      <c r="AR298" t="s">
        <v>4430</v>
      </c>
      <c r="AS298" t="s">
        <v>4431</v>
      </c>
      <c r="AT298" t="s">
        <v>78</v>
      </c>
      <c r="AU298" t="s">
        <v>78</v>
      </c>
      <c r="AV298" t="s">
        <v>78</v>
      </c>
      <c r="AW298" t="s">
        <v>78</v>
      </c>
      <c r="AX298" t="s">
        <v>78</v>
      </c>
      <c r="AY298" t="s">
        <v>78</v>
      </c>
      <c r="AZ298" t="s">
        <v>78</v>
      </c>
      <c r="BA298" t="s">
        <v>78</v>
      </c>
      <c r="BB298" t="s">
        <v>78</v>
      </c>
      <c r="BC298" t="s">
        <v>78</v>
      </c>
      <c r="BD298" t="s">
        <v>78</v>
      </c>
      <c r="BE298" t="s">
        <v>78</v>
      </c>
      <c r="BF298" t="s">
        <v>78</v>
      </c>
      <c r="BG298" t="s">
        <v>78</v>
      </c>
      <c r="BH298" t="s">
        <v>78</v>
      </c>
      <c r="BI298" t="s">
        <v>78</v>
      </c>
      <c r="BJ298" t="s">
        <v>78</v>
      </c>
      <c r="BK298" t="s">
        <v>78</v>
      </c>
      <c r="BL298" t="s">
        <v>78</v>
      </c>
      <c r="BM298" t="s">
        <v>78</v>
      </c>
      <c r="BN298" t="s">
        <v>55</v>
      </c>
      <c r="BO298" t="s">
        <v>55</v>
      </c>
      <c r="BP298" t="s">
        <v>78</v>
      </c>
      <c r="BQ298" t="s">
        <v>4432</v>
      </c>
      <c r="BR298">
        <v>1800</v>
      </c>
      <c r="BS298" s="45">
        <v>40359</v>
      </c>
      <c r="BT298" s="45">
        <v>40851</v>
      </c>
    </row>
    <row r="299" spans="1:72" x14ac:dyDescent="0.25">
      <c r="A299">
        <v>296</v>
      </c>
      <c r="B299">
        <v>46511</v>
      </c>
      <c r="C299">
        <v>53891</v>
      </c>
      <c r="D299" t="s">
        <v>2274</v>
      </c>
      <c r="E299" t="s">
        <v>5641</v>
      </c>
      <c r="F299">
        <v>0</v>
      </c>
      <c r="H299">
        <v>0</v>
      </c>
      <c r="J299">
        <v>0</v>
      </c>
      <c r="O299">
        <v>2187540</v>
      </c>
      <c r="P299">
        <v>6301280</v>
      </c>
      <c r="Q299">
        <v>3</v>
      </c>
      <c r="R299">
        <v>37.999200000000002</v>
      </c>
      <c r="S299">
        <v>-121.4037</v>
      </c>
      <c r="T299" t="s">
        <v>1634</v>
      </c>
      <c r="U299" t="s">
        <v>1606</v>
      </c>
      <c r="V299" t="s">
        <v>87</v>
      </c>
      <c r="W299" t="s">
        <v>87</v>
      </c>
      <c r="X299" t="s">
        <v>4474</v>
      </c>
      <c r="Y299" t="s">
        <v>59</v>
      </c>
      <c r="Z299" t="s">
        <v>4853</v>
      </c>
      <c r="AA299" t="s">
        <v>2275</v>
      </c>
      <c r="AB299" t="s">
        <v>69</v>
      </c>
      <c r="AC299">
        <v>40851</v>
      </c>
      <c r="AD299" t="s">
        <v>4476</v>
      </c>
      <c r="AE299" t="s">
        <v>3435</v>
      </c>
      <c r="AF299" t="s">
        <v>4870</v>
      </c>
      <c r="AG299" t="s">
        <v>2266</v>
      </c>
      <c r="AH299" t="s">
        <v>5642</v>
      </c>
      <c r="AJ299" t="s">
        <v>2267</v>
      </c>
      <c r="AK299">
        <v>1</v>
      </c>
      <c r="AL299" t="s">
        <v>4474</v>
      </c>
      <c r="AM299" t="s">
        <v>78</v>
      </c>
      <c r="AN299">
        <v>180400030504</v>
      </c>
      <c r="AO299" t="s">
        <v>78</v>
      </c>
      <c r="AP299">
        <v>73</v>
      </c>
      <c r="AQ299" t="s">
        <v>78</v>
      </c>
      <c r="AR299" t="s">
        <v>4430</v>
      </c>
      <c r="AS299" t="s">
        <v>4431</v>
      </c>
      <c r="AT299" t="s">
        <v>78</v>
      </c>
      <c r="AU299" t="s">
        <v>78</v>
      </c>
      <c r="AV299" t="s">
        <v>78</v>
      </c>
      <c r="AW299" t="s">
        <v>78</v>
      </c>
      <c r="AX299" t="s">
        <v>78</v>
      </c>
      <c r="AY299" t="s">
        <v>78</v>
      </c>
      <c r="AZ299" t="s">
        <v>78</v>
      </c>
      <c r="BA299" t="s">
        <v>78</v>
      </c>
      <c r="BB299" t="s">
        <v>78</v>
      </c>
      <c r="BC299" t="s">
        <v>78</v>
      </c>
      <c r="BD299" t="s">
        <v>55</v>
      </c>
      <c r="BE299" t="s">
        <v>78</v>
      </c>
      <c r="BF299" t="s">
        <v>78</v>
      </c>
      <c r="BG299" t="s">
        <v>78</v>
      </c>
      <c r="BH299" t="s">
        <v>78</v>
      </c>
      <c r="BI299" t="s">
        <v>78</v>
      </c>
      <c r="BJ299" t="s">
        <v>78</v>
      </c>
      <c r="BK299" t="s">
        <v>78</v>
      </c>
      <c r="BL299" t="s">
        <v>78</v>
      </c>
      <c r="BM299" t="s">
        <v>78</v>
      </c>
      <c r="BN299" t="s">
        <v>55</v>
      </c>
      <c r="BO299" t="s">
        <v>55</v>
      </c>
      <c r="BP299" t="s">
        <v>78</v>
      </c>
      <c r="BQ299" t="s">
        <v>4468</v>
      </c>
      <c r="BR299">
        <v>1800</v>
      </c>
      <c r="BS299" s="45">
        <v>40357</v>
      </c>
      <c r="BT299" s="45">
        <v>40851</v>
      </c>
    </row>
    <row r="300" spans="1:72" x14ac:dyDescent="0.25">
      <c r="A300">
        <v>297</v>
      </c>
      <c r="B300">
        <v>46182</v>
      </c>
      <c r="C300">
        <v>53561</v>
      </c>
      <c r="D300" t="s">
        <v>1351</v>
      </c>
      <c r="E300" t="s">
        <v>5643</v>
      </c>
      <c r="F300">
        <v>0</v>
      </c>
      <c r="H300">
        <v>0</v>
      </c>
      <c r="J300">
        <v>0</v>
      </c>
      <c r="O300">
        <v>2115289</v>
      </c>
      <c r="P300">
        <v>6309185</v>
      </c>
      <c r="Q300">
        <v>3</v>
      </c>
      <c r="R300">
        <v>37.801000000000002</v>
      </c>
      <c r="S300">
        <v>-121.37390000000001</v>
      </c>
      <c r="T300" t="s">
        <v>128</v>
      </c>
      <c r="U300" t="s">
        <v>5055</v>
      </c>
      <c r="V300" t="s">
        <v>87</v>
      </c>
      <c r="W300" t="s">
        <v>87</v>
      </c>
      <c r="X300" t="s">
        <v>4474</v>
      </c>
      <c r="Y300" t="s">
        <v>59</v>
      </c>
      <c r="Z300" t="s">
        <v>4222</v>
      </c>
      <c r="AA300" t="s">
        <v>1352</v>
      </c>
      <c r="AB300" t="s">
        <v>5644</v>
      </c>
      <c r="AC300">
        <v>40815</v>
      </c>
      <c r="AD300" t="s">
        <v>4476</v>
      </c>
      <c r="AE300" t="s">
        <v>3435</v>
      </c>
      <c r="AF300" t="s">
        <v>5052</v>
      </c>
      <c r="AG300" t="s">
        <v>1336</v>
      </c>
      <c r="AH300" t="s">
        <v>5645</v>
      </c>
      <c r="AJ300" t="s">
        <v>1337</v>
      </c>
      <c r="AK300">
        <v>1</v>
      </c>
      <c r="AL300" t="s">
        <v>4474</v>
      </c>
      <c r="AM300" t="s">
        <v>78</v>
      </c>
      <c r="AN300">
        <v>180400030601</v>
      </c>
      <c r="AO300" t="s">
        <v>78</v>
      </c>
      <c r="AP300">
        <v>98.5</v>
      </c>
      <c r="AQ300" t="s">
        <v>78</v>
      </c>
      <c r="AR300" t="s">
        <v>4430</v>
      </c>
      <c r="AS300" t="s">
        <v>4431</v>
      </c>
      <c r="AT300" t="s">
        <v>78</v>
      </c>
      <c r="AU300" t="s">
        <v>78</v>
      </c>
      <c r="AV300" t="s">
        <v>78</v>
      </c>
      <c r="AW300" t="s">
        <v>78</v>
      </c>
      <c r="AX300" t="s">
        <v>78</v>
      </c>
      <c r="AY300" t="s">
        <v>78</v>
      </c>
      <c r="AZ300" t="s">
        <v>78</v>
      </c>
      <c r="BA300" t="s">
        <v>78</v>
      </c>
      <c r="BB300" t="s">
        <v>78</v>
      </c>
      <c r="BC300" t="s">
        <v>78</v>
      </c>
      <c r="BD300" t="s">
        <v>55</v>
      </c>
      <c r="BE300" t="s">
        <v>78</v>
      </c>
      <c r="BF300" t="s">
        <v>78</v>
      </c>
      <c r="BG300" t="s">
        <v>78</v>
      </c>
      <c r="BH300" t="s">
        <v>78</v>
      </c>
      <c r="BI300" t="s">
        <v>78</v>
      </c>
      <c r="BJ300" t="s">
        <v>78</v>
      </c>
      <c r="BK300" t="s">
        <v>78</v>
      </c>
      <c r="BL300" t="s">
        <v>78</v>
      </c>
      <c r="BM300" t="s">
        <v>78</v>
      </c>
      <c r="BN300" t="s">
        <v>55</v>
      </c>
      <c r="BO300" t="s">
        <v>78</v>
      </c>
      <c r="BP300" t="s">
        <v>78</v>
      </c>
      <c r="BQ300" t="s">
        <v>4468</v>
      </c>
      <c r="BR300" t="s">
        <v>78</v>
      </c>
      <c r="BS300" s="45">
        <v>40360</v>
      </c>
      <c r="BT300" s="45">
        <v>40815</v>
      </c>
    </row>
    <row r="301" spans="1:72" x14ac:dyDescent="0.25">
      <c r="A301">
        <v>298</v>
      </c>
      <c r="B301">
        <v>46184</v>
      </c>
      <c r="C301">
        <v>53563</v>
      </c>
      <c r="D301" t="s">
        <v>1667</v>
      </c>
      <c r="E301" t="s">
        <v>5646</v>
      </c>
      <c r="F301">
        <v>0</v>
      </c>
      <c r="H301">
        <v>0</v>
      </c>
      <c r="J301">
        <v>0</v>
      </c>
      <c r="O301">
        <v>2157918</v>
      </c>
      <c r="P301">
        <v>6253638</v>
      </c>
      <c r="Q301">
        <v>3</v>
      </c>
      <c r="R301">
        <v>37.916400000000003</v>
      </c>
      <c r="S301">
        <v>-121.56780000000001</v>
      </c>
      <c r="T301" t="s">
        <v>1634</v>
      </c>
      <c r="U301" t="s">
        <v>1666</v>
      </c>
      <c r="V301" t="s">
        <v>87</v>
      </c>
      <c r="W301" t="s">
        <v>87</v>
      </c>
      <c r="X301" t="s">
        <v>4474</v>
      </c>
      <c r="Y301" t="s">
        <v>94</v>
      </c>
      <c r="Z301" t="s">
        <v>4242</v>
      </c>
      <c r="AA301" t="s">
        <v>1663</v>
      </c>
      <c r="AC301">
        <v>40815</v>
      </c>
      <c r="AD301" t="s">
        <v>4476</v>
      </c>
      <c r="AE301" t="s">
        <v>3435</v>
      </c>
      <c r="AF301" t="s">
        <v>4502</v>
      </c>
      <c r="AG301" t="s">
        <v>1660</v>
      </c>
      <c r="AH301" t="s">
        <v>5647</v>
      </c>
      <c r="AJ301" t="s">
        <v>1661</v>
      </c>
      <c r="AK301">
        <v>1</v>
      </c>
      <c r="AL301" t="s">
        <v>4474</v>
      </c>
      <c r="AM301" t="s">
        <v>78</v>
      </c>
      <c r="AN301">
        <v>180400030802</v>
      </c>
      <c r="AO301" t="s">
        <v>78</v>
      </c>
      <c r="AP301">
        <v>375</v>
      </c>
      <c r="AQ301" t="s">
        <v>78</v>
      </c>
      <c r="AR301" t="s">
        <v>4430</v>
      </c>
      <c r="AS301" t="s">
        <v>4431</v>
      </c>
      <c r="AT301" t="s">
        <v>78</v>
      </c>
      <c r="AU301" t="s">
        <v>78</v>
      </c>
      <c r="AV301" t="s">
        <v>78</v>
      </c>
      <c r="AW301" t="s">
        <v>78</v>
      </c>
      <c r="AX301" t="s">
        <v>78</v>
      </c>
      <c r="AY301" t="s">
        <v>78</v>
      </c>
      <c r="AZ301" t="s">
        <v>78</v>
      </c>
      <c r="BA301" t="s">
        <v>78</v>
      </c>
      <c r="BB301" t="s">
        <v>78</v>
      </c>
      <c r="BC301" t="s">
        <v>78</v>
      </c>
      <c r="BD301" t="s">
        <v>55</v>
      </c>
      <c r="BE301" t="s">
        <v>78</v>
      </c>
      <c r="BF301" t="s">
        <v>78</v>
      </c>
      <c r="BG301" t="s">
        <v>78</v>
      </c>
      <c r="BH301" t="s">
        <v>78</v>
      </c>
      <c r="BI301" t="s">
        <v>78</v>
      </c>
      <c r="BJ301" t="s">
        <v>78</v>
      </c>
      <c r="BK301" t="s">
        <v>78</v>
      </c>
      <c r="BL301" t="s">
        <v>78</v>
      </c>
      <c r="BM301" t="s">
        <v>78</v>
      </c>
      <c r="BN301" t="s">
        <v>55</v>
      </c>
      <c r="BO301" t="s">
        <v>55</v>
      </c>
      <c r="BP301" t="s">
        <v>78</v>
      </c>
      <c r="BQ301" t="s">
        <v>4468</v>
      </c>
      <c r="BR301">
        <v>1800</v>
      </c>
      <c r="BS301" s="45">
        <v>40353</v>
      </c>
      <c r="BT301" s="45">
        <v>40815</v>
      </c>
    </row>
    <row r="302" spans="1:72" x14ac:dyDescent="0.25">
      <c r="A302">
        <v>299</v>
      </c>
      <c r="B302">
        <v>46195</v>
      </c>
      <c r="C302">
        <v>53568</v>
      </c>
      <c r="D302" t="s">
        <v>1659</v>
      </c>
      <c r="E302" t="s">
        <v>5648</v>
      </c>
      <c r="F302">
        <v>0</v>
      </c>
      <c r="H302">
        <v>0</v>
      </c>
      <c r="J302">
        <v>0</v>
      </c>
      <c r="O302">
        <v>2161562</v>
      </c>
      <c r="P302">
        <v>6255817</v>
      </c>
      <c r="Q302">
        <v>3</v>
      </c>
      <c r="R302">
        <v>37.926499999999997</v>
      </c>
      <c r="S302">
        <v>-121.5604</v>
      </c>
      <c r="T302" t="s">
        <v>1634</v>
      </c>
      <c r="U302" t="s">
        <v>1662</v>
      </c>
      <c r="V302" t="s">
        <v>87</v>
      </c>
      <c r="W302" t="s">
        <v>87</v>
      </c>
      <c r="X302" t="s">
        <v>4474</v>
      </c>
      <c r="Y302" t="s">
        <v>94</v>
      </c>
      <c r="Z302" t="s">
        <v>4242</v>
      </c>
      <c r="AA302" t="s">
        <v>1663</v>
      </c>
      <c r="AB302" t="s">
        <v>69</v>
      </c>
      <c r="AC302">
        <v>40819</v>
      </c>
      <c r="AD302" t="s">
        <v>4476</v>
      </c>
      <c r="AE302" t="s">
        <v>3435</v>
      </c>
      <c r="AF302" t="s">
        <v>5308</v>
      </c>
      <c r="AG302" t="s">
        <v>1660</v>
      </c>
      <c r="AH302" t="s">
        <v>5649</v>
      </c>
      <c r="AJ302" t="s">
        <v>1661</v>
      </c>
      <c r="AK302">
        <v>1</v>
      </c>
      <c r="AL302" t="s">
        <v>4474</v>
      </c>
      <c r="AM302" t="s">
        <v>78</v>
      </c>
      <c r="AN302">
        <v>180400030905</v>
      </c>
      <c r="AO302" t="s">
        <v>78</v>
      </c>
      <c r="AP302">
        <v>375</v>
      </c>
      <c r="AQ302" t="s">
        <v>78</v>
      </c>
      <c r="AR302" t="s">
        <v>4430</v>
      </c>
      <c r="AS302" t="s">
        <v>4431</v>
      </c>
      <c r="AT302" t="s">
        <v>78</v>
      </c>
      <c r="AU302" t="s">
        <v>78</v>
      </c>
      <c r="AV302" t="s">
        <v>78</v>
      </c>
      <c r="AW302" t="s">
        <v>78</v>
      </c>
      <c r="AX302" t="s">
        <v>78</v>
      </c>
      <c r="AY302" t="s">
        <v>78</v>
      </c>
      <c r="AZ302" t="s">
        <v>78</v>
      </c>
      <c r="BA302" t="s">
        <v>78</v>
      </c>
      <c r="BB302" t="s">
        <v>78</v>
      </c>
      <c r="BC302" t="s">
        <v>78</v>
      </c>
      <c r="BD302" t="s">
        <v>55</v>
      </c>
      <c r="BE302" t="s">
        <v>78</v>
      </c>
      <c r="BF302" t="s">
        <v>78</v>
      </c>
      <c r="BG302" t="s">
        <v>78</v>
      </c>
      <c r="BH302" t="s">
        <v>78</v>
      </c>
      <c r="BI302" t="s">
        <v>78</v>
      </c>
      <c r="BJ302" t="s">
        <v>78</v>
      </c>
      <c r="BK302" t="s">
        <v>78</v>
      </c>
      <c r="BL302" t="s">
        <v>78</v>
      </c>
      <c r="BM302" t="s">
        <v>78</v>
      </c>
      <c r="BN302" t="s">
        <v>55</v>
      </c>
      <c r="BO302" t="s">
        <v>55</v>
      </c>
      <c r="BP302" t="s">
        <v>78</v>
      </c>
      <c r="BQ302" t="s">
        <v>4468</v>
      </c>
      <c r="BR302">
        <v>1800</v>
      </c>
      <c r="BS302" s="45">
        <v>40353</v>
      </c>
      <c r="BT302" s="45">
        <v>40819</v>
      </c>
    </row>
    <row r="303" spans="1:72" x14ac:dyDescent="0.25">
      <c r="A303">
        <v>300</v>
      </c>
      <c r="B303">
        <v>46197</v>
      </c>
      <c r="C303">
        <v>53570</v>
      </c>
      <c r="D303" t="s">
        <v>1582</v>
      </c>
      <c r="E303" t="s">
        <v>5650</v>
      </c>
      <c r="F303">
        <v>0</v>
      </c>
      <c r="H303">
        <v>0</v>
      </c>
      <c r="J303">
        <v>0</v>
      </c>
      <c r="O303">
        <v>1840134</v>
      </c>
      <c r="P303">
        <v>6675148</v>
      </c>
      <c r="Q303">
        <v>2</v>
      </c>
      <c r="R303">
        <v>38.214399999999998</v>
      </c>
      <c r="S303">
        <v>-121.605</v>
      </c>
      <c r="V303" t="s">
        <v>87</v>
      </c>
      <c r="W303" t="s">
        <v>87</v>
      </c>
      <c r="X303" t="s">
        <v>4538</v>
      </c>
      <c r="Y303" t="s">
        <v>341</v>
      </c>
      <c r="Z303" t="s">
        <v>4613</v>
      </c>
      <c r="AA303" t="s">
        <v>1574</v>
      </c>
      <c r="AC303">
        <v>40819</v>
      </c>
      <c r="AD303" t="s">
        <v>4476</v>
      </c>
      <c r="AE303" t="s">
        <v>4540</v>
      </c>
      <c r="AF303" t="s">
        <v>4541</v>
      </c>
      <c r="AG303" t="s">
        <v>1571</v>
      </c>
      <c r="AH303" t="s">
        <v>5651</v>
      </c>
      <c r="AJ303" t="s">
        <v>5652</v>
      </c>
      <c r="AK303">
        <v>1</v>
      </c>
      <c r="AL303" t="s">
        <v>4538</v>
      </c>
      <c r="AM303" t="s">
        <v>78</v>
      </c>
      <c r="AN303">
        <v>180201630702</v>
      </c>
      <c r="AO303" t="s">
        <v>78</v>
      </c>
      <c r="AP303">
        <v>100</v>
      </c>
      <c r="AQ303" t="s">
        <v>78</v>
      </c>
      <c r="AR303" t="s">
        <v>4430</v>
      </c>
      <c r="AS303" t="s">
        <v>4431</v>
      </c>
      <c r="AT303" t="s">
        <v>78</v>
      </c>
      <c r="AU303" t="s">
        <v>78</v>
      </c>
      <c r="AV303" t="s">
        <v>78</v>
      </c>
      <c r="AW303" t="s">
        <v>78</v>
      </c>
      <c r="AX303" t="s">
        <v>78</v>
      </c>
      <c r="AY303" t="s">
        <v>78</v>
      </c>
      <c r="AZ303" t="s">
        <v>78</v>
      </c>
      <c r="BA303" t="s">
        <v>78</v>
      </c>
      <c r="BB303" t="s">
        <v>78</v>
      </c>
      <c r="BC303" t="s">
        <v>78</v>
      </c>
      <c r="BD303" t="s">
        <v>55</v>
      </c>
      <c r="BE303" t="s">
        <v>78</v>
      </c>
      <c r="BF303" t="s">
        <v>78</v>
      </c>
      <c r="BG303" t="s">
        <v>78</v>
      </c>
      <c r="BH303" t="s">
        <v>78</v>
      </c>
      <c r="BI303" t="s">
        <v>78</v>
      </c>
      <c r="BJ303" t="s">
        <v>78</v>
      </c>
      <c r="BK303" t="s">
        <v>78</v>
      </c>
      <c r="BL303" t="s">
        <v>78</v>
      </c>
      <c r="BM303" t="s">
        <v>78</v>
      </c>
      <c r="BN303" t="s">
        <v>55</v>
      </c>
      <c r="BO303" t="s">
        <v>78</v>
      </c>
      <c r="BP303" t="s">
        <v>78</v>
      </c>
      <c r="BQ303" t="s">
        <v>4468</v>
      </c>
      <c r="BR303">
        <v>1900</v>
      </c>
      <c r="BS303" s="45">
        <v>40373</v>
      </c>
      <c r="BT303" s="45">
        <v>40819</v>
      </c>
    </row>
    <row r="304" spans="1:72" x14ac:dyDescent="0.25">
      <c r="A304">
        <v>301</v>
      </c>
      <c r="B304">
        <v>46198</v>
      </c>
      <c r="C304">
        <v>53571</v>
      </c>
      <c r="D304" t="s">
        <v>1668</v>
      </c>
      <c r="E304" t="s">
        <v>5653</v>
      </c>
      <c r="F304">
        <v>0</v>
      </c>
      <c r="H304">
        <v>0</v>
      </c>
      <c r="J304">
        <v>0</v>
      </c>
      <c r="O304">
        <v>1928134</v>
      </c>
      <c r="P304">
        <v>6684624</v>
      </c>
      <c r="Q304">
        <v>2</v>
      </c>
      <c r="R304">
        <v>38.4559</v>
      </c>
      <c r="S304">
        <v>-121.5706</v>
      </c>
      <c r="T304" t="s">
        <v>1634</v>
      </c>
      <c r="U304" t="s">
        <v>1671</v>
      </c>
      <c r="V304" t="s">
        <v>87</v>
      </c>
      <c r="W304" t="s">
        <v>87</v>
      </c>
      <c r="X304" t="s">
        <v>4538</v>
      </c>
      <c r="Y304" t="s">
        <v>170</v>
      </c>
      <c r="Z304" t="s">
        <v>4668</v>
      </c>
      <c r="AA304" t="s">
        <v>5654</v>
      </c>
      <c r="AC304">
        <v>40819</v>
      </c>
      <c r="AD304" t="s">
        <v>4476</v>
      </c>
      <c r="AE304" t="s">
        <v>4540</v>
      </c>
      <c r="AF304" t="s">
        <v>4546</v>
      </c>
      <c r="AG304" t="s">
        <v>1669</v>
      </c>
      <c r="AH304" t="s">
        <v>5655</v>
      </c>
      <c r="AJ304" t="s">
        <v>5656</v>
      </c>
      <c r="AK304">
        <v>1</v>
      </c>
      <c r="AL304" t="s">
        <v>4538</v>
      </c>
      <c r="AM304" t="s">
        <v>78</v>
      </c>
      <c r="AN304">
        <v>180201630606</v>
      </c>
      <c r="AO304" t="s">
        <v>78</v>
      </c>
      <c r="AP304">
        <v>107</v>
      </c>
      <c r="AQ304" t="s">
        <v>78</v>
      </c>
      <c r="AR304" t="s">
        <v>4430</v>
      </c>
      <c r="AS304" t="s">
        <v>4431</v>
      </c>
      <c r="AT304" t="s">
        <v>78</v>
      </c>
      <c r="AU304" t="s">
        <v>78</v>
      </c>
      <c r="AV304" t="s">
        <v>78</v>
      </c>
      <c r="AW304" t="s">
        <v>78</v>
      </c>
      <c r="AX304" t="s">
        <v>78</v>
      </c>
      <c r="AY304" t="s">
        <v>78</v>
      </c>
      <c r="AZ304" t="s">
        <v>78</v>
      </c>
      <c r="BA304" t="s">
        <v>78</v>
      </c>
      <c r="BB304" t="s">
        <v>78</v>
      </c>
      <c r="BC304" t="s">
        <v>78</v>
      </c>
      <c r="BD304" t="s">
        <v>55</v>
      </c>
      <c r="BE304" t="s">
        <v>78</v>
      </c>
      <c r="BF304" t="s">
        <v>78</v>
      </c>
      <c r="BG304" t="s">
        <v>78</v>
      </c>
      <c r="BH304" t="s">
        <v>78</v>
      </c>
      <c r="BI304" t="s">
        <v>78</v>
      </c>
      <c r="BJ304" t="s">
        <v>78</v>
      </c>
      <c r="BK304" t="s">
        <v>78</v>
      </c>
      <c r="BL304" t="s">
        <v>78</v>
      </c>
      <c r="BM304" t="s">
        <v>78</v>
      </c>
      <c r="BN304" t="s">
        <v>55</v>
      </c>
      <c r="BO304" t="s">
        <v>78</v>
      </c>
      <c r="BP304" t="s">
        <v>78</v>
      </c>
      <c r="BQ304" t="s">
        <v>4468</v>
      </c>
      <c r="BR304">
        <v>1990</v>
      </c>
      <c r="BS304" s="45">
        <v>40360</v>
      </c>
      <c r="BT304" s="45">
        <v>40819</v>
      </c>
    </row>
    <row r="305" spans="1:72" x14ac:dyDescent="0.25">
      <c r="A305">
        <v>302</v>
      </c>
      <c r="B305">
        <v>46199</v>
      </c>
      <c r="C305">
        <v>53572</v>
      </c>
      <c r="D305" t="s">
        <v>1676</v>
      </c>
      <c r="E305" t="s">
        <v>5657</v>
      </c>
      <c r="F305">
        <v>0</v>
      </c>
      <c r="H305">
        <v>0</v>
      </c>
      <c r="J305">
        <v>0</v>
      </c>
      <c r="O305">
        <v>2159818</v>
      </c>
      <c r="P305">
        <v>6256398</v>
      </c>
      <c r="Q305">
        <v>3</v>
      </c>
      <c r="R305">
        <v>37.921700000000001</v>
      </c>
      <c r="S305">
        <v>-121.5583</v>
      </c>
      <c r="T305" t="s">
        <v>1634</v>
      </c>
      <c r="U305" t="s">
        <v>1666</v>
      </c>
      <c r="V305" t="s">
        <v>87</v>
      </c>
      <c r="W305" t="s">
        <v>87</v>
      </c>
      <c r="X305" t="s">
        <v>4474</v>
      </c>
      <c r="Y305" t="s">
        <v>94</v>
      </c>
      <c r="Z305" t="s">
        <v>4242</v>
      </c>
      <c r="AA305" t="s">
        <v>1663</v>
      </c>
      <c r="AC305">
        <v>40819</v>
      </c>
      <c r="AD305" t="s">
        <v>4476</v>
      </c>
      <c r="AE305" t="s">
        <v>3435</v>
      </c>
      <c r="AF305" t="s">
        <v>4960</v>
      </c>
      <c r="AG305" t="s">
        <v>1660</v>
      </c>
      <c r="AH305" t="s">
        <v>5658</v>
      </c>
      <c r="AJ305" t="s">
        <v>1661</v>
      </c>
      <c r="AK305">
        <v>1</v>
      </c>
      <c r="AL305" t="s">
        <v>4474</v>
      </c>
      <c r="AM305" t="s">
        <v>78</v>
      </c>
      <c r="AN305">
        <v>180400030605</v>
      </c>
      <c r="AO305" t="s">
        <v>78</v>
      </c>
      <c r="AP305">
        <v>375</v>
      </c>
      <c r="AQ305" t="s">
        <v>78</v>
      </c>
      <c r="AR305" t="s">
        <v>4430</v>
      </c>
      <c r="AS305" t="s">
        <v>4431</v>
      </c>
      <c r="AT305" t="s">
        <v>78</v>
      </c>
      <c r="AU305" t="s">
        <v>78</v>
      </c>
      <c r="AV305" t="s">
        <v>78</v>
      </c>
      <c r="AW305" t="s">
        <v>78</v>
      </c>
      <c r="AX305" t="s">
        <v>78</v>
      </c>
      <c r="AY305" t="s">
        <v>78</v>
      </c>
      <c r="AZ305" t="s">
        <v>78</v>
      </c>
      <c r="BA305" t="s">
        <v>78</v>
      </c>
      <c r="BB305" t="s">
        <v>78</v>
      </c>
      <c r="BC305" t="s">
        <v>78</v>
      </c>
      <c r="BD305" t="s">
        <v>55</v>
      </c>
      <c r="BE305" t="s">
        <v>78</v>
      </c>
      <c r="BF305" t="s">
        <v>78</v>
      </c>
      <c r="BG305" t="s">
        <v>78</v>
      </c>
      <c r="BH305" t="s">
        <v>78</v>
      </c>
      <c r="BI305" t="s">
        <v>78</v>
      </c>
      <c r="BJ305" t="s">
        <v>78</v>
      </c>
      <c r="BK305" t="s">
        <v>78</v>
      </c>
      <c r="BL305" t="s">
        <v>78</v>
      </c>
      <c r="BM305" t="s">
        <v>78</v>
      </c>
      <c r="BN305" t="s">
        <v>55</v>
      </c>
      <c r="BO305" t="s">
        <v>55</v>
      </c>
      <c r="BP305" t="s">
        <v>78</v>
      </c>
      <c r="BQ305" t="s">
        <v>4468</v>
      </c>
      <c r="BR305">
        <v>1800</v>
      </c>
      <c r="BS305" s="45">
        <v>40353</v>
      </c>
      <c r="BT305" s="45">
        <v>40819</v>
      </c>
    </row>
    <row r="306" spans="1:72" x14ac:dyDescent="0.25">
      <c r="A306">
        <v>303</v>
      </c>
      <c r="B306">
        <v>46200</v>
      </c>
      <c r="C306">
        <v>53573</v>
      </c>
      <c r="D306" t="s">
        <v>1677</v>
      </c>
      <c r="E306" t="s">
        <v>5659</v>
      </c>
      <c r="F306">
        <v>1</v>
      </c>
      <c r="G306" t="s">
        <v>4420</v>
      </c>
      <c r="H306">
        <v>5</v>
      </c>
      <c r="I306" t="s">
        <v>4421</v>
      </c>
      <c r="J306">
        <v>1</v>
      </c>
      <c r="L306" t="s">
        <v>4434</v>
      </c>
      <c r="M306" t="s">
        <v>4422</v>
      </c>
      <c r="N306" t="s">
        <v>4423</v>
      </c>
      <c r="O306">
        <v>2142512</v>
      </c>
      <c r="P306">
        <v>6308356</v>
      </c>
      <c r="Q306">
        <v>3</v>
      </c>
      <c r="R306">
        <v>37.875700000000002</v>
      </c>
      <c r="S306">
        <v>-121.3776</v>
      </c>
      <c r="T306" t="s">
        <v>1679</v>
      </c>
      <c r="U306" t="s">
        <v>604</v>
      </c>
      <c r="V306" t="s">
        <v>87</v>
      </c>
      <c r="W306" t="s">
        <v>87</v>
      </c>
      <c r="X306" t="s">
        <v>4474</v>
      </c>
      <c r="Y306" t="s">
        <v>59</v>
      </c>
      <c r="Z306" t="s">
        <v>4853</v>
      </c>
      <c r="AA306" t="s">
        <v>765</v>
      </c>
      <c r="AB306" t="s">
        <v>5660</v>
      </c>
      <c r="AC306">
        <v>40820</v>
      </c>
      <c r="AD306" t="s">
        <v>4476</v>
      </c>
      <c r="AE306" t="s">
        <v>3435</v>
      </c>
      <c r="AF306" t="s">
        <v>4927</v>
      </c>
      <c r="AG306" t="s">
        <v>1678</v>
      </c>
      <c r="AH306" t="s">
        <v>5661</v>
      </c>
      <c r="AI306" t="s">
        <v>4981</v>
      </c>
      <c r="AJ306" t="s">
        <v>760</v>
      </c>
      <c r="AK306">
        <v>1</v>
      </c>
      <c r="AL306" t="s">
        <v>4474</v>
      </c>
      <c r="AM306" t="s">
        <v>78</v>
      </c>
      <c r="AN306">
        <v>180400030906</v>
      </c>
      <c r="AO306" t="s">
        <v>78</v>
      </c>
      <c r="AP306" t="s">
        <v>78</v>
      </c>
      <c r="AQ306" t="s">
        <v>78</v>
      </c>
      <c r="AR306" t="s">
        <v>4430</v>
      </c>
      <c r="AS306" t="s">
        <v>4431</v>
      </c>
      <c r="AT306" t="s">
        <v>78</v>
      </c>
      <c r="AU306" t="s">
        <v>78</v>
      </c>
      <c r="AV306" t="s">
        <v>78</v>
      </c>
      <c r="AW306" t="s">
        <v>78</v>
      </c>
      <c r="AX306" t="s">
        <v>78</v>
      </c>
      <c r="AY306" t="s">
        <v>78</v>
      </c>
      <c r="AZ306" t="s">
        <v>78</v>
      </c>
      <c r="BA306" t="s">
        <v>78</v>
      </c>
      <c r="BB306" t="s">
        <v>78</v>
      </c>
      <c r="BC306" t="s">
        <v>78</v>
      </c>
      <c r="BD306" t="s">
        <v>55</v>
      </c>
      <c r="BE306" t="s">
        <v>78</v>
      </c>
      <c r="BF306" t="s">
        <v>78</v>
      </c>
      <c r="BG306" t="s">
        <v>78</v>
      </c>
      <c r="BH306" t="s">
        <v>78</v>
      </c>
      <c r="BI306" t="s">
        <v>78</v>
      </c>
      <c r="BJ306" t="s">
        <v>78</v>
      </c>
      <c r="BK306" t="s">
        <v>78</v>
      </c>
      <c r="BL306" t="s">
        <v>78</v>
      </c>
      <c r="BM306" t="s">
        <v>78</v>
      </c>
      <c r="BN306" t="s">
        <v>78</v>
      </c>
      <c r="BO306" t="s">
        <v>55</v>
      </c>
      <c r="BP306" t="s">
        <v>78</v>
      </c>
      <c r="BQ306" t="s">
        <v>4432</v>
      </c>
      <c r="BR306">
        <v>1800</v>
      </c>
      <c r="BS306" s="45">
        <v>40359</v>
      </c>
      <c r="BT306" s="45">
        <v>40820</v>
      </c>
    </row>
    <row r="307" spans="1:72" x14ac:dyDescent="0.25">
      <c r="A307">
        <v>304</v>
      </c>
      <c r="B307">
        <v>46202</v>
      </c>
      <c r="C307">
        <v>53575</v>
      </c>
      <c r="D307" t="s">
        <v>1353</v>
      </c>
      <c r="E307" t="s">
        <v>5662</v>
      </c>
      <c r="F307">
        <v>0</v>
      </c>
      <c r="H307">
        <v>0</v>
      </c>
      <c r="J307">
        <v>0</v>
      </c>
      <c r="O307">
        <v>2116021</v>
      </c>
      <c r="P307">
        <v>6300755</v>
      </c>
      <c r="Q307">
        <v>3</v>
      </c>
      <c r="R307">
        <v>37.802799999999998</v>
      </c>
      <c r="S307">
        <v>-121.40309999999999</v>
      </c>
      <c r="T307" t="s">
        <v>128</v>
      </c>
      <c r="U307" t="s">
        <v>5055</v>
      </c>
      <c r="V307" t="s">
        <v>87</v>
      </c>
      <c r="W307" t="s">
        <v>87</v>
      </c>
      <c r="X307" t="s">
        <v>4474</v>
      </c>
      <c r="Y307" t="s">
        <v>59</v>
      </c>
      <c r="Z307" t="s">
        <v>4134</v>
      </c>
      <c r="AA307" t="s">
        <v>1354</v>
      </c>
      <c r="AB307" t="s">
        <v>5663</v>
      </c>
      <c r="AC307">
        <v>40820</v>
      </c>
      <c r="AD307" t="s">
        <v>4476</v>
      </c>
      <c r="AE307" t="s">
        <v>3435</v>
      </c>
      <c r="AF307" t="s">
        <v>5052</v>
      </c>
      <c r="AG307" t="s">
        <v>1336</v>
      </c>
      <c r="AH307" t="s">
        <v>5664</v>
      </c>
      <c r="AJ307" t="s">
        <v>1337</v>
      </c>
      <c r="AK307">
        <v>1</v>
      </c>
      <c r="AL307" t="s">
        <v>4474</v>
      </c>
      <c r="AM307" t="s">
        <v>78</v>
      </c>
      <c r="AN307">
        <v>180400030601</v>
      </c>
      <c r="AO307" t="s">
        <v>78</v>
      </c>
      <c r="AP307">
        <v>87.2</v>
      </c>
      <c r="AQ307" t="s">
        <v>78</v>
      </c>
      <c r="AR307" t="s">
        <v>4430</v>
      </c>
      <c r="AS307" t="s">
        <v>4431</v>
      </c>
      <c r="AT307" t="s">
        <v>78</v>
      </c>
      <c r="AU307" t="s">
        <v>78</v>
      </c>
      <c r="AV307" t="s">
        <v>78</v>
      </c>
      <c r="AW307" t="s">
        <v>78</v>
      </c>
      <c r="AX307" t="s">
        <v>78</v>
      </c>
      <c r="AY307" t="s">
        <v>78</v>
      </c>
      <c r="AZ307" t="s">
        <v>78</v>
      </c>
      <c r="BA307" t="s">
        <v>78</v>
      </c>
      <c r="BB307" t="s">
        <v>78</v>
      </c>
      <c r="BC307" t="s">
        <v>78</v>
      </c>
      <c r="BD307" t="s">
        <v>55</v>
      </c>
      <c r="BE307" t="s">
        <v>78</v>
      </c>
      <c r="BF307" t="s">
        <v>78</v>
      </c>
      <c r="BG307" t="s">
        <v>78</v>
      </c>
      <c r="BH307" t="s">
        <v>78</v>
      </c>
      <c r="BI307" t="s">
        <v>78</v>
      </c>
      <c r="BJ307" t="s">
        <v>78</v>
      </c>
      <c r="BK307" t="s">
        <v>78</v>
      </c>
      <c r="BL307" t="s">
        <v>78</v>
      </c>
      <c r="BM307" t="s">
        <v>78</v>
      </c>
      <c r="BN307" t="s">
        <v>55</v>
      </c>
      <c r="BO307" t="s">
        <v>78</v>
      </c>
      <c r="BP307" t="s">
        <v>78</v>
      </c>
      <c r="BQ307" t="s">
        <v>4468</v>
      </c>
      <c r="BR307" t="s">
        <v>78</v>
      </c>
      <c r="BS307" s="45">
        <v>40360</v>
      </c>
      <c r="BT307" s="45">
        <v>40820</v>
      </c>
    </row>
    <row r="308" spans="1:72" x14ac:dyDescent="0.25">
      <c r="A308">
        <v>305</v>
      </c>
      <c r="B308">
        <v>46373</v>
      </c>
      <c r="C308">
        <v>53752</v>
      </c>
      <c r="D308" t="s">
        <v>1831</v>
      </c>
      <c r="E308" t="s">
        <v>5665</v>
      </c>
      <c r="F308">
        <v>5</v>
      </c>
      <c r="G308" t="s">
        <v>87</v>
      </c>
      <c r="H308">
        <v>4</v>
      </c>
      <c r="I308" t="s">
        <v>4421</v>
      </c>
      <c r="J308">
        <v>0</v>
      </c>
      <c r="N308" t="s">
        <v>4423</v>
      </c>
      <c r="O308">
        <v>1867366</v>
      </c>
      <c r="P308">
        <v>6688003</v>
      </c>
      <c r="Q308">
        <v>2</v>
      </c>
      <c r="R308">
        <v>38.289000000000001</v>
      </c>
      <c r="S308">
        <v>-121.5599</v>
      </c>
      <c r="T308" t="s">
        <v>1634</v>
      </c>
      <c r="U308" t="s">
        <v>137</v>
      </c>
      <c r="V308" t="s">
        <v>87</v>
      </c>
      <c r="W308" t="s">
        <v>87</v>
      </c>
      <c r="X308" t="s">
        <v>4538</v>
      </c>
      <c r="Y308" t="s">
        <v>341</v>
      </c>
      <c r="Z308" t="s">
        <v>4539</v>
      </c>
      <c r="AA308" t="s">
        <v>1818</v>
      </c>
      <c r="AB308" t="s">
        <v>5666</v>
      </c>
      <c r="AC308">
        <v>40841</v>
      </c>
      <c r="AD308" t="s">
        <v>4476</v>
      </c>
      <c r="AE308" t="s">
        <v>4540</v>
      </c>
      <c r="AF308" t="s">
        <v>4541</v>
      </c>
      <c r="AG308" t="s">
        <v>1815</v>
      </c>
      <c r="AH308" t="s">
        <v>5667</v>
      </c>
      <c r="AI308" t="s">
        <v>5156</v>
      </c>
      <c r="AJ308" t="s">
        <v>1816</v>
      </c>
      <c r="AK308">
        <v>1</v>
      </c>
      <c r="AL308" t="s">
        <v>4538</v>
      </c>
      <c r="AM308" t="s">
        <v>78</v>
      </c>
      <c r="AN308">
        <v>180201630702</v>
      </c>
      <c r="AO308" t="s">
        <v>78</v>
      </c>
      <c r="AP308" t="s">
        <v>78</v>
      </c>
      <c r="AQ308" t="s">
        <v>78</v>
      </c>
      <c r="AR308" t="s">
        <v>4430</v>
      </c>
      <c r="AS308" t="s">
        <v>4431</v>
      </c>
      <c r="AT308" t="s">
        <v>78</v>
      </c>
      <c r="AU308" t="s">
        <v>78</v>
      </c>
      <c r="AV308" t="s">
        <v>78</v>
      </c>
      <c r="AW308" t="s">
        <v>78</v>
      </c>
      <c r="AX308" t="s">
        <v>78</v>
      </c>
      <c r="AY308" t="s">
        <v>78</v>
      </c>
      <c r="AZ308" t="s">
        <v>78</v>
      </c>
      <c r="BA308" t="s">
        <v>78</v>
      </c>
      <c r="BB308" t="s">
        <v>78</v>
      </c>
      <c r="BC308" t="s">
        <v>78</v>
      </c>
      <c r="BD308" t="s">
        <v>55</v>
      </c>
      <c r="BE308" t="s">
        <v>78</v>
      </c>
      <c r="BF308" t="s">
        <v>78</v>
      </c>
      <c r="BG308" t="s">
        <v>78</v>
      </c>
      <c r="BH308" t="s">
        <v>78</v>
      </c>
      <c r="BI308" t="s">
        <v>78</v>
      </c>
      <c r="BJ308" t="s">
        <v>78</v>
      </c>
      <c r="BK308" t="s">
        <v>78</v>
      </c>
      <c r="BL308" t="s">
        <v>78</v>
      </c>
      <c r="BM308" t="s">
        <v>78</v>
      </c>
      <c r="BN308" t="s">
        <v>55</v>
      </c>
      <c r="BO308" t="s">
        <v>55</v>
      </c>
      <c r="BP308" t="s">
        <v>78</v>
      </c>
      <c r="BQ308" t="s">
        <v>4432</v>
      </c>
      <c r="BR308">
        <v>1800</v>
      </c>
      <c r="BS308" s="45">
        <v>40358</v>
      </c>
      <c r="BT308" s="45">
        <v>40841</v>
      </c>
    </row>
    <row r="309" spans="1:72" x14ac:dyDescent="0.25">
      <c r="A309">
        <v>306</v>
      </c>
      <c r="B309">
        <v>46374</v>
      </c>
      <c r="C309">
        <v>53746</v>
      </c>
      <c r="D309" t="s">
        <v>1842</v>
      </c>
      <c r="E309" t="s">
        <v>5668</v>
      </c>
      <c r="F309">
        <v>0</v>
      </c>
      <c r="H309">
        <v>0</v>
      </c>
      <c r="J309">
        <v>0</v>
      </c>
      <c r="O309">
        <v>2206211</v>
      </c>
      <c r="P309">
        <v>6296869</v>
      </c>
      <c r="Q309">
        <v>3</v>
      </c>
      <c r="R309">
        <v>38.0503</v>
      </c>
      <c r="S309">
        <v>-121.4196</v>
      </c>
      <c r="T309" t="s">
        <v>1791</v>
      </c>
      <c r="U309" t="s">
        <v>57</v>
      </c>
      <c r="V309" t="s">
        <v>87</v>
      </c>
      <c r="W309" t="s">
        <v>87</v>
      </c>
      <c r="X309" t="s">
        <v>4474</v>
      </c>
      <c r="Y309" t="s">
        <v>59</v>
      </c>
      <c r="Z309" t="s">
        <v>4334</v>
      </c>
      <c r="AA309" t="s">
        <v>1834</v>
      </c>
      <c r="AB309" t="s">
        <v>956</v>
      </c>
      <c r="AC309">
        <v>40841</v>
      </c>
      <c r="AD309" t="s">
        <v>4476</v>
      </c>
      <c r="AE309" t="s">
        <v>3435</v>
      </c>
      <c r="AF309" t="s">
        <v>4891</v>
      </c>
      <c r="AG309" t="s">
        <v>1750</v>
      </c>
      <c r="AH309" t="s">
        <v>5669</v>
      </c>
      <c r="AJ309" t="s">
        <v>1750</v>
      </c>
      <c r="AK309">
        <v>1</v>
      </c>
      <c r="AL309" t="s">
        <v>4474</v>
      </c>
      <c r="AM309" t="s">
        <v>78</v>
      </c>
      <c r="AN309">
        <v>180400030902</v>
      </c>
      <c r="AO309" t="s">
        <v>78</v>
      </c>
      <c r="AP309">
        <v>608</v>
      </c>
      <c r="AQ309" t="s">
        <v>78</v>
      </c>
      <c r="AR309" t="s">
        <v>4430</v>
      </c>
      <c r="AS309" t="s">
        <v>4431</v>
      </c>
      <c r="AT309" t="s">
        <v>78</v>
      </c>
      <c r="AU309" t="s">
        <v>78</v>
      </c>
      <c r="AV309" t="s">
        <v>78</v>
      </c>
      <c r="AW309" t="s">
        <v>78</v>
      </c>
      <c r="AX309" t="s">
        <v>78</v>
      </c>
      <c r="AY309" t="s">
        <v>78</v>
      </c>
      <c r="AZ309" t="s">
        <v>78</v>
      </c>
      <c r="BA309" t="s">
        <v>78</v>
      </c>
      <c r="BB309" t="s">
        <v>78</v>
      </c>
      <c r="BC309" t="s">
        <v>78</v>
      </c>
      <c r="BD309" t="s">
        <v>55</v>
      </c>
      <c r="BE309" t="s">
        <v>78</v>
      </c>
      <c r="BF309" t="s">
        <v>78</v>
      </c>
      <c r="BG309" t="s">
        <v>78</v>
      </c>
      <c r="BH309" t="s">
        <v>78</v>
      </c>
      <c r="BI309" t="s">
        <v>78</v>
      </c>
      <c r="BJ309" t="s">
        <v>78</v>
      </c>
      <c r="BK309" t="s">
        <v>78</v>
      </c>
      <c r="BL309" t="s">
        <v>78</v>
      </c>
      <c r="BM309" t="s">
        <v>78</v>
      </c>
      <c r="BN309" t="s">
        <v>55</v>
      </c>
      <c r="BO309" t="s">
        <v>55</v>
      </c>
      <c r="BP309" t="s">
        <v>78</v>
      </c>
      <c r="BQ309" t="s">
        <v>4432</v>
      </c>
      <c r="BR309">
        <v>1800</v>
      </c>
      <c r="BS309" s="45">
        <v>40357</v>
      </c>
      <c r="BT309" s="45">
        <v>40841</v>
      </c>
    </row>
    <row r="310" spans="1:72" x14ac:dyDescent="0.25">
      <c r="A310">
        <v>307</v>
      </c>
      <c r="B310">
        <v>46379</v>
      </c>
      <c r="C310">
        <v>53759</v>
      </c>
      <c r="D310" t="s">
        <v>1770</v>
      </c>
      <c r="E310" t="s">
        <v>5670</v>
      </c>
      <c r="F310">
        <v>0</v>
      </c>
      <c r="H310">
        <v>0</v>
      </c>
      <c r="J310">
        <v>0</v>
      </c>
      <c r="O310">
        <v>2156173</v>
      </c>
      <c r="P310">
        <v>6286819</v>
      </c>
      <c r="Q310">
        <v>3</v>
      </c>
      <c r="R310">
        <v>37.912599999999998</v>
      </c>
      <c r="S310">
        <v>-121.45269999999999</v>
      </c>
      <c r="T310" t="s">
        <v>1373</v>
      </c>
      <c r="U310" t="s">
        <v>5671</v>
      </c>
      <c r="V310" t="s">
        <v>87</v>
      </c>
      <c r="W310" t="s">
        <v>87</v>
      </c>
      <c r="X310" t="s">
        <v>4474</v>
      </c>
      <c r="Y310" t="s">
        <v>59</v>
      </c>
      <c r="Z310" t="s">
        <v>4853</v>
      </c>
      <c r="AA310" t="s">
        <v>1772</v>
      </c>
      <c r="AC310">
        <v>40841</v>
      </c>
      <c r="AD310" t="s">
        <v>4476</v>
      </c>
      <c r="AE310" t="s">
        <v>3435</v>
      </c>
      <c r="AF310" t="s">
        <v>4884</v>
      </c>
      <c r="AG310" t="s">
        <v>1721</v>
      </c>
      <c r="AH310" t="s">
        <v>5672</v>
      </c>
      <c r="AJ310" t="s">
        <v>1722</v>
      </c>
      <c r="AK310">
        <v>1</v>
      </c>
      <c r="AL310" t="s">
        <v>4474</v>
      </c>
      <c r="AM310" t="s">
        <v>78</v>
      </c>
      <c r="AN310">
        <v>180400030503</v>
      </c>
      <c r="AO310" t="s">
        <v>78</v>
      </c>
      <c r="AP310">
        <v>153.4</v>
      </c>
      <c r="AQ310" t="s">
        <v>78</v>
      </c>
      <c r="AR310" t="s">
        <v>4430</v>
      </c>
      <c r="AS310" t="s">
        <v>4431</v>
      </c>
      <c r="AT310" t="s">
        <v>78</v>
      </c>
      <c r="AU310" t="s">
        <v>78</v>
      </c>
      <c r="AV310" t="s">
        <v>78</v>
      </c>
      <c r="AW310" t="s">
        <v>78</v>
      </c>
      <c r="AX310" t="s">
        <v>78</v>
      </c>
      <c r="AY310" t="s">
        <v>78</v>
      </c>
      <c r="AZ310" t="s">
        <v>78</v>
      </c>
      <c r="BA310" t="s">
        <v>78</v>
      </c>
      <c r="BB310" t="s">
        <v>78</v>
      </c>
      <c r="BC310" t="s">
        <v>78</v>
      </c>
      <c r="BD310" t="s">
        <v>55</v>
      </c>
      <c r="BE310" t="s">
        <v>78</v>
      </c>
      <c r="BF310" t="s">
        <v>78</v>
      </c>
      <c r="BG310" t="s">
        <v>78</v>
      </c>
      <c r="BH310" t="s">
        <v>78</v>
      </c>
      <c r="BI310" t="s">
        <v>78</v>
      </c>
      <c r="BJ310" t="s">
        <v>78</v>
      </c>
      <c r="BK310" t="s">
        <v>78</v>
      </c>
      <c r="BL310" t="s">
        <v>78</v>
      </c>
      <c r="BM310" t="s">
        <v>78</v>
      </c>
      <c r="BN310" t="s">
        <v>55</v>
      </c>
      <c r="BO310" t="s">
        <v>55</v>
      </c>
      <c r="BP310" t="s">
        <v>78</v>
      </c>
      <c r="BQ310" t="s">
        <v>4468</v>
      </c>
      <c r="BR310">
        <v>1800</v>
      </c>
      <c r="BS310" s="45">
        <v>40350</v>
      </c>
      <c r="BT310" s="45">
        <v>40841</v>
      </c>
    </row>
    <row r="311" spans="1:72" x14ac:dyDescent="0.25">
      <c r="A311">
        <v>308</v>
      </c>
      <c r="B311">
        <v>46381</v>
      </c>
      <c r="C311">
        <v>53761</v>
      </c>
      <c r="D311" t="s">
        <v>1774</v>
      </c>
      <c r="E311" t="s">
        <v>5673</v>
      </c>
      <c r="F311">
        <v>0</v>
      </c>
      <c r="H311">
        <v>0</v>
      </c>
      <c r="J311">
        <v>0</v>
      </c>
      <c r="O311">
        <v>2171628</v>
      </c>
      <c r="P311">
        <v>6243407</v>
      </c>
      <c r="Q311">
        <v>3</v>
      </c>
      <c r="R311">
        <v>37.953800000000001</v>
      </c>
      <c r="S311">
        <v>-121.60380000000001</v>
      </c>
      <c r="T311" t="s">
        <v>1373</v>
      </c>
      <c r="U311" t="s">
        <v>1751</v>
      </c>
      <c r="V311" t="s">
        <v>87</v>
      </c>
      <c r="W311" t="s">
        <v>87</v>
      </c>
      <c r="X311" t="s">
        <v>4474</v>
      </c>
      <c r="Y311" t="s">
        <v>94</v>
      </c>
      <c r="Z311" t="s">
        <v>4242</v>
      </c>
      <c r="AA311" t="s">
        <v>1752</v>
      </c>
      <c r="AC311">
        <v>40841</v>
      </c>
      <c r="AD311" t="s">
        <v>4476</v>
      </c>
      <c r="AE311" t="s">
        <v>3435</v>
      </c>
      <c r="AF311" t="s">
        <v>4574</v>
      </c>
      <c r="AG311" t="s">
        <v>1750</v>
      </c>
      <c r="AH311" t="s">
        <v>5674</v>
      </c>
      <c r="AJ311" t="s">
        <v>1750</v>
      </c>
      <c r="AK311">
        <v>1</v>
      </c>
      <c r="AL311" t="s">
        <v>4474</v>
      </c>
      <c r="AM311" t="s">
        <v>78</v>
      </c>
      <c r="AN311">
        <v>180400030803</v>
      </c>
      <c r="AO311" t="s">
        <v>78</v>
      </c>
      <c r="AP311">
        <v>160.5</v>
      </c>
      <c r="AQ311" t="s">
        <v>78</v>
      </c>
      <c r="AR311" t="s">
        <v>4430</v>
      </c>
      <c r="AS311" t="s">
        <v>4431</v>
      </c>
      <c r="AT311" t="s">
        <v>78</v>
      </c>
      <c r="AU311" t="s">
        <v>78</v>
      </c>
      <c r="AV311" t="s">
        <v>78</v>
      </c>
      <c r="AW311" t="s">
        <v>78</v>
      </c>
      <c r="AX311" t="s">
        <v>78</v>
      </c>
      <c r="AY311" t="s">
        <v>78</v>
      </c>
      <c r="AZ311" t="s">
        <v>78</v>
      </c>
      <c r="BA311" t="s">
        <v>78</v>
      </c>
      <c r="BB311" t="s">
        <v>78</v>
      </c>
      <c r="BC311" t="s">
        <v>78</v>
      </c>
      <c r="BD311" t="s">
        <v>55</v>
      </c>
      <c r="BE311" t="s">
        <v>78</v>
      </c>
      <c r="BF311" t="s">
        <v>78</v>
      </c>
      <c r="BG311" t="s">
        <v>78</v>
      </c>
      <c r="BH311" t="s">
        <v>78</v>
      </c>
      <c r="BI311" t="s">
        <v>78</v>
      </c>
      <c r="BJ311" t="s">
        <v>78</v>
      </c>
      <c r="BK311" t="s">
        <v>78</v>
      </c>
      <c r="BL311" t="s">
        <v>78</v>
      </c>
      <c r="BM311" t="s">
        <v>78</v>
      </c>
      <c r="BN311" t="s">
        <v>55</v>
      </c>
      <c r="BO311" t="s">
        <v>55</v>
      </c>
      <c r="BP311" t="s">
        <v>78</v>
      </c>
      <c r="BQ311" t="s">
        <v>4432</v>
      </c>
      <c r="BR311">
        <v>1800</v>
      </c>
      <c r="BS311" s="45">
        <v>40357</v>
      </c>
      <c r="BT311" s="45">
        <v>40841</v>
      </c>
    </row>
    <row r="312" spans="1:72" x14ac:dyDescent="0.25">
      <c r="A312">
        <v>309</v>
      </c>
      <c r="B312">
        <v>46382</v>
      </c>
      <c r="C312">
        <v>53765</v>
      </c>
      <c r="D312" t="s">
        <v>1835</v>
      </c>
      <c r="E312" t="s">
        <v>5675</v>
      </c>
      <c r="F312">
        <v>0</v>
      </c>
      <c r="H312">
        <v>0</v>
      </c>
      <c r="J312">
        <v>0</v>
      </c>
      <c r="O312">
        <v>1867820</v>
      </c>
      <c r="P312">
        <v>6668571</v>
      </c>
      <c r="Q312">
        <v>2</v>
      </c>
      <c r="R312">
        <v>38.290500000000002</v>
      </c>
      <c r="S312">
        <v>-121.6275</v>
      </c>
      <c r="T312" t="s">
        <v>931</v>
      </c>
      <c r="U312" t="s">
        <v>382</v>
      </c>
      <c r="V312" t="s">
        <v>87</v>
      </c>
      <c r="W312" t="s">
        <v>87</v>
      </c>
      <c r="X312" t="s">
        <v>4538</v>
      </c>
      <c r="Y312" t="s">
        <v>77</v>
      </c>
      <c r="Z312" t="s">
        <v>4551</v>
      </c>
      <c r="AA312" t="s">
        <v>932</v>
      </c>
      <c r="AB312" t="s">
        <v>3014</v>
      </c>
      <c r="AC312">
        <v>40842</v>
      </c>
      <c r="AD312" t="s">
        <v>4476</v>
      </c>
      <c r="AE312" t="s">
        <v>4540</v>
      </c>
      <c r="AF312" t="s">
        <v>4546</v>
      </c>
      <c r="AG312" t="s">
        <v>1836</v>
      </c>
      <c r="AH312" t="s">
        <v>5676</v>
      </c>
      <c r="AJ312" t="s">
        <v>1836</v>
      </c>
      <c r="AK312">
        <v>1</v>
      </c>
      <c r="AL312" t="s">
        <v>4538</v>
      </c>
      <c r="AM312" t="s">
        <v>78</v>
      </c>
      <c r="AN312">
        <v>180201630606</v>
      </c>
      <c r="AO312" t="s">
        <v>78</v>
      </c>
      <c r="AP312">
        <v>135.5</v>
      </c>
      <c r="AQ312" t="s">
        <v>78</v>
      </c>
      <c r="AR312" t="s">
        <v>4430</v>
      </c>
      <c r="AS312" t="s">
        <v>4431</v>
      </c>
      <c r="AT312" t="s">
        <v>78</v>
      </c>
      <c r="AU312" t="s">
        <v>78</v>
      </c>
      <c r="AV312" t="s">
        <v>78</v>
      </c>
      <c r="AW312" t="s">
        <v>78</v>
      </c>
      <c r="AX312" t="s">
        <v>78</v>
      </c>
      <c r="AY312" t="s">
        <v>78</v>
      </c>
      <c r="AZ312" t="s">
        <v>78</v>
      </c>
      <c r="BA312" t="s">
        <v>78</v>
      </c>
      <c r="BB312" t="s">
        <v>78</v>
      </c>
      <c r="BC312" t="s">
        <v>78</v>
      </c>
      <c r="BD312" t="s">
        <v>55</v>
      </c>
      <c r="BE312" t="s">
        <v>78</v>
      </c>
      <c r="BF312" t="s">
        <v>78</v>
      </c>
      <c r="BG312" t="s">
        <v>78</v>
      </c>
      <c r="BH312" t="s">
        <v>78</v>
      </c>
      <c r="BI312" t="s">
        <v>78</v>
      </c>
      <c r="BJ312" t="s">
        <v>78</v>
      </c>
      <c r="BK312" t="s">
        <v>78</v>
      </c>
      <c r="BL312" t="s">
        <v>78</v>
      </c>
      <c r="BM312" t="s">
        <v>78</v>
      </c>
      <c r="BN312" t="s">
        <v>55</v>
      </c>
      <c r="BO312" t="s">
        <v>78</v>
      </c>
      <c r="BP312" t="s">
        <v>78</v>
      </c>
      <c r="BQ312" t="s">
        <v>4432</v>
      </c>
      <c r="BR312">
        <v>1850</v>
      </c>
      <c r="BS312" s="45">
        <v>40358</v>
      </c>
      <c r="BT312" s="45">
        <v>40842</v>
      </c>
    </row>
    <row r="313" spans="1:72" x14ac:dyDescent="0.25">
      <c r="A313">
        <v>310</v>
      </c>
      <c r="B313">
        <v>47874</v>
      </c>
      <c r="C313">
        <v>55405</v>
      </c>
      <c r="D313" t="s">
        <v>2255</v>
      </c>
      <c r="E313" t="s">
        <v>5677</v>
      </c>
      <c r="F313">
        <v>0</v>
      </c>
      <c r="H313">
        <v>0</v>
      </c>
      <c r="J313">
        <v>0</v>
      </c>
      <c r="O313">
        <v>2162797</v>
      </c>
      <c r="P313">
        <v>6242179</v>
      </c>
      <c r="Q313">
        <v>3</v>
      </c>
      <c r="R313">
        <v>37.929499999999997</v>
      </c>
      <c r="S313">
        <v>-121.60769999999999</v>
      </c>
      <c r="T313" t="s">
        <v>1373</v>
      </c>
      <c r="U313" t="s">
        <v>2257</v>
      </c>
      <c r="V313" t="s">
        <v>87</v>
      </c>
      <c r="W313" t="s">
        <v>87</v>
      </c>
      <c r="X313" t="s">
        <v>4474</v>
      </c>
      <c r="Y313" t="s">
        <v>94</v>
      </c>
      <c r="Z313" t="s">
        <v>4242</v>
      </c>
      <c r="AA313" t="s">
        <v>1410</v>
      </c>
      <c r="AC313">
        <v>40947</v>
      </c>
      <c r="AD313" t="s">
        <v>4476</v>
      </c>
      <c r="AE313" t="s">
        <v>3435</v>
      </c>
      <c r="AF313" t="s">
        <v>5308</v>
      </c>
      <c r="AG313" t="s">
        <v>2256</v>
      </c>
      <c r="AH313" t="s">
        <v>5678</v>
      </c>
      <c r="AJ313" t="s">
        <v>2256</v>
      </c>
      <c r="AK313">
        <v>1</v>
      </c>
      <c r="AL313" t="s">
        <v>4474</v>
      </c>
      <c r="AM313" t="s">
        <v>78</v>
      </c>
      <c r="AN313">
        <v>180400030905</v>
      </c>
      <c r="AO313" t="s">
        <v>78</v>
      </c>
      <c r="AP313">
        <v>240</v>
      </c>
      <c r="AQ313" t="s">
        <v>78</v>
      </c>
      <c r="AR313" t="s">
        <v>4430</v>
      </c>
      <c r="AS313" t="s">
        <v>4431</v>
      </c>
      <c r="AT313" t="s">
        <v>78</v>
      </c>
      <c r="AU313" t="s">
        <v>78</v>
      </c>
      <c r="AV313" t="s">
        <v>78</v>
      </c>
      <c r="AW313" t="s">
        <v>78</v>
      </c>
      <c r="AX313" t="s">
        <v>78</v>
      </c>
      <c r="AY313" t="s">
        <v>78</v>
      </c>
      <c r="AZ313" t="s">
        <v>78</v>
      </c>
      <c r="BA313" t="s">
        <v>78</v>
      </c>
      <c r="BB313" t="s">
        <v>78</v>
      </c>
      <c r="BC313" t="s">
        <v>78</v>
      </c>
      <c r="BD313" t="s">
        <v>55</v>
      </c>
      <c r="BE313" t="s">
        <v>78</v>
      </c>
      <c r="BF313" t="s">
        <v>78</v>
      </c>
      <c r="BG313" t="s">
        <v>78</v>
      </c>
      <c r="BH313" t="s">
        <v>78</v>
      </c>
      <c r="BI313" t="s">
        <v>78</v>
      </c>
      <c r="BJ313" t="s">
        <v>78</v>
      </c>
      <c r="BK313" t="s">
        <v>78</v>
      </c>
      <c r="BL313" t="s">
        <v>78</v>
      </c>
      <c r="BM313" t="s">
        <v>78</v>
      </c>
      <c r="BN313" t="s">
        <v>55</v>
      </c>
      <c r="BO313" t="s">
        <v>55</v>
      </c>
      <c r="BP313" t="s">
        <v>78</v>
      </c>
      <c r="BQ313" t="s">
        <v>4468</v>
      </c>
      <c r="BR313">
        <v>1800</v>
      </c>
      <c r="BS313" s="45">
        <v>40359</v>
      </c>
      <c r="BT313" s="45">
        <v>40939</v>
      </c>
    </row>
    <row r="314" spans="1:72" x14ac:dyDescent="0.25">
      <c r="A314">
        <v>311</v>
      </c>
      <c r="B314">
        <v>47861</v>
      </c>
      <c r="C314">
        <v>55406</v>
      </c>
      <c r="D314" t="s">
        <v>2260</v>
      </c>
      <c r="E314" t="s">
        <v>5679</v>
      </c>
      <c r="F314">
        <v>5</v>
      </c>
      <c r="G314" t="s">
        <v>87</v>
      </c>
      <c r="H314">
        <v>3</v>
      </c>
      <c r="I314" t="s">
        <v>4421</v>
      </c>
      <c r="J314">
        <v>10</v>
      </c>
      <c r="N314" t="s">
        <v>4423</v>
      </c>
      <c r="O314">
        <v>1867754</v>
      </c>
      <c r="P314">
        <v>6668572</v>
      </c>
      <c r="Q314">
        <v>2</v>
      </c>
      <c r="R314">
        <v>38.290300000000002</v>
      </c>
      <c r="S314">
        <v>-121.6275</v>
      </c>
      <c r="T314" t="s">
        <v>216</v>
      </c>
      <c r="U314" t="s">
        <v>2262</v>
      </c>
      <c r="V314" t="s">
        <v>87</v>
      </c>
      <c r="W314" t="s">
        <v>87</v>
      </c>
      <c r="X314" t="s">
        <v>4538</v>
      </c>
      <c r="Y314" t="s">
        <v>77</v>
      </c>
      <c r="Z314" t="s">
        <v>4551</v>
      </c>
      <c r="AA314" t="s">
        <v>932</v>
      </c>
      <c r="AB314" t="s">
        <v>5680</v>
      </c>
      <c r="AC314">
        <v>40947</v>
      </c>
      <c r="AD314" t="s">
        <v>4476</v>
      </c>
      <c r="AE314" t="s">
        <v>4540</v>
      </c>
      <c r="AF314" t="s">
        <v>4546</v>
      </c>
      <c r="AG314" t="s">
        <v>2261</v>
      </c>
      <c r="AH314" t="s">
        <v>4880</v>
      </c>
      <c r="AI314" t="s">
        <v>5681</v>
      </c>
      <c r="AJ314" t="s">
        <v>5682</v>
      </c>
      <c r="AK314">
        <v>1</v>
      </c>
      <c r="AL314" t="s">
        <v>4538</v>
      </c>
      <c r="AM314" t="s">
        <v>78</v>
      </c>
      <c r="AN314">
        <v>180201630606</v>
      </c>
      <c r="AO314" t="s">
        <v>78</v>
      </c>
      <c r="AP314">
        <v>210</v>
      </c>
      <c r="AQ314" t="s">
        <v>78</v>
      </c>
      <c r="AR314" t="s">
        <v>4430</v>
      </c>
      <c r="AS314" t="s">
        <v>4431</v>
      </c>
      <c r="AT314" t="s">
        <v>78</v>
      </c>
      <c r="AU314" t="s">
        <v>78</v>
      </c>
      <c r="AV314" t="s">
        <v>78</v>
      </c>
      <c r="AW314" t="s">
        <v>78</v>
      </c>
      <c r="AX314" t="s">
        <v>78</v>
      </c>
      <c r="AY314" t="s">
        <v>78</v>
      </c>
      <c r="AZ314" t="s">
        <v>78</v>
      </c>
      <c r="BA314" t="s">
        <v>78</v>
      </c>
      <c r="BB314" t="s">
        <v>78</v>
      </c>
      <c r="BC314" t="s">
        <v>78</v>
      </c>
      <c r="BD314" t="s">
        <v>55</v>
      </c>
      <c r="BE314" t="s">
        <v>78</v>
      </c>
      <c r="BF314" t="s">
        <v>78</v>
      </c>
      <c r="BG314" t="s">
        <v>78</v>
      </c>
      <c r="BH314" t="s">
        <v>78</v>
      </c>
      <c r="BI314" t="s">
        <v>78</v>
      </c>
      <c r="BJ314" t="s">
        <v>78</v>
      </c>
      <c r="BK314" t="s">
        <v>78</v>
      </c>
      <c r="BL314" t="s">
        <v>78</v>
      </c>
      <c r="BM314" t="s">
        <v>78</v>
      </c>
      <c r="BN314" t="s">
        <v>55</v>
      </c>
      <c r="BO314" t="s">
        <v>55</v>
      </c>
      <c r="BP314" t="s">
        <v>78</v>
      </c>
      <c r="BQ314" t="s">
        <v>4432</v>
      </c>
      <c r="BR314">
        <v>1800</v>
      </c>
      <c r="BS314" s="45">
        <v>40359</v>
      </c>
      <c r="BT314" s="45">
        <v>40939</v>
      </c>
    </row>
    <row r="315" spans="1:72" x14ac:dyDescent="0.25">
      <c r="A315">
        <v>312</v>
      </c>
      <c r="B315">
        <v>48405</v>
      </c>
      <c r="C315">
        <v>54915</v>
      </c>
      <c r="D315" t="s">
        <v>2322</v>
      </c>
      <c r="E315" t="s">
        <v>5683</v>
      </c>
      <c r="F315">
        <v>0</v>
      </c>
      <c r="H315">
        <v>0</v>
      </c>
      <c r="J315">
        <v>0</v>
      </c>
      <c r="O315">
        <v>2218931</v>
      </c>
      <c r="P315">
        <v>6280949</v>
      </c>
      <c r="Q315">
        <v>3</v>
      </c>
      <c r="R315">
        <v>38.084800000000001</v>
      </c>
      <c r="S315">
        <v>-121.47539999999999</v>
      </c>
      <c r="T315" t="s">
        <v>1634</v>
      </c>
      <c r="U315" t="s">
        <v>1019</v>
      </c>
      <c r="V315" t="s">
        <v>87</v>
      </c>
      <c r="W315" t="s">
        <v>87</v>
      </c>
      <c r="X315" t="s">
        <v>4474</v>
      </c>
      <c r="Y315" t="s">
        <v>59</v>
      </c>
      <c r="Z315" t="s">
        <v>4334</v>
      </c>
      <c r="AA315" t="s">
        <v>2325</v>
      </c>
      <c r="AB315" t="s">
        <v>172</v>
      </c>
      <c r="AC315">
        <v>41277</v>
      </c>
      <c r="AD315" t="s">
        <v>4476</v>
      </c>
      <c r="AE315" t="s">
        <v>3435</v>
      </c>
      <c r="AF315" t="s">
        <v>4927</v>
      </c>
      <c r="AG315" t="s">
        <v>2323</v>
      </c>
      <c r="AH315" t="s">
        <v>5684</v>
      </c>
      <c r="AJ315" t="s">
        <v>2324</v>
      </c>
      <c r="AK315">
        <v>1</v>
      </c>
      <c r="AL315" t="s">
        <v>4474</v>
      </c>
      <c r="AM315" t="s">
        <v>78</v>
      </c>
      <c r="AN315">
        <v>180400030906</v>
      </c>
      <c r="AO315" t="s">
        <v>78</v>
      </c>
      <c r="AP315" t="s">
        <v>78</v>
      </c>
      <c r="AQ315" t="s">
        <v>78</v>
      </c>
      <c r="AR315" t="s">
        <v>4430</v>
      </c>
      <c r="AS315" t="s">
        <v>4431</v>
      </c>
      <c r="AT315" t="s">
        <v>78</v>
      </c>
      <c r="AU315" t="s">
        <v>78</v>
      </c>
      <c r="AV315" t="s">
        <v>78</v>
      </c>
      <c r="AW315" t="s">
        <v>78</v>
      </c>
      <c r="AX315" t="s">
        <v>78</v>
      </c>
      <c r="AY315" t="s">
        <v>78</v>
      </c>
      <c r="AZ315" t="s">
        <v>78</v>
      </c>
      <c r="BA315" t="s">
        <v>78</v>
      </c>
      <c r="BB315" t="s">
        <v>78</v>
      </c>
      <c r="BC315" t="s">
        <v>78</v>
      </c>
      <c r="BD315" t="s">
        <v>55</v>
      </c>
      <c r="BE315" t="s">
        <v>78</v>
      </c>
      <c r="BF315" t="s">
        <v>78</v>
      </c>
      <c r="BG315" t="s">
        <v>78</v>
      </c>
      <c r="BH315" t="s">
        <v>78</v>
      </c>
      <c r="BI315" t="s">
        <v>78</v>
      </c>
      <c r="BJ315" t="s">
        <v>78</v>
      </c>
      <c r="BK315" t="s">
        <v>78</v>
      </c>
      <c r="BL315" t="s">
        <v>78</v>
      </c>
      <c r="BM315" t="s">
        <v>78</v>
      </c>
      <c r="BN315" t="s">
        <v>55</v>
      </c>
      <c r="BO315" t="s">
        <v>55</v>
      </c>
      <c r="BP315" t="s">
        <v>78</v>
      </c>
      <c r="BQ315" t="s">
        <v>4468</v>
      </c>
      <c r="BR315">
        <v>1800</v>
      </c>
      <c r="BS315" s="45">
        <v>40352</v>
      </c>
      <c r="BT315" s="45">
        <v>40911</v>
      </c>
    </row>
    <row r="316" spans="1:72" x14ac:dyDescent="0.25">
      <c r="A316">
        <v>313</v>
      </c>
      <c r="B316">
        <v>46196</v>
      </c>
      <c r="C316">
        <v>53569</v>
      </c>
      <c r="D316" t="s">
        <v>1570</v>
      </c>
      <c r="E316" t="s">
        <v>5685</v>
      </c>
      <c r="F316">
        <v>0</v>
      </c>
      <c r="H316">
        <v>0</v>
      </c>
      <c r="J316">
        <v>0</v>
      </c>
      <c r="O316">
        <v>1841337</v>
      </c>
      <c r="P316">
        <v>6675710</v>
      </c>
      <c r="Q316">
        <v>2</v>
      </c>
      <c r="R316">
        <v>38.217700000000001</v>
      </c>
      <c r="S316">
        <v>-121.6031</v>
      </c>
      <c r="V316" t="s">
        <v>87</v>
      </c>
      <c r="W316" t="s">
        <v>87</v>
      </c>
      <c r="X316" t="s">
        <v>4538</v>
      </c>
      <c r="Y316" t="s">
        <v>341</v>
      </c>
      <c r="Z316" t="s">
        <v>4613</v>
      </c>
      <c r="AA316" t="s">
        <v>1585</v>
      </c>
      <c r="AB316" t="s">
        <v>5013</v>
      </c>
      <c r="AC316">
        <v>40819</v>
      </c>
      <c r="AD316" t="s">
        <v>4476</v>
      </c>
      <c r="AE316" t="s">
        <v>4540</v>
      </c>
      <c r="AF316" t="s">
        <v>4541</v>
      </c>
      <c r="AG316" t="s">
        <v>1571</v>
      </c>
      <c r="AH316" t="s">
        <v>5686</v>
      </c>
      <c r="AJ316" t="s">
        <v>5652</v>
      </c>
      <c r="AK316">
        <v>1</v>
      </c>
      <c r="AL316" t="s">
        <v>4538</v>
      </c>
      <c r="AM316" t="s">
        <v>78</v>
      </c>
      <c r="AN316">
        <v>180201630702</v>
      </c>
      <c r="AO316" t="s">
        <v>78</v>
      </c>
      <c r="AP316">
        <v>90</v>
      </c>
      <c r="AQ316" t="s">
        <v>78</v>
      </c>
      <c r="AR316" t="s">
        <v>4430</v>
      </c>
      <c r="AS316" t="s">
        <v>4431</v>
      </c>
      <c r="AT316" t="s">
        <v>78</v>
      </c>
      <c r="AU316" t="s">
        <v>78</v>
      </c>
      <c r="AV316" t="s">
        <v>78</v>
      </c>
      <c r="AW316" t="s">
        <v>78</v>
      </c>
      <c r="AX316" t="s">
        <v>78</v>
      </c>
      <c r="AY316" t="s">
        <v>78</v>
      </c>
      <c r="AZ316" t="s">
        <v>78</v>
      </c>
      <c r="BA316" t="s">
        <v>78</v>
      </c>
      <c r="BB316" t="s">
        <v>78</v>
      </c>
      <c r="BC316" t="s">
        <v>78</v>
      </c>
      <c r="BD316" t="s">
        <v>55</v>
      </c>
      <c r="BE316" t="s">
        <v>78</v>
      </c>
      <c r="BF316" t="s">
        <v>78</v>
      </c>
      <c r="BG316" t="s">
        <v>78</v>
      </c>
      <c r="BH316" t="s">
        <v>78</v>
      </c>
      <c r="BI316" t="s">
        <v>78</v>
      </c>
      <c r="BJ316" t="s">
        <v>78</v>
      </c>
      <c r="BK316" t="s">
        <v>78</v>
      </c>
      <c r="BL316" t="s">
        <v>78</v>
      </c>
      <c r="BM316" t="s">
        <v>78</v>
      </c>
      <c r="BN316" t="s">
        <v>55</v>
      </c>
      <c r="BO316" t="s">
        <v>78</v>
      </c>
      <c r="BP316" t="s">
        <v>78</v>
      </c>
      <c r="BQ316" t="s">
        <v>4468</v>
      </c>
      <c r="BR316">
        <v>1900</v>
      </c>
      <c r="BS316" s="45">
        <v>40373</v>
      </c>
      <c r="BT316" s="45">
        <v>40819</v>
      </c>
    </row>
    <row r="317" spans="1:72" x14ac:dyDescent="0.25">
      <c r="A317">
        <v>314</v>
      </c>
      <c r="B317">
        <v>46217</v>
      </c>
      <c r="C317">
        <v>53594</v>
      </c>
      <c r="D317" t="s">
        <v>1700</v>
      </c>
      <c r="E317" t="s">
        <v>5687</v>
      </c>
      <c r="F317">
        <v>0</v>
      </c>
      <c r="H317">
        <v>0</v>
      </c>
      <c r="J317">
        <v>0</v>
      </c>
      <c r="O317">
        <v>2169159</v>
      </c>
      <c r="P317">
        <v>6308644</v>
      </c>
      <c r="Q317">
        <v>3</v>
      </c>
      <c r="R317">
        <v>37.948900000000002</v>
      </c>
      <c r="S317">
        <v>-121.3775</v>
      </c>
      <c r="T317" t="s">
        <v>1634</v>
      </c>
      <c r="U317" t="s">
        <v>1703</v>
      </c>
      <c r="V317" t="s">
        <v>87</v>
      </c>
      <c r="W317" t="s">
        <v>87</v>
      </c>
      <c r="X317" t="s">
        <v>4474</v>
      </c>
      <c r="Y317" t="s">
        <v>59</v>
      </c>
      <c r="Z317" t="s">
        <v>4853</v>
      </c>
      <c r="AA317" t="s">
        <v>2397</v>
      </c>
      <c r="AC317">
        <v>40821</v>
      </c>
      <c r="AD317" t="s">
        <v>4476</v>
      </c>
      <c r="AE317" t="s">
        <v>3435</v>
      </c>
      <c r="AF317" t="s">
        <v>5688</v>
      </c>
      <c r="AG317" t="s">
        <v>1701</v>
      </c>
      <c r="AH317" t="s">
        <v>5689</v>
      </c>
      <c r="AJ317" t="s">
        <v>1702</v>
      </c>
      <c r="AK317">
        <v>1</v>
      </c>
      <c r="AL317" t="s">
        <v>4474</v>
      </c>
      <c r="AM317" t="s">
        <v>78</v>
      </c>
      <c r="AN317">
        <v>180400030501</v>
      </c>
      <c r="AO317" t="s">
        <v>78</v>
      </c>
      <c r="AP317">
        <v>115</v>
      </c>
      <c r="AQ317" t="s">
        <v>78</v>
      </c>
      <c r="AR317" t="s">
        <v>4430</v>
      </c>
      <c r="AS317" t="s">
        <v>4431</v>
      </c>
      <c r="AT317" t="s">
        <v>78</v>
      </c>
      <c r="AU317" t="s">
        <v>78</v>
      </c>
      <c r="AV317" t="s">
        <v>78</v>
      </c>
      <c r="AW317" t="s">
        <v>78</v>
      </c>
      <c r="AX317" t="s">
        <v>78</v>
      </c>
      <c r="AY317" t="s">
        <v>78</v>
      </c>
      <c r="AZ317" t="s">
        <v>78</v>
      </c>
      <c r="BA317" t="s">
        <v>78</v>
      </c>
      <c r="BB317" t="s">
        <v>78</v>
      </c>
      <c r="BC317" t="s">
        <v>78</v>
      </c>
      <c r="BD317" t="s">
        <v>55</v>
      </c>
      <c r="BE317" t="s">
        <v>78</v>
      </c>
      <c r="BF317" t="s">
        <v>78</v>
      </c>
      <c r="BG317" t="s">
        <v>78</v>
      </c>
      <c r="BH317" t="s">
        <v>78</v>
      </c>
      <c r="BI317" t="s">
        <v>78</v>
      </c>
      <c r="BJ317" t="s">
        <v>78</v>
      </c>
      <c r="BK317" t="s">
        <v>78</v>
      </c>
      <c r="BL317" t="s">
        <v>78</v>
      </c>
      <c r="BM317" t="s">
        <v>78</v>
      </c>
      <c r="BN317" t="s">
        <v>55</v>
      </c>
      <c r="BO317" t="s">
        <v>55</v>
      </c>
      <c r="BP317" t="s">
        <v>78</v>
      </c>
      <c r="BQ317" t="s">
        <v>4468</v>
      </c>
      <c r="BR317">
        <v>1800</v>
      </c>
      <c r="BS317" s="45">
        <v>40358</v>
      </c>
      <c r="BT317" s="45">
        <v>40821</v>
      </c>
    </row>
    <row r="318" spans="1:72" x14ac:dyDescent="0.25">
      <c r="A318">
        <v>315</v>
      </c>
      <c r="B318">
        <v>46231</v>
      </c>
      <c r="C318">
        <v>53601</v>
      </c>
      <c r="D318" t="s">
        <v>1698</v>
      </c>
      <c r="E318" t="s">
        <v>5690</v>
      </c>
      <c r="F318">
        <v>0</v>
      </c>
      <c r="H318">
        <v>0</v>
      </c>
      <c r="J318">
        <v>0</v>
      </c>
      <c r="O318">
        <v>2142459</v>
      </c>
      <c r="P318">
        <v>6308322</v>
      </c>
      <c r="Q318">
        <v>3</v>
      </c>
      <c r="R318">
        <v>37.875599999999999</v>
      </c>
      <c r="S318">
        <v>-121.37779999999999</v>
      </c>
      <c r="T318" t="s">
        <v>1634</v>
      </c>
      <c r="U318" t="s">
        <v>604</v>
      </c>
      <c r="V318" t="s">
        <v>87</v>
      </c>
      <c r="W318" t="s">
        <v>87</v>
      </c>
      <c r="X318" t="s">
        <v>4474</v>
      </c>
      <c r="Y318" t="s">
        <v>59</v>
      </c>
      <c r="Z318" t="s">
        <v>4853</v>
      </c>
      <c r="AA318" t="s">
        <v>5523</v>
      </c>
      <c r="AB318" t="s">
        <v>760</v>
      </c>
      <c r="AC318">
        <v>40822</v>
      </c>
      <c r="AD318" t="s">
        <v>4476</v>
      </c>
      <c r="AE318" t="s">
        <v>3435</v>
      </c>
      <c r="AF318" t="s">
        <v>4927</v>
      </c>
      <c r="AG318" t="s">
        <v>602</v>
      </c>
      <c r="AH318" t="s">
        <v>5388</v>
      </c>
      <c r="AJ318" t="s">
        <v>603</v>
      </c>
      <c r="AK318" t="s">
        <v>78</v>
      </c>
      <c r="AL318" t="s">
        <v>78</v>
      </c>
      <c r="AM318" t="s">
        <v>78</v>
      </c>
      <c r="AN318" t="s">
        <v>78</v>
      </c>
      <c r="AO318" t="s">
        <v>78</v>
      </c>
      <c r="AP318">
        <v>77.599999999999994</v>
      </c>
      <c r="AQ318" t="s">
        <v>78</v>
      </c>
      <c r="AR318" t="s">
        <v>4430</v>
      </c>
      <c r="AS318" t="s">
        <v>4529</v>
      </c>
      <c r="AT318" t="s">
        <v>78</v>
      </c>
      <c r="AU318" t="s">
        <v>78</v>
      </c>
      <c r="AV318" t="s">
        <v>55</v>
      </c>
      <c r="AW318" t="s">
        <v>78</v>
      </c>
      <c r="AX318" t="s">
        <v>78</v>
      </c>
      <c r="AY318" t="s">
        <v>78</v>
      </c>
      <c r="AZ318" t="s">
        <v>78</v>
      </c>
      <c r="BA318" t="s">
        <v>78</v>
      </c>
      <c r="BB318" t="s">
        <v>78</v>
      </c>
      <c r="BC318" t="s">
        <v>78</v>
      </c>
      <c r="BD318" t="s">
        <v>55</v>
      </c>
      <c r="BE318" t="s">
        <v>78</v>
      </c>
      <c r="BF318" t="s">
        <v>78</v>
      </c>
      <c r="BG318" t="s">
        <v>78</v>
      </c>
      <c r="BH318" t="s">
        <v>78</v>
      </c>
      <c r="BI318" t="s">
        <v>78</v>
      </c>
      <c r="BJ318" t="s">
        <v>78</v>
      </c>
      <c r="BK318" t="s">
        <v>78</v>
      </c>
      <c r="BL318" t="s">
        <v>55</v>
      </c>
      <c r="BM318" t="s">
        <v>78</v>
      </c>
      <c r="BN318" t="s">
        <v>55</v>
      </c>
      <c r="BO318" t="s">
        <v>55</v>
      </c>
      <c r="BP318" t="s">
        <v>78</v>
      </c>
      <c r="BQ318" t="s">
        <v>4468</v>
      </c>
      <c r="BR318">
        <v>1800</v>
      </c>
      <c r="BS318" s="45">
        <v>40358</v>
      </c>
      <c r="BT318" s="45">
        <v>40822</v>
      </c>
    </row>
    <row r="319" spans="1:72" x14ac:dyDescent="0.25">
      <c r="A319">
        <v>316</v>
      </c>
      <c r="B319">
        <v>45544</v>
      </c>
      <c r="C319">
        <v>53172</v>
      </c>
      <c r="D319" t="s">
        <v>976</v>
      </c>
      <c r="E319" t="s">
        <v>5691</v>
      </c>
      <c r="F319">
        <v>3</v>
      </c>
      <c r="G319" t="s">
        <v>87</v>
      </c>
      <c r="H319">
        <v>4</v>
      </c>
      <c r="I319" t="s">
        <v>4421</v>
      </c>
      <c r="J319">
        <v>27</v>
      </c>
      <c r="L319" t="s">
        <v>4448</v>
      </c>
      <c r="N319" t="s">
        <v>4423</v>
      </c>
      <c r="O319">
        <v>2219535</v>
      </c>
      <c r="P319">
        <v>6264149</v>
      </c>
      <c r="Q319">
        <v>3</v>
      </c>
      <c r="R319">
        <v>38.085999999999999</v>
      </c>
      <c r="S319">
        <v>-121.5337</v>
      </c>
      <c r="T319" t="s">
        <v>128</v>
      </c>
      <c r="U319" t="s">
        <v>5349</v>
      </c>
      <c r="V319" t="s">
        <v>87</v>
      </c>
      <c r="W319" t="s">
        <v>87</v>
      </c>
      <c r="X319" t="s">
        <v>4474</v>
      </c>
      <c r="Y319" t="s">
        <v>59</v>
      </c>
      <c r="Z319" t="s">
        <v>4342</v>
      </c>
      <c r="AA319" t="s">
        <v>967</v>
      </c>
      <c r="AB319" t="s">
        <v>5692</v>
      </c>
      <c r="AC319">
        <v>40737</v>
      </c>
      <c r="AD319" t="s">
        <v>4476</v>
      </c>
      <c r="AE319" t="s">
        <v>3435</v>
      </c>
      <c r="AF319" t="s">
        <v>4927</v>
      </c>
      <c r="AG319" t="s">
        <v>963</v>
      </c>
      <c r="AH319" t="s">
        <v>5693</v>
      </c>
      <c r="AI319" t="s">
        <v>5694</v>
      </c>
      <c r="AJ319" t="s">
        <v>964</v>
      </c>
      <c r="AK319">
        <v>1</v>
      </c>
      <c r="AL319" t="s">
        <v>4474</v>
      </c>
      <c r="AM319" t="s">
        <v>78</v>
      </c>
      <c r="AN319">
        <v>180400030906</v>
      </c>
      <c r="AO319" t="s">
        <v>78</v>
      </c>
      <c r="AP319">
        <v>148.80000000000001</v>
      </c>
      <c r="AQ319" t="s">
        <v>78</v>
      </c>
      <c r="AR319" t="s">
        <v>4430</v>
      </c>
      <c r="AS319" t="s">
        <v>4431</v>
      </c>
      <c r="AT319" t="s">
        <v>78</v>
      </c>
      <c r="AU319" t="s">
        <v>78</v>
      </c>
      <c r="AV319" t="s">
        <v>78</v>
      </c>
      <c r="AW319" t="s">
        <v>78</v>
      </c>
      <c r="AX319" t="s">
        <v>78</v>
      </c>
      <c r="AY319" t="s">
        <v>78</v>
      </c>
      <c r="AZ319" t="s">
        <v>78</v>
      </c>
      <c r="BA319" t="s">
        <v>78</v>
      </c>
      <c r="BB319" t="s">
        <v>78</v>
      </c>
      <c r="BC319" t="s">
        <v>78</v>
      </c>
      <c r="BD319" t="s">
        <v>55</v>
      </c>
      <c r="BE319" t="s">
        <v>78</v>
      </c>
      <c r="BF319" t="s">
        <v>78</v>
      </c>
      <c r="BG319" t="s">
        <v>78</v>
      </c>
      <c r="BH319" t="s">
        <v>78</v>
      </c>
      <c r="BI319" t="s">
        <v>78</v>
      </c>
      <c r="BJ319" t="s">
        <v>78</v>
      </c>
      <c r="BK319" t="s">
        <v>78</v>
      </c>
      <c r="BL319" t="s">
        <v>78</v>
      </c>
      <c r="BM319" t="s">
        <v>78</v>
      </c>
      <c r="BN319" t="s">
        <v>55</v>
      </c>
      <c r="BO319" t="s">
        <v>55</v>
      </c>
      <c r="BP319" t="s">
        <v>78</v>
      </c>
      <c r="BQ319" t="s">
        <v>4468</v>
      </c>
      <c r="BR319">
        <v>1800</v>
      </c>
      <c r="BS319" s="45">
        <v>40359</v>
      </c>
      <c r="BT319" s="45">
        <v>40737</v>
      </c>
    </row>
    <row r="320" spans="1:72" x14ac:dyDescent="0.25">
      <c r="A320">
        <v>317</v>
      </c>
      <c r="B320">
        <v>46100</v>
      </c>
      <c r="C320">
        <v>53473</v>
      </c>
      <c r="D320" t="s">
        <v>1440</v>
      </c>
      <c r="E320" t="s">
        <v>5695</v>
      </c>
      <c r="F320">
        <v>8</v>
      </c>
      <c r="G320" t="s">
        <v>87</v>
      </c>
      <c r="H320">
        <v>3</v>
      </c>
      <c r="I320" t="s">
        <v>4421</v>
      </c>
      <c r="J320">
        <v>26</v>
      </c>
      <c r="N320" t="s">
        <v>4423</v>
      </c>
      <c r="O320">
        <v>1944642</v>
      </c>
      <c r="P320">
        <v>6674799</v>
      </c>
      <c r="Q320">
        <v>2</v>
      </c>
      <c r="R320">
        <v>38.501300000000001</v>
      </c>
      <c r="S320">
        <v>-121.60469999999999</v>
      </c>
      <c r="T320" t="s">
        <v>216</v>
      </c>
      <c r="U320" t="s">
        <v>381</v>
      </c>
      <c r="V320" t="s">
        <v>87</v>
      </c>
      <c r="W320" t="s">
        <v>87</v>
      </c>
      <c r="X320" t="s">
        <v>4538</v>
      </c>
      <c r="Y320" t="s">
        <v>170</v>
      </c>
      <c r="Z320" t="s">
        <v>4657</v>
      </c>
      <c r="AA320" t="s">
        <v>5696</v>
      </c>
      <c r="AB320" t="s">
        <v>5697</v>
      </c>
      <c r="AC320">
        <v>40799</v>
      </c>
      <c r="AD320" t="s">
        <v>4476</v>
      </c>
      <c r="AE320" t="s">
        <v>4540</v>
      </c>
      <c r="AF320" t="s">
        <v>4546</v>
      </c>
      <c r="AG320" t="s">
        <v>1441</v>
      </c>
      <c r="AH320" t="s">
        <v>5698</v>
      </c>
      <c r="AI320" t="s">
        <v>5699</v>
      </c>
      <c r="AJ320" t="s">
        <v>1441</v>
      </c>
      <c r="AK320">
        <v>1</v>
      </c>
      <c r="AL320" t="s">
        <v>4538</v>
      </c>
      <c r="AM320" t="s">
        <v>78</v>
      </c>
      <c r="AN320">
        <v>180201630606</v>
      </c>
      <c r="AO320" t="s">
        <v>78</v>
      </c>
      <c r="AP320" t="s">
        <v>78</v>
      </c>
      <c r="AQ320" t="s">
        <v>78</v>
      </c>
      <c r="AR320" t="s">
        <v>4430</v>
      </c>
      <c r="AS320" t="s">
        <v>4431</v>
      </c>
      <c r="AT320" t="s">
        <v>78</v>
      </c>
      <c r="AU320" t="s">
        <v>78</v>
      </c>
      <c r="AV320" t="s">
        <v>78</v>
      </c>
      <c r="AW320" t="s">
        <v>78</v>
      </c>
      <c r="AX320" t="s">
        <v>78</v>
      </c>
      <c r="AY320" t="s">
        <v>55</v>
      </c>
      <c r="AZ320" t="s">
        <v>78</v>
      </c>
      <c r="BA320" t="s">
        <v>78</v>
      </c>
      <c r="BB320" t="s">
        <v>78</v>
      </c>
      <c r="BC320" t="s">
        <v>78</v>
      </c>
      <c r="BD320" t="s">
        <v>78</v>
      </c>
      <c r="BE320" t="s">
        <v>78</v>
      </c>
      <c r="BF320" t="s">
        <v>78</v>
      </c>
      <c r="BG320" t="s">
        <v>78</v>
      </c>
      <c r="BH320" t="s">
        <v>78</v>
      </c>
      <c r="BI320" t="s">
        <v>78</v>
      </c>
      <c r="BJ320" t="s">
        <v>78</v>
      </c>
      <c r="BK320" t="s">
        <v>78</v>
      </c>
      <c r="BL320" t="s">
        <v>78</v>
      </c>
      <c r="BM320" t="s">
        <v>78</v>
      </c>
      <c r="BN320" t="s">
        <v>55</v>
      </c>
      <c r="BO320" t="s">
        <v>78</v>
      </c>
      <c r="BP320" t="s">
        <v>78</v>
      </c>
      <c r="BQ320" t="s">
        <v>4432</v>
      </c>
      <c r="BR320">
        <v>1906</v>
      </c>
      <c r="BS320" s="45">
        <v>40359</v>
      </c>
      <c r="BT320" s="45">
        <v>40799</v>
      </c>
    </row>
    <row r="321" spans="1:72" x14ac:dyDescent="0.25">
      <c r="A321">
        <v>318</v>
      </c>
      <c r="B321">
        <v>46666</v>
      </c>
      <c r="C321">
        <v>54062</v>
      </c>
      <c r="D321" t="s">
        <v>2383</v>
      </c>
      <c r="E321" t="s">
        <v>5700</v>
      </c>
      <c r="F321">
        <v>0</v>
      </c>
      <c r="H321">
        <v>0</v>
      </c>
      <c r="J321">
        <v>0</v>
      </c>
      <c r="O321">
        <v>2186476</v>
      </c>
      <c r="P321">
        <v>6310453</v>
      </c>
      <c r="Q321">
        <v>3</v>
      </c>
      <c r="R321">
        <v>37.996499999999997</v>
      </c>
      <c r="S321">
        <v>-121.37179999999999</v>
      </c>
      <c r="T321" t="s">
        <v>1634</v>
      </c>
      <c r="U321" t="s">
        <v>1606</v>
      </c>
      <c r="V321" t="s">
        <v>87</v>
      </c>
      <c r="W321" t="s">
        <v>87</v>
      </c>
      <c r="X321" t="s">
        <v>4474</v>
      </c>
      <c r="Y321" t="s">
        <v>59</v>
      </c>
      <c r="Z321" t="s">
        <v>4511</v>
      </c>
      <c r="AA321" t="s">
        <v>2372</v>
      </c>
      <c r="AB321" t="s">
        <v>69</v>
      </c>
      <c r="AC321">
        <v>40862</v>
      </c>
      <c r="AD321" t="s">
        <v>4476</v>
      </c>
      <c r="AE321" t="s">
        <v>3435</v>
      </c>
      <c r="AF321" t="s">
        <v>4870</v>
      </c>
      <c r="AG321" t="s">
        <v>2370</v>
      </c>
      <c r="AH321" t="s">
        <v>5701</v>
      </c>
      <c r="AJ321" t="s">
        <v>2371</v>
      </c>
      <c r="AK321">
        <v>1</v>
      </c>
      <c r="AL321" t="s">
        <v>4474</v>
      </c>
      <c r="AM321" t="s">
        <v>78</v>
      </c>
      <c r="AN321">
        <v>180400030504</v>
      </c>
      <c r="AO321" t="s">
        <v>78</v>
      </c>
      <c r="AP321">
        <v>140</v>
      </c>
      <c r="AQ321" t="s">
        <v>78</v>
      </c>
      <c r="AR321" t="s">
        <v>4430</v>
      </c>
      <c r="AS321" t="s">
        <v>4431</v>
      </c>
      <c r="AT321" t="s">
        <v>78</v>
      </c>
      <c r="AU321" t="s">
        <v>78</v>
      </c>
      <c r="AV321" t="s">
        <v>78</v>
      </c>
      <c r="AW321" t="s">
        <v>78</v>
      </c>
      <c r="AX321" t="s">
        <v>78</v>
      </c>
      <c r="AY321" t="s">
        <v>78</v>
      </c>
      <c r="AZ321" t="s">
        <v>78</v>
      </c>
      <c r="BA321" t="s">
        <v>78</v>
      </c>
      <c r="BB321" t="s">
        <v>78</v>
      </c>
      <c r="BC321" t="s">
        <v>78</v>
      </c>
      <c r="BD321" t="s">
        <v>55</v>
      </c>
      <c r="BE321" t="s">
        <v>78</v>
      </c>
      <c r="BF321" t="s">
        <v>78</v>
      </c>
      <c r="BG321" t="s">
        <v>78</v>
      </c>
      <c r="BH321" t="s">
        <v>78</v>
      </c>
      <c r="BI321" t="s">
        <v>78</v>
      </c>
      <c r="BJ321" t="s">
        <v>78</v>
      </c>
      <c r="BK321" t="s">
        <v>78</v>
      </c>
      <c r="BL321" t="s">
        <v>78</v>
      </c>
      <c r="BM321" t="s">
        <v>78</v>
      </c>
      <c r="BN321" t="s">
        <v>55</v>
      </c>
      <c r="BO321" t="s">
        <v>55</v>
      </c>
      <c r="BP321" t="s">
        <v>78</v>
      </c>
      <c r="BQ321" t="s">
        <v>4468</v>
      </c>
      <c r="BR321">
        <v>1800</v>
      </c>
      <c r="BS321" s="45">
        <v>40358</v>
      </c>
      <c r="BT321" s="45">
        <v>40862</v>
      </c>
    </row>
    <row r="322" spans="1:72" x14ac:dyDescent="0.25">
      <c r="A322">
        <v>319</v>
      </c>
      <c r="B322">
        <v>46892</v>
      </c>
      <c r="C322">
        <v>54284</v>
      </c>
      <c r="D322" t="s">
        <v>2739</v>
      </c>
      <c r="E322" t="s">
        <v>5702</v>
      </c>
      <c r="F322">
        <v>3</v>
      </c>
      <c r="G322" t="s">
        <v>87</v>
      </c>
      <c r="H322">
        <v>5</v>
      </c>
      <c r="I322" t="s">
        <v>4421</v>
      </c>
      <c r="J322">
        <v>34</v>
      </c>
      <c r="L322" t="s">
        <v>4448</v>
      </c>
      <c r="M322" t="s">
        <v>4422</v>
      </c>
      <c r="N322" t="s">
        <v>4423</v>
      </c>
      <c r="O322">
        <v>2213648</v>
      </c>
      <c r="P322">
        <v>6297131</v>
      </c>
      <c r="Q322">
        <v>3</v>
      </c>
      <c r="R322">
        <v>38.070799999999998</v>
      </c>
      <c r="S322">
        <v>-121.419</v>
      </c>
      <c r="T322" t="s">
        <v>1634</v>
      </c>
      <c r="U322" t="s">
        <v>1002</v>
      </c>
      <c r="V322" t="s">
        <v>87</v>
      </c>
      <c r="W322" t="s">
        <v>87</v>
      </c>
      <c r="X322" t="s">
        <v>4474</v>
      </c>
      <c r="Y322" t="s">
        <v>59</v>
      </c>
      <c r="Z322" t="s">
        <v>4334</v>
      </c>
      <c r="AA322" t="s">
        <v>2677</v>
      </c>
      <c r="AB322" t="s">
        <v>69</v>
      </c>
      <c r="AC322">
        <v>40889</v>
      </c>
      <c r="AD322" t="s">
        <v>4476</v>
      </c>
      <c r="AE322" t="s">
        <v>3435</v>
      </c>
      <c r="AF322" t="s">
        <v>5036</v>
      </c>
      <c r="AG322" t="s">
        <v>2676</v>
      </c>
      <c r="AH322" t="s">
        <v>5703</v>
      </c>
      <c r="AI322" t="s">
        <v>5704</v>
      </c>
      <c r="AJ322" t="s">
        <v>2676</v>
      </c>
      <c r="AK322">
        <v>1</v>
      </c>
      <c r="AL322" t="s">
        <v>4474</v>
      </c>
      <c r="AM322" t="s">
        <v>78</v>
      </c>
      <c r="AN322">
        <v>180400030903</v>
      </c>
      <c r="AO322" t="s">
        <v>78</v>
      </c>
      <c r="AP322">
        <v>100</v>
      </c>
      <c r="AQ322" t="s">
        <v>78</v>
      </c>
      <c r="AR322" t="s">
        <v>4430</v>
      </c>
      <c r="AS322" t="s">
        <v>4431</v>
      </c>
      <c r="AT322" t="s">
        <v>78</v>
      </c>
      <c r="AU322" t="s">
        <v>78</v>
      </c>
      <c r="AV322" t="s">
        <v>78</v>
      </c>
      <c r="AW322" t="s">
        <v>78</v>
      </c>
      <c r="AX322" t="s">
        <v>78</v>
      </c>
      <c r="AY322" t="s">
        <v>78</v>
      </c>
      <c r="AZ322" t="s">
        <v>78</v>
      </c>
      <c r="BA322" t="s">
        <v>78</v>
      </c>
      <c r="BB322" t="s">
        <v>78</v>
      </c>
      <c r="BC322" t="s">
        <v>78</v>
      </c>
      <c r="BD322" t="s">
        <v>55</v>
      </c>
      <c r="BE322" t="s">
        <v>78</v>
      </c>
      <c r="BF322" t="s">
        <v>78</v>
      </c>
      <c r="BG322" t="s">
        <v>78</v>
      </c>
      <c r="BH322" t="s">
        <v>78</v>
      </c>
      <c r="BI322" t="s">
        <v>78</v>
      </c>
      <c r="BJ322" t="s">
        <v>78</v>
      </c>
      <c r="BK322" t="s">
        <v>78</v>
      </c>
      <c r="BL322" t="s">
        <v>78</v>
      </c>
      <c r="BM322" t="s">
        <v>78</v>
      </c>
      <c r="BN322" t="s">
        <v>55</v>
      </c>
      <c r="BO322" t="s">
        <v>55</v>
      </c>
      <c r="BP322" t="s">
        <v>78</v>
      </c>
      <c r="BQ322" t="s">
        <v>4432</v>
      </c>
      <c r="BR322">
        <v>1800</v>
      </c>
      <c r="BS322" s="45">
        <v>40358</v>
      </c>
      <c r="BT322" s="45">
        <v>40889</v>
      </c>
    </row>
    <row r="323" spans="1:72" x14ac:dyDescent="0.25">
      <c r="A323">
        <v>320</v>
      </c>
      <c r="B323">
        <v>47563</v>
      </c>
      <c r="C323">
        <v>54718</v>
      </c>
      <c r="D323" t="s">
        <v>3129</v>
      </c>
      <c r="E323" t="s">
        <v>5705</v>
      </c>
      <c r="F323">
        <v>0</v>
      </c>
      <c r="H323">
        <v>0</v>
      </c>
      <c r="J323">
        <v>0</v>
      </c>
      <c r="O323">
        <v>2191905</v>
      </c>
      <c r="P323">
        <v>6306835</v>
      </c>
      <c r="Q323">
        <v>3</v>
      </c>
      <c r="R323">
        <v>38.011299999999999</v>
      </c>
      <c r="S323">
        <v>-121.3845</v>
      </c>
      <c r="T323" t="s">
        <v>1634</v>
      </c>
      <c r="U323" t="s">
        <v>1606</v>
      </c>
      <c r="V323" t="s">
        <v>87</v>
      </c>
      <c r="W323" t="s">
        <v>87</v>
      </c>
      <c r="X323" t="s">
        <v>4474</v>
      </c>
      <c r="Y323" t="s">
        <v>59</v>
      </c>
      <c r="Z323" t="s">
        <v>4334</v>
      </c>
      <c r="AA323" t="s">
        <v>3132</v>
      </c>
      <c r="AB323" t="s">
        <v>69</v>
      </c>
      <c r="AC323">
        <v>40914</v>
      </c>
      <c r="AD323" t="s">
        <v>4476</v>
      </c>
      <c r="AE323" t="s">
        <v>3435</v>
      </c>
      <c r="AF323" t="s">
        <v>4870</v>
      </c>
      <c r="AG323" t="s">
        <v>3130</v>
      </c>
      <c r="AH323" t="s">
        <v>5706</v>
      </c>
      <c r="AJ323" t="s">
        <v>3131</v>
      </c>
      <c r="AK323">
        <v>1</v>
      </c>
      <c r="AL323" t="s">
        <v>4474</v>
      </c>
      <c r="AM323" t="s">
        <v>78</v>
      </c>
      <c r="AN323">
        <v>180400030504</v>
      </c>
      <c r="AO323" t="s">
        <v>78</v>
      </c>
      <c r="AP323">
        <v>49</v>
      </c>
      <c r="AQ323" t="s">
        <v>78</v>
      </c>
      <c r="AR323" t="s">
        <v>4430</v>
      </c>
      <c r="AS323" t="s">
        <v>4431</v>
      </c>
      <c r="AT323" t="s">
        <v>78</v>
      </c>
      <c r="AU323" t="s">
        <v>78</v>
      </c>
      <c r="AV323" t="s">
        <v>78</v>
      </c>
      <c r="AW323" t="s">
        <v>55</v>
      </c>
      <c r="AX323" t="s">
        <v>78</v>
      </c>
      <c r="AY323" t="s">
        <v>55</v>
      </c>
      <c r="AZ323" t="s">
        <v>78</v>
      </c>
      <c r="BA323" t="s">
        <v>78</v>
      </c>
      <c r="BB323" t="s">
        <v>78</v>
      </c>
      <c r="BC323" t="s">
        <v>78</v>
      </c>
      <c r="BD323" t="s">
        <v>55</v>
      </c>
      <c r="BE323" t="s">
        <v>78</v>
      </c>
      <c r="BF323" t="s">
        <v>78</v>
      </c>
      <c r="BG323" t="s">
        <v>78</v>
      </c>
      <c r="BH323" t="s">
        <v>78</v>
      </c>
      <c r="BI323" t="s">
        <v>78</v>
      </c>
      <c r="BJ323" t="s">
        <v>78</v>
      </c>
      <c r="BK323" t="s">
        <v>78</v>
      </c>
      <c r="BL323" t="s">
        <v>78</v>
      </c>
      <c r="BM323" t="s">
        <v>78</v>
      </c>
      <c r="BN323" t="s">
        <v>55</v>
      </c>
      <c r="BO323" t="s">
        <v>55</v>
      </c>
      <c r="BP323" t="s">
        <v>78</v>
      </c>
      <c r="BQ323" t="s">
        <v>4468</v>
      </c>
      <c r="BR323">
        <v>1800</v>
      </c>
      <c r="BS323" s="45">
        <v>40359</v>
      </c>
      <c r="BT323" s="45">
        <v>40905</v>
      </c>
    </row>
    <row r="324" spans="1:72" x14ac:dyDescent="0.25">
      <c r="A324">
        <v>321</v>
      </c>
      <c r="B324">
        <v>51033</v>
      </c>
      <c r="C324">
        <v>55846</v>
      </c>
      <c r="D324" t="s">
        <v>860</v>
      </c>
      <c r="E324" t="s">
        <v>5707</v>
      </c>
      <c r="F324">
        <v>21</v>
      </c>
      <c r="G324" t="s">
        <v>87</v>
      </c>
      <c r="H324">
        <v>2</v>
      </c>
      <c r="I324" t="s">
        <v>4421</v>
      </c>
      <c r="J324">
        <v>4</v>
      </c>
      <c r="N324" t="s">
        <v>4423</v>
      </c>
      <c r="O324">
        <v>2384522</v>
      </c>
      <c r="P324">
        <v>6631868</v>
      </c>
      <c r="Q324">
        <v>2</v>
      </c>
      <c r="R324">
        <v>39.709499999999998</v>
      </c>
      <c r="S324">
        <v>-121.7505</v>
      </c>
      <c r="T324" t="s">
        <v>137</v>
      </c>
      <c r="U324" t="s">
        <v>863</v>
      </c>
      <c r="V324" t="s">
        <v>87</v>
      </c>
      <c r="W324" t="s">
        <v>87</v>
      </c>
      <c r="X324" t="s">
        <v>4700</v>
      </c>
      <c r="Y324" t="s">
        <v>89</v>
      </c>
      <c r="Z324" t="s">
        <v>5708</v>
      </c>
      <c r="AB324" t="s">
        <v>5709</v>
      </c>
      <c r="AC324">
        <v>41211</v>
      </c>
      <c r="AE324" t="s">
        <v>863</v>
      </c>
      <c r="AF324" t="s">
        <v>5710</v>
      </c>
      <c r="AG324" t="s">
        <v>861</v>
      </c>
      <c r="AH324" t="s">
        <v>5711</v>
      </c>
      <c r="AI324" t="s">
        <v>5712</v>
      </c>
      <c r="AJ324" t="s">
        <v>862</v>
      </c>
      <c r="AK324">
        <v>1</v>
      </c>
      <c r="AL324" t="s">
        <v>4700</v>
      </c>
      <c r="AM324" t="s">
        <v>78</v>
      </c>
      <c r="AN324">
        <v>180201580202</v>
      </c>
      <c r="AO324" t="s">
        <v>78</v>
      </c>
      <c r="AP324">
        <v>5667.3</v>
      </c>
      <c r="AQ324" t="s">
        <v>78</v>
      </c>
      <c r="AR324" t="s">
        <v>4430</v>
      </c>
      <c r="AS324" t="s">
        <v>4431</v>
      </c>
      <c r="AT324" t="s">
        <v>78</v>
      </c>
      <c r="AU324" t="s">
        <v>78</v>
      </c>
      <c r="AV324" t="s">
        <v>78</v>
      </c>
      <c r="AW324" t="s">
        <v>78</v>
      </c>
      <c r="AX324" t="s">
        <v>78</v>
      </c>
      <c r="AY324" t="s">
        <v>78</v>
      </c>
      <c r="AZ324" t="s">
        <v>78</v>
      </c>
      <c r="BA324" t="s">
        <v>78</v>
      </c>
      <c r="BB324" t="s">
        <v>78</v>
      </c>
      <c r="BC324" t="s">
        <v>78</v>
      </c>
      <c r="BD324" t="s">
        <v>55</v>
      </c>
      <c r="BE324" t="s">
        <v>78</v>
      </c>
      <c r="BF324" t="s">
        <v>78</v>
      </c>
      <c r="BG324" t="s">
        <v>78</v>
      </c>
      <c r="BH324" t="s">
        <v>78</v>
      </c>
      <c r="BI324" t="s">
        <v>78</v>
      </c>
      <c r="BJ324" t="s">
        <v>78</v>
      </c>
      <c r="BK324" t="s">
        <v>78</v>
      </c>
      <c r="BL324" t="s">
        <v>78</v>
      </c>
      <c r="BM324" t="s">
        <v>78</v>
      </c>
      <c r="BN324" t="s">
        <v>78</v>
      </c>
      <c r="BO324" t="s">
        <v>55</v>
      </c>
      <c r="BP324" t="s">
        <v>78</v>
      </c>
      <c r="BQ324" t="s">
        <v>4432</v>
      </c>
      <c r="BR324">
        <v>1910</v>
      </c>
      <c r="BS324" s="45">
        <v>40164</v>
      </c>
      <c r="BT324" s="45">
        <v>40982</v>
      </c>
    </row>
    <row r="325" spans="1:72" x14ac:dyDescent="0.25">
      <c r="A325">
        <v>322</v>
      </c>
      <c r="B325">
        <v>46847</v>
      </c>
      <c r="C325">
        <v>54173</v>
      </c>
      <c r="D325" t="s">
        <v>2162</v>
      </c>
      <c r="E325" t="s">
        <v>5713</v>
      </c>
      <c r="F325">
        <v>0</v>
      </c>
      <c r="H325">
        <v>0</v>
      </c>
      <c r="J325">
        <v>0</v>
      </c>
      <c r="N325" t="s">
        <v>4423</v>
      </c>
      <c r="O325">
        <v>2164163</v>
      </c>
      <c r="P325">
        <v>6256549</v>
      </c>
      <c r="Q325">
        <v>3</v>
      </c>
      <c r="R325">
        <v>37.933700000000002</v>
      </c>
      <c r="S325">
        <v>-121.55800000000001</v>
      </c>
      <c r="T325" t="s">
        <v>5714</v>
      </c>
      <c r="U325" t="s">
        <v>627</v>
      </c>
      <c r="V325" t="s">
        <v>87</v>
      </c>
      <c r="W325" t="s">
        <v>87</v>
      </c>
      <c r="X325" t="s">
        <v>4474</v>
      </c>
      <c r="Y325" t="s">
        <v>59</v>
      </c>
      <c r="Z325" t="s">
        <v>4242</v>
      </c>
      <c r="AA325" t="s">
        <v>2165</v>
      </c>
      <c r="AB325" t="s">
        <v>5715</v>
      </c>
      <c r="AC325">
        <v>40884</v>
      </c>
      <c r="AD325" t="s">
        <v>4476</v>
      </c>
      <c r="AE325" t="s">
        <v>3435</v>
      </c>
      <c r="AF325" t="s">
        <v>4960</v>
      </c>
      <c r="AG325" t="s">
        <v>2163</v>
      </c>
      <c r="AH325" t="s">
        <v>5716</v>
      </c>
      <c r="AJ325" t="s">
        <v>2164</v>
      </c>
      <c r="AK325">
        <v>1</v>
      </c>
      <c r="AL325" t="s">
        <v>4474</v>
      </c>
      <c r="AM325" t="s">
        <v>78</v>
      </c>
      <c r="AN325">
        <v>180400030605</v>
      </c>
      <c r="AO325" t="s">
        <v>78</v>
      </c>
      <c r="AP325">
        <v>278</v>
      </c>
      <c r="AQ325" t="s">
        <v>78</v>
      </c>
      <c r="AR325" t="s">
        <v>4430</v>
      </c>
      <c r="AS325" t="s">
        <v>4431</v>
      </c>
      <c r="AT325" t="s">
        <v>78</v>
      </c>
      <c r="AU325" t="s">
        <v>78</v>
      </c>
      <c r="AV325" t="s">
        <v>78</v>
      </c>
      <c r="AW325" t="s">
        <v>78</v>
      </c>
      <c r="AX325" t="s">
        <v>78</v>
      </c>
      <c r="AY325" t="s">
        <v>78</v>
      </c>
      <c r="AZ325" t="s">
        <v>78</v>
      </c>
      <c r="BA325" t="s">
        <v>78</v>
      </c>
      <c r="BB325" t="s">
        <v>78</v>
      </c>
      <c r="BC325" t="s">
        <v>78</v>
      </c>
      <c r="BD325" t="s">
        <v>55</v>
      </c>
      <c r="BE325" t="s">
        <v>78</v>
      </c>
      <c r="BF325" t="s">
        <v>78</v>
      </c>
      <c r="BG325" t="s">
        <v>78</v>
      </c>
      <c r="BH325" t="s">
        <v>78</v>
      </c>
      <c r="BI325" t="s">
        <v>78</v>
      </c>
      <c r="BJ325" t="s">
        <v>78</v>
      </c>
      <c r="BK325" t="s">
        <v>78</v>
      </c>
      <c r="BL325" t="s">
        <v>78</v>
      </c>
      <c r="BM325" t="s">
        <v>78</v>
      </c>
      <c r="BN325" t="s">
        <v>55</v>
      </c>
      <c r="BO325" t="s">
        <v>55</v>
      </c>
      <c r="BP325" t="s">
        <v>78</v>
      </c>
      <c r="BQ325" t="s">
        <v>4432</v>
      </c>
      <c r="BR325">
        <v>1800</v>
      </c>
      <c r="BS325" s="45">
        <v>40359</v>
      </c>
      <c r="BT325" s="45">
        <v>40877</v>
      </c>
    </row>
    <row r="326" spans="1:72" x14ac:dyDescent="0.25">
      <c r="A326">
        <v>323</v>
      </c>
      <c r="B326">
        <v>46851</v>
      </c>
      <c r="C326">
        <v>54176</v>
      </c>
      <c r="D326" t="s">
        <v>2147</v>
      </c>
      <c r="E326" t="s">
        <v>5717</v>
      </c>
      <c r="F326">
        <v>1</v>
      </c>
      <c r="G326" t="s">
        <v>87</v>
      </c>
      <c r="H326">
        <v>5</v>
      </c>
      <c r="I326" t="s">
        <v>4421</v>
      </c>
      <c r="J326">
        <v>8</v>
      </c>
      <c r="K326" t="s">
        <v>5718</v>
      </c>
      <c r="N326" t="s">
        <v>4423</v>
      </c>
      <c r="O326">
        <v>2170120</v>
      </c>
      <c r="P326">
        <v>6288410</v>
      </c>
      <c r="Q326">
        <v>3</v>
      </c>
      <c r="R326">
        <v>37.951000000000001</v>
      </c>
      <c r="S326">
        <v>-121.4477</v>
      </c>
      <c r="T326" t="s">
        <v>57</v>
      </c>
      <c r="U326" t="s">
        <v>641</v>
      </c>
      <c r="V326" t="s">
        <v>87</v>
      </c>
      <c r="W326" t="s">
        <v>87</v>
      </c>
      <c r="X326" t="s">
        <v>4474</v>
      </c>
      <c r="Y326" t="s">
        <v>59</v>
      </c>
      <c r="Z326" t="s">
        <v>4853</v>
      </c>
      <c r="AA326" t="s">
        <v>5232</v>
      </c>
      <c r="AB326" t="s">
        <v>5719</v>
      </c>
      <c r="AC326">
        <v>40884</v>
      </c>
      <c r="AD326" t="s">
        <v>4476</v>
      </c>
      <c r="AE326" t="s">
        <v>3435</v>
      </c>
      <c r="AF326" t="s">
        <v>4870</v>
      </c>
      <c r="AG326" t="s">
        <v>1624</v>
      </c>
      <c r="AH326" t="s">
        <v>5720</v>
      </c>
      <c r="AI326" t="s">
        <v>5721</v>
      </c>
      <c r="AJ326" t="s">
        <v>2148</v>
      </c>
      <c r="AK326">
        <v>1</v>
      </c>
      <c r="AL326" t="s">
        <v>4474</v>
      </c>
      <c r="AM326" t="s">
        <v>78</v>
      </c>
      <c r="AN326">
        <v>180400030504</v>
      </c>
      <c r="AO326" t="s">
        <v>78</v>
      </c>
      <c r="AP326">
        <v>200</v>
      </c>
      <c r="AQ326" t="s">
        <v>78</v>
      </c>
      <c r="AR326" t="s">
        <v>4430</v>
      </c>
      <c r="AS326" t="s">
        <v>4431</v>
      </c>
      <c r="AT326" t="s">
        <v>78</v>
      </c>
      <c r="AU326" t="s">
        <v>78</v>
      </c>
      <c r="AV326" t="s">
        <v>78</v>
      </c>
      <c r="AW326" t="s">
        <v>78</v>
      </c>
      <c r="AX326" t="s">
        <v>78</v>
      </c>
      <c r="AY326" t="s">
        <v>78</v>
      </c>
      <c r="AZ326" t="s">
        <v>78</v>
      </c>
      <c r="BA326" t="s">
        <v>78</v>
      </c>
      <c r="BB326" t="s">
        <v>78</v>
      </c>
      <c r="BC326" t="s">
        <v>78</v>
      </c>
      <c r="BD326" t="s">
        <v>55</v>
      </c>
      <c r="BE326" t="s">
        <v>78</v>
      </c>
      <c r="BF326" t="s">
        <v>78</v>
      </c>
      <c r="BG326" t="s">
        <v>78</v>
      </c>
      <c r="BH326" t="s">
        <v>78</v>
      </c>
      <c r="BI326" t="s">
        <v>78</v>
      </c>
      <c r="BJ326" t="s">
        <v>78</v>
      </c>
      <c r="BK326" t="s">
        <v>78</v>
      </c>
      <c r="BL326" t="s">
        <v>78</v>
      </c>
      <c r="BM326" t="s">
        <v>78</v>
      </c>
      <c r="BN326" t="s">
        <v>55</v>
      </c>
      <c r="BO326" t="s">
        <v>78</v>
      </c>
      <c r="BP326" t="s">
        <v>78</v>
      </c>
      <c r="BQ326" t="s">
        <v>4432</v>
      </c>
      <c r="BR326">
        <v>1800</v>
      </c>
      <c r="BS326" s="45">
        <v>40361</v>
      </c>
      <c r="BT326" s="45">
        <v>40877</v>
      </c>
    </row>
    <row r="327" spans="1:72" x14ac:dyDescent="0.25">
      <c r="A327">
        <v>324</v>
      </c>
      <c r="B327">
        <v>51121</v>
      </c>
      <c r="C327">
        <v>57551</v>
      </c>
      <c r="D327" t="s">
        <v>3803</v>
      </c>
      <c r="E327" t="s">
        <v>5722</v>
      </c>
      <c r="F327">
        <v>0</v>
      </c>
      <c r="H327">
        <v>0</v>
      </c>
      <c r="J327">
        <v>0</v>
      </c>
      <c r="O327">
        <v>2176664</v>
      </c>
      <c r="P327">
        <v>6251893</v>
      </c>
      <c r="Q327">
        <v>3</v>
      </c>
      <c r="R327">
        <v>37.9679</v>
      </c>
      <c r="S327">
        <v>-121.5746</v>
      </c>
      <c r="T327" t="s">
        <v>58</v>
      </c>
      <c r="U327" t="s">
        <v>627</v>
      </c>
      <c r="V327" t="s">
        <v>87</v>
      </c>
      <c r="W327" t="s">
        <v>87</v>
      </c>
      <c r="X327" t="s">
        <v>4474</v>
      </c>
      <c r="Y327" t="s">
        <v>94</v>
      </c>
      <c r="Z327" t="s">
        <v>4242</v>
      </c>
      <c r="AA327" t="s">
        <v>3800</v>
      </c>
      <c r="AB327" t="s">
        <v>69</v>
      </c>
      <c r="AC327">
        <v>41214</v>
      </c>
      <c r="AD327" t="s">
        <v>4476</v>
      </c>
      <c r="AE327" t="s">
        <v>3435</v>
      </c>
      <c r="AF327" t="s">
        <v>4960</v>
      </c>
      <c r="AG327" t="s">
        <v>3799</v>
      </c>
      <c r="AH327" t="s">
        <v>5723</v>
      </c>
      <c r="AJ327" t="s">
        <v>3799</v>
      </c>
      <c r="AK327">
        <v>1</v>
      </c>
      <c r="AL327" t="s">
        <v>4474</v>
      </c>
      <c r="AM327" t="s">
        <v>78</v>
      </c>
      <c r="AN327">
        <v>180400030605</v>
      </c>
      <c r="AO327" t="s">
        <v>78</v>
      </c>
      <c r="AP327">
        <v>105.8</v>
      </c>
      <c r="AQ327" t="s">
        <v>78</v>
      </c>
      <c r="AR327" t="s">
        <v>4430</v>
      </c>
      <c r="AS327" t="s">
        <v>4431</v>
      </c>
      <c r="AT327" t="s">
        <v>78</v>
      </c>
      <c r="AU327" t="s">
        <v>78</v>
      </c>
      <c r="AV327" t="s">
        <v>78</v>
      </c>
      <c r="AW327" t="s">
        <v>78</v>
      </c>
      <c r="AX327" t="s">
        <v>78</v>
      </c>
      <c r="AY327" t="s">
        <v>78</v>
      </c>
      <c r="AZ327" t="s">
        <v>78</v>
      </c>
      <c r="BA327" t="s">
        <v>78</v>
      </c>
      <c r="BB327" t="s">
        <v>78</v>
      </c>
      <c r="BC327" t="s">
        <v>78</v>
      </c>
      <c r="BD327" t="s">
        <v>55</v>
      </c>
      <c r="BE327" t="s">
        <v>78</v>
      </c>
      <c r="BF327" t="s">
        <v>78</v>
      </c>
      <c r="BG327" t="s">
        <v>78</v>
      </c>
      <c r="BH327" t="s">
        <v>78</v>
      </c>
      <c r="BI327" t="s">
        <v>78</v>
      </c>
      <c r="BJ327" t="s">
        <v>78</v>
      </c>
      <c r="BK327" t="s">
        <v>78</v>
      </c>
      <c r="BL327" t="s">
        <v>78</v>
      </c>
      <c r="BM327" t="s">
        <v>78</v>
      </c>
      <c r="BN327" t="s">
        <v>55</v>
      </c>
      <c r="BO327" t="s">
        <v>55</v>
      </c>
      <c r="BP327" t="s">
        <v>78</v>
      </c>
      <c r="BQ327" t="s">
        <v>4432</v>
      </c>
      <c r="BR327">
        <v>1800</v>
      </c>
      <c r="BS327" s="45">
        <v>40358</v>
      </c>
      <c r="BT327" s="45">
        <v>41122</v>
      </c>
    </row>
    <row r="328" spans="1:72" x14ac:dyDescent="0.25">
      <c r="A328">
        <v>325</v>
      </c>
      <c r="B328">
        <v>51122</v>
      </c>
      <c r="C328">
        <v>57550</v>
      </c>
      <c r="D328" t="s">
        <v>3805</v>
      </c>
      <c r="E328" t="s">
        <v>5724</v>
      </c>
      <c r="F328">
        <v>0</v>
      </c>
      <c r="H328">
        <v>0</v>
      </c>
      <c r="J328">
        <v>0</v>
      </c>
      <c r="O328">
        <v>2175769</v>
      </c>
      <c r="P328">
        <v>6246323</v>
      </c>
      <c r="Q328">
        <v>3</v>
      </c>
      <c r="R328">
        <v>37.965200000000003</v>
      </c>
      <c r="S328">
        <v>-121.5939</v>
      </c>
      <c r="T328" t="s">
        <v>58</v>
      </c>
      <c r="U328" t="s">
        <v>3806</v>
      </c>
      <c r="V328" t="s">
        <v>87</v>
      </c>
      <c r="W328" t="s">
        <v>87</v>
      </c>
      <c r="X328" t="s">
        <v>4474</v>
      </c>
      <c r="Y328" t="s">
        <v>94</v>
      </c>
      <c r="Z328" t="s">
        <v>4242</v>
      </c>
      <c r="AA328" t="s">
        <v>1752</v>
      </c>
      <c r="AB328" t="s">
        <v>69</v>
      </c>
      <c r="AC328">
        <v>41214</v>
      </c>
      <c r="AD328" t="s">
        <v>4476</v>
      </c>
      <c r="AE328" t="s">
        <v>3435</v>
      </c>
      <c r="AF328" t="s">
        <v>4574</v>
      </c>
      <c r="AG328" t="s">
        <v>3799</v>
      </c>
      <c r="AH328" t="s">
        <v>5725</v>
      </c>
      <c r="AJ328" t="s">
        <v>3799</v>
      </c>
      <c r="AK328">
        <v>1</v>
      </c>
      <c r="AL328" t="s">
        <v>4474</v>
      </c>
      <c r="AM328" t="s">
        <v>78</v>
      </c>
      <c r="AN328">
        <v>180400030803</v>
      </c>
      <c r="AO328" t="s">
        <v>78</v>
      </c>
      <c r="AP328">
        <v>251.5</v>
      </c>
      <c r="AQ328" t="s">
        <v>78</v>
      </c>
      <c r="AR328" t="s">
        <v>4430</v>
      </c>
      <c r="AS328" t="s">
        <v>4431</v>
      </c>
      <c r="AT328" t="s">
        <v>78</v>
      </c>
      <c r="AU328" t="s">
        <v>78</v>
      </c>
      <c r="AV328" t="s">
        <v>78</v>
      </c>
      <c r="AW328" t="s">
        <v>78</v>
      </c>
      <c r="AX328" t="s">
        <v>78</v>
      </c>
      <c r="AY328" t="s">
        <v>78</v>
      </c>
      <c r="AZ328" t="s">
        <v>78</v>
      </c>
      <c r="BA328" t="s">
        <v>78</v>
      </c>
      <c r="BB328" t="s">
        <v>78</v>
      </c>
      <c r="BC328" t="s">
        <v>78</v>
      </c>
      <c r="BD328" t="s">
        <v>55</v>
      </c>
      <c r="BE328" t="s">
        <v>78</v>
      </c>
      <c r="BF328" t="s">
        <v>78</v>
      </c>
      <c r="BG328" t="s">
        <v>78</v>
      </c>
      <c r="BH328" t="s">
        <v>78</v>
      </c>
      <c r="BI328" t="s">
        <v>78</v>
      </c>
      <c r="BJ328" t="s">
        <v>78</v>
      </c>
      <c r="BK328" t="s">
        <v>78</v>
      </c>
      <c r="BL328" t="s">
        <v>78</v>
      </c>
      <c r="BM328" t="s">
        <v>78</v>
      </c>
      <c r="BN328" t="s">
        <v>55</v>
      </c>
      <c r="BO328" t="s">
        <v>55</v>
      </c>
      <c r="BP328" t="s">
        <v>78</v>
      </c>
      <c r="BQ328" t="s">
        <v>4432</v>
      </c>
      <c r="BR328">
        <v>1800</v>
      </c>
      <c r="BS328" s="45">
        <v>40358</v>
      </c>
      <c r="BT328" s="45">
        <v>41122</v>
      </c>
    </row>
    <row r="329" spans="1:72" x14ac:dyDescent="0.25">
      <c r="A329">
        <v>326</v>
      </c>
      <c r="B329">
        <v>51127</v>
      </c>
      <c r="C329">
        <v>57553</v>
      </c>
      <c r="D329" t="s">
        <v>3808</v>
      </c>
      <c r="E329" t="s">
        <v>5726</v>
      </c>
      <c r="F329">
        <v>0</v>
      </c>
      <c r="H329">
        <v>0</v>
      </c>
      <c r="J329">
        <v>0</v>
      </c>
      <c r="O329">
        <v>2171720</v>
      </c>
      <c r="P329">
        <v>6251682</v>
      </c>
      <c r="Q329">
        <v>3</v>
      </c>
      <c r="R329">
        <v>37.954300000000003</v>
      </c>
      <c r="S329">
        <v>-121.5752</v>
      </c>
      <c r="T329" t="s">
        <v>58</v>
      </c>
      <c r="U329" t="s">
        <v>627</v>
      </c>
      <c r="V329" t="s">
        <v>87</v>
      </c>
      <c r="W329" t="s">
        <v>87</v>
      </c>
      <c r="X329" t="s">
        <v>4474</v>
      </c>
      <c r="Y329" t="s">
        <v>94</v>
      </c>
      <c r="Z329" t="s">
        <v>4242</v>
      </c>
      <c r="AA329" t="s">
        <v>3800</v>
      </c>
      <c r="AB329" t="s">
        <v>69</v>
      </c>
      <c r="AC329">
        <v>41214</v>
      </c>
      <c r="AD329" t="s">
        <v>4476</v>
      </c>
      <c r="AE329" t="s">
        <v>3435</v>
      </c>
      <c r="AF329" t="s">
        <v>4960</v>
      </c>
      <c r="AG329" t="s">
        <v>3799</v>
      </c>
      <c r="AH329" t="s">
        <v>5727</v>
      </c>
      <c r="AJ329" t="s">
        <v>3799</v>
      </c>
      <c r="AK329">
        <v>1</v>
      </c>
      <c r="AL329" t="s">
        <v>4474</v>
      </c>
      <c r="AM329" t="s">
        <v>78</v>
      </c>
      <c r="AN329">
        <v>180400030605</v>
      </c>
      <c r="AO329" t="s">
        <v>78</v>
      </c>
      <c r="AP329">
        <v>291.5</v>
      </c>
      <c r="AQ329" t="s">
        <v>78</v>
      </c>
      <c r="AR329" t="s">
        <v>4430</v>
      </c>
      <c r="AS329" t="s">
        <v>4431</v>
      </c>
      <c r="AT329" t="s">
        <v>78</v>
      </c>
      <c r="AU329" t="s">
        <v>78</v>
      </c>
      <c r="AV329" t="s">
        <v>78</v>
      </c>
      <c r="AW329" t="s">
        <v>78</v>
      </c>
      <c r="AX329" t="s">
        <v>78</v>
      </c>
      <c r="AY329" t="s">
        <v>78</v>
      </c>
      <c r="AZ329" t="s">
        <v>78</v>
      </c>
      <c r="BA329" t="s">
        <v>78</v>
      </c>
      <c r="BB329" t="s">
        <v>78</v>
      </c>
      <c r="BC329" t="s">
        <v>78</v>
      </c>
      <c r="BD329" t="s">
        <v>55</v>
      </c>
      <c r="BE329" t="s">
        <v>78</v>
      </c>
      <c r="BF329" t="s">
        <v>78</v>
      </c>
      <c r="BG329" t="s">
        <v>78</v>
      </c>
      <c r="BH329" t="s">
        <v>78</v>
      </c>
      <c r="BI329" t="s">
        <v>78</v>
      </c>
      <c r="BJ329" t="s">
        <v>78</v>
      </c>
      <c r="BK329" t="s">
        <v>78</v>
      </c>
      <c r="BL329" t="s">
        <v>78</v>
      </c>
      <c r="BM329" t="s">
        <v>78</v>
      </c>
      <c r="BN329" t="s">
        <v>55</v>
      </c>
      <c r="BO329" t="s">
        <v>55</v>
      </c>
      <c r="BP329" t="s">
        <v>78</v>
      </c>
      <c r="BQ329" t="s">
        <v>4432</v>
      </c>
      <c r="BR329">
        <v>1800</v>
      </c>
      <c r="BS329" s="45">
        <v>40358</v>
      </c>
      <c r="BT329" s="45">
        <v>41122</v>
      </c>
    </row>
    <row r="330" spans="1:72" x14ac:dyDescent="0.25">
      <c r="A330">
        <v>327</v>
      </c>
      <c r="B330">
        <v>46259</v>
      </c>
      <c r="C330">
        <v>53631</v>
      </c>
      <c r="D330" t="s">
        <v>1710</v>
      </c>
      <c r="E330" t="s">
        <v>5728</v>
      </c>
      <c r="F330">
        <v>1</v>
      </c>
      <c r="G330" t="s">
        <v>4420</v>
      </c>
      <c r="H330">
        <v>5</v>
      </c>
      <c r="I330" t="s">
        <v>4421</v>
      </c>
      <c r="J330">
        <v>11</v>
      </c>
      <c r="N330" t="s">
        <v>4423</v>
      </c>
      <c r="O330">
        <v>2137602</v>
      </c>
      <c r="P330">
        <v>6308436</v>
      </c>
      <c r="Q330">
        <v>3</v>
      </c>
      <c r="R330">
        <v>37.862200000000001</v>
      </c>
      <c r="S330">
        <v>-121.3772</v>
      </c>
      <c r="T330" t="s">
        <v>1634</v>
      </c>
      <c r="U330" t="s">
        <v>604</v>
      </c>
      <c r="V330" t="s">
        <v>87</v>
      </c>
      <c r="W330" t="s">
        <v>87</v>
      </c>
      <c r="X330" t="s">
        <v>4474</v>
      </c>
      <c r="Y330" t="s">
        <v>59</v>
      </c>
      <c r="Z330" t="s">
        <v>4134</v>
      </c>
      <c r="AC330">
        <v>40828</v>
      </c>
      <c r="AD330" t="s">
        <v>4476</v>
      </c>
      <c r="AE330" t="s">
        <v>3435</v>
      </c>
      <c r="AF330" t="s">
        <v>4927</v>
      </c>
      <c r="AG330" t="s">
        <v>1711</v>
      </c>
      <c r="AH330" t="s">
        <v>5729</v>
      </c>
      <c r="AI330" t="s">
        <v>5730</v>
      </c>
      <c r="AJ330" t="s">
        <v>5731</v>
      </c>
      <c r="AK330">
        <v>1</v>
      </c>
      <c r="AL330" t="s">
        <v>4474</v>
      </c>
      <c r="AM330" t="s">
        <v>78</v>
      </c>
      <c r="AN330">
        <v>180400030906</v>
      </c>
      <c r="AO330" t="s">
        <v>78</v>
      </c>
      <c r="AP330">
        <v>208</v>
      </c>
      <c r="AQ330" t="s">
        <v>78</v>
      </c>
      <c r="AR330" t="s">
        <v>4430</v>
      </c>
      <c r="AS330" t="s">
        <v>4431</v>
      </c>
      <c r="AT330" t="s">
        <v>78</v>
      </c>
      <c r="AU330" t="s">
        <v>78</v>
      </c>
      <c r="AV330" t="s">
        <v>78</v>
      </c>
      <c r="AW330" t="s">
        <v>78</v>
      </c>
      <c r="AX330" t="s">
        <v>78</v>
      </c>
      <c r="AY330" t="s">
        <v>78</v>
      </c>
      <c r="AZ330" t="s">
        <v>78</v>
      </c>
      <c r="BA330" t="s">
        <v>78</v>
      </c>
      <c r="BB330" t="s">
        <v>78</v>
      </c>
      <c r="BC330" t="s">
        <v>78</v>
      </c>
      <c r="BD330" t="s">
        <v>55</v>
      </c>
      <c r="BE330" t="s">
        <v>78</v>
      </c>
      <c r="BF330" t="s">
        <v>78</v>
      </c>
      <c r="BG330" t="s">
        <v>78</v>
      </c>
      <c r="BH330" t="s">
        <v>78</v>
      </c>
      <c r="BI330" t="s">
        <v>78</v>
      </c>
      <c r="BJ330" t="s">
        <v>78</v>
      </c>
      <c r="BK330" t="s">
        <v>78</v>
      </c>
      <c r="BL330" t="s">
        <v>78</v>
      </c>
      <c r="BM330" t="s">
        <v>78</v>
      </c>
      <c r="BN330" t="s">
        <v>55</v>
      </c>
      <c r="BO330" t="s">
        <v>55</v>
      </c>
      <c r="BP330" t="s">
        <v>78</v>
      </c>
      <c r="BQ330" t="s">
        <v>4468</v>
      </c>
      <c r="BR330">
        <v>1800</v>
      </c>
      <c r="BS330" s="45">
        <v>40354</v>
      </c>
      <c r="BT330" s="45">
        <v>40828</v>
      </c>
    </row>
    <row r="331" spans="1:72" x14ac:dyDescent="0.25">
      <c r="A331">
        <v>328</v>
      </c>
      <c r="B331">
        <v>47318</v>
      </c>
      <c r="C331">
        <v>54615</v>
      </c>
      <c r="D331" t="s">
        <v>3056</v>
      </c>
      <c r="E331" t="s">
        <v>5732</v>
      </c>
      <c r="F331">
        <v>0</v>
      </c>
      <c r="H331">
        <v>0</v>
      </c>
      <c r="J331">
        <v>0</v>
      </c>
      <c r="N331" t="s">
        <v>4423</v>
      </c>
      <c r="O331">
        <v>1883652</v>
      </c>
      <c r="P331">
        <v>6684700</v>
      </c>
      <c r="Q331">
        <v>2</v>
      </c>
      <c r="R331">
        <v>38.3337</v>
      </c>
      <c r="S331">
        <v>-121.5711</v>
      </c>
      <c r="T331" t="s">
        <v>216</v>
      </c>
      <c r="U331" t="s">
        <v>216</v>
      </c>
      <c r="V331" t="s">
        <v>87</v>
      </c>
      <c r="W331" t="s">
        <v>87</v>
      </c>
      <c r="X331" t="s">
        <v>4538</v>
      </c>
      <c r="Y331" t="s">
        <v>170</v>
      </c>
      <c r="Z331" t="s">
        <v>4539</v>
      </c>
      <c r="AA331" t="s">
        <v>3059</v>
      </c>
      <c r="AB331" t="s">
        <v>5101</v>
      </c>
      <c r="AC331">
        <v>40906</v>
      </c>
      <c r="AD331" t="s">
        <v>4476</v>
      </c>
      <c r="AE331" t="s">
        <v>4540</v>
      </c>
      <c r="AF331" t="s">
        <v>4546</v>
      </c>
      <c r="AG331" t="s">
        <v>3057</v>
      </c>
      <c r="AH331" t="s">
        <v>5733</v>
      </c>
      <c r="AJ331" t="s">
        <v>5734</v>
      </c>
      <c r="AK331">
        <v>1</v>
      </c>
      <c r="AL331" t="s">
        <v>4538</v>
      </c>
      <c r="AM331" t="s">
        <v>78</v>
      </c>
      <c r="AN331">
        <v>180201630606</v>
      </c>
      <c r="AO331" t="s">
        <v>78</v>
      </c>
      <c r="AP331">
        <v>51.5</v>
      </c>
      <c r="AQ331" t="s">
        <v>78</v>
      </c>
      <c r="AR331" t="s">
        <v>4430</v>
      </c>
      <c r="AS331" t="s">
        <v>4431</v>
      </c>
      <c r="AT331" t="s">
        <v>78</v>
      </c>
      <c r="AU331" t="s">
        <v>78</v>
      </c>
      <c r="AV331" t="s">
        <v>78</v>
      </c>
      <c r="AW331" t="s">
        <v>78</v>
      </c>
      <c r="AX331" t="s">
        <v>78</v>
      </c>
      <c r="AY331" t="s">
        <v>78</v>
      </c>
      <c r="AZ331" t="s">
        <v>78</v>
      </c>
      <c r="BA331" t="s">
        <v>78</v>
      </c>
      <c r="BB331" t="s">
        <v>78</v>
      </c>
      <c r="BC331" t="s">
        <v>78</v>
      </c>
      <c r="BD331" t="s">
        <v>55</v>
      </c>
      <c r="BE331" t="s">
        <v>78</v>
      </c>
      <c r="BF331" t="s">
        <v>78</v>
      </c>
      <c r="BG331" t="s">
        <v>78</v>
      </c>
      <c r="BH331" t="s">
        <v>78</v>
      </c>
      <c r="BI331" t="s">
        <v>78</v>
      </c>
      <c r="BJ331" t="s">
        <v>78</v>
      </c>
      <c r="BK331" t="s">
        <v>78</v>
      </c>
      <c r="BL331" t="s">
        <v>78</v>
      </c>
      <c r="BM331" t="s">
        <v>78</v>
      </c>
      <c r="BN331" t="s">
        <v>55</v>
      </c>
      <c r="BO331" t="s">
        <v>55</v>
      </c>
      <c r="BP331" t="s">
        <v>78</v>
      </c>
      <c r="BQ331" t="s">
        <v>4432</v>
      </c>
      <c r="BR331">
        <v>1860</v>
      </c>
      <c r="BS331" s="45">
        <v>40429</v>
      </c>
      <c r="BT331" s="45">
        <v>40899</v>
      </c>
    </row>
    <row r="332" spans="1:72" x14ac:dyDescent="0.25">
      <c r="A332">
        <v>329</v>
      </c>
      <c r="B332">
        <v>47796</v>
      </c>
      <c r="C332">
        <v>54778</v>
      </c>
      <c r="D332" t="s">
        <v>3604</v>
      </c>
      <c r="E332" t="s">
        <v>5735</v>
      </c>
      <c r="F332">
        <v>4</v>
      </c>
      <c r="G332" t="s">
        <v>87</v>
      </c>
      <c r="H332">
        <v>4</v>
      </c>
      <c r="I332" t="s">
        <v>4421</v>
      </c>
      <c r="J332">
        <v>0</v>
      </c>
      <c r="L332" t="s">
        <v>4434</v>
      </c>
      <c r="M332" t="s">
        <v>4448</v>
      </c>
      <c r="N332" t="s">
        <v>4423</v>
      </c>
      <c r="O332">
        <v>2251515</v>
      </c>
      <c r="P332">
        <v>6275262</v>
      </c>
      <c r="Q332">
        <v>3</v>
      </c>
      <c r="R332">
        <v>38.174100000000003</v>
      </c>
      <c r="S332">
        <v>-121.49630000000001</v>
      </c>
      <c r="T332" t="s">
        <v>1634</v>
      </c>
      <c r="U332" t="s">
        <v>325</v>
      </c>
      <c r="V332" t="s">
        <v>87</v>
      </c>
      <c r="W332" t="s">
        <v>87</v>
      </c>
      <c r="X332" t="s">
        <v>4474</v>
      </c>
      <c r="Y332" t="s">
        <v>59</v>
      </c>
      <c r="Z332" t="s">
        <v>4859</v>
      </c>
      <c r="AA332" t="s">
        <v>3605</v>
      </c>
      <c r="AB332" t="s">
        <v>69</v>
      </c>
      <c r="AC332">
        <v>40932</v>
      </c>
      <c r="AD332" t="s">
        <v>4476</v>
      </c>
      <c r="AE332" t="s">
        <v>4558</v>
      </c>
      <c r="AF332" t="s">
        <v>5180</v>
      </c>
      <c r="AG332" t="s">
        <v>3581</v>
      </c>
      <c r="AH332" t="s">
        <v>5736</v>
      </c>
      <c r="AI332" t="s">
        <v>5737</v>
      </c>
      <c r="AJ332" t="s">
        <v>3581</v>
      </c>
      <c r="AK332">
        <v>1</v>
      </c>
      <c r="AL332" t="s">
        <v>4474</v>
      </c>
      <c r="AM332" t="s">
        <v>78</v>
      </c>
      <c r="AN332">
        <v>180400121106</v>
      </c>
      <c r="AO332" t="s">
        <v>78</v>
      </c>
      <c r="AP332">
        <v>190</v>
      </c>
      <c r="AQ332" t="s">
        <v>78</v>
      </c>
      <c r="AR332" t="s">
        <v>4430</v>
      </c>
      <c r="AS332" t="s">
        <v>4431</v>
      </c>
      <c r="AT332" t="s">
        <v>78</v>
      </c>
      <c r="AU332" t="s">
        <v>78</v>
      </c>
      <c r="AV332" t="s">
        <v>78</v>
      </c>
      <c r="AW332" t="s">
        <v>78</v>
      </c>
      <c r="AX332" t="s">
        <v>78</v>
      </c>
      <c r="AY332" t="s">
        <v>78</v>
      </c>
      <c r="AZ332" t="s">
        <v>78</v>
      </c>
      <c r="BA332" t="s">
        <v>78</v>
      </c>
      <c r="BB332" t="s">
        <v>78</v>
      </c>
      <c r="BC332" t="s">
        <v>78</v>
      </c>
      <c r="BD332" t="s">
        <v>55</v>
      </c>
      <c r="BE332" t="s">
        <v>78</v>
      </c>
      <c r="BF332" t="s">
        <v>78</v>
      </c>
      <c r="BG332" t="s">
        <v>78</v>
      </c>
      <c r="BH332" t="s">
        <v>78</v>
      </c>
      <c r="BI332" t="s">
        <v>78</v>
      </c>
      <c r="BJ332" t="s">
        <v>78</v>
      </c>
      <c r="BK332" t="s">
        <v>78</v>
      </c>
      <c r="BL332" t="s">
        <v>78</v>
      </c>
      <c r="BM332" t="s">
        <v>78</v>
      </c>
      <c r="BN332" t="s">
        <v>55</v>
      </c>
      <c r="BO332" t="s">
        <v>55</v>
      </c>
      <c r="BP332" t="s">
        <v>78</v>
      </c>
      <c r="BQ332" t="s">
        <v>4468</v>
      </c>
      <c r="BR332">
        <v>1800</v>
      </c>
      <c r="BS332" s="45">
        <v>40365</v>
      </c>
      <c r="BT332" s="45">
        <v>40906</v>
      </c>
    </row>
    <row r="333" spans="1:72" x14ac:dyDescent="0.25">
      <c r="A333">
        <v>330</v>
      </c>
      <c r="B333">
        <v>47797</v>
      </c>
      <c r="C333">
        <v>54779</v>
      </c>
      <c r="D333" t="s">
        <v>3607</v>
      </c>
      <c r="E333" t="s">
        <v>5738</v>
      </c>
      <c r="F333">
        <v>4</v>
      </c>
      <c r="G333" t="s">
        <v>5739</v>
      </c>
      <c r="H333">
        <v>4</v>
      </c>
      <c r="I333" t="s">
        <v>4421</v>
      </c>
      <c r="J333">
        <v>0</v>
      </c>
      <c r="L333" t="s">
        <v>4434</v>
      </c>
      <c r="M333" t="s">
        <v>4448</v>
      </c>
      <c r="N333" t="s">
        <v>4423</v>
      </c>
      <c r="O333">
        <v>2249157</v>
      </c>
      <c r="P333">
        <v>6277411</v>
      </c>
      <c r="Q333">
        <v>3</v>
      </c>
      <c r="R333">
        <v>38.167700000000004</v>
      </c>
      <c r="S333">
        <v>-121.4888</v>
      </c>
      <c r="T333" t="s">
        <v>1634</v>
      </c>
      <c r="U333" t="s">
        <v>325</v>
      </c>
      <c r="V333" t="s">
        <v>87</v>
      </c>
      <c r="W333" t="s">
        <v>87</v>
      </c>
      <c r="X333" t="s">
        <v>4474</v>
      </c>
      <c r="Y333" t="s">
        <v>59</v>
      </c>
      <c r="Z333" t="s">
        <v>4859</v>
      </c>
      <c r="AA333" t="s">
        <v>3605</v>
      </c>
      <c r="AB333" t="s">
        <v>69</v>
      </c>
      <c r="AC333">
        <v>40932</v>
      </c>
      <c r="AD333" t="s">
        <v>4476</v>
      </c>
      <c r="AE333" t="s">
        <v>4558</v>
      </c>
      <c r="AF333" t="s">
        <v>324</v>
      </c>
      <c r="AG333" t="s">
        <v>3581</v>
      </c>
      <c r="AH333" t="s">
        <v>5740</v>
      </c>
      <c r="AI333" t="s">
        <v>5741</v>
      </c>
      <c r="AJ333" t="s">
        <v>3581</v>
      </c>
      <c r="AK333">
        <v>1</v>
      </c>
      <c r="AL333" t="s">
        <v>4474</v>
      </c>
      <c r="AM333" t="s">
        <v>78</v>
      </c>
      <c r="AN333">
        <v>180400121103</v>
      </c>
      <c r="AO333" t="s">
        <v>78</v>
      </c>
      <c r="AP333">
        <v>137</v>
      </c>
      <c r="AQ333" t="s">
        <v>78</v>
      </c>
      <c r="AR333" t="s">
        <v>4430</v>
      </c>
      <c r="AS333" t="s">
        <v>4431</v>
      </c>
      <c r="AT333" t="s">
        <v>78</v>
      </c>
      <c r="AU333" t="s">
        <v>78</v>
      </c>
      <c r="AV333" t="s">
        <v>78</v>
      </c>
      <c r="AW333" t="s">
        <v>78</v>
      </c>
      <c r="AX333" t="s">
        <v>78</v>
      </c>
      <c r="AY333" t="s">
        <v>78</v>
      </c>
      <c r="AZ333" t="s">
        <v>78</v>
      </c>
      <c r="BA333" t="s">
        <v>78</v>
      </c>
      <c r="BB333" t="s">
        <v>78</v>
      </c>
      <c r="BC333" t="s">
        <v>78</v>
      </c>
      <c r="BD333" t="s">
        <v>55</v>
      </c>
      <c r="BE333" t="s">
        <v>78</v>
      </c>
      <c r="BF333" t="s">
        <v>78</v>
      </c>
      <c r="BG333" t="s">
        <v>78</v>
      </c>
      <c r="BH333" t="s">
        <v>78</v>
      </c>
      <c r="BI333" t="s">
        <v>78</v>
      </c>
      <c r="BJ333" t="s">
        <v>78</v>
      </c>
      <c r="BK333" t="s">
        <v>78</v>
      </c>
      <c r="BL333" t="s">
        <v>78</v>
      </c>
      <c r="BM333" t="s">
        <v>78</v>
      </c>
      <c r="BN333" t="s">
        <v>55</v>
      </c>
      <c r="BO333" t="s">
        <v>55</v>
      </c>
      <c r="BP333" t="s">
        <v>78</v>
      </c>
      <c r="BQ333" t="s">
        <v>4468</v>
      </c>
      <c r="BR333">
        <v>1800</v>
      </c>
      <c r="BS333" s="45">
        <v>40365</v>
      </c>
      <c r="BT333" s="45">
        <v>40906</v>
      </c>
    </row>
    <row r="334" spans="1:72" x14ac:dyDescent="0.25">
      <c r="A334">
        <v>331</v>
      </c>
      <c r="B334">
        <v>47798</v>
      </c>
      <c r="C334">
        <v>54787</v>
      </c>
      <c r="D334" t="s">
        <v>3609</v>
      </c>
      <c r="E334" t="s">
        <v>5742</v>
      </c>
      <c r="F334">
        <v>4</v>
      </c>
      <c r="G334" t="s">
        <v>87</v>
      </c>
      <c r="H334">
        <v>5</v>
      </c>
      <c r="I334" t="s">
        <v>4421</v>
      </c>
      <c r="J334">
        <v>0</v>
      </c>
      <c r="L334" t="s">
        <v>4434</v>
      </c>
      <c r="M334" t="s">
        <v>4448</v>
      </c>
      <c r="N334" t="s">
        <v>4423</v>
      </c>
      <c r="O334">
        <v>2249778</v>
      </c>
      <c r="P334">
        <v>6284350</v>
      </c>
      <c r="Q334">
        <v>3</v>
      </c>
      <c r="R334">
        <v>38.169600000000003</v>
      </c>
      <c r="S334">
        <v>-121.4646</v>
      </c>
      <c r="T334" t="s">
        <v>325</v>
      </c>
      <c r="U334" t="s">
        <v>324</v>
      </c>
      <c r="V334" t="s">
        <v>87</v>
      </c>
      <c r="W334" t="s">
        <v>87</v>
      </c>
      <c r="X334" t="s">
        <v>4474</v>
      </c>
      <c r="Y334" t="s">
        <v>59</v>
      </c>
      <c r="Z334" t="s">
        <v>4859</v>
      </c>
      <c r="AA334" t="s">
        <v>3610</v>
      </c>
      <c r="AB334" t="s">
        <v>69</v>
      </c>
      <c r="AC334">
        <v>40932</v>
      </c>
      <c r="AD334" t="s">
        <v>4476</v>
      </c>
      <c r="AE334" t="s">
        <v>4558</v>
      </c>
      <c r="AF334" t="s">
        <v>324</v>
      </c>
      <c r="AG334" t="s">
        <v>3581</v>
      </c>
      <c r="AH334" t="s">
        <v>5743</v>
      </c>
      <c r="AI334" t="s">
        <v>5744</v>
      </c>
      <c r="AJ334" t="s">
        <v>3581</v>
      </c>
      <c r="AK334">
        <v>1</v>
      </c>
      <c r="AL334" t="s">
        <v>4474</v>
      </c>
      <c r="AM334" t="s">
        <v>78</v>
      </c>
      <c r="AN334">
        <v>180400121103</v>
      </c>
      <c r="AO334" t="s">
        <v>78</v>
      </c>
      <c r="AP334">
        <v>76</v>
      </c>
      <c r="AQ334" t="s">
        <v>78</v>
      </c>
      <c r="AR334" t="s">
        <v>4430</v>
      </c>
      <c r="AS334" t="s">
        <v>4431</v>
      </c>
      <c r="AT334" t="s">
        <v>78</v>
      </c>
      <c r="AU334" t="s">
        <v>78</v>
      </c>
      <c r="AV334" t="s">
        <v>78</v>
      </c>
      <c r="AW334" t="s">
        <v>78</v>
      </c>
      <c r="AX334" t="s">
        <v>78</v>
      </c>
      <c r="AY334" t="s">
        <v>78</v>
      </c>
      <c r="AZ334" t="s">
        <v>78</v>
      </c>
      <c r="BA334" t="s">
        <v>78</v>
      </c>
      <c r="BB334" t="s">
        <v>78</v>
      </c>
      <c r="BC334" t="s">
        <v>78</v>
      </c>
      <c r="BD334" t="s">
        <v>55</v>
      </c>
      <c r="BE334" t="s">
        <v>78</v>
      </c>
      <c r="BF334" t="s">
        <v>78</v>
      </c>
      <c r="BG334" t="s">
        <v>78</v>
      </c>
      <c r="BH334" t="s">
        <v>78</v>
      </c>
      <c r="BI334" t="s">
        <v>78</v>
      </c>
      <c r="BJ334" t="s">
        <v>78</v>
      </c>
      <c r="BK334" t="s">
        <v>78</v>
      </c>
      <c r="BL334" t="s">
        <v>78</v>
      </c>
      <c r="BM334" t="s">
        <v>78</v>
      </c>
      <c r="BN334" t="s">
        <v>55</v>
      </c>
      <c r="BO334" t="s">
        <v>55</v>
      </c>
      <c r="BP334" t="s">
        <v>78</v>
      </c>
      <c r="BQ334" t="s">
        <v>4468</v>
      </c>
      <c r="BR334">
        <v>1800</v>
      </c>
      <c r="BS334" s="45">
        <v>40365</v>
      </c>
      <c r="BT334" s="45">
        <v>40906</v>
      </c>
    </row>
    <row r="335" spans="1:72" x14ac:dyDescent="0.25">
      <c r="A335">
        <v>332</v>
      </c>
      <c r="B335">
        <v>48290</v>
      </c>
      <c r="C335">
        <v>55743</v>
      </c>
      <c r="D335" t="s">
        <v>2700</v>
      </c>
      <c r="E335" t="s">
        <v>5745</v>
      </c>
      <c r="F335">
        <v>1</v>
      </c>
      <c r="G335" t="s">
        <v>4420</v>
      </c>
      <c r="H335">
        <v>5</v>
      </c>
      <c r="I335" t="s">
        <v>4421</v>
      </c>
      <c r="J335">
        <v>24</v>
      </c>
      <c r="N335" t="s">
        <v>4423</v>
      </c>
      <c r="O335">
        <v>2130289</v>
      </c>
      <c r="P335">
        <v>6307639</v>
      </c>
      <c r="Q335">
        <v>3</v>
      </c>
      <c r="R335">
        <v>37.842100000000002</v>
      </c>
      <c r="S335">
        <v>-121.3797</v>
      </c>
      <c r="T335" t="s">
        <v>1373</v>
      </c>
      <c r="U335" t="s">
        <v>692</v>
      </c>
      <c r="V335" t="s">
        <v>87</v>
      </c>
      <c r="W335" t="s">
        <v>87</v>
      </c>
      <c r="X335" t="s">
        <v>4474</v>
      </c>
      <c r="Y335" t="s">
        <v>59</v>
      </c>
      <c r="Z335" t="s">
        <v>4134</v>
      </c>
      <c r="AA335" t="s">
        <v>2702</v>
      </c>
      <c r="AC335">
        <v>40969</v>
      </c>
      <c r="AD335" t="s">
        <v>4476</v>
      </c>
      <c r="AE335" t="s">
        <v>3435</v>
      </c>
      <c r="AF335" t="s">
        <v>4927</v>
      </c>
      <c r="AG335" t="s">
        <v>2701</v>
      </c>
      <c r="AH335" t="s">
        <v>5746</v>
      </c>
      <c r="AI335" t="s">
        <v>5747</v>
      </c>
      <c r="AJ335" t="s">
        <v>2701</v>
      </c>
      <c r="AK335">
        <v>1</v>
      </c>
      <c r="AL335" t="s">
        <v>4474</v>
      </c>
      <c r="AM335" t="s">
        <v>78</v>
      </c>
      <c r="AN335">
        <v>180400030906</v>
      </c>
      <c r="AO335" t="s">
        <v>78</v>
      </c>
      <c r="AP335">
        <v>480.8</v>
      </c>
      <c r="AQ335" t="s">
        <v>78</v>
      </c>
      <c r="AR335" t="s">
        <v>4430</v>
      </c>
      <c r="AS335" t="s">
        <v>4431</v>
      </c>
      <c r="AT335" t="s">
        <v>78</v>
      </c>
      <c r="AU335" t="s">
        <v>78</v>
      </c>
      <c r="AV335" t="s">
        <v>78</v>
      </c>
      <c r="AW335" t="s">
        <v>78</v>
      </c>
      <c r="AX335" t="s">
        <v>78</v>
      </c>
      <c r="AY335" t="s">
        <v>78</v>
      </c>
      <c r="AZ335" t="s">
        <v>78</v>
      </c>
      <c r="BA335" t="s">
        <v>78</v>
      </c>
      <c r="BB335" t="s">
        <v>78</v>
      </c>
      <c r="BC335" t="s">
        <v>78</v>
      </c>
      <c r="BD335" t="s">
        <v>55</v>
      </c>
      <c r="BE335" t="s">
        <v>78</v>
      </c>
      <c r="BF335" t="s">
        <v>78</v>
      </c>
      <c r="BG335" t="s">
        <v>78</v>
      </c>
      <c r="BH335" t="s">
        <v>78</v>
      </c>
      <c r="BI335" t="s">
        <v>78</v>
      </c>
      <c r="BJ335" t="s">
        <v>78</v>
      </c>
      <c r="BK335" t="s">
        <v>78</v>
      </c>
      <c r="BL335" t="s">
        <v>78</v>
      </c>
      <c r="BM335" t="s">
        <v>78</v>
      </c>
      <c r="BN335" t="s">
        <v>55</v>
      </c>
      <c r="BO335" t="s">
        <v>55</v>
      </c>
      <c r="BP335" t="s">
        <v>78</v>
      </c>
      <c r="BQ335" t="s">
        <v>4468</v>
      </c>
      <c r="BR335">
        <v>1800</v>
      </c>
      <c r="BS335" s="45">
        <v>40359</v>
      </c>
      <c r="BT335" s="45">
        <v>40877</v>
      </c>
    </row>
    <row r="336" spans="1:72" x14ac:dyDescent="0.25">
      <c r="A336">
        <v>333</v>
      </c>
      <c r="B336">
        <v>46853</v>
      </c>
      <c r="C336">
        <v>54239</v>
      </c>
      <c r="D336" t="s">
        <v>2102</v>
      </c>
      <c r="E336" t="s">
        <v>5748</v>
      </c>
      <c r="F336">
        <v>2</v>
      </c>
      <c r="G336" t="s">
        <v>87</v>
      </c>
      <c r="H336">
        <v>5</v>
      </c>
      <c r="I336" t="s">
        <v>4421</v>
      </c>
      <c r="J336">
        <v>0</v>
      </c>
      <c r="N336" t="s">
        <v>4423</v>
      </c>
      <c r="O336">
        <v>2191598</v>
      </c>
      <c r="P336">
        <v>6288743</v>
      </c>
      <c r="Q336">
        <v>3</v>
      </c>
      <c r="R336">
        <v>38.01</v>
      </c>
      <c r="S336">
        <v>-121.4473</v>
      </c>
      <c r="T336" t="s">
        <v>1634</v>
      </c>
      <c r="U336" t="s">
        <v>57</v>
      </c>
      <c r="V336" t="s">
        <v>87</v>
      </c>
      <c r="W336" t="s">
        <v>87</v>
      </c>
      <c r="X336" t="s">
        <v>4474</v>
      </c>
      <c r="Y336" t="s">
        <v>59</v>
      </c>
      <c r="Z336" t="s">
        <v>4334</v>
      </c>
      <c r="AA336" t="s">
        <v>2104</v>
      </c>
      <c r="AB336" t="s">
        <v>5749</v>
      </c>
      <c r="AC336">
        <v>40885</v>
      </c>
      <c r="AD336" t="s">
        <v>4476</v>
      </c>
      <c r="AE336" t="s">
        <v>3435</v>
      </c>
      <c r="AF336" t="s">
        <v>4870</v>
      </c>
      <c r="AG336" t="s">
        <v>2103</v>
      </c>
      <c r="AH336" t="s">
        <v>5750</v>
      </c>
      <c r="AI336" t="s">
        <v>5751</v>
      </c>
      <c r="AJ336" t="s">
        <v>2103</v>
      </c>
      <c r="AK336">
        <v>1</v>
      </c>
      <c r="AL336" t="s">
        <v>4474</v>
      </c>
      <c r="AM336" t="s">
        <v>78</v>
      </c>
      <c r="AN336">
        <v>180400030504</v>
      </c>
      <c r="AO336" t="s">
        <v>78</v>
      </c>
      <c r="AP336">
        <v>87</v>
      </c>
      <c r="AQ336" t="s">
        <v>78</v>
      </c>
      <c r="AR336" t="s">
        <v>4430</v>
      </c>
      <c r="AS336" t="s">
        <v>4431</v>
      </c>
      <c r="AT336" t="s">
        <v>78</v>
      </c>
      <c r="AU336" t="s">
        <v>78</v>
      </c>
      <c r="AV336" t="s">
        <v>78</v>
      </c>
      <c r="AW336" t="s">
        <v>78</v>
      </c>
      <c r="AX336" t="s">
        <v>78</v>
      </c>
      <c r="AY336" t="s">
        <v>78</v>
      </c>
      <c r="AZ336" t="s">
        <v>78</v>
      </c>
      <c r="BA336" t="s">
        <v>78</v>
      </c>
      <c r="BB336" t="s">
        <v>78</v>
      </c>
      <c r="BC336" t="s">
        <v>78</v>
      </c>
      <c r="BD336" t="s">
        <v>55</v>
      </c>
      <c r="BE336" t="s">
        <v>78</v>
      </c>
      <c r="BF336" t="s">
        <v>78</v>
      </c>
      <c r="BG336" t="s">
        <v>78</v>
      </c>
      <c r="BH336" t="s">
        <v>78</v>
      </c>
      <c r="BI336" t="s">
        <v>78</v>
      </c>
      <c r="BJ336" t="s">
        <v>78</v>
      </c>
      <c r="BK336" t="s">
        <v>78</v>
      </c>
      <c r="BL336" t="s">
        <v>78</v>
      </c>
      <c r="BM336" t="s">
        <v>78</v>
      </c>
      <c r="BN336" t="s">
        <v>55</v>
      </c>
      <c r="BO336" t="s">
        <v>55</v>
      </c>
      <c r="BP336" t="s">
        <v>78</v>
      </c>
      <c r="BQ336" t="s">
        <v>4468</v>
      </c>
      <c r="BR336">
        <v>1800</v>
      </c>
      <c r="BS336" s="45">
        <v>40359</v>
      </c>
      <c r="BT336" s="45">
        <v>40885</v>
      </c>
    </row>
    <row r="337" spans="1:72" x14ac:dyDescent="0.25">
      <c r="A337">
        <v>334</v>
      </c>
      <c r="B337">
        <v>46854</v>
      </c>
      <c r="C337">
        <v>54242</v>
      </c>
      <c r="D337" t="s">
        <v>2109</v>
      </c>
      <c r="E337" t="s">
        <v>5752</v>
      </c>
      <c r="F337">
        <v>2</v>
      </c>
      <c r="G337" t="s">
        <v>87</v>
      </c>
      <c r="H337">
        <v>5</v>
      </c>
      <c r="I337" t="s">
        <v>4421</v>
      </c>
      <c r="J337">
        <v>0</v>
      </c>
      <c r="N337" t="s">
        <v>4423</v>
      </c>
      <c r="O337">
        <v>2191612</v>
      </c>
      <c r="P337">
        <v>6288790</v>
      </c>
      <c r="Q337">
        <v>3</v>
      </c>
      <c r="R337">
        <v>38.01</v>
      </c>
      <c r="S337">
        <v>-121.4472</v>
      </c>
      <c r="T337" t="s">
        <v>1634</v>
      </c>
      <c r="U337" t="s">
        <v>57</v>
      </c>
      <c r="V337" t="s">
        <v>87</v>
      </c>
      <c r="W337" t="s">
        <v>87</v>
      </c>
      <c r="X337" t="s">
        <v>4474</v>
      </c>
      <c r="Y337" t="s">
        <v>59</v>
      </c>
      <c r="Z337" t="s">
        <v>4334</v>
      </c>
      <c r="AA337" t="s">
        <v>2104</v>
      </c>
      <c r="AB337" t="s">
        <v>5753</v>
      </c>
      <c r="AC337">
        <v>40885</v>
      </c>
      <c r="AD337" t="s">
        <v>4476</v>
      </c>
      <c r="AE337" t="s">
        <v>3435</v>
      </c>
      <c r="AF337" t="s">
        <v>4870</v>
      </c>
      <c r="AG337" t="s">
        <v>2103</v>
      </c>
      <c r="AH337" t="s">
        <v>5754</v>
      </c>
      <c r="AI337" t="s">
        <v>5751</v>
      </c>
      <c r="AJ337" t="s">
        <v>2103</v>
      </c>
      <c r="AK337">
        <v>1</v>
      </c>
      <c r="AL337" t="s">
        <v>4474</v>
      </c>
      <c r="AM337" t="s">
        <v>78</v>
      </c>
      <c r="AN337">
        <v>180400030504</v>
      </c>
      <c r="AO337" t="s">
        <v>78</v>
      </c>
      <c r="AP337">
        <v>87</v>
      </c>
      <c r="AQ337" t="s">
        <v>78</v>
      </c>
      <c r="AR337" t="s">
        <v>4430</v>
      </c>
      <c r="AS337" t="s">
        <v>4431</v>
      </c>
      <c r="AT337" t="s">
        <v>78</v>
      </c>
      <c r="AU337" t="s">
        <v>78</v>
      </c>
      <c r="AV337" t="s">
        <v>78</v>
      </c>
      <c r="AW337" t="s">
        <v>78</v>
      </c>
      <c r="AX337" t="s">
        <v>78</v>
      </c>
      <c r="AY337" t="s">
        <v>78</v>
      </c>
      <c r="AZ337" t="s">
        <v>78</v>
      </c>
      <c r="BA337" t="s">
        <v>78</v>
      </c>
      <c r="BB337" t="s">
        <v>78</v>
      </c>
      <c r="BC337" t="s">
        <v>78</v>
      </c>
      <c r="BD337" t="s">
        <v>55</v>
      </c>
      <c r="BE337" t="s">
        <v>78</v>
      </c>
      <c r="BF337" t="s">
        <v>78</v>
      </c>
      <c r="BG337" t="s">
        <v>78</v>
      </c>
      <c r="BH337" t="s">
        <v>78</v>
      </c>
      <c r="BI337" t="s">
        <v>78</v>
      </c>
      <c r="BJ337" t="s">
        <v>78</v>
      </c>
      <c r="BK337" t="s">
        <v>78</v>
      </c>
      <c r="BL337" t="s">
        <v>78</v>
      </c>
      <c r="BM337" t="s">
        <v>78</v>
      </c>
      <c r="BN337" t="s">
        <v>55</v>
      </c>
      <c r="BO337" t="s">
        <v>55</v>
      </c>
      <c r="BP337" t="s">
        <v>78</v>
      </c>
      <c r="BQ337" t="s">
        <v>4468</v>
      </c>
      <c r="BR337">
        <v>1800</v>
      </c>
      <c r="BS337" s="45">
        <v>40359</v>
      </c>
      <c r="BT337" s="45">
        <v>40885</v>
      </c>
    </row>
    <row r="338" spans="1:72" x14ac:dyDescent="0.25">
      <c r="A338">
        <v>335</v>
      </c>
      <c r="B338">
        <v>46856</v>
      </c>
      <c r="C338">
        <v>54245</v>
      </c>
      <c r="D338" t="s">
        <v>2115</v>
      </c>
      <c r="E338" t="s">
        <v>5755</v>
      </c>
      <c r="F338">
        <v>2</v>
      </c>
      <c r="G338" t="s">
        <v>87</v>
      </c>
      <c r="H338">
        <v>5</v>
      </c>
      <c r="I338" t="s">
        <v>4421</v>
      </c>
      <c r="J338">
        <v>0</v>
      </c>
      <c r="N338" t="s">
        <v>4423</v>
      </c>
      <c r="O338">
        <v>2191174</v>
      </c>
      <c r="P338">
        <v>6290476</v>
      </c>
      <c r="Q338">
        <v>3</v>
      </c>
      <c r="R338">
        <v>38.008899999999997</v>
      </c>
      <c r="S338">
        <v>-121.4413</v>
      </c>
      <c r="T338" t="s">
        <v>1634</v>
      </c>
      <c r="U338" t="s">
        <v>57</v>
      </c>
      <c r="V338" t="s">
        <v>87</v>
      </c>
      <c r="W338" t="s">
        <v>87</v>
      </c>
      <c r="X338" t="s">
        <v>4474</v>
      </c>
      <c r="Y338" t="s">
        <v>59</v>
      </c>
      <c r="Z338" t="s">
        <v>4334</v>
      </c>
      <c r="AA338" t="s">
        <v>2116</v>
      </c>
      <c r="AB338" t="s">
        <v>5756</v>
      </c>
      <c r="AC338">
        <v>40885</v>
      </c>
      <c r="AD338" t="s">
        <v>4476</v>
      </c>
      <c r="AE338" t="s">
        <v>3435</v>
      </c>
      <c r="AF338" t="s">
        <v>4870</v>
      </c>
      <c r="AG338" t="s">
        <v>2103</v>
      </c>
      <c r="AH338" t="s">
        <v>5757</v>
      </c>
      <c r="AI338" t="s">
        <v>5751</v>
      </c>
      <c r="AJ338" t="s">
        <v>2103</v>
      </c>
      <c r="AK338">
        <v>1</v>
      </c>
      <c r="AL338" t="s">
        <v>4474</v>
      </c>
      <c r="AM338" t="s">
        <v>78</v>
      </c>
      <c r="AN338">
        <v>180400030504</v>
      </c>
      <c r="AO338" t="s">
        <v>78</v>
      </c>
      <c r="AP338">
        <v>324</v>
      </c>
      <c r="AQ338" t="s">
        <v>78</v>
      </c>
      <c r="AR338" t="s">
        <v>4430</v>
      </c>
      <c r="AS338" t="s">
        <v>4431</v>
      </c>
      <c r="AT338" t="s">
        <v>78</v>
      </c>
      <c r="AU338" t="s">
        <v>78</v>
      </c>
      <c r="AV338" t="s">
        <v>78</v>
      </c>
      <c r="AW338" t="s">
        <v>78</v>
      </c>
      <c r="AX338" t="s">
        <v>78</v>
      </c>
      <c r="AY338" t="s">
        <v>78</v>
      </c>
      <c r="AZ338" t="s">
        <v>78</v>
      </c>
      <c r="BA338" t="s">
        <v>78</v>
      </c>
      <c r="BB338" t="s">
        <v>78</v>
      </c>
      <c r="BC338" t="s">
        <v>78</v>
      </c>
      <c r="BD338" t="s">
        <v>55</v>
      </c>
      <c r="BE338" t="s">
        <v>78</v>
      </c>
      <c r="BF338" t="s">
        <v>78</v>
      </c>
      <c r="BG338" t="s">
        <v>78</v>
      </c>
      <c r="BH338" t="s">
        <v>78</v>
      </c>
      <c r="BI338" t="s">
        <v>78</v>
      </c>
      <c r="BJ338" t="s">
        <v>78</v>
      </c>
      <c r="BK338" t="s">
        <v>78</v>
      </c>
      <c r="BL338" t="s">
        <v>78</v>
      </c>
      <c r="BM338" t="s">
        <v>78</v>
      </c>
      <c r="BN338" t="s">
        <v>55</v>
      </c>
      <c r="BO338" t="s">
        <v>55</v>
      </c>
      <c r="BP338" t="s">
        <v>78</v>
      </c>
      <c r="BQ338" t="s">
        <v>4468</v>
      </c>
      <c r="BR338">
        <v>1800</v>
      </c>
      <c r="BS338" s="45">
        <v>40359</v>
      </c>
      <c r="BT338" s="45">
        <v>40885</v>
      </c>
    </row>
    <row r="339" spans="1:72" x14ac:dyDescent="0.25">
      <c r="A339">
        <v>336</v>
      </c>
      <c r="B339">
        <v>46859</v>
      </c>
      <c r="C339">
        <v>54246</v>
      </c>
      <c r="D339" t="s">
        <v>2110</v>
      </c>
      <c r="E339" t="s">
        <v>5758</v>
      </c>
      <c r="F339">
        <v>3</v>
      </c>
      <c r="G339" t="s">
        <v>87</v>
      </c>
      <c r="H339">
        <v>4</v>
      </c>
      <c r="I339" t="s">
        <v>4421</v>
      </c>
      <c r="J339">
        <v>25</v>
      </c>
      <c r="L339" t="s">
        <v>4448</v>
      </c>
      <c r="M339" t="s">
        <v>4448</v>
      </c>
      <c r="N339" t="s">
        <v>4423</v>
      </c>
      <c r="O339">
        <v>2214764</v>
      </c>
      <c r="P339">
        <v>6273498</v>
      </c>
      <c r="Q339">
        <v>3</v>
      </c>
      <c r="R339">
        <v>38.073099999999997</v>
      </c>
      <c r="S339">
        <v>-121.50109999999999</v>
      </c>
      <c r="T339" t="s">
        <v>1634</v>
      </c>
      <c r="U339" t="s">
        <v>2017</v>
      </c>
      <c r="V339" t="s">
        <v>87</v>
      </c>
      <c r="W339" t="s">
        <v>87</v>
      </c>
      <c r="X339" t="s">
        <v>4474</v>
      </c>
      <c r="Y339" t="s">
        <v>59</v>
      </c>
      <c r="Z339" t="s">
        <v>4342</v>
      </c>
      <c r="AA339" t="s">
        <v>2112</v>
      </c>
      <c r="AB339" t="s">
        <v>5759</v>
      </c>
      <c r="AC339">
        <v>40885</v>
      </c>
      <c r="AD339" t="s">
        <v>4476</v>
      </c>
      <c r="AE339" t="s">
        <v>3435</v>
      </c>
      <c r="AF339" t="s">
        <v>4927</v>
      </c>
      <c r="AG339" t="s">
        <v>2111</v>
      </c>
      <c r="AH339" t="s">
        <v>5760</v>
      </c>
      <c r="AI339" t="s">
        <v>5761</v>
      </c>
      <c r="AJ339" t="s">
        <v>2111</v>
      </c>
      <c r="AK339">
        <v>1</v>
      </c>
      <c r="AL339" t="s">
        <v>4474</v>
      </c>
      <c r="AM339" t="s">
        <v>78</v>
      </c>
      <c r="AN339">
        <v>180400030906</v>
      </c>
      <c r="AO339" t="s">
        <v>78</v>
      </c>
      <c r="AP339">
        <v>625</v>
      </c>
      <c r="AQ339" t="s">
        <v>78</v>
      </c>
      <c r="AR339" t="s">
        <v>4430</v>
      </c>
      <c r="AS339" t="s">
        <v>4431</v>
      </c>
      <c r="AT339" t="s">
        <v>78</v>
      </c>
      <c r="AU339" t="s">
        <v>78</v>
      </c>
      <c r="AV339" t="s">
        <v>78</v>
      </c>
      <c r="AW339" t="s">
        <v>78</v>
      </c>
      <c r="AX339" t="s">
        <v>78</v>
      </c>
      <c r="AY339" t="s">
        <v>78</v>
      </c>
      <c r="AZ339" t="s">
        <v>78</v>
      </c>
      <c r="BA339" t="s">
        <v>78</v>
      </c>
      <c r="BB339" t="s">
        <v>78</v>
      </c>
      <c r="BC339" t="s">
        <v>78</v>
      </c>
      <c r="BD339" t="s">
        <v>55</v>
      </c>
      <c r="BE339" t="s">
        <v>78</v>
      </c>
      <c r="BF339" t="s">
        <v>78</v>
      </c>
      <c r="BG339" t="s">
        <v>78</v>
      </c>
      <c r="BH339" t="s">
        <v>78</v>
      </c>
      <c r="BI339" t="s">
        <v>78</v>
      </c>
      <c r="BJ339" t="s">
        <v>78</v>
      </c>
      <c r="BK339" t="s">
        <v>78</v>
      </c>
      <c r="BL339" t="s">
        <v>78</v>
      </c>
      <c r="BM339" t="s">
        <v>78</v>
      </c>
      <c r="BN339" t="s">
        <v>55</v>
      </c>
      <c r="BO339" t="s">
        <v>55</v>
      </c>
      <c r="BP339" t="s">
        <v>78</v>
      </c>
      <c r="BQ339" t="s">
        <v>4468</v>
      </c>
      <c r="BR339">
        <v>1800</v>
      </c>
      <c r="BS339" s="45">
        <v>40359</v>
      </c>
      <c r="BT339" s="45">
        <v>40885</v>
      </c>
    </row>
    <row r="340" spans="1:72" x14ac:dyDescent="0.25">
      <c r="A340">
        <v>337</v>
      </c>
      <c r="B340">
        <v>50235</v>
      </c>
      <c r="C340">
        <v>58120</v>
      </c>
      <c r="D340" t="s">
        <v>3324</v>
      </c>
      <c r="E340" t="s">
        <v>5762</v>
      </c>
      <c r="F340">
        <v>2</v>
      </c>
      <c r="G340" t="s">
        <v>87</v>
      </c>
      <c r="H340">
        <v>4</v>
      </c>
      <c r="I340" t="s">
        <v>4421</v>
      </c>
      <c r="J340">
        <v>36</v>
      </c>
      <c r="L340" t="s">
        <v>4434</v>
      </c>
      <c r="M340" t="s">
        <v>4434</v>
      </c>
      <c r="N340" t="s">
        <v>4423</v>
      </c>
      <c r="O340">
        <v>2177935</v>
      </c>
      <c r="P340">
        <v>6275307</v>
      </c>
      <c r="Q340">
        <v>3</v>
      </c>
      <c r="R340">
        <v>37.972099999999998</v>
      </c>
      <c r="S340">
        <v>-121.49339999999999</v>
      </c>
      <c r="T340" t="s">
        <v>57</v>
      </c>
      <c r="U340" t="s">
        <v>2632</v>
      </c>
      <c r="V340" t="s">
        <v>87</v>
      </c>
      <c r="W340" t="s">
        <v>87</v>
      </c>
      <c r="X340" t="s">
        <v>4474</v>
      </c>
      <c r="Y340" t="s">
        <v>59</v>
      </c>
      <c r="Z340" t="s">
        <v>4853</v>
      </c>
      <c r="AA340" t="s">
        <v>3326</v>
      </c>
      <c r="AB340" t="s">
        <v>5763</v>
      </c>
      <c r="AC340">
        <v>41152</v>
      </c>
      <c r="AD340" t="s">
        <v>4476</v>
      </c>
      <c r="AE340" t="s">
        <v>3435</v>
      </c>
      <c r="AF340" t="s">
        <v>4884</v>
      </c>
      <c r="AG340" t="s">
        <v>3261</v>
      </c>
      <c r="AH340" t="s">
        <v>5764</v>
      </c>
      <c r="AI340" t="s">
        <v>5765</v>
      </c>
      <c r="AJ340" t="s">
        <v>3261</v>
      </c>
      <c r="AK340">
        <v>1</v>
      </c>
      <c r="AL340" t="s">
        <v>4474</v>
      </c>
      <c r="AM340" t="s">
        <v>78</v>
      </c>
      <c r="AN340">
        <v>180400030503</v>
      </c>
      <c r="AO340" t="s">
        <v>78</v>
      </c>
      <c r="AP340" t="s">
        <v>78</v>
      </c>
      <c r="AQ340" t="s">
        <v>78</v>
      </c>
      <c r="AR340" t="s">
        <v>4430</v>
      </c>
      <c r="AS340" t="s">
        <v>4431</v>
      </c>
      <c r="AT340" t="s">
        <v>78</v>
      </c>
      <c r="AU340" t="s">
        <v>78</v>
      </c>
      <c r="AV340" t="s">
        <v>78</v>
      </c>
      <c r="AW340" t="s">
        <v>78</v>
      </c>
      <c r="AX340" t="s">
        <v>78</v>
      </c>
      <c r="AY340" t="s">
        <v>78</v>
      </c>
      <c r="AZ340" t="s">
        <v>78</v>
      </c>
      <c r="BA340" t="s">
        <v>78</v>
      </c>
      <c r="BB340" t="s">
        <v>78</v>
      </c>
      <c r="BC340" t="s">
        <v>78</v>
      </c>
      <c r="BD340" t="s">
        <v>55</v>
      </c>
      <c r="BE340" t="s">
        <v>78</v>
      </c>
      <c r="BF340" t="s">
        <v>78</v>
      </c>
      <c r="BG340" t="s">
        <v>78</v>
      </c>
      <c r="BH340" t="s">
        <v>78</v>
      </c>
      <c r="BI340" t="s">
        <v>78</v>
      </c>
      <c r="BJ340" t="s">
        <v>78</v>
      </c>
      <c r="BK340" t="s">
        <v>78</v>
      </c>
      <c r="BL340" t="s">
        <v>78</v>
      </c>
      <c r="BM340" t="s">
        <v>78</v>
      </c>
      <c r="BN340" t="s">
        <v>55</v>
      </c>
      <c r="BO340" t="s">
        <v>55</v>
      </c>
      <c r="BP340" t="s">
        <v>78</v>
      </c>
      <c r="BQ340" t="s">
        <v>4432</v>
      </c>
      <c r="BR340">
        <v>1800</v>
      </c>
      <c r="BS340" s="45">
        <v>40359</v>
      </c>
      <c r="BT340" s="45">
        <v>41152</v>
      </c>
    </row>
    <row r="341" spans="1:72" x14ac:dyDescent="0.25">
      <c r="A341">
        <v>338</v>
      </c>
      <c r="B341">
        <v>46752</v>
      </c>
      <c r="C341">
        <v>54152</v>
      </c>
      <c r="D341" t="s">
        <v>2597</v>
      </c>
      <c r="E341" t="s">
        <v>5766</v>
      </c>
      <c r="F341">
        <v>5</v>
      </c>
      <c r="G341" t="s">
        <v>87</v>
      </c>
      <c r="H341">
        <v>2</v>
      </c>
      <c r="I341" t="s">
        <v>4421</v>
      </c>
      <c r="J341">
        <v>4</v>
      </c>
      <c r="N341" t="s">
        <v>4423</v>
      </c>
      <c r="O341">
        <v>1873531</v>
      </c>
      <c r="P341">
        <v>6631178</v>
      </c>
      <c r="Q341">
        <v>2</v>
      </c>
      <c r="R341">
        <v>38.3065</v>
      </c>
      <c r="S341">
        <v>-121.7578</v>
      </c>
      <c r="T341" t="s">
        <v>137</v>
      </c>
      <c r="U341" t="s">
        <v>1043</v>
      </c>
      <c r="V341" t="s">
        <v>87</v>
      </c>
      <c r="W341" t="s">
        <v>87</v>
      </c>
      <c r="X341" t="s">
        <v>4538</v>
      </c>
      <c r="Y341" t="s">
        <v>77</v>
      </c>
      <c r="Z341" t="s">
        <v>4619</v>
      </c>
      <c r="AA341" t="s">
        <v>2599</v>
      </c>
      <c r="AB341" t="s">
        <v>69</v>
      </c>
      <c r="AC341">
        <v>40870</v>
      </c>
      <c r="AD341" t="s">
        <v>4476</v>
      </c>
      <c r="AE341" t="s">
        <v>4540</v>
      </c>
      <c r="AF341" t="s">
        <v>4546</v>
      </c>
      <c r="AG341" t="s">
        <v>2598</v>
      </c>
      <c r="AH341" t="s">
        <v>5767</v>
      </c>
      <c r="AI341" t="s">
        <v>5768</v>
      </c>
      <c r="AJ341" t="s">
        <v>2598</v>
      </c>
      <c r="AK341">
        <v>1</v>
      </c>
      <c r="AL341" t="s">
        <v>4538</v>
      </c>
      <c r="AM341" t="s">
        <v>78</v>
      </c>
      <c r="AN341">
        <v>180201630606</v>
      </c>
      <c r="AO341" t="s">
        <v>78</v>
      </c>
      <c r="AP341">
        <v>700</v>
      </c>
      <c r="AQ341" t="s">
        <v>78</v>
      </c>
      <c r="AR341" t="s">
        <v>4430</v>
      </c>
      <c r="AS341" t="s">
        <v>4431</v>
      </c>
      <c r="AT341" t="s">
        <v>78</v>
      </c>
      <c r="AU341" t="s">
        <v>78</v>
      </c>
      <c r="AV341" t="s">
        <v>78</v>
      </c>
      <c r="AW341" t="s">
        <v>78</v>
      </c>
      <c r="AX341" t="s">
        <v>78</v>
      </c>
      <c r="AY341" t="s">
        <v>78</v>
      </c>
      <c r="AZ341" t="s">
        <v>78</v>
      </c>
      <c r="BA341" t="s">
        <v>78</v>
      </c>
      <c r="BB341" t="s">
        <v>78</v>
      </c>
      <c r="BC341" t="s">
        <v>78</v>
      </c>
      <c r="BD341" t="s">
        <v>55</v>
      </c>
      <c r="BE341" t="s">
        <v>78</v>
      </c>
      <c r="BF341" t="s">
        <v>78</v>
      </c>
      <c r="BG341" t="s">
        <v>78</v>
      </c>
      <c r="BH341" t="s">
        <v>78</v>
      </c>
      <c r="BI341" t="s">
        <v>78</v>
      </c>
      <c r="BJ341" t="s">
        <v>78</v>
      </c>
      <c r="BK341" t="s">
        <v>78</v>
      </c>
      <c r="BL341" t="s">
        <v>78</v>
      </c>
      <c r="BM341" t="s">
        <v>78</v>
      </c>
      <c r="BN341" t="s">
        <v>55</v>
      </c>
      <c r="BO341" t="s">
        <v>78</v>
      </c>
      <c r="BP341" t="s">
        <v>78</v>
      </c>
      <c r="BQ341" t="s">
        <v>4468</v>
      </c>
      <c r="BR341">
        <v>1940</v>
      </c>
      <c r="BS341" s="45">
        <v>40359</v>
      </c>
      <c r="BT341" s="45">
        <v>40870</v>
      </c>
    </row>
    <row r="342" spans="1:72" x14ac:dyDescent="0.25">
      <c r="A342">
        <v>339</v>
      </c>
      <c r="B342">
        <v>47843</v>
      </c>
      <c r="C342">
        <v>54855</v>
      </c>
      <c r="D342" t="s">
        <v>3621</v>
      </c>
      <c r="E342" t="s">
        <v>5769</v>
      </c>
      <c r="F342">
        <v>0</v>
      </c>
      <c r="H342">
        <v>0</v>
      </c>
      <c r="J342">
        <v>0</v>
      </c>
      <c r="O342">
        <v>2182260</v>
      </c>
      <c r="P342">
        <v>6295542</v>
      </c>
      <c r="Q342">
        <v>3</v>
      </c>
      <c r="R342">
        <v>37.984499999999997</v>
      </c>
      <c r="S342">
        <v>-121.4234</v>
      </c>
      <c r="T342" t="s">
        <v>1634</v>
      </c>
      <c r="U342" t="s">
        <v>703</v>
      </c>
      <c r="V342" t="s">
        <v>87</v>
      </c>
      <c r="W342" t="s">
        <v>87</v>
      </c>
      <c r="X342" t="s">
        <v>4474</v>
      </c>
      <c r="Y342" t="s">
        <v>59</v>
      </c>
      <c r="Z342" t="s">
        <v>4853</v>
      </c>
      <c r="AA342" t="s">
        <v>3625</v>
      </c>
      <c r="AB342" t="s">
        <v>69</v>
      </c>
      <c r="AC342">
        <v>40945</v>
      </c>
      <c r="AD342" t="s">
        <v>4476</v>
      </c>
      <c r="AE342" t="s">
        <v>3435</v>
      </c>
      <c r="AF342" t="s">
        <v>4905</v>
      </c>
      <c r="AG342" t="s">
        <v>3622</v>
      </c>
      <c r="AH342" t="s">
        <v>5770</v>
      </c>
      <c r="AJ342" t="s">
        <v>5771</v>
      </c>
      <c r="AK342">
        <v>1</v>
      </c>
      <c r="AL342" t="s">
        <v>4474</v>
      </c>
      <c r="AM342" t="s">
        <v>78</v>
      </c>
      <c r="AN342">
        <v>180400030502</v>
      </c>
      <c r="AO342" t="s">
        <v>78</v>
      </c>
      <c r="AP342">
        <v>556</v>
      </c>
      <c r="AQ342" t="s">
        <v>78</v>
      </c>
      <c r="AR342" t="s">
        <v>4430</v>
      </c>
      <c r="AS342" t="s">
        <v>4431</v>
      </c>
      <c r="AT342" t="s">
        <v>78</v>
      </c>
      <c r="AU342" t="s">
        <v>78</v>
      </c>
      <c r="AV342" t="s">
        <v>78</v>
      </c>
      <c r="AW342" t="s">
        <v>78</v>
      </c>
      <c r="AX342" t="s">
        <v>78</v>
      </c>
      <c r="AY342" t="s">
        <v>78</v>
      </c>
      <c r="AZ342" t="s">
        <v>78</v>
      </c>
      <c r="BA342" t="s">
        <v>78</v>
      </c>
      <c r="BB342" t="s">
        <v>78</v>
      </c>
      <c r="BC342" t="s">
        <v>78</v>
      </c>
      <c r="BD342" t="s">
        <v>55</v>
      </c>
      <c r="BE342" t="s">
        <v>78</v>
      </c>
      <c r="BF342" t="s">
        <v>78</v>
      </c>
      <c r="BG342" t="s">
        <v>78</v>
      </c>
      <c r="BH342" t="s">
        <v>78</v>
      </c>
      <c r="BI342" t="s">
        <v>78</v>
      </c>
      <c r="BJ342" t="s">
        <v>78</v>
      </c>
      <c r="BK342" t="s">
        <v>78</v>
      </c>
      <c r="BL342" t="s">
        <v>78</v>
      </c>
      <c r="BM342" t="s">
        <v>78</v>
      </c>
      <c r="BN342" t="s">
        <v>55</v>
      </c>
      <c r="BO342" t="s">
        <v>55</v>
      </c>
      <c r="BP342" t="s">
        <v>78</v>
      </c>
      <c r="BQ342" t="s">
        <v>4432</v>
      </c>
      <c r="BR342">
        <v>1800</v>
      </c>
      <c r="BS342" s="45">
        <v>40710</v>
      </c>
      <c r="BT342" s="45">
        <v>40907</v>
      </c>
    </row>
    <row r="343" spans="1:72" x14ac:dyDescent="0.25">
      <c r="A343">
        <v>340</v>
      </c>
      <c r="B343">
        <v>47845</v>
      </c>
      <c r="C343">
        <v>54857</v>
      </c>
      <c r="D343" t="s">
        <v>3628</v>
      </c>
      <c r="E343" t="s">
        <v>5772</v>
      </c>
      <c r="F343">
        <v>0</v>
      </c>
      <c r="H343">
        <v>0</v>
      </c>
      <c r="J343">
        <v>0</v>
      </c>
      <c r="O343">
        <v>2182260</v>
      </c>
      <c r="P343">
        <v>6295542</v>
      </c>
      <c r="Q343">
        <v>3</v>
      </c>
      <c r="R343">
        <v>37.984499999999997</v>
      </c>
      <c r="S343">
        <v>-121.4234</v>
      </c>
      <c r="T343" t="s">
        <v>1634</v>
      </c>
      <c r="U343" t="s">
        <v>703</v>
      </c>
      <c r="V343" t="s">
        <v>87</v>
      </c>
      <c r="W343" t="s">
        <v>87</v>
      </c>
      <c r="X343" t="s">
        <v>4474</v>
      </c>
      <c r="Y343" t="s">
        <v>59</v>
      </c>
      <c r="Z343" t="s">
        <v>4853</v>
      </c>
      <c r="AA343" t="s">
        <v>3629</v>
      </c>
      <c r="AB343" t="s">
        <v>69</v>
      </c>
      <c r="AC343">
        <v>40945</v>
      </c>
      <c r="AD343" t="s">
        <v>4476</v>
      </c>
      <c r="AE343" t="s">
        <v>3435</v>
      </c>
      <c r="AF343" t="s">
        <v>4905</v>
      </c>
      <c r="AG343" t="s">
        <v>3622</v>
      </c>
      <c r="AH343" t="s">
        <v>5770</v>
      </c>
      <c r="AJ343" t="s">
        <v>5771</v>
      </c>
      <c r="AK343">
        <v>1</v>
      </c>
      <c r="AL343" t="s">
        <v>4474</v>
      </c>
      <c r="AM343" t="s">
        <v>78</v>
      </c>
      <c r="AN343">
        <v>180400030502</v>
      </c>
      <c r="AO343" t="s">
        <v>78</v>
      </c>
      <c r="AP343">
        <v>579.79999999999995</v>
      </c>
      <c r="AQ343" t="s">
        <v>78</v>
      </c>
      <c r="AR343" t="s">
        <v>4430</v>
      </c>
      <c r="AS343" t="s">
        <v>4431</v>
      </c>
      <c r="AT343" t="s">
        <v>78</v>
      </c>
      <c r="AU343" t="s">
        <v>78</v>
      </c>
      <c r="AV343" t="s">
        <v>78</v>
      </c>
      <c r="AW343" t="s">
        <v>78</v>
      </c>
      <c r="AX343" t="s">
        <v>78</v>
      </c>
      <c r="AY343" t="s">
        <v>78</v>
      </c>
      <c r="AZ343" t="s">
        <v>78</v>
      </c>
      <c r="BA343" t="s">
        <v>78</v>
      </c>
      <c r="BB343" t="s">
        <v>78</v>
      </c>
      <c r="BC343" t="s">
        <v>78</v>
      </c>
      <c r="BD343" t="s">
        <v>55</v>
      </c>
      <c r="BE343" t="s">
        <v>78</v>
      </c>
      <c r="BF343" t="s">
        <v>78</v>
      </c>
      <c r="BG343" t="s">
        <v>78</v>
      </c>
      <c r="BH343" t="s">
        <v>78</v>
      </c>
      <c r="BI343" t="s">
        <v>78</v>
      </c>
      <c r="BJ343" t="s">
        <v>78</v>
      </c>
      <c r="BK343" t="s">
        <v>78</v>
      </c>
      <c r="BL343" t="s">
        <v>78</v>
      </c>
      <c r="BM343" t="s">
        <v>78</v>
      </c>
      <c r="BN343" t="s">
        <v>55</v>
      </c>
      <c r="BO343" t="s">
        <v>55</v>
      </c>
      <c r="BP343" t="s">
        <v>78</v>
      </c>
      <c r="BQ343" t="s">
        <v>4432</v>
      </c>
      <c r="BR343">
        <v>1800</v>
      </c>
      <c r="BS343" s="45">
        <v>40710</v>
      </c>
      <c r="BT343" s="45">
        <v>40907</v>
      </c>
    </row>
    <row r="344" spans="1:72" x14ac:dyDescent="0.25">
      <c r="A344">
        <v>341</v>
      </c>
      <c r="B344">
        <v>47847</v>
      </c>
      <c r="C344">
        <v>55442</v>
      </c>
      <c r="D344" t="s">
        <v>2265</v>
      </c>
      <c r="E344" t="s">
        <v>5773</v>
      </c>
      <c r="F344">
        <v>0</v>
      </c>
      <c r="H344">
        <v>0</v>
      </c>
      <c r="J344">
        <v>0</v>
      </c>
      <c r="O344">
        <v>2188895</v>
      </c>
      <c r="P344">
        <v>6302318</v>
      </c>
      <c r="Q344">
        <v>3</v>
      </c>
      <c r="R344">
        <v>38.002899999999997</v>
      </c>
      <c r="S344">
        <v>-121.40009999999999</v>
      </c>
      <c r="T344" t="s">
        <v>5774</v>
      </c>
      <c r="U344" t="s">
        <v>2402</v>
      </c>
      <c r="V344" t="s">
        <v>87</v>
      </c>
      <c r="W344" t="s">
        <v>87</v>
      </c>
      <c r="X344" t="s">
        <v>4474</v>
      </c>
      <c r="Y344" t="s">
        <v>59</v>
      </c>
      <c r="Z344" t="s">
        <v>4334</v>
      </c>
      <c r="AA344" t="s">
        <v>2269</v>
      </c>
      <c r="AC344">
        <v>40945</v>
      </c>
      <c r="AD344" t="s">
        <v>4476</v>
      </c>
      <c r="AE344" t="s">
        <v>3435</v>
      </c>
      <c r="AF344" t="s">
        <v>4870</v>
      </c>
      <c r="AG344" t="s">
        <v>2266</v>
      </c>
      <c r="AH344" t="s">
        <v>5775</v>
      </c>
      <c r="AJ344" t="s">
        <v>2267</v>
      </c>
      <c r="AK344">
        <v>1</v>
      </c>
      <c r="AL344" t="s">
        <v>4474</v>
      </c>
      <c r="AM344" t="s">
        <v>78</v>
      </c>
      <c r="AN344">
        <v>180400030504</v>
      </c>
      <c r="AO344" t="s">
        <v>78</v>
      </c>
      <c r="AP344">
        <v>75.900000000000006</v>
      </c>
      <c r="AQ344" t="s">
        <v>78</v>
      </c>
      <c r="AR344" t="s">
        <v>4430</v>
      </c>
      <c r="AS344" t="s">
        <v>4431</v>
      </c>
      <c r="AT344" t="s">
        <v>78</v>
      </c>
      <c r="AU344" t="s">
        <v>78</v>
      </c>
      <c r="AV344" t="s">
        <v>78</v>
      </c>
      <c r="AW344" t="s">
        <v>78</v>
      </c>
      <c r="AX344" t="s">
        <v>78</v>
      </c>
      <c r="AY344" t="s">
        <v>78</v>
      </c>
      <c r="AZ344" t="s">
        <v>78</v>
      </c>
      <c r="BA344" t="s">
        <v>78</v>
      </c>
      <c r="BB344" t="s">
        <v>78</v>
      </c>
      <c r="BC344" t="s">
        <v>78</v>
      </c>
      <c r="BD344" t="s">
        <v>55</v>
      </c>
      <c r="BE344" t="s">
        <v>78</v>
      </c>
      <c r="BF344" t="s">
        <v>78</v>
      </c>
      <c r="BG344" t="s">
        <v>78</v>
      </c>
      <c r="BH344" t="s">
        <v>78</v>
      </c>
      <c r="BI344" t="s">
        <v>78</v>
      </c>
      <c r="BJ344" t="s">
        <v>78</v>
      </c>
      <c r="BK344" t="s">
        <v>78</v>
      </c>
      <c r="BL344" t="s">
        <v>78</v>
      </c>
      <c r="BM344" t="s">
        <v>78</v>
      </c>
      <c r="BN344" t="s">
        <v>55</v>
      </c>
      <c r="BO344" t="s">
        <v>55</v>
      </c>
      <c r="BP344" t="s">
        <v>78</v>
      </c>
      <c r="BQ344" t="s">
        <v>4468</v>
      </c>
      <c r="BR344">
        <v>1800</v>
      </c>
      <c r="BS344" s="45">
        <v>40359</v>
      </c>
      <c r="BT344" s="45">
        <v>40945</v>
      </c>
    </row>
    <row r="345" spans="1:72" x14ac:dyDescent="0.25">
      <c r="A345">
        <v>342</v>
      </c>
      <c r="B345">
        <v>47848</v>
      </c>
      <c r="C345">
        <v>55443</v>
      </c>
      <c r="D345" t="s">
        <v>2273</v>
      </c>
      <c r="E345" t="s">
        <v>5776</v>
      </c>
      <c r="F345">
        <v>0</v>
      </c>
      <c r="H345">
        <v>0</v>
      </c>
      <c r="J345">
        <v>0</v>
      </c>
      <c r="O345">
        <v>2189834</v>
      </c>
      <c r="P345">
        <v>6304194</v>
      </c>
      <c r="Q345">
        <v>3</v>
      </c>
      <c r="R345">
        <v>38.005499999999998</v>
      </c>
      <c r="S345">
        <v>-121.39360000000001</v>
      </c>
      <c r="T345" t="s">
        <v>1373</v>
      </c>
      <c r="U345" t="s">
        <v>2402</v>
      </c>
      <c r="V345" t="s">
        <v>87</v>
      </c>
      <c r="W345" t="s">
        <v>87</v>
      </c>
      <c r="X345" t="s">
        <v>4474</v>
      </c>
      <c r="Y345" t="s">
        <v>59</v>
      </c>
      <c r="Z345" t="s">
        <v>4334</v>
      </c>
      <c r="AA345" t="s">
        <v>2269</v>
      </c>
      <c r="AC345">
        <v>40945</v>
      </c>
      <c r="AD345" t="s">
        <v>4476</v>
      </c>
      <c r="AE345" t="s">
        <v>3435</v>
      </c>
      <c r="AF345" t="s">
        <v>4870</v>
      </c>
      <c r="AG345" t="s">
        <v>2266</v>
      </c>
      <c r="AH345" t="s">
        <v>5777</v>
      </c>
      <c r="AJ345" t="s">
        <v>2267</v>
      </c>
      <c r="AK345">
        <v>1</v>
      </c>
      <c r="AL345" t="s">
        <v>4474</v>
      </c>
      <c r="AM345" t="s">
        <v>78</v>
      </c>
      <c r="AN345">
        <v>180400030504</v>
      </c>
      <c r="AO345" t="s">
        <v>78</v>
      </c>
      <c r="AP345">
        <v>59.3</v>
      </c>
      <c r="AQ345" t="s">
        <v>78</v>
      </c>
      <c r="AR345" t="s">
        <v>4430</v>
      </c>
      <c r="AS345" t="s">
        <v>4431</v>
      </c>
      <c r="AT345" t="s">
        <v>78</v>
      </c>
      <c r="AU345" t="s">
        <v>78</v>
      </c>
      <c r="AV345" t="s">
        <v>78</v>
      </c>
      <c r="AW345" t="s">
        <v>78</v>
      </c>
      <c r="AX345" t="s">
        <v>78</v>
      </c>
      <c r="AY345" t="s">
        <v>78</v>
      </c>
      <c r="AZ345" t="s">
        <v>78</v>
      </c>
      <c r="BA345" t="s">
        <v>78</v>
      </c>
      <c r="BB345" t="s">
        <v>78</v>
      </c>
      <c r="BC345" t="s">
        <v>78</v>
      </c>
      <c r="BD345" t="s">
        <v>55</v>
      </c>
      <c r="BE345" t="s">
        <v>78</v>
      </c>
      <c r="BF345" t="s">
        <v>78</v>
      </c>
      <c r="BG345" t="s">
        <v>78</v>
      </c>
      <c r="BH345" t="s">
        <v>78</v>
      </c>
      <c r="BI345" t="s">
        <v>78</v>
      </c>
      <c r="BJ345" t="s">
        <v>78</v>
      </c>
      <c r="BK345" t="s">
        <v>78</v>
      </c>
      <c r="BL345" t="s">
        <v>78</v>
      </c>
      <c r="BM345" t="s">
        <v>78</v>
      </c>
      <c r="BN345" t="s">
        <v>55</v>
      </c>
      <c r="BO345" t="s">
        <v>55</v>
      </c>
      <c r="BP345" t="s">
        <v>78</v>
      </c>
      <c r="BQ345" t="s">
        <v>4468</v>
      </c>
      <c r="BR345">
        <v>1800</v>
      </c>
      <c r="BS345" s="45">
        <v>40359</v>
      </c>
      <c r="BT345" s="45">
        <v>40945</v>
      </c>
    </row>
    <row r="346" spans="1:72" x14ac:dyDescent="0.25">
      <c r="A346">
        <v>343</v>
      </c>
      <c r="B346">
        <v>48730</v>
      </c>
      <c r="C346">
        <v>55937</v>
      </c>
      <c r="D346" t="s">
        <v>3724</v>
      </c>
      <c r="E346" t="s">
        <v>5778</v>
      </c>
      <c r="F346">
        <v>0</v>
      </c>
      <c r="H346">
        <v>0</v>
      </c>
      <c r="J346">
        <v>0</v>
      </c>
      <c r="N346" t="s">
        <v>4423</v>
      </c>
      <c r="O346">
        <v>2201795</v>
      </c>
      <c r="P346">
        <v>6265341</v>
      </c>
      <c r="Q346">
        <v>3</v>
      </c>
      <c r="R346">
        <v>38.037300000000002</v>
      </c>
      <c r="S346">
        <v>-121.52889999999999</v>
      </c>
      <c r="T346" t="s">
        <v>1634</v>
      </c>
      <c r="U346" t="s">
        <v>604</v>
      </c>
      <c r="V346" t="s">
        <v>87</v>
      </c>
      <c r="W346" t="s">
        <v>87</v>
      </c>
      <c r="X346" t="s">
        <v>4474</v>
      </c>
      <c r="Y346" t="s">
        <v>59</v>
      </c>
      <c r="Z346" t="s">
        <v>4342</v>
      </c>
      <c r="AA346" t="s">
        <v>3727</v>
      </c>
      <c r="AB346" t="s">
        <v>5779</v>
      </c>
      <c r="AC346">
        <v>40997</v>
      </c>
      <c r="AD346" t="s">
        <v>4476</v>
      </c>
      <c r="AE346" t="s">
        <v>3435</v>
      </c>
      <c r="AF346" t="s">
        <v>4927</v>
      </c>
      <c r="AG346" t="s">
        <v>3725</v>
      </c>
      <c r="AH346" t="s">
        <v>5780</v>
      </c>
      <c r="AJ346" t="s">
        <v>3725</v>
      </c>
      <c r="AK346">
        <v>1</v>
      </c>
      <c r="AL346" t="s">
        <v>4474</v>
      </c>
      <c r="AM346" t="s">
        <v>78</v>
      </c>
      <c r="AN346">
        <v>180400030906</v>
      </c>
      <c r="AO346" t="s">
        <v>78</v>
      </c>
      <c r="AP346">
        <v>223.7</v>
      </c>
      <c r="AQ346" t="s">
        <v>78</v>
      </c>
      <c r="AR346" t="s">
        <v>4430</v>
      </c>
      <c r="AS346" t="s">
        <v>4431</v>
      </c>
      <c r="AT346" t="s">
        <v>78</v>
      </c>
      <c r="AU346" t="s">
        <v>78</v>
      </c>
      <c r="AV346" t="s">
        <v>78</v>
      </c>
      <c r="AW346" t="s">
        <v>78</v>
      </c>
      <c r="AX346" t="s">
        <v>78</v>
      </c>
      <c r="AY346" t="s">
        <v>78</v>
      </c>
      <c r="AZ346" t="s">
        <v>78</v>
      </c>
      <c r="BA346" t="s">
        <v>78</v>
      </c>
      <c r="BB346" t="s">
        <v>78</v>
      </c>
      <c r="BC346" t="s">
        <v>78</v>
      </c>
      <c r="BD346" t="s">
        <v>55</v>
      </c>
      <c r="BE346" t="s">
        <v>78</v>
      </c>
      <c r="BF346" t="s">
        <v>78</v>
      </c>
      <c r="BG346" t="s">
        <v>78</v>
      </c>
      <c r="BH346" t="s">
        <v>78</v>
      </c>
      <c r="BI346" t="s">
        <v>78</v>
      </c>
      <c r="BJ346" t="s">
        <v>78</v>
      </c>
      <c r="BK346" t="s">
        <v>78</v>
      </c>
      <c r="BL346" t="s">
        <v>78</v>
      </c>
      <c r="BM346" t="s">
        <v>78</v>
      </c>
      <c r="BN346" t="s">
        <v>55</v>
      </c>
      <c r="BO346" t="s">
        <v>55</v>
      </c>
      <c r="BP346" t="s">
        <v>78</v>
      </c>
      <c r="BQ346" t="s">
        <v>4432</v>
      </c>
      <c r="BR346">
        <v>1800</v>
      </c>
      <c r="BS346" s="45">
        <v>40358</v>
      </c>
      <c r="BT346" s="45">
        <v>40997</v>
      </c>
    </row>
    <row r="347" spans="1:72" x14ac:dyDescent="0.25">
      <c r="A347">
        <v>344</v>
      </c>
      <c r="B347">
        <v>48376</v>
      </c>
      <c r="C347">
        <v>55319</v>
      </c>
      <c r="D347" t="s">
        <v>3687</v>
      </c>
      <c r="E347" t="s">
        <v>5781</v>
      </c>
      <c r="F347">
        <v>0</v>
      </c>
      <c r="H347">
        <v>0</v>
      </c>
      <c r="J347">
        <v>0</v>
      </c>
      <c r="O347">
        <v>2155818</v>
      </c>
      <c r="P347">
        <v>6287478</v>
      </c>
      <c r="Q347">
        <v>3</v>
      </c>
      <c r="R347">
        <v>37.911700000000003</v>
      </c>
      <c r="S347">
        <v>-121.4504</v>
      </c>
      <c r="T347" t="s">
        <v>1634</v>
      </c>
      <c r="U347" t="s">
        <v>2312</v>
      </c>
      <c r="V347" t="s">
        <v>87</v>
      </c>
      <c r="W347" t="s">
        <v>87</v>
      </c>
      <c r="X347" t="s">
        <v>4474</v>
      </c>
      <c r="Y347" t="s">
        <v>59</v>
      </c>
      <c r="Z347" t="s">
        <v>4853</v>
      </c>
      <c r="AA347" t="s">
        <v>3690</v>
      </c>
      <c r="AB347" t="s">
        <v>69</v>
      </c>
      <c r="AC347">
        <v>40976</v>
      </c>
      <c r="AD347" t="s">
        <v>4476</v>
      </c>
      <c r="AE347" t="s">
        <v>3435</v>
      </c>
      <c r="AF347" t="s">
        <v>4905</v>
      </c>
      <c r="AG347" t="s">
        <v>3688</v>
      </c>
      <c r="AH347" t="s">
        <v>5782</v>
      </c>
      <c r="AJ347" t="s">
        <v>3689</v>
      </c>
      <c r="AK347">
        <v>1</v>
      </c>
      <c r="AL347" t="s">
        <v>4474</v>
      </c>
      <c r="AM347" t="s">
        <v>78</v>
      </c>
      <c r="AN347">
        <v>180400030502</v>
      </c>
      <c r="AO347" t="s">
        <v>78</v>
      </c>
      <c r="AP347" t="s">
        <v>78</v>
      </c>
      <c r="AQ347" t="s">
        <v>78</v>
      </c>
      <c r="AR347" t="s">
        <v>4430</v>
      </c>
      <c r="AS347" t="s">
        <v>4431</v>
      </c>
      <c r="AT347" t="s">
        <v>78</v>
      </c>
      <c r="AU347" t="s">
        <v>78</v>
      </c>
      <c r="AV347" t="s">
        <v>78</v>
      </c>
      <c r="AW347" t="s">
        <v>78</v>
      </c>
      <c r="AX347" t="s">
        <v>78</v>
      </c>
      <c r="AY347" t="s">
        <v>78</v>
      </c>
      <c r="AZ347" t="s">
        <v>78</v>
      </c>
      <c r="BA347" t="s">
        <v>78</v>
      </c>
      <c r="BB347" t="s">
        <v>78</v>
      </c>
      <c r="BC347" t="s">
        <v>78</v>
      </c>
      <c r="BD347" t="s">
        <v>78</v>
      </c>
      <c r="BE347" t="s">
        <v>78</v>
      </c>
      <c r="BF347" t="s">
        <v>78</v>
      </c>
      <c r="BG347" t="s">
        <v>78</v>
      </c>
      <c r="BH347" t="s">
        <v>78</v>
      </c>
      <c r="BI347" t="s">
        <v>78</v>
      </c>
      <c r="BJ347" t="s">
        <v>78</v>
      </c>
      <c r="BK347" t="s">
        <v>78</v>
      </c>
      <c r="BL347" t="s">
        <v>55</v>
      </c>
      <c r="BM347" t="s">
        <v>78</v>
      </c>
      <c r="BN347" t="s">
        <v>55</v>
      </c>
      <c r="BO347" t="s">
        <v>55</v>
      </c>
      <c r="BP347" t="s">
        <v>78</v>
      </c>
      <c r="BQ347" t="s">
        <v>4432</v>
      </c>
      <c r="BR347">
        <v>1800</v>
      </c>
      <c r="BS347" s="45">
        <v>40360</v>
      </c>
      <c r="BT347" s="45">
        <v>40935</v>
      </c>
    </row>
    <row r="348" spans="1:72" x14ac:dyDescent="0.25">
      <c r="A348">
        <v>345</v>
      </c>
      <c r="B348">
        <v>48755</v>
      </c>
      <c r="C348">
        <v>56058</v>
      </c>
      <c r="D348" t="s">
        <v>3735</v>
      </c>
      <c r="E348" t="s">
        <v>5783</v>
      </c>
      <c r="F348">
        <v>0</v>
      </c>
      <c r="H348">
        <v>0</v>
      </c>
      <c r="J348">
        <v>0</v>
      </c>
      <c r="N348" t="s">
        <v>4423</v>
      </c>
      <c r="O348">
        <v>2203709</v>
      </c>
      <c r="P348">
        <v>6264466</v>
      </c>
      <c r="Q348">
        <v>3</v>
      </c>
      <c r="R348">
        <v>38.042499999999997</v>
      </c>
      <c r="S348">
        <v>-121.532</v>
      </c>
      <c r="T348" t="s">
        <v>1634</v>
      </c>
      <c r="U348" t="s">
        <v>604</v>
      </c>
      <c r="V348" t="s">
        <v>87</v>
      </c>
      <c r="W348" t="s">
        <v>87</v>
      </c>
      <c r="X348" t="s">
        <v>4474</v>
      </c>
      <c r="Y348" t="s">
        <v>59</v>
      </c>
      <c r="Z348" t="s">
        <v>4342</v>
      </c>
      <c r="AA348" t="s">
        <v>3736</v>
      </c>
      <c r="AB348" t="s">
        <v>5784</v>
      </c>
      <c r="AC348">
        <v>41004</v>
      </c>
      <c r="AD348" t="s">
        <v>4476</v>
      </c>
      <c r="AE348" t="s">
        <v>3435</v>
      </c>
      <c r="AF348" t="s">
        <v>4927</v>
      </c>
      <c r="AG348" t="s">
        <v>3729</v>
      </c>
      <c r="AH348" t="s">
        <v>5785</v>
      </c>
      <c r="AJ348" t="s">
        <v>3729</v>
      </c>
      <c r="AK348">
        <v>1</v>
      </c>
      <c r="AL348" t="s">
        <v>4474</v>
      </c>
      <c r="AM348" t="s">
        <v>78</v>
      </c>
      <c r="AN348">
        <v>180400030906</v>
      </c>
      <c r="AO348" t="s">
        <v>78</v>
      </c>
      <c r="AP348">
        <v>861.4</v>
      </c>
      <c r="AQ348" t="s">
        <v>78</v>
      </c>
      <c r="AR348" t="s">
        <v>4430</v>
      </c>
      <c r="AS348" t="s">
        <v>4431</v>
      </c>
      <c r="AT348" t="s">
        <v>78</v>
      </c>
      <c r="AU348" t="s">
        <v>78</v>
      </c>
      <c r="AV348" t="s">
        <v>78</v>
      </c>
      <c r="AW348" t="s">
        <v>78</v>
      </c>
      <c r="AX348" t="s">
        <v>78</v>
      </c>
      <c r="AY348" t="s">
        <v>55</v>
      </c>
      <c r="AZ348" t="s">
        <v>78</v>
      </c>
      <c r="BA348" t="s">
        <v>78</v>
      </c>
      <c r="BB348" t="s">
        <v>78</v>
      </c>
      <c r="BC348" t="s">
        <v>78</v>
      </c>
      <c r="BD348" t="s">
        <v>55</v>
      </c>
      <c r="BE348" t="s">
        <v>78</v>
      </c>
      <c r="BF348" t="s">
        <v>78</v>
      </c>
      <c r="BG348" t="s">
        <v>78</v>
      </c>
      <c r="BH348" t="s">
        <v>78</v>
      </c>
      <c r="BI348" t="s">
        <v>78</v>
      </c>
      <c r="BJ348" t="s">
        <v>78</v>
      </c>
      <c r="BK348" t="s">
        <v>78</v>
      </c>
      <c r="BL348" t="s">
        <v>78</v>
      </c>
      <c r="BM348" t="s">
        <v>78</v>
      </c>
      <c r="BN348" t="s">
        <v>55</v>
      </c>
      <c r="BO348" t="s">
        <v>55</v>
      </c>
      <c r="BP348" t="s">
        <v>78</v>
      </c>
      <c r="BQ348" t="s">
        <v>4432</v>
      </c>
      <c r="BR348">
        <v>1800</v>
      </c>
      <c r="BS348" s="45">
        <v>40358</v>
      </c>
      <c r="BT348" s="45">
        <v>41004</v>
      </c>
    </row>
    <row r="349" spans="1:72" x14ac:dyDescent="0.25">
      <c r="A349">
        <v>346</v>
      </c>
      <c r="B349">
        <v>48756</v>
      </c>
      <c r="C349">
        <v>56060</v>
      </c>
      <c r="D349" t="s">
        <v>3737</v>
      </c>
      <c r="E349" t="s">
        <v>5786</v>
      </c>
      <c r="F349">
        <v>0</v>
      </c>
      <c r="H349">
        <v>0</v>
      </c>
      <c r="J349">
        <v>0</v>
      </c>
      <c r="N349" t="s">
        <v>4423</v>
      </c>
      <c r="O349">
        <v>2208833</v>
      </c>
      <c r="P349">
        <v>6258466</v>
      </c>
      <c r="Q349">
        <v>3</v>
      </c>
      <c r="R349">
        <v>38.056399999999996</v>
      </c>
      <c r="S349">
        <v>-121.5531</v>
      </c>
      <c r="T349" t="s">
        <v>1634</v>
      </c>
      <c r="U349" t="s">
        <v>57</v>
      </c>
      <c r="V349" t="s">
        <v>87</v>
      </c>
      <c r="W349" t="s">
        <v>87</v>
      </c>
      <c r="X349" t="s">
        <v>4474</v>
      </c>
      <c r="Y349" t="s">
        <v>59</v>
      </c>
      <c r="Z349" t="s">
        <v>4342</v>
      </c>
      <c r="AA349" t="s">
        <v>3736</v>
      </c>
      <c r="AB349" t="s">
        <v>5787</v>
      </c>
      <c r="AC349">
        <v>41004</v>
      </c>
      <c r="AD349" t="s">
        <v>4476</v>
      </c>
      <c r="AE349" t="s">
        <v>3435</v>
      </c>
      <c r="AF349" t="s">
        <v>4927</v>
      </c>
      <c r="AG349" t="s">
        <v>3729</v>
      </c>
      <c r="AH349" t="s">
        <v>5788</v>
      </c>
      <c r="AJ349" t="s">
        <v>3729</v>
      </c>
      <c r="AK349">
        <v>1</v>
      </c>
      <c r="AL349" t="s">
        <v>4474</v>
      </c>
      <c r="AM349" t="s">
        <v>78</v>
      </c>
      <c r="AN349">
        <v>180400030906</v>
      </c>
      <c r="AO349" t="s">
        <v>78</v>
      </c>
      <c r="AP349">
        <v>536.6</v>
      </c>
      <c r="AQ349" t="s">
        <v>78</v>
      </c>
      <c r="AR349" t="s">
        <v>4430</v>
      </c>
      <c r="AS349" t="s">
        <v>4431</v>
      </c>
      <c r="AT349" t="s">
        <v>78</v>
      </c>
      <c r="AU349" t="s">
        <v>78</v>
      </c>
      <c r="AV349" t="s">
        <v>78</v>
      </c>
      <c r="AW349" t="s">
        <v>78</v>
      </c>
      <c r="AX349" t="s">
        <v>78</v>
      </c>
      <c r="AY349" t="s">
        <v>78</v>
      </c>
      <c r="AZ349" t="s">
        <v>78</v>
      </c>
      <c r="BA349" t="s">
        <v>78</v>
      </c>
      <c r="BB349" t="s">
        <v>78</v>
      </c>
      <c r="BC349" t="s">
        <v>78</v>
      </c>
      <c r="BD349" t="s">
        <v>55</v>
      </c>
      <c r="BE349" t="s">
        <v>78</v>
      </c>
      <c r="BF349" t="s">
        <v>78</v>
      </c>
      <c r="BG349" t="s">
        <v>78</v>
      </c>
      <c r="BH349" t="s">
        <v>78</v>
      </c>
      <c r="BI349" t="s">
        <v>78</v>
      </c>
      <c r="BJ349" t="s">
        <v>78</v>
      </c>
      <c r="BK349" t="s">
        <v>78</v>
      </c>
      <c r="BL349" t="s">
        <v>78</v>
      </c>
      <c r="BM349" t="s">
        <v>78</v>
      </c>
      <c r="BN349" t="s">
        <v>55</v>
      </c>
      <c r="BO349" t="s">
        <v>55</v>
      </c>
      <c r="BP349" t="s">
        <v>78</v>
      </c>
      <c r="BQ349" t="s">
        <v>4432</v>
      </c>
      <c r="BR349">
        <v>1800</v>
      </c>
      <c r="BS349" s="45">
        <v>40358</v>
      </c>
      <c r="BT349" s="45">
        <v>41004</v>
      </c>
    </row>
    <row r="350" spans="1:72" x14ac:dyDescent="0.25">
      <c r="A350">
        <v>347</v>
      </c>
      <c r="B350">
        <v>48790</v>
      </c>
      <c r="C350">
        <v>56119</v>
      </c>
      <c r="D350" t="s">
        <v>3754</v>
      </c>
      <c r="E350" t="s">
        <v>5789</v>
      </c>
      <c r="F350">
        <v>0</v>
      </c>
      <c r="H350">
        <v>0</v>
      </c>
      <c r="J350">
        <v>0</v>
      </c>
      <c r="N350" t="s">
        <v>4423</v>
      </c>
      <c r="O350">
        <v>2196455</v>
      </c>
      <c r="P350">
        <v>6266284</v>
      </c>
      <c r="Q350">
        <v>3</v>
      </c>
      <c r="R350">
        <v>38.0227</v>
      </c>
      <c r="S350">
        <v>-121.5254</v>
      </c>
      <c r="T350" t="s">
        <v>1634</v>
      </c>
      <c r="U350" t="s">
        <v>604</v>
      </c>
      <c r="V350" t="s">
        <v>87</v>
      </c>
      <c r="W350" t="s">
        <v>87</v>
      </c>
      <c r="X350" t="s">
        <v>4474</v>
      </c>
      <c r="Y350" t="s">
        <v>59</v>
      </c>
      <c r="Z350" t="s">
        <v>4342</v>
      </c>
      <c r="AA350" t="s">
        <v>3733</v>
      </c>
      <c r="AB350" t="s">
        <v>5790</v>
      </c>
      <c r="AC350">
        <v>41009</v>
      </c>
      <c r="AD350" t="s">
        <v>4476</v>
      </c>
      <c r="AE350" t="s">
        <v>3435</v>
      </c>
      <c r="AF350" t="s">
        <v>4927</v>
      </c>
      <c r="AG350" t="s">
        <v>3725</v>
      </c>
      <c r="AH350" t="s">
        <v>5791</v>
      </c>
      <c r="AJ350" t="s">
        <v>3725</v>
      </c>
      <c r="AK350">
        <v>1</v>
      </c>
      <c r="AL350" t="s">
        <v>4474</v>
      </c>
      <c r="AM350" t="s">
        <v>78</v>
      </c>
      <c r="AN350">
        <v>180400030906</v>
      </c>
      <c r="AO350" t="s">
        <v>78</v>
      </c>
      <c r="AP350">
        <v>226.9</v>
      </c>
      <c r="AQ350" t="s">
        <v>78</v>
      </c>
      <c r="AR350" t="s">
        <v>4430</v>
      </c>
      <c r="AS350" t="s">
        <v>4431</v>
      </c>
      <c r="AT350" t="s">
        <v>78</v>
      </c>
      <c r="AU350" t="s">
        <v>78</v>
      </c>
      <c r="AV350" t="s">
        <v>78</v>
      </c>
      <c r="AW350" t="s">
        <v>78</v>
      </c>
      <c r="AX350" t="s">
        <v>78</v>
      </c>
      <c r="AY350" t="s">
        <v>78</v>
      </c>
      <c r="AZ350" t="s">
        <v>78</v>
      </c>
      <c r="BA350" t="s">
        <v>78</v>
      </c>
      <c r="BB350" t="s">
        <v>78</v>
      </c>
      <c r="BC350" t="s">
        <v>78</v>
      </c>
      <c r="BD350" t="s">
        <v>55</v>
      </c>
      <c r="BE350" t="s">
        <v>78</v>
      </c>
      <c r="BF350" t="s">
        <v>78</v>
      </c>
      <c r="BG350" t="s">
        <v>78</v>
      </c>
      <c r="BH350" t="s">
        <v>78</v>
      </c>
      <c r="BI350" t="s">
        <v>78</v>
      </c>
      <c r="BJ350" t="s">
        <v>78</v>
      </c>
      <c r="BK350" t="s">
        <v>78</v>
      </c>
      <c r="BL350" t="s">
        <v>78</v>
      </c>
      <c r="BM350" t="s">
        <v>78</v>
      </c>
      <c r="BN350" t="s">
        <v>78</v>
      </c>
      <c r="BO350" t="s">
        <v>55</v>
      </c>
      <c r="BP350" t="s">
        <v>78</v>
      </c>
      <c r="BQ350" t="s">
        <v>4432</v>
      </c>
      <c r="BR350">
        <v>1800</v>
      </c>
      <c r="BS350" s="45">
        <v>40358</v>
      </c>
      <c r="BT350" s="45">
        <v>41009</v>
      </c>
    </row>
    <row r="351" spans="1:72" x14ac:dyDescent="0.25">
      <c r="A351">
        <v>348</v>
      </c>
      <c r="B351">
        <v>48791</v>
      </c>
      <c r="C351">
        <v>56121</v>
      </c>
      <c r="D351" t="s">
        <v>3755</v>
      </c>
      <c r="E351" t="s">
        <v>5792</v>
      </c>
      <c r="F351">
        <v>0</v>
      </c>
      <c r="H351">
        <v>0</v>
      </c>
      <c r="J351">
        <v>0</v>
      </c>
      <c r="N351" t="s">
        <v>4423</v>
      </c>
      <c r="O351">
        <v>2190430</v>
      </c>
      <c r="P351">
        <v>6263587</v>
      </c>
      <c r="Q351">
        <v>3</v>
      </c>
      <c r="R351">
        <v>38.006</v>
      </c>
      <c r="S351">
        <v>-121.5346</v>
      </c>
      <c r="T351" t="s">
        <v>1634</v>
      </c>
      <c r="U351" t="s">
        <v>3732</v>
      </c>
      <c r="V351" t="s">
        <v>87</v>
      </c>
      <c r="W351" t="s">
        <v>87</v>
      </c>
      <c r="X351" t="s">
        <v>4474</v>
      </c>
      <c r="Y351" t="s">
        <v>59</v>
      </c>
      <c r="Z351" t="s">
        <v>4342</v>
      </c>
      <c r="AA351" t="s">
        <v>3733</v>
      </c>
      <c r="AB351" t="s">
        <v>5793</v>
      </c>
      <c r="AC351">
        <v>41009</v>
      </c>
      <c r="AD351" t="s">
        <v>4476</v>
      </c>
      <c r="AE351" t="s">
        <v>3435</v>
      </c>
      <c r="AF351" t="s">
        <v>5169</v>
      </c>
      <c r="AG351" t="s">
        <v>3725</v>
      </c>
      <c r="AH351" t="s">
        <v>5794</v>
      </c>
      <c r="AJ351" t="s">
        <v>3725</v>
      </c>
      <c r="AK351">
        <v>1</v>
      </c>
      <c r="AL351" t="s">
        <v>4474</v>
      </c>
      <c r="AM351" t="s">
        <v>78</v>
      </c>
      <c r="AN351">
        <v>180400030904</v>
      </c>
      <c r="AO351" t="s">
        <v>78</v>
      </c>
      <c r="AP351">
        <v>273.5</v>
      </c>
      <c r="AQ351" t="s">
        <v>78</v>
      </c>
      <c r="AR351" t="s">
        <v>4430</v>
      </c>
      <c r="AS351" t="s">
        <v>4431</v>
      </c>
      <c r="AT351" t="s">
        <v>78</v>
      </c>
      <c r="AU351" t="s">
        <v>78</v>
      </c>
      <c r="AV351" t="s">
        <v>78</v>
      </c>
      <c r="AW351" t="s">
        <v>78</v>
      </c>
      <c r="AX351" t="s">
        <v>78</v>
      </c>
      <c r="AY351" t="s">
        <v>78</v>
      </c>
      <c r="AZ351" t="s">
        <v>78</v>
      </c>
      <c r="BA351" t="s">
        <v>78</v>
      </c>
      <c r="BB351" t="s">
        <v>78</v>
      </c>
      <c r="BC351" t="s">
        <v>78</v>
      </c>
      <c r="BD351" t="s">
        <v>55</v>
      </c>
      <c r="BE351" t="s">
        <v>78</v>
      </c>
      <c r="BF351" t="s">
        <v>78</v>
      </c>
      <c r="BG351" t="s">
        <v>78</v>
      </c>
      <c r="BH351" t="s">
        <v>78</v>
      </c>
      <c r="BI351" t="s">
        <v>78</v>
      </c>
      <c r="BJ351" t="s">
        <v>78</v>
      </c>
      <c r="BK351" t="s">
        <v>78</v>
      </c>
      <c r="BL351" t="s">
        <v>78</v>
      </c>
      <c r="BM351" t="s">
        <v>78</v>
      </c>
      <c r="BN351" t="s">
        <v>78</v>
      </c>
      <c r="BO351" t="s">
        <v>55</v>
      </c>
      <c r="BP351" t="s">
        <v>78</v>
      </c>
      <c r="BQ351" t="s">
        <v>4432</v>
      </c>
      <c r="BR351">
        <v>1800</v>
      </c>
      <c r="BS351" s="45">
        <v>40358</v>
      </c>
      <c r="BT351" s="45">
        <v>41009</v>
      </c>
    </row>
    <row r="352" spans="1:72" x14ac:dyDescent="0.25">
      <c r="A352">
        <v>349</v>
      </c>
      <c r="B352">
        <v>47780</v>
      </c>
      <c r="C352">
        <v>55231</v>
      </c>
      <c r="D352" t="s">
        <v>2999</v>
      </c>
      <c r="E352" t="s">
        <v>5795</v>
      </c>
      <c r="F352">
        <v>0</v>
      </c>
      <c r="H352">
        <v>0</v>
      </c>
      <c r="J352">
        <v>0</v>
      </c>
      <c r="O352">
        <v>1930812</v>
      </c>
      <c r="P352">
        <v>6685071</v>
      </c>
      <c r="Q352">
        <v>2</v>
      </c>
      <c r="R352">
        <v>38.463200000000001</v>
      </c>
      <c r="S352">
        <v>-121.569</v>
      </c>
      <c r="T352" t="s">
        <v>216</v>
      </c>
      <c r="U352" t="s">
        <v>1170</v>
      </c>
      <c r="V352" t="s">
        <v>87</v>
      </c>
      <c r="W352" t="s">
        <v>87</v>
      </c>
      <c r="X352" t="s">
        <v>4538</v>
      </c>
      <c r="Y352" t="s">
        <v>170</v>
      </c>
      <c r="Z352" t="s">
        <v>4668</v>
      </c>
      <c r="AA352" t="s">
        <v>5796</v>
      </c>
      <c r="AB352" t="s">
        <v>3014</v>
      </c>
      <c r="AC352">
        <v>40931</v>
      </c>
      <c r="AD352" t="s">
        <v>4476</v>
      </c>
      <c r="AE352" t="s">
        <v>4540</v>
      </c>
      <c r="AF352" t="s">
        <v>4546</v>
      </c>
      <c r="AG352" t="s">
        <v>2992</v>
      </c>
      <c r="AH352" t="s">
        <v>5797</v>
      </c>
      <c r="AJ352" t="s">
        <v>2992</v>
      </c>
      <c r="AK352">
        <v>1</v>
      </c>
      <c r="AL352" t="s">
        <v>4538</v>
      </c>
      <c r="AM352" t="s">
        <v>78</v>
      </c>
      <c r="AN352">
        <v>180201630606</v>
      </c>
      <c r="AO352" t="s">
        <v>78</v>
      </c>
      <c r="AP352">
        <v>230</v>
      </c>
      <c r="AQ352" t="s">
        <v>78</v>
      </c>
      <c r="AR352" t="s">
        <v>4430</v>
      </c>
      <c r="AS352" t="s">
        <v>4431</v>
      </c>
      <c r="AT352" t="s">
        <v>78</v>
      </c>
      <c r="AU352" t="s">
        <v>78</v>
      </c>
      <c r="AV352" t="s">
        <v>78</v>
      </c>
      <c r="AW352" t="s">
        <v>78</v>
      </c>
      <c r="AX352" t="s">
        <v>78</v>
      </c>
      <c r="AY352" t="s">
        <v>78</v>
      </c>
      <c r="AZ352" t="s">
        <v>78</v>
      </c>
      <c r="BA352" t="s">
        <v>78</v>
      </c>
      <c r="BB352" t="s">
        <v>78</v>
      </c>
      <c r="BC352" t="s">
        <v>78</v>
      </c>
      <c r="BD352" t="s">
        <v>55</v>
      </c>
      <c r="BE352" t="s">
        <v>78</v>
      </c>
      <c r="BF352" t="s">
        <v>78</v>
      </c>
      <c r="BG352" t="s">
        <v>78</v>
      </c>
      <c r="BH352" t="s">
        <v>78</v>
      </c>
      <c r="BI352" t="s">
        <v>78</v>
      </c>
      <c r="BJ352" t="s">
        <v>78</v>
      </c>
      <c r="BK352" t="s">
        <v>78</v>
      </c>
      <c r="BL352" t="s">
        <v>78</v>
      </c>
      <c r="BM352" t="s">
        <v>78</v>
      </c>
      <c r="BN352" t="s">
        <v>55</v>
      </c>
      <c r="BO352" t="s">
        <v>55</v>
      </c>
      <c r="BP352" t="s">
        <v>78</v>
      </c>
      <c r="BQ352" t="s">
        <v>4432</v>
      </c>
      <c r="BR352">
        <v>1900</v>
      </c>
      <c r="BS352" s="45">
        <v>40359</v>
      </c>
      <c r="BT352" s="45">
        <v>40897</v>
      </c>
    </row>
    <row r="353" spans="1:72" x14ac:dyDescent="0.25">
      <c r="A353">
        <v>350</v>
      </c>
      <c r="B353">
        <v>47786</v>
      </c>
      <c r="C353">
        <v>55237</v>
      </c>
      <c r="D353" t="s">
        <v>3009</v>
      </c>
      <c r="E353" t="s">
        <v>5798</v>
      </c>
      <c r="F353">
        <v>6</v>
      </c>
      <c r="G353" t="s">
        <v>87</v>
      </c>
      <c r="H353">
        <v>3</v>
      </c>
      <c r="I353" t="s">
        <v>4421</v>
      </c>
      <c r="J353">
        <v>27</v>
      </c>
      <c r="M353" t="s">
        <v>4448</v>
      </c>
      <c r="N353" t="s">
        <v>4423</v>
      </c>
      <c r="O353">
        <v>1884090</v>
      </c>
      <c r="P353">
        <v>6690401</v>
      </c>
      <c r="Q353">
        <v>2</v>
      </c>
      <c r="R353">
        <v>38.334899999999998</v>
      </c>
      <c r="S353">
        <v>-121.55119999999999</v>
      </c>
      <c r="T353" t="s">
        <v>1373</v>
      </c>
      <c r="U353" t="s">
        <v>216</v>
      </c>
      <c r="V353" t="s">
        <v>87</v>
      </c>
      <c r="W353" t="s">
        <v>87</v>
      </c>
      <c r="X353" t="s">
        <v>4538</v>
      </c>
      <c r="Y353" t="s">
        <v>341</v>
      </c>
      <c r="Z353" t="s">
        <v>4539</v>
      </c>
      <c r="AA353" t="s">
        <v>5799</v>
      </c>
      <c r="AB353" t="s">
        <v>5800</v>
      </c>
      <c r="AC353">
        <v>40931</v>
      </c>
      <c r="AD353" t="s">
        <v>4476</v>
      </c>
      <c r="AE353" t="s">
        <v>4540</v>
      </c>
      <c r="AF353" t="s">
        <v>4541</v>
      </c>
      <c r="AG353" t="s">
        <v>3004</v>
      </c>
      <c r="AH353" t="s">
        <v>5801</v>
      </c>
      <c r="AI353" t="s">
        <v>5802</v>
      </c>
      <c r="AJ353" t="s">
        <v>3004</v>
      </c>
      <c r="AK353">
        <v>1</v>
      </c>
      <c r="AL353" t="s">
        <v>4538</v>
      </c>
      <c r="AM353" t="s">
        <v>78</v>
      </c>
      <c r="AN353">
        <v>180201630702</v>
      </c>
      <c r="AO353" t="s">
        <v>78</v>
      </c>
      <c r="AP353">
        <v>399</v>
      </c>
      <c r="AQ353" t="s">
        <v>78</v>
      </c>
      <c r="AR353" t="s">
        <v>4430</v>
      </c>
      <c r="AS353" t="s">
        <v>4431</v>
      </c>
      <c r="AT353" t="s">
        <v>78</v>
      </c>
      <c r="AU353" t="s">
        <v>78</v>
      </c>
      <c r="AV353" t="s">
        <v>78</v>
      </c>
      <c r="AW353" t="s">
        <v>78</v>
      </c>
      <c r="AX353" t="s">
        <v>78</v>
      </c>
      <c r="AY353" t="s">
        <v>78</v>
      </c>
      <c r="AZ353" t="s">
        <v>78</v>
      </c>
      <c r="BA353" t="s">
        <v>78</v>
      </c>
      <c r="BB353" t="s">
        <v>78</v>
      </c>
      <c r="BC353" t="s">
        <v>78</v>
      </c>
      <c r="BD353" t="s">
        <v>55</v>
      </c>
      <c r="BE353" t="s">
        <v>78</v>
      </c>
      <c r="BF353" t="s">
        <v>78</v>
      </c>
      <c r="BG353" t="s">
        <v>78</v>
      </c>
      <c r="BH353" t="s">
        <v>78</v>
      </c>
      <c r="BI353" t="s">
        <v>78</v>
      </c>
      <c r="BJ353" t="s">
        <v>78</v>
      </c>
      <c r="BK353" t="s">
        <v>78</v>
      </c>
      <c r="BL353" t="s">
        <v>78</v>
      </c>
      <c r="BM353" t="s">
        <v>78</v>
      </c>
      <c r="BN353" t="s">
        <v>55</v>
      </c>
      <c r="BO353" t="s">
        <v>55</v>
      </c>
      <c r="BP353" t="s">
        <v>78</v>
      </c>
      <c r="BQ353" t="s">
        <v>4432</v>
      </c>
      <c r="BR353">
        <v>1800</v>
      </c>
      <c r="BS353" s="45">
        <v>40359</v>
      </c>
      <c r="BT353" s="45">
        <v>40897</v>
      </c>
    </row>
    <row r="354" spans="1:72" x14ac:dyDescent="0.25">
      <c r="A354">
        <v>351</v>
      </c>
      <c r="B354">
        <v>48225</v>
      </c>
      <c r="C354">
        <v>54876</v>
      </c>
      <c r="D354" t="s">
        <v>3649</v>
      </c>
      <c r="E354" t="s">
        <v>5803</v>
      </c>
      <c r="F354">
        <v>0</v>
      </c>
      <c r="H354">
        <v>0</v>
      </c>
      <c r="J354">
        <v>0</v>
      </c>
      <c r="O354">
        <v>2174338</v>
      </c>
      <c r="P354">
        <v>6299977</v>
      </c>
      <c r="Q354">
        <v>3</v>
      </c>
      <c r="R354">
        <v>37.962899999999998</v>
      </c>
      <c r="S354">
        <v>-121.40770000000001</v>
      </c>
      <c r="T354" t="s">
        <v>1634</v>
      </c>
      <c r="U354" t="s">
        <v>703</v>
      </c>
      <c r="V354" t="s">
        <v>87</v>
      </c>
      <c r="W354" t="s">
        <v>87</v>
      </c>
      <c r="X354" t="s">
        <v>4474</v>
      </c>
      <c r="Y354" t="s">
        <v>59</v>
      </c>
      <c r="Z354" t="s">
        <v>4853</v>
      </c>
      <c r="AA354" t="s">
        <v>3652</v>
      </c>
      <c r="AB354" t="s">
        <v>69</v>
      </c>
      <c r="AC354">
        <v>40962</v>
      </c>
      <c r="AD354" t="s">
        <v>4476</v>
      </c>
      <c r="AE354" t="s">
        <v>3435</v>
      </c>
      <c r="AF354" t="s">
        <v>4905</v>
      </c>
      <c r="AG354" t="s">
        <v>3650</v>
      </c>
      <c r="AH354" t="s">
        <v>5804</v>
      </c>
      <c r="AJ354" t="s">
        <v>3650</v>
      </c>
      <c r="AK354">
        <v>1</v>
      </c>
      <c r="AL354" t="s">
        <v>4474</v>
      </c>
      <c r="AM354" t="s">
        <v>78</v>
      </c>
      <c r="AN354">
        <v>180400030502</v>
      </c>
      <c r="AO354" t="s">
        <v>78</v>
      </c>
      <c r="AP354">
        <v>225.3</v>
      </c>
      <c r="AQ354" t="s">
        <v>78</v>
      </c>
      <c r="AR354" t="s">
        <v>4430</v>
      </c>
      <c r="AS354" t="s">
        <v>4431</v>
      </c>
      <c r="AT354" t="s">
        <v>78</v>
      </c>
      <c r="AU354" t="s">
        <v>78</v>
      </c>
      <c r="AV354" t="s">
        <v>78</v>
      </c>
      <c r="AW354" t="s">
        <v>78</v>
      </c>
      <c r="AX354" t="s">
        <v>78</v>
      </c>
      <c r="AY354" t="s">
        <v>78</v>
      </c>
      <c r="AZ354" t="s">
        <v>78</v>
      </c>
      <c r="BA354" t="s">
        <v>78</v>
      </c>
      <c r="BB354" t="s">
        <v>78</v>
      </c>
      <c r="BC354" t="s">
        <v>78</v>
      </c>
      <c r="BD354" t="s">
        <v>55</v>
      </c>
      <c r="BE354" t="s">
        <v>78</v>
      </c>
      <c r="BF354" t="s">
        <v>78</v>
      </c>
      <c r="BG354" t="s">
        <v>78</v>
      </c>
      <c r="BH354" t="s">
        <v>78</v>
      </c>
      <c r="BI354" t="s">
        <v>78</v>
      </c>
      <c r="BJ354" t="s">
        <v>78</v>
      </c>
      <c r="BK354" t="s">
        <v>78</v>
      </c>
      <c r="BL354" t="s">
        <v>78</v>
      </c>
      <c r="BM354" t="s">
        <v>78</v>
      </c>
      <c r="BN354" t="s">
        <v>55</v>
      </c>
      <c r="BO354" t="s">
        <v>55</v>
      </c>
      <c r="BP354" t="s">
        <v>78</v>
      </c>
      <c r="BQ354" t="s">
        <v>4432</v>
      </c>
      <c r="BR354">
        <v>1800</v>
      </c>
      <c r="BS354" s="45">
        <v>40361</v>
      </c>
      <c r="BT354" s="45">
        <v>40911</v>
      </c>
    </row>
    <row r="355" spans="1:72" x14ac:dyDescent="0.25">
      <c r="A355">
        <v>352</v>
      </c>
      <c r="B355">
        <v>48310</v>
      </c>
      <c r="C355">
        <v>55766</v>
      </c>
      <c r="D355" t="s">
        <v>2710</v>
      </c>
      <c r="E355" t="s">
        <v>5805</v>
      </c>
      <c r="F355">
        <v>1</v>
      </c>
      <c r="G355" t="s">
        <v>87</v>
      </c>
      <c r="H355">
        <v>5</v>
      </c>
      <c r="I355" t="s">
        <v>4421</v>
      </c>
      <c r="J355">
        <v>34</v>
      </c>
      <c r="N355" t="s">
        <v>4423</v>
      </c>
      <c r="O355">
        <v>2146737</v>
      </c>
      <c r="P355">
        <v>6300197</v>
      </c>
      <c r="Q355">
        <v>3</v>
      </c>
      <c r="R355">
        <v>37.887099999999997</v>
      </c>
      <c r="S355">
        <v>-121.4061</v>
      </c>
      <c r="T355" t="s">
        <v>1373</v>
      </c>
      <c r="U355" t="s">
        <v>692</v>
      </c>
      <c r="V355" t="s">
        <v>87</v>
      </c>
      <c r="W355" t="s">
        <v>87</v>
      </c>
      <c r="X355" t="s">
        <v>4474</v>
      </c>
      <c r="Y355" t="s">
        <v>59</v>
      </c>
      <c r="Z355" t="s">
        <v>4853</v>
      </c>
      <c r="AA355" t="s">
        <v>903</v>
      </c>
      <c r="AB355" t="s">
        <v>1687</v>
      </c>
      <c r="AC355">
        <v>40970</v>
      </c>
      <c r="AD355" t="s">
        <v>4476</v>
      </c>
      <c r="AE355" t="s">
        <v>3435</v>
      </c>
      <c r="AF355" t="s">
        <v>4927</v>
      </c>
      <c r="AG355" t="s">
        <v>421</v>
      </c>
      <c r="AH355" t="s">
        <v>5475</v>
      </c>
      <c r="AI355" t="s">
        <v>5476</v>
      </c>
      <c r="AJ355" t="s">
        <v>421</v>
      </c>
      <c r="AK355" t="s">
        <v>78</v>
      </c>
      <c r="AL355" t="s">
        <v>78</v>
      </c>
      <c r="AM355" t="s">
        <v>78</v>
      </c>
      <c r="AN355" t="s">
        <v>78</v>
      </c>
      <c r="AO355" t="s">
        <v>78</v>
      </c>
      <c r="AP355">
        <v>192.6</v>
      </c>
      <c r="AQ355" t="s">
        <v>78</v>
      </c>
      <c r="AR355" t="s">
        <v>4430</v>
      </c>
      <c r="AS355" t="s">
        <v>4529</v>
      </c>
      <c r="AT355" t="s">
        <v>78</v>
      </c>
      <c r="AU355" t="s">
        <v>78</v>
      </c>
      <c r="AV355" t="s">
        <v>78</v>
      </c>
      <c r="AW355" t="s">
        <v>78</v>
      </c>
      <c r="AX355" t="s">
        <v>78</v>
      </c>
      <c r="AY355" t="s">
        <v>78</v>
      </c>
      <c r="AZ355" t="s">
        <v>78</v>
      </c>
      <c r="BA355" t="s">
        <v>78</v>
      </c>
      <c r="BB355" t="s">
        <v>78</v>
      </c>
      <c r="BC355" t="s">
        <v>78</v>
      </c>
      <c r="BD355" t="s">
        <v>55</v>
      </c>
      <c r="BE355" t="s">
        <v>78</v>
      </c>
      <c r="BF355" t="s">
        <v>78</v>
      </c>
      <c r="BG355" t="s">
        <v>78</v>
      </c>
      <c r="BH355" t="s">
        <v>78</v>
      </c>
      <c r="BI355" t="s">
        <v>78</v>
      </c>
      <c r="BJ355" t="s">
        <v>78</v>
      </c>
      <c r="BK355" t="s">
        <v>78</v>
      </c>
      <c r="BL355" t="s">
        <v>78</v>
      </c>
      <c r="BM355" t="s">
        <v>78</v>
      </c>
      <c r="BN355" t="s">
        <v>55</v>
      </c>
      <c r="BO355" t="s">
        <v>55</v>
      </c>
      <c r="BP355" t="s">
        <v>78</v>
      </c>
      <c r="BQ355" t="s">
        <v>4468</v>
      </c>
      <c r="BR355">
        <v>1800</v>
      </c>
      <c r="BS355" s="45">
        <v>40359</v>
      </c>
      <c r="BT355" s="45">
        <v>40877</v>
      </c>
    </row>
    <row r="356" spans="1:72" x14ac:dyDescent="0.25">
      <c r="A356">
        <v>353</v>
      </c>
      <c r="B356">
        <v>46088</v>
      </c>
      <c r="C356">
        <v>53465</v>
      </c>
      <c r="D356" t="s">
        <v>1329</v>
      </c>
      <c r="E356" t="s">
        <v>5806</v>
      </c>
      <c r="F356">
        <v>2</v>
      </c>
      <c r="G356" t="s">
        <v>87</v>
      </c>
      <c r="H356">
        <v>6</v>
      </c>
      <c r="I356" t="s">
        <v>4421</v>
      </c>
      <c r="J356">
        <v>32</v>
      </c>
      <c r="L356" t="s">
        <v>4434</v>
      </c>
      <c r="M356" t="s">
        <v>4448</v>
      </c>
      <c r="N356" t="s">
        <v>4423</v>
      </c>
      <c r="O356">
        <v>2178443</v>
      </c>
      <c r="P356">
        <v>6317324</v>
      </c>
      <c r="Q356">
        <v>3</v>
      </c>
      <c r="R356">
        <v>37.974600000000002</v>
      </c>
      <c r="S356">
        <v>-121.3477</v>
      </c>
      <c r="T356" t="s">
        <v>128</v>
      </c>
      <c r="U356" t="s">
        <v>1316</v>
      </c>
      <c r="V356" t="s">
        <v>87</v>
      </c>
      <c r="W356" t="s">
        <v>87</v>
      </c>
      <c r="X356" t="s">
        <v>4474</v>
      </c>
      <c r="Y356" t="s">
        <v>59</v>
      </c>
      <c r="Z356" t="s">
        <v>4511</v>
      </c>
      <c r="AA356" t="s">
        <v>1317</v>
      </c>
      <c r="AB356" t="s">
        <v>5807</v>
      </c>
      <c r="AC356">
        <v>40795</v>
      </c>
      <c r="AD356" t="s">
        <v>4476</v>
      </c>
      <c r="AE356" t="s">
        <v>5808</v>
      </c>
      <c r="AF356" t="s">
        <v>5809</v>
      </c>
      <c r="AG356" t="s">
        <v>1330</v>
      </c>
      <c r="AH356" t="s">
        <v>5810</v>
      </c>
      <c r="AI356" t="s">
        <v>5811</v>
      </c>
      <c r="AJ356" t="s">
        <v>1331</v>
      </c>
      <c r="AK356">
        <v>1</v>
      </c>
      <c r="AL356" t="s">
        <v>4474</v>
      </c>
      <c r="AM356" t="s">
        <v>78</v>
      </c>
      <c r="AN356">
        <v>180400110308</v>
      </c>
      <c r="AO356" t="s">
        <v>78</v>
      </c>
      <c r="AP356" t="s">
        <v>78</v>
      </c>
      <c r="AQ356" t="s">
        <v>78</v>
      </c>
      <c r="AR356" t="s">
        <v>4430</v>
      </c>
      <c r="AS356" t="s">
        <v>4431</v>
      </c>
      <c r="AT356" t="s">
        <v>78</v>
      </c>
      <c r="AU356" t="s">
        <v>78</v>
      </c>
      <c r="AV356" t="s">
        <v>78</v>
      </c>
      <c r="AW356" t="s">
        <v>78</v>
      </c>
      <c r="AX356" t="s">
        <v>78</v>
      </c>
      <c r="AY356" t="s">
        <v>78</v>
      </c>
      <c r="AZ356" t="s">
        <v>78</v>
      </c>
      <c r="BA356" t="s">
        <v>78</v>
      </c>
      <c r="BB356" t="s">
        <v>78</v>
      </c>
      <c r="BC356" t="s">
        <v>78</v>
      </c>
      <c r="BD356" t="s">
        <v>55</v>
      </c>
      <c r="BE356" t="s">
        <v>78</v>
      </c>
      <c r="BF356" t="s">
        <v>78</v>
      </c>
      <c r="BG356" t="s">
        <v>78</v>
      </c>
      <c r="BH356" t="s">
        <v>78</v>
      </c>
      <c r="BI356" t="s">
        <v>78</v>
      </c>
      <c r="BJ356" t="s">
        <v>55</v>
      </c>
      <c r="BK356" t="s">
        <v>78</v>
      </c>
      <c r="BL356" t="s">
        <v>78</v>
      </c>
      <c r="BM356" t="s">
        <v>78</v>
      </c>
      <c r="BN356" t="s">
        <v>55</v>
      </c>
      <c r="BO356" t="s">
        <v>55</v>
      </c>
      <c r="BP356" t="s">
        <v>78</v>
      </c>
      <c r="BQ356" t="s">
        <v>4432</v>
      </c>
      <c r="BR356">
        <v>1800</v>
      </c>
      <c r="BS356" s="45">
        <v>40360</v>
      </c>
      <c r="BT356" s="45">
        <v>40795</v>
      </c>
    </row>
    <row r="357" spans="1:72" x14ac:dyDescent="0.25">
      <c r="A357">
        <v>354</v>
      </c>
      <c r="B357">
        <v>46313</v>
      </c>
      <c r="C357">
        <v>53706</v>
      </c>
      <c r="D357" t="s">
        <v>1783</v>
      </c>
      <c r="E357" t="s">
        <v>5812</v>
      </c>
      <c r="F357">
        <v>0</v>
      </c>
      <c r="H357">
        <v>0</v>
      </c>
      <c r="J357">
        <v>0</v>
      </c>
      <c r="O357">
        <v>2274651</v>
      </c>
      <c r="P357">
        <v>6278422</v>
      </c>
      <c r="Q357">
        <v>3</v>
      </c>
      <c r="R357">
        <v>38.237699999999997</v>
      </c>
      <c r="S357">
        <v>-121.4862</v>
      </c>
      <c r="T357" t="s">
        <v>1787</v>
      </c>
      <c r="U357" t="s">
        <v>325</v>
      </c>
      <c r="V357" t="s">
        <v>87</v>
      </c>
      <c r="W357" t="s">
        <v>87</v>
      </c>
      <c r="X357" t="s">
        <v>4474</v>
      </c>
      <c r="Y357" t="s">
        <v>59</v>
      </c>
      <c r="Z357" t="s">
        <v>4859</v>
      </c>
      <c r="AA357" t="s">
        <v>5813</v>
      </c>
      <c r="AB357" t="s">
        <v>5814</v>
      </c>
      <c r="AC357">
        <v>40835</v>
      </c>
      <c r="AD357" t="s">
        <v>4476</v>
      </c>
      <c r="AE357" t="s">
        <v>4558</v>
      </c>
      <c r="AF357" t="s">
        <v>324</v>
      </c>
      <c r="AG357" t="s">
        <v>1784</v>
      </c>
      <c r="AH357" t="s">
        <v>5815</v>
      </c>
      <c r="AJ357" t="s">
        <v>5816</v>
      </c>
      <c r="AK357">
        <v>1</v>
      </c>
      <c r="AL357" t="s">
        <v>4474</v>
      </c>
      <c r="AM357" t="s">
        <v>78</v>
      </c>
      <c r="AN357">
        <v>180400121103</v>
      </c>
      <c r="AO357" t="s">
        <v>78</v>
      </c>
      <c r="AP357">
        <v>100</v>
      </c>
      <c r="AQ357" t="s">
        <v>78</v>
      </c>
      <c r="AR357" t="s">
        <v>4430</v>
      </c>
      <c r="AS357" t="s">
        <v>4431</v>
      </c>
      <c r="AT357" t="s">
        <v>78</v>
      </c>
      <c r="AU357" t="s">
        <v>78</v>
      </c>
      <c r="AV357" t="s">
        <v>78</v>
      </c>
      <c r="AW357" t="s">
        <v>78</v>
      </c>
      <c r="AX357" t="s">
        <v>78</v>
      </c>
      <c r="AY357" t="s">
        <v>78</v>
      </c>
      <c r="AZ357" t="s">
        <v>78</v>
      </c>
      <c r="BA357" t="s">
        <v>78</v>
      </c>
      <c r="BB357" t="s">
        <v>78</v>
      </c>
      <c r="BC357" t="s">
        <v>78</v>
      </c>
      <c r="BD357" t="s">
        <v>55</v>
      </c>
      <c r="BE357" t="s">
        <v>78</v>
      </c>
      <c r="BF357" t="s">
        <v>78</v>
      </c>
      <c r="BG357" t="s">
        <v>78</v>
      </c>
      <c r="BH357" t="s">
        <v>78</v>
      </c>
      <c r="BI357" t="s">
        <v>78</v>
      </c>
      <c r="BJ357" t="s">
        <v>78</v>
      </c>
      <c r="BK357" t="s">
        <v>78</v>
      </c>
      <c r="BL357" t="s">
        <v>78</v>
      </c>
      <c r="BM357" t="s">
        <v>78</v>
      </c>
      <c r="BN357" t="s">
        <v>55</v>
      </c>
      <c r="BO357" t="s">
        <v>78</v>
      </c>
      <c r="BP357" t="s">
        <v>78</v>
      </c>
      <c r="BQ357" t="s">
        <v>4432</v>
      </c>
      <c r="BR357">
        <v>1930</v>
      </c>
      <c r="BS357" s="45">
        <v>40361</v>
      </c>
      <c r="BT357" s="45">
        <v>40835</v>
      </c>
    </row>
    <row r="358" spans="1:72" x14ac:dyDescent="0.25">
      <c r="A358">
        <v>355</v>
      </c>
      <c r="B358">
        <v>46420</v>
      </c>
      <c r="C358">
        <v>53802</v>
      </c>
      <c r="D358" t="s">
        <v>1884</v>
      </c>
      <c r="E358" t="s">
        <v>5817</v>
      </c>
      <c r="F358">
        <v>0</v>
      </c>
      <c r="H358">
        <v>0</v>
      </c>
      <c r="J358">
        <v>0</v>
      </c>
      <c r="O358">
        <v>2262184</v>
      </c>
      <c r="P358">
        <v>6299643</v>
      </c>
      <c r="Q358">
        <v>3</v>
      </c>
      <c r="R358">
        <v>38.204099999999997</v>
      </c>
      <c r="S358">
        <v>-121.4119</v>
      </c>
      <c r="T358" t="s">
        <v>1889</v>
      </c>
      <c r="U358" t="s">
        <v>1888</v>
      </c>
      <c r="V358" t="s">
        <v>87</v>
      </c>
      <c r="W358" t="s">
        <v>87</v>
      </c>
      <c r="X358" t="s">
        <v>4474</v>
      </c>
      <c r="Y358" t="s">
        <v>59</v>
      </c>
      <c r="Z358" t="s">
        <v>4859</v>
      </c>
      <c r="AA358" t="s">
        <v>5818</v>
      </c>
      <c r="AB358" t="s">
        <v>5819</v>
      </c>
      <c r="AC358">
        <v>40998</v>
      </c>
      <c r="AD358" t="s">
        <v>4476</v>
      </c>
      <c r="AE358" t="s">
        <v>4558</v>
      </c>
      <c r="AF358" t="s">
        <v>324</v>
      </c>
      <c r="AG358" t="s">
        <v>1885</v>
      </c>
      <c r="AH358" t="s">
        <v>5820</v>
      </c>
      <c r="AJ358" t="s">
        <v>4972</v>
      </c>
      <c r="AK358">
        <v>1</v>
      </c>
      <c r="AL358" t="s">
        <v>4474</v>
      </c>
      <c r="AM358" t="s">
        <v>78</v>
      </c>
      <c r="AN358">
        <v>180400121103</v>
      </c>
      <c r="AO358" t="s">
        <v>78</v>
      </c>
      <c r="AP358">
        <v>240</v>
      </c>
      <c r="AQ358" t="s">
        <v>78</v>
      </c>
      <c r="AR358" t="s">
        <v>4430</v>
      </c>
      <c r="AS358" t="s">
        <v>4431</v>
      </c>
      <c r="AT358" t="s">
        <v>78</v>
      </c>
      <c r="AU358" t="s">
        <v>78</v>
      </c>
      <c r="AV358" t="s">
        <v>78</v>
      </c>
      <c r="AW358" t="s">
        <v>78</v>
      </c>
      <c r="AX358" t="s">
        <v>78</v>
      </c>
      <c r="AY358" t="s">
        <v>78</v>
      </c>
      <c r="AZ358" t="s">
        <v>78</v>
      </c>
      <c r="BA358" t="s">
        <v>78</v>
      </c>
      <c r="BB358" t="s">
        <v>78</v>
      </c>
      <c r="BC358" t="s">
        <v>78</v>
      </c>
      <c r="BD358" t="s">
        <v>55</v>
      </c>
      <c r="BE358" t="s">
        <v>78</v>
      </c>
      <c r="BF358" t="s">
        <v>78</v>
      </c>
      <c r="BG358" t="s">
        <v>78</v>
      </c>
      <c r="BH358" t="s">
        <v>78</v>
      </c>
      <c r="BI358" t="s">
        <v>78</v>
      </c>
      <c r="BJ358" t="s">
        <v>78</v>
      </c>
      <c r="BK358" t="s">
        <v>78</v>
      </c>
      <c r="BL358" t="s">
        <v>78</v>
      </c>
      <c r="BM358" t="s">
        <v>78</v>
      </c>
      <c r="BN358" t="s">
        <v>55</v>
      </c>
      <c r="BO358" t="s">
        <v>55</v>
      </c>
      <c r="BP358" t="s">
        <v>78</v>
      </c>
      <c r="BQ358" t="s">
        <v>4468</v>
      </c>
      <c r="BR358">
        <v>1800</v>
      </c>
      <c r="BS358" s="45">
        <v>40358</v>
      </c>
      <c r="BT358" s="45">
        <v>40844</v>
      </c>
    </row>
    <row r="359" spans="1:72" x14ac:dyDescent="0.25">
      <c r="A359">
        <v>356</v>
      </c>
      <c r="B359">
        <v>46440</v>
      </c>
      <c r="C359">
        <v>53823</v>
      </c>
      <c r="D359" t="s">
        <v>2074</v>
      </c>
      <c r="E359" t="s">
        <v>5821</v>
      </c>
      <c r="F359">
        <v>2</v>
      </c>
      <c r="G359" t="s">
        <v>87</v>
      </c>
      <c r="H359">
        <v>5</v>
      </c>
      <c r="I359" t="s">
        <v>4421</v>
      </c>
      <c r="J359">
        <v>2</v>
      </c>
      <c r="L359" t="s">
        <v>4448</v>
      </c>
      <c r="N359" t="s">
        <v>4423</v>
      </c>
      <c r="O359">
        <v>2208318</v>
      </c>
      <c r="P359">
        <v>6269011</v>
      </c>
      <c r="Q359">
        <v>3</v>
      </c>
      <c r="R359">
        <v>38.055300000000003</v>
      </c>
      <c r="S359">
        <v>-121.5164</v>
      </c>
      <c r="U359" t="s">
        <v>57</v>
      </c>
      <c r="V359" t="s">
        <v>87</v>
      </c>
      <c r="W359" t="s">
        <v>87</v>
      </c>
      <c r="X359" t="s">
        <v>4474</v>
      </c>
      <c r="Y359" t="s">
        <v>59</v>
      </c>
      <c r="Z359" t="s">
        <v>4342</v>
      </c>
      <c r="AA359" t="s">
        <v>1034</v>
      </c>
      <c r="AB359" t="s">
        <v>5822</v>
      </c>
      <c r="AC359">
        <v>40848</v>
      </c>
      <c r="AD359" t="s">
        <v>4476</v>
      </c>
      <c r="AE359" t="s">
        <v>3435</v>
      </c>
      <c r="AF359" t="s">
        <v>5036</v>
      </c>
      <c r="AG359" t="s">
        <v>1032</v>
      </c>
      <c r="AH359" t="s">
        <v>5823</v>
      </c>
      <c r="AI359" t="s">
        <v>5074</v>
      </c>
      <c r="AJ359" t="s">
        <v>1033</v>
      </c>
      <c r="AK359">
        <v>1</v>
      </c>
      <c r="AL359" t="s">
        <v>4474</v>
      </c>
      <c r="AM359" t="s">
        <v>78</v>
      </c>
      <c r="AN359">
        <v>180400030903</v>
      </c>
      <c r="AO359" t="s">
        <v>78</v>
      </c>
      <c r="AP359">
        <v>120.3</v>
      </c>
      <c r="AQ359" t="s">
        <v>78</v>
      </c>
      <c r="AR359" t="s">
        <v>4430</v>
      </c>
      <c r="AS359" t="s">
        <v>4431</v>
      </c>
      <c r="AT359" t="s">
        <v>78</v>
      </c>
      <c r="AU359" t="s">
        <v>78</v>
      </c>
      <c r="AV359" t="s">
        <v>78</v>
      </c>
      <c r="AW359" t="s">
        <v>78</v>
      </c>
      <c r="AX359" t="s">
        <v>78</v>
      </c>
      <c r="AY359" t="s">
        <v>78</v>
      </c>
      <c r="AZ359" t="s">
        <v>78</v>
      </c>
      <c r="BA359" t="s">
        <v>78</v>
      </c>
      <c r="BB359" t="s">
        <v>78</v>
      </c>
      <c r="BC359" t="s">
        <v>78</v>
      </c>
      <c r="BD359" t="s">
        <v>55</v>
      </c>
      <c r="BE359" t="s">
        <v>78</v>
      </c>
      <c r="BF359" t="s">
        <v>78</v>
      </c>
      <c r="BG359" t="s">
        <v>78</v>
      </c>
      <c r="BH359" t="s">
        <v>78</v>
      </c>
      <c r="BI359" t="s">
        <v>78</v>
      </c>
      <c r="BJ359" t="s">
        <v>78</v>
      </c>
      <c r="BK359" t="s">
        <v>78</v>
      </c>
      <c r="BL359" t="s">
        <v>78</v>
      </c>
      <c r="BM359" t="s">
        <v>78</v>
      </c>
      <c r="BN359" t="s">
        <v>55</v>
      </c>
      <c r="BO359" t="s">
        <v>55</v>
      </c>
      <c r="BP359" t="s">
        <v>78</v>
      </c>
      <c r="BQ359" t="s">
        <v>4468</v>
      </c>
      <c r="BR359">
        <v>1800</v>
      </c>
      <c r="BS359" s="45">
        <v>40355</v>
      </c>
      <c r="BT359" s="45">
        <v>40848</v>
      </c>
    </row>
    <row r="360" spans="1:72" x14ac:dyDescent="0.25">
      <c r="A360">
        <v>357</v>
      </c>
      <c r="B360">
        <v>47510</v>
      </c>
      <c r="C360">
        <v>54984</v>
      </c>
      <c r="D360" t="s">
        <v>2480</v>
      </c>
      <c r="E360" t="s">
        <v>5824</v>
      </c>
      <c r="F360">
        <v>2</v>
      </c>
      <c r="G360" t="s">
        <v>4420</v>
      </c>
      <c r="H360">
        <v>6</v>
      </c>
      <c r="I360" t="s">
        <v>4421</v>
      </c>
      <c r="J360">
        <v>35</v>
      </c>
      <c r="L360" t="s">
        <v>4422</v>
      </c>
      <c r="M360" t="s">
        <v>4434</v>
      </c>
      <c r="N360" t="s">
        <v>4423</v>
      </c>
      <c r="O360">
        <v>2085378</v>
      </c>
      <c r="P360">
        <v>6336635</v>
      </c>
      <c r="Q360">
        <v>3</v>
      </c>
      <c r="R360">
        <v>37.719499999999996</v>
      </c>
      <c r="S360">
        <v>-121.27800000000001</v>
      </c>
      <c r="T360" t="s">
        <v>596</v>
      </c>
      <c r="U360" t="s">
        <v>128</v>
      </c>
      <c r="V360" t="s">
        <v>87</v>
      </c>
      <c r="W360" t="s">
        <v>87</v>
      </c>
      <c r="X360" t="s">
        <v>4474</v>
      </c>
      <c r="Y360" t="s">
        <v>59</v>
      </c>
      <c r="Z360" t="s">
        <v>4475</v>
      </c>
      <c r="AA360" t="s">
        <v>2481</v>
      </c>
      <c r="AB360" t="s">
        <v>5825</v>
      </c>
      <c r="AC360">
        <v>40913</v>
      </c>
      <c r="AD360" t="s">
        <v>4476</v>
      </c>
      <c r="AE360" t="s">
        <v>3435</v>
      </c>
      <c r="AF360" t="s">
        <v>4477</v>
      </c>
      <c r="AG360" t="s">
        <v>2476</v>
      </c>
      <c r="AH360" t="s">
        <v>5826</v>
      </c>
      <c r="AI360" t="s">
        <v>5827</v>
      </c>
      <c r="AJ360" t="s">
        <v>2476</v>
      </c>
      <c r="AK360">
        <v>1</v>
      </c>
      <c r="AL360" t="s">
        <v>4474</v>
      </c>
      <c r="AM360" t="s">
        <v>78</v>
      </c>
      <c r="AN360">
        <v>180400030203</v>
      </c>
      <c r="AO360" t="s">
        <v>78</v>
      </c>
      <c r="AP360">
        <v>126</v>
      </c>
      <c r="AQ360" t="s">
        <v>78</v>
      </c>
      <c r="AR360" t="s">
        <v>4430</v>
      </c>
      <c r="AS360" t="s">
        <v>4431</v>
      </c>
      <c r="AT360" t="s">
        <v>78</v>
      </c>
      <c r="AU360" t="s">
        <v>78</v>
      </c>
      <c r="AV360" t="s">
        <v>78</v>
      </c>
      <c r="AW360" t="s">
        <v>78</v>
      </c>
      <c r="AX360" t="s">
        <v>78</v>
      </c>
      <c r="AY360" t="s">
        <v>78</v>
      </c>
      <c r="AZ360" t="s">
        <v>78</v>
      </c>
      <c r="BA360" t="s">
        <v>78</v>
      </c>
      <c r="BB360" t="s">
        <v>78</v>
      </c>
      <c r="BC360" t="s">
        <v>78</v>
      </c>
      <c r="BD360" t="s">
        <v>55</v>
      </c>
      <c r="BE360" t="s">
        <v>78</v>
      </c>
      <c r="BF360" t="s">
        <v>78</v>
      </c>
      <c r="BG360" t="s">
        <v>78</v>
      </c>
      <c r="BH360" t="s">
        <v>78</v>
      </c>
      <c r="BI360" t="s">
        <v>78</v>
      </c>
      <c r="BJ360" t="s">
        <v>78</v>
      </c>
      <c r="BK360" t="s">
        <v>78</v>
      </c>
      <c r="BL360" t="s">
        <v>78</v>
      </c>
      <c r="BM360" t="s">
        <v>78</v>
      </c>
      <c r="BN360" t="s">
        <v>55</v>
      </c>
      <c r="BO360" t="s">
        <v>55</v>
      </c>
      <c r="BP360" t="s">
        <v>78</v>
      </c>
      <c r="BQ360" t="s">
        <v>4468</v>
      </c>
      <c r="BR360">
        <v>1800</v>
      </c>
      <c r="BS360" s="45">
        <v>40357</v>
      </c>
      <c r="BT360" s="45">
        <v>40891</v>
      </c>
    </row>
    <row r="361" spans="1:72" x14ac:dyDescent="0.25">
      <c r="A361">
        <v>358</v>
      </c>
      <c r="B361">
        <v>47262</v>
      </c>
      <c r="C361">
        <v>54334</v>
      </c>
      <c r="D361" t="s">
        <v>3083</v>
      </c>
      <c r="E361" t="s">
        <v>5828</v>
      </c>
      <c r="F361">
        <v>6</v>
      </c>
      <c r="G361" t="s">
        <v>87</v>
      </c>
      <c r="H361">
        <v>4</v>
      </c>
      <c r="I361" t="s">
        <v>4421</v>
      </c>
      <c r="J361">
        <v>25</v>
      </c>
      <c r="N361" t="s">
        <v>4423</v>
      </c>
      <c r="O361">
        <v>1881946</v>
      </c>
      <c r="P361">
        <v>6682344</v>
      </c>
      <c r="Q361">
        <v>2</v>
      </c>
      <c r="R361">
        <v>38.329099999999997</v>
      </c>
      <c r="S361">
        <v>-121.5793</v>
      </c>
      <c r="T361" t="s">
        <v>216</v>
      </c>
      <c r="U361" t="s">
        <v>931</v>
      </c>
      <c r="V361" t="s">
        <v>87</v>
      </c>
      <c r="W361" t="s">
        <v>87</v>
      </c>
      <c r="X361" t="s">
        <v>4538</v>
      </c>
      <c r="Y361" t="s">
        <v>341</v>
      </c>
      <c r="Z361" t="s">
        <v>4539</v>
      </c>
      <c r="AA361" t="s">
        <v>3085</v>
      </c>
      <c r="AB361" t="s">
        <v>5829</v>
      </c>
      <c r="AC361">
        <v>40905</v>
      </c>
      <c r="AD361" t="s">
        <v>4476</v>
      </c>
      <c r="AE361" t="s">
        <v>4540</v>
      </c>
      <c r="AF361" t="s">
        <v>4546</v>
      </c>
      <c r="AG361" t="s">
        <v>3084</v>
      </c>
      <c r="AH361" t="s">
        <v>5830</v>
      </c>
      <c r="AI361" t="s">
        <v>5831</v>
      </c>
      <c r="AJ361" t="s">
        <v>3084</v>
      </c>
      <c r="AK361">
        <v>1</v>
      </c>
      <c r="AL361" t="s">
        <v>4538</v>
      </c>
      <c r="AM361" t="s">
        <v>78</v>
      </c>
      <c r="AN361">
        <v>180201630606</v>
      </c>
      <c r="AO361" t="s">
        <v>78</v>
      </c>
      <c r="AP361">
        <v>78</v>
      </c>
      <c r="AQ361" t="s">
        <v>78</v>
      </c>
      <c r="AR361" t="s">
        <v>4430</v>
      </c>
      <c r="AS361" t="s">
        <v>4431</v>
      </c>
      <c r="AT361" t="s">
        <v>78</v>
      </c>
      <c r="AU361" t="s">
        <v>78</v>
      </c>
      <c r="AV361" t="s">
        <v>78</v>
      </c>
      <c r="AW361" t="s">
        <v>78</v>
      </c>
      <c r="AX361" t="s">
        <v>78</v>
      </c>
      <c r="AY361" t="s">
        <v>78</v>
      </c>
      <c r="AZ361" t="s">
        <v>78</v>
      </c>
      <c r="BA361" t="s">
        <v>78</v>
      </c>
      <c r="BB361" t="s">
        <v>78</v>
      </c>
      <c r="BC361" t="s">
        <v>78</v>
      </c>
      <c r="BD361" t="s">
        <v>55</v>
      </c>
      <c r="BE361" t="s">
        <v>78</v>
      </c>
      <c r="BF361" t="s">
        <v>78</v>
      </c>
      <c r="BG361" t="s">
        <v>78</v>
      </c>
      <c r="BH361" t="s">
        <v>78</v>
      </c>
      <c r="BI361" t="s">
        <v>78</v>
      </c>
      <c r="BJ361" t="s">
        <v>78</v>
      </c>
      <c r="BK361" t="s">
        <v>78</v>
      </c>
      <c r="BL361" t="s">
        <v>78</v>
      </c>
      <c r="BM361" t="s">
        <v>78</v>
      </c>
      <c r="BN361" t="s">
        <v>55</v>
      </c>
      <c r="BO361" t="s">
        <v>55</v>
      </c>
      <c r="BP361" t="s">
        <v>78</v>
      </c>
      <c r="BQ361" t="s">
        <v>4432</v>
      </c>
      <c r="BR361">
        <v>1945</v>
      </c>
      <c r="BS361" s="45">
        <v>40359</v>
      </c>
      <c r="BT361" s="45">
        <v>40892</v>
      </c>
    </row>
    <row r="362" spans="1:72" x14ac:dyDescent="0.25">
      <c r="A362">
        <v>359</v>
      </c>
      <c r="B362">
        <v>46926</v>
      </c>
      <c r="C362">
        <v>54405</v>
      </c>
      <c r="D362" t="s">
        <v>2591</v>
      </c>
      <c r="E362" t="s">
        <v>5832</v>
      </c>
      <c r="F362">
        <v>1</v>
      </c>
      <c r="G362" t="s">
        <v>4420</v>
      </c>
      <c r="H362">
        <v>6</v>
      </c>
      <c r="I362" t="s">
        <v>4421</v>
      </c>
      <c r="J362">
        <v>28</v>
      </c>
      <c r="N362" t="s">
        <v>4423</v>
      </c>
      <c r="O362">
        <v>2122435</v>
      </c>
      <c r="P362">
        <v>6324539</v>
      </c>
      <c r="Q362">
        <v>3</v>
      </c>
      <c r="R362">
        <v>37.820999999999998</v>
      </c>
      <c r="S362">
        <v>-121.321</v>
      </c>
      <c r="T362" t="s">
        <v>1373</v>
      </c>
      <c r="U362" t="s">
        <v>128</v>
      </c>
      <c r="V362" t="s">
        <v>87</v>
      </c>
      <c r="W362" t="s">
        <v>87</v>
      </c>
      <c r="X362" t="s">
        <v>4474</v>
      </c>
      <c r="Y362" t="s">
        <v>59</v>
      </c>
      <c r="Z362" t="s">
        <v>4222</v>
      </c>
      <c r="AA362" t="s">
        <v>2594</v>
      </c>
      <c r="AC362">
        <v>40897</v>
      </c>
      <c r="AD362" t="s">
        <v>4476</v>
      </c>
      <c r="AE362" t="s">
        <v>3435</v>
      </c>
      <c r="AF362" t="s">
        <v>4512</v>
      </c>
      <c r="AG362" t="s">
        <v>2592</v>
      </c>
      <c r="AH362" t="s">
        <v>5833</v>
      </c>
      <c r="AI362" t="s">
        <v>5834</v>
      </c>
      <c r="AJ362" t="s">
        <v>5835</v>
      </c>
      <c r="AK362">
        <v>1</v>
      </c>
      <c r="AL362" t="s">
        <v>4474</v>
      </c>
      <c r="AM362" t="s">
        <v>78</v>
      </c>
      <c r="AN362">
        <v>180400030205</v>
      </c>
      <c r="AO362" t="s">
        <v>78</v>
      </c>
      <c r="AP362">
        <v>70</v>
      </c>
      <c r="AQ362" t="s">
        <v>78</v>
      </c>
      <c r="AR362" t="s">
        <v>4430</v>
      </c>
      <c r="AS362" t="s">
        <v>4431</v>
      </c>
      <c r="AT362" t="s">
        <v>78</v>
      </c>
      <c r="AU362" t="s">
        <v>78</v>
      </c>
      <c r="AV362" t="s">
        <v>78</v>
      </c>
      <c r="AW362" t="s">
        <v>78</v>
      </c>
      <c r="AX362" t="s">
        <v>78</v>
      </c>
      <c r="AY362" t="s">
        <v>78</v>
      </c>
      <c r="AZ362" t="s">
        <v>78</v>
      </c>
      <c r="BA362" t="s">
        <v>78</v>
      </c>
      <c r="BB362" t="s">
        <v>78</v>
      </c>
      <c r="BC362" t="s">
        <v>78</v>
      </c>
      <c r="BD362" t="s">
        <v>55</v>
      </c>
      <c r="BE362" t="s">
        <v>78</v>
      </c>
      <c r="BF362" t="s">
        <v>78</v>
      </c>
      <c r="BG362" t="s">
        <v>78</v>
      </c>
      <c r="BH362" t="s">
        <v>78</v>
      </c>
      <c r="BI362" t="s">
        <v>78</v>
      </c>
      <c r="BJ362" t="s">
        <v>78</v>
      </c>
      <c r="BK362" t="s">
        <v>78</v>
      </c>
      <c r="BL362" t="s">
        <v>78</v>
      </c>
      <c r="BM362" t="s">
        <v>78</v>
      </c>
      <c r="BN362" t="s">
        <v>55</v>
      </c>
      <c r="BO362" t="s">
        <v>55</v>
      </c>
      <c r="BP362" t="s">
        <v>78</v>
      </c>
      <c r="BQ362" t="s">
        <v>4468</v>
      </c>
      <c r="BR362">
        <v>1800</v>
      </c>
      <c r="BS362" s="45">
        <v>40352</v>
      </c>
      <c r="BT362" s="45">
        <v>40876</v>
      </c>
    </row>
    <row r="363" spans="1:72" x14ac:dyDescent="0.25">
      <c r="A363">
        <v>360</v>
      </c>
      <c r="B363">
        <v>48311</v>
      </c>
      <c r="C363">
        <v>55767</v>
      </c>
      <c r="D363" t="s">
        <v>2712</v>
      </c>
      <c r="E363" t="s">
        <v>5836</v>
      </c>
      <c r="F363">
        <v>0</v>
      </c>
      <c r="H363">
        <v>0</v>
      </c>
      <c r="J363">
        <v>0</v>
      </c>
      <c r="O363">
        <v>1865240</v>
      </c>
      <c r="P363">
        <v>6690105</v>
      </c>
      <c r="Q363">
        <v>2</v>
      </c>
      <c r="R363">
        <v>38.283099999999997</v>
      </c>
      <c r="S363">
        <v>-121.5526</v>
      </c>
      <c r="T363" t="s">
        <v>1373</v>
      </c>
      <c r="U363" t="s">
        <v>216</v>
      </c>
      <c r="V363" t="s">
        <v>87</v>
      </c>
      <c r="W363" t="s">
        <v>87</v>
      </c>
      <c r="X363" t="s">
        <v>4538</v>
      </c>
      <c r="Y363" t="s">
        <v>341</v>
      </c>
      <c r="Z363" t="s">
        <v>4539</v>
      </c>
      <c r="AA363" t="s">
        <v>5837</v>
      </c>
      <c r="AB363" t="s">
        <v>5838</v>
      </c>
      <c r="AC363">
        <v>40970</v>
      </c>
      <c r="AD363" t="s">
        <v>4476</v>
      </c>
      <c r="AE363" t="s">
        <v>4540</v>
      </c>
      <c r="AF363" t="s">
        <v>4541</v>
      </c>
      <c r="AG363" t="s">
        <v>338</v>
      </c>
      <c r="AH363" t="s">
        <v>5839</v>
      </c>
      <c r="AJ363" t="s">
        <v>339</v>
      </c>
      <c r="AK363">
        <v>1</v>
      </c>
      <c r="AL363" t="s">
        <v>4538</v>
      </c>
      <c r="AM363" t="s">
        <v>78</v>
      </c>
      <c r="AN363">
        <v>180201630702</v>
      </c>
      <c r="AO363" t="s">
        <v>78</v>
      </c>
      <c r="AP363" t="s">
        <v>78</v>
      </c>
      <c r="AQ363" t="s">
        <v>78</v>
      </c>
      <c r="AR363" t="s">
        <v>4430</v>
      </c>
      <c r="AS363" t="s">
        <v>4431</v>
      </c>
      <c r="AT363" t="s">
        <v>78</v>
      </c>
      <c r="AU363" t="s">
        <v>78</v>
      </c>
      <c r="AV363" t="s">
        <v>78</v>
      </c>
      <c r="AW363" t="s">
        <v>78</v>
      </c>
      <c r="AX363" t="s">
        <v>78</v>
      </c>
      <c r="AY363" t="s">
        <v>78</v>
      </c>
      <c r="AZ363" t="s">
        <v>78</v>
      </c>
      <c r="BA363" t="s">
        <v>78</v>
      </c>
      <c r="BB363" t="s">
        <v>78</v>
      </c>
      <c r="BC363" t="s">
        <v>55</v>
      </c>
      <c r="BD363" t="s">
        <v>78</v>
      </c>
      <c r="BE363" t="s">
        <v>78</v>
      </c>
      <c r="BF363" t="s">
        <v>78</v>
      </c>
      <c r="BG363" t="s">
        <v>78</v>
      </c>
      <c r="BH363" t="s">
        <v>78</v>
      </c>
      <c r="BI363" t="s">
        <v>78</v>
      </c>
      <c r="BJ363" t="s">
        <v>78</v>
      </c>
      <c r="BK363" t="s">
        <v>78</v>
      </c>
      <c r="BL363" t="s">
        <v>78</v>
      </c>
      <c r="BM363" t="s">
        <v>78</v>
      </c>
      <c r="BN363" t="s">
        <v>78</v>
      </c>
      <c r="BO363" t="s">
        <v>78</v>
      </c>
      <c r="BP363" t="s">
        <v>78</v>
      </c>
      <c r="BQ363" t="s">
        <v>4432</v>
      </c>
      <c r="BR363">
        <v>1800</v>
      </c>
      <c r="BS363" s="45">
        <v>40359</v>
      </c>
      <c r="BT363" s="45">
        <v>40877</v>
      </c>
    </row>
    <row r="364" spans="1:72" x14ac:dyDescent="0.25">
      <c r="A364">
        <v>361</v>
      </c>
      <c r="B364">
        <v>47327</v>
      </c>
      <c r="C364">
        <v>54441</v>
      </c>
      <c r="D364" t="s">
        <v>2914</v>
      </c>
      <c r="E364" t="s">
        <v>5840</v>
      </c>
      <c r="F364">
        <v>1</v>
      </c>
      <c r="G364" t="s">
        <v>4420</v>
      </c>
      <c r="H364">
        <v>4</v>
      </c>
      <c r="I364" t="s">
        <v>4421</v>
      </c>
      <c r="J364">
        <v>2</v>
      </c>
      <c r="L364" t="s">
        <v>4422</v>
      </c>
      <c r="N364" t="s">
        <v>4423</v>
      </c>
      <c r="O364">
        <v>2144647</v>
      </c>
      <c r="P364">
        <v>6271332</v>
      </c>
      <c r="Q364">
        <v>3</v>
      </c>
      <c r="R364">
        <v>37.880499999999998</v>
      </c>
      <c r="S364">
        <v>-121.506</v>
      </c>
      <c r="T364" t="s">
        <v>1634</v>
      </c>
      <c r="U364" t="s">
        <v>802</v>
      </c>
      <c r="V364" t="s">
        <v>87</v>
      </c>
      <c r="W364" t="s">
        <v>87</v>
      </c>
      <c r="X364" t="s">
        <v>4474</v>
      </c>
      <c r="Y364" t="s">
        <v>59</v>
      </c>
      <c r="Z364" t="s">
        <v>4242</v>
      </c>
      <c r="AA364" t="s">
        <v>2903</v>
      </c>
      <c r="AB364" t="s">
        <v>69</v>
      </c>
      <c r="AC364">
        <v>40906</v>
      </c>
      <c r="AD364" t="s">
        <v>4476</v>
      </c>
      <c r="AE364" t="s">
        <v>3435</v>
      </c>
      <c r="AF364" t="s">
        <v>2227</v>
      </c>
      <c r="AG364" t="s">
        <v>2886</v>
      </c>
      <c r="AH364" t="s">
        <v>5841</v>
      </c>
      <c r="AI364" t="s">
        <v>5842</v>
      </c>
      <c r="AJ364" t="s">
        <v>2886</v>
      </c>
      <c r="AK364">
        <v>1</v>
      </c>
      <c r="AL364" t="s">
        <v>4474</v>
      </c>
      <c r="AM364" t="s">
        <v>78</v>
      </c>
      <c r="AN364">
        <v>180400030901</v>
      </c>
      <c r="AO364" t="s">
        <v>78</v>
      </c>
      <c r="AP364">
        <v>307.2</v>
      </c>
      <c r="AQ364" t="s">
        <v>78</v>
      </c>
      <c r="AR364" t="s">
        <v>4430</v>
      </c>
      <c r="AS364" t="s">
        <v>4431</v>
      </c>
      <c r="AT364" t="s">
        <v>78</v>
      </c>
      <c r="AU364" t="s">
        <v>78</v>
      </c>
      <c r="AV364" t="s">
        <v>78</v>
      </c>
      <c r="AW364" t="s">
        <v>78</v>
      </c>
      <c r="AX364" t="s">
        <v>78</v>
      </c>
      <c r="AY364" t="s">
        <v>78</v>
      </c>
      <c r="AZ364" t="s">
        <v>78</v>
      </c>
      <c r="BA364" t="s">
        <v>78</v>
      </c>
      <c r="BB364" t="s">
        <v>78</v>
      </c>
      <c r="BC364" t="s">
        <v>78</v>
      </c>
      <c r="BD364" t="s">
        <v>55</v>
      </c>
      <c r="BE364" t="s">
        <v>78</v>
      </c>
      <c r="BF364" t="s">
        <v>78</v>
      </c>
      <c r="BG364" t="s">
        <v>78</v>
      </c>
      <c r="BH364" t="s">
        <v>78</v>
      </c>
      <c r="BI364" t="s">
        <v>78</v>
      </c>
      <c r="BJ364" t="s">
        <v>78</v>
      </c>
      <c r="BK364" t="s">
        <v>78</v>
      </c>
      <c r="BL364" t="s">
        <v>78</v>
      </c>
      <c r="BM364" t="s">
        <v>78</v>
      </c>
      <c r="BN364" t="s">
        <v>55</v>
      </c>
      <c r="BO364" t="s">
        <v>55</v>
      </c>
      <c r="BP364" t="s">
        <v>78</v>
      </c>
      <c r="BQ364" t="s">
        <v>4468</v>
      </c>
      <c r="BR364">
        <v>1800</v>
      </c>
      <c r="BS364" s="45">
        <v>40359</v>
      </c>
      <c r="BT364" s="45">
        <v>40897</v>
      </c>
    </row>
    <row r="365" spans="1:72" x14ac:dyDescent="0.25">
      <c r="A365">
        <v>362</v>
      </c>
      <c r="B365">
        <v>47422</v>
      </c>
      <c r="C365">
        <v>54864</v>
      </c>
      <c r="D365" t="s">
        <v>3273</v>
      </c>
      <c r="E365" t="s">
        <v>5843</v>
      </c>
      <c r="F365">
        <v>0</v>
      </c>
      <c r="H365">
        <v>0</v>
      </c>
      <c r="J365">
        <v>0</v>
      </c>
      <c r="O365">
        <v>2137765</v>
      </c>
      <c r="P365">
        <v>6308658</v>
      </c>
      <c r="Q365">
        <v>3</v>
      </c>
      <c r="R365">
        <v>37.862699999999997</v>
      </c>
      <c r="S365">
        <v>-121.3764</v>
      </c>
      <c r="T365" t="s">
        <v>3275</v>
      </c>
      <c r="U365" t="s">
        <v>692</v>
      </c>
      <c r="V365" t="s">
        <v>87</v>
      </c>
      <c r="W365" t="s">
        <v>87</v>
      </c>
      <c r="X365" t="s">
        <v>4474</v>
      </c>
      <c r="Y365" t="s">
        <v>59</v>
      </c>
      <c r="Z365" t="s">
        <v>4134</v>
      </c>
      <c r="AA365" t="s">
        <v>3276</v>
      </c>
      <c r="AB365" t="s">
        <v>3014</v>
      </c>
      <c r="AC365">
        <v>40911</v>
      </c>
      <c r="AD365" t="s">
        <v>4476</v>
      </c>
      <c r="AE365" t="s">
        <v>3435</v>
      </c>
      <c r="AF365" t="s">
        <v>4927</v>
      </c>
      <c r="AG365" t="s">
        <v>3274</v>
      </c>
      <c r="AH365" t="s">
        <v>5844</v>
      </c>
      <c r="AJ365" t="s">
        <v>5845</v>
      </c>
      <c r="AK365">
        <v>1</v>
      </c>
      <c r="AL365" t="s">
        <v>4474</v>
      </c>
      <c r="AM365" t="s">
        <v>78</v>
      </c>
      <c r="AN365">
        <v>180400030906</v>
      </c>
      <c r="AO365" t="s">
        <v>78</v>
      </c>
      <c r="AP365" t="s">
        <v>78</v>
      </c>
      <c r="AQ365" t="s">
        <v>78</v>
      </c>
      <c r="AR365" t="s">
        <v>4430</v>
      </c>
      <c r="AS365" t="s">
        <v>4431</v>
      </c>
      <c r="AT365" t="s">
        <v>78</v>
      </c>
      <c r="AU365" t="s">
        <v>78</v>
      </c>
      <c r="AV365" t="s">
        <v>78</v>
      </c>
      <c r="AW365" t="s">
        <v>78</v>
      </c>
      <c r="AX365" t="s">
        <v>78</v>
      </c>
      <c r="AY365" t="s">
        <v>78</v>
      </c>
      <c r="AZ365" t="s">
        <v>78</v>
      </c>
      <c r="BA365" t="s">
        <v>78</v>
      </c>
      <c r="BB365" t="s">
        <v>78</v>
      </c>
      <c r="BC365" t="s">
        <v>78</v>
      </c>
      <c r="BD365" t="s">
        <v>55</v>
      </c>
      <c r="BE365" t="s">
        <v>78</v>
      </c>
      <c r="BF365" t="s">
        <v>78</v>
      </c>
      <c r="BG365" t="s">
        <v>78</v>
      </c>
      <c r="BH365" t="s">
        <v>78</v>
      </c>
      <c r="BI365" t="s">
        <v>78</v>
      </c>
      <c r="BJ365" t="s">
        <v>78</v>
      </c>
      <c r="BK365" t="s">
        <v>78</v>
      </c>
      <c r="BL365" t="s">
        <v>78</v>
      </c>
      <c r="BM365" t="s">
        <v>78</v>
      </c>
      <c r="BN365" t="s">
        <v>55</v>
      </c>
      <c r="BO365" t="s">
        <v>55</v>
      </c>
      <c r="BP365" t="s">
        <v>78</v>
      </c>
      <c r="BQ365" t="s">
        <v>4468</v>
      </c>
      <c r="BR365">
        <v>1800</v>
      </c>
      <c r="BS365" s="45">
        <v>40358</v>
      </c>
      <c r="BT365" s="45">
        <v>40907</v>
      </c>
    </row>
    <row r="366" spans="1:72" x14ac:dyDescent="0.25">
      <c r="A366">
        <v>363</v>
      </c>
      <c r="B366">
        <v>48360</v>
      </c>
      <c r="C366">
        <v>55288</v>
      </c>
      <c r="D366" t="s">
        <v>3659</v>
      </c>
      <c r="E366" t="s">
        <v>5846</v>
      </c>
      <c r="F366">
        <v>4</v>
      </c>
      <c r="G366" t="s">
        <v>87</v>
      </c>
      <c r="H366">
        <v>5</v>
      </c>
      <c r="I366" t="s">
        <v>4421</v>
      </c>
      <c r="J366">
        <v>0</v>
      </c>
      <c r="L366" t="s">
        <v>4434</v>
      </c>
      <c r="M366" t="s">
        <v>4448</v>
      </c>
      <c r="N366" t="s">
        <v>4423</v>
      </c>
      <c r="O366">
        <v>2248765</v>
      </c>
      <c r="P366">
        <v>6281573</v>
      </c>
      <c r="Q366">
        <v>3</v>
      </c>
      <c r="R366">
        <v>38.166800000000002</v>
      </c>
      <c r="S366">
        <v>-121.4743</v>
      </c>
      <c r="T366" t="s">
        <v>325</v>
      </c>
      <c r="U366" t="s">
        <v>324</v>
      </c>
      <c r="V366" t="s">
        <v>87</v>
      </c>
      <c r="W366" t="s">
        <v>87</v>
      </c>
      <c r="X366" t="s">
        <v>4474</v>
      </c>
      <c r="Y366" t="s">
        <v>59</v>
      </c>
      <c r="Z366" t="s">
        <v>4859</v>
      </c>
      <c r="AA366" t="s">
        <v>3656</v>
      </c>
      <c r="AB366" t="s">
        <v>69</v>
      </c>
      <c r="AC366">
        <v>40975</v>
      </c>
      <c r="AD366" t="s">
        <v>4476</v>
      </c>
      <c r="AE366" t="s">
        <v>4558</v>
      </c>
      <c r="AF366" t="s">
        <v>324</v>
      </c>
      <c r="AG366" t="s">
        <v>3654</v>
      </c>
      <c r="AH366" t="s">
        <v>5847</v>
      </c>
      <c r="AI366" t="s">
        <v>5744</v>
      </c>
      <c r="AJ366" t="s">
        <v>3655</v>
      </c>
      <c r="AK366">
        <v>1</v>
      </c>
      <c r="AL366" t="s">
        <v>4474</v>
      </c>
      <c r="AM366" t="s">
        <v>78</v>
      </c>
      <c r="AN366">
        <v>180400121103</v>
      </c>
      <c r="AO366" t="s">
        <v>78</v>
      </c>
      <c r="AP366" t="s">
        <v>78</v>
      </c>
      <c r="AQ366" t="s">
        <v>78</v>
      </c>
      <c r="AR366" t="s">
        <v>4430</v>
      </c>
      <c r="AS366" t="s">
        <v>4431</v>
      </c>
      <c r="AT366" t="s">
        <v>78</v>
      </c>
      <c r="AU366" t="s">
        <v>78</v>
      </c>
      <c r="AV366" t="s">
        <v>78</v>
      </c>
      <c r="AW366" t="s">
        <v>78</v>
      </c>
      <c r="AX366" t="s">
        <v>78</v>
      </c>
      <c r="AY366" t="s">
        <v>78</v>
      </c>
      <c r="AZ366" t="s">
        <v>78</v>
      </c>
      <c r="BA366" t="s">
        <v>78</v>
      </c>
      <c r="BB366" t="s">
        <v>78</v>
      </c>
      <c r="BC366" t="s">
        <v>78</v>
      </c>
      <c r="BD366" t="s">
        <v>55</v>
      </c>
      <c r="BE366" t="s">
        <v>78</v>
      </c>
      <c r="BF366" t="s">
        <v>78</v>
      </c>
      <c r="BG366" t="s">
        <v>78</v>
      </c>
      <c r="BH366" t="s">
        <v>78</v>
      </c>
      <c r="BI366" t="s">
        <v>78</v>
      </c>
      <c r="BJ366" t="s">
        <v>78</v>
      </c>
      <c r="BK366" t="s">
        <v>78</v>
      </c>
      <c r="BL366" t="s">
        <v>78</v>
      </c>
      <c r="BM366" t="s">
        <v>78</v>
      </c>
      <c r="BN366" t="s">
        <v>55</v>
      </c>
      <c r="BO366" t="s">
        <v>55</v>
      </c>
      <c r="BP366" t="s">
        <v>78</v>
      </c>
      <c r="BQ366" t="s">
        <v>4468</v>
      </c>
      <c r="BR366">
        <v>1800</v>
      </c>
      <c r="BS366" s="45">
        <v>40365</v>
      </c>
      <c r="BT366" s="45">
        <v>40934</v>
      </c>
    </row>
    <row r="367" spans="1:72" x14ac:dyDescent="0.25">
      <c r="A367">
        <v>364</v>
      </c>
      <c r="B367">
        <v>48361</v>
      </c>
      <c r="C367">
        <v>55289</v>
      </c>
      <c r="D367" t="s">
        <v>3662</v>
      </c>
      <c r="E367" t="s">
        <v>5848</v>
      </c>
      <c r="F367">
        <v>4</v>
      </c>
      <c r="G367" t="s">
        <v>87</v>
      </c>
      <c r="H367">
        <v>5</v>
      </c>
      <c r="I367" t="s">
        <v>4421</v>
      </c>
      <c r="J367">
        <v>0</v>
      </c>
      <c r="L367" t="s">
        <v>4434</v>
      </c>
      <c r="M367" t="s">
        <v>4448</v>
      </c>
      <c r="N367" t="s">
        <v>4423</v>
      </c>
      <c r="O367">
        <v>2249228</v>
      </c>
      <c r="P367">
        <v>6283777</v>
      </c>
      <c r="Q367">
        <v>3</v>
      </c>
      <c r="R367">
        <v>38.168100000000003</v>
      </c>
      <c r="S367">
        <v>-121.4666</v>
      </c>
      <c r="T367" t="s">
        <v>325</v>
      </c>
      <c r="U367" t="s">
        <v>324</v>
      </c>
      <c r="V367" t="s">
        <v>87</v>
      </c>
      <c r="W367" t="s">
        <v>87</v>
      </c>
      <c r="X367" t="s">
        <v>4474</v>
      </c>
      <c r="Y367" t="s">
        <v>59</v>
      </c>
      <c r="Z367" t="s">
        <v>4859</v>
      </c>
      <c r="AA367" t="s">
        <v>3656</v>
      </c>
      <c r="AB367" t="s">
        <v>69</v>
      </c>
      <c r="AC367">
        <v>40975</v>
      </c>
      <c r="AD367" t="s">
        <v>4476</v>
      </c>
      <c r="AE367" t="s">
        <v>4558</v>
      </c>
      <c r="AF367" t="s">
        <v>324</v>
      </c>
      <c r="AG367" t="s">
        <v>3654</v>
      </c>
      <c r="AH367" t="s">
        <v>5849</v>
      </c>
      <c r="AI367" t="s">
        <v>5744</v>
      </c>
      <c r="AJ367" t="s">
        <v>5850</v>
      </c>
      <c r="AK367">
        <v>1</v>
      </c>
      <c r="AL367" t="s">
        <v>4474</v>
      </c>
      <c r="AM367" t="s">
        <v>78</v>
      </c>
      <c r="AN367">
        <v>180400121103</v>
      </c>
      <c r="AO367" t="s">
        <v>78</v>
      </c>
      <c r="AP367">
        <v>63.8</v>
      </c>
      <c r="AQ367" t="s">
        <v>78</v>
      </c>
      <c r="AR367" t="s">
        <v>4430</v>
      </c>
      <c r="AS367" t="s">
        <v>4431</v>
      </c>
      <c r="AT367" t="s">
        <v>78</v>
      </c>
      <c r="AU367" t="s">
        <v>78</v>
      </c>
      <c r="AV367" t="s">
        <v>78</v>
      </c>
      <c r="AW367" t="s">
        <v>78</v>
      </c>
      <c r="AX367" t="s">
        <v>78</v>
      </c>
      <c r="AY367" t="s">
        <v>78</v>
      </c>
      <c r="AZ367" t="s">
        <v>78</v>
      </c>
      <c r="BA367" t="s">
        <v>78</v>
      </c>
      <c r="BB367" t="s">
        <v>78</v>
      </c>
      <c r="BC367" t="s">
        <v>78</v>
      </c>
      <c r="BD367" t="s">
        <v>55</v>
      </c>
      <c r="BE367" t="s">
        <v>78</v>
      </c>
      <c r="BF367" t="s">
        <v>78</v>
      </c>
      <c r="BG367" t="s">
        <v>78</v>
      </c>
      <c r="BH367" t="s">
        <v>78</v>
      </c>
      <c r="BI367" t="s">
        <v>78</v>
      </c>
      <c r="BJ367" t="s">
        <v>78</v>
      </c>
      <c r="BK367" t="s">
        <v>78</v>
      </c>
      <c r="BL367" t="s">
        <v>78</v>
      </c>
      <c r="BM367" t="s">
        <v>78</v>
      </c>
      <c r="BN367" t="s">
        <v>55</v>
      </c>
      <c r="BO367" t="s">
        <v>55</v>
      </c>
      <c r="BP367" t="s">
        <v>78</v>
      </c>
      <c r="BQ367" t="s">
        <v>4468</v>
      </c>
      <c r="BR367">
        <v>1800</v>
      </c>
      <c r="BS367" s="45">
        <v>40365</v>
      </c>
      <c r="BT367" s="45">
        <v>40934</v>
      </c>
    </row>
    <row r="368" spans="1:72" x14ac:dyDescent="0.25">
      <c r="A368">
        <v>365</v>
      </c>
      <c r="B368">
        <v>47157</v>
      </c>
      <c r="C368">
        <v>54300</v>
      </c>
      <c r="D368" t="s">
        <v>2740</v>
      </c>
      <c r="E368" t="s">
        <v>5851</v>
      </c>
      <c r="F368">
        <v>0</v>
      </c>
      <c r="H368">
        <v>0</v>
      </c>
      <c r="J368">
        <v>0</v>
      </c>
      <c r="O368">
        <v>2158907</v>
      </c>
      <c r="P368">
        <v>6280097</v>
      </c>
      <c r="Q368">
        <v>3</v>
      </c>
      <c r="R368">
        <v>37.92</v>
      </c>
      <c r="S368">
        <v>-121.4761</v>
      </c>
      <c r="T368" t="s">
        <v>1634</v>
      </c>
      <c r="U368" t="s">
        <v>2741</v>
      </c>
      <c r="V368" t="s">
        <v>87</v>
      </c>
      <c r="W368" t="s">
        <v>87</v>
      </c>
      <c r="X368" t="s">
        <v>4474</v>
      </c>
      <c r="Y368" t="s">
        <v>59</v>
      </c>
      <c r="Z368" t="s">
        <v>4853</v>
      </c>
      <c r="AA368" t="s">
        <v>2742</v>
      </c>
      <c r="AB368" t="s">
        <v>69</v>
      </c>
      <c r="AC368">
        <v>40897</v>
      </c>
      <c r="AD368" t="s">
        <v>4476</v>
      </c>
      <c r="AE368" t="s">
        <v>3435</v>
      </c>
      <c r="AF368" t="s">
        <v>4884</v>
      </c>
      <c r="AG368" t="s">
        <v>1721</v>
      </c>
      <c r="AH368" t="s">
        <v>5852</v>
      </c>
      <c r="AJ368" t="s">
        <v>1722</v>
      </c>
      <c r="AK368">
        <v>1</v>
      </c>
      <c r="AL368" t="s">
        <v>4474</v>
      </c>
      <c r="AM368" t="s">
        <v>78</v>
      </c>
      <c r="AN368">
        <v>180400030503</v>
      </c>
      <c r="AO368" t="s">
        <v>78</v>
      </c>
      <c r="AP368">
        <v>78.2</v>
      </c>
      <c r="AQ368" t="s">
        <v>78</v>
      </c>
      <c r="AR368" t="s">
        <v>4430</v>
      </c>
      <c r="AS368" t="s">
        <v>4431</v>
      </c>
      <c r="AT368" t="s">
        <v>78</v>
      </c>
      <c r="AU368" t="s">
        <v>78</v>
      </c>
      <c r="AV368" t="s">
        <v>78</v>
      </c>
      <c r="AW368" t="s">
        <v>78</v>
      </c>
      <c r="AX368" t="s">
        <v>78</v>
      </c>
      <c r="AY368" t="s">
        <v>78</v>
      </c>
      <c r="AZ368" t="s">
        <v>78</v>
      </c>
      <c r="BA368" t="s">
        <v>78</v>
      </c>
      <c r="BB368" t="s">
        <v>78</v>
      </c>
      <c r="BC368" t="s">
        <v>78</v>
      </c>
      <c r="BD368" t="s">
        <v>55</v>
      </c>
      <c r="BE368" t="s">
        <v>78</v>
      </c>
      <c r="BF368" t="s">
        <v>78</v>
      </c>
      <c r="BG368" t="s">
        <v>78</v>
      </c>
      <c r="BH368" t="s">
        <v>78</v>
      </c>
      <c r="BI368" t="s">
        <v>78</v>
      </c>
      <c r="BJ368" t="s">
        <v>78</v>
      </c>
      <c r="BK368" t="s">
        <v>78</v>
      </c>
      <c r="BL368" t="s">
        <v>78</v>
      </c>
      <c r="BM368" t="s">
        <v>78</v>
      </c>
      <c r="BN368" t="s">
        <v>55</v>
      </c>
      <c r="BO368" t="s">
        <v>55</v>
      </c>
      <c r="BP368" t="s">
        <v>78</v>
      </c>
      <c r="BQ368" t="s">
        <v>4468</v>
      </c>
      <c r="BR368">
        <v>1800</v>
      </c>
      <c r="BS368" s="45">
        <v>40353</v>
      </c>
      <c r="BT368" s="45">
        <v>40891</v>
      </c>
    </row>
    <row r="369" spans="1:72" x14ac:dyDescent="0.25">
      <c r="A369">
        <v>366</v>
      </c>
      <c r="B369">
        <v>47666</v>
      </c>
      <c r="C369">
        <v>54614</v>
      </c>
      <c r="D369" t="s">
        <v>3364</v>
      </c>
      <c r="E369" t="s">
        <v>5853</v>
      </c>
      <c r="F369">
        <v>1</v>
      </c>
      <c r="G369" t="s">
        <v>4420</v>
      </c>
      <c r="H369">
        <v>4</v>
      </c>
      <c r="I369" t="s">
        <v>4421</v>
      </c>
      <c r="J369">
        <v>27</v>
      </c>
      <c r="M369" t="s">
        <v>4422</v>
      </c>
      <c r="N369" t="s">
        <v>4423</v>
      </c>
      <c r="O369">
        <v>2122729</v>
      </c>
      <c r="P369">
        <v>6266885</v>
      </c>
      <c r="Q369">
        <v>3</v>
      </c>
      <c r="R369">
        <v>37.8202</v>
      </c>
      <c r="S369">
        <v>-121.5206</v>
      </c>
      <c r="T369" t="s">
        <v>1373</v>
      </c>
      <c r="U369" t="s">
        <v>397</v>
      </c>
      <c r="V369" t="s">
        <v>87</v>
      </c>
      <c r="W369" t="s">
        <v>87</v>
      </c>
      <c r="X369" t="s">
        <v>4474</v>
      </c>
      <c r="Y369" t="s">
        <v>59</v>
      </c>
      <c r="Z369" t="s">
        <v>5217</v>
      </c>
      <c r="AA369" t="s">
        <v>3366</v>
      </c>
      <c r="AC369">
        <v>40919</v>
      </c>
      <c r="AD369" t="s">
        <v>4476</v>
      </c>
      <c r="AE369" t="s">
        <v>3435</v>
      </c>
      <c r="AF369" t="s">
        <v>4960</v>
      </c>
      <c r="AG369" t="s">
        <v>3365</v>
      </c>
      <c r="AH369" t="s">
        <v>5854</v>
      </c>
      <c r="AI369" t="s">
        <v>5855</v>
      </c>
      <c r="AJ369" t="s">
        <v>3365</v>
      </c>
      <c r="AK369">
        <v>1</v>
      </c>
      <c r="AL369" t="s">
        <v>4474</v>
      </c>
      <c r="AM369" t="s">
        <v>78</v>
      </c>
      <c r="AN369">
        <v>180400030605</v>
      </c>
      <c r="AO369" t="s">
        <v>78</v>
      </c>
      <c r="AP369">
        <v>1291.3</v>
      </c>
      <c r="AQ369" t="s">
        <v>78</v>
      </c>
      <c r="AR369" t="s">
        <v>4430</v>
      </c>
      <c r="AS369" t="s">
        <v>4431</v>
      </c>
      <c r="AT369" t="s">
        <v>78</v>
      </c>
      <c r="AU369" t="s">
        <v>78</v>
      </c>
      <c r="AV369" t="s">
        <v>78</v>
      </c>
      <c r="AW369" t="s">
        <v>78</v>
      </c>
      <c r="AX369" t="s">
        <v>78</v>
      </c>
      <c r="AY369" t="s">
        <v>78</v>
      </c>
      <c r="AZ369" t="s">
        <v>78</v>
      </c>
      <c r="BA369" t="s">
        <v>78</v>
      </c>
      <c r="BB369" t="s">
        <v>78</v>
      </c>
      <c r="BC369" t="s">
        <v>78</v>
      </c>
      <c r="BD369" t="s">
        <v>55</v>
      </c>
      <c r="BE369" t="s">
        <v>78</v>
      </c>
      <c r="BF369" t="s">
        <v>78</v>
      </c>
      <c r="BG369" t="s">
        <v>78</v>
      </c>
      <c r="BH369" t="s">
        <v>78</v>
      </c>
      <c r="BI369" t="s">
        <v>78</v>
      </c>
      <c r="BJ369" t="s">
        <v>78</v>
      </c>
      <c r="BK369" t="s">
        <v>78</v>
      </c>
      <c r="BL369" t="s">
        <v>78</v>
      </c>
      <c r="BM369" t="s">
        <v>78</v>
      </c>
      <c r="BN369" t="s">
        <v>55</v>
      </c>
      <c r="BO369" t="s">
        <v>55</v>
      </c>
      <c r="BP369" t="s">
        <v>78</v>
      </c>
      <c r="BQ369" t="s">
        <v>4468</v>
      </c>
      <c r="BR369">
        <v>1800</v>
      </c>
      <c r="BS369" s="45">
        <v>40357</v>
      </c>
      <c r="BT369" s="45">
        <v>40899</v>
      </c>
    </row>
    <row r="370" spans="1:72" x14ac:dyDescent="0.25">
      <c r="A370">
        <v>367</v>
      </c>
      <c r="B370">
        <v>47667</v>
      </c>
      <c r="C370">
        <v>54478</v>
      </c>
      <c r="D370" t="s">
        <v>2872</v>
      </c>
      <c r="E370" t="s">
        <v>5856</v>
      </c>
      <c r="F370">
        <v>4</v>
      </c>
      <c r="G370" t="s">
        <v>87</v>
      </c>
      <c r="H370">
        <v>5</v>
      </c>
      <c r="I370" t="s">
        <v>4421</v>
      </c>
      <c r="J370">
        <v>9</v>
      </c>
      <c r="L370" t="s">
        <v>4422</v>
      </c>
      <c r="N370" t="s">
        <v>4423</v>
      </c>
      <c r="O370">
        <v>2265974</v>
      </c>
      <c r="P370">
        <v>6294391</v>
      </c>
      <c r="Q370">
        <v>3</v>
      </c>
      <c r="R370">
        <v>38.214399999999998</v>
      </c>
      <c r="S370">
        <v>-121.4303</v>
      </c>
      <c r="T370" t="s">
        <v>5857</v>
      </c>
      <c r="U370" t="s">
        <v>5858</v>
      </c>
      <c r="V370" t="s">
        <v>87</v>
      </c>
      <c r="W370" t="s">
        <v>87</v>
      </c>
      <c r="X370" t="s">
        <v>4474</v>
      </c>
      <c r="Y370" t="s">
        <v>59</v>
      </c>
      <c r="Z370" t="s">
        <v>4859</v>
      </c>
      <c r="AA370" t="s">
        <v>2874</v>
      </c>
      <c r="AB370" t="s">
        <v>4205</v>
      </c>
      <c r="AC370">
        <v>40919</v>
      </c>
      <c r="AD370" t="s">
        <v>4476</v>
      </c>
      <c r="AE370" t="s">
        <v>4558</v>
      </c>
      <c r="AF370" t="s">
        <v>324</v>
      </c>
      <c r="AG370" t="s">
        <v>2809</v>
      </c>
      <c r="AH370" t="s">
        <v>5859</v>
      </c>
      <c r="AI370" t="s">
        <v>5860</v>
      </c>
      <c r="AJ370" t="s">
        <v>2810</v>
      </c>
      <c r="AK370">
        <v>1</v>
      </c>
      <c r="AL370" t="s">
        <v>4474</v>
      </c>
      <c r="AM370" t="s">
        <v>78</v>
      </c>
      <c r="AN370">
        <v>180400121103</v>
      </c>
      <c r="AO370" t="s">
        <v>78</v>
      </c>
      <c r="AP370">
        <v>280</v>
      </c>
      <c r="AQ370" t="s">
        <v>78</v>
      </c>
      <c r="AR370" t="s">
        <v>4430</v>
      </c>
      <c r="AS370" t="s">
        <v>4431</v>
      </c>
      <c r="AT370" t="s">
        <v>78</v>
      </c>
      <c r="AU370" t="s">
        <v>78</v>
      </c>
      <c r="AV370" t="s">
        <v>78</v>
      </c>
      <c r="AW370" t="s">
        <v>78</v>
      </c>
      <c r="AX370" t="s">
        <v>78</v>
      </c>
      <c r="AY370" t="s">
        <v>78</v>
      </c>
      <c r="AZ370" t="s">
        <v>78</v>
      </c>
      <c r="BA370" t="s">
        <v>78</v>
      </c>
      <c r="BB370" t="s">
        <v>78</v>
      </c>
      <c r="BC370" t="s">
        <v>78</v>
      </c>
      <c r="BD370" t="s">
        <v>55</v>
      </c>
      <c r="BE370" t="s">
        <v>78</v>
      </c>
      <c r="BF370" t="s">
        <v>78</v>
      </c>
      <c r="BG370" t="s">
        <v>78</v>
      </c>
      <c r="BH370" t="s">
        <v>78</v>
      </c>
      <c r="BI370" t="s">
        <v>78</v>
      </c>
      <c r="BJ370" t="s">
        <v>78</v>
      </c>
      <c r="BK370" t="s">
        <v>78</v>
      </c>
      <c r="BL370" t="s">
        <v>78</v>
      </c>
      <c r="BM370" t="s">
        <v>78</v>
      </c>
      <c r="BN370" t="s">
        <v>55</v>
      </c>
      <c r="BO370" t="s">
        <v>55</v>
      </c>
      <c r="BP370" t="s">
        <v>78</v>
      </c>
      <c r="BQ370" t="s">
        <v>4432</v>
      </c>
      <c r="BR370">
        <v>1800</v>
      </c>
      <c r="BS370" s="45">
        <v>40359</v>
      </c>
      <c r="BT370" s="45">
        <v>40897</v>
      </c>
    </row>
    <row r="371" spans="1:72" x14ac:dyDescent="0.25">
      <c r="A371">
        <v>368</v>
      </c>
      <c r="B371">
        <v>47671</v>
      </c>
      <c r="C371">
        <v>54484</v>
      </c>
      <c r="D371" t="s">
        <v>2833</v>
      </c>
      <c r="E371" t="s">
        <v>5861</v>
      </c>
      <c r="F371">
        <v>0</v>
      </c>
      <c r="H371">
        <v>0</v>
      </c>
      <c r="J371">
        <v>0</v>
      </c>
      <c r="N371" t="s">
        <v>4423</v>
      </c>
      <c r="O371">
        <v>2153313</v>
      </c>
      <c r="P371">
        <v>6304340</v>
      </c>
      <c r="Q371">
        <v>3</v>
      </c>
      <c r="R371">
        <v>37.905299999999997</v>
      </c>
      <c r="S371">
        <v>-121.39190000000001</v>
      </c>
      <c r="T371" t="s">
        <v>2815</v>
      </c>
      <c r="U371" t="s">
        <v>2836</v>
      </c>
      <c r="V371" t="s">
        <v>87</v>
      </c>
      <c r="W371" t="s">
        <v>87</v>
      </c>
      <c r="X371" t="s">
        <v>4474</v>
      </c>
      <c r="Y371" t="s">
        <v>59</v>
      </c>
      <c r="Z371" t="s">
        <v>4853</v>
      </c>
      <c r="AB371" t="s">
        <v>5862</v>
      </c>
      <c r="AC371">
        <v>40919</v>
      </c>
      <c r="AD371" t="s">
        <v>4476</v>
      </c>
      <c r="AE371" t="s">
        <v>3435</v>
      </c>
      <c r="AF371" t="s">
        <v>4905</v>
      </c>
      <c r="AG371" t="s">
        <v>2834</v>
      </c>
      <c r="AH371" t="s">
        <v>5863</v>
      </c>
      <c r="AJ371" t="s">
        <v>2835</v>
      </c>
      <c r="AK371">
        <v>1</v>
      </c>
      <c r="AL371" t="s">
        <v>4474</v>
      </c>
      <c r="AM371" t="s">
        <v>78</v>
      </c>
      <c r="AN371">
        <v>180400030502</v>
      </c>
      <c r="AO371" t="s">
        <v>78</v>
      </c>
      <c r="AP371">
        <v>160</v>
      </c>
      <c r="AQ371" t="s">
        <v>78</v>
      </c>
      <c r="AR371" t="s">
        <v>4430</v>
      </c>
      <c r="AS371" t="s">
        <v>4431</v>
      </c>
      <c r="AT371" t="s">
        <v>78</v>
      </c>
      <c r="AU371" t="s">
        <v>78</v>
      </c>
      <c r="AV371" t="s">
        <v>78</v>
      </c>
      <c r="AW371" t="s">
        <v>78</v>
      </c>
      <c r="AX371" t="s">
        <v>78</v>
      </c>
      <c r="AY371" t="s">
        <v>78</v>
      </c>
      <c r="AZ371" t="s">
        <v>78</v>
      </c>
      <c r="BA371" t="s">
        <v>78</v>
      </c>
      <c r="BB371" t="s">
        <v>78</v>
      </c>
      <c r="BC371" t="s">
        <v>78</v>
      </c>
      <c r="BD371" t="s">
        <v>55</v>
      </c>
      <c r="BE371" t="s">
        <v>78</v>
      </c>
      <c r="BF371" t="s">
        <v>78</v>
      </c>
      <c r="BG371" t="s">
        <v>78</v>
      </c>
      <c r="BH371" t="s">
        <v>78</v>
      </c>
      <c r="BI371" t="s">
        <v>78</v>
      </c>
      <c r="BJ371" t="s">
        <v>78</v>
      </c>
      <c r="BK371" t="s">
        <v>78</v>
      </c>
      <c r="BL371" t="s">
        <v>78</v>
      </c>
      <c r="BM371" t="s">
        <v>78</v>
      </c>
      <c r="BN371" t="s">
        <v>55</v>
      </c>
      <c r="BO371" t="s">
        <v>55</v>
      </c>
      <c r="BP371" t="s">
        <v>78</v>
      </c>
      <c r="BQ371" t="s">
        <v>4432</v>
      </c>
      <c r="BR371">
        <v>1800</v>
      </c>
      <c r="BS371" s="45">
        <v>40359</v>
      </c>
      <c r="BT371" s="45">
        <v>40897</v>
      </c>
    </row>
    <row r="372" spans="1:72" x14ac:dyDescent="0.25">
      <c r="A372">
        <v>369</v>
      </c>
      <c r="B372">
        <v>51002</v>
      </c>
      <c r="C372">
        <v>58308</v>
      </c>
      <c r="D372" t="s">
        <v>3939</v>
      </c>
      <c r="E372" t="s">
        <v>5864</v>
      </c>
      <c r="F372">
        <v>2</v>
      </c>
      <c r="G372" t="s">
        <v>87</v>
      </c>
      <c r="H372">
        <v>4</v>
      </c>
      <c r="I372" t="s">
        <v>4421</v>
      </c>
      <c r="J372">
        <v>13</v>
      </c>
      <c r="L372" t="s">
        <v>4422</v>
      </c>
      <c r="M372" t="s">
        <v>4435</v>
      </c>
      <c r="N372" t="s">
        <v>4423</v>
      </c>
      <c r="O372">
        <v>2196796</v>
      </c>
      <c r="P372">
        <v>6279275</v>
      </c>
      <c r="Q372">
        <v>3</v>
      </c>
      <c r="R372">
        <v>38.024000000000001</v>
      </c>
      <c r="S372">
        <v>-121.4804</v>
      </c>
      <c r="T372" t="s">
        <v>57</v>
      </c>
      <c r="U372" t="s">
        <v>3491</v>
      </c>
      <c r="V372" t="s">
        <v>87</v>
      </c>
      <c r="W372" t="s">
        <v>87</v>
      </c>
      <c r="X372" t="s">
        <v>4474</v>
      </c>
      <c r="Y372" t="s">
        <v>59</v>
      </c>
      <c r="Z372" t="s">
        <v>4334</v>
      </c>
      <c r="AA372" t="s">
        <v>3940</v>
      </c>
      <c r="AB372" t="s">
        <v>5865</v>
      </c>
      <c r="AC372">
        <v>41201</v>
      </c>
      <c r="AD372" t="s">
        <v>4476</v>
      </c>
      <c r="AE372" t="s">
        <v>3435</v>
      </c>
      <c r="AF372" t="s">
        <v>4884</v>
      </c>
      <c r="AG372" t="s">
        <v>2731</v>
      </c>
      <c r="AH372" t="s">
        <v>5866</v>
      </c>
      <c r="AI372" t="s">
        <v>5867</v>
      </c>
      <c r="AJ372" t="s">
        <v>2731</v>
      </c>
      <c r="AK372">
        <v>1</v>
      </c>
      <c r="AL372" t="s">
        <v>4474</v>
      </c>
      <c r="AM372" t="s">
        <v>78</v>
      </c>
      <c r="AN372">
        <v>180400030503</v>
      </c>
      <c r="AO372" t="s">
        <v>78</v>
      </c>
      <c r="AP372" t="s">
        <v>78</v>
      </c>
      <c r="AQ372" t="s">
        <v>78</v>
      </c>
      <c r="AR372" t="s">
        <v>4430</v>
      </c>
      <c r="AS372" t="s">
        <v>4431</v>
      </c>
      <c r="AT372" t="s">
        <v>78</v>
      </c>
      <c r="AU372" t="s">
        <v>78</v>
      </c>
      <c r="AV372" t="s">
        <v>78</v>
      </c>
      <c r="AW372" t="s">
        <v>78</v>
      </c>
      <c r="AX372" t="s">
        <v>78</v>
      </c>
      <c r="AY372" t="s">
        <v>78</v>
      </c>
      <c r="AZ372" t="s">
        <v>78</v>
      </c>
      <c r="BA372" t="s">
        <v>78</v>
      </c>
      <c r="BB372" t="s">
        <v>78</v>
      </c>
      <c r="BC372" t="s">
        <v>78</v>
      </c>
      <c r="BD372" t="s">
        <v>55</v>
      </c>
      <c r="BE372" t="s">
        <v>78</v>
      </c>
      <c r="BF372" t="s">
        <v>78</v>
      </c>
      <c r="BG372" t="s">
        <v>78</v>
      </c>
      <c r="BH372" t="s">
        <v>78</v>
      </c>
      <c r="BI372" t="s">
        <v>78</v>
      </c>
      <c r="BJ372" t="s">
        <v>78</v>
      </c>
      <c r="BK372" t="s">
        <v>78</v>
      </c>
      <c r="BL372" t="s">
        <v>78</v>
      </c>
      <c r="BM372" t="s">
        <v>78</v>
      </c>
      <c r="BN372" t="s">
        <v>55</v>
      </c>
      <c r="BO372" t="s">
        <v>55</v>
      </c>
      <c r="BP372" t="s">
        <v>78</v>
      </c>
      <c r="BQ372" t="s">
        <v>4432</v>
      </c>
      <c r="BR372">
        <v>1800</v>
      </c>
      <c r="BS372" s="45">
        <v>40359</v>
      </c>
      <c r="BT372" s="45">
        <v>41164</v>
      </c>
    </row>
    <row r="373" spans="1:72" x14ac:dyDescent="0.25">
      <c r="A373">
        <v>370</v>
      </c>
      <c r="B373">
        <v>51003</v>
      </c>
      <c r="C373">
        <v>58309</v>
      </c>
      <c r="D373" t="s">
        <v>3943</v>
      </c>
      <c r="E373" t="s">
        <v>5868</v>
      </c>
      <c r="F373">
        <v>2</v>
      </c>
      <c r="G373" t="s">
        <v>87</v>
      </c>
      <c r="H373">
        <v>4</v>
      </c>
      <c r="I373" t="s">
        <v>4421</v>
      </c>
      <c r="J373">
        <v>13</v>
      </c>
      <c r="L373" t="s">
        <v>4422</v>
      </c>
      <c r="M373" t="s">
        <v>4435</v>
      </c>
      <c r="N373" t="s">
        <v>4423</v>
      </c>
      <c r="O373">
        <v>2197232</v>
      </c>
      <c r="P373">
        <v>6278101</v>
      </c>
      <c r="Q373">
        <v>3</v>
      </c>
      <c r="R373">
        <v>38.025100000000002</v>
      </c>
      <c r="S373">
        <v>-121.4845</v>
      </c>
      <c r="T373" t="s">
        <v>57</v>
      </c>
      <c r="U373" t="s">
        <v>3491</v>
      </c>
      <c r="V373" t="s">
        <v>87</v>
      </c>
      <c r="W373" t="s">
        <v>87</v>
      </c>
      <c r="X373" t="s">
        <v>4474</v>
      </c>
      <c r="Y373" t="s">
        <v>59</v>
      </c>
      <c r="Z373" t="s">
        <v>4334</v>
      </c>
      <c r="AA373" t="s">
        <v>3940</v>
      </c>
      <c r="AB373" t="s">
        <v>5869</v>
      </c>
      <c r="AC373">
        <v>41201</v>
      </c>
      <c r="AD373" t="s">
        <v>4476</v>
      </c>
      <c r="AE373" t="s">
        <v>3435</v>
      </c>
      <c r="AF373" t="s">
        <v>4884</v>
      </c>
      <c r="AG373" t="s">
        <v>2731</v>
      </c>
      <c r="AH373" t="s">
        <v>5870</v>
      </c>
      <c r="AI373" t="s">
        <v>5867</v>
      </c>
      <c r="AJ373" t="s">
        <v>2731</v>
      </c>
      <c r="AK373">
        <v>1</v>
      </c>
      <c r="AL373" t="s">
        <v>4474</v>
      </c>
      <c r="AM373" t="s">
        <v>78</v>
      </c>
      <c r="AN373">
        <v>180400030503</v>
      </c>
      <c r="AO373" t="s">
        <v>78</v>
      </c>
      <c r="AP373" t="s">
        <v>78</v>
      </c>
      <c r="AQ373" t="s">
        <v>78</v>
      </c>
      <c r="AR373" t="s">
        <v>4430</v>
      </c>
      <c r="AS373" t="s">
        <v>4431</v>
      </c>
      <c r="AT373" t="s">
        <v>78</v>
      </c>
      <c r="AU373" t="s">
        <v>78</v>
      </c>
      <c r="AV373" t="s">
        <v>78</v>
      </c>
      <c r="AW373" t="s">
        <v>78</v>
      </c>
      <c r="AX373" t="s">
        <v>78</v>
      </c>
      <c r="AY373" t="s">
        <v>78</v>
      </c>
      <c r="AZ373" t="s">
        <v>78</v>
      </c>
      <c r="BA373" t="s">
        <v>78</v>
      </c>
      <c r="BB373" t="s">
        <v>78</v>
      </c>
      <c r="BC373" t="s">
        <v>78</v>
      </c>
      <c r="BD373" t="s">
        <v>55</v>
      </c>
      <c r="BE373" t="s">
        <v>78</v>
      </c>
      <c r="BF373" t="s">
        <v>78</v>
      </c>
      <c r="BG373" t="s">
        <v>78</v>
      </c>
      <c r="BH373" t="s">
        <v>78</v>
      </c>
      <c r="BI373" t="s">
        <v>78</v>
      </c>
      <c r="BJ373" t="s">
        <v>78</v>
      </c>
      <c r="BK373" t="s">
        <v>78</v>
      </c>
      <c r="BL373" t="s">
        <v>78</v>
      </c>
      <c r="BM373" t="s">
        <v>78</v>
      </c>
      <c r="BN373" t="s">
        <v>55</v>
      </c>
      <c r="BO373" t="s">
        <v>55</v>
      </c>
      <c r="BP373" t="s">
        <v>78</v>
      </c>
      <c r="BQ373" t="s">
        <v>4432</v>
      </c>
      <c r="BR373">
        <v>1800</v>
      </c>
      <c r="BS373" s="45">
        <v>40359</v>
      </c>
      <c r="BT373" s="45">
        <v>41164</v>
      </c>
    </row>
    <row r="374" spans="1:72" x14ac:dyDescent="0.25">
      <c r="A374">
        <v>371</v>
      </c>
      <c r="B374">
        <v>46815</v>
      </c>
      <c r="C374">
        <v>54219</v>
      </c>
      <c r="D374" t="s">
        <v>2650</v>
      </c>
      <c r="E374" t="s">
        <v>5871</v>
      </c>
      <c r="F374">
        <v>0</v>
      </c>
      <c r="H374">
        <v>0</v>
      </c>
      <c r="J374">
        <v>0</v>
      </c>
      <c r="O374">
        <v>2153243</v>
      </c>
      <c r="P374">
        <v>6308325</v>
      </c>
      <c r="Q374">
        <v>3</v>
      </c>
      <c r="R374">
        <v>37.905200000000001</v>
      </c>
      <c r="S374">
        <v>-121.3781</v>
      </c>
      <c r="T374" t="s">
        <v>1634</v>
      </c>
      <c r="U374" t="s">
        <v>2653</v>
      </c>
      <c r="V374" t="s">
        <v>87</v>
      </c>
      <c r="W374" t="s">
        <v>87</v>
      </c>
      <c r="X374" t="s">
        <v>4474</v>
      </c>
      <c r="Y374" t="s">
        <v>59</v>
      </c>
      <c r="Z374" t="s">
        <v>4853</v>
      </c>
      <c r="AA374" t="s">
        <v>5872</v>
      </c>
      <c r="AB374" t="s">
        <v>760</v>
      </c>
      <c r="AC374">
        <v>40879</v>
      </c>
      <c r="AD374" t="s">
        <v>4476</v>
      </c>
      <c r="AE374" t="s">
        <v>3435</v>
      </c>
      <c r="AF374" t="s">
        <v>4905</v>
      </c>
      <c r="AG374" t="s">
        <v>2651</v>
      </c>
      <c r="AH374" t="s">
        <v>5873</v>
      </c>
      <c r="AJ374" t="s">
        <v>5874</v>
      </c>
      <c r="AK374" t="s">
        <v>78</v>
      </c>
      <c r="AL374" t="s">
        <v>78</v>
      </c>
      <c r="AM374" t="s">
        <v>78</v>
      </c>
      <c r="AN374" t="s">
        <v>78</v>
      </c>
      <c r="AO374" t="s">
        <v>78</v>
      </c>
      <c r="AP374" t="s">
        <v>78</v>
      </c>
      <c r="AQ374" t="s">
        <v>78</v>
      </c>
      <c r="AR374" t="s">
        <v>4430</v>
      </c>
      <c r="AS374" t="s">
        <v>4529</v>
      </c>
      <c r="AT374" t="s">
        <v>78</v>
      </c>
      <c r="AU374" t="s">
        <v>78</v>
      </c>
      <c r="AV374" t="s">
        <v>78</v>
      </c>
      <c r="AW374" t="s">
        <v>78</v>
      </c>
      <c r="AX374" t="s">
        <v>78</v>
      </c>
      <c r="AY374" t="s">
        <v>78</v>
      </c>
      <c r="AZ374" t="s">
        <v>78</v>
      </c>
      <c r="BA374" t="s">
        <v>78</v>
      </c>
      <c r="BB374" t="s">
        <v>78</v>
      </c>
      <c r="BC374" t="s">
        <v>78</v>
      </c>
      <c r="BD374" t="s">
        <v>55</v>
      </c>
      <c r="BE374" t="s">
        <v>78</v>
      </c>
      <c r="BF374" t="s">
        <v>78</v>
      </c>
      <c r="BG374" t="s">
        <v>78</v>
      </c>
      <c r="BH374" t="s">
        <v>78</v>
      </c>
      <c r="BI374" t="s">
        <v>78</v>
      </c>
      <c r="BJ374" t="s">
        <v>78</v>
      </c>
      <c r="BK374" t="s">
        <v>78</v>
      </c>
      <c r="BL374" t="s">
        <v>78</v>
      </c>
      <c r="BM374" t="s">
        <v>78</v>
      </c>
      <c r="BN374" t="s">
        <v>55</v>
      </c>
      <c r="BO374" t="s">
        <v>55</v>
      </c>
      <c r="BP374" t="s">
        <v>78</v>
      </c>
      <c r="BQ374" t="s">
        <v>4432</v>
      </c>
      <c r="BR374">
        <v>1800</v>
      </c>
      <c r="BS374" s="45">
        <v>40359</v>
      </c>
      <c r="BT374" s="45">
        <v>40879</v>
      </c>
    </row>
    <row r="375" spans="1:72" x14ac:dyDescent="0.25">
      <c r="A375">
        <v>372</v>
      </c>
      <c r="B375">
        <v>46876</v>
      </c>
      <c r="C375">
        <v>54020</v>
      </c>
      <c r="D375" t="s">
        <v>1973</v>
      </c>
      <c r="E375" t="s">
        <v>5875</v>
      </c>
      <c r="F375">
        <v>3</v>
      </c>
      <c r="G375" t="s">
        <v>87</v>
      </c>
      <c r="H375">
        <v>5</v>
      </c>
      <c r="I375" t="s">
        <v>4421</v>
      </c>
      <c r="J375">
        <v>0</v>
      </c>
      <c r="N375" t="s">
        <v>4423</v>
      </c>
      <c r="O375">
        <v>2219488</v>
      </c>
      <c r="P375">
        <v>6292747</v>
      </c>
      <c r="Q375">
        <v>3</v>
      </c>
      <c r="R375">
        <v>38.0867</v>
      </c>
      <c r="S375">
        <v>-121.4344</v>
      </c>
      <c r="T375" t="s">
        <v>1373</v>
      </c>
      <c r="U375" t="s">
        <v>1117</v>
      </c>
      <c r="V375" t="s">
        <v>87</v>
      </c>
      <c r="W375" t="s">
        <v>87</v>
      </c>
      <c r="X375" t="s">
        <v>4474</v>
      </c>
      <c r="Y375" t="s">
        <v>59</v>
      </c>
      <c r="Z375" t="s">
        <v>4334</v>
      </c>
      <c r="AA375" t="s">
        <v>1975</v>
      </c>
      <c r="AB375" t="s">
        <v>5093</v>
      </c>
      <c r="AC375">
        <v>40886</v>
      </c>
      <c r="AD375" t="s">
        <v>4476</v>
      </c>
      <c r="AE375" t="s">
        <v>4558</v>
      </c>
      <c r="AF375" t="s">
        <v>4106</v>
      </c>
      <c r="AG375" t="s">
        <v>1974</v>
      </c>
      <c r="AH375" t="s">
        <v>5876</v>
      </c>
      <c r="AI375" t="s">
        <v>5010</v>
      </c>
      <c r="AJ375" t="s">
        <v>5877</v>
      </c>
      <c r="AK375">
        <v>1</v>
      </c>
      <c r="AL375" t="s">
        <v>4474</v>
      </c>
      <c r="AM375" t="s">
        <v>78</v>
      </c>
      <c r="AN375">
        <v>180400121105</v>
      </c>
      <c r="AO375" t="s">
        <v>78</v>
      </c>
      <c r="AP375">
        <v>280</v>
      </c>
      <c r="AQ375" t="s">
        <v>78</v>
      </c>
      <c r="AR375" t="s">
        <v>4430</v>
      </c>
      <c r="AS375" t="s">
        <v>4431</v>
      </c>
      <c r="AT375" t="s">
        <v>78</v>
      </c>
      <c r="AU375" t="s">
        <v>78</v>
      </c>
      <c r="AV375" t="s">
        <v>78</v>
      </c>
      <c r="AW375" t="s">
        <v>78</v>
      </c>
      <c r="AX375" t="s">
        <v>78</v>
      </c>
      <c r="AY375" t="s">
        <v>78</v>
      </c>
      <c r="AZ375" t="s">
        <v>78</v>
      </c>
      <c r="BA375" t="s">
        <v>78</v>
      </c>
      <c r="BB375" t="s">
        <v>78</v>
      </c>
      <c r="BC375" t="s">
        <v>78</v>
      </c>
      <c r="BD375" t="s">
        <v>55</v>
      </c>
      <c r="BE375" t="s">
        <v>78</v>
      </c>
      <c r="BF375" t="s">
        <v>78</v>
      </c>
      <c r="BG375" t="s">
        <v>78</v>
      </c>
      <c r="BH375" t="s">
        <v>78</v>
      </c>
      <c r="BI375" t="s">
        <v>78</v>
      </c>
      <c r="BJ375" t="s">
        <v>78</v>
      </c>
      <c r="BK375" t="s">
        <v>78</v>
      </c>
      <c r="BL375" t="s">
        <v>78</v>
      </c>
      <c r="BM375" t="s">
        <v>78</v>
      </c>
      <c r="BN375" t="s">
        <v>55</v>
      </c>
      <c r="BO375" t="s">
        <v>55</v>
      </c>
      <c r="BP375" t="s">
        <v>78</v>
      </c>
      <c r="BQ375" t="s">
        <v>4432</v>
      </c>
      <c r="BR375">
        <v>1800</v>
      </c>
      <c r="BS375" s="45">
        <v>40358</v>
      </c>
      <c r="BT375" s="45">
        <v>40861</v>
      </c>
    </row>
    <row r="376" spans="1:72" x14ac:dyDescent="0.25">
      <c r="A376">
        <v>373</v>
      </c>
      <c r="B376">
        <v>46879</v>
      </c>
      <c r="C376">
        <v>54033</v>
      </c>
      <c r="D376" t="s">
        <v>1977</v>
      </c>
      <c r="E376" t="s">
        <v>5878</v>
      </c>
      <c r="F376">
        <v>3</v>
      </c>
      <c r="G376" t="s">
        <v>87</v>
      </c>
      <c r="H376">
        <v>5</v>
      </c>
      <c r="I376" t="s">
        <v>4421</v>
      </c>
      <c r="J376">
        <v>21</v>
      </c>
      <c r="N376" t="s">
        <v>4423</v>
      </c>
      <c r="O376">
        <v>2219319</v>
      </c>
      <c r="P376">
        <v>6292739</v>
      </c>
      <c r="Q376">
        <v>3</v>
      </c>
      <c r="R376">
        <v>38.086199999999998</v>
      </c>
      <c r="S376">
        <v>-121.4344</v>
      </c>
      <c r="T376" t="s">
        <v>1373</v>
      </c>
      <c r="U376" t="s">
        <v>1117</v>
      </c>
      <c r="V376" t="s">
        <v>87</v>
      </c>
      <c r="W376" t="s">
        <v>87</v>
      </c>
      <c r="X376" t="s">
        <v>4474</v>
      </c>
      <c r="Y376" t="s">
        <v>59</v>
      </c>
      <c r="Z376" t="s">
        <v>4334</v>
      </c>
      <c r="AA376" t="s">
        <v>1978</v>
      </c>
      <c r="AB376" t="s">
        <v>5093</v>
      </c>
      <c r="AC376">
        <v>40886</v>
      </c>
      <c r="AD376" t="s">
        <v>4476</v>
      </c>
      <c r="AE376" t="s">
        <v>4558</v>
      </c>
      <c r="AF376" t="s">
        <v>4106</v>
      </c>
      <c r="AG376" t="s">
        <v>1974</v>
      </c>
      <c r="AH376" t="s">
        <v>5879</v>
      </c>
      <c r="AI376" t="s">
        <v>5880</v>
      </c>
      <c r="AJ376" t="s">
        <v>5877</v>
      </c>
      <c r="AK376">
        <v>1</v>
      </c>
      <c r="AL376" t="s">
        <v>4474</v>
      </c>
      <c r="AM376" t="s">
        <v>78</v>
      </c>
      <c r="AN376">
        <v>180400121105</v>
      </c>
      <c r="AO376" t="s">
        <v>78</v>
      </c>
      <c r="AP376">
        <v>80</v>
      </c>
      <c r="AQ376" t="s">
        <v>78</v>
      </c>
      <c r="AR376" t="s">
        <v>4430</v>
      </c>
      <c r="AS376" t="s">
        <v>4431</v>
      </c>
      <c r="AT376" t="s">
        <v>78</v>
      </c>
      <c r="AU376" t="s">
        <v>78</v>
      </c>
      <c r="AV376" t="s">
        <v>78</v>
      </c>
      <c r="AW376" t="s">
        <v>78</v>
      </c>
      <c r="AX376" t="s">
        <v>78</v>
      </c>
      <c r="AY376" t="s">
        <v>78</v>
      </c>
      <c r="AZ376" t="s">
        <v>78</v>
      </c>
      <c r="BA376" t="s">
        <v>78</v>
      </c>
      <c r="BB376" t="s">
        <v>78</v>
      </c>
      <c r="BC376" t="s">
        <v>78</v>
      </c>
      <c r="BD376" t="s">
        <v>55</v>
      </c>
      <c r="BE376" t="s">
        <v>78</v>
      </c>
      <c r="BF376" t="s">
        <v>78</v>
      </c>
      <c r="BG376" t="s">
        <v>78</v>
      </c>
      <c r="BH376" t="s">
        <v>78</v>
      </c>
      <c r="BI376" t="s">
        <v>78</v>
      </c>
      <c r="BJ376" t="s">
        <v>78</v>
      </c>
      <c r="BK376" t="s">
        <v>78</v>
      </c>
      <c r="BL376" t="s">
        <v>78</v>
      </c>
      <c r="BM376" t="s">
        <v>78</v>
      </c>
      <c r="BN376" t="s">
        <v>55</v>
      </c>
      <c r="BO376" t="s">
        <v>55</v>
      </c>
      <c r="BP376" t="s">
        <v>78</v>
      </c>
      <c r="BQ376" t="s">
        <v>4432</v>
      </c>
      <c r="BR376">
        <v>1800</v>
      </c>
      <c r="BS376" s="45">
        <v>40358</v>
      </c>
      <c r="BT376" s="45">
        <v>40861</v>
      </c>
    </row>
    <row r="377" spans="1:72" x14ac:dyDescent="0.25">
      <c r="A377">
        <v>374</v>
      </c>
      <c r="B377">
        <v>46881</v>
      </c>
      <c r="C377">
        <v>54263</v>
      </c>
      <c r="D377" t="s">
        <v>2146</v>
      </c>
      <c r="E377" t="s">
        <v>5881</v>
      </c>
      <c r="F377">
        <v>1</v>
      </c>
      <c r="G377" t="s">
        <v>87</v>
      </c>
      <c r="H377">
        <v>4</v>
      </c>
      <c r="I377" t="s">
        <v>4421</v>
      </c>
      <c r="J377">
        <v>22</v>
      </c>
      <c r="N377" t="s">
        <v>4423</v>
      </c>
      <c r="O377">
        <v>2159121</v>
      </c>
      <c r="P377">
        <v>6268579</v>
      </c>
      <c r="Q377">
        <v>3</v>
      </c>
      <c r="R377">
        <v>37.920200000000001</v>
      </c>
      <c r="S377">
        <v>-121.51609999999999</v>
      </c>
      <c r="T377" t="s">
        <v>1634</v>
      </c>
      <c r="U377" t="s">
        <v>604</v>
      </c>
      <c r="V377" t="s">
        <v>87</v>
      </c>
      <c r="W377" t="s">
        <v>87</v>
      </c>
      <c r="X377" t="s">
        <v>4474</v>
      </c>
      <c r="Y377" t="s">
        <v>59</v>
      </c>
      <c r="Z377" t="s">
        <v>4242</v>
      </c>
      <c r="AA377" t="s">
        <v>2128</v>
      </c>
      <c r="AB377" t="s">
        <v>5882</v>
      </c>
      <c r="AC377">
        <v>40886</v>
      </c>
      <c r="AD377" t="s">
        <v>4476</v>
      </c>
      <c r="AE377" t="s">
        <v>3435</v>
      </c>
      <c r="AF377" t="s">
        <v>4927</v>
      </c>
      <c r="AG377" t="s">
        <v>2126</v>
      </c>
      <c r="AH377" t="s">
        <v>5883</v>
      </c>
      <c r="AI377" t="s">
        <v>5884</v>
      </c>
      <c r="AJ377" t="s">
        <v>5885</v>
      </c>
      <c r="AK377">
        <v>1</v>
      </c>
      <c r="AL377" t="s">
        <v>4474</v>
      </c>
      <c r="AM377" t="s">
        <v>78</v>
      </c>
      <c r="AN377">
        <v>180400030906</v>
      </c>
      <c r="AO377" t="s">
        <v>78</v>
      </c>
      <c r="AP377">
        <v>360</v>
      </c>
      <c r="AQ377" t="s">
        <v>78</v>
      </c>
      <c r="AR377" t="s">
        <v>4430</v>
      </c>
      <c r="AS377" t="s">
        <v>4431</v>
      </c>
      <c r="AT377" t="s">
        <v>78</v>
      </c>
      <c r="AU377" t="s">
        <v>78</v>
      </c>
      <c r="AV377" t="s">
        <v>78</v>
      </c>
      <c r="AW377" t="s">
        <v>78</v>
      </c>
      <c r="AX377" t="s">
        <v>78</v>
      </c>
      <c r="AY377" t="s">
        <v>78</v>
      </c>
      <c r="AZ377" t="s">
        <v>78</v>
      </c>
      <c r="BA377" t="s">
        <v>78</v>
      </c>
      <c r="BB377" t="s">
        <v>78</v>
      </c>
      <c r="BC377" t="s">
        <v>78</v>
      </c>
      <c r="BD377" t="s">
        <v>55</v>
      </c>
      <c r="BE377" t="s">
        <v>78</v>
      </c>
      <c r="BF377" t="s">
        <v>78</v>
      </c>
      <c r="BG377" t="s">
        <v>78</v>
      </c>
      <c r="BH377" t="s">
        <v>78</v>
      </c>
      <c r="BI377" t="s">
        <v>78</v>
      </c>
      <c r="BJ377" t="s">
        <v>78</v>
      </c>
      <c r="BK377" t="s">
        <v>78</v>
      </c>
      <c r="BL377" t="s">
        <v>78</v>
      </c>
      <c r="BM377" t="s">
        <v>78</v>
      </c>
      <c r="BN377" t="s">
        <v>55</v>
      </c>
      <c r="BO377" t="s">
        <v>55</v>
      </c>
      <c r="BP377" t="s">
        <v>78</v>
      </c>
      <c r="BQ377" t="s">
        <v>4468</v>
      </c>
      <c r="BR377">
        <v>1800</v>
      </c>
      <c r="BS377" s="45">
        <v>40359</v>
      </c>
      <c r="BT377" s="45">
        <v>40886</v>
      </c>
    </row>
    <row r="378" spans="1:72" x14ac:dyDescent="0.25">
      <c r="A378">
        <v>375</v>
      </c>
      <c r="B378">
        <v>46883</v>
      </c>
      <c r="C378">
        <v>54264</v>
      </c>
      <c r="D378" t="s">
        <v>2149</v>
      </c>
      <c r="E378" t="s">
        <v>5886</v>
      </c>
      <c r="F378">
        <v>0</v>
      </c>
      <c r="H378">
        <v>0</v>
      </c>
      <c r="J378">
        <v>0</v>
      </c>
      <c r="O378">
        <v>1921655</v>
      </c>
      <c r="P378">
        <v>6689033</v>
      </c>
      <c r="Q378">
        <v>2</v>
      </c>
      <c r="R378">
        <v>38.438000000000002</v>
      </c>
      <c r="S378">
        <v>-121.5553</v>
      </c>
      <c r="T378" t="s">
        <v>137</v>
      </c>
      <c r="U378" t="s">
        <v>2152</v>
      </c>
      <c r="V378" t="s">
        <v>87</v>
      </c>
      <c r="W378" t="s">
        <v>87</v>
      </c>
      <c r="X378" t="s">
        <v>4538</v>
      </c>
      <c r="Y378" t="s">
        <v>170</v>
      </c>
      <c r="Z378" t="s">
        <v>4668</v>
      </c>
      <c r="AA378" t="s">
        <v>2153</v>
      </c>
      <c r="AB378" t="s">
        <v>69</v>
      </c>
      <c r="AC378">
        <v>40886</v>
      </c>
      <c r="AD378" t="s">
        <v>4476</v>
      </c>
      <c r="AE378" t="s">
        <v>4540</v>
      </c>
      <c r="AF378" t="s">
        <v>4541</v>
      </c>
      <c r="AG378" t="s">
        <v>2150</v>
      </c>
      <c r="AH378" t="s">
        <v>5887</v>
      </c>
      <c r="AJ378" t="s">
        <v>2151</v>
      </c>
      <c r="AK378">
        <v>1</v>
      </c>
      <c r="AL378" t="s">
        <v>4538</v>
      </c>
      <c r="AM378" t="s">
        <v>78</v>
      </c>
      <c r="AN378">
        <v>180201630702</v>
      </c>
      <c r="AO378" t="s">
        <v>78</v>
      </c>
      <c r="AP378">
        <v>100</v>
      </c>
      <c r="AQ378" t="s">
        <v>78</v>
      </c>
      <c r="AR378" t="s">
        <v>4430</v>
      </c>
      <c r="AS378" t="s">
        <v>4431</v>
      </c>
      <c r="AT378" t="s">
        <v>78</v>
      </c>
      <c r="AU378" t="s">
        <v>78</v>
      </c>
      <c r="AV378" t="s">
        <v>78</v>
      </c>
      <c r="AW378" t="s">
        <v>78</v>
      </c>
      <c r="AX378" t="s">
        <v>78</v>
      </c>
      <c r="AY378" t="s">
        <v>78</v>
      </c>
      <c r="AZ378" t="s">
        <v>78</v>
      </c>
      <c r="BA378" t="s">
        <v>78</v>
      </c>
      <c r="BB378" t="s">
        <v>78</v>
      </c>
      <c r="BC378" t="s">
        <v>78</v>
      </c>
      <c r="BD378" t="s">
        <v>55</v>
      </c>
      <c r="BE378" t="s">
        <v>78</v>
      </c>
      <c r="BF378" t="s">
        <v>78</v>
      </c>
      <c r="BG378" t="s">
        <v>78</v>
      </c>
      <c r="BH378" t="s">
        <v>78</v>
      </c>
      <c r="BI378" t="s">
        <v>78</v>
      </c>
      <c r="BJ378" t="s">
        <v>78</v>
      </c>
      <c r="BK378" t="s">
        <v>78</v>
      </c>
      <c r="BL378" t="s">
        <v>78</v>
      </c>
      <c r="BM378" t="s">
        <v>78</v>
      </c>
      <c r="BN378" t="s">
        <v>55</v>
      </c>
      <c r="BO378" t="s">
        <v>55</v>
      </c>
      <c r="BP378" t="s">
        <v>78</v>
      </c>
      <c r="BQ378" t="s">
        <v>4468</v>
      </c>
      <c r="BR378">
        <v>1850</v>
      </c>
      <c r="BS378" s="45">
        <v>40357</v>
      </c>
      <c r="BT378" s="45">
        <v>40521</v>
      </c>
    </row>
    <row r="379" spans="1:72" x14ac:dyDescent="0.25">
      <c r="A379">
        <v>376</v>
      </c>
      <c r="B379">
        <v>47336</v>
      </c>
      <c r="C379">
        <v>54663</v>
      </c>
      <c r="D379" t="s">
        <v>3073</v>
      </c>
      <c r="E379" t="s">
        <v>5888</v>
      </c>
      <c r="F379">
        <v>0</v>
      </c>
      <c r="H379">
        <v>0</v>
      </c>
      <c r="J379">
        <v>0</v>
      </c>
      <c r="N379" t="s">
        <v>4423</v>
      </c>
      <c r="O379">
        <v>1875097</v>
      </c>
      <c r="P379">
        <v>6671405</v>
      </c>
      <c r="Q379">
        <v>2</v>
      </c>
      <c r="R379">
        <v>38.310400000000001</v>
      </c>
      <c r="S379">
        <v>-121.6176</v>
      </c>
      <c r="T379" t="s">
        <v>596</v>
      </c>
      <c r="U379" t="s">
        <v>1101</v>
      </c>
      <c r="V379" t="s">
        <v>87</v>
      </c>
      <c r="W379" t="s">
        <v>87</v>
      </c>
      <c r="X379" t="s">
        <v>4538</v>
      </c>
      <c r="Y379" t="s">
        <v>77</v>
      </c>
      <c r="Z379" t="s">
        <v>4539</v>
      </c>
      <c r="AA379" t="s">
        <v>5889</v>
      </c>
      <c r="AB379" t="s">
        <v>5890</v>
      </c>
      <c r="AC379">
        <v>40906</v>
      </c>
      <c r="AD379" t="s">
        <v>4476</v>
      </c>
      <c r="AE379" t="s">
        <v>4540</v>
      </c>
      <c r="AF379" t="s">
        <v>4546</v>
      </c>
      <c r="AG379" t="s">
        <v>3074</v>
      </c>
      <c r="AH379" t="s">
        <v>5891</v>
      </c>
      <c r="AJ379" t="s">
        <v>5892</v>
      </c>
      <c r="AK379" t="s">
        <v>78</v>
      </c>
      <c r="AL379" t="s">
        <v>78</v>
      </c>
      <c r="AM379" t="s">
        <v>78</v>
      </c>
      <c r="AN379" t="s">
        <v>78</v>
      </c>
      <c r="AO379" t="s">
        <v>78</v>
      </c>
      <c r="AP379">
        <v>476</v>
      </c>
      <c r="AQ379" t="s">
        <v>78</v>
      </c>
      <c r="AR379" t="s">
        <v>4430</v>
      </c>
      <c r="AS379" t="s">
        <v>4529</v>
      </c>
      <c r="AT379" t="s">
        <v>78</v>
      </c>
      <c r="AU379" t="s">
        <v>78</v>
      </c>
      <c r="AV379" t="s">
        <v>78</v>
      </c>
      <c r="AW379" t="s">
        <v>78</v>
      </c>
      <c r="AX379" t="s">
        <v>78</v>
      </c>
      <c r="AY379" t="s">
        <v>78</v>
      </c>
      <c r="AZ379" t="s">
        <v>78</v>
      </c>
      <c r="BA379" t="s">
        <v>78</v>
      </c>
      <c r="BB379" t="s">
        <v>78</v>
      </c>
      <c r="BC379" t="s">
        <v>78</v>
      </c>
      <c r="BD379" t="s">
        <v>55</v>
      </c>
      <c r="BE379" t="s">
        <v>78</v>
      </c>
      <c r="BF379" t="s">
        <v>78</v>
      </c>
      <c r="BG379" t="s">
        <v>78</v>
      </c>
      <c r="BH379" t="s">
        <v>78</v>
      </c>
      <c r="BI379" t="s">
        <v>78</v>
      </c>
      <c r="BJ379" t="s">
        <v>78</v>
      </c>
      <c r="BK379" t="s">
        <v>78</v>
      </c>
      <c r="BL379" t="s">
        <v>78</v>
      </c>
      <c r="BM379" t="s">
        <v>78</v>
      </c>
      <c r="BN379" t="s">
        <v>55</v>
      </c>
      <c r="BO379" t="s">
        <v>55</v>
      </c>
      <c r="BP379" t="s">
        <v>78</v>
      </c>
      <c r="BQ379" t="s">
        <v>4432</v>
      </c>
      <c r="BR379">
        <v>1800</v>
      </c>
      <c r="BS379" s="45">
        <v>40352</v>
      </c>
      <c r="BT379" s="45">
        <v>40900</v>
      </c>
    </row>
    <row r="380" spans="1:72" x14ac:dyDescent="0.25">
      <c r="A380">
        <v>377</v>
      </c>
      <c r="B380">
        <v>47312</v>
      </c>
      <c r="C380">
        <v>54449</v>
      </c>
      <c r="D380" t="s">
        <v>2916</v>
      </c>
      <c r="E380" t="s">
        <v>5893</v>
      </c>
      <c r="F380">
        <v>4</v>
      </c>
      <c r="G380" t="s">
        <v>87</v>
      </c>
      <c r="H380">
        <v>3</v>
      </c>
      <c r="I380" t="s">
        <v>4421</v>
      </c>
      <c r="J380">
        <v>25</v>
      </c>
      <c r="N380" t="s">
        <v>4423</v>
      </c>
      <c r="O380">
        <v>1825876</v>
      </c>
      <c r="P380">
        <v>6679453</v>
      </c>
      <c r="Q380">
        <v>2</v>
      </c>
      <c r="R380">
        <v>38.175199999999997</v>
      </c>
      <c r="S380">
        <v>-121.5903</v>
      </c>
      <c r="U380" t="s">
        <v>137</v>
      </c>
      <c r="V380" t="s">
        <v>87</v>
      </c>
      <c r="W380" t="s">
        <v>87</v>
      </c>
      <c r="X380" t="s">
        <v>4538</v>
      </c>
      <c r="Y380" t="s">
        <v>341</v>
      </c>
      <c r="Z380" t="s">
        <v>4613</v>
      </c>
      <c r="AA380" t="s">
        <v>2919</v>
      </c>
      <c r="AB380" t="s">
        <v>69</v>
      </c>
      <c r="AC380">
        <v>40906</v>
      </c>
      <c r="AD380" t="s">
        <v>4476</v>
      </c>
      <c r="AE380" t="s">
        <v>4540</v>
      </c>
      <c r="AF380" t="s">
        <v>5098</v>
      </c>
      <c r="AG380" t="s">
        <v>2917</v>
      </c>
      <c r="AH380" t="s">
        <v>5894</v>
      </c>
      <c r="AI380" t="s">
        <v>5895</v>
      </c>
      <c r="AJ380" t="s">
        <v>2918</v>
      </c>
      <c r="AK380">
        <v>1</v>
      </c>
      <c r="AL380" t="s">
        <v>4538</v>
      </c>
      <c r="AM380" t="s">
        <v>78</v>
      </c>
      <c r="AN380">
        <v>180201630703</v>
      </c>
      <c r="AO380" t="s">
        <v>78</v>
      </c>
      <c r="AP380">
        <v>365</v>
      </c>
      <c r="AQ380" t="s">
        <v>78</v>
      </c>
      <c r="AR380" t="s">
        <v>4430</v>
      </c>
      <c r="AS380" t="s">
        <v>4431</v>
      </c>
      <c r="AT380" t="s">
        <v>78</v>
      </c>
      <c r="AU380" t="s">
        <v>78</v>
      </c>
      <c r="AV380" t="s">
        <v>78</v>
      </c>
      <c r="AW380" t="s">
        <v>78</v>
      </c>
      <c r="AX380" t="s">
        <v>78</v>
      </c>
      <c r="AY380" t="s">
        <v>78</v>
      </c>
      <c r="AZ380" t="s">
        <v>78</v>
      </c>
      <c r="BA380" t="s">
        <v>78</v>
      </c>
      <c r="BB380" t="s">
        <v>78</v>
      </c>
      <c r="BC380" t="s">
        <v>78</v>
      </c>
      <c r="BD380" t="s">
        <v>55</v>
      </c>
      <c r="BE380" t="s">
        <v>78</v>
      </c>
      <c r="BF380" t="s">
        <v>78</v>
      </c>
      <c r="BG380" t="s">
        <v>78</v>
      </c>
      <c r="BH380" t="s">
        <v>78</v>
      </c>
      <c r="BI380" t="s">
        <v>78</v>
      </c>
      <c r="BJ380" t="s">
        <v>78</v>
      </c>
      <c r="BK380" t="s">
        <v>78</v>
      </c>
      <c r="BL380" t="s">
        <v>78</v>
      </c>
      <c r="BM380" t="s">
        <v>78</v>
      </c>
      <c r="BN380" t="s">
        <v>55</v>
      </c>
      <c r="BO380" t="s">
        <v>78</v>
      </c>
      <c r="BP380" t="s">
        <v>78</v>
      </c>
      <c r="BQ380" t="s">
        <v>4468</v>
      </c>
      <c r="BR380">
        <v>1970</v>
      </c>
      <c r="BS380" s="45">
        <v>40385</v>
      </c>
      <c r="BT380" s="45">
        <v>40897</v>
      </c>
    </row>
    <row r="381" spans="1:72" x14ac:dyDescent="0.25">
      <c r="A381">
        <v>378</v>
      </c>
      <c r="B381">
        <v>47344</v>
      </c>
      <c r="C381">
        <v>54434</v>
      </c>
      <c r="D381" t="s">
        <v>3524</v>
      </c>
      <c r="E381" t="s">
        <v>5896</v>
      </c>
      <c r="F381">
        <v>3</v>
      </c>
      <c r="G381" t="s">
        <v>87</v>
      </c>
      <c r="H381">
        <v>4</v>
      </c>
      <c r="I381" t="s">
        <v>4421</v>
      </c>
      <c r="J381">
        <v>12</v>
      </c>
      <c r="L381" t="s">
        <v>4448</v>
      </c>
      <c r="M381" t="s">
        <v>4435</v>
      </c>
      <c r="N381" t="s">
        <v>4423</v>
      </c>
      <c r="O381">
        <v>2233172</v>
      </c>
      <c r="P381">
        <v>6276856</v>
      </c>
      <c r="Q381">
        <v>3</v>
      </c>
      <c r="R381">
        <v>38.123800000000003</v>
      </c>
      <c r="S381">
        <v>-121.4901</v>
      </c>
      <c r="T381" t="s">
        <v>128</v>
      </c>
      <c r="U381" t="s">
        <v>306</v>
      </c>
      <c r="V381" t="s">
        <v>87</v>
      </c>
      <c r="W381" t="s">
        <v>87</v>
      </c>
      <c r="X381" t="s">
        <v>4474</v>
      </c>
      <c r="Y381" t="s">
        <v>59</v>
      </c>
      <c r="Z381" t="s">
        <v>4334</v>
      </c>
      <c r="AA381" t="s">
        <v>3520</v>
      </c>
      <c r="AB381" t="s">
        <v>5897</v>
      </c>
      <c r="AC381">
        <v>40906</v>
      </c>
      <c r="AD381" t="s">
        <v>4476</v>
      </c>
      <c r="AE381" t="s">
        <v>4558</v>
      </c>
      <c r="AF381" t="s">
        <v>5180</v>
      </c>
      <c r="AG381" t="s">
        <v>2731</v>
      </c>
      <c r="AH381" t="s">
        <v>5898</v>
      </c>
      <c r="AI381" t="s">
        <v>5899</v>
      </c>
      <c r="AJ381" t="s">
        <v>2731</v>
      </c>
      <c r="AK381">
        <v>1</v>
      </c>
      <c r="AL381" t="s">
        <v>4474</v>
      </c>
      <c r="AM381" t="s">
        <v>78</v>
      </c>
      <c r="AN381">
        <v>180400121106</v>
      </c>
      <c r="AO381" t="s">
        <v>78</v>
      </c>
      <c r="AP381" t="s">
        <v>78</v>
      </c>
      <c r="AQ381" t="s">
        <v>78</v>
      </c>
      <c r="AR381" t="s">
        <v>4430</v>
      </c>
      <c r="AS381" t="s">
        <v>4431</v>
      </c>
      <c r="AT381" t="s">
        <v>78</v>
      </c>
      <c r="AU381" t="s">
        <v>78</v>
      </c>
      <c r="AV381" t="s">
        <v>78</v>
      </c>
      <c r="AW381" t="s">
        <v>78</v>
      </c>
      <c r="AX381" t="s">
        <v>78</v>
      </c>
      <c r="AY381" t="s">
        <v>78</v>
      </c>
      <c r="AZ381" t="s">
        <v>78</v>
      </c>
      <c r="BA381" t="s">
        <v>78</v>
      </c>
      <c r="BB381" t="s">
        <v>78</v>
      </c>
      <c r="BC381" t="s">
        <v>78</v>
      </c>
      <c r="BD381" t="s">
        <v>55</v>
      </c>
      <c r="BE381" t="s">
        <v>78</v>
      </c>
      <c r="BF381" t="s">
        <v>78</v>
      </c>
      <c r="BG381" t="s">
        <v>78</v>
      </c>
      <c r="BH381" t="s">
        <v>78</v>
      </c>
      <c r="BI381" t="s">
        <v>78</v>
      </c>
      <c r="BJ381" t="s">
        <v>78</v>
      </c>
      <c r="BK381" t="s">
        <v>78</v>
      </c>
      <c r="BL381" t="s">
        <v>78</v>
      </c>
      <c r="BM381" t="s">
        <v>78</v>
      </c>
      <c r="BN381" t="s">
        <v>55</v>
      </c>
      <c r="BO381" t="s">
        <v>55</v>
      </c>
      <c r="BP381" t="s">
        <v>78</v>
      </c>
      <c r="BQ381" t="s">
        <v>4432</v>
      </c>
      <c r="BR381">
        <v>1800</v>
      </c>
      <c r="BS381" s="45">
        <v>40359</v>
      </c>
      <c r="BT381" s="45">
        <v>40897</v>
      </c>
    </row>
    <row r="382" spans="1:72" x14ac:dyDescent="0.25">
      <c r="A382">
        <v>379</v>
      </c>
      <c r="B382">
        <v>47345</v>
      </c>
      <c r="C382">
        <v>54451</v>
      </c>
      <c r="D382" t="s">
        <v>3526</v>
      </c>
      <c r="E382" t="s">
        <v>5900</v>
      </c>
      <c r="F382">
        <v>3</v>
      </c>
      <c r="G382" t="s">
        <v>87</v>
      </c>
      <c r="H382">
        <v>4</v>
      </c>
      <c r="I382" t="s">
        <v>4421</v>
      </c>
      <c r="J382">
        <v>12</v>
      </c>
      <c r="L382" t="s">
        <v>4434</v>
      </c>
      <c r="M382" t="s">
        <v>4422</v>
      </c>
      <c r="N382" t="s">
        <v>4423</v>
      </c>
      <c r="O382">
        <v>2231801</v>
      </c>
      <c r="P382">
        <v>6275713</v>
      </c>
      <c r="Q382">
        <v>3</v>
      </c>
      <c r="R382">
        <v>38.119999999999997</v>
      </c>
      <c r="S382">
        <v>-121.494</v>
      </c>
      <c r="T382" t="s">
        <v>128</v>
      </c>
      <c r="U382" t="s">
        <v>306</v>
      </c>
      <c r="V382" t="s">
        <v>87</v>
      </c>
      <c r="W382" t="s">
        <v>87</v>
      </c>
      <c r="X382" t="s">
        <v>4474</v>
      </c>
      <c r="Y382" t="s">
        <v>59</v>
      </c>
      <c r="Z382" t="s">
        <v>4334</v>
      </c>
      <c r="AA382" t="s">
        <v>3520</v>
      </c>
      <c r="AB382" t="s">
        <v>5901</v>
      </c>
      <c r="AC382">
        <v>40906</v>
      </c>
      <c r="AD382" t="s">
        <v>4476</v>
      </c>
      <c r="AE382" t="s">
        <v>4558</v>
      </c>
      <c r="AF382" t="s">
        <v>5180</v>
      </c>
      <c r="AG382" t="s">
        <v>2731</v>
      </c>
      <c r="AH382" t="s">
        <v>5902</v>
      </c>
      <c r="AI382" t="s">
        <v>5903</v>
      </c>
      <c r="AJ382" t="s">
        <v>2731</v>
      </c>
      <c r="AK382">
        <v>1</v>
      </c>
      <c r="AL382" t="s">
        <v>4474</v>
      </c>
      <c r="AM382" t="s">
        <v>78</v>
      </c>
      <c r="AN382">
        <v>180400121106</v>
      </c>
      <c r="AO382" t="s">
        <v>78</v>
      </c>
      <c r="AP382" t="s">
        <v>78</v>
      </c>
      <c r="AQ382" t="s">
        <v>78</v>
      </c>
      <c r="AR382" t="s">
        <v>4430</v>
      </c>
      <c r="AS382" t="s">
        <v>4431</v>
      </c>
      <c r="AT382" t="s">
        <v>78</v>
      </c>
      <c r="AU382" t="s">
        <v>78</v>
      </c>
      <c r="AV382" t="s">
        <v>78</v>
      </c>
      <c r="AW382" t="s">
        <v>78</v>
      </c>
      <c r="AX382" t="s">
        <v>78</v>
      </c>
      <c r="AY382" t="s">
        <v>78</v>
      </c>
      <c r="AZ382" t="s">
        <v>78</v>
      </c>
      <c r="BA382" t="s">
        <v>78</v>
      </c>
      <c r="BB382" t="s">
        <v>78</v>
      </c>
      <c r="BC382" t="s">
        <v>78</v>
      </c>
      <c r="BD382" t="s">
        <v>55</v>
      </c>
      <c r="BE382" t="s">
        <v>78</v>
      </c>
      <c r="BF382" t="s">
        <v>78</v>
      </c>
      <c r="BG382" t="s">
        <v>78</v>
      </c>
      <c r="BH382" t="s">
        <v>78</v>
      </c>
      <c r="BI382" t="s">
        <v>78</v>
      </c>
      <c r="BJ382" t="s">
        <v>78</v>
      </c>
      <c r="BK382" t="s">
        <v>78</v>
      </c>
      <c r="BL382" t="s">
        <v>78</v>
      </c>
      <c r="BM382" t="s">
        <v>78</v>
      </c>
      <c r="BN382" t="s">
        <v>55</v>
      </c>
      <c r="BO382" t="s">
        <v>55</v>
      </c>
      <c r="BP382" t="s">
        <v>78</v>
      </c>
      <c r="BQ382" t="s">
        <v>4432</v>
      </c>
      <c r="BR382">
        <v>1800</v>
      </c>
      <c r="BS382" s="45">
        <v>40359</v>
      </c>
      <c r="BT382" s="45">
        <v>40897</v>
      </c>
    </row>
    <row r="383" spans="1:72" x14ac:dyDescent="0.25">
      <c r="A383">
        <v>380</v>
      </c>
      <c r="B383">
        <v>47553</v>
      </c>
      <c r="C383">
        <v>55032</v>
      </c>
      <c r="D383" t="s">
        <v>2517</v>
      </c>
      <c r="E383" t="s">
        <v>5904</v>
      </c>
      <c r="F383">
        <v>0</v>
      </c>
      <c r="H383">
        <v>0</v>
      </c>
      <c r="J383">
        <v>0</v>
      </c>
      <c r="N383" t="s">
        <v>4423</v>
      </c>
      <c r="O383">
        <v>2215658</v>
      </c>
      <c r="P383">
        <v>6282231</v>
      </c>
      <c r="Q383">
        <v>3</v>
      </c>
      <c r="R383">
        <v>38.075899999999997</v>
      </c>
      <c r="S383">
        <v>-121.4708</v>
      </c>
      <c r="T383" t="s">
        <v>596</v>
      </c>
      <c r="U383" t="s">
        <v>1117</v>
      </c>
      <c r="V383" t="s">
        <v>87</v>
      </c>
      <c r="W383" t="s">
        <v>87</v>
      </c>
      <c r="X383" t="s">
        <v>4474</v>
      </c>
      <c r="Y383" t="s">
        <v>59</v>
      </c>
      <c r="Z383" t="s">
        <v>4334</v>
      </c>
      <c r="AA383" t="s">
        <v>5905</v>
      </c>
      <c r="AB383" t="s">
        <v>5906</v>
      </c>
      <c r="AC383">
        <v>40914</v>
      </c>
      <c r="AD383" t="s">
        <v>4476</v>
      </c>
      <c r="AE383" t="s">
        <v>3435</v>
      </c>
      <c r="AF383" t="s">
        <v>5036</v>
      </c>
      <c r="AG383" t="s">
        <v>2518</v>
      </c>
      <c r="AH383" t="s">
        <v>5907</v>
      </c>
      <c r="AJ383" t="s">
        <v>2518</v>
      </c>
      <c r="AK383">
        <v>1</v>
      </c>
      <c r="AL383" t="s">
        <v>4474</v>
      </c>
      <c r="AM383" t="s">
        <v>78</v>
      </c>
      <c r="AN383">
        <v>180400030903</v>
      </c>
      <c r="AO383" t="s">
        <v>78</v>
      </c>
      <c r="AP383">
        <v>460</v>
      </c>
      <c r="AQ383" t="s">
        <v>78</v>
      </c>
      <c r="AR383" t="s">
        <v>4430</v>
      </c>
      <c r="AS383" t="s">
        <v>4431</v>
      </c>
      <c r="AT383" t="s">
        <v>78</v>
      </c>
      <c r="AU383" t="s">
        <v>78</v>
      </c>
      <c r="AV383" t="s">
        <v>78</v>
      </c>
      <c r="AW383" t="s">
        <v>78</v>
      </c>
      <c r="AX383" t="s">
        <v>78</v>
      </c>
      <c r="AY383" t="s">
        <v>78</v>
      </c>
      <c r="AZ383" t="s">
        <v>78</v>
      </c>
      <c r="BA383" t="s">
        <v>78</v>
      </c>
      <c r="BB383" t="s">
        <v>78</v>
      </c>
      <c r="BC383" t="s">
        <v>78</v>
      </c>
      <c r="BD383" t="s">
        <v>55</v>
      </c>
      <c r="BE383" t="s">
        <v>78</v>
      </c>
      <c r="BF383" t="s">
        <v>78</v>
      </c>
      <c r="BG383" t="s">
        <v>78</v>
      </c>
      <c r="BH383" t="s">
        <v>78</v>
      </c>
      <c r="BI383" t="s">
        <v>78</v>
      </c>
      <c r="BJ383" t="s">
        <v>78</v>
      </c>
      <c r="BK383" t="s">
        <v>78</v>
      </c>
      <c r="BL383" t="s">
        <v>78</v>
      </c>
      <c r="BM383" t="s">
        <v>78</v>
      </c>
      <c r="BN383" t="s">
        <v>55</v>
      </c>
      <c r="BO383" t="s">
        <v>55</v>
      </c>
      <c r="BP383" t="s">
        <v>78</v>
      </c>
      <c r="BQ383" t="s">
        <v>4468</v>
      </c>
      <c r="BR383">
        <v>1800</v>
      </c>
      <c r="BS383" s="45">
        <v>40358</v>
      </c>
      <c r="BT383" s="45">
        <v>40893</v>
      </c>
    </row>
    <row r="384" spans="1:72" x14ac:dyDescent="0.25">
      <c r="A384">
        <v>381</v>
      </c>
      <c r="B384">
        <v>47555</v>
      </c>
      <c r="C384">
        <v>55033</v>
      </c>
      <c r="D384" t="s">
        <v>2521</v>
      </c>
      <c r="E384" t="s">
        <v>5908</v>
      </c>
      <c r="F384">
        <v>1</v>
      </c>
      <c r="G384" t="s">
        <v>4420</v>
      </c>
      <c r="H384">
        <v>5</v>
      </c>
      <c r="I384" t="s">
        <v>4421</v>
      </c>
      <c r="J384">
        <v>31</v>
      </c>
      <c r="N384" t="s">
        <v>4423</v>
      </c>
      <c r="O384">
        <v>2115995</v>
      </c>
      <c r="P384">
        <v>6283491</v>
      </c>
      <c r="Q384">
        <v>3</v>
      </c>
      <c r="R384">
        <v>37.802199999999999</v>
      </c>
      <c r="S384">
        <v>-121.4628</v>
      </c>
      <c r="T384" t="s">
        <v>596</v>
      </c>
      <c r="U384" t="s">
        <v>397</v>
      </c>
      <c r="V384" t="s">
        <v>87</v>
      </c>
      <c r="W384" t="s">
        <v>87</v>
      </c>
      <c r="X384" t="s">
        <v>4474</v>
      </c>
      <c r="Y384" t="s">
        <v>59</v>
      </c>
      <c r="Z384" t="s">
        <v>4134</v>
      </c>
      <c r="AB384" t="s">
        <v>5101</v>
      </c>
      <c r="AC384">
        <v>40914</v>
      </c>
      <c r="AD384" t="s">
        <v>4476</v>
      </c>
      <c r="AE384" t="s">
        <v>3435</v>
      </c>
      <c r="AF384" t="s">
        <v>4960</v>
      </c>
      <c r="AG384" t="s">
        <v>2522</v>
      </c>
      <c r="AH384" t="s">
        <v>5909</v>
      </c>
      <c r="AI384" t="s">
        <v>5910</v>
      </c>
      <c r="AJ384" t="s">
        <v>2522</v>
      </c>
      <c r="AK384">
        <v>1</v>
      </c>
      <c r="AL384" t="s">
        <v>4474</v>
      </c>
      <c r="AM384" t="s">
        <v>78</v>
      </c>
      <c r="AN384">
        <v>180400030605</v>
      </c>
      <c r="AO384" t="s">
        <v>78</v>
      </c>
      <c r="AP384">
        <v>129</v>
      </c>
      <c r="AQ384" t="s">
        <v>78</v>
      </c>
      <c r="AR384" t="s">
        <v>4430</v>
      </c>
      <c r="AS384" t="s">
        <v>4431</v>
      </c>
      <c r="AT384" t="s">
        <v>78</v>
      </c>
      <c r="AU384" t="s">
        <v>78</v>
      </c>
      <c r="AV384" t="s">
        <v>78</v>
      </c>
      <c r="AW384" t="s">
        <v>78</v>
      </c>
      <c r="AX384" t="s">
        <v>78</v>
      </c>
      <c r="AY384" t="s">
        <v>78</v>
      </c>
      <c r="AZ384" t="s">
        <v>78</v>
      </c>
      <c r="BA384" t="s">
        <v>78</v>
      </c>
      <c r="BB384" t="s">
        <v>78</v>
      </c>
      <c r="BC384" t="s">
        <v>78</v>
      </c>
      <c r="BD384" t="s">
        <v>55</v>
      </c>
      <c r="BE384" t="s">
        <v>78</v>
      </c>
      <c r="BF384" t="s">
        <v>78</v>
      </c>
      <c r="BG384" t="s">
        <v>78</v>
      </c>
      <c r="BH384" t="s">
        <v>78</v>
      </c>
      <c r="BI384" t="s">
        <v>78</v>
      </c>
      <c r="BJ384" t="s">
        <v>78</v>
      </c>
      <c r="BK384" t="s">
        <v>78</v>
      </c>
      <c r="BL384" t="s">
        <v>78</v>
      </c>
      <c r="BM384" t="s">
        <v>78</v>
      </c>
      <c r="BN384" t="s">
        <v>55</v>
      </c>
      <c r="BO384" t="s">
        <v>55</v>
      </c>
      <c r="BP384" t="s">
        <v>78</v>
      </c>
      <c r="BQ384" t="s">
        <v>4468</v>
      </c>
      <c r="BR384">
        <v>1800</v>
      </c>
      <c r="BS384" s="45">
        <v>40358</v>
      </c>
      <c r="BT384" s="45">
        <v>40893</v>
      </c>
    </row>
    <row r="385" spans="1:72" x14ac:dyDescent="0.25">
      <c r="A385">
        <v>382</v>
      </c>
      <c r="B385">
        <v>47684</v>
      </c>
      <c r="C385">
        <v>54629</v>
      </c>
      <c r="D385" t="s">
        <v>3370</v>
      </c>
      <c r="E385" t="s">
        <v>5911</v>
      </c>
      <c r="F385">
        <v>1</v>
      </c>
      <c r="G385" t="s">
        <v>4420</v>
      </c>
      <c r="H385">
        <v>4</v>
      </c>
      <c r="I385" t="s">
        <v>4421</v>
      </c>
      <c r="J385">
        <v>27</v>
      </c>
      <c r="N385" t="s">
        <v>4423</v>
      </c>
      <c r="O385">
        <v>2124187</v>
      </c>
      <c r="P385">
        <v>6258173</v>
      </c>
      <c r="Q385">
        <v>3</v>
      </c>
      <c r="R385">
        <v>37.823999999999998</v>
      </c>
      <c r="S385">
        <v>-121.5508</v>
      </c>
      <c r="T385" t="s">
        <v>1373</v>
      </c>
      <c r="U385" t="s">
        <v>397</v>
      </c>
      <c r="V385" t="s">
        <v>87</v>
      </c>
      <c r="W385" t="s">
        <v>87</v>
      </c>
      <c r="X385" t="s">
        <v>4474</v>
      </c>
      <c r="Y385" t="s">
        <v>59</v>
      </c>
      <c r="Z385" t="s">
        <v>5217</v>
      </c>
      <c r="AA385" t="s">
        <v>3366</v>
      </c>
      <c r="AC385">
        <v>40919</v>
      </c>
      <c r="AD385" t="s">
        <v>4476</v>
      </c>
      <c r="AE385" t="s">
        <v>3435</v>
      </c>
      <c r="AF385" t="s">
        <v>2227</v>
      </c>
      <c r="AG385" t="s">
        <v>3365</v>
      </c>
      <c r="AH385" t="s">
        <v>5912</v>
      </c>
      <c r="AI385" t="s">
        <v>5913</v>
      </c>
      <c r="AJ385" t="s">
        <v>3365</v>
      </c>
      <c r="AK385">
        <v>1</v>
      </c>
      <c r="AL385" t="s">
        <v>4474</v>
      </c>
      <c r="AM385" t="s">
        <v>78</v>
      </c>
      <c r="AN385">
        <v>180400030901</v>
      </c>
      <c r="AO385" t="s">
        <v>78</v>
      </c>
      <c r="AP385">
        <v>1291.3</v>
      </c>
      <c r="AQ385" t="s">
        <v>78</v>
      </c>
      <c r="AR385" t="s">
        <v>4430</v>
      </c>
      <c r="AS385" t="s">
        <v>4431</v>
      </c>
      <c r="AT385" t="s">
        <v>78</v>
      </c>
      <c r="AU385" t="s">
        <v>78</v>
      </c>
      <c r="AV385" t="s">
        <v>78</v>
      </c>
      <c r="AW385" t="s">
        <v>78</v>
      </c>
      <c r="AX385" t="s">
        <v>78</v>
      </c>
      <c r="AY385" t="s">
        <v>78</v>
      </c>
      <c r="AZ385" t="s">
        <v>78</v>
      </c>
      <c r="BA385" t="s">
        <v>78</v>
      </c>
      <c r="BB385" t="s">
        <v>78</v>
      </c>
      <c r="BC385" t="s">
        <v>78</v>
      </c>
      <c r="BD385" t="s">
        <v>55</v>
      </c>
      <c r="BE385" t="s">
        <v>78</v>
      </c>
      <c r="BF385" t="s">
        <v>78</v>
      </c>
      <c r="BG385" t="s">
        <v>78</v>
      </c>
      <c r="BH385" t="s">
        <v>78</v>
      </c>
      <c r="BI385" t="s">
        <v>78</v>
      </c>
      <c r="BJ385" t="s">
        <v>78</v>
      </c>
      <c r="BK385" t="s">
        <v>78</v>
      </c>
      <c r="BL385" t="s">
        <v>78</v>
      </c>
      <c r="BM385" t="s">
        <v>78</v>
      </c>
      <c r="BN385" t="s">
        <v>55</v>
      </c>
      <c r="BO385" t="s">
        <v>55</v>
      </c>
      <c r="BP385" t="s">
        <v>78</v>
      </c>
      <c r="BQ385" t="s">
        <v>4468</v>
      </c>
      <c r="BR385">
        <v>1800</v>
      </c>
      <c r="BS385" s="45">
        <v>40357</v>
      </c>
      <c r="BT385" s="45">
        <v>40899</v>
      </c>
    </row>
    <row r="386" spans="1:72" x14ac:dyDescent="0.25">
      <c r="A386">
        <v>383</v>
      </c>
      <c r="B386">
        <v>50878</v>
      </c>
      <c r="C386">
        <v>55889</v>
      </c>
      <c r="D386" t="s">
        <v>792</v>
      </c>
      <c r="E386" t="s">
        <v>5914</v>
      </c>
      <c r="F386">
        <v>0</v>
      </c>
      <c r="H386">
        <v>0</v>
      </c>
      <c r="J386">
        <v>0</v>
      </c>
      <c r="O386">
        <v>2241471</v>
      </c>
      <c r="P386">
        <v>6298740</v>
      </c>
      <c r="Q386">
        <v>3</v>
      </c>
      <c r="R386">
        <v>38.147199999999998</v>
      </c>
      <c r="S386">
        <v>-121.4143</v>
      </c>
      <c r="T386" t="s">
        <v>325</v>
      </c>
      <c r="U386" t="s">
        <v>796</v>
      </c>
      <c r="V386" t="s">
        <v>87</v>
      </c>
      <c r="W386" t="s">
        <v>87</v>
      </c>
      <c r="X386" t="s">
        <v>4474</v>
      </c>
      <c r="Y386" t="s">
        <v>59</v>
      </c>
      <c r="Z386" t="s">
        <v>4859</v>
      </c>
      <c r="AC386">
        <v>41186</v>
      </c>
      <c r="AD386" t="s">
        <v>4476</v>
      </c>
      <c r="AE386" t="s">
        <v>4558</v>
      </c>
      <c r="AF386" t="s">
        <v>4106</v>
      </c>
      <c r="AG386" t="s">
        <v>793</v>
      </c>
      <c r="AH386" t="s">
        <v>5915</v>
      </c>
      <c r="AJ386" t="s">
        <v>794</v>
      </c>
      <c r="AK386">
        <v>1</v>
      </c>
      <c r="AL386" t="s">
        <v>4474</v>
      </c>
      <c r="AM386" t="s">
        <v>78</v>
      </c>
      <c r="AN386">
        <v>180400121105</v>
      </c>
      <c r="AO386" t="s">
        <v>78</v>
      </c>
      <c r="AP386">
        <v>78</v>
      </c>
      <c r="AQ386" t="s">
        <v>78</v>
      </c>
      <c r="AR386" t="s">
        <v>4430</v>
      </c>
      <c r="AS386" t="s">
        <v>4431</v>
      </c>
      <c r="AT386" t="s">
        <v>78</v>
      </c>
      <c r="AU386" t="s">
        <v>78</v>
      </c>
      <c r="AV386" t="s">
        <v>78</v>
      </c>
      <c r="AW386" t="s">
        <v>78</v>
      </c>
      <c r="AX386" t="s">
        <v>78</v>
      </c>
      <c r="AY386" t="s">
        <v>78</v>
      </c>
      <c r="AZ386" t="s">
        <v>78</v>
      </c>
      <c r="BA386" t="s">
        <v>78</v>
      </c>
      <c r="BB386" t="s">
        <v>78</v>
      </c>
      <c r="BC386" t="s">
        <v>78</v>
      </c>
      <c r="BD386" t="s">
        <v>55</v>
      </c>
      <c r="BE386" t="s">
        <v>78</v>
      </c>
      <c r="BF386" t="s">
        <v>78</v>
      </c>
      <c r="BG386" t="s">
        <v>78</v>
      </c>
      <c r="BH386" t="s">
        <v>78</v>
      </c>
      <c r="BI386" t="s">
        <v>78</v>
      </c>
      <c r="BJ386" t="s">
        <v>78</v>
      </c>
      <c r="BK386" t="s">
        <v>78</v>
      </c>
      <c r="BL386" t="s">
        <v>78</v>
      </c>
      <c r="BM386" t="s">
        <v>78</v>
      </c>
      <c r="BN386" t="s">
        <v>55</v>
      </c>
      <c r="BO386" t="s">
        <v>78</v>
      </c>
      <c r="BP386" t="s">
        <v>78</v>
      </c>
      <c r="BQ386" t="s">
        <v>4432</v>
      </c>
      <c r="BR386">
        <v>1960</v>
      </c>
      <c r="BS386" s="45">
        <v>40350</v>
      </c>
      <c r="BT386" s="45">
        <v>40989</v>
      </c>
    </row>
    <row r="387" spans="1:72" x14ac:dyDescent="0.25">
      <c r="A387">
        <v>384</v>
      </c>
      <c r="B387">
        <v>51268</v>
      </c>
      <c r="C387">
        <v>56061</v>
      </c>
      <c r="D387" t="s">
        <v>891</v>
      </c>
      <c r="E387" t="s">
        <v>5916</v>
      </c>
      <c r="F387">
        <v>0</v>
      </c>
      <c r="H387">
        <v>0</v>
      </c>
      <c r="J387">
        <v>0</v>
      </c>
      <c r="O387">
        <v>2089612</v>
      </c>
      <c r="P387">
        <v>6489431</v>
      </c>
      <c r="Q387">
        <v>2</v>
      </c>
      <c r="R387">
        <v>38.899799999999999</v>
      </c>
      <c r="S387">
        <v>-122.2538</v>
      </c>
      <c r="T387" t="s">
        <v>137</v>
      </c>
      <c r="U387" t="s">
        <v>893</v>
      </c>
      <c r="V387" t="s">
        <v>87</v>
      </c>
      <c r="W387" t="s">
        <v>87</v>
      </c>
      <c r="X387" t="s">
        <v>4629</v>
      </c>
      <c r="Y387" t="s">
        <v>170</v>
      </c>
      <c r="Z387" t="s">
        <v>5917</v>
      </c>
      <c r="AB387" t="s">
        <v>5918</v>
      </c>
      <c r="AC387">
        <v>41219</v>
      </c>
      <c r="AE387" t="s">
        <v>4633</v>
      </c>
      <c r="AF387" t="s">
        <v>5919</v>
      </c>
      <c r="AG387" t="s">
        <v>892</v>
      </c>
      <c r="AH387" t="s">
        <v>5920</v>
      </c>
      <c r="AJ387" t="s">
        <v>892</v>
      </c>
      <c r="AK387">
        <v>1</v>
      </c>
      <c r="AL387" t="s">
        <v>4629</v>
      </c>
      <c r="AM387" t="s">
        <v>78</v>
      </c>
      <c r="AN387">
        <v>180201160701</v>
      </c>
      <c r="AO387" t="s">
        <v>78</v>
      </c>
      <c r="AP387" t="s">
        <v>78</v>
      </c>
      <c r="AQ387" t="s">
        <v>78</v>
      </c>
      <c r="AR387" t="s">
        <v>4430</v>
      </c>
      <c r="AS387" t="s">
        <v>4431</v>
      </c>
      <c r="AT387" t="s">
        <v>78</v>
      </c>
      <c r="AU387" t="s">
        <v>78</v>
      </c>
      <c r="AV387" t="s">
        <v>78</v>
      </c>
      <c r="AW387" t="s">
        <v>78</v>
      </c>
      <c r="AX387" t="s">
        <v>78</v>
      </c>
      <c r="AY387" t="s">
        <v>78</v>
      </c>
      <c r="AZ387" t="s">
        <v>78</v>
      </c>
      <c r="BA387" t="s">
        <v>78</v>
      </c>
      <c r="BB387" t="s">
        <v>78</v>
      </c>
      <c r="BC387" t="s">
        <v>78</v>
      </c>
      <c r="BD387" t="s">
        <v>55</v>
      </c>
      <c r="BE387" t="s">
        <v>78</v>
      </c>
      <c r="BF387" t="s">
        <v>78</v>
      </c>
      <c r="BG387" t="s">
        <v>78</v>
      </c>
      <c r="BH387" t="s">
        <v>78</v>
      </c>
      <c r="BI387" t="s">
        <v>78</v>
      </c>
      <c r="BJ387" t="s">
        <v>78</v>
      </c>
      <c r="BK387" t="s">
        <v>78</v>
      </c>
      <c r="BL387" t="s">
        <v>55</v>
      </c>
      <c r="BM387" t="s">
        <v>78</v>
      </c>
      <c r="BN387" t="s">
        <v>78</v>
      </c>
      <c r="BO387" t="s">
        <v>55</v>
      </c>
      <c r="BP387" t="s">
        <v>78</v>
      </c>
      <c r="BQ387" t="s">
        <v>4432</v>
      </c>
      <c r="BR387">
        <v>1874</v>
      </c>
      <c r="BS387" s="45">
        <v>40354</v>
      </c>
      <c r="BT387" s="45">
        <v>41004</v>
      </c>
    </row>
    <row r="388" spans="1:72" x14ac:dyDescent="0.25">
      <c r="A388">
        <v>385</v>
      </c>
      <c r="B388">
        <v>47492</v>
      </c>
      <c r="C388">
        <v>54650</v>
      </c>
      <c r="D388" t="s">
        <v>3106</v>
      </c>
      <c r="E388" t="s">
        <v>5921</v>
      </c>
      <c r="F388">
        <v>3</v>
      </c>
      <c r="G388" t="s">
        <v>87</v>
      </c>
      <c r="H388">
        <v>5</v>
      </c>
      <c r="I388" t="s">
        <v>4421</v>
      </c>
      <c r="J388">
        <v>3</v>
      </c>
      <c r="N388" t="s">
        <v>4423</v>
      </c>
      <c r="O388">
        <v>2238660</v>
      </c>
      <c r="P388">
        <v>6296384</v>
      </c>
      <c r="Q388">
        <v>3</v>
      </c>
      <c r="R388">
        <v>38.139400000000002</v>
      </c>
      <c r="S388">
        <v>-121.4224</v>
      </c>
      <c r="T388" t="s">
        <v>1634</v>
      </c>
      <c r="U388" t="s">
        <v>2560</v>
      </c>
      <c r="V388" t="s">
        <v>87</v>
      </c>
      <c r="W388" t="s">
        <v>87</v>
      </c>
      <c r="X388" t="s">
        <v>4474</v>
      </c>
      <c r="Y388" t="s">
        <v>59</v>
      </c>
      <c r="Z388" t="s">
        <v>4859</v>
      </c>
      <c r="AA388" t="s">
        <v>3107</v>
      </c>
      <c r="AB388" t="s">
        <v>69</v>
      </c>
      <c r="AC388">
        <v>40912</v>
      </c>
      <c r="AD388" t="s">
        <v>4476</v>
      </c>
      <c r="AE388" t="s">
        <v>4558</v>
      </c>
      <c r="AF388" t="s">
        <v>4106</v>
      </c>
      <c r="AG388" t="s">
        <v>3102</v>
      </c>
      <c r="AH388" t="s">
        <v>5922</v>
      </c>
      <c r="AI388" t="s">
        <v>5923</v>
      </c>
      <c r="AJ388" t="s">
        <v>3103</v>
      </c>
      <c r="AK388">
        <v>1</v>
      </c>
      <c r="AL388" t="s">
        <v>4474</v>
      </c>
      <c r="AM388" t="s">
        <v>78</v>
      </c>
      <c r="AN388">
        <v>180400121105</v>
      </c>
      <c r="AO388" t="s">
        <v>78</v>
      </c>
      <c r="AP388">
        <v>235</v>
      </c>
      <c r="AQ388" t="s">
        <v>78</v>
      </c>
      <c r="AR388" t="s">
        <v>4430</v>
      </c>
      <c r="AS388" t="s">
        <v>4431</v>
      </c>
      <c r="AT388" t="s">
        <v>78</v>
      </c>
      <c r="AU388" t="s">
        <v>78</v>
      </c>
      <c r="AV388" t="s">
        <v>78</v>
      </c>
      <c r="AW388" t="s">
        <v>78</v>
      </c>
      <c r="AX388" t="s">
        <v>78</v>
      </c>
      <c r="AY388" t="s">
        <v>78</v>
      </c>
      <c r="AZ388" t="s">
        <v>78</v>
      </c>
      <c r="BA388" t="s">
        <v>78</v>
      </c>
      <c r="BB388" t="s">
        <v>78</v>
      </c>
      <c r="BC388" t="s">
        <v>78</v>
      </c>
      <c r="BD388" t="s">
        <v>55</v>
      </c>
      <c r="BE388" t="s">
        <v>78</v>
      </c>
      <c r="BF388" t="s">
        <v>78</v>
      </c>
      <c r="BG388" t="s">
        <v>78</v>
      </c>
      <c r="BH388" t="s">
        <v>78</v>
      </c>
      <c r="BI388" t="s">
        <v>78</v>
      </c>
      <c r="BJ388" t="s">
        <v>78</v>
      </c>
      <c r="BK388" t="s">
        <v>78</v>
      </c>
      <c r="BL388" t="s">
        <v>78</v>
      </c>
      <c r="BM388" t="s">
        <v>78</v>
      </c>
      <c r="BN388" t="s">
        <v>55</v>
      </c>
      <c r="BO388" t="s">
        <v>55</v>
      </c>
      <c r="BP388" t="s">
        <v>78</v>
      </c>
      <c r="BQ388" t="s">
        <v>4432</v>
      </c>
      <c r="BR388">
        <v>1900</v>
      </c>
      <c r="BS388" s="45">
        <v>40360</v>
      </c>
      <c r="BT388" s="45">
        <v>40900</v>
      </c>
    </row>
    <row r="389" spans="1:72" x14ac:dyDescent="0.25">
      <c r="A389">
        <v>386</v>
      </c>
      <c r="B389">
        <v>47493</v>
      </c>
      <c r="C389">
        <v>54652</v>
      </c>
      <c r="D389" t="s">
        <v>3108</v>
      </c>
      <c r="E389" t="s">
        <v>5924</v>
      </c>
      <c r="F389">
        <v>4</v>
      </c>
      <c r="G389" t="s">
        <v>87</v>
      </c>
      <c r="H389">
        <v>5</v>
      </c>
      <c r="I389" t="s">
        <v>4421</v>
      </c>
      <c r="J389">
        <v>33</v>
      </c>
      <c r="N389" t="s">
        <v>4423</v>
      </c>
      <c r="O389">
        <v>2241253</v>
      </c>
      <c r="P389">
        <v>6294198</v>
      </c>
      <c r="Q389">
        <v>3</v>
      </c>
      <c r="R389">
        <v>38.146500000000003</v>
      </c>
      <c r="S389">
        <v>-121.4301</v>
      </c>
      <c r="T389" t="s">
        <v>58</v>
      </c>
      <c r="U389" t="s">
        <v>2560</v>
      </c>
      <c r="V389" t="s">
        <v>87</v>
      </c>
      <c r="W389" t="s">
        <v>87</v>
      </c>
      <c r="X389" t="s">
        <v>4474</v>
      </c>
      <c r="Y389" t="s">
        <v>59</v>
      </c>
      <c r="Z389" t="s">
        <v>4859</v>
      </c>
      <c r="AA389" t="s">
        <v>3109</v>
      </c>
      <c r="AB389" t="s">
        <v>5925</v>
      </c>
      <c r="AC389">
        <v>40912</v>
      </c>
      <c r="AD389" t="s">
        <v>4476</v>
      </c>
      <c r="AE389" t="s">
        <v>4558</v>
      </c>
      <c r="AF389" t="s">
        <v>4106</v>
      </c>
      <c r="AG389" t="s">
        <v>3102</v>
      </c>
      <c r="AH389" t="s">
        <v>5926</v>
      </c>
      <c r="AI389" t="s">
        <v>5927</v>
      </c>
      <c r="AJ389" t="s">
        <v>3103</v>
      </c>
      <c r="AK389">
        <v>1</v>
      </c>
      <c r="AL389" t="s">
        <v>4474</v>
      </c>
      <c r="AM389" t="s">
        <v>78</v>
      </c>
      <c r="AN389">
        <v>180400121105</v>
      </c>
      <c r="AO389" t="s">
        <v>78</v>
      </c>
      <c r="AP389">
        <v>575</v>
      </c>
      <c r="AQ389" t="s">
        <v>78</v>
      </c>
      <c r="AR389" t="s">
        <v>4430</v>
      </c>
      <c r="AS389" t="s">
        <v>4431</v>
      </c>
      <c r="AT389" t="s">
        <v>78</v>
      </c>
      <c r="AU389" t="s">
        <v>78</v>
      </c>
      <c r="AV389" t="s">
        <v>78</v>
      </c>
      <c r="AW389" t="s">
        <v>78</v>
      </c>
      <c r="AX389" t="s">
        <v>78</v>
      </c>
      <c r="AY389" t="s">
        <v>78</v>
      </c>
      <c r="AZ389" t="s">
        <v>78</v>
      </c>
      <c r="BA389" t="s">
        <v>78</v>
      </c>
      <c r="BB389" t="s">
        <v>78</v>
      </c>
      <c r="BC389" t="s">
        <v>78</v>
      </c>
      <c r="BD389" t="s">
        <v>55</v>
      </c>
      <c r="BE389" t="s">
        <v>78</v>
      </c>
      <c r="BF389" t="s">
        <v>78</v>
      </c>
      <c r="BG389" t="s">
        <v>78</v>
      </c>
      <c r="BH389" t="s">
        <v>78</v>
      </c>
      <c r="BI389" t="s">
        <v>78</v>
      </c>
      <c r="BJ389" t="s">
        <v>78</v>
      </c>
      <c r="BK389" t="s">
        <v>78</v>
      </c>
      <c r="BL389" t="s">
        <v>78</v>
      </c>
      <c r="BM389" t="s">
        <v>78</v>
      </c>
      <c r="BN389" t="s">
        <v>55</v>
      </c>
      <c r="BO389" t="s">
        <v>55</v>
      </c>
      <c r="BP389" t="s">
        <v>78</v>
      </c>
      <c r="BQ389" t="s">
        <v>4432</v>
      </c>
      <c r="BR389">
        <v>1800</v>
      </c>
      <c r="BS389" s="45">
        <v>40360</v>
      </c>
      <c r="BT389" s="45">
        <v>40900</v>
      </c>
    </row>
    <row r="390" spans="1:72" x14ac:dyDescent="0.25">
      <c r="A390">
        <v>387</v>
      </c>
      <c r="B390">
        <v>46886</v>
      </c>
      <c r="C390">
        <v>54267</v>
      </c>
      <c r="D390" t="s">
        <v>2157</v>
      </c>
      <c r="E390" t="s">
        <v>5928</v>
      </c>
      <c r="F390">
        <v>0</v>
      </c>
      <c r="H390">
        <v>0</v>
      </c>
      <c r="J390">
        <v>0</v>
      </c>
      <c r="O390">
        <v>1887510</v>
      </c>
      <c r="P390">
        <v>6688231</v>
      </c>
      <c r="Q390">
        <v>2</v>
      </c>
      <c r="R390">
        <v>38.344299999999997</v>
      </c>
      <c r="S390">
        <v>-121.5587</v>
      </c>
      <c r="T390" t="s">
        <v>1634</v>
      </c>
      <c r="U390" t="s">
        <v>137</v>
      </c>
      <c r="V390" t="s">
        <v>87</v>
      </c>
      <c r="W390" t="s">
        <v>87</v>
      </c>
      <c r="X390" t="s">
        <v>4538</v>
      </c>
      <c r="Y390" t="s">
        <v>170</v>
      </c>
      <c r="Z390" t="s">
        <v>4539</v>
      </c>
      <c r="AA390" t="s">
        <v>5929</v>
      </c>
      <c r="AB390" t="s">
        <v>5930</v>
      </c>
      <c r="AC390">
        <v>40886</v>
      </c>
      <c r="AD390" t="s">
        <v>4476</v>
      </c>
      <c r="AE390" t="s">
        <v>4540</v>
      </c>
      <c r="AF390" t="s">
        <v>4541</v>
      </c>
      <c r="AG390" t="s">
        <v>910</v>
      </c>
      <c r="AH390" t="s">
        <v>5931</v>
      </c>
      <c r="AJ390" t="s">
        <v>911</v>
      </c>
      <c r="AK390">
        <v>1</v>
      </c>
      <c r="AL390" t="s">
        <v>4538</v>
      </c>
      <c r="AM390" t="s">
        <v>78</v>
      </c>
      <c r="AN390">
        <v>180201630702</v>
      </c>
      <c r="AO390" t="s">
        <v>78</v>
      </c>
      <c r="AP390">
        <v>160</v>
      </c>
      <c r="AQ390" t="s">
        <v>78</v>
      </c>
      <c r="AR390" t="s">
        <v>4430</v>
      </c>
      <c r="AS390" t="s">
        <v>4431</v>
      </c>
      <c r="AT390" t="s">
        <v>78</v>
      </c>
      <c r="AU390" t="s">
        <v>78</v>
      </c>
      <c r="AV390" t="s">
        <v>78</v>
      </c>
      <c r="AW390" t="s">
        <v>78</v>
      </c>
      <c r="AX390" t="s">
        <v>78</v>
      </c>
      <c r="AY390" t="s">
        <v>78</v>
      </c>
      <c r="AZ390" t="s">
        <v>78</v>
      </c>
      <c r="BA390" t="s">
        <v>78</v>
      </c>
      <c r="BB390" t="s">
        <v>78</v>
      </c>
      <c r="BC390" t="s">
        <v>78</v>
      </c>
      <c r="BD390" t="s">
        <v>55</v>
      </c>
      <c r="BE390" t="s">
        <v>78</v>
      </c>
      <c r="BF390" t="s">
        <v>78</v>
      </c>
      <c r="BG390" t="s">
        <v>78</v>
      </c>
      <c r="BH390" t="s">
        <v>78</v>
      </c>
      <c r="BI390" t="s">
        <v>78</v>
      </c>
      <c r="BJ390" t="s">
        <v>78</v>
      </c>
      <c r="BK390" t="s">
        <v>78</v>
      </c>
      <c r="BL390" t="s">
        <v>78</v>
      </c>
      <c r="BM390" t="s">
        <v>78</v>
      </c>
      <c r="BN390" t="s">
        <v>55</v>
      </c>
      <c r="BO390" t="s">
        <v>55</v>
      </c>
      <c r="BP390" t="s">
        <v>78</v>
      </c>
      <c r="BQ390" t="s">
        <v>4468</v>
      </c>
      <c r="BR390">
        <v>1800</v>
      </c>
      <c r="BS390" s="45">
        <v>40359</v>
      </c>
      <c r="BT390" s="45">
        <v>40521</v>
      </c>
    </row>
    <row r="391" spans="1:72" x14ac:dyDescent="0.25">
      <c r="A391">
        <v>388</v>
      </c>
      <c r="B391">
        <v>47347</v>
      </c>
      <c r="C391">
        <v>54459</v>
      </c>
      <c r="D391" t="s">
        <v>3527</v>
      </c>
      <c r="E391" t="s">
        <v>5932</v>
      </c>
      <c r="F391">
        <v>3</v>
      </c>
      <c r="G391" t="s">
        <v>87</v>
      </c>
      <c r="H391">
        <v>4</v>
      </c>
      <c r="I391" t="s">
        <v>4421</v>
      </c>
      <c r="J391">
        <v>24</v>
      </c>
      <c r="L391" t="s">
        <v>4435</v>
      </c>
      <c r="M391" t="s">
        <v>4422</v>
      </c>
      <c r="N391" t="s">
        <v>4423</v>
      </c>
      <c r="O391">
        <v>2221460</v>
      </c>
      <c r="P391">
        <v>6279129</v>
      </c>
      <c r="Q391">
        <v>3</v>
      </c>
      <c r="R391">
        <v>38.091700000000003</v>
      </c>
      <c r="S391">
        <v>-121.48180000000001</v>
      </c>
      <c r="T391" t="s">
        <v>128</v>
      </c>
      <c r="U391" t="s">
        <v>5349</v>
      </c>
      <c r="V391" t="s">
        <v>87</v>
      </c>
      <c r="W391" t="s">
        <v>87</v>
      </c>
      <c r="X391" t="s">
        <v>4474</v>
      </c>
      <c r="Y391" t="s">
        <v>59</v>
      </c>
      <c r="Z391" t="s">
        <v>4334</v>
      </c>
      <c r="AA391" t="s">
        <v>3528</v>
      </c>
      <c r="AB391" t="s">
        <v>5933</v>
      </c>
      <c r="AC391">
        <v>40906</v>
      </c>
      <c r="AD391" t="s">
        <v>4476</v>
      </c>
      <c r="AE391" t="s">
        <v>4558</v>
      </c>
      <c r="AF391" t="s">
        <v>4106</v>
      </c>
      <c r="AG391" t="s">
        <v>2731</v>
      </c>
      <c r="AH391" t="s">
        <v>5934</v>
      </c>
      <c r="AI391" t="s">
        <v>5935</v>
      </c>
      <c r="AJ391" t="s">
        <v>2731</v>
      </c>
      <c r="AK391">
        <v>1</v>
      </c>
      <c r="AL391" t="s">
        <v>4474</v>
      </c>
      <c r="AM391" t="s">
        <v>78</v>
      </c>
      <c r="AN391">
        <v>180400121105</v>
      </c>
      <c r="AO391" t="s">
        <v>78</v>
      </c>
      <c r="AP391" t="s">
        <v>78</v>
      </c>
      <c r="AQ391" t="s">
        <v>78</v>
      </c>
      <c r="AR391" t="s">
        <v>4430</v>
      </c>
      <c r="AS391" t="s">
        <v>4431</v>
      </c>
      <c r="AT391" t="s">
        <v>78</v>
      </c>
      <c r="AU391" t="s">
        <v>78</v>
      </c>
      <c r="AV391" t="s">
        <v>78</v>
      </c>
      <c r="AW391" t="s">
        <v>78</v>
      </c>
      <c r="AX391" t="s">
        <v>78</v>
      </c>
      <c r="AY391" t="s">
        <v>78</v>
      </c>
      <c r="AZ391" t="s">
        <v>78</v>
      </c>
      <c r="BA391" t="s">
        <v>78</v>
      </c>
      <c r="BB391" t="s">
        <v>78</v>
      </c>
      <c r="BC391" t="s">
        <v>78</v>
      </c>
      <c r="BD391" t="s">
        <v>55</v>
      </c>
      <c r="BE391" t="s">
        <v>78</v>
      </c>
      <c r="BF391" t="s">
        <v>78</v>
      </c>
      <c r="BG391" t="s">
        <v>78</v>
      </c>
      <c r="BH391" t="s">
        <v>78</v>
      </c>
      <c r="BI391" t="s">
        <v>78</v>
      </c>
      <c r="BJ391" t="s">
        <v>78</v>
      </c>
      <c r="BK391" t="s">
        <v>78</v>
      </c>
      <c r="BL391" t="s">
        <v>78</v>
      </c>
      <c r="BM391" t="s">
        <v>78</v>
      </c>
      <c r="BN391" t="s">
        <v>55</v>
      </c>
      <c r="BO391" t="s">
        <v>55</v>
      </c>
      <c r="BP391" t="s">
        <v>78</v>
      </c>
      <c r="BQ391" t="s">
        <v>4432</v>
      </c>
      <c r="BR391">
        <v>1800</v>
      </c>
      <c r="BS391" s="45">
        <v>40359</v>
      </c>
      <c r="BT391" s="45">
        <v>40897</v>
      </c>
    </row>
    <row r="392" spans="1:72" x14ac:dyDescent="0.25">
      <c r="A392">
        <v>389</v>
      </c>
      <c r="B392">
        <v>47425</v>
      </c>
      <c r="C392">
        <v>54791</v>
      </c>
      <c r="D392" t="s">
        <v>2942</v>
      </c>
      <c r="E392" t="s">
        <v>5936</v>
      </c>
      <c r="F392">
        <v>1</v>
      </c>
      <c r="G392" t="s">
        <v>4420</v>
      </c>
      <c r="H392">
        <v>6</v>
      </c>
      <c r="I392" t="s">
        <v>4421</v>
      </c>
      <c r="J392">
        <v>29</v>
      </c>
      <c r="L392" t="s">
        <v>4448</v>
      </c>
      <c r="N392" t="s">
        <v>4423</v>
      </c>
      <c r="O392">
        <v>2122366</v>
      </c>
      <c r="P392">
        <v>6317248</v>
      </c>
      <c r="Q392">
        <v>3</v>
      </c>
      <c r="R392">
        <v>37.820599999999999</v>
      </c>
      <c r="S392">
        <v>-121.3462</v>
      </c>
      <c r="T392" t="s">
        <v>2945</v>
      </c>
      <c r="U392" t="s">
        <v>627</v>
      </c>
      <c r="V392" t="s">
        <v>87</v>
      </c>
      <c r="W392" t="s">
        <v>87</v>
      </c>
      <c r="X392" t="s">
        <v>4474</v>
      </c>
      <c r="Y392" t="s">
        <v>59</v>
      </c>
      <c r="Z392" t="s">
        <v>4222</v>
      </c>
      <c r="AA392" t="s">
        <v>2946</v>
      </c>
      <c r="AB392" t="s">
        <v>5937</v>
      </c>
      <c r="AC392">
        <v>40911</v>
      </c>
      <c r="AD392" t="s">
        <v>4476</v>
      </c>
      <c r="AE392" t="s">
        <v>3435</v>
      </c>
      <c r="AF392" t="s">
        <v>5052</v>
      </c>
      <c r="AG392" t="s">
        <v>2943</v>
      </c>
      <c r="AH392" t="s">
        <v>5938</v>
      </c>
      <c r="AI392" t="s">
        <v>5939</v>
      </c>
      <c r="AJ392" t="s">
        <v>2944</v>
      </c>
      <c r="AK392">
        <v>1</v>
      </c>
      <c r="AL392" t="s">
        <v>4474</v>
      </c>
      <c r="AM392" t="s">
        <v>78</v>
      </c>
      <c r="AN392">
        <v>180400030601</v>
      </c>
      <c r="AO392" t="s">
        <v>78</v>
      </c>
      <c r="AP392">
        <v>166</v>
      </c>
      <c r="AQ392" t="s">
        <v>78</v>
      </c>
      <c r="AR392" t="s">
        <v>4430</v>
      </c>
      <c r="AS392" t="s">
        <v>4431</v>
      </c>
      <c r="AT392" t="s">
        <v>78</v>
      </c>
      <c r="AU392" t="s">
        <v>78</v>
      </c>
      <c r="AV392" t="s">
        <v>78</v>
      </c>
      <c r="AW392" t="s">
        <v>78</v>
      </c>
      <c r="AX392" t="s">
        <v>78</v>
      </c>
      <c r="AY392" t="s">
        <v>78</v>
      </c>
      <c r="AZ392" t="s">
        <v>78</v>
      </c>
      <c r="BA392" t="s">
        <v>78</v>
      </c>
      <c r="BB392" t="s">
        <v>78</v>
      </c>
      <c r="BC392" t="s">
        <v>78</v>
      </c>
      <c r="BD392" t="s">
        <v>55</v>
      </c>
      <c r="BE392" t="s">
        <v>78</v>
      </c>
      <c r="BF392" t="s">
        <v>78</v>
      </c>
      <c r="BG392" t="s">
        <v>78</v>
      </c>
      <c r="BH392" t="s">
        <v>78</v>
      </c>
      <c r="BI392" t="s">
        <v>78</v>
      </c>
      <c r="BJ392" t="s">
        <v>78</v>
      </c>
      <c r="BK392" t="s">
        <v>78</v>
      </c>
      <c r="BL392" t="s">
        <v>78</v>
      </c>
      <c r="BM392" t="s">
        <v>78</v>
      </c>
      <c r="BN392" t="s">
        <v>55</v>
      </c>
      <c r="BO392" t="s">
        <v>55</v>
      </c>
      <c r="BP392" t="s">
        <v>78</v>
      </c>
      <c r="BQ392" t="s">
        <v>4468</v>
      </c>
      <c r="BR392">
        <v>1800</v>
      </c>
      <c r="BS392" s="45">
        <v>40353</v>
      </c>
      <c r="BT392" s="45">
        <v>40906</v>
      </c>
    </row>
    <row r="393" spans="1:72" x14ac:dyDescent="0.25">
      <c r="A393">
        <v>390</v>
      </c>
      <c r="B393">
        <v>47648</v>
      </c>
      <c r="C393">
        <v>54382</v>
      </c>
      <c r="D393" t="s">
        <v>2848</v>
      </c>
      <c r="E393" t="s">
        <v>5940</v>
      </c>
      <c r="F393">
        <v>6</v>
      </c>
      <c r="G393" t="s">
        <v>87</v>
      </c>
      <c r="H393">
        <v>4</v>
      </c>
      <c r="I393" t="s">
        <v>4421</v>
      </c>
      <c r="J393">
        <v>28</v>
      </c>
      <c r="L393" t="s">
        <v>4422</v>
      </c>
      <c r="M393" t="s">
        <v>4448</v>
      </c>
      <c r="N393" t="s">
        <v>4423</v>
      </c>
      <c r="O393">
        <v>1889682</v>
      </c>
      <c r="P393">
        <v>6694452</v>
      </c>
      <c r="Q393">
        <v>2</v>
      </c>
      <c r="R393">
        <v>38.350200000000001</v>
      </c>
      <c r="S393">
        <v>-121.53700000000001</v>
      </c>
      <c r="T393" t="s">
        <v>2815</v>
      </c>
      <c r="U393" t="s">
        <v>137</v>
      </c>
      <c r="V393" t="s">
        <v>87</v>
      </c>
      <c r="W393" t="s">
        <v>87</v>
      </c>
      <c r="X393" t="s">
        <v>4538</v>
      </c>
      <c r="Y393" t="s">
        <v>170</v>
      </c>
      <c r="Z393" t="s">
        <v>4539</v>
      </c>
      <c r="AA393" t="s">
        <v>5941</v>
      </c>
      <c r="AB393" t="s">
        <v>5942</v>
      </c>
      <c r="AC393">
        <v>40919</v>
      </c>
      <c r="AD393" t="s">
        <v>4476</v>
      </c>
      <c r="AE393" t="s">
        <v>4540</v>
      </c>
      <c r="AF393" t="s">
        <v>4546</v>
      </c>
      <c r="AG393" t="s">
        <v>2849</v>
      </c>
      <c r="AH393" t="s">
        <v>5943</v>
      </c>
      <c r="AI393" t="s">
        <v>5944</v>
      </c>
      <c r="AJ393" t="s">
        <v>2850</v>
      </c>
      <c r="AK393">
        <v>1</v>
      </c>
      <c r="AL393" t="s">
        <v>4538</v>
      </c>
      <c r="AM393" t="s">
        <v>78</v>
      </c>
      <c r="AN393">
        <v>180201630606</v>
      </c>
      <c r="AO393" t="s">
        <v>78</v>
      </c>
      <c r="AP393">
        <v>82</v>
      </c>
      <c r="AQ393" t="s">
        <v>78</v>
      </c>
      <c r="AR393" t="s">
        <v>4430</v>
      </c>
      <c r="AS393" t="s">
        <v>4431</v>
      </c>
      <c r="AT393" t="s">
        <v>78</v>
      </c>
      <c r="AU393" t="s">
        <v>78</v>
      </c>
      <c r="AV393" t="s">
        <v>78</v>
      </c>
      <c r="AW393" t="s">
        <v>78</v>
      </c>
      <c r="AX393" t="s">
        <v>78</v>
      </c>
      <c r="AY393" t="s">
        <v>78</v>
      </c>
      <c r="AZ393" t="s">
        <v>78</v>
      </c>
      <c r="BA393" t="s">
        <v>78</v>
      </c>
      <c r="BB393" t="s">
        <v>78</v>
      </c>
      <c r="BC393" t="s">
        <v>78</v>
      </c>
      <c r="BD393" t="s">
        <v>55</v>
      </c>
      <c r="BE393" t="s">
        <v>78</v>
      </c>
      <c r="BF393" t="s">
        <v>78</v>
      </c>
      <c r="BG393" t="s">
        <v>78</v>
      </c>
      <c r="BH393" t="s">
        <v>78</v>
      </c>
      <c r="BI393" t="s">
        <v>78</v>
      </c>
      <c r="BJ393" t="s">
        <v>78</v>
      </c>
      <c r="BK393" t="s">
        <v>78</v>
      </c>
      <c r="BL393" t="s">
        <v>78</v>
      </c>
      <c r="BM393" t="s">
        <v>78</v>
      </c>
      <c r="BN393" t="s">
        <v>55</v>
      </c>
      <c r="BO393" t="s">
        <v>55</v>
      </c>
      <c r="BP393" t="s">
        <v>78</v>
      </c>
      <c r="BQ393" t="s">
        <v>4432</v>
      </c>
      <c r="BR393">
        <v>1800</v>
      </c>
      <c r="BS393" s="45">
        <v>40359</v>
      </c>
      <c r="BT393" s="45">
        <v>40896</v>
      </c>
    </row>
    <row r="394" spans="1:72" x14ac:dyDescent="0.25">
      <c r="A394">
        <v>391</v>
      </c>
      <c r="B394">
        <v>47650</v>
      </c>
      <c r="C394">
        <v>54385</v>
      </c>
      <c r="D394" t="s">
        <v>2839</v>
      </c>
      <c r="E394" t="s">
        <v>5945</v>
      </c>
      <c r="F394">
        <v>0</v>
      </c>
      <c r="H394">
        <v>0</v>
      </c>
      <c r="J394">
        <v>0</v>
      </c>
      <c r="N394" t="s">
        <v>4423</v>
      </c>
      <c r="O394">
        <v>2180234</v>
      </c>
      <c r="P394">
        <v>6326646</v>
      </c>
      <c r="Q394">
        <v>3</v>
      </c>
      <c r="R394">
        <v>37.979700000000001</v>
      </c>
      <c r="S394">
        <v>-121.3154</v>
      </c>
      <c r="T394" t="s">
        <v>57</v>
      </c>
      <c r="U394" t="s">
        <v>2843</v>
      </c>
      <c r="V394" t="s">
        <v>87</v>
      </c>
      <c r="W394" t="s">
        <v>87</v>
      </c>
      <c r="X394" t="s">
        <v>4474</v>
      </c>
      <c r="Y394" t="s">
        <v>59</v>
      </c>
      <c r="Z394" t="s">
        <v>4511</v>
      </c>
      <c r="AA394" t="s">
        <v>5946</v>
      </c>
      <c r="AB394" t="s">
        <v>5947</v>
      </c>
      <c r="AC394">
        <v>40919</v>
      </c>
      <c r="AD394" t="s">
        <v>4476</v>
      </c>
      <c r="AE394" t="s">
        <v>3435</v>
      </c>
      <c r="AF394" t="s">
        <v>5688</v>
      </c>
      <c r="AG394" t="s">
        <v>2840</v>
      </c>
      <c r="AH394" t="s">
        <v>5948</v>
      </c>
      <c r="AJ394" t="s">
        <v>2841</v>
      </c>
      <c r="AK394">
        <v>1</v>
      </c>
      <c r="AL394" t="s">
        <v>4474</v>
      </c>
      <c r="AM394" t="s">
        <v>78</v>
      </c>
      <c r="AN394">
        <v>180400030501</v>
      </c>
      <c r="AO394" t="s">
        <v>78</v>
      </c>
      <c r="AP394">
        <v>176</v>
      </c>
      <c r="AQ394" t="s">
        <v>78</v>
      </c>
      <c r="AR394" t="s">
        <v>4430</v>
      </c>
      <c r="AS394" t="s">
        <v>4431</v>
      </c>
      <c r="AT394" t="s">
        <v>78</v>
      </c>
      <c r="AU394" t="s">
        <v>78</v>
      </c>
      <c r="AV394" t="s">
        <v>78</v>
      </c>
      <c r="AW394" t="s">
        <v>78</v>
      </c>
      <c r="AX394" t="s">
        <v>78</v>
      </c>
      <c r="AY394" t="s">
        <v>78</v>
      </c>
      <c r="AZ394" t="s">
        <v>78</v>
      </c>
      <c r="BA394" t="s">
        <v>78</v>
      </c>
      <c r="BB394" t="s">
        <v>78</v>
      </c>
      <c r="BC394" t="s">
        <v>78</v>
      </c>
      <c r="BD394" t="s">
        <v>55</v>
      </c>
      <c r="BE394" t="s">
        <v>78</v>
      </c>
      <c r="BF394" t="s">
        <v>78</v>
      </c>
      <c r="BG394" t="s">
        <v>78</v>
      </c>
      <c r="BH394" t="s">
        <v>78</v>
      </c>
      <c r="BI394" t="s">
        <v>78</v>
      </c>
      <c r="BJ394" t="s">
        <v>78</v>
      </c>
      <c r="BK394" t="s">
        <v>78</v>
      </c>
      <c r="BL394" t="s">
        <v>78</v>
      </c>
      <c r="BM394" t="s">
        <v>78</v>
      </c>
      <c r="BN394" t="s">
        <v>55</v>
      </c>
      <c r="BO394" t="s">
        <v>55</v>
      </c>
      <c r="BP394" t="s">
        <v>78</v>
      </c>
      <c r="BQ394" t="s">
        <v>4432</v>
      </c>
      <c r="BR394">
        <v>1995</v>
      </c>
      <c r="BS394" s="45">
        <v>40359</v>
      </c>
      <c r="BT394" s="45">
        <v>40896</v>
      </c>
    </row>
    <row r="395" spans="1:72" x14ac:dyDescent="0.25">
      <c r="A395">
        <v>392</v>
      </c>
      <c r="B395">
        <v>47652</v>
      </c>
      <c r="C395">
        <v>54429</v>
      </c>
      <c r="D395" t="s">
        <v>2858</v>
      </c>
      <c r="E395" t="s">
        <v>5949</v>
      </c>
      <c r="F395">
        <v>0</v>
      </c>
      <c r="H395">
        <v>0</v>
      </c>
      <c r="J395">
        <v>0</v>
      </c>
      <c r="N395" t="s">
        <v>4423</v>
      </c>
      <c r="O395">
        <v>2128663</v>
      </c>
      <c r="P395">
        <v>6325779</v>
      </c>
      <c r="Q395">
        <v>3</v>
      </c>
      <c r="R395">
        <v>37.838099999999997</v>
      </c>
      <c r="S395">
        <v>-121.3169</v>
      </c>
      <c r="T395" t="s">
        <v>2815</v>
      </c>
      <c r="U395" t="s">
        <v>57</v>
      </c>
      <c r="V395" t="s">
        <v>87</v>
      </c>
      <c r="W395" t="s">
        <v>87</v>
      </c>
      <c r="X395" t="s">
        <v>4474</v>
      </c>
      <c r="Y395" t="s">
        <v>59</v>
      </c>
      <c r="Z395" t="s">
        <v>4222</v>
      </c>
      <c r="AA395" t="s">
        <v>5950</v>
      </c>
      <c r="AC395">
        <v>40919</v>
      </c>
      <c r="AD395" t="s">
        <v>4476</v>
      </c>
      <c r="AE395" t="s">
        <v>3435</v>
      </c>
      <c r="AF395" t="s">
        <v>4512</v>
      </c>
      <c r="AG395" t="s">
        <v>2859</v>
      </c>
      <c r="AH395" t="s">
        <v>5951</v>
      </c>
      <c r="AJ395" t="s">
        <v>5952</v>
      </c>
      <c r="AK395">
        <v>1</v>
      </c>
      <c r="AL395" t="s">
        <v>4474</v>
      </c>
      <c r="AM395" t="s">
        <v>78</v>
      </c>
      <c r="AN395">
        <v>180400030205</v>
      </c>
      <c r="AO395" t="s">
        <v>78</v>
      </c>
      <c r="AP395">
        <v>413</v>
      </c>
      <c r="AQ395" t="s">
        <v>78</v>
      </c>
      <c r="AR395" t="s">
        <v>4430</v>
      </c>
      <c r="AS395" t="s">
        <v>4431</v>
      </c>
      <c r="AT395" t="s">
        <v>78</v>
      </c>
      <c r="AU395" t="s">
        <v>78</v>
      </c>
      <c r="AV395" t="s">
        <v>78</v>
      </c>
      <c r="AW395" t="s">
        <v>78</v>
      </c>
      <c r="AX395" t="s">
        <v>78</v>
      </c>
      <c r="AY395" t="s">
        <v>78</v>
      </c>
      <c r="AZ395" t="s">
        <v>78</v>
      </c>
      <c r="BA395" t="s">
        <v>78</v>
      </c>
      <c r="BB395" t="s">
        <v>78</v>
      </c>
      <c r="BC395" t="s">
        <v>78</v>
      </c>
      <c r="BD395" t="s">
        <v>55</v>
      </c>
      <c r="BE395" t="s">
        <v>78</v>
      </c>
      <c r="BF395" t="s">
        <v>78</v>
      </c>
      <c r="BG395" t="s">
        <v>78</v>
      </c>
      <c r="BH395" t="s">
        <v>78</v>
      </c>
      <c r="BI395" t="s">
        <v>78</v>
      </c>
      <c r="BJ395" t="s">
        <v>78</v>
      </c>
      <c r="BK395" t="s">
        <v>78</v>
      </c>
      <c r="BL395" t="s">
        <v>78</v>
      </c>
      <c r="BM395" t="s">
        <v>78</v>
      </c>
      <c r="BN395" t="s">
        <v>55</v>
      </c>
      <c r="BO395" t="s">
        <v>55</v>
      </c>
      <c r="BP395" t="s">
        <v>78</v>
      </c>
      <c r="BQ395" t="s">
        <v>4432</v>
      </c>
      <c r="BR395">
        <v>1800</v>
      </c>
      <c r="BS395" s="45">
        <v>40725</v>
      </c>
      <c r="BT395" s="45">
        <v>40897</v>
      </c>
    </row>
    <row r="396" spans="1:72" x14ac:dyDescent="0.25">
      <c r="A396">
        <v>393</v>
      </c>
      <c r="B396">
        <v>46561</v>
      </c>
      <c r="C396">
        <v>53938</v>
      </c>
      <c r="D396" t="s">
        <v>2191</v>
      </c>
      <c r="E396" t="s">
        <v>5953</v>
      </c>
      <c r="F396">
        <v>0</v>
      </c>
      <c r="H396">
        <v>0</v>
      </c>
      <c r="J396">
        <v>0</v>
      </c>
      <c r="O396">
        <v>2270848</v>
      </c>
      <c r="P396">
        <v>6276456</v>
      </c>
      <c r="Q396">
        <v>3</v>
      </c>
      <c r="R396">
        <v>38.227200000000003</v>
      </c>
      <c r="S396">
        <v>-121.49290000000001</v>
      </c>
      <c r="T396" t="s">
        <v>1373</v>
      </c>
      <c r="U396" t="s">
        <v>5177</v>
      </c>
      <c r="V396" t="s">
        <v>87</v>
      </c>
      <c r="W396" t="s">
        <v>87</v>
      </c>
      <c r="X396" t="s">
        <v>4474</v>
      </c>
      <c r="Y396" t="s">
        <v>59</v>
      </c>
      <c r="Z396" t="s">
        <v>4859</v>
      </c>
      <c r="AA396" t="s">
        <v>5178</v>
      </c>
      <c r="AB396" t="s">
        <v>5954</v>
      </c>
      <c r="AC396">
        <v>40856</v>
      </c>
      <c r="AD396" t="s">
        <v>4476</v>
      </c>
      <c r="AE396" t="s">
        <v>4558</v>
      </c>
      <c r="AF396" t="s">
        <v>5180</v>
      </c>
      <c r="AG396" t="s">
        <v>1756</v>
      </c>
      <c r="AH396" t="s">
        <v>5955</v>
      </c>
      <c r="AJ396" t="s">
        <v>1756</v>
      </c>
      <c r="AK396">
        <v>1</v>
      </c>
      <c r="AL396" t="s">
        <v>4474</v>
      </c>
      <c r="AM396" t="s">
        <v>78</v>
      </c>
      <c r="AN396">
        <v>180400121106</v>
      </c>
      <c r="AO396" t="s">
        <v>78</v>
      </c>
      <c r="AP396">
        <v>121.6</v>
      </c>
      <c r="AQ396" t="s">
        <v>78</v>
      </c>
      <c r="AR396" t="s">
        <v>4430</v>
      </c>
      <c r="AS396" t="s">
        <v>4431</v>
      </c>
      <c r="AT396" t="s">
        <v>78</v>
      </c>
      <c r="AU396" t="s">
        <v>78</v>
      </c>
      <c r="AV396" t="s">
        <v>78</v>
      </c>
      <c r="AW396" t="s">
        <v>78</v>
      </c>
      <c r="AX396" t="s">
        <v>78</v>
      </c>
      <c r="AY396" t="s">
        <v>55</v>
      </c>
      <c r="AZ396" t="s">
        <v>78</v>
      </c>
      <c r="BA396" t="s">
        <v>78</v>
      </c>
      <c r="BB396" t="s">
        <v>78</v>
      </c>
      <c r="BC396" t="s">
        <v>78</v>
      </c>
      <c r="BD396" t="s">
        <v>55</v>
      </c>
      <c r="BE396" t="s">
        <v>78</v>
      </c>
      <c r="BF396" t="s">
        <v>78</v>
      </c>
      <c r="BG396" t="s">
        <v>78</v>
      </c>
      <c r="BH396" t="s">
        <v>78</v>
      </c>
      <c r="BI396" t="s">
        <v>78</v>
      </c>
      <c r="BJ396" t="s">
        <v>78</v>
      </c>
      <c r="BK396" t="s">
        <v>78</v>
      </c>
      <c r="BL396" t="s">
        <v>78</v>
      </c>
      <c r="BM396" t="s">
        <v>78</v>
      </c>
      <c r="BN396" t="s">
        <v>55</v>
      </c>
      <c r="BO396" t="s">
        <v>55</v>
      </c>
      <c r="BP396" t="s">
        <v>78</v>
      </c>
      <c r="BQ396" t="s">
        <v>4432</v>
      </c>
      <c r="BR396">
        <v>1800</v>
      </c>
      <c r="BS396" s="45">
        <v>40359</v>
      </c>
      <c r="BT396" s="45">
        <v>40856</v>
      </c>
    </row>
    <row r="397" spans="1:72" x14ac:dyDescent="0.25">
      <c r="A397">
        <v>394</v>
      </c>
      <c r="B397">
        <v>46761</v>
      </c>
      <c r="C397">
        <v>54159</v>
      </c>
      <c r="D397" t="s">
        <v>2605</v>
      </c>
      <c r="E397" t="s">
        <v>5956</v>
      </c>
      <c r="F397">
        <v>5</v>
      </c>
      <c r="G397" t="s">
        <v>87</v>
      </c>
      <c r="H397">
        <v>2</v>
      </c>
      <c r="I397" t="s">
        <v>4421</v>
      </c>
      <c r="J397">
        <v>20</v>
      </c>
      <c r="L397" t="s">
        <v>4434</v>
      </c>
      <c r="N397" t="s">
        <v>4423</v>
      </c>
      <c r="O397">
        <v>1856507</v>
      </c>
      <c r="P397">
        <v>6625602</v>
      </c>
      <c r="Q397">
        <v>2</v>
      </c>
      <c r="R397">
        <v>38.259799999999998</v>
      </c>
      <c r="S397">
        <v>-121.7773</v>
      </c>
      <c r="T397" t="s">
        <v>1043</v>
      </c>
      <c r="U397" t="s">
        <v>787</v>
      </c>
      <c r="V397" t="s">
        <v>87</v>
      </c>
      <c r="W397" t="s">
        <v>87</v>
      </c>
      <c r="X397" t="s">
        <v>4538</v>
      </c>
      <c r="Y397" t="s">
        <v>77</v>
      </c>
      <c r="Z397" t="s">
        <v>4619</v>
      </c>
      <c r="AA397" t="s">
        <v>2608</v>
      </c>
      <c r="AB397" t="s">
        <v>69</v>
      </c>
      <c r="AC397">
        <v>40875</v>
      </c>
      <c r="AD397" t="s">
        <v>4476</v>
      </c>
      <c r="AE397" t="s">
        <v>4540</v>
      </c>
      <c r="AF397" t="s">
        <v>787</v>
      </c>
      <c r="AG397" t="s">
        <v>2606</v>
      </c>
      <c r="AH397" t="s">
        <v>5957</v>
      </c>
      <c r="AI397" t="s">
        <v>5958</v>
      </c>
      <c r="AJ397" t="s">
        <v>2607</v>
      </c>
      <c r="AK397">
        <v>1</v>
      </c>
      <c r="AL397" t="s">
        <v>4538</v>
      </c>
      <c r="AM397" t="s">
        <v>78</v>
      </c>
      <c r="AN397">
        <v>180201630604</v>
      </c>
      <c r="AO397" t="s">
        <v>78</v>
      </c>
      <c r="AP397">
        <v>100</v>
      </c>
      <c r="AQ397" t="s">
        <v>78</v>
      </c>
      <c r="AR397" t="s">
        <v>4430</v>
      </c>
      <c r="AS397" t="s">
        <v>4431</v>
      </c>
      <c r="AT397" t="s">
        <v>78</v>
      </c>
      <c r="AU397" t="s">
        <v>78</v>
      </c>
      <c r="AV397" t="s">
        <v>78</v>
      </c>
      <c r="AW397" t="s">
        <v>78</v>
      </c>
      <c r="AX397" t="s">
        <v>78</v>
      </c>
      <c r="AY397" t="s">
        <v>55</v>
      </c>
      <c r="AZ397" t="s">
        <v>78</v>
      </c>
      <c r="BA397" t="s">
        <v>78</v>
      </c>
      <c r="BB397" t="s">
        <v>78</v>
      </c>
      <c r="BC397" t="s">
        <v>78</v>
      </c>
      <c r="BD397" t="s">
        <v>55</v>
      </c>
      <c r="BE397" t="s">
        <v>78</v>
      </c>
      <c r="BF397" t="s">
        <v>78</v>
      </c>
      <c r="BG397" t="s">
        <v>78</v>
      </c>
      <c r="BH397" t="s">
        <v>78</v>
      </c>
      <c r="BI397" t="s">
        <v>78</v>
      </c>
      <c r="BJ397" t="s">
        <v>78</v>
      </c>
      <c r="BK397" t="s">
        <v>78</v>
      </c>
      <c r="BL397" t="s">
        <v>55</v>
      </c>
      <c r="BM397" t="s">
        <v>78</v>
      </c>
      <c r="BN397" t="s">
        <v>55</v>
      </c>
      <c r="BO397" t="s">
        <v>78</v>
      </c>
      <c r="BP397" t="s">
        <v>78</v>
      </c>
      <c r="BQ397" t="s">
        <v>4468</v>
      </c>
      <c r="BR397">
        <v>1900</v>
      </c>
      <c r="BS397" s="45">
        <v>40359</v>
      </c>
      <c r="BT397" s="45">
        <v>40875</v>
      </c>
    </row>
    <row r="398" spans="1:72" x14ac:dyDescent="0.25">
      <c r="A398">
        <v>395</v>
      </c>
      <c r="B398">
        <v>46762</v>
      </c>
      <c r="C398">
        <v>54153</v>
      </c>
      <c r="D398" t="s">
        <v>2601</v>
      </c>
      <c r="E398" t="s">
        <v>5959</v>
      </c>
      <c r="F398">
        <v>5</v>
      </c>
      <c r="G398" t="s">
        <v>87</v>
      </c>
      <c r="H398">
        <v>2</v>
      </c>
      <c r="I398" t="s">
        <v>4421</v>
      </c>
      <c r="J398">
        <v>21</v>
      </c>
      <c r="M398" t="s">
        <v>4435</v>
      </c>
      <c r="N398" t="s">
        <v>4423</v>
      </c>
      <c r="O398">
        <v>1856016</v>
      </c>
      <c r="P398">
        <v>6631343</v>
      </c>
      <c r="Q398">
        <v>2</v>
      </c>
      <c r="R398">
        <v>38.258400000000002</v>
      </c>
      <c r="S398">
        <v>-121.7574</v>
      </c>
      <c r="T398" t="s">
        <v>1043</v>
      </c>
      <c r="U398" t="s">
        <v>787</v>
      </c>
      <c r="V398" t="s">
        <v>87</v>
      </c>
      <c r="W398" t="s">
        <v>87</v>
      </c>
      <c r="X398" t="s">
        <v>4538</v>
      </c>
      <c r="Y398" t="s">
        <v>77</v>
      </c>
      <c r="Z398" t="s">
        <v>4619</v>
      </c>
      <c r="AA398" t="s">
        <v>2603</v>
      </c>
      <c r="AB398" t="s">
        <v>5960</v>
      </c>
      <c r="AC398">
        <v>40875</v>
      </c>
      <c r="AD398" t="s">
        <v>4476</v>
      </c>
      <c r="AE398" t="s">
        <v>4540</v>
      </c>
      <c r="AF398" t="s">
        <v>5961</v>
      </c>
      <c r="AG398" t="s">
        <v>2602</v>
      </c>
      <c r="AH398" t="s">
        <v>5962</v>
      </c>
      <c r="AI398" t="s">
        <v>5963</v>
      </c>
      <c r="AJ398" t="s">
        <v>2602</v>
      </c>
      <c r="AK398">
        <v>1</v>
      </c>
      <c r="AL398" t="s">
        <v>4538</v>
      </c>
      <c r="AM398" t="s">
        <v>78</v>
      </c>
      <c r="AN398">
        <v>180201630605</v>
      </c>
      <c r="AO398" t="s">
        <v>78</v>
      </c>
      <c r="AP398" t="s">
        <v>78</v>
      </c>
      <c r="AQ398" t="s">
        <v>78</v>
      </c>
      <c r="AR398" t="s">
        <v>4430</v>
      </c>
      <c r="AS398" t="s">
        <v>4431</v>
      </c>
      <c r="AT398" t="s">
        <v>78</v>
      </c>
      <c r="AU398" t="s">
        <v>78</v>
      </c>
      <c r="AV398" t="s">
        <v>78</v>
      </c>
      <c r="AW398" t="s">
        <v>78</v>
      </c>
      <c r="AX398" t="s">
        <v>78</v>
      </c>
      <c r="AY398" t="s">
        <v>55</v>
      </c>
      <c r="AZ398" t="s">
        <v>78</v>
      </c>
      <c r="BA398" t="s">
        <v>78</v>
      </c>
      <c r="BB398" t="s">
        <v>78</v>
      </c>
      <c r="BC398" t="s">
        <v>78</v>
      </c>
      <c r="BD398" t="s">
        <v>55</v>
      </c>
      <c r="BE398" t="s">
        <v>78</v>
      </c>
      <c r="BF398" t="s">
        <v>78</v>
      </c>
      <c r="BG398" t="s">
        <v>78</v>
      </c>
      <c r="BH398" t="s">
        <v>78</v>
      </c>
      <c r="BI398" t="s">
        <v>78</v>
      </c>
      <c r="BJ398" t="s">
        <v>78</v>
      </c>
      <c r="BK398" t="s">
        <v>78</v>
      </c>
      <c r="BL398" t="s">
        <v>55</v>
      </c>
      <c r="BM398" t="s">
        <v>78</v>
      </c>
      <c r="BN398" t="s">
        <v>55</v>
      </c>
      <c r="BO398" t="s">
        <v>78</v>
      </c>
      <c r="BP398" t="s">
        <v>78</v>
      </c>
      <c r="BQ398" t="s">
        <v>4468</v>
      </c>
      <c r="BR398">
        <v>1880</v>
      </c>
      <c r="BS398" s="45">
        <v>40359</v>
      </c>
      <c r="BT398" s="45">
        <v>40870</v>
      </c>
    </row>
    <row r="399" spans="1:72" x14ac:dyDescent="0.25">
      <c r="A399">
        <v>396</v>
      </c>
      <c r="B399">
        <v>46763</v>
      </c>
      <c r="C399">
        <v>54160</v>
      </c>
      <c r="D399" t="s">
        <v>2610</v>
      </c>
      <c r="E399" t="s">
        <v>5964</v>
      </c>
      <c r="F399">
        <v>5</v>
      </c>
      <c r="G399" t="s">
        <v>87</v>
      </c>
      <c r="H399">
        <v>2</v>
      </c>
      <c r="I399" t="s">
        <v>4421</v>
      </c>
      <c r="J399">
        <v>21</v>
      </c>
      <c r="M399" t="s">
        <v>4434</v>
      </c>
      <c r="N399" t="s">
        <v>4423</v>
      </c>
      <c r="O399">
        <v>1856009</v>
      </c>
      <c r="P399">
        <v>6628555</v>
      </c>
      <c r="Q399">
        <v>2</v>
      </c>
      <c r="R399">
        <v>38.258400000000002</v>
      </c>
      <c r="S399">
        <v>-121.7671</v>
      </c>
      <c r="T399" t="s">
        <v>1043</v>
      </c>
      <c r="U399" t="s">
        <v>787</v>
      </c>
      <c r="V399" t="s">
        <v>87</v>
      </c>
      <c r="W399" t="s">
        <v>87</v>
      </c>
      <c r="X399" t="s">
        <v>4538</v>
      </c>
      <c r="Y399" t="s">
        <v>77</v>
      </c>
      <c r="Z399" t="s">
        <v>4619</v>
      </c>
      <c r="AA399" t="s">
        <v>2603</v>
      </c>
      <c r="AB399" t="s">
        <v>5965</v>
      </c>
      <c r="AC399">
        <v>40875</v>
      </c>
      <c r="AD399" t="s">
        <v>4476</v>
      </c>
      <c r="AE399" t="s">
        <v>4540</v>
      </c>
      <c r="AF399" t="s">
        <v>787</v>
      </c>
      <c r="AG399" t="s">
        <v>2602</v>
      </c>
      <c r="AH399" t="s">
        <v>5966</v>
      </c>
      <c r="AI399" t="s">
        <v>5967</v>
      </c>
      <c r="AJ399" t="s">
        <v>2602</v>
      </c>
      <c r="AK399">
        <v>1</v>
      </c>
      <c r="AL399" t="s">
        <v>4538</v>
      </c>
      <c r="AM399" t="s">
        <v>78</v>
      </c>
      <c r="AN399">
        <v>180201630604</v>
      </c>
      <c r="AO399" t="s">
        <v>78</v>
      </c>
      <c r="AP399">
        <v>150</v>
      </c>
      <c r="AQ399" t="s">
        <v>78</v>
      </c>
      <c r="AR399" t="s">
        <v>4430</v>
      </c>
      <c r="AS399" t="s">
        <v>4431</v>
      </c>
      <c r="AT399" t="s">
        <v>78</v>
      </c>
      <c r="AU399" t="s">
        <v>78</v>
      </c>
      <c r="AV399" t="s">
        <v>78</v>
      </c>
      <c r="AW399" t="s">
        <v>78</v>
      </c>
      <c r="AX399" t="s">
        <v>78</v>
      </c>
      <c r="AY399" t="s">
        <v>55</v>
      </c>
      <c r="AZ399" t="s">
        <v>78</v>
      </c>
      <c r="BA399" t="s">
        <v>78</v>
      </c>
      <c r="BB399" t="s">
        <v>78</v>
      </c>
      <c r="BC399" t="s">
        <v>78</v>
      </c>
      <c r="BD399" t="s">
        <v>55</v>
      </c>
      <c r="BE399" t="s">
        <v>78</v>
      </c>
      <c r="BF399" t="s">
        <v>78</v>
      </c>
      <c r="BG399" t="s">
        <v>78</v>
      </c>
      <c r="BH399" t="s">
        <v>78</v>
      </c>
      <c r="BI399" t="s">
        <v>78</v>
      </c>
      <c r="BJ399" t="s">
        <v>78</v>
      </c>
      <c r="BK399" t="s">
        <v>78</v>
      </c>
      <c r="BL399" t="s">
        <v>55</v>
      </c>
      <c r="BM399" t="s">
        <v>78</v>
      </c>
      <c r="BN399" t="s">
        <v>55</v>
      </c>
      <c r="BO399" t="s">
        <v>78</v>
      </c>
      <c r="BP399" t="s">
        <v>78</v>
      </c>
      <c r="BQ399" t="s">
        <v>4468</v>
      </c>
      <c r="BR399">
        <v>1880</v>
      </c>
      <c r="BS399" s="45">
        <v>40359</v>
      </c>
      <c r="BT399" s="45">
        <v>40875</v>
      </c>
    </row>
    <row r="400" spans="1:72" x14ac:dyDescent="0.25">
      <c r="A400">
        <v>397</v>
      </c>
      <c r="B400">
        <v>46764</v>
      </c>
      <c r="C400">
        <v>54161</v>
      </c>
      <c r="D400" t="s">
        <v>2629</v>
      </c>
      <c r="E400" t="s">
        <v>5968</v>
      </c>
      <c r="F400">
        <v>0</v>
      </c>
      <c r="H400">
        <v>0</v>
      </c>
      <c r="J400">
        <v>0</v>
      </c>
      <c r="O400">
        <v>2177565</v>
      </c>
      <c r="P400">
        <v>6274072</v>
      </c>
      <c r="Q400">
        <v>3</v>
      </c>
      <c r="R400">
        <v>37.970999999999997</v>
      </c>
      <c r="S400">
        <v>-121.49769999999999</v>
      </c>
      <c r="T400" t="s">
        <v>1634</v>
      </c>
      <c r="U400" t="s">
        <v>2632</v>
      </c>
      <c r="V400" t="s">
        <v>87</v>
      </c>
      <c r="W400" t="s">
        <v>87</v>
      </c>
      <c r="X400" t="s">
        <v>4474</v>
      </c>
      <c r="Y400" t="s">
        <v>59</v>
      </c>
      <c r="Z400" t="s">
        <v>4853</v>
      </c>
      <c r="AA400" t="s">
        <v>2633</v>
      </c>
      <c r="AB400" t="s">
        <v>69</v>
      </c>
      <c r="AC400">
        <v>40875</v>
      </c>
      <c r="AD400" t="s">
        <v>4476</v>
      </c>
      <c r="AE400" t="s">
        <v>3435</v>
      </c>
      <c r="AF400" t="s">
        <v>4884</v>
      </c>
      <c r="AG400" t="s">
        <v>2630</v>
      </c>
      <c r="AH400" t="s">
        <v>5969</v>
      </c>
      <c r="AJ400" t="s">
        <v>2631</v>
      </c>
      <c r="AK400">
        <v>1</v>
      </c>
      <c r="AL400" t="s">
        <v>4474</v>
      </c>
      <c r="AM400" t="s">
        <v>78</v>
      </c>
      <c r="AN400">
        <v>180400030503</v>
      </c>
      <c r="AO400" t="s">
        <v>78</v>
      </c>
      <c r="AP400">
        <v>442</v>
      </c>
      <c r="AQ400" t="s">
        <v>78</v>
      </c>
      <c r="AR400" t="s">
        <v>4430</v>
      </c>
      <c r="AS400" t="s">
        <v>4431</v>
      </c>
      <c r="AT400" t="s">
        <v>78</v>
      </c>
      <c r="AU400" t="s">
        <v>78</v>
      </c>
      <c r="AV400" t="s">
        <v>78</v>
      </c>
      <c r="AW400" t="s">
        <v>78</v>
      </c>
      <c r="AX400" t="s">
        <v>78</v>
      </c>
      <c r="AY400" t="s">
        <v>55</v>
      </c>
      <c r="AZ400" t="s">
        <v>78</v>
      </c>
      <c r="BA400" t="s">
        <v>78</v>
      </c>
      <c r="BB400" t="s">
        <v>78</v>
      </c>
      <c r="BC400" t="s">
        <v>78</v>
      </c>
      <c r="BD400" t="s">
        <v>55</v>
      </c>
      <c r="BE400" t="s">
        <v>78</v>
      </c>
      <c r="BF400" t="s">
        <v>78</v>
      </c>
      <c r="BG400" t="s">
        <v>78</v>
      </c>
      <c r="BH400" t="s">
        <v>78</v>
      </c>
      <c r="BI400" t="s">
        <v>78</v>
      </c>
      <c r="BJ400" t="s">
        <v>78</v>
      </c>
      <c r="BK400" t="s">
        <v>78</v>
      </c>
      <c r="BL400" t="s">
        <v>78</v>
      </c>
      <c r="BM400" t="s">
        <v>78</v>
      </c>
      <c r="BN400" t="s">
        <v>55</v>
      </c>
      <c r="BO400" t="s">
        <v>55</v>
      </c>
      <c r="BP400" t="s">
        <v>78</v>
      </c>
      <c r="BQ400" t="s">
        <v>4432</v>
      </c>
      <c r="BR400">
        <v>1800</v>
      </c>
      <c r="BS400" s="45">
        <v>40357</v>
      </c>
      <c r="BT400" s="45">
        <v>40875</v>
      </c>
    </row>
    <row r="401" spans="1:72" x14ac:dyDescent="0.25">
      <c r="A401">
        <v>398</v>
      </c>
      <c r="B401">
        <v>48318</v>
      </c>
      <c r="C401">
        <v>55778</v>
      </c>
      <c r="D401" t="s">
        <v>2716</v>
      </c>
      <c r="E401" t="s">
        <v>5970</v>
      </c>
      <c r="F401">
        <v>0</v>
      </c>
      <c r="H401">
        <v>0</v>
      </c>
      <c r="J401">
        <v>0</v>
      </c>
      <c r="O401">
        <v>1892711</v>
      </c>
      <c r="P401">
        <v>6698186</v>
      </c>
      <c r="Q401">
        <v>2</v>
      </c>
      <c r="R401">
        <v>38.358400000000003</v>
      </c>
      <c r="S401">
        <v>-121.5239</v>
      </c>
      <c r="T401" t="s">
        <v>1373</v>
      </c>
      <c r="U401" t="s">
        <v>216</v>
      </c>
      <c r="V401" t="s">
        <v>87</v>
      </c>
      <c r="W401" t="s">
        <v>87</v>
      </c>
      <c r="X401" t="s">
        <v>4538</v>
      </c>
      <c r="Y401" t="s">
        <v>341</v>
      </c>
      <c r="Z401" t="s">
        <v>4539</v>
      </c>
      <c r="AA401" t="s">
        <v>5971</v>
      </c>
      <c r="AB401" t="s">
        <v>5972</v>
      </c>
      <c r="AC401">
        <v>40970</v>
      </c>
      <c r="AD401" t="s">
        <v>4476</v>
      </c>
      <c r="AE401" t="s">
        <v>4558</v>
      </c>
      <c r="AF401" t="s">
        <v>4559</v>
      </c>
      <c r="AG401" t="s">
        <v>2717</v>
      </c>
      <c r="AH401" t="s">
        <v>5973</v>
      </c>
      <c r="AJ401" t="s">
        <v>2717</v>
      </c>
      <c r="AK401">
        <v>1</v>
      </c>
      <c r="AL401" t="s">
        <v>4538</v>
      </c>
      <c r="AM401" t="s">
        <v>78</v>
      </c>
      <c r="AN401">
        <v>180400121002</v>
      </c>
      <c r="AO401" t="s">
        <v>78</v>
      </c>
      <c r="AP401">
        <v>66</v>
      </c>
      <c r="AQ401" t="s">
        <v>78</v>
      </c>
      <c r="AR401" t="s">
        <v>4430</v>
      </c>
      <c r="AS401" t="s">
        <v>4431</v>
      </c>
      <c r="AT401" t="s">
        <v>78</v>
      </c>
      <c r="AU401" t="s">
        <v>78</v>
      </c>
      <c r="AV401" t="s">
        <v>78</v>
      </c>
      <c r="AW401" t="s">
        <v>78</v>
      </c>
      <c r="AX401" t="s">
        <v>78</v>
      </c>
      <c r="AY401" t="s">
        <v>78</v>
      </c>
      <c r="AZ401" t="s">
        <v>78</v>
      </c>
      <c r="BA401" t="s">
        <v>78</v>
      </c>
      <c r="BB401" t="s">
        <v>78</v>
      </c>
      <c r="BC401" t="s">
        <v>78</v>
      </c>
      <c r="BD401" t="s">
        <v>55</v>
      </c>
      <c r="BE401" t="s">
        <v>78</v>
      </c>
      <c r="BF401" t="s">
        <v>78</v>
      </c>
      <c r="BG401" t="s">
        <v>78</v>
      </c>
      <c r="BH401" t="s">
        <v>78</v>
      </c>
      <c r="BI401" t="s">
        <v>78</v>
      </c>
      <c r="BJ401" t="s">
        <v>78</v>
      </c>
      <c r="BK401" t="s">
        <v>78</v>
      </c>
      <c r="BL401" t="s">
        <v>78</v>
      </c>
      <c r="BM401" t="s">
        <v>78</v>
      </c>
      <c r="BN401" t="s">
        <v>55</v>
      </c>
      <c r="BO401" t="s">
        <v>55</v>
      </c>
      <c r="BP401" t="s">
        <v>78</v>
      </c>
      <c r="BQ401" t="s">
        <v>4432</v>
      </c>
      <c r="BR401">
        <v>1876</v>
      </c>
      <c r="BS401" s="45">
        <v>40365</v>
      </c>
      <c r="BT401" s="45">
        <v>40877</v>
      </c>
    </row>
    <row r="402" spans="1:72" x14ac:dyDescent="0.25">
      <c r="A402">
        <v>399</v>
      </c>
      <c r="B402">
        <v>48321</v>
      </c>
      <c r="C402">
        <v>55781</v>
      </c>
      <c r="D402" t="s">
        <v>2722</v>
      </c>
      <c r="E402" t="s">
        <v>5974</v>
      </c>
      <c r="F402">
        <v>0</v>
      </c>
      <c r="H402">
        <v>0</v>
      </c>
      <c r="J402">
        <v>0</v>
      </c>
      <c r="O402">
        <v>1885711</v>
      </c>
      <c r="P402">
        <v>6681571</v>
      </c>
      <c r="Q402">
        <v>2</v>
      </c>
      <c r="R402">
        <v>38.339399999999998</v>
      </c>
      <c r="S402">
        <v>-121.58199999999999</v>
      </c>
      <c r="T402" t="s">
        <v>216</v>
      </c>
      <c r="U402" t="s">
        <v>332</v>
      </c>
      <c r="V402" t="s">
        <v>87</v>
      </c>
      <c r="W402" t="s">
        <v>87</v>
      </c>
      <c r="X402" t="s">
        <v>4538</v>
      </c>
      <c r="Y402" t="s">
        <v>170</v>
      </c>
      <c r="Z402" t="s">
        <v>4539</v>
      </c>
      <c r="AA402" t="s">
        <v>2724</v>
      </c>
      <c r="AC402">
        <v>40970</v>
      </c>
      <c r="AD402" t="s">
        <v>4476</v>
      </c>
      <c r="AE402" t="s">
        <v>4540</v>
      </c>
      <c r="AF402" t="s">
        <v>4546</v>
      </c>
      <c r="AG402" t="s">
        <v>2723</v>
      </c>
      <c r="AH402" t="s">
        <v>5975</v>
      </c>
      <c r="AJ402" t="s">
        <v>5976</v>
      </c>
      <c r="AK402">
        <v>1</v>
      </c>
      <c r="AL402" t="s">
        <v>4538</v>
      </c>
      <c r="AM402" t="s">
        <v>78</v>
      </c>
      <c r="AN402">
        <v>180201630606</v>
      </c>
      <c r="AO402" t="s">
        <v>78</v>
      </c>
      <c r="AP402">
        <v>100</v>
      </c>
      <c r="AQ402" t="s">
        <v>78</v>
      </c>
      <c r="AR402" t="s">
        <v>4430</v>
      </c>
      <c r="AS402" t="s">
        <v>4431</v>
      </c>
      <c r="AT402" t="s">
        <v>78</v>
      </c>
      <c r="AU402" t="s">
        <v>78</v>
      </c>
      <c r="AV402" t="s">
        <v>78</v>
      </c>
      <c r="AW402" t="s">
        <v>78</v>
      </c>
      <c r="AX402" t="s">
        <v>78</v>
      </c>
      <c r="AY402" t="s">
        <v>78</v>
      </c>
      <c r="AZ402" t="s">
        <v>78</v>
      </c>
      <c r="BA402" t="s">
        <v>78</v>
      </c>
      <c r="BB402" t="s">
        <v>78</v>
      </c>
      <c r="BC402" t="s">
        <v>78</v>
      </c>
      <c r="BD402" t="s">
        <v>55</v>
      </c>
      <c r="BE402" t="s">
        <v>78</v>
      </c>
      <c r="BF402" t="s">
        <v>78</v>
      </c>
      <c r="BG402" t="s">
        <v>78</v>
      </c>
      <c r="BH402" t="s">
        <v>78</v>
      </c>
      <c r="BI402" t="s">
        <v>78</v>
      </c>
      <c r="BJ402" t="s">
        <v>78</v>
      </c>
      <c r="BK402" t="s">
        <v>78</v>
      </c>
      <c r="BL402" t="s">
        <v>78</v>
      </c>
      <c r="BM402" t="s">
        <v>78</v>
      </c>
      <c r="BN402" t="s">
        <v>55</v>
      </c>
      <c r="BO402" t="s">
        <v>78</v>
      </c>
      <c r="BP402" t="s">
        <v>78</v>
      </c>
      <c r="BQ402" t="s">
        <v>4432</v>
      </c>
      <c r="BR402">
        <v>2005</v>
      </c>
      <c r="BS402" s="45">
        <v>40365</v>
      </c>
      <c r="BT402" s="45">
        <v>40877</v>
      </c>
    </row>
    <row r="403" spans="1:72" x14ac:dyDescent="0.25">
      <c r="A403">
        <v>400</v>
      </c>
      <c r="B403">
        <v>47379</v>
      </c>
      <c r="C403">
        <v>54524</v>
      </c>
      <c r="D403" t="s">
        <v>3544</v>
      </c>
      <c r="E403" t="s">
        <v>5977</v>
      </c>
      <c r="F403">
        <v>3</v>
      </c>
      <c r="G403" t="s">
        <v>87</v>
      </c>
      <c r="H403">
        <v>5</v>
      </c>
      <c r="I403" t="s">
        <v>4421</v>
      </c>
      <c r="J403">
        <v>14</v>
      </c>
      <c r="N403" t="s">
        <v>4423</v>
      </c>
      <c r="O403">
        <v>2226852</v>
      </c>
      <c r="P403">
        <v>6302901</v>
      </c>
      <c r="Q403">
        <v>3</v>
      </c>
      <c r="R403">
        <v>38.107199999999999</v>
      </c>
      <c r="S403">
        <v>-121.3994</v>
      </c>
      <c r="T403" t="s">
        <v>902</v>
      </c>
      <c r="U403" t="s">
        <v>5978</v>
      </c>
      <c r="V403" t="s">
        <v>87</v>
      </c>
      <c r="W403" t="s">
        <v>87</v>
      </c>
      <c r="X403" t="s">
        <v>4474</v>
      </c>
      <c r="Y403" t="s">
        <v>59</v>
      </c>
      <c r="Z403" t="s">
        <v>4334</v>
      </c>
      <c r="AA403" t="s">
        <v>3546</v>
      </c>
      <c r="AB403" t="s">
        <v>5979</v>
      </c>
      <c r="AC403">
        <v>40907</v>
      </c>
      <c r="AD403" t="s">
        <v>4476</v>
      </c>
      <c r="AE403" t="s">
        <v>4558</v>
      </c>
      <c r="AF403" t="s">
        <v>4915</v>
      </c>
      <c r="AG403" t="s">
        <v>3537</v>
      </c>
      <c r="AH403" t="s">
        <v>5980</v>
      </c>
      <c r="AI403" t="s">
        <v>5981</v>
      </c>
      <c r="AJ403" t="s">
        <v>3538</v>
      </c>
      <c r="AK403">
        <v>1</v>
      </c>
      <c r="AL403" t="s">
        <v>4474</v>
      </c>
      <c r="AM403" t="s">
        <v>78</v>
      </c>
      <c r="AN403">
        <v>180400121104</v>
      </c>
      <c r="AO403" t="s">
        <v>78</v>
      </c>
      <c r="AP403">
        <v>220</v>
      </c>
      <c r="AQ403" t="s">
        <v>78</v>
      </c>
      <c r="AR403" t="s">
        <v>4430</v>
      </c>
      <c r="AS403" t="s">
        <v>4431</v>
      </c>
      <c r="AT403" t="s">
        <v>78</v>
      </c>
      <c r="AU403" t="s">
        <v>78</v>
      </c>
      <c r="AV403" t="s">
        <v>78</v>
      </c>
      <c r="AW403" t="s">
        <v>78</v>
      </c>
      <c r="AX403" t="s">
        <v>78</v>
      </c>
      <c r="AY403" t="s">
        <v>78</v>
      </c>
      <c r="AZ403" t="s">
        <v>78</v>
      </c>
      <c r="BA403" t="s">
        <v>78</v>
      </c>
      <c r="BB403" t="s">
        <v>78</v>
      </c>
      <c r="BC403" t="s">
        <v>78</v>
      </c>
      <c r="BD403" t="s">
        <v>55</v>
      </c>
      <c r="BE403" t="s">
        <v>78</v>
      </c>
      <c r="BF403" t="s">
        <v>78</v>
      </c>
      <c r="BG403" t="s">
        <v>78</v>
      </c>
      <c r="BH403" t="s">
        <v>78</v>
      </c>
      <c r="BI403" t="s">
        <v>78</v>
      </c>
      <c r="BJ403" t="s">
        <v>78</v>
      </c>
      <c r="BK403" t="s">
        <v>78</v>
      </c>
      <c r="BL403" t="s">
        <v>78</v>
      </c>
      <c r="BM403" t="s">
        <v>78</v>
      </c>
      <c r="BN403" t="s">
        <v>55</v>
      </c>
      <c r="BO403" t="s">
        <v>55</v>
      </c>
      <c r="BP403" t="s">
        <v>78</v>
      </c>
      <c r="BQ403" t="s">
        <v>4432</v>
      </c>
      <c r="BR403">
        <v>1800</v>
      </c>
      <c r="BS403" s="45">
        <v>40358</v>
      </c>
      <c r="BT403" s="45">
        <v>40898</v>
      </c>
    </row>
    <row r="404" spans="1:72" x14ac:dyDescent="0.25">
      <c r="A404">
        <v>401</v>
      </c>
      <c r="B404">
        <v>47380</v>
      </c>
      <c r="C404">
        <v>54526</v>
      </c>
      <c r="D404" t="s">
        <v>3548</v>
      </c>
      <c r="E404" t="s">
        <v>5982</v>
      </c>
      <c r="F404">
        <v>3</v>
      </c>
      <c r="G404" t="s">
        <v>87</v>
      </c>
      <c r="H404">
        <v>5</v>
      </c>
      <c r="I404" t="s">
        <v>4421</v>
      </c>
      <c r="J404">
        <v>23</v>
      </c>
      <c r="N404" t="s">
        <v>4423</v>
      </c>
      <c r="O404">
        <v>2223531</v>
      </c>
      <c r="P404">
        <v>6302931</v>
      </c>
      <c r="Q404">
        <v>3</v>
      </c>
      <c r="R404">
        <v>38.097999999999999</v>
      </c>
      <c r="S404">
        <v>-121.3991</v>
      </c>
      <c r="T404" t="s">
        <v>902</v>
      </c>
      <c r="U404" t="s">
        <v>5978</v>
      </c>
      <c r="V404" t="s">
        <v>87</v>
      </c>
      <c r="W404" t="s">
        <v>87</v>
      </c>
      <c r="X404" t="s">
        <v>4474</v>
      </c>
      <c r="Y404" t="s">
        <v>59</v>
      </c>
      <c r="Z404" t="s">
        <v>4334</v>
      </c>
      <c r="AA404" t="s">
        <v>3546</v>
      </c>
      <c r="AB404" t="s">
        <v>5983</v>
      </c>
      <c r="AC404">
        <v>40907</v>
      </c>
      <c r="AD404" t="s">
        <v>4476</v>
      </c>
      <c r="AE404" t="s">
        <v>4558</v>
      </c>
      <c r="AF404" t="s">
        <v>4915</v>
      </c>
      <c r="AG404" t="s">
        <v>3537</v>
      </c>
      <c r="AH404" t="s">
        <v>5984</v>
      </c>
      <c r="AI404" t="s">
        <v>5985</v>
      </c>
      <c r="AJ404" t="s">
        <v>3538</v>
      </c>
      <c r="AK404">
        <v>1</v>
      </c>
      <c r="AL404" t="s">
        <v>4474</v>
      </c>
      <c r="AM404" t="s">
        <v>78</v>
      </c>
      <c r="AN404">
        <v>180400121104</v>
      </c>
      <c r="AO404" t="s">
        <v>78</v>
      </c>
      <c r="AP404">
        <v>209</v>
      </c>
      <c r="AQ404" t="s">
        <v>78</v>
      </c>
      <c r="AR404" t="s">
        <v>4430</v>
      </c>
      <c r="AS404" t="s">
        <v>4431</v>
      </c>
      <c r="AT404" t="s">
        <v>78</v>
      </c>
      <c r="AU404" t="s">
        <v>78</v>
      </c>
      <c r="AV404" t="s">
        <v>78</v>
      </c>
      <c r="AW404" t="s">
        <v>78</v>
      </c>
      <c r="AX404" t="s">
        <v>78</v>
      </c>
      <c r="AY404" t="s">
        <v>78</v>
      </c>
      <c r="AZ404" t="s">
        <v>78</v>
      </c>
      <c r="BA404" t="s">
        <v>78</v>
      </c>
      <c r="BB404" t="s">
        <v>78</v>
      </c>
      <c r="BC404" t="s">
        <v>78</v>
      </c>
      <c r="BD404" t="s">
        <v>55</v>
      </c>
      <c r="BE404" t="s">
        <v>78</v>
      </c>
      <c r="BF404" t="s">
        <v>78</v>
      </c>
      <c r="BG404" t="s">
        <v>78</v>
      </c>
      <c r="BH404" t="s">
        <v>78</v>
      </c>
      <c r="BI404" t="s">
        <v>78</v>
      </c>
      <c r="BJ404" t="s">
        <v>78</v>
      </c>
      <c r="BK404" t="s">
        <v>78</v>
      </c>
      <c r="BL404" t="s">
        <v>78</v>
      </c>
      <c r="BM404" t="s">
        <v>78</v>
      </c>
      <c r="BN404" t="s">
        <v>55</v>
      </c>
      <c r="BO404" t="s">
        <v>55</v>
      </c>
      <c r="BP404" t="s">
        <v>78</v>
      </c>
      <c r="BQ404" t="s">
        <v>4432</v>
      </c>
      <c r="BR404">
        <v>1800</v>
      </c>
      <c r="BS404" s="45">
        <v>40358</v>
      </c>
      <c r="BT404" s="45">
        <v>40898</v>
      </c>
    </row>
    <row r="405" spans="1:72" x14ac:dyDescent="0.25">
      <c r="A405">
        <v>402</v>
      </c>
      <c r="B405">
        <v>47383</v>
      </c>
      <c r="C405">
        <v>54534</v>
      </c>
      <c r="D405" t="s">
        <v>3550</v>
      </c>
      <c r="E405" t="s">
        <v>5986</v>
      </c>
      <c r="F405">
        <v>3</v>
      </c>
      <c r="G405" t="s">
        <v>87</v>
      </c>
      <c r="H405">
        <v>5</v>
      </c>
      <c r="I405" t="s">
        <v>4421</v>
      </c>
      <c r="J405">
        <v>15</v>
      </c>
      <c r="N405" t="s">
        <v>4423</v>
      </c>
      <c r="O405">
        <v>2228212</v>
      </c>
      <c r="P405">
        <v>6298840</v>
      </c>
      <c r="Q405">
        <v>3</v>
      </c>
      <c r="R405">
        <v>38.110799999999998</v>
      </c>
      <c r="S405">
        <v>-121.4135</v>
      </c>
      <c r="T405" t="s">
        <v>596</v>
      </c>
      <c r="U405" t="s">
        <v>3554</v>
      </c>
      <c r="V405" t="s">
        <v>87</v>
      </c>
      <c r="W405" t="s">
        <v>87</v>
      </c>
      <c r="X405" t="s">
        <v>4474</v>
      </c>
      <c r="Y405" t="s">
        <v>59</v>
      </c>
      <c r="Z405" t="s">
        <v>4334</v>
      </c>
      <c r="AA405" t="s">
        <v>3555</v>
      </c>
      <c r="AB405" t="s">
        <v>5987</v>
      </c>
      <c r="AC405">
        <v>40907</v>
      </c>
      <c r="AD405" t="s">
        <v>4476</v>
      </c>
      <c r="AE405" t="s">
        <v>4558</v>
      </c>
      <c r="AF405" t="s">
        <v>4106</v>
      </c>
      <c r="AG405" t="s">
        <v>3551</v>
      </c>
      <c r="AH405" t="s">
        <v>5988</v>
      </c>
      <c r="AI405" t="s">
        <v>5989</v>
      </c>
      <c r="AJ405" t="s">
        <v>3552</v>
      </c>
      <c r="AK405">
        <v>1</v>
      </c>
      <c r="AL405" t="s">
        <v>4474</v>
      </c>
      <c r="AM405" t="s">
        <v>78</v>
      </c>
      <c r="AN405">
        <v>180400121105</v>
      </c>
      <c r="AO405" t="s">
        <v>78</v>
      </c>
      <c r="AP405">
        <v>167</v>
      </c>
      <c r="AQ405" t="s">
        <v>78</v>
      </c>
      <c r="AR405" t="s">
        <v>4430</v>
      </c>
      <c r="AS405" t="s">
        <v>4431</v>
      </c>
      <c r="AT405" t="s">
        <v>78</v>
      </c>
      <c r="AU405" t="s">
        <v>78</v>
      </c>
      <c r="AV405" t="s">
        <v>78</v>
      </c>
      <c r="AW405" t="s">
        <v>78</v>
      </c>
      <c r="AX405" t="s">
        <v>78</v>
      </c>
      <c r="AY405" t="s">
        <v>78</v>
      </c>
      <c r="AZ405" t="s">
        <v>78</v>
      </c>
      <c r="BA405" t="s">
        <v>78</v>
      </c>
      <c r="BB405" t="s">
        <v>78</v>
      </c>
      <c r="BC405" t="s">
        <v>78</v>
      </c>
      <c r="BD405" t="s">
        <v>55</v>
      </c>
      <c r="BE405" t="s">
        <v>78</v>
      </c>
      <c r="BF405" t="s">
        <v>78</v>
      </c>
      <c r="BG405" t="s">
        <v>78</v>
      </c>
      <c r="BH405" t="s">
        <v>78</v>
      </c>
      <c r="BI405" t="s">
        <v>78</v>
      </c>
      <c r="BJ405" t="s">
        <v>78</v>
      </c>
      <c r="BK405" t="s">
        <v>78</v>
      </c>
      <c r="BL405" t="s">
        <v>78</v>
      </c>
      <c r="BM405" t="s">
        <v>78</v>
      </c>
      <c r="BN405" t="s">
        <v>55</v>
      </c>
      <c r="BO405" t="s">
        <v>55</v>
      </c>
      <c r="BP405" t="s">
        <v>78</v>
      </c>
      <c r="BQ405" t="s">
        <v>4432</v>
      </c>
      <c r="BR405">
        <v>1800</v>
      </c>
      <c r="BS405" s="45">
        <v>40358</v>
      </c>
      <c r="BT405" s="45">
        <v>40898</v>
      </c>
    </row>
    <row r="406" spans="1:72" x14ac:dyDescent="0.25">
      <c r="A406">
        <v>403</v>
      </c>
      <c r="B406">
        <v>47658</v>
      </c>
      <c r="C406">
        <v>54476</v>
      </c>
      <c r="D406" t="s">
        <v>2867</v>
      </c>
      <c r="E406" t="s">
        <v>5990</v>
      </c>
      <c r="F406">
        <v>0</v>
      </c>
      <c r="H406">
        <v>0</v>
      </c>
      <c r="J406">
        <v>0</v>
      </c>
      <c r="N406" t="s">
        <v>4423</v>
      </c>
      <c r="O406">
        <v>2202988</v>
      </c>
      <c r="P406">
        <v>6298178</v>
      </c>
      <c r="Q406">
        <v>3</v>
      </c>
      <c r="R406">
        <v>38.041499999999999</v>
      </c>
      <c r="S406">
        <v>-121.41500000000001</v>
      </c>
      <c r="T406" t="s">
        <v>2815</v>
      </c>
      <c r="U406" t="s">
        <v>1791</v>
      </c>
      <c r="V406" t="s">
        <v>87</v>
      </c>
      <c r="W406" t="s">
        <v>87</v>
      </c>
      <c r="X406" t="s">
        <v>4474</v>
      </c>
      <c r="Y406" t="s">
        <v>59</v>
      </c>
      <c r="Z406" t="s">
        <v>4334</v>
      </c>
      <c r="AA406" t="s">
        <v>2784</v>
      </c>
      <c r="AB406" t="s">
        <v>5991</v>
      </c>
      <c r="AC406">
        <v>40919</v>
      </c>
      <c r="AD406" t="s">
        <v>4476</v>
      </c>
      <c r="AE406" t="s">
        <v>3435</v>
      </c>
      <c r="AF406" t="s">
        <v>4870</v>
      </c>
      <c r="AG406" t="s">
        <v>2809</v>
      </c>
      <c r="AH406" t="s">
        <v>5992</v>
      </c>
      <c r="AJ406" t="s">
        <v>2810</v>
      </c>
      <c r="AK406">
        <v>1</v>
      </c>
      <c r="AL406" t="s">
        <v>4474</v>
      </c>
      <c r="AM406" t="s">
        <v>78</v>
      </c>
      <c r="AN406">
        <v>180400030504</v>
      </c>
      <c r="AO406" t="s">
        <v>78</v>
      </c>
      <c r="AP406">
        <v>153</v>
      </c>
      <c r="AQ406" t="s">
        <v>78</v>
      </c>
      <c r="AR406" t="s">
        <v>4430</v>
      </c>
      <c r="AS406" t="s">
        <v>4431</v>
      </c>
      <c r="AT406" t="s">
        <v>78</v>
      </c>
      <c r="AU406" t="s">
        <v>78</v>
      </c>
      <c r="AV406" t="s">
        <v>78</v>
      </c>
      <c r="AW406" t="s">
        <v>78</v>
      </c>
      <c r="AX406" t="s">
        <v>78</v>
      </c>
      <c r="AY406" t="s">
        <v>78</v>
      </c>
      <c r="AZ406" t="s">
        <v>78</v>
      </c>
      <c r="BA406" t="s">
        <v>78</v>
      </c>
      <c r="BB406" t="s">
        <v>78</v>
      </c>
      <c r="BC406" t="s">
        <v>78</v>
      </c>
      <c r="BD406" t="s">
        <v>55</v>
      </c>
      <c r="BE406" t="s">
        <v>78</v>
      </c>
      <c r="BF406" t="s">
        <v>78</v>
      </c>
      <c r="BG406" t="s">
        <v>78</v>
      </c>
      <c r="BH406" t="s">
        <v>78</v>
      </c>
      <c r="BI406" t="s">
        <v>78</v>
      </c>
      <c r="BJ406" t="s">
        <v>78</v>
      </c>
      <c r="BK406" t="s">
        <v>78</v>
      </c>
      <c r="BL406" t="s">
        <v>78</v>
      </c>
      <c r="BM406" t="s">
        <v>78</v>
      </c>
      <c r="BN406" t="s">
        <v>55</v>
      </c>
      <c r="BO406" t="s">
        <v>55</v>
      </c>
      <c r="BP406" t="s">
        <v>78</v>
      </c>
      <c r="BQ406" t="s">
        <v>4432</v>
      </c>
      <c r="BR406">
        <v>1800</v>
      </c>
      <c r="BS406" s="45">
        <v>40359</v>
      </c>
      <c r="BT406" s="45">
        <v>40897</v>
      </c>
    </row>
    <row r="407" spans="1:72" x14ac:dyDescent="0.25">
      <c r="A407">
        <v>404</v>
      </c>
      <c r="B407">
        <v>47659</v>
      </c>
      <c r="C407">
        <v>54474</v>
      </c>
      <c r="D407" t="s">
        <v>2881</v>
      </c>
      <c r="E407" t="s">
        <v>5993</v>
      </c>
      <c r="F407">
        <v>0</v>
      </c>
      <c r="H407">
        <v>0</v>
      </c>
      <c r="J407">
        <v>0</v>
      </c>
      <c r="N407" t="s">
        <v>4423</v>
      </c>
      <c r="O407">
        <v>2202704</v>
      </c>
      <c r="P407">
        <v>6300894</v>
      </c>
      <c r="Q407">
        <v>3</v>
      </c>
      <c r="R407">
        <v>38.040799999999997</v>
      </c>
      <c r="S407">
        <v>-121.4055</v>
      </c>
      <c r="T407" t="s">
        <v>2815</v>
      </c>
      <c r="U407" t="s">
        <v>1606</v>
      </c>
      <c r="V407" t="s">
        <v>87</v>
      </c>
      <c r="W407" t="s">
        <v>87</v>
      </c>
      <c r="X407" t="s">
        <v>4474</v>
      </c>
      <c r="Y407" t="s">
        <v>59</v>
      </c>
      <c r="Z407" t="s">
        <v>4334</v>
      </c>
      <c r="AA407" t="s">
        <v>2784</v>
      </c>
      <c r="AB407" t="s">
        <v>5994</v>
      </c>
      <c r="AC407">
        <v>40919</v>
      </c>
      <c r="AD407" t="s">
        <v>4476</v>
      </c>
      <c r="AE407" t="s">
        <v>3435</v>
      </c>
      <c r="AF407" t="s">
        <v>4870</v>
      </c>
      <c r="AG407" t="s">
        <v>2809</v>
      </c>
      <c r="AH407" t="s">
        <v>5995</v>
      </c>
      <c r="AJ407" t="s">
        <v>2810</v>
      </c>
      <c r="AK407">
        <v>1</v>
      </c>
      <c r="AL407" t="s">
        <v>4474</v>
      </c>
      <c r="AM407" t="s">
        <v>78</v>
      </c>
      <c r="AN407">
        <v>180400030504</v>
      </c>
      <c r="AO407" t="s">
        <v>78</v>
      </c>
      <c r="AP407">
        <v>82</v>
      </c>
      <c r="AQ407" t="s">
        <v>78</v>
      </c>
      <c r="AR407" t="s">
        <v>4430</v>
      </c>
      <c r="AS407" t="s">
        <v>4431</v>
      </c>
      <c r="AT407" t="s">
        <v>78</v>
      </c>
      <c r="AU407" t="s">
        <v>78</v>
      </c>
      <c r="AV407" t="s">
        <v>78</v>
      </c>
      <c r="AW407" t="s">
        <v>78</v>
      </c>
      <c r="AX407" t="s">
        <v>78</v>
      </c>
      <c r="AY407" t="s">
        <v>78</v>
      </c>
      <c r="AZ407" t="s">
        <v>78</v>
      </c>
      <c r="BA407" t="s">
        <v>78</v>
      </c>
      <c r="BB407" t="s">
        <v>78</v>
      </c>
      <c r="BC407" t="s">
        <v>78</v>
      </c>
      <c r="BD407" t="s">
        <v>55</v>
      </c>
      <c r="BE407" t="s">
        <v>78</v>
      </c>
      <c r="BF407" t="s">
        <v>78</v>
      </c>
      <c r="BG407" t="s">
        <v>78</v>
      </c>
      <c r="BH407" t="s">
        <v>78</v>
      </c>
      <c r="BI407" t="s">
        <v>78</v>
      </c>
      <c r="BJ407" t="s">
        <v>78</v>
      </c>
      <c r="BK407" t="s">
        <v>78</v>
      </c>
      <c r="BL407" t="s">
        <v>78</v>
      </c>
      <c r="BM407" t="s">
        <v>78</v>
      </c>
      <c r="BN407" t="s">
        <v>55</v>
      </c>
      <c r="BO407" t="s">
        <v>55</v>
      </c>
      <c r="BP407" t="s">
        <v>78</v>
      </c>
      <c r="BQ407" t="s">
        <v>4432</v>
      </c>
      <c r="BR407">
        <v>1800</v>
      </c>
      <c r="BS407" s="45">
        <v>40359</v>
      </c>
      <c r="BT407" s="45">
        <v>40897</v>
      </c>
    </row>
    <row r="408" spans="1:72" x14ac:dyDescent="0.25">
      <c r="A408">
        <v>405</v>
      </c>
      <c r="B408">
        <v>47660</v>
      </c>
      <c r="C408">
        <v>54473</v>
      </c>
      <c r="D408" t="s">
        <v>2865</v>
      </c>
      <c r="E408" t="s">
        <v>5996</v>
      </c>
      <c r="F408">
        <v>0</v>
      </c>
      <c r="H408">
        <v>0</v>
      </c>
      <c r="J408">
        <v>0</v>
      </c>
      <c r="N408" t="s">
        <v>4423</v>
      </c>
      <c r="O408">
        <v>2198723</v>
      </c>
      <c r="P408">
        <v>6300814</v>
      </c>
      <c r="Q408">
        <v>3</v>
      </c>
      <c r="R408">
        <v>38.029899999999998</v>
      </c>
      <c r="S408">
        <v>-121.4057</v>
      </c>
      <c r="T408" t="s">
        <v>2815</v>
      </c>
      <c r="U408" t="s">
        <v>1606</v>
      </c>
      <c r="V408" t="s">
        <v>87</v>
      </c>
      <c r="W408" t="s">
        <v>87</v>
      </c>
      <c r="X408" t="s">
        <v>4474</v>
      </c>
      <c r="Y408" t="s">
        <v>59</v>
      </c>
      <c r="Z408" t="s">
        <v>4334</v>
      </c>
      <c r="AA408" t="s">
        <v>2784</v>
      </c>
      <c r="AB408" t="s">
        <v>5997</v>
      </c>
      <c r="AC408">
        <v>40919</v>
      </c>
      <c r="AD408" t="s">
        <v>4476</v>
      </c>
      <c r="AE408" t="s">
        <v>3435</v>
      </c>
      <c r="AF408" t="s">
        <v>4870</v>
      </c>
      <c r="AG408" t="s">
        <v>2809</v>
      </c>
      <c r="AH408" t="s">
        <v>5998</v>
      </c>
      <c r="AJ408" t="s">
        <v>2810</v>
      </c>
      <c r="AK408">
        <v>1</v>
      </c>
      <c r="AL408" t="s">
        <v>4474</v>
      </c>
      <c r="AM408" t="s">
        <v>78</v>
      </c>
      <c r="AN408">
        <v>180400030504</v>
      </c>
      <c r="AO408" t="s">
        <v>78</v>
      </c>
      <c r="AP408">
        <v>278</v>
      </c>
      <c r="AQ408" t="s">
        <v>78</v>
      </c>
      <c r="AR408" t="s">
        <v>4430</v>
      </c>
      <c r="AS408" t="s">
        <v>4431</v>
      </c>
      <c r="AT408" t="s">
        <v>78</v>
      </c>
      <c r="AU408" t="s">
        <v>78</v>
      </c>
      <c r="AV408" t="s">
        <v>78</v>
      </c>
      <c r="AW408" t="s">
        <v>78</v>
      </c>
      <c r="AX408" t="s">
        <v>78</v>
      </c>
      <c r="AY408" t="s">
        <v>78</v>
      </c>
      <c r="AZ408" t="s">
        <v>78</v>
      </c>
      <c r="BA408" t="s">
        <v>78</v>
      </c>
      <c r="BB408" t="s">
        <v>78</v>
      </c>
      <c r="BC408" t="s">
        <v>78</v>
      </c>
      <c r="BD408" t="s">
        <v>55</v>
      </c>
      <c r="BE408" t="s">
        <v>78</v>
      </c>
      <c r="BF408" t="s">
        <v>78</v>
      </c>
      <c r="BG408" t="s">
        <v>78</v>
      </c>
      <c r="BH408" t="s">
        <v>78</v>
      </c>
      <c r="BI408" t="s">
        <v>78</v>
      </c>
      <c r="BJ408" t="s">
        <v>78</v>
      </c>
      <c r="BK408" t="s">
        <v>78</v>
      </c>
      <c r="BL408" t="s">
        <v>78</v>
      </c>
      <c r="BM408" t="s">
        <v>78</v>
      </c>
      <c r="BN408" t="s">
        <v>55</v>
      </c>
      <c r="BO408" t="s">
        <v>55</v>
      </c>
      <c r="BP408" t="s">
        <v>78</v>
      </c>
      <c r="BQ408" t="s">
        <v>4432</v>
      </c>
      <c r="BR408">
        <v>1800</v>
      </c>
      <c r="BS408" s="45">
        <v>2301575</v>
      </c>
      <c r="BT408" s="45">
        <v>40897</v>
      </c>
    </row>
    <row r="409" spans="1:72" x14ac:dyDescent="0.25">
      <c r="A409">
        <v>406</v>
      </c>
      <c r="B409">
        <v>48736</v>
      </c>
      <c r="C409">
        <v>55963</v>
      </c>
      <c r="D409" t="s">
        <v>3758</v>
      </c>
      <c r="E409" t="s">
        <v>5999</v>
      </c>
      <c r="F409">
        <v>0</v>
      </c>
      <c r="H409">
        <v>0</v>
      </c>
      <c r="J409">
        <v>0</v>
      </c>
      <c r="N409" t="s">
        <v>4423</v>
      </c>
      <c r="O409">
        <v>2203709</v>
      </c>
      <c r="P409">
        <v>6264470</v>
      </c>
      <c r="Q409">
        <v>3</v>
      </c>
      <c r="R409">
        <v>38.042499999999997</v>
      </c>
      <c r="S409">
        <v>-121.532</v>
      </c>
      <c r="T409" t="s">
        <v>1634</v>
      </c>
      <c r="U409" t="s">
        <v>604</v>
      </c>
      <c r="V409" t="s">
        <v>87</v>
      </c>
      <c r="W409" t="s">
        <v>87</v>
      </c>
      <c r="X409" t="s">
        <v>4474</v>
      </c>
      <c r="Y409" t="s">
        <v>59</v>
      </c>
      <c r="Z409" t="s">
        <v>4342</v>
      </c>
      <c r="AA409" t="s">
        <v>3736</v>
      </c>
      <c r="AB409" t="s">
        <v>6000</v>
      </c>
      <c r="AC409">
        <v>41001</v>
      </c>
      <c r="AD409" t="s">
        <v>4476</v>
      </c>
      <c r="AE409" t="s">
        <v>3435</v>
      </c>
      <c r="AF409" t="s">
        <v>4927</v>
      </c>
      <c r="AG409" t="s">
        <v>3729</v>
      </c>
      <c r="AH409" t="s">
        <v>5785</v>
      </c>
      <c r="AJ409" t="s">
        <v>3729</v>
      </c>
      <c r="AK409">
        <v>1</v>
      </c>
      <c r="AL409" t="s">
        <v>4474</v>
      </c>
      <c r="AM409" t="s">
        <v>78</v>
      </c>
      <c r="AN409">
        <v>180400030906</v>
      </c>
      <c r="AO409" t="s">
        <v>78</v>
      </c>
      <c r="AP409">
        <v>864.1</v>
      </c>
      <c r="AQ409" t="s">
        <v>78</v>
      </c>
      <c r="AR409" t="s">
        <v>4430</v>
      </c>
      <c r="AS409" t="s">
        <v>4431</v>
      </c>
      <c r="AT409" t="s">
        <v>78</v>
      </c>
      <c r="AU409" t="s">
        <v>78</v>
      </c>
      <c r="AV409" t="s">
        <v>78</v>
      </c>
      <c r="AW409" t="s">
        <v>78</v>
      </c>
      <c r="AX409" t="s">
        <v>78</v>
      </c>
      <c r="AY409" t="s">
        <v>55</v>
      </c>
      <c r="AZ409" t="s">
        <v>78</v>
      </c>
      <c r="BA409" t="s">
        <v>78</v>
      </c>
      <c r="BB409" t="s">
        <v>78</v>
      </c>
      <c r="BC409" t="s">
        <v>78</v>
      </c>
      <c r="BD409" t="s">
        <v>55</v>
      </c>
      <c r="BE409" t="s">
        <v>78</v>
      </c>
      <c r="BF409" t="s">
        <v>78</v>
      </c>
      <c r="BG409" t="s">
        <v>78</v>
      </c>
      <c r="BH409" t="s">
        <v>78</v>
      </c>
      <c r="BI409" t="s">
        <v>78</v>
      </c>
      <c r="BJ409" t="s">
        <v>78</v>
      </c>
      <c r="BK409" t="s">
        <v>78</v>
      </c>
      <c r="BL409" t="s">
        <v>78</v>
      </c>
      <c r="BM409" t="s">
        <v>78</v>
      </c>
      <c r="BN409" t="s">
        <v>55</v>
      </c>
      <c r="BO409" t="s">
        <v>55</v>
      </c>
      <c r="BP409" t="s">
        <v>78</v>
      </c>
      <c r="BQ409" t="s">
        <v>4432</v>
      </c>
      <c r="BR409">
        <v>1800</v>
      </c>
      <c r="BS409" s="45">
        <v>40358</v>
      </c>
      <c r="BT409" s="45">
        <v>40998</v>
      </c>
    </row>
    <row r="410" spans="1:72" x14ac:dyDescent="0.25">
      <c r="A410">
        <v>407</v>
      </c>
      <c r="B410">
        <v>48739</v>
      </c>
      <c r="C410">
        <v>55973</v>
      </c>
      <c r="D410" t="s">
        <v>3759</v>
      </c>
      <c r="E410" t="s">
        <v>6001</v>
      </c>
      <c r="F410">
        <v>0</v>
      </c>
      <c r="H410">
        <v>0</v>
      </c>
      <c r="J410">
        <v>0</v>
      </c>
      <c r="N410" t="s">
        <v>4423</v>
      </c>
      <c r="O410">
        <v>2208833</v>
      </c>
      <c r="P410">
        <v>6258466</v>
      </c>
      <c r="Q410">
        <v>3</v>
      </c>
      <c r="R410">
        <v>38.056399999999996</v>
      </c>
      <c r="S410">
        <v>-121.5531</v>
      </c>
      <c r="T410" t="s">
        <v>1634</v>
      </c>
      <c r="U410" t="s">
        <v>57</v>
      </c>
      <c r="V410" t="s">
        <v>87</v>
      </c>
      <c r="W410" t="s">
        <v>87</v>
      </c>
      <c r="X410" t="s">
        <v>4474</v>
      </c>
      <c r="Y410" t="s">
        <v>59</v>
      </c>
      <c r="Z410" t="s">
        <v>4342</v>
      </c>
      <c r="AA410" t="s">
        <v>3736</v>
      </c>
      <c r="AB410" t="s">
        <v>5787</v>
      </c>
      <c r="AC410">
        <v>41001</v>
      </c>
      <c r="AD410" t="s">
        <v>4476</v>
      </c>
      <c r="AE410" t="s">
        <v>3435</v>
      </c>
      <c r="AF410" t="s">
        <v>4927</v>
      </c>
      <c r="AG410" t="s">
        <v>3725</v>
      </c>
      <c r="AH410" t="s">
        <v>5788</v>
      </c>
      <c r="AJ410" t="s">
        <v>3725</v>
      </c>
      <c r="AK410">
        <v>1</v>
      </c>
      <c r="AL410" t="s">
        <v>4474</v>
      </c>
      <c r="AM410" t="s">
        <v>78</v>
      </c>
      <c r="AN410">
        <v>180400030906</v>
      </c>
      <c r="AO410" t="s">
        <v>78</v>
      </c>
      <c r="AP410">
        <v>634.70000000000005</v>
      </c>
      <c r="AQ410" t="s">
        <v>78</v>
      </c>
      <c r="AR410" t="s">
        <v>4430</v>
      </c>
      <c r="AS410" t="s">
        <v>4431</v>
      </c>
      <c r="AT410" t="s">
        <v>78</v>
      </c>
      <c r="AU410" t="s">
        <v>78</v>
      </c>
      <c r="AV410" t="s">
        <v>78</v>
      </c>
      <c r="AW410" t="s">
        <v>78</v>
      </c>
      <c r="AX410" t="s">
        <v>78</v>
      </c>
      <c r="AY410" t="s">
        <v>55</v>
      </c>
      <c r="AZ410" t="s">
        <v>78</v>
      </c>
      <c r="BA410" t="s">
        <v>78</v>
      </c>
      <c r="BB410" t="s">
        <v>78</v>
      </c>
      <c r="BC410" t="s">
        <v>78</v>
      </c>
      <c r="BD410" t="s">
        <v>55</v>
      </c>
      <c r="BE410" t="s">
        <v>78</v>
      </c>
      <c r="BF410" t="s">
        <v>78</v>
      </c>
      <c r="BG410" t="s">
        <v>78</v>
      </c>
      <c r="BH410" t="s">
        <v>78</v>
      </c>
      <c r="BI410" t="s">
        <v>78</v>
      </c>
      <c r="BJ410" t="s">
        <v>78</v>
      </c>
      <c r="BK410" t="s">
        <v>78</v>
      </c>
      <c r="BL410" t="s">
        <v>78</v>
      </c>
      <c r="BM410" t="s">
        <v>78</v>
      </c>
      <c r="BN410" t="s">
        <v>78</v>
      </c>
      <c r="BO410" t="s">
        <v>55</v>
      </c>
      <c r="BP410" t="s">
        <v>78</v>
      </c>
      <c r="BQ410" t="s">
        <v>4432</v>
      </c>
      <c r="BR410">
        <v>1800</v>
      </c>
      <c r="BS410" s="45">
        <v>40358</v>
      </c>
      <c r="BT410" s="45">
        <v>40998</v>
      </c>
    </row>
    <row r="411" spans="1:72" x14ac:dyDescent="0.25">
      <c r="A411">
        <v>408</v>
      </c>
      <c r="B411">
        <v>48740</v>
      </c>
      <c r="C411">
        <v>55974</v>
      </c>
      <c r="D411" t="s">
        <v>3760</v>
      </c>
      <c r="E411" t="s">
        <v>6002</v>
      </c>
      <c r="F411">
        <v>0</v>
      </c>
      <c r="H411">
        <v>0</v>
      </c>
      <c r="J411">
        <v>0</v>
      </c>
      <c r="N411" t="s">
        <v>4423</v>
      </c>
      <c r="O411">
        <v>2196455</v>
      </c>
      <c r="P411">
        <v>6266284</v>
      </c>
      <c r="Q411">
        <v>3</v>
      </c>
      <c r="R411">
        <v>38.0227</v>
      </c>
      <c r="S411">
        <v>-121.5254</v>
      </c>
      <c r="T411" t="s">
        <v>1634</v>
      </c>
      <c r="U411" t="s">
        <v>604</v>
      </c>
      <c r="V411" t="s">
        <v>87</v>
      </c>
      <c r="W411" t="s">
        <v>87</v>
      </c>
      <c r="X411" t="s">
        <v>4474</v>
      </c>
      <c r="Y411" t="s">
        <v>59</v>
      </c>
      <c r="Z411" t="s">
        <v>4342</v>
      </c>
      <c r="AA411" t="s">
        <v>3733</v>
      </c>
      <c r="AB411" t="s">
        <v>5790</v>
      </c>
      <c r="AC411">
        <v>41001</v>
      </c>
      <c r="AD411" t="s">
        <v>4476</v>
      </c>
      <c r="AE411" t="s">
        <v>3435</v>
      </c>
      <c r="AF411" t="s">
        <v>4927</v>
      </c>
      <c r="AG411" t="s">
        <v>3725</v>
      </c>
      <c r="AH411" t="s">
        <v>5791</v>
      </c>
      <c r="AJ411" t="s">
        <v>3725</v>
      </c>
      <c r="AK411">
        <v>1</v>
      </c>
      <c r="AL411" t="s">
        <v>4474</v>
      </c>
      <c r="AM411" t="s">
        <v>78</v>
      </c>
      <c r="AN411">
        <v>180400030906</v>
      </c>
      <c r="AO411" t="s">
        <v>78</v>
      </c>
      <c r="AP411">
        <v>155.9</v>
      </c>
      <c r="AQ411" t="s">
        <v>78</v>
      </c>
      <c r="AR411" t="s">
        <v>4430</v>
      </c>
      <c r="AS411" t="s">
        <v>4431</v>
      </c>
      <c r="AT411" t="s">
        <v>78</v>
      </c>
      <c r="AU411" t="s">
        <v>78</v>
      </c>
      <c r="AV411" t="s">
        <v>78</v>
      </c>
      <c r="AW411" t="s">
        <v>78</v>
      </c>
      <c r="AX411" t="s">
        <v>78</v>
      </c>
      <c r="AY411" t="s">
        <v>78</v>
      </c>
      <c r="AZ411" t="s">
        <v>78</v>
      </c>
      <c r="BA411" t="s">
        <v>78</v>
      </c>
      <c r="BB411" t="s">
        <v>78</v>
      </c>
      <c r="BC411" t="s">
        <v>78</v>
      </c>
      <c r="BD411" t="s">
        <v>55</v>
      </c>
      <c r="BE411" t="s">
        <v>78</v>
      </c>
      <c r="BF411" t="s">
        <v>78</v>
      </c>
      <c r="BG411" t="s">
        <v>78</v>
      </c>
      <c r="BH411" t="s">
        <v>78</v>
      </c>
      <c r="BI411" t="s">
        <v>78</v>
      </c>
      <c r="BJ411" t="s">
        <v>78</v>
      </c>
      <c r="BK411" t="s">
        <v>78</v>
      </c>
      <c r="BL411" t="s">
        <v>78</v>
      </c>
      <c r="BM411" t="s">
        <v>78</v>
      </c>
      <c r="BN411" t="s">
        <v>55</v>
      </c>
      <c r="BO411" t="s">
        <v>55</v>
      </c>
      <c r="BP411" t="s">
        <v>78</v>
      </c>
      <c r="BQ411" t="s">
        <v>4432</v>
      </c>
      <c r="BR411">
        <v>1800</v>
      </c>
      <c r="BS411" s="45">
        <v>40358</v>
      </c>
      <c r="BT411" s="45">
        <v>40998</v>
      </c>
    </row>
    <row r="412" spans="1:72" x14ac:dyDescent="0.25">
      <c r="A412">
        <v>409</v>
      </c>
      <c r="B412">
        <v>46780</v>
      </c>
      <c r="C412">
        <v>54183</v>
      </c>
      <c r="D412" t="s">
        <v>2339</v>
      </c>
      <c r="E412" t="s">
        <v>6003</v>
      </c>
      <c r="F412">
        <v>0</v>
      </c>
      <c r="H412">
        <v>0</v>
      </c>
      <c r="J412">
        <v>0</v>
      </c>
      <c r="O412">
        <v>2158973</v>
      </c>
      <c r="P412">
        <v>6280340</v>
      </c>
      <c r="Q412">
        <v>3</v>
      </c>
      <c r="R412">
        <v>37.920099999999998</v>
      </c>
      <c r="S412">
        <v>-121.4753</v>
      </c>
      <c r="T412" t="s">
        <v>1634</v>
      </c>
      <c r="U412" t="s">
        <v>6004</v>
      </c>
      <c r="V412" t="s">
        <v>87</v>
      </c>
      <c r="W412" t="s">
        <v>87</v>
      </c>
      <c r="X412" t="s">
        <v>4474</v>
      </c>
      <c r="Y412" t="s">
        <v>59</v>
      </c>
      <c r="Z412" t="s">
        <v>4853</v>
      </c>
      <c r="AA412" t="s">
        <v>2338</v>
      </c>
      <c r="AB412" t="s">
        <v>6005</v>
      </c>
      <c r="AC412">
        <v>40878</v>
      </c>
      <c r="AD412" t="s">
        <v>4476</v>
      </c>
      <c r="AE412" t="s">
        <v>3435</v>
      </c>
      <c r="AF412" t="s">
        <v>4884</v>
      </c>
      <c r="AG412" t="s">
        <v>2310</v>
      </c>
      <c r="AH412" t="s">
        <v>6006</v>
      </c>
      <c r="AJ412" t="s">
        <v>2311</v>
      </c>
      <c r="AK412">
        <v>1</v>
      </c>
      <c r="AL412" t="s">
        <v>4474</v>
      </c>
      <c r="AM412" t="s">
        <v>78</v>
      </c>
      <c r="AN412">
        <v>180400030503</v>
      </c>
      <c r="AO412" t="s">
        <v>78</v>
      </c>
      <c r="AP412" t="s">
        <v>78</v>
      </c>
      <c r="AQ412" t="s">
        <v>78</v>
      </c>
      <c r="AR412" t="s">
        <v>4430</v>
      </c>
      <c r="AS412" t="s">
        <v>4431</v>
      </c>
      <c r="AT412" t="s">
        <v>78</v>
      </c>
      <c r="AU412" t="s">
        <v>78</v>
      </c>
      <c r="AV412" t="s">
        <v>78</v>
      </c>
      <c r="AW412" t="s">
        <v>78</v>
      </c>
      <c r="AX412" t="s">
        <v>78</v>
      </c>
      <c r="AY412" t="s">
        <v>78</v>
      </c>
      <c r="AZ412" t="s">
        <v>78</v>
      </c>
      <c r="BA412" t="s">
        <v>78</v>
      </c>
      <c r="BB412" t="s">
        <v>78</v>
      </c>
      <c r="BC412" t="s">
        <v>78</v>
      </c>
      <c r="BD412" t="s">
        <v>55</v>
      </c>
      <c r="BE412" t="s">
        <v>78</v>
      </c>
      <c r="BF412" t="s">
        <v>78</v>
      </c>
      <c r="BG412" t="s">
        <v>78</v>
      </c>
      <c r="BH412" t="s">
        <v>78</v>
      </c>
      <c r="BI412" t="s">
        <v>78</v>
      </c>
      <c r="BJ412" t="s">
        <v>78</v>
      </c>
      <c r="BK412" t="s">
        <v>78</v>
      </c>
      <c r="BL412" t="s">
        <v>78</v>
      </c>
      <c r="BM412" t="s">
        <v>78</v>
      </c>
      <c r="BN412" t="s">
        <v>55</v>
      </c>
      <c r="BO412" t="s">
        <v>55</v>
      </c>
      <c r="BP412" t="s">
        <v>78</v>
      </c>
      <c r="BQ412" t="s">
        <v>4468</v>
      </c>
      <c r="BR412">
        <v>1800</v>
      </c>
      <c r="BS412" s="45">
        <v>40349</v>
      </c>
      <c r="BT412" s="45">
        <v>40878</v>
      </c>
    </row>
    <row r="413" spans="1:72" x14ac:dyDescent="0.25">
      <c r="A413">
        <v>410</v>
      </c>
      <c r="B413">
        <v>47384</v>
      </c>
      <c r="C413">
        <v>54852</v>
      </c>
      <c r="D413" t="s">
        <v>3269</v>
      </c>
      <c r="E413" t="s">
        <v>6007</v>
      </c>
      <c r="F413">
        <v>0</v>
      </c>
      <c r="H413">
        <v>0</v>
      </c>
      <c r="J413">
        <v>0</v>
      </c>
      <c r="O413">
        <v>2134347</v>
      </c>
      <c r="P413">
        <v>6308521</v>
      </c>
      <c r="Q413">
        <v>3</v>
      </c>
      <c r="R413">
        <v>37.853299999999997</v>
      </c>
      <c r="S413">
        <v>-121.3768</v>
      </c>
      <c r="T413" t="s">
        <v>1817</v>
      </c>
      <c r="U413" t="s">
        <v>692</v>
      </c>
      <c r="V413" t="s">
        <v>87</v>
      </c>
      <c r="W413" t="s">
        <v>87</v>
      </c>
      <c r="X413" t="s">
        <v>4474</v>
      </c>
      <c r="Y413" t="s">
        <v>59</v>
      </c>
      <c r="Z413" t="s">
        <v>4134</v>
      </c>
      <c r="AA413" t="s">
        <v>3271</v>
      </c>
      <c r="AB413" t="s">
        <v>3014</v>
      </c>
      <c r="AC413">
        <v>40907</v>
      </c>
      <c r="AD413" t="s">
        <v>4476</v>
      </c>
      <c r="AE413" t="s">
        <v>3435</v>
      </c>
      <c r="AF413" t="s">
        <v>4927</v>
      </c>
      <c r="AG413" t="s">
        <v>3270</v>
      </c>
      <c r="AH413" t="s">
        <v>6008</v>
      </c>
      <c r="AJ413" t="s">
        <v>6009</v>
      </c>
      <c r="AK413">
        <v>1</v>
      </c>
      <c r="AL413" t="s">
        <v>4474</v>
      </c>
      <c r="AM413" t="s">
        <v>78</v>
      </c>
      <c r="AN413">
        <v>180400030906</v>
      </c>
      <c r="AO413" t="s">
        <v>78</v>
      </c>
      <c r="AP413" t="s">
        <v>78</v>
      </c>
      <c r="AQ413" t="s">
        <v>78</v>
      </c>
      <c r="AR413" t="s">
        <v>4430</v>
      </c>
      <c r="AS413" t="s">
        <v>4431</v>
      </c>
      <c r="AT413" t="s">
        <v>78</v>
      </c>
      <c r="AU413" t="s">
        <v>78</v>
      </c>
      <c r="AV413" t="s">
        <v>78</v>
      </c>
      <c r="AW413" t="s">
        <v>78</v>
      </c>
      <c r="AX413" t="s">
        <v>78</v>
      </c>
      <c r="AY413" t="s">
        <v>78</v>
      </c>
      <c r="AZ413" t="s">
        <v>78</v>
      </c>
      <c r="BA413" t="s">
        <v>78</v>
      </c>
      <c r="BB413" t="s">
        <v>78</v>
      </c>
      <c r="BC413" t="s">
        <v>55</v>
      </c>
      <c r="BD413" t="s">
        <v>78</v>
      </c>
      <c r="BE413" t="s">
        <v>78</v>
      </c>
      <c r="BF413" t="s">
        <v>78</v>
      </c>
      <c r="BG413" t="s">
        <v>78</v>
      </c>
      <c r="BH413" t="s">
        <v>78</v>
      </c>
      <c r="BI413" t="s">
        <v>78</v>
      </c>
      <c r="BJ413" t="s">
        <v>78</v>
      </c>
      <c r="BK413" t="s">
        <v>78</v>
      </c>
      <c r="BL413" t="s">
        <v>78</v>
      </c>
      <c r="BM413" t="s">
        <v>78</v>
      </c>
      <c r="BN413" t="s">
        <v>55</v>
      </c>
      <c r="BO413" t="s">
        <v>55</v>
      </c>
      <c r="BP413" t="s">
        <v>78</v>
      </c>
      <c r="BQ413" t="s">
        <v>4468</v>
      </c>
      <c r="BR413">
        <v>1800</v>
      </c>
      <c r="BS413" s="45">
        <v>40358</v>
      </c>
      <c r="BT413" s="45">
        <v>40907</v>
      </c>
    </row>
    <row r="414" spans="1:72" x14ac:dyDescent="0.25">
      <c r="A414">
        <v>411</v>
      </c>
      <c r="B414">
        <v>47385</v>
      </c>
      <c r="C414">
        <v>54535</v>
      </c>
      <c r="D414" t="s">
        <v>3558</v>
      </c>
      <c r="E414" t="s">
        <v>6010</v>
      </c>
      <c r="F414">
        <v>3</v>
      </c>
      <c r="G414" t="s">
        <v>87</v>
      </c>
      <c r="H414">
        <v>5</v>
      </c>
      <c r="I414" t="s">
        <v>4421</v>
      </c>
      <c r="J414">
        <v>15</v>
      </c>
      <c r="N414" t="s">
        <v>4423</v>
      </c>
      <c r="O414">
        <v>2228415</v>
      </c>
      <c r="P414">
        <v>6298842</v>
      </c>
      <c r="Q414">
        <v>3</v>
      </c>
      <c r="R414">
        <v>38.1113</v>
      </c>
      <c r="S414">
        <v>-121.4135</v>
      </c>
      <c r="T414" t="s">
        <v>596</v>
      </c>
      <c r="U414" t="s">
        <v>3554</v>
      </c>
      <c r="V414" t="s">
        <v>87</v>
      </c>
      <c r="W414" t="s">
        <v>87</v>
      </c>
      <c r="X414" t="s">
        <v>4474</v>
      </c>
      <c r="Y414" t="s">
        <v>59</v>
      </c>
      <c r="Z414" t="s">
        <v>4334</v>
      </c>
      <c r="AA414" t="s">
        <v>3555</v>
      </c>
      <c r="AB414" t="s">
        <v>6011</v>
      </c>
      <c r="AC414">
        <v>40907</v>
      </c>
      <c r="AD414" t="s">
        <v>4476</v>
      </c>
      <c r="AE414" t="s">
        <v>4558</v>
      </c>
      <c r="AF414" t="s">
        <v>4106</v>
      </c>
      <c r="AG414" t="s">
        <v>3551</v>
      </c>
      <c r="AH414" t="s">
        <v>6012</v>
      </c>
      <c r="AI414" t="s">
        <v>5989</v>
      </c>
      <c r="AJ414" t="s">
        <v>3552</v>
      </c>
      <c r="AK414">
        <v>1</v>
      </c>
      <c r="AL414" t="s">
        <v>4474</v>
      </c>
      <c r="AM414" t="s">
        <v>78</v>
      </c>
      <c r="AN414">
        <v>180400121105</v>
      </c>
      <c r="AO414" t="s">
        <v>78</v>
      </c>
      <c r="AP414">
        <v>109</v>
      </c>
      <c r="AQ414" t="s">
        <v>78</v>
      </c>
      <c r="AR414" t="s">
        <v>4430</v>
      </c>
      <c r="AS414" t="s">
        <v>4431</v>
      </c>
      <c r="AT414" t="s">
        <v>78</v>
      </c>
      <c r="AU414" t="s">
        <v>78</v>
      </c>
      <c r="AV414" t="s">
        <v>78</v>
      </c>
      <c r="AW414" t="s">
        <v>78</v>
      </c>
      <c r="AX414" t="s">
        <v>78</v>
      </c>
      <c r="AY414" t="s">
        <v>78</v>
      </c>
      <c r="AZ414" t="s">
        <v>78</v>
      </c>
      <c r="BA414" t="s">
        <v>78</v>
      </c>
      <c r="BB414" t="s">
        <v>78</v>
      </c>
      <c r="BC414" t="s">
        <v>78</v>
      </c>
      <c r="BD414" t="s">
        <v>55</v>
      </c>
      <c r="BE414" t="s">
        <v>78</v>
      </c>
      <c r="BF414" t="s">
        <v>78</v>
      </c>
      <c r="BG414" t="s">
        <v>78</v>
      </c>
      <c r="BH414" t="s">
        <v>78</v>
      </c>
      <c r="BI414" t="s">
        <v>78</v>
      </c>
      <c r="BJ414" t="s">
        <v>78</v>
      </c>
      <c r="BK414" t="s">
        <v>78</v>
      </c>
      <c r="BL414" t="s">
        <v>78</v>
      </c>
      <c r="BM414" t="s">
        <v>78</v>
      </c>
      <c r="BN414" t="s">
        <v>55</v>
      </c>
      <c r="BO414" t="s">
        <v>55</v>
      </c>
      <c r="BP414" t="s">
        <v>78</v>
      </c>
      <c r="BQ414" t="s">
        <v>4432</v>
      </c>
      <c r="BR414">
        <v>1800</v>
      </c>
      <c r="BS414" s="45">
        <v>40358</v>
      </c>
      <c r="BT414" s="45">
        <v>40898</v>
      </c>
    </row>
    <row r="415" spans="1:72" x14ac:dyDescent="0.25">
      <c r="A415">
        <v>412</v>
      </c>
      <c r="B415">
        <v>47386</v>
      </c>
      <c r="C415">
        <v>54543</v>
      </c>
      <c r="D415" t="s">
        <v>3565</v>
      </c>
      <c r="E415" t="s">
        <v>6013</v>
      </c>
      <c r="F415">
        <v>0</v>
      </c>
      <c r="H415">
        <v>0</v>
      </c>
      <c r="J415">
        <v>0</v>
      </c>
      <c r="N415" t="s">
        <v>4423</v>
      </c>
      <c r="O415">
        <v>2219336</v>
      </c>
      <c r="P415">
        <v>6297845</v>
      </c>
      <c r="Q415">
        <v>3</v>
      </c>
      <c r="R415">
        <v>38.086399999999998</v>
      </c>
      <c r="S415">
        <v>-121.41670000000001</v>
      </c>
      <c r="T415" t="s">
        <v>128</v>
      </c>
      <c r="U415" t="s">
        <v>1117</v>
      </c>
      <c r="V415" t="s">
        <v>87</v>
      </c>
      <c r="W415" t="s">
        <v>87</v>
      </c>
      <c r="X415" t="s">
        <v>4474</v>
      </c>
      <c r="Y415" t="s">
        <v>59</v>
      </c>
      <c r="Z415" t="s">
        <v>4334</v>
      </c>
      <c r="AB415" t="s">
        <v>6014</v>
      </c>
      <c r="AC415">
        <v>40907</v>
      </c>
      <c r="AD415" t="s">
        <v>4476</v>
      </c>
      <c r="AE415" t="s">
        <v>3435</v>
      </c>
      <c r="AF415" t="s">
        <v>4891</v>
      </c>
      <c r="AG415" t="s">
        <v>3566</v>
      </c>
      <c r="AH415" t="s">
        <v>6015</v>
      </c>
      <c r="AJ415" t="s">
        <v>3567</v>
      </c>
      <c r="AK415">
        <v>1</v>
      </c>
      <c r="AL415" t="s">
        <v>4474</v>
      </c>
      <c r="AM415" t="s">
        <v>78</v>
      </c>
      <c r="AN415">
        <v>180400030902</v>
      </c>
      <c r="AO415" t="s">
        <v>78</v>
      </c>
      <c r="AP415">
        <v>231</v>
      </c>
      <c r="AQ415" t="s">
        <v>78</v>
      </c>
      <c r="AR415" t="s">
        <v>4430</v>
      </c>
      <c r="AS415" t="s">
        <v>4431</v>
      </c>
      <c r="AT415" t="s">
        <v>78</v>
      </c>
      <c r="AU415" t="s">
        <v>78</v>
      </c>
      <c r="AV415" t="s">
        <v>78</v>
      </c>
      <c r="AW415" t="s">
        <v>78</v>
      </c>
      <c r="AX415" t="s">
        <v>78</v>
      </c>
      <c r="AY415" t="s">
        <v>78</v>
      </c>
      <c r="AZ415" t="s">
        <v>78</v>
      </c>
      <c r="BA415" t="s">
        <v>78</v>
      </c>
      <c r="BB415" t="s">
        <v>78</v>
      </c>
      <c r="BC415" t="s">
        <v>78</v>
      </c>
      <c r="BD415" t="s">
        <v>55</v>
      </c>
      <c r="BE415" t="s">
        <v>78</v>
      </c>
      <c r="BF415" t="s">
        <v>78</v>
      </c>
      <c r="BG415" t="s">
        <v>78</v>
      </c>
      <c r="BH415" t="s">
        <v>78</v>
      </c>
      <c r="BI415" t="s">
        <v>78</v>
      </c>
      <c r="BJ415" t="s">
        <v>78</v>
      </c>
      <c r="BK415" t="s">
        <v>78</v>
      </c>
      <c r="BL415" t="s">
        <v>78</v>
      </c>
      <c r="BM415" t="s">
        <v>78</v>
      </c>
      <c r="BN415" t="s">
        <v>55</v>
      </c>
      <c r="BO415" t="s">
        <v>78</v>
      </c>
      <c r="BP415" t="s">
        <v>78</v>
      </c>
      <c r="BQ415" t="s">
        <v>4432</v>
      </c>
      <c r="BR415">
        <v>1965</v>
      </c>
      <c r="BS415" s="45">
        <v>40359</v>
      </c>
      <c r="BT415" s="45">
        <v>40898</v>
      </c>
    </row>
    <row r="416" spans="1:72" x14ac:dyDescent="0.25">
      <c r="A416">
        <v>413</v>
      </c>
      <c r="B416">
        <v>47387</v>
      </c>
      <c r="C416">
        <v>54544</v>
      </c>
      <c r="D416" t="s">
        <v>3571</v>
      </c>
      <c r="E416" t="s">
        <v>6016</v>
      </c>
      <c r="F416">
        <v>0</v>
      </c>
      <c r="H416">
        <v>0</v>
      </c>
      <c r="J416">
        <v>0</v>
      </c>
      <c r="N416" t="s">
        <v>4423</v>
      </c>
      <c r="O416">
        <v>2219623</v>
      </c>
      <c r="P416">
        <v>6299527</v>
      </c>
      <c r="Q416">
        <v>3</v>
      </c>
      <c r="R416">
        <v>38.087200000000003</v>
      </c>
      <c r="S416">
        <v>-121.41079999999999</v>
      </c>
      <c r="T416" t="s">
        <v>128</v>
      </c>
      <c r="U416" t="s">
        <v>1117</v>
      </c>
      <c r="V416" t="s">
        <v>87</v>
      </c>
      <c r="W416" t="s">
        <v>87</v>
      </c>
      <c r="X416" t="s">
        <v>4474</v>
      </c>
      <c r="Y416" t="s">
        <v>59</v>
      </c>
      <c r="Z416" t="s">
        <v>4334</v>
      </c>
      <c r="AB416" t="s">
        <v>6017</v>
      </c>
      <c r="AC416">
        <v>40907</v>
      </c>
      <c r="AD416" t="s">
        <v>4476</v>
      </c>
      <c r="AE416" t="s">
        <v>3435</v>
      </c>
      <c r="AF416" t="s">
        <v>4891</v>
      </c>
      <c r="AG416" t="s">
        <v>3572</v>
      </c>
      <c r="AH416" t="s">
        <v>6018</v>
      </c>
      <c r="AJ416" t="s">
        <v>3572</v>
      </c>
      <c r="AK416">
        <v>1</v>
      </c>
      <c r="AL416" t="s">
        <v>4474</v>
      </c>
      <c r="AM416" t="s">
        <v>78</v>
      </c>
      <c r="AN416">
        <v>180400030902</v>
      </c>
      <c r="AO416" t="s">
        <v>78</v>
      </c>
      <c r="AP416">
        <v>340</v>
      </c>
      <c r="AQ416" t="s">
        <v>78</v>
      </c>
      <c r="AR416" t="s">
        <v>4430</v>
      </c>
      <c r="AS416" t="s">
        <v>4431</v>
      </c>
      <c r="AT416" t="s">
        <v>78</v>
      </c>
      <c r="AU416" t="s">
        <v>78</v>
      </c>
      <c r="AV416" t="s">
        <v>78</v>
      </c>
      <c r="AW416" t="s">
        <v>78</v>
      </c>
      <c r="AX416" t="s">
        <v>78</v>
      </c>
      <c r="AY416" t="s">
        <v>78</v>
      </c>
      <c r="AZ416" t="s">
        <v>78</v>
      </c>
      <c r="BA416" t="s">
        <v>78</v>
      </c>
      <c r="BB416" t="s">
        <v>78</v>
      </c>
      <c r="BC416" t="s">
        <v>78</v>
      </c>
      <c r="BD416" t="s">
        <v>55</v>
      </c>
      <c r="BE416" t="s">
        <v>78</v>
      </c>
      <c r="BF416" t="s">
        <v>78</v>
      </c>
      <c r="BG416" t="s">
        <v>78</v>
      </c>
      <c r="BH416" t="s">
        <v>78</v>
      </c>
      <c r="BI416" t="s">
        <v>78</v>
      </c>
      <c r="BJ416" t="s">
        <v>78</v>
      </c>
      <c r="BK416" t="s">
        <v>78</v>
      </c>
      <c r="BL416" t="s">
        <v>78</v>
      </c>
      <c r="BM416" t="s">
        <v>78</v>
      </c>
      <c r="BN416" t="s">
        <v>55</v>
      </c>
      <c r="BO416" t="s">
        <v>78</v>
      </c>
      <c r="BP416" t="s">
        <v>78</v>
      </c>
      <c r="BQ416" t="s">
        <v>4432</v>
      </c>
      <c r="BR416">
        <v>1965</v>
      </c>
      <c r="BS416" s="45">
        <v>40359</v>
      </c>
      <c r="BT416" s="45">
        <v>40898</v>
      </c>
    </row>
    <row r="417" spans="1:72" x14ac:dyDescent="0.25">
      <c r="A417">
        <v>414</v>
      </c>
      <c r="B417">
        <v>47388</v>
      </c>
      <c r="C417">
        <v>54542</v>
      </c>
      <c r="D417" t="s">
        <v>3574</v>
      </c>
      <c r="E417" t="s">
        <v>6019</v>
      </c>
      <c r="F417">
        <v>5</v>
      </c>
      <c r="G417" t="s">
        <v>87</v>
      </c>
      <c r="H417">
        <v>2</v>
      </c>
      <c r="I417" t="s">
        <v>4421</v>
      </c>
      <c r="J417">
        <v>0</v>
      </c>
      <c r="N417" t="s">
        <v>4423</v>
      </c>
      <c r="O417">
        <v>1870341</v>
      </c>
      <c r="P417">
        <v>6632993</v>
      </c>
      <c r="Q417">
        <v>2</v>
      </c>
      <c r="R417">
        <v>38.297699999999999</v>
      </c>
      <c r="S417">
        <v>-121.75149999999999</v>
      </c>
      <c r="T417" t="s">
        <v>216</v>
      </c>
      <c r="U417" t="s">
        <v>2659</v>
      </c>
      <c r="V417" t="s">
        <v>87</v>
      </c>
      <c r="W417" t="s">
        <v>87</v>
      </c>
      <c r="X417" t="s">
        <v>4538</v>
      </c>
      <c r="Y417" t="s">
        <v>77</v>
      </c>
      <c r="Z417" t="s">
        <v>4619</v>
      </c>
      <c r="AB417" t="s">
        <v>2659</v>
      </c>
      <c r="AC417">
        <v>40907</v>
      </c>
      <c r="AD417" t="s">
        <v>4476</v>
      </c>
      <c r="AE417" t="s">
        <v>4540</v>
      </c>
      <c r="AF417" t="s">
        <v>6020</v>
      </c>
      <c r="AG417" t="s">
        <v>3575</v>
      </c>
      <c r="AH417" t="s">
        <v>6021</v>
      </c>
      <c r="AI417" t="s">
        <v>6022</v>
      </c>
      <c r="AJ417" t="s">
        <v>3576</v>
      </c>
      <c r="AK417">
        <v>1</v>
      </c>
      <c r="AL417" t="s">
        <v>4538</v>
      </c>
      <c r="AM417" t="s">
        <v>78</v>
      </c>
      <c r="AN417">
        <v>180201630505</v>
      </c>
      <c r="AO417" t="s">
        <v>78</v>
      </c>
      <c r="AP417">
        <v>937</v>
      </c>
      <c r="AQ417" t="s">
        <v>78</v>
      </c>
      <c r="AR417" t="s">
        <v>4430</v>
      </c>
      <c r="AS417" t="s">
        <v>4431</v>
      </c>
      <c r="AT417" t="s">
        <v>78</v>
      </c>
      <c r="AU417" t="s">
        <v>78</v>
      </c>
      <c r="AV417" t="s">
        <v>78</v>
      </c>
      <c r="AW417" t="s">
        <v>78</v>
      </c>
      <c r="AX417" t="s">
        <v>78</v>
      </c>
      <c r="AY417" t="s">
        <v>78</v>
      </c>
      <c r="AZ417" t="s">
        <v>78</v>
      </c>
      <c r="BA417" t="s">
        <v>78</v>
      </c>
      <c r="BB417" t="s">
        <v>78</v>
      </c>
      <c r="BC417" t="s">
        <v>78</v>
      </c>
      <c r="BD417" t="s">
        <v>55</v>
      </c>
      <c r="BE417" t="s">
        <v>78</v>
      </c>
      <c r="BF417" t="s">
        <v>78</v>
      </c>
      <c r="BG417" t="s">
        <v>78</v>
      </c>
      <c r="BH417" t="s">
        <v>78</v>
      </c>
      <c r="BI417" t="s">
        <v>78</v>
      </c>
      <c r="BJ417" t="s">
        <v>78</v>
      </c>
      <c r="BK417" t="s">
        <v>78</v>
      </c>
      <c r="BL417" t="s">
        <v>78</v>
      </c>
      <c r="BM417" t="s">
        <v>78</v>
      </c>
      <c r="BN417" t="s">
        <v>55</v>
      </c>
      <c r="BO417" t="s">
        <v>78</v>
      </c>
      <c r="BP417" t="s">
        <v>78</v>
      </c>
      <c r="BQ417" t="s">
        <v>4432</v>
      </c>
      <c r="BR417">
        <v>1950</v>
      </c>
      <c r="BS417" s="45">
        <v>40353</v>
      </c>
      <c r="BT417" s="45">
        <v>40898</v>
      </c>
    </row>
    <row r="418" spans="1:72" x14ac:dyDescent="0.25">
      <c r="A418">
        <v>415</v>
      </c>
      <c r="B418">
        <v>47389</v>
      </c>
      <c r="C418">
        <v>54545</v>
      </c>
      <c r="D418" t="s">
        <v>3717</v>
      </c>
      <c r="E418" t="s">
        <v>6023</v>
      </c>
      <c r="F418">
        <v>0</v>
      </c>
      <c r="H418">
        <v>0</v>
      </c>
      <c r="J418">
        <v>0</v>
      </c>
      <c r="N418" t="s">
        <v>4423</v>
      </c>
      <c r="O418">
        <v>2227294</v>
      </c>
      <c r="P418">
        <v>6298083</v>
      </c>
      <c r="Q418">
        <v>3</v>
      </c>
      <c r="R418">
        <v>38.108199999999997</v>
      </c>
      <c r="S418">
        <v>-121.4161</v>
      </c>
      <c r="T418" t="s">
        <v>4858</v>
      </c>
      <c r="U418" t="s">
        <v>3554</v>
      </c>
      <c r="V418" t="s">
        <v>87</v>
      </c>
      <c r="W418" t="s">
        <v>87</v>
      </c>
      <c r="X418" t="s">
        <v>4474</v>
      </c>
      <c r="Y418" t="s">
        <v>59</v>
      </c>
      <c r="Z418" t="s">
        <v>4334</v>
      </c>
      <c r="AB418" t="s">
        <v>6024</v>
      </c>
      <c r="AC418">
        <v>40907</v>
      </c>
      <c r="AD418" t="s">
        <v>4476</v>
      </c>
      <c r="AE418" t="s">
        <v>4558</v>
      </c>
      <c r="AF418" t="s">
        <v>4915</v>
      </c>
      <c r="AG418" t="s">
        <v>3566</v>
      </c>
      <c r="AH418" t="s">
        <v>6025</v>
      </c>
      <c r="AJ418" t="s">
        <v>3567</v>
      </c>
      <c r="AK418">
        <v>1</v>
      </c>
      <c r="AL418" t="s">
        <v>4474</v>
      </c>
      <c r="AM418" t="s">
        <v>78</v>
      </c>
      <c r="AN418">
        <v>180400121104</v>
      </c>
      <c r="AO418" t="s">
        <v>78</v>
      </c>
      <c r="AP418">
        <v>231</v>
      </c>
      <c r="AQ418" t="s">
        <v>78</v>
      </c>
      <c r="AR418" t="s">
        <v>4430</v>
      </c>
      <c r="AS418" t="s">
        <v>4431</v>
      </c>
      <c r="AT418" t="s">
        <v>78</v>
      </c>
      <c r="AU418" t="s">
        <v>78</v>
      </c>
      <c r="AV418" t="s">
        <v>78</v>
      </c>
      <c r="AW418" t="s">
        <v>78</v>
      </c>
      <c r="AX418" t="s">
        <v>78</v>
      </c>
      <c r="AY418" t="s">
        <v>78</v>
      </c>
      <c r="AZ418" t="s">
        <v>78</v>
      </c>
      <c r="BA418" t="s">
        <v>78</v>
      </c>
      <c r="BB418" t="s">
        <v>78</v>
      </c>
      <c r="BC418" t="s">
        <v>78</v>
      </c>
      <c r="BD418" t="s">
        <v>55</v>
      </c>
      <c r="BE418" t="s">
        <v>78</v>
      </c>
      <c r="BF418" t="s">
        <v>78</v>
      </c>
      <c r="BG418" t="s">
        <v>78</v>
      </c>
      <c r="BH418" t="s">
        <v>78</v>
      </c>
      <c r="BI418" t="s">
        <v>78</v>
      </c>
      <c r="BJ418" t="s">
        <v>78</v>
      </c>
      <c r="BK418" t="s">
        <v>78</v>
      </c>
      <c r="BL418" t="s">
        <v>78</v>
      </c>
      <c r="BM418" t="s">
        <v>78</v>
      </c>
      <c r="BN418" t="s">
        <v>55</v>
      </c>
      <c r="BO418" t="s">
        <v>78</v>
      </c>
      <c r="BP418" t="s">
        <v>78</v>
      </c>
      <c r="BQ418" t="s">
        <v>4432</v>
      </c>
      <c r="BR418">
        <v>1800</v>
      </c>
      <c r="BS418" s="45">
        <v>40359</v>
      </c>
      <c r="BT418" s="45">
        <v>40898</v>
      </c>
    </row>
    <row r="419" spans="1:72" x14ac:dyDescent="0.25">
      <c r="A419">
        <v>416</v>
      </c>
      <c r="B419">
        <v>47700</v>
      </c>
      <c r="C419">
        <v>54700</v>
      </c>
      <c r="D419" t="s">
        <v>3693</v>
      </c>
      <c r="E419" t="s">
        <v>6026</v>
      </c>
      <c r="F419">
        <v>0</v>
      </c>
      <c r="H419">
        <v>0</v>
      </c>
      <c r="J419">
        <v>0</v>
      </c>
      <c r="O419">
        <v>2149993</v>
      </c>
      <c r="P419">
        <v>6322998</v>
      </c>
      <c r="Q419">
        <v>3</v>
      </c>
      <c r="R419">
        <v>37.896599999999999</v>
      </c>
      <c r="S419">
        <v>-121.3271</v>
      </c>
      <c r="T419" t="s">
        <v>1634</v>
      </c>
      <c r="U419" t="s">
        <v>57</v>
      </c>
      <c r="V419" t="s">
        <v>87</v>
      </c>
      <c r="W419" t="s">
        <v>87</v>
      </c>
      <c r="X419" t="s">
        <v>4474</v>
      </c>
      <c r="Y419" t="s">
        <v>59</v>
      </c>
      <c r="Z419" t="s">
        <v>4511</v>
      </c>
      <c r="AA419" t="s">
        <v>3696</v>
      </c>
      <c r="AB419" t="s">
        <v>69</v>
      </c>
      <c r="AC419">
        <v>40920</v>
      </c>
      <c r="AD419" t="s">
        <v>4476</v>
      </c>
      <c r="AE419" t="s">
        <v>3435</v>
      </c>
      <c r="AF419" t="s">
        <v>4512</v>
      </c>
      <c r="AG419" t="s">
        <v>3694</v>
      </c>
      <c r="AH419" t="s">
        <v>6027</v>
      </c>
      <c r="AJ419" t="s">
        <v>3695</v>
      </c>
      <c r="AK419">
        <v>1</v>
      </c>
      <c r="AL419" t="s">
        <v>4474</v>
      </c>
      <c r="AM419" t="s">
        <v>78</v>
      </c>
      <c r="AN419">
        <v>180400030205</v>
      </c>
      <c r="AO419" t="s">
        <v>78</v>
      </c>
      <c r="AP419" t="s">
        <v>78</v>
      </c>
      <c r="AQ419" t="s">
        <v>78</v>
      </c>
      <c r="AR419" t="s">
        <v>4430</v>
      </c>
      <c r="AS419" t="s">
        <v>4431</v>
      </c>
      <c r="AT419" t="s">
        <v>78</v>
      </c>
      <c r="AU419" t="s">
        <v>78</v>
      </c>
      <c r="AV419" t="s">
        <v>78</v>
      </c>
      <c r="AW419" t="s">
        <v>78</v>
      </c>
      <c r="AX419" t="s">
        <v>78</v>
      </c>
      <c r="AY419" t="s">
        <v>78</v>
      </c>
      <c r="AZ419" t="s">
        <v>78</v>
      </c>
      <c r="BA419" t="s">
        <v>78</v>
      </c>
      <c r="BB419" t="s">
        <v>78</v>
      </c>
      <c r="BC419" t="s">
        <v>78</v>
      </c>
      <c r="BD419" t="s">
        <v>55</v>
      </c>
      <c r="BE419" t="s">
        <v>78</v>
      </c>
      <c r="BF419" t="s">
        <v>78</v>
      </c>
      <c r="BG419" t="s">
        <v>78</v>
      </c>
      <c r="BH419" t="s">
        <v>78</v>
      </c>
      <c r="BI419" t="s">
        <v>78</v>
      </c>
      <c r="BJ419" t="s">
        <v>78</v>
      </c>
      <c r="BK419" t="s">
        <v>78</v>
      </c>
      <c r="BL419" t="s">
        <v>78</v>
      </c>
      <c r="BM419" t="s">
        <v>78</v>
      </c>
      <c r="BN419" t="s">
        <v>55</v>
      </c>
      <c r="BO419" t="s">
        <v>55</v>
      </c>
      <c r="BP419" t="s">
        <v>78</v>
      </c>
      <c r="BQ419" t="s">
        <v>4432</v>
      </c>
      <c r="BR419">
        <v>1800</v>
      </c>
      <c r="BS419" s="45">
        <v>40353</v>
      </c>
      <c r="BT419" s="45">
        <v>40905</v>
      </c>
    </row>
    <row r="420" spans="1:72" x14ac:dyDescent="0.25">
      <c r="A420">
        <v>417</v>
      </c>
      <c r="B420">
        <v>47701</v>
      </c>
      <c r="C420">
        <v>54701</v>
      </c>
      <c r="D420" t="s">
        <v>3699</v>
      </c>
      <c r="E420" t="s">
        <v>6028</v>
      </c>
      <c r="F420">
        <v>0</v>
      </c>
      <c r="H420">
        <v>0</v>
      </c>
      <c r="J420">
        <v>0</v>
      </c>
      <c r="O420">
        <v>2142623</v>
      </c>
      <c r="P420">
        <v>6321659</v>
      </c>
      <c r="Q420">
        <v>3</v>
      </c>
      <c r="R420">
        <v>37.876300000000001</v>
      </c>
      <c r="S420">
        <v>-121.33159999999999</v>
      </c>
      <c r="T420" t="s">
        <v>1634</v>
      </c>
      <c r="U420" t="s">
        <v>57</v>
      </c>
      <c r="V420" t="s">
        <v>87</v>
      </c>
      <c r="W420" t="s">
        <v>87</v>
      </c>
      <c r="X420" t="s">
        <v>4474</v>
      </c>
      <c r="Y420" t="s">
        <v>59</v>
      </c>
      <c r="Z420" t="s">
        <v>4511</v>
      </c>
      <c r="AA420" t="s">
        <v>3700</v>
      </c>
      <c r="AB420" t="s">
        <v>69</v>
      </c>
      <c r="AC420">
        <v>40920</v>
      </c>
      <c r="AD420" t="s">
        <v>4476</v>
      </c>
      <c r="AE420" t="s">
        <v>3435</v>
      </c>
      <c r="AF420" t="s">
        <v>4512</v>
      </c>
      <c r="AG420" t="s">
        <v>3694</v>
      </c>
      <c r="AH420" t="s">
        <v>6029</v>
      </c>
      <c r="AJ420" t="s">
        <v>3695</v>
      </c>
      <c r="AK420">
        <v>1</v>
      </c>
      <c r="AL420" t="s">
        <v>4474</v>
      </c>
      <c r="AM420" t="s">
        <v>78</v>
      </c>
      <c r="AN420">
        <v>180400030205</v>
      </c>
      <c r="AO420" t="s">
        <v>78</v>
      </c>
      <c r="AP420" t="s">
        <v>78</v>
      </c>
      <c r="AQ420" t="s">
        <v>78</v>
      </c>
      <c r="AR420" t="s">
        <v>4430</v>
      </c>
      <c r="AS420" t="s">
        <v>4431</v>
      </c>
      <c r="AT420" t="s">
        <v>78</v>
      </c>
      <c r="AU420" t="s">
        <v>78</v>
      </c>
      <c r="AV420" t="s">
        <v>78</v>
      </c>
      <c r="AW420" t="s">
        <v>78</v>
      </c>
      <c r="AX420" t="s">
        <v>78</v>
      </c>
      <c r="AY420" t="s">
        <v>78</v>
      </c>
      <c r="AZ420" t="s">
        <v>78</v>
      </c>
      <c r="BA420" t="s">
        <v>78</v>
      </c>
      <c r="BB420" t="s">
        <v>78</v>
      </c>
      <c r="BC420" t="s">
        <v>78</v>
      </c>
      <c r="BD420" t="s">
        <v>55</v>
      </c>
      <c r="BE420" t="s">
        <v>78</v>
      </c>
      <c r="BF420" t="s">
        <v>78</v>
      </c>
      <c r="BG420" t="s">
        <v>78</v>
      </c>
      <c r="BH420" t="s">
        <v>78</v>
      </c>
      <c r="BI420" t="s">
        <v>78</v>
      </c>
      <c r="BJ420" t="s">
        <v>78</v>
      </c>
      <c r="BK420" t="s">
        <v>78</v>
      </c>
      <c r="BL420" t="s">
        <v>78</v>
      </c>
      <c r="BM420" t="s">
        <v>78</v>
      </c>
      <c r="BN420" t="s">
        <v>55</v>
      </c>
      <c r="BO420" t="s">
        <v>55</v>
      </c>
      <c r="BP420" t="s">
        <v>78</v>
      </c>
      <c r="BQ420" t="s">
        <v>4432</v>
      </c>
      <c r="BR420">
        <v>1800</v>
      </c>
      <c r="BS420" s="45">
        <v>40353</v>
      </c>
      <c r="BT420" s="45">
        <v>40905</v>
      </c>
    </row>
    <row r="421" spans="1:72" x14ac:dyDescent="0.25">
      <c r="A421">
        <v>418</v>
      </c>
      <c r="B421">
        <v>47775</v>
      </c>
      <c r="C421">
        <v>54770</v>
      </c>
      <c r="D421" t="s">
        <v>3591</v>
      </c>
      <c r="E421" t="s">
        <v>6030</v>
      </c>
      <c r="F421">
        <v>4</v>
      </c>
      <c r="G421" t="s">
        <v>87</v>
      </c>
      <c r="H421">
        <v>5</v>
      </c>
      <c r="I421" t="s">
        <v>4421</v>
      </c>
      <c r="J421">
        <v>0</v>
      </c>
      <c r="L421" t="s">
        <v>4448</v>
      </c>
      <c r="M421" t="s">
        <v>4435</v>
      </c>
      <c r="N421" t="s">
        <v>4423</v>
      </c>
      <c r="O421">
        <v>2259146</v>
      </c>
      <c r="P421">
        <v>6284551</v>
      </c>
      <c r="Q421">
        <v>3</v>
      </c>
      <c r="R421">
        <v>38.195300000000003</v>
      </c>
      <c r="S421">
        <v>-121.46429999999999</v>
      </c>
      <c r="T421" t="s">
        <v>325</v>
      </c>
      <c r="U421" t="s">
        <v>520</v>
      </c>
      <c r="V421" t="s">
        <v>87</v>
      </c>
      <c r="W421" t="s">
        <v>87</v>
      </c>
      <c r="X421" t="s">
        <v>4474</v>
      </c>
      <c r="Y421" t="s">
        <v>59</v>
      </c>
      <c r="Z421" t="s">
        <v>4859</v>
      </c>
      <c r="AA421" t="s">
        <v>3584</v>
      </c>
      <c r="AB421" t="s">
        <v>69</v>
      </c>
      <c r="AC421">
        <v>40928</v>
      </c>
      <c r="AD421" t="s">
        <v>4476</v>
      </c>
      <c r="AE421" t="s">
        <v>4558</v>
      </c>
      <c r="AF421" t="s">
        <v>324</v>
      </c>
      <c r="AG421" t="s">
        <v>3581</v>
      </c>
      <c r="AH421" t="s">
        <v>6031</v>
      </c>
      <c r="AI421" t="s">
        <v>6032</v>
      </c>
      <c r="AJ421" t="s">
        <v>3581</v>
      </c>
      <c r="AK421">
        <v>1</v>
      </c>
      <c r="AL421" t="s">
        <v>4474</v>
      </c>
      <c r="AM421" t="s">
        <v>78</v>
      </c>
      <c r="AN421">
        <v>180400121103</v>
      </c>
      <c r="AO421" t="s">
        <v>78</v>
      </c>
      <c r="AP421">
        <v>146</v>
      </c>
      <c r="AQ421" t="s">
        <v>78</v>
      </c>
      <c r="AR421" t="s">
        <v>4430</v>
      </c>
      <c r="AS421" t="s">
        <v>4431</v>
      </c>
      <c r="AT421" t="s">
        <v>78</v>
      </c>
      <c r="AU421" t="s">
        <v>78</v>
      </c>
      <c r="AV421" t="s">
        <v>78</v>
      </c>
      <c r="AW421" t="s">
        <v>78</v>
      </c>
      <c r="AX421" t="s">
        <v>78</v>
      </c>
      <c r="AY421" t="s">
        <v>78</v>
      </c>
      <c r="AZ421" t="s">
        <v>78</v>
      </c>
      <c r="BA421" t="s">
        <v>78</v>
      </c>
      <c r="BB421" t="s">
        <v>78</v>
      </c>
      <c r="BC421" t="s">
        <v>78</v>
      </c>
      <c r="BD421" t="s">
        <v>55</v>
      </c>
      <c r="BE421" t="s">
        <v>78</v>
      </c>
      <c r="BF421" t="s">
        <v>78</v>
      </c>
      <c r="BG421" t="s">
        <v>78</v>
      </c>
      <c r="BH421" t="s">
        <v>78</v>
      </c>
      <c r="BI421" t="s">
        <v>78</v>
      </c>
      <c r="BJ421" t="s">
        <v>78</v>
      </c>
      <c r="BK421" t="s">
        <v>78</v>
      </c>
      <c r="BL421" t="s">
        <v>78</v>
      </c>
      <c r="BM421" t="s">
        <v>78</v>
      </c>
      <c r="BN421" t="s">
        <v>55</v>
      </c>
      <c r="BO421" t="s">
        <v>55</v>
      </c>
      <c r="BP421" t="s">
        <v>78</v>
      </c>
      <c r="BQ421" t="s">
        <v>4468</v>
      </c>
      <c r="BR421">
        <v>1800</v>
      </c>
      <c r="BS421" s="45">
        <v>40365</v>
      </c>
      <c r="BT421" s="45">
        <v>40906</v>
      </c>
    </row>
    <row r="422" spans="1:72" x14ac:dyDescent="0.25">
      <c r="A422">
        <v>419</v>
      </c>
      <c r="B422">
        <v>46919</v>
      </c>
      <c r="C422">
        <v>54318</v>
      </c>
      <c r="D422" t="s">
        <v>2444</v>
      </c>
      <c r="E422" t="s">
        <v>6033</v>
      </c>
      <c r="F422">
        <v>0</v>
      </c>
      <c r="H422">
        <v>0</v>
      </c>
      <c r="J422">
        <v>0</v>
      </c>
      <c r="O422">
        <v>2160180</v>
      </c>
      <c r="P422">
        <v>6257522</v>
      </c>
      <c r="Q422">
        <v>3</v>
      </c>
      <c r="R422">
        <v>37.922800000000002</v>
      </c>
      <c r="S422">
        <v>-121.5544</v>
      </c>
      <c r="T422" t="s">
        <v>596</v>
      </c>
      <c r="U422" t="s">
        <v>397</v>
      </c>
      <c r="V422" t="s">
        <v>87</v>
      </c>
      <c r="W422" t="s">
        <v>87</v>
      </c>
      <c r="X422" t="s">
        <v>4474</v>
      </c>
      <c r="Y422" t="s">
        <v>59</v>
      </c>
      <c r="Z422" t="s">
        <v>4242</v>
      </c>
      <c r="AA422" t="s">
        <v>2165</v>
      </c>
      <c r="AB422" t="s">
        <v>5906</v>
      </c>
      <c r="AC422">
        <v>40892</v>
      </c>
      <c r="AD422" t="s">
        <v>4476</v>
      </c>
      <c r="AE422" t="s">
        <v>3435</v>
      </c>
      <c r="AF422" t="s">
        <v>4960</v>
      </c>
      <c r="AG422" t="s">
        <v>2168</v>
      </c>
      <c r="AH422" t="s">
        <v>6034</v>
      </c>
      <c r="AJ422" t="s">
        <v>2164</v>
      </c>
      <c r="AK422">
        <v>1</v>
      </c>
      <c r="AL422" t="s">
        <v>4474</v>
      </c>
      <c r="AM422" t="s">
        <v>78</v>
      </c>
      <c r="AN422">
        <v>180400030605</v>
      </c>
      <c r="AO422" t="s">
        <v>78</v>
      </c>
      <c r="AP422">
        <v>261</v>
      </c>
      <c r="AQ422" t="s">
        <v>78</v>
      </c>
      <c r="AR422" t="s">
        <v>4430</v>
      </c>
      <c r="AS422" t="s">
        <v>4431</v>
      </c>
      <c r="AT422" t="s">
        <v>78</v>
      </c>
      <c r="AU422" t="s">
        <v>78</v>
      </c>
      <c r="AV422" t="s">
        <v>78</v>
      </c>
      <c r="AW422" t="s">
        <v>78</v>
      </c>
      <c r="AX422" t="s">
        <v>78</v>
      </c>
      <c r="AY422" t="s">
        <v>78</v>
      </c>
      <c r="AZ422" t="s">
        <v>78</v>
      </c>
      <c r="BA422" t="s">
        <v>78</v>
      </c>
      <c r="BB422" t="s">
        <v>78</v>
      </c>
      <c r="BC422" t="s">
        <v>78</v>
      </c>
      <c r="BD422" t="s">
        <v>55</v>
      </c>
      <c r="BE422" t="s">
        <v>78</v>
      </c>
      <c r="BF422" t="s">
        <v>78</v>
      </c>
      <c r="BG422" t="s">
        <v>78</v>
      </c>
      <c r="BH422" t="s">
        <v>78</v>
      </c>
      <c r="BI422" t="s">
        <v>78</v>
      </c>
      <c r="BJ422" t="s">
        <v>78</v>
      </c>
      <c r="BK422" t="s">
        <v>78</v>
      </c>
      <c r="BL422" t="s">
        <v>78</v>
      </c>
      <c r="BM422" t="s">
        <v>78</v>
      </c>
      <c r="BN422" t="s">
        <v>55</v>
      </c>
      <c r="BO422" t="s">
        <v>55</v>
      </c>
      <c r="BP422" t="s">
        <v>78</v>
      </c>
      <c r="BQ422" t="s">
        <v>4468</v>
      </c>
      <c r="BR422">
        <v>1800</v>
      </c>
      <c r="BS422" s="45">
        <v>40359</v>
      </c>
      <c r="BT422" s="45">
        <v>40869</v>
      </c>
    </row>
    <row r="423" spans="1:72" x14ac:dyDescent="0.25">
      <c r="A423">
        <v>420</v>
      </c>
      <c r="B423">
        <v>47730</v>
      </c>
      <c r="C423">
        <v>54784</v>
      </c>
      <c r="D423" t="s">
        <v>3183</v>
      </c>
      <c r="E423" t="s">
        <v>6035</v>
      </c>
      <c r="F423">
        <v>0</v>
      </c>
      <c r="H423">
        <v>0</v>
      </c>
      <c r="J423">
        <v>0</v>
      </c>
      <c r="N423" t="s">
        <v>4423</v>
      </c>
      <c r="O423">
        <v>1832882</v>
      </c>
      <c r="P423">
        <v>6671730</v>
      </c>
      <c r="Q423">
        <v>2</v>
      </c>
      <c r="R423">
        <v>38.194499999999998</v>
      </c>
      <c r="S423">
        <v>-121.61709999999999</v>
      </c>
      <c r="T423" t="s">
        <v>137</v>
      </c>
      <c r="U423" t="s">
        <v>1590</v>
      </c>
      <c r="V423" t="s">
        <v>87</v>
      </c>
      <c r="W423" t="s">
        <v>87</v>
      </c>
      <c r="X423" t="s">
        <v>4538</v>
      </c>
      <c r="Y423" t="s">
        <v>341</v>
      </c>
      <c r="Z423" t="s">
        <v>4613</v>
      </c>
      <c r="AA423" t="s">
        <v>6036</v>
      </c>
      <c r="AB423" t="s">
        <v>4992</v>
      </c>
      <c r="AC423">
        <v>40925</v>
      </c>
      <c r="AD423" t="s">
        <v>4476</v>
      </c>
      <c r="AE423" t="s">
        <v>4540</v>
      </c>
      <c r="AF423" t="s">
        <v>4546</v>
      </c>
      <c r="AG423" t="s">
        <v>2059</v>
      </c>
      <c r="AH423" t="s">
        <v>6037</v>
      </c>
      <c r="AJ423" t="s">
        <v>2060</v>
      </c>
      <c r="AK423">
        <v>1</v>
      </c>
      <c r="AL423" t="s">
        <v>4538</v>
      </c>
      <c r="AM423" t="s">
        <v>78</v>
      </c>
      <c r="AN423">
        <v>180201630606</v>
      </c>
      <c r="AO423" t="s">
        <v>78</v>
      </c>
      <c r="AP423">
        <v>77.2</v>
      </c>
      <c r="AQ423" t="s">
        <v>78</v>
      </c>
      <c r="AR423" t="s">
        <v>4430</v>
      </c>
      <c r="AS423" t="s">
        <v>4431</v>
      </c>
      <c r="AT423" t="s">
        <v>78</v>
      </c>
      <c r="AU423" t="s">
        <v>78</v>
      </c>
      <c r="AV423" t="s">
        <v>78</v>
      </c>
      <c r="AW423" t="s">
        <v>78</v>
      </c>
      <c r="AX423" t="s">
        <v>78</v>
      </c>
      <c r="AY423" t="s">
        <v>78</v>
      </c>
      <c r="AZ423" t="s">
        <v>78</v>
      </c>
      <c r="BA423" t="s">
        <v>78</v>
      </c>
      <c r="BB423" t="s">
        <v>78</v>
      </c>
      <c r="BC423" t="s">
        <v>78</v>
      </c>
      <c r="BD423" t="s">
        <v>55</v>
      </c>
      <c r="BE423" t="s">
        <v>78</v>
      </c>
      <c r="BF423" t="s">
        <v>78</v>
      </c>
      <c r="BG423" t="s">
        <v>78</v>
      </c>
      <c r="BH423" t="s">
        <v>78</v>
      </c>
      <c r="BI423" t="s">
        <v>78</v>
      </c>
      <c r="BJ423" t="s">
        <v>78</v>
      </c>
      <c r="BK423" t="s">
        <v>78</v>
      </c>
      <c r="BL423" t="s">
        <v>78</v>
      </c>
      <c r="BM423" t="s">
        <v>78</v>
      </c>
      <c r="BN423" t="s">
        <v>55</v>
      </c>
      <c r="BO423" t="s">
        <v>55</v>
      </c>
      <c r="BP423" t="s">
        <v>78</v>
      </c>
      <c r="BQ423" t="s">
        <v>4432</v>
      </c>
      <c r="BR423">
        <v>1900</v>
      </c>
      <c r="BS423" s="45">
        <v>40361</v>
      </c>
      <c r="BT423" s="45">
        <v>40896</v>
      </c>
    </row>
    <row r="424" spans="1:72" x14ac:dyDescent="0.25">
      <c r="A424">
        <v>421</v>
      </c>
      <c r="B424">
        <v>47734</v>
      </c>
      <c r="C424">
        <v>54827</v>
      </c>
      <c r="D424" t="s">
        <v>3186</v>
      </c>
      <c r="E424" t="s">
        <v>6038</v>
      </c>
      <c r="F424">
        <v>0</v>
      </c>
      <c r="H424">
        <v>0</v>
      </c>
      <c r="J424">
        <v>0</v>
      </c>
      <c r="N424" t="s">
        <v>4423</v>
      </c>
      <c r="O424">
        <v>1909360</v>
      </c>
      <c r="P424">
        <v>6693044</v>
      </c>
      <c r="Q424">
        <v>2</v>
      </c>
      <c r="R424">
        <v>38.404200000000003</v>
      </c>
      <c r="S424">
        <v>-121.5416</v>
      </c>
      <c r="T424" t="s">
        <v>137</v>
      </c>
      <c r="U424" t="s">
        <v>1644</v>
      </c>
      <c r="V424" t="s">
        <v>87</v>
      </c>
      <c r="W424" t="s">
        <v>87</v>
      </c>
      <c r="X424" t="s">
        <v>4538</v>
      </c>
      <c r="Y424" t="s">
        <v>170</v>
      </c>
      <c r="Z424" t="s">
        <v>4668</v>
      </c>
      <c r="AC424">
        <v>40925</v>
      </c>
      <c r="AD424" t="s">
        <v>4476</v>
      </c>
      <c r="AE424" t="s">
        <v>4540</v>
      </c>
      <c r="AF424" t="s">
        <v>4546</v>
      </c>
      <c r="AG424" t="s">
        <v>3187</v>
      </c>
      <c r="AH424" t="s">
        <v>6039</v>
      </c>
      <c r="AJ424" t="s">
        <v>6040</v>
      </c>
      <c r="AK424">
        <v>1</v>
      </c>
      <c r="AL424" t="s">
        <v>4538</v>
      </c>
      <c r="AM424" t="s">
        <v>78</v>
      </c>
      <c r="AN424">
        <v>180201630606</v>
      </c>
      <c r="AO424" t="s">
        <v>78</v>
      </c>
      <c r="AP424">
        <v>68</v>
      </c>
      <c r="AQ424" t="s">
        <v>78</v>
      </c>
      <c r="AR424" t="s">
        <v>4430</v>
      </c>
      <c r="AS424" t="s">
        <v>4431</v>
      </c>
      <c r="AT424" t="s">
        <v>78</v>
      </c>
      <c r="AU424" t="s">
        <v>78</v>
      </c>
      <c r="AV424" t="s">
        <v>78</v>
      </c>
      <c r="AW424" t="s">
        <v>78</v>
      </c>
      <c r="AX424" t="s">
        <v>78</v>
      </c>
      <c r="AY424" t="s">
        <v>78</v>
      </c>
      <c r="AZ424" t="s">
        <v>78</v>
      </c>
      <c r="BA424" t="s">
        <v>78</v>
      </c>
      <c r="BB424" t="s">
        <v>78</v>
      </c>
      <c r="BC424" t="s">
        <v>78</v>
      </c>
      <c r="BD424" t="s">
        <v>55</v>
      </c>
      <c r="BE424" t="s">
        <v>78</v>
      </c>
      <c r="BF424" t="s">
        <v>78</v>
      </c>
      <c r="BG424" t="s">
        <v>78</v>
      </c>
      <c r="BH424" t="s">
        <v>78</v>
      </c>
      <c r="BI424" t="s">
        <v>78</v>
      </c>
      <c r="BJ424" t="s">
        <v>78</v>
      </c>
      <c r="BK424" t="s">
        <v>78</v>
      </c>
      <c r="BL424" t="s">
        <v>78</v>
      </c>
      <c r="BM424" t="s">
        <v>78</v>
      </c>
      <c r="BN424" t="s">
        <v>55</v>
      </c>
      <c r="BO424" t="s">
        <v>78</v>
      </c>
      <c r="BP424" t="s">
        <v>78</v>
      </c>
      <c r="BQ424" t="s">
        <v>4468</v>
      </c>
      <c r="BR424">
        <v>1983</v>
      </c>
      <c r="BS424" s="45">
        <v>40359</v>
      </c>
      <c r="BT424" s="45">
        <v>40906</v>
      </c>
    </row>
    <row r="425" spans="1:72" x14ac:dyDescent="0.25">
      <c r="A425">
        <v>422</v>
      </c>
      <c r="B425">
        <v>47739</v>
      </c>
      <c r="C425">
        <v>54837</v>
      </c>
      <c r="D425" t="s">
        <v>3194</v>
      </c>
      <c r="E425" t="s">
        <v>6041</v>
      </c>
      <c r="F425">
        <v>6</v>
      </c>
      <c r="G425" t="s">
        <v>87</v>
      </c>
      <c r="H425">
        <v>4</v>
      </c>
      <c r="I425" t="s">
        <v>4421</v>
      </c>
      <c r="J425">
        <v>16</v>
      </c>
      <c r="L425" t="s">
        <v>4435</v>
      </c>
      <c r="M425" t="s">
        <v>4435</v>
      </c>
      <c r="N425" t="s">
        <v>4423</v>
      </c>
      <c r="O425">
        <v>1894300</v>
      </c>
      <c r="P425">
        <v>6698728</v>
      </c>
      <c r="Q425">
        <v>2</v>
      </c>
      <c r="R425">
        <v>38.3628</v>
      </c>
      <c r="S425">
        <v>-121.52200000000001</v>
      </c>
      <c r="T425" t="s">
        <v>3196</v>
      </c>
      <c r="U425" t="s">
        <v>137</v>
      </c>
      <c r="V425" t="s">
        <v>87</v>
      </c>
      <c r="W425" t="s">
        <v>87</v>
      </c>
      <c r="X425" t="s">
        <v>4538</v>
      </c>
      <c r="Y425" t="s">
        <v>170</v>
      </c>
      <c r="Z425" t="s">
        <v>4539</v>
      </c>
      <c r="AA425" t="s">
        <v>3197</v>
      </c>
      <c r="AB425" t="s">
        <v>6042</v>
      </c>
      <c r="AC425">
        <v>40925</v>
      </c>
      <c r="AD425" t="s">
        <v>4476</v>
      </c>
      <c r="AE425" t="s">
        <v>4540</v>
      </c>
      <c r="AF425" t="s">
        <v>4541</v>
      </c>
      <c r="AG425" t="s">
        <v>3195</v>
      </c>
      <c r="AH425" t="s">
        <v>6043</v>
      </c>
      <c r="AI425" t="s">
        <v>6044</v>
      </c>
      <c r="AJ425" t="s">
        <v>3195</v>
      </c>
      <c r="AK425">
        <v>1</v>
      </c>
      <c r="AL425" t="s">
        <v>4538</v>
      </c>
      <c r="AM425" t="s">
        <v>78</v>
      </c>
      <c r="AN425">
        <v>180201630702</v>
      </c>
      <c r="AO425" t="s">
        <v>78</v>
      </c>
      <c r="AP425">
        <v>192</v>
      </c>
      <c r="AQ425" t="s">
        <v>78</v>
      </c>
      <c r="AR425" t="s">
        <v>4430</v>
      </c>
      <c r="AS425" t="s">
        <v>4431</v>
      </c>
      <c r="AT425" t="s">
        <v>78</v>
      </c>
      <c r="AU425" t="s">
        <v>78</v>
      </c>
      <c r="AV425" t="s">
        <v>78</v>
      </c>
      <c r="AW425" t="s">
        <v>78</v>
      </c>
      <c r="AX425" t="s">
        <v>78</v>
      </c>
      <c r="AY425" t="s">
        <v>78</v>
      </c>
      <c r="AZ425" t="s">
        <v>78</v>
      </c>
      <c r="BA425" t="s">
        <v>78</v>
      </c>
      <c r="BB425" t="s">
        <v>78</v>
      </c>
      <c r="BC425" t="s">
        <v>78</v>
      </c>
      <c r="BD425" t="s">
        <v>55</v>
      </c>
      <c r="BE425" t="s">
        <v>78</v>
      </c>
      <c r="BF425" t="s">
        <v>78</v>
      </c>
      <c r="BG425" t="s">
        <v>78</v>
      </c>
      <c r="BH425" t="s">
        <v>78</v>
      </c>
      <c r="BI425" t="s">
        <v>78</v>
      </c>
      <c r="BJ425" t="s">
        <v>78</v>
      </c>
      <c r="BK425" t="s">
        <v>78</v>
      </c>
      <c r="BL425" t="s">
        <v>78</v>
      </c>
      <c r="BM425" t="s">
        <v>78</v>
      </c>
      <c r="BN425" t="s">
        <v>55</v>
      </c>
      <c r="BO425" t="s">
        <v>55</v>
      </c>
      <c r="BP425" t="s">
        <v>78</v>
      </c>
      <c r="BQ425" t="s">
        <v>4432</v>
      </c>
      <c r="BR425">
        <v>1910</v>
      </c>
      <c r="BS425" s="45">
        <v>40359</v>
      </c>
      <c r="BT425" s="45">
        <v>40907</v>
      </c>
    </row>
    <row r="426" spans="1:72" x14ac:dyDescent="0.25">
      <c r="A426">
        <v>423</v>
      </c>
      <c r="B426">
        <v>48214</v>
      </c>
      <c r="C426">
        <v>55647</v>
      </c>
      <c r="D426" t="s">
        <v>3466</v>
      </c>
      <c r="E426" t="s">
        <v>6045</v>
      </c>
      <c r="F426">
        <v>5</v>
      </c>
      <c r="G426" t="s">
        <v>87</v>
      </c>
      <c r="H426">
        <v>4</v>
      </c>
      <c r="I426" t="s">
        <v>4421</v>
      </c>
      <c r="J426">
        <v>11</v>
      </c>
      <c r="L426" t="s">
        <v>4435</v>
      </c>
      <c r="M426" t="s">
        <v>4434</v>
      </c>
      <c r="N426" t="s">
        <v>4423</v>
      </c>
      <c r="O426">
        <v>1868824</v>
      </c>
      <c r="P426">
        <v>6702358</v>
      </c>
      <c r="Q426">
        <v>2</v>
      </c>
      <c r="R426">
        <v>38.2928</v>
      </c>
      <c r="S426">
        <v>-121.5098</v>
      </c>
      <c r="T426" t="s">
        <v>3468</v>
      </c>
      <c r="U426" t="s">
        <v>484</v>
      </c>
      <c r="V426" t="s">
        <v>87</v>
      </c>
      <c r="W426" t="s">
        <v>87</v>
      </c>
      <c r="X426" t="s">
        <v>4538</v>
      </c>
      <c r="Y426" t="s">
        <v>341</v>
      </c>
      <c r="Z426" t="s">
        <v>4539</v>
      </c>
      <c r="AA426" t="s">
        <v>3469</v>
      </c>
      <c r="AB426" t="s">
        <v>1148</v>
      </c>
      <c r="AC426">
        <v>40962</v>
      </c>
      <c r="AD426" t="s">
        <v>4476</v>
      </c>
      <c r="AE426" t="s">
        <v>4558</v>
      </c>
      <c r="AF426" t="s">
        <v>4559</v>
      </c>
      <c r="AG426" t="s">
        <v>3467</v>
      </c>
      <c r="AH426" t="s">
        <v>6046</v>
      </c>
      <c r="AI426" t="s">
        <v>6047</v>
      </c>
      <c r="AJ426" t="s">
        <v>3467</v>
      </c>
      <c r="AK426">
        <v>1</v>
      </c>
      <c r="AL426" t="s">
        <v>4538</v>
      </c>
      <c r="AM426" t="s">
        <v>78</v>
      </c>
      <c r="AN426">
        <v>180400121002</v>
      </c>
      <c r="AO426" t="s">
        <v>78</v>
      </c>
      <c r="AP426">
        <v>100</v>
      </c>
      <c r="AQ426" t="s">
        <v>78</v>
      </c>
      <c r="AR426" t="s">
        <v>4430</v>
      </c>
      <c r="AS426" t="s">
        <v>4431</v>
      </c>
      <c r="AT426" t="s">
        <v>78</v>
      </c>
      <c r="AU426" t="s">
        <v>78</v>
      </c>
      <c r="AV426" t="s">
        <v>78</v>
      </c>
      <c r="AW426" t="s">
        <v>78</v>
      </c>
      <c r="AX426" t="s">
        <v>78</v>
      </c>
      <c r="AY426" t="s">
        <v>78</v>
      </c>
      <c r="AZ426" t="s">
        <v>78</v>
      </c>
      <c r="BA426" t="s">
        <v>78</v>
      </c>
      <c r="BB426" t="s">
        <v>78</v>
      </c>
      <c r="BC426" t="s">
        <v>78</v>
      </c>
      <c r="BD426" t="s">
        <v>55</v>
      </c>
      <c r="BE426" t="s">
        <v>78</v>
      </c>
      <c r="BF426" t="s">
        <v>78</v>
      </c>
      <c r="BG426" t="s">
        <v>78</v>
      </c>
      <c r="BH426" t="s">
        <v>78</v>
      </c>
      <c r="BI426" t="s">
        <v>78</v>
      </c>
      <c r="BJ426" t="s">
        <v>78</v>
      </c>
      <c r="BK426" t="s">
        <v>78</v>
      </c>
      <c r="BL426" t="s">
        <v>78</v>
      </c>
      <c r="BM426" t="s">
        <v>78</v>
      </c>
      <c r="BN426" t="s">
        <v>55</v>
      </c>
      <c r="BO426" t="s">
        <v>55</v>
      </c>
      <c r="BP426" t="s">
        <v>78</v>
      </c>
      <c r="BQ426" t="s">
        <v>4432</v>
      </c>
      <c r="BR426">
        <v>1800</v>
      </c>
      <c r="BS426" s="45">
        <v>40359</v>
      </c>
      <c r="BT426" s="45">
        <v>40942</v>
      </c>
    </row>
    <row r="427" spans="1:72" x14ac:dyDescent="0.25">
      <c r="A427">
        <v>424</v>
      </c>
      <c r="B427">
        <v>48215</v>
      </c>
      <c r="C427">
        <v>54873</v>
      </c>
      <c r="D427" t="s">
        <v>3641</v>
      </c>
      <c r="E427" t="s">
        <v>6048</v>
      </c>
      <c r="F427">
        <v>0</v>
      </c>
      <c r="H427">
        <v>0</v>
      </c>
      <c r="J427">
        <v>0</v>
      </c>
      <c r="O427">
        <v>2130557</v>
      </c>
      <c r="P427">
        <v>6256428</v>
      </c>
      <c r="Q427">
        <v>3</v>
      </c>
      <c r="R427">
        <v>37.8414</v>
      </c>
      <c r="S427">
        <v>-121.55710000000001</v>
      </c>
      <c r="T427" t="s">
        <v>1634</v>
      </c>
      <c r="U427" t="s">
        <v>3639</v>
      </c>
      <c r="V427" t="s">
        <v>87</v>
      </c>
      <c r="W427" t="s">
        <v>87</v>
      </c>
      <c r="X427" t="s">
        <v>4474</v>
      </c>
      <c r="Y427" t="s">
        <v>94</v>
      </c>
      <c r="Z427" t="s">
        <v>5217</v>
      </c>
      <c r="AA427" t="s">
        <v>3645</v>
      </c>
      <c r="AB427" t="s">
        <v>69</v>
      </c>
      <c r="AC427">
        <v>40962</v>
      </c>
      <c r="AD427" t="s">
        <v>4476</v>
      </c>
      <c r="AE427" t="s">
        <v>3435</v>
      </c>
      <c r="AF427" t="s">
        <v>4960</v>
      </c>
      <c r="AG427" t="s">
        <v>3633</v>
      </c>
      <c r="AH427" t="s">
        <v>6049</v>
      </c>
      <c r="AJ427" t="s">
        <v>3634</v>
      </c>
      <c r="AK427">
        <v>1</v>
      </c>
      <c r="AL427" t="s">
        <v>4474</v>
      </c>
      <c r="AM427" t="s">
        <v>78</v>
      </c>
      <c r="AN427">
        <v>180400030605</v>
      </c>
      <c r="AO427" t="s">
        <v>78</v>
      </c>
      <c r="AP427">
        <v>894</v>
      </c>
      <c r="AQ427" t="s">
        <v>78</v>
      </c>
      <c r="AR427" t="s">
        <v>4430</v>
      </c>
      <c r="AS427" t="s">
        <v>4431</v>
      </c>
      <c r="AT427" t="s">
        <v>78</v>
      </c>
      <c r="AU427" t="s">
        <v>78</v>
      </c>
      <c r="AV427" t="s">
        <v>78</v>
      </c>
      <c r="AW427" t="s">
        <v>78</v>
      </c>
      <c r="AX427" t="s">
        <v>78</v>
      </c>
      <c r="AY427" t="s">
        <v>78</v>
      </c>
      <c r="AZ427" t="s">
        <v>78</v>
      </c>
      <c r="BA427" t="s">
        <v>78</v>
      </c>
      <c r="BB427" t="s">
        <v>78</v>
      </c>
      <c r="BC427" t="s">
        <v>78</v>
      </c>
      <c r="BD427" t="s">
        <v>55</v>
      </c>
      <c r="BE427" t="s">
        <v>78</v>
      </c>
      <c r="BF427" t="s">
        <v>78</v>
      </c>
      <c r="BG427" t="s">
        <v>78</v>
      </c>
      <c r="BH427" t="s">
        <v>78</v>
      </c>
      <c r="BI427" t="s">
        <v>78</v>
      </c>
      <c r="BJ427" t="s">
        <v>78</v>
      </c>
      <c r="BK427" t="s">
        <v>78</v>
      </c>
      <c r="BL427" t="s">
        <v>78</v>
      </c>
      <c r="BM427" t="s">
        <v>78</v>
      </c>
      <c r="BN427" t="s">
        <v>55</v>
      </c>
      <c r="BO427" t="s">
        <v>55</v>
      </c>
      <c r="BP427" t="s">
        <v>78</v>
      </c>
      <c r="BQ427" t="s">
        <v>4432</v>
      </c>
      <c r="BR427">
        <v>1800</v>
      </c>
      <c r="BS427" s="45">
        <v>40361</v>
      </c>
      <c r="BT427" s="45">
        <v>40181</v>
      </c>
    </row>
    <row r="428" spans="1:72" x14ac:dyDescent="0.25">
      <c r="A428">
        <v>425</v>
      </c>
      <c r="B428">
        <v>48219</v>
      </c>
      <c r="C428">
        <v>54875</v>
      </c>
      <c r="D428" t="s">
        <v>3648</v>
      </c>
      <c r="E428" t="s">
        <v>6050</v>
      </c>
      <c r="F428">
        <v>0</v>
      </c>
      <c r="H428">
        <v>0</v>
      </c>
      <c r="J428">
        <v>0</v>
      </c>
      <c r="O428">
        <v>2130308</v>
      </c>
      <c r="P428">
        <v>6261250</v>
      </c>
      <c r="Q428">
        <v>3</v>
      </c>
      <c r="R428">
        <v>37.840899999999998</v>
      </c>
      <c r="S428">
        <v>-121.54040000000001</v>
      </c>
      <c r="T428" t="s">
        <v>1634</v>
      </c>
      <c r="U428" t="s">
        <v>627</v>
      </c>
      <c r="V428" t="s">
        <v>87</v>
      </c>
      <c r="W428" t="s">
        <v>87</v>
      </c>
      <c r="X428" t="s">
        <v>4474</v>
      </c>
      <c r="Y428" t="s">
        <v>94</v>
      </c>
      <c r="Z428" t="s">
        <v>5217</v>
      </c>
      <c r="AA428" t="s">
        <v>3645</v>
      </c>
      <c r="AB428" t="s">
        <v>69</v>
      </c>
      <c r="AC428">
        <v>40962</v>
      </c>
      <c r="AD428" t="s">
        <v>4476</v>
      </c>
      <c r="AE428" t="s">
        <v>3435</v>
      </c>
      <c r="AF428" t="s">
        <v>4960</v>
      </c>
      <c r="AG428" t="s">
        <v>3633</v>
      </c>
      <c r="AH428" t="s">
        <v>6051</v>
      </c>
      <c r="AJ428" t="s">
        <v>3634</v>
      </c>
      <c r="AK428">
        <v>1</v>
      </c>
      <c r="AL428" t="s">
        <v>4474</v>
      </c>
      <c r="AM428" t="s">
        <v>78</v>
      </c>
      <c r="AN428">
        <v>180400030605</v>
      </c>
      <c r="AO428" t="s">
        <v>78</v>
      </c>
      <c r="AP428">
        <v>894</v>
      </c>
      <c r="AQ428" t="s">
        <v>78</v>
      </c>
      <c r="AR428" t="s">
        <v>4430</v>
      </c>
      <c r="AS428" t="s">
        <v>4431</v>
      </c>
      <c r="AT428" t="s">
        <v>78</v>
      </c>
      <c r="AU428" t="s">
        <v>78</v>
      </c>
      <c r="AV428" t="s">
        <v>78</v>
      </c>
      <c r="AW428" t="s">
        <v>78</v>
      </c>
      <c r="AX428" t="s">
        <v>78</v>
      </c>
      <c r="AY428" t="s">
        <v>78</v>
      </c>
      <c r="AZ428" t="s">
        <v>78</v>
      </c>
      <c r="BA428" t="s">
        <v>78</v>
      </c>
      <c r="BB428" t="s">
        <v>78</v>
      </c>
      <c r="BC428" t="s">
        <v>78</v>
      </c>
      <c r="BD428" t="s">
        <v>55</v>
      </c>
      <c r="BE428" t="s">
        <v>78</v>
      </c>
      <c r="BF428" t="s">
        <v>78</v>
      </c>
      <c r="BG428" t="s">
        <v>78</v>
      </c>
      <c r="BH428" t="s">
        <v>78</v>
      </c>
      <c r="BI428" t="s">
        <v>78</v>
      </c>
      <c r="BJ428" t="s">
        <v>78</v>
      </c>
      <c r="BK428" t="s">
        <v>78</v>
      </c>
      <c r="BL428" t="s">
        <v>78</v>
      </c>
      <c r="BM428" t="s">
        <v>78</v>
      </c>
      <c r="BN428" t="s">
        <v>55</v>
      </c>
      <c r="BO428" t="s">
        <v>55</v>
      </c>
      <c r="BP428" t="s">
        <v>78</v>
      </c>
      <c r="BQ428" t="s">
        <v>4432</v>
      </c>
      <c r="BR428">
        <v>1800</v>
      </c>
      <c r="BS428" s="45">
        <v>40361</v>
      </c>
      <c r="BT428" s="45">
        <v>40911</v>
      </c>
    </row>
    <row r="429" spans="1:72" x14ac:dyDescent="0.25">
      <c r="A429">
        <v>426</v>
      </c>
      <c r="B429">
        <v>48224</v>
      </c>
      <c r="C429">
        <v>55652</v>
      </c>
      <c r="D429" t="s">
        <v>3471</v>
      </c>
      <c r="E429" t="s">
        <v>6052</v>
      </c>
      <c r="F429">
        <v>3</v>
      </c>
      <c r="G429" t="s">
        <v>87</v>
      </c>
      <c r="H429">
        <v>5</v>
      </c>
      <c r="I429" t="s">
        <v>4421</v>
      </c>
      <c r="J429">
        <v>6</v>
      </c>
      <c r="L429" t="s">
        <v>4422</v>
      </c>
      <c r="M429" t="s">
        <v>4434</v>
      </c>
      <c r="N429" t="s">
        <v>4423</v>
      </c>
      <c r="O429">
        <v>2239394</v>
      </c>
      <c r="P429">
        <v>6283244</v>
      </c>
      <c r="Q429">
        <v>3</v>
      </c>
      <c r="R429">
        <v>38.141100000000002</v>
      </c>
      <c r="S429">
        <v>-121.46810000000001</v>
      </c>
      <c r="T429" t="s">
        <v>128</v>
      </c>
      <c r="U429" t="s">
        <v>4858</v>
      </c>
      <c r="V429" t="s">
        <v>87</v>
      </c>
      <c r="W429" t="s">
        <v>87</v>
      </c>
      <c r="X429" t="s">
        <v>4474</v>
      </c>
      <c r="Y429" t="s">
        <v>59</v>
      </c>
      <c r="Z429" t="s">
        <v>4859</v>
      </c>
      <c r="AA429" t="s">
        <v>2733</v>
      </c>
      <c r="AB429" t="s">
        <v>6053</v>
      </c>
      <c r="AC429">
        <v>40962</v>
      </c>
      <c r="AD429" t="s">
        <v>4476</v>
      </c>
      <c r="AE429" t="s">
        <v>4558</v>
      </c>
      <c r="AF429" t="s">
        <v>4106</v>
      </c>
      <c r="AG429" t="s">
        <v>2731</v>
      </c>
      <c r="AH429" t="s">
        <v>5110</v>
      </c>
      <c r="AI429" t="s">
        <v>6054</v>
      </c>
      <c r="AJ429" t="s">
        <v>2731</v>
      </c>
      <c r="AK429">
        <v>1</v>
      </c>
      <c r="AL429" t="s">
        <v>4474</v>
      </c>
      <c r="AM429" t="s">
        <v>78</v>
      </c>
      <c r="AN429">
        <v>180400121105</v>
      </c>
      <c r="AO429" t="s">
        <v>78</v>
      </c>
      <c r="AP429" t="s">
        <v>78</v>
      </c>
      <c r="AQ429" t="s">
        <v>78</v>
      </c>
      <c r="AR429" t="s">
        <v>4430</v>
      </c>
      <c r="AS429" t="s">
        <v>4431</v>
      </c>
      <c r="AT429" t="s">
        <v>78</v>
      </c>
      <c r="AU429" t="s">
        <v>78</v>
      </c>
      <c r="AV429" t="s">
        <v>78</v>
      </c>
      <c r="AW429" t="s">
        <v>78</v>
      </c>
      <c r="AX429" t="s">
        <v>78</v>
      </c>
      <c r="AY429" t="s">
        <v>78</v>
      </c>
      <c r="AZ429" t="s">
        <v>78</v>
      </c>
      <c r="BA429" t="s">
        <v>78</v>
      </c>
      <c r="BB429" t="s">
        <v>78</v>
      </c>
      <c r="BC429" t="s">
        <v>78</v>
      </c>
      <c r="BD429" t="s">
        <v>55</v>
      </c>
      <c r="BE429" t="s">
        <v>78</v>
      </c>
      <c r="BF429" t="s">
        <v>78</v>
      </c>
      <c r="BG429" t="s">
        <v>78</v>
      </c>
      <c r="BH429" t="s">
        <v>78</v>
      </c>
      <c r="BI429" t="s">
        <v>78</v>
      </c>
      <c r="BJ429" t="s">
        <v>78</v>
      </c>
      <c r="BK429" t="s">
        <v>78</v>
      </c>
      <c r="BL429" t="s">
        <v>78</v>
      </c>
      <c r="BM429" t="s">
        <v>78</v>
      </c>
      <c r="BN429" t="s">
        <v>55</v>
      </c>
      <c r="BO429" t="s">
        <v>55</v>
      </c>
      <c r="BP429" t="s">
        <v>78</v>
      </c>
      <c r="BQ429" t="s">
        <v>4432</v>
      </c>
      <c r="BR429">
        <v>1800</v>
      </c>
      <c r="BS429" s="45">
        <v>40359</v>
      </c>
      <c r="BT429" s="45">
        <v>40942</v>
      </c>
    </row>
    <row r="430" spans="1:72" x14ac:dyDescent="0.25">
      <c r="A430">
        <v>427</v>
      </c>
      <c r="B430">
        <v>48275</v>
      </c>
      <c r="C430">
        <v>55723</v>
      </c>
      <c r="D430" t="s">
        <v>2681</v>
      </c>
      <c r="E430" t="s">
        <v>6055</v>
      </c>
      <c r="F430">
        <v>0</v>
      </c>
      <c r="H430">
        <v>0</v>
      </c>
      <c r="J430">
        <v>0</v>
      </c>
      <c r="O430">
        <v>2131626</v>
      </c>
      <c r="P430">
        <v>6307440</v>
      </c>
      <c r="Q430">
        <v>3</v>
      </c>
      <c r="R430">
        <v>37.845799999999997</v>
      </c>
      <c r="S430">
        <v>-121.3805</v>
      </c>
      <c r="T430" t="s">
        <v>1373</v>
      </c>
      <c r="U430" t="s">
        <v>692</v>
      </c>
      <c r="V430" t="s">
        <v>87</v>
      </c>
      <c r="W430" t="s">
        <v>87</v>
      </c>
      <c r="X430" t="s">
        <v>4474</v>
      </c>
      <c r="Y430" t="s">
        <v>59</v>
      </c>
      <c r="Z430" t="s">
        <v>4134</v>
      </c>
      <c r="AA430" t="s">
        <v>2683</v>
      </c>
      <c r="AC430">
        <v>40968</v>
      </c>
      <c r="AD430" t="s">
        <v>4476</v>
      </c>
      <c r="AE430" t="s">
        <v>3435</v>
      </c>
      <c r="AF430" t="s">
        <v>4927</v>
      </c>
      <c r="AG430" t="s">
        <v>2682</v>
      </c>
      <c r="AH430" t="s">
        <v>6056</v>
      </c>
      <c r="AI430" t="s">
        <v>6057</v>
      </c>
      <c r="AJ430" t="s">
        <v>2682</v>
      </c>
      <c r="AK430">
        <v>1</v>
      </c>
      <c r="AL430" t="s">
        <v>4474</v>
      </c>
      <c r="AM430" t="s">
        <v>78</v>
      </c>
      <c r="AN430">
        <v>180400030906</v>
      </c>
      <c r="AO430" t="s">
        <v>78</v>
      </c>
      <c r="AP430">
        <v>284.39999999999998</v>
      </c>
      <c r="AQ430" t="s">
        <v>78</v>
      </c>
      <c r="AR430" t="s">
        <v>4430</v>
      </c>
      <c r="AS430" t="s">
        <v>4431</v>
      </c>
      <c r="AT430" t="s">
        <v>78</v>
      </c>
      <c r="AU430" t="s">
        <v>78</v>
      </c>
      <c r="AV430" t="s">
        <v>78</v>
      </c>
      <c r="AW430" t="s">
        <v>78</v>
      </c>
      <c r="AX430" t="s">
        <v>78</v>
      </c>
      <c r="AY430" t="s">
        <v>78</v>
      </c>
      <c r="AZ430" t="s">
        <v>78</v>
      </c>
      <c r="BA430" t="s">
        <v>78</v>
      </c>
      <c r="BB430" t="s">
        <v>78</v>
      </c>
      <c r="BC430" t="s">
        <v>78</v>
      </c>
      <c r="BD430" t="s">
        <v>55</v>
      </c>
      <c r="BE430" t="s">
        <v>78</v>
      </c>
      <c r="BF430" t="s">
        <v>78</v>
      </c>
      <c r="BG430" t="s">
        <v>78</v>
      </c>
      <c r="BH430" t="s">
        <v>78</v>
      </c>
      <c r="BI430" t="s">
        <v>78</v>
      </c>
      <c r="BJ430" t="s">
        <v>78</v>
      </c>
      <c r="BK430" t="s">
        <v>78</v>
      </c>
      <c r="BL430" t="s">
        <v>78</v>
      </c>
      <c r="BM430" t="s">
        <v>78</v>
      </c>
      <c r="BN430" t="s">
        <v>55</v>
      </c>
      <c r="BO430" t="s">
        <v>55</v>
      </c>
      <c r="BP430" t="s">
        <v>78</v>
      </c>
      <c r="BQ430" t="s">
        <v>4468</v>
      </c>
      <c r="BR430">
        <v>1800</v>
      </c>
      <c r="BS430" s="45">
        <v>40359</v>
      </c>
      <c r="BT430" s="45">
        <v>40876</v>
      </c>
    </row>
    <row r="431" spans="1:72" x14ac:dyDescent="0.25">
      <c r="A431">
        <v>428</v>
      </c>
      <c r="B431">
        <v>46898</v>
      </c>
      <c r="C431">
        <v>54276</v>
      </c>
      <c r="D431" t="s">
        <v>2730</v>
      </c>
      <c r="E431" t="s">
        <v>6058</v>
      </c>
      <c r="F431">
        <v>3</v>
      </c>
      <c r="G431" t="s">
        <v>87</v>
      </c>
      <c r="H431">
        <v>5</v>
      </c>
      <c r="I431" t="s">
        <v>4421</v>
      </c>
      <c r="J431">
        <v>6</v>
      </c>
      <c r="L431" t="s">
        <v>4422</v>
      </c>
      <c r="M431" t="s">
        <v>4434</v>
      </c>
      <c r="N431" t="s">
        <v>4423</v>
      </c>
      <c r="O431">
        <v>2239394</v>
      </c>
      <c r="P431">
        <v>6283244</v>
      </c>
      <c r="Q431">
        <v>3</v>
      </c>
      <c r="R431">
        <v>38.141100000000002</v>
      </c>
      <c r="S431">
        <v>-121.46810000000001</v>
      </c>
      <c r="T431" t="s">
        <v>57</v>
      </c>
      <c r="U431" t="s">
        <v>4106</v>
      </c>
      <c r="V431" t="s">
        <v>87</v>
      </c>
      <c r="W431" t="s">
        <v>87</v>
      </c>
      <c r="X431" t="s">
        <v>4474</v>
      </c>
      <c r="Y431" t="s">
        <v>59</v>
      </c>
      <c r="Z431" t="s">
        <v>4859</v>
      </c>
      <c r="AA431" t="s">
        <v>2733</v>
      </c>
      <c r="AB431" t="s">
        <v>6059</v>
      </c>
      <c r="AC431">
        <v>40889</v>
      </c>
      <c r="AD431" t="s">
        <v>4476</v>
      </c>
      <c r="AE431" t="s">
        <v>4558</v>
      </c>
      <c r="AF431" t="s">
        <v>4106</v>
      </c>
      <c r="AG431" t="s">
        <v>2731</v>
      </c>
      <c r="AH431" t="s">
        <v>5110</v>
      </c>
      <c r="AI431" t="s">
        <v>6054</v>
      </c>
      <c r="AJ431" t="s">
        <v>2731</v>
      </c>
      <c r="AK431">
        <v>1</v>
      </c>
      <c r="AL431" t="s">
        <v>4474</v>
      </c>
      <c r="AM431" t="s">
        <v>78</v>
      </c>
      <c r="AN431">
        <v>180400121105</v>
      </c>
      <c r="AO431" t="s">
        <v>78</v>
      </c>
      <c r="AP431" t="s">
        <v>78</v>
      </c>
      <c r="AQ431" t="s">
        <v>78</v>
      </c>
      <c r="AR431" t="s">
        <v>4430</v>
      </c>
      <c r="AS431" t="s">
        <v>4431</v>
      </c>
      <c r="AT431" t="s">
        <v>78</v>
      </c>
      <c r="AU431" t="s">
        <v>78</v>
      </c>
      <c r="AV431" t="s">
        <v>78</v>
      </c>
      <c r="AW431" t="s">
        <v>78</v>
      </c>
      <c r="AX431" t="s">
        <v>78</v>
      </c>
      <c r="AY431" t="s">
        <v>78</v>
      </c>
      <c r="AZ431" t="s">
        <v>78</v>
      </c>
      <c r="BA431" t="s">
        <v>78</v>
      </c>
      <c r="BB431" t="s">
        <v>78</v>
      </c>
      <c r="BC431" t="s">
        <v>78</v>
      </c>
      <c r="BD431" t="s">
        <v>55</v>
      </c>
      <c r="BE431" t="s">
        <v>78</v>
      </c>
      <c r="BF431" t="s">
        <v>78</v>
      </c>
      <c r="BG431" t="s">
        <v>78</v>
      </c>
      <c r="BH431" t="s">
        <v>78</v>
      </c>
      <c r="BI431" t="s">
        <v>78</v>
      </c>
      <c r="BJ431" t="s">
        <v>78</v>
      </c>
      <c r="BK431" t="s">
        <v>78</v>
      </c>
      <c r="BL431" t="s">
        <v>78</v>
      </c>
      <c r="BM431" t="s">
        <v>78</v>
      </c>
      <c r="BN431" t="s">
        <v>55</v>
      </c>
      <c r="BO431" t="s">
        <v>55</v>
      </c>
      <c r="BP431" t="s">
        <v>78</v>
      </c>
      <c r="BQ431" t="s">
        <v>4432</v>
      </c>
      <c r="BR431">
        <v>1800</v>
      </c>
      <c r="BS431" s="45">
        <v>40359</v>
      </c>
      <c r="BT431" s="45">
        <v>40889</v>
      </c>
    </row>
    <row r="432" spans="1:72" x14ac:dyDescent="0.25">
      <c r="A432">
        <v>429</v>
      </c>
      <c r="B432">
        <v>47243</v>
      </c>
      <c r="C432">
        <v>54666</v>
      </c>
      <c r="D432" t="s">
        <v>2940</v>
      </c>
      <c r="E432" t="s">
        <v>6060</v>
      </c>
      <c r="F432">
        <v>1</v>
      </c>
      <c r="G432" t="s">
        <v>4420</v>
      </c>
      <c r="H432">
        <v>4</v>
      </c>
      <c r="J432">
        <v>25</v>
      </c>
      <c r="N432" t="s">
        <v>4423</v>
      </c>
      <c r="O432">
        <v>2122142</v>
      </c>
      <c r="P432">
        <v>6276710</v>
      </c>
      <c r="Q432">
        <v>3</v>
      </c>
      <c r="R432">
        <v>37.818899999999999</v>
      </c>
      <c r="S432">
        <v>-121.48650000000001</v>
      </c>
      <c r="T432" t="s">
        <v>1634</v>
      </c>
      <c r="U432" t="s">
        <v>1265</v>
      </c>
      <c r="V432" t="s">
        <v>87</v>
      </c>
      <c r="W432" t="s">
        <v>87</v>
      </c>
      <c r="X432" t="s">
        <v>4474</v>
      </c>
      <c r="Y432" t="s">
        <v>59</v>
      </c>
      <c r="Z432" t="s">
        <v>4134</v>
      </c>
      <c r="AA432" t="s">
        <v>1189</v>
      </c>
      <c r="AB432" t="s">
        <v>69</v>
      </c>
      <c r="AC432">
        <v>40904</v>
      </c>
      <c r="AD432" t="s">
        <v>4476</v>
      </c>
      <c r="AE432" t="s">
        <v>3435</v>
      </c>
      <c r="AF432" t="s">
        <v>4960</v>
      </c>
      <c r="AG432" t="s">
        <v>2886</v>
      </c>
      <c r="AH432" t="s">
        <v>6061</v>
      </c>
      <c r="AI432" t="s">
        <v>6062</v>
      </c>
      <c r="AJ432" t="s">
        <v>2886</v>
      </c>
      <c r="AK432">
        <v>1</v>
      </c>
      <c r="AL432" t="s">
        <v>4474</v>
      </c>
      <c r="AM432" t="s">
        <v>78</v>
      </c>
      <c r="AN432">
        <v>180400030605</v>
      </c>
      <c r="AO432" t="s">
        <v>78</v>
      </c>
      <c r="AP432">
        <v>229</v>
      </c>
      <c r="AQ432" t="s">
        <v>78</v>
      </c>
      <c r="AR432" t="s">
        <v>4430</v>
      </c>
      <c r="AS432" t="s">
        <v>4431</v>
      </c>
      <c r="AT432" t="s">
        <v>78</v>
      </c>
      <c r="AU432" t="s">
        <v>78</v>
      </c>
      <c r="AV432" t="s">
        <v>78</v>
      </c>
      <c r="AW432" t="s">
        <v>78</v>
      </c>
      <c r="AX432" t="s">
        <v>78</v>
      </c>
      <c r="AY432" t="s">
        <v>78</v>
      </c>
      <c r="AZ432" t="s">
        <v>78</v>
      </c>
      <c r="BA432" t="s">
        <v>78</v>
      </c>
      <c r="BB432" t="s">
        <v>78</v>
      </c>
      <c r="BC432" t="s">
        <v>78</v>
      </c>
      <c r="BD432" t="s">
        <v>55</v>
      </c>
      <c r="BE432" t="s">
        <v>78</v>
      </c>
      <c r="BF432" t="s">
        <v>78</v>
      </c>
      <c r="BG432" t="s">
        <v>78</v>
      </c>
      <c r="BH432" t="s">
        <v>78</v>
      </c>
      <c r="BI432" t="s">
        <v>78</v>
      </c>
      <c r="BJ432" t="s">
        <v>78</v>
      </c>
      <c r="BK432" t="s">
        <v>78</v>
      </c>
      <c r="BL432" t="s">
        <v>78</v>
      </c>
      <c r="BM432" t="s">
        <v>78</v>
      </c>
      <c r="BN432" t="s">
        <v>55</v>
      </c>
      <c r="BO432" t="s">
        <v>55</v>
      </c>
      <c r="BP432" t="s">
        <v>78</v>
      </c>
      <c r="BQ432" t="s">
        <v>4468</v>
      </c>
      <c r="BR432">
        <v>1800</v>
      </c>
      <c r="BS432" s="45">
        <v>40904</v>
      </c>
      <c r="BT432" s="45">
        <v>40359</v>
      </c>
    </row>
    <row r="433" spans="1:72" x14ac:dyDescent="0.25">
      <c r="A433">
        <v>430</v>
      </c>
      <c r="B433">
        <v>47246</v>
      </c>
      <c r="C433">
        <v>54394</v>
      </c>
      <c r="D433" t="s">
        <v>2883</v>
      </c>
      <c r="E433" t="s">
        <v>6063</v>
      </c>
      <c r="F433">
        <v>2</v>
      </c>
      <c r="G433" t="s">
        <v>87</v>
      </c>
      <c r="H433">
        <v>5</v>
      </c>
      <c r="I433" t="s">
        <v>4421</v>
      </c>
      <c r="J433">
        <v>10</v>
      </c>
      <c r="N433" t="s">
        <v>4423</v>
      </c>
      <c r="O433">
        <v>2198775</v>
      </c>
      <c r="P433">
        <v>6300872</v>
      </c>
      <c r="Q433">
        <v>3</v>
      </c>
      <c r="R433">
        <v>38.03</v>
      </c>
      <c r="S433">
        <v>-121.4055</v>
      </c>
      <c r="T433" t="s">
        <v>1787</v>
      </c>
      <c r="U433" t="s">
        <v>1606</v>
      </c>
      <c r="V433" t="s">
        <v>87</v>
      </c>
      <c r="W433" t="s">
        <v>87</v>
      </c>
      <c r="X433" t="s">
        <v>4474</v>
      </c>
      <c r="Y433" t="s">
        <v>59</v>
      </c>
      <c r="Z433" t="s">
        <v>4334</v>
      </c>
      <c r="AA433" t="s">
        <v>2784</v>
      </c>
      <c r="AB433" t="s">
        <v>2884</v>
      </c>
      <c r="AC433">
        <v>40904</v>
      </c>
      <c r="AD433" t="s">
        <v>4476</v>
      </c>
      <c r="AE433" t="s">
        <v>3435</v>
      </c>
      <c r="AF433" t="s">
        <v>4870</v>
      </c>
      <c r="AG433" t="s">
        <v>2782</v>
      </c>
      <c r="AH433" t="s">
        <v>6064</v>
      </c>
      <c r="AI433" t="s">
        <v>6065</v>
      </c>
      <c r="AJ433" t="s">
        <v>2782</v>
      </c>
      <c r="AK433">
        <v>1</v>
      </c>
      <c r="AL433" t="s">
        <v>4474</v>
      </c>
      <c r="AM433" t="s">
        <v>78</v>
      </c>
      <c r="AN433">
        <v>180400030504</v>
      </c>
      <c r="AO433" t="s">
        <v>78</v>
      </c>
      <c r="AP433">
        <v>143.4</v>
      </c>
      <c r="AQ433" t="s">
        <v>78</v>
      </c>
      <c r="AR433" t="s">
        <v>4430</v>
      </c>
      <c r="AS433" t="s">
        <v>4431</v>
      </c>
      <c r="AT433" t="s">
        <v>78</v>
      </c>
      <c r="AU433" t="s">
        <v>78</v>
      </c>
      <c r="AV433" t="s">
        <v>78</v>
      </c>
      <c r="AW433" t="s">
        <v>78</v>
      </c>
      <c r="AX433" t="s">
        <v>78</v>
      </c>
      <c r="AY433" t="s">
        <v>78</v>
      </c>
      <c r="AZ433" t="s">
        <v>78</v>
      </c>
      <c r="BA433" t="s">
        <v>78</v>
      </c>
      <c r="BB433" t="s">
        <v>78</v>
      </c>
      <c r="BC433" t="s">
        <v>78</v>
      </c>
      <c r="BD433" t="s">
        <v>55</v>
      </c>
      <c r="BE433" t="s">
        <v>78</v>
      </c>
      <c r="BF433" t="s">
        <v>78</v>
      </c>
      <c r="BG433" t="s">
        <v>78</v>
      </c>
      <c r="BH433" t="s">
        <v>78</v>
      </c>
      <c r="BI433" t="s">
        <v>78</v>
      </c>
      <c r="BJ433" t="s">
        <v>78</v>
      </c>
      <c r="BK433" t="s">
        <v>78</v>
      </c>
      <c r="BL433" t="s">
        <v>78</v>
      </c>
      <c r="BM433" t="s">
        <v>78</v>
      </c>
      <c r="BN433" t="s">
        <v>55</v>
      </c>
      <c r="BO433" t="s">
        <v>55</v>
      </c>
      <c r="BP433" t="s">
        <v>78</v>
      </c>
      <c r="BQ433" t="s">
        <v>4468</v>
      </c>
      <c r="BR433">
        <v>1800</v>
      </c>
      <c r="BS433" s="45">
        <v>40359</v>
      </c>
      <c r="BT433" s="45">
        <v>40896</v>
      </c>
    </row>
    <row r="434" spans="1:72" x14ac:dyDescent="0.25">
      <c r="A434">
        <v>431</v>
      </c>
      <c r="B434">
        <v>47249</v>
      </c>
      <c r="C434">
        <v>54400</v>
      </c>
      <c r="D434" t="s">
        <v>2889</v>
      </c>
      <c r="E434" t="s">
        <v>6066</v>
      </c>
      <c r="F434">
        <v>2</v>
      </c>
      <c r="G434" t="s">
        <v>87</v>
      </c>
      <c r="H434">
        <v>5</v>
      </c>
      <c r="I434" t="s">
        <v>4421</v>
      </c>
      <c r="J434">
        <v>10</v>
      </c>
      <c r="N434" t="s">
        <v>4423</v>
      </c>
      <c r="O434">
        <v>2199740</v>
      </c>
      <c r="P434">
        <v>6300891</v>
      </c>
      <c r="Q434">
        <v>3</v>
      </c>
      <c r="R434">
        <v>38.032699999999998</v>
      </c>
      <c r="S434">
        <v>-121.4054</v>
      </c>
      <c r="T434" t="s">
        <v>1634</v>
      </c>
      <c r="U434" t="s">
        <v>1606</v>
      </c>
      <c r="V434" t="s">
        <v>87</v>
      </c>
      <c r="W434" t="s">
        <v>87</v>
      </c>
      <c r="X434" t="s">
        <v>4474</v>
      </c>
      <c r="Y434" t="s">
        <v>59</v>
      </c>
      <c r="Z434" t="s">
        <v>4334</v>
      </c>
      <c r="AA434" t="s">
        <v>2784</v>
      </c>
      <c r="AB434" t="s">
        <v>2890</v>
      </c>
      <c r="AC434">
        <v>40904</v>
      </c>
      <c r="AD434" t="s">
        <v>4476</v>
      </c>
      <c r="AE434" t="s">
        <v>3435</v>
      </c>
      <c r="AF434" t="s">
        <v>4870</v>
      </c>
      <c r="AG434" t="s">
        <v>2782</v>
      </c>
      <c r="AH434" t="s">
        <v>6067</v>
      </c>
      <c r="AI434" t="s">
        <v>6065</v>
      </c>
      <c r="AJ434" t="s">
        <v>2782</v>
      </c>
      <c r="AK434">
        <v>1</v>
      </c>
      <c r="AL434" t="s">
        <v>4474</v>
      </c>
      <c r="AM434" t="s">
        <v>78</v>
      </c>
      <c r="AN434">
        <v>180400030504</v>
      </c>
      <c r="AO434" t="s">
        <v>78</v>
      </c>
      <c r="AP434">
        <v>95.2</v>
      </c>
      <c r="AQ434" t="s">
        <v>78</v>
      </c>
      <c r="AR434" t="s">
        <v>4430</v>
      </c>
      <c r="AS434" t="s">
        <v>4431</v>
      </c>
      <c r="AT434" t="s">
        <v>78</v>
      </c>
      <c r="AU434" t="s">
        <v>78</v>
      </c>
      <c r="AV434" t="s">
        <v>78</v>
      </c>
      <c r="AW434" t="s">
        <v>78</v>
      </c>
      <c r="AX434" t="s">
        <v>78</v>
      </c>
      <c r="AY434" t="s">
        <v>78</v>
      </c>
      <c r="AZ434" t="s">
        <v>78</v>
      </c>
      <c r="BA434" t="s">
        <v>78</v>
      </c>
      <c r="BB434" t="s">
        <v>78</v>
      </c>
      <c r="BC434" t="s">
        <v>78</v>
      </c>
      <c r="BD434" t="s">
        <v>55</v>
      </c>
      <c r="BE434" t="s">
        <v>78</v>
      </c>
      <c r="BF434" t="s">
        <v>78</v>
      </c>
      <c r="BG434" t="s">
        <v>78</v>
      </c>
      <c r="BH434" t="s">
        <v>78</v>
      </c>
      <c r="BI434" t="s">
        <v>78</v>
      </c>
      <c r="BJ434" t="s">
        <v>78</v>
      </c>
      <c r="BK434" t="s">
        <v>78</v>
      </c>
      <c r="BL434" t="s">
        <v>78</v>
      </c>
      <c r="BM434" t="s">
        <v>78</v>
      </c>
      <c r="BN434" t="s">
        <v>55</v>
      </c>
      <c r="BO434" t="s">
        <v>55</v>
      </c>
      <c r="BP434" t="s">
        <v>78</v>
      </c>
      <c r="BQ434" t="s">
        <v>4468</v>
      </c>
      <c r="BR434">
        <v>1800</v>
      </c>
      <c r="BS434" s="45">
        <v>40359</v>
      </c>
      <c r="BT434" s="45">
        <v>40896</v>
      </c>
    </row>
    <row r="435" spans="1:72" x14ac:dyDescent="0.25">
      <c r="A435">
        <v>432</v>
      </c>
      <c r="B435">
        <v>50513</v>
      </c>
      <c r="C435">
        <v>58126</v>
      </c>
      <c r="D435" t="s">
        <v>3333</v>
      </c>
      <c r="E435" t="s">
        <v>6068</v>
      </c>
      <c r="F435">
        <v>2</v>
      </c>
      <c r="G435" t="s">
        <v>87</v>
      </c>
      <c r="H435">
        <v>4</v>
      </c>
      <c r="I435" t="s">
        <v>4421</v>
      </c>
      <c r="J435">
        <v>36</v>
      </c>
      <c r="L435" t="s">
        <v>4434</v>
      </c>
      <c r="M435" t="s">
        <v>4434</v>
      </c>
      <c r="N435" t="s">
        <v>4423</v>
      </c>
      <c r="O435">
        <v>2177947</v>
      </c>
      <c r="P435">
        <v>6275381</v>
      </c>
      <c r="Q435">
        <v>3</v>
      </c>
      <c r="R435">
        <v>37.972099999999998</v>
      </c>
      <c r="S435">
        <v>-121.4932</v>
      </c>
      <c r="T435" t="s">
        <v>57</v>
      </c>
      <c r="U435" t="s">
        <v>2632</v>
      </c>
      <c r="V435" t="s">
        <v>87</v>
      </c>
      <c r="W435" t="s">
        <v>87</v>
      </c>
      <c r="X435" t="s">
        <v>4474</v>
      </c>
      <c r="Y435" t="s">
        <v>59</v>
      </c>
      <c r="Z435" t="s">
        <v>4853</v>
      </c>
      <c r="AA435" t="s">
        <v>3326</v>
      </c>
      <c r="AB435" t="s">
        <v>6069</v>
      </c>
      <c r="AC435">
        <v>41156</v>
      </c>
      <c r="AD435" t="s">
        <v>4476</v>
      </c>
      <c r="AE435" t="s">
        <v>3435</v>
      </c>
      <c r="AF435" t="s">
        <v>4884</v>
      </c>
      <c r="AG435" t="s">
        <v>3261</v>
      </c>
      <c r="AH435" t="s">
        <v>6070</v>
      </c>
      <c r="AI435" t="s">
        <v>5765</v>
      </c>
      <c r="AJ435" t="s">
        <v>3261</v>
      </c>
      <c r="AK435">
        <v>1</v>
      </c>
      <c r="AL435" t="s">
        <v>4474</v>
      </c>
      <c r="AM435" t="s">
        <v>78</v>
      </c>
      <c r="AN435">
        <v>180400030503</v>
      </c>
      <c r="AO435" t="s">
        <v>78</v>
      </c>
      <c r="AP435" t="s">
        <v>78</v>
      </c>
      <c r="AQ435" t="s">
        <v>78</v>
      </c>
      <c r="AR435" t="s">
        <v>4430</v>
      </c>
      <c r="AS435" t="s">
        <v>4431</v>
      </c>
      <c r="AT435" t="s">
        <v>78</v>
      </c>
      <c r="AU435" t="s">
        <v>78</v>
      </c>
      <c r="AV435" t="s">
        <v>78</v>
      </c>
      <c r="AW435" t="s">
        <v>78</v>
      </c>
      <c r="AX435" t="s">
        <v>78</v>
      </c>
      <c r="AY435" t="s">
        <v>78</v>
      </c>
      <c r="AZ435" t="s">
        <v>78</v>
      </c>
      <c r="BA435" t="s">
        <v>78</v>
      </c>
      <c r="BB435" t="s">
        <v>78</v>
      </c>
      <c r="BC435" t="s">
        <v>78</v>
      </c>
      <c r="BD435" t="s">
        <v>55</v>
      </c>
      <c r="BE435" t="s">
        <v>78</v>
      </c>
      <c r="BF435" t="s">
        <v>78</v>
      </c>
      <c r="BG435" t="s">
        <v>78</v>
      </c>
      <c r="BH435" t="s">
        <v>78</v>
      </c>
      <c r="BI435" t="s">
        <v>78</v>
      </c>
      <c r="BJ435" t="s">
        <v>78</v>
      </c>
      <c r="BK435" t="s">
        <v>78</v>
      </c>
      <c r="BL435" t="s">
        <v>78</v>
      </c>
      <c r="BM435" t="s">
        <v>78</v>
      </c>
      <c r="BN435" t="s">
        <v>55</v>
      </c>
      <c r="BO435" t="s">
        <v>55</v>
      </c>
      <c r="BP435" t="s">
        <v>78</v>
      </c>
      <c r="BQ435" t="s">
        <v>4432</v>
      </c>
      <c r="BR435">
        <v>1800</v>
      </c>
      <c r="BS435" s="45">
        <v>40359</v>
      </c>
      <c r="BT435" s="45">
        <v>40908</v>
      </c>
    </row>
    <row r="436" spans="1:72" x14ac:dyDescent="0.25">
      <c r="A436">
        <v>433</v>
      </c>
      <c r="B436">
        <v>50516</v>
      </c>
      <c r="C436">
        <v>58194</v>
      </c>
      <c r="D436" t="s">
        <v>3346</v>
      </c>
      <c r="E436" t="s">
        <v>6071</v>
      </c>
      <c r="F436">
        <v>2</v>
      </c>
      <c r="G436" t="s">
        <v>87</v>
      </c>
      <c r="H436">
        <v>4</v>
      </c>
      <c r="I436" t="s">
        <v>4421</v>
      </c>
      <c r="J436">
        <v>26</v>
      </c>
      <c r="L436" t="s">
        <v>4434</v>
      </c>
      <c r="M436" t="s">
        <v>4434</v>
      </c>
      <c r="N436" t="s">
        <v>4423</v>
      </c>
      <c r="O436">
        <v>2183456</v>
      </c>
      <c r="P436">
        <v>6269922</v>
      </c>
      <c r="Q436">
        <v>3</v>
      </c>
      <c r="R436">
        <v>37.987099999999998</v>
      </c>
      <c r="S436">
        <v>-121.5123</v>
      </c>
      <c r="T436" t="s">
        <v>57</v>
      </c>
      <c r="U436" t="s">
        <v>6072</v>
      </c>
      <c r="V436" t="s">
        <v>87</v>
      </c>
      <c r="W436" t="s">
        <v>87</v>
      </c>
      <c r="X436" t="s">
        <v>4474</v>
      </c>
      <c r="Y436" t="s">
        <v>59</v>
      </c>
      <c r="Z436" t="s">
        <v>4242</v>
      </c>
      <c r="AA436" t="s">
        <v>3326</v>
      </c>
      <c r="AB436" t="s">
        <v>6073</v>
      </c>
      <c r="AC436">
        <v>41158</v>
      </c>
      <c r="AD436" t="s">
        <v>4476</v>
      </c>
      <c r="AE436" t="s">
        <v>3435</v>
      </c>
      <c r="AF436" t="s">
        <v>4884</v>
      </c>
      <c r="AG436" t="s">
        <v>3261</v>
      </c>
      <c r="AH436" t="s">
        <v>6074</v>
      </c>
      <c r="AI436" t="s">
        <v>6075</v>
      </c>
      <c r="AJ436" t="s">
        <v>3261</v>
      </c>
      <c r="AK436">
        <v>1</v>
      </c>
      <c r="AL436" t="s">
        <v>4474</v>
      </c>
      <c r="AM436" t="s">
        <v>78</v>
      </c>
      <c r="AN436">
        <v>180400030503</v>
      </c>
      <c r="AO436" t="s">
        <v>78</v>
      </c>
      <c r="AP436" t="s">
        <v>78</v>
      </c>
      <c r="AQ436" t="s">
        <v>78</v>
      </c>
      <c r="AR436" t="s">
        <v>4430</v>
      </c>
      <c r="AS436" t="s">
        <v>4431</v>
      </c>
      <c r="AT436" t="s">
        <v>78</v>
      </c>
      <c r="AU436" t="s">
        <v>78</v>
      </c>
      <c r="AV436" t="s">
        <v>78</v>
      </c>
      <c r="AW436" t="s">
        <v>78</v>
      </c>
      <c r="AX436" t="s">
        <v>78</v>
      </c>
      <c r="AY436" t="s">
        <v>78</v>
      </c>
      <c r="AZ436" t="s">
        <v>78</v>
      </c>
      <c r="BA436" t="s">
        <v>78</v>
      </c>
      <c r="BB436" t="s">
        <v>78</v>
      </c>
      <c r="BC436" t="s">
        <v>78</v>
      </c>
      <c r="BD436" t="s">
        <v>55</v>
      </c>
      <c r="BE436" t="s">
        <v>78</v>
      </c>
      <c r="BF436" t="s">
        <v>78</v>
      </c>
      <c r="BG436" t="s">
        <v>78</v>
      </c>
      <c r="BH436" t="s">
        <v>78</v>
      </c>
      <c r="BI436" t="s">
        <v>78</v>
      </c>
      <c r="BJ436" t="s">
        <v>78</v>
      </c>
      <c r="BK436" t="s">
        <v>78</v>
      </c>
      <c r="BL436" t="s">
        <v>78</v>
      </c>
      <c r="BM436" t="s">
        <v>78</v>
      </c>
      <c r="BN436" t="s">
        <v>55</v>
      </c>
      <c r="BO436" t="s">
        <v>55</v>
      </c>
      <c r="BP436" t="s">
        <v>78</v>
      </c>
      <c r="BQ436" t="s">
        <v>4432</v>
      </c>
      <c r="BR436">
        <v>1800</v>
      </c>
      <c r="BS436" s="45">
        <v>40359</v>
      </c>
      <c r="BT436" s="45">
        <v>41158</v>
      </c>
    </row>
    <row r="437" spans="1:72" x14ac:dyDescent="0.25">
      <c r="A437">
        <v>434</v>
      </c>
      <c r="B437">
        <v>47494</v>
      </c>
      <c r="C437">
        <v>54959</v>
      </c>
      <c r="D437" t="s">
        <v>2462</v>
      </c>
      <c r="E437" t="s">
        <v>6076</v>
      </c>
      <c r="F437">
        <v>1</v>
      </c>
      <c r="G437" t="s">
        <v>4420</v>
      </c>
      <c r="H437">
        <v>5</v>
      </c>
      <c r="I437" t="s">
        <v>4421</v>
      </c>
      <c r="J437">
        <v>13</v>
      </c>
      <c r="N437" t="s">
        <v>4423</v>
      </c>
      <c r="O437">
        <v>2131689</v>
      </c>
      <c r="P437">
        <v>6307509</v>
      </c>
      <c r="Q437">
        <v>3</v>
      </c>
      <c r="R437">
        <v>37.845999999999997</v>
      </c>
      <c r="S437">
        <v>-121.3802</v>
      </c>
      <c r="T437" t="s">
        <v>596</v>
      </c>
      <c r="U437" t="s">
        <v>692</v>
      </c>
      <c r="V437" t="s">
        <v>87</v>
      </c>
      <c r="W437" t="s">
        <v>87</v>
      </c>
      <c r="X437" t="s">
        <v>4474</v>
      </c>
      <c r="Y437" t="s">
        <v>59</v>
      </c>
      <c r="Z437" t="s">
        <v>4134</v>
      </c>
      <c r="AA437" t="s">
        <v>2463</v>
      </c>
      <c r="AB437" t="s">
        <v>5101</v>
      </c>
      <c r="AC437">
        <v>40913</v>
      </c>
      <c r="AD437" t="s">
        <v>4476</v>
      </c>
      <c r="AE437" t="s">
        <v>3435</v>
      </c>
      <c r="AF437" t="s">
        <v>4927</v>
      </c>
      <c r="AG437" t="s">
        <v>2449</v>
      </c>
      <c r="AH437" t="s">
        <v>6077</v>
      </c>
      <c r="AI437" t="s">
        <v>6057</v>
      </c>
      <c r="AJ437" t="s">
        <v>2449</v>
      </c>
      <c r="AK437">
        <v>1</v>
      </c>
      <c r="AL437" t="s">
        <v>4474</v>
      </c>
      <c r="AM437" t="s">
        <v>78</v>
      </c>
      <c r="AN437">
        <v>180400030906</v>
      </c>
      <c r="AO437" t="s">
        <v>78</v>
      </c>
      <c r="AP437">
        <v>74</v>
      </c>
      <c r="AQ437" t="s">
        <v>78</v>
      </c>
      <c r="AR437" t="s">
        <v>4430</v>
      </c>
      <c r="AS437" t="s">
        <v>4431</v>
      </c>
      <c r="AT437" t="s">
        <v>78</v>
      </c>
      <c r="AU437" t="s">
        <v>78</v>
      </c>
      <c r="AV437" t="s">
        <v>78</v>
      </c>
      <c r="AW437" t="s">
        <v>78</v>
      </c>
      <c r="AX437" t="s">
        <v>78</v>
      </c>
      <c r="AY437" t="s">
        <v>78</v>
      </c>
      <c r="AZ437" t="s">
        <v>78</v>
      </c>
      <c r="BA437" t="s">
        <v>78</v>
      </c>
      <c r="BB437" t="s">
        <v>78</v>
      </c>
      <c r="BC437" t="s">
        <v>78</v>
      </c>
      <c r="BD437" t="s">
        <v>55</v>
      </c>
      <c r="BE437" t="s">
        <v>78</v>
      </c>
      <c r="BF437" t="s">
        <v>78</v>
      </c>
      <c r="BG437" t="s">
        <v>78</v>
      </c>
      <c r="BH437" t="s">
        <v>78</v>
      </c>
      <c r="BI437" t="s">
        <v>78</v>
      </c>
      <c r="BJ437" t="s">
        <v>78</v>
      </c>
      <c r="BK437" t="s">
        <v>78</v>
      </c>
      <c r="BL437" t="s">
        <v>78</v>
      </c>
      <c r="BM437" t="s">
        <v>78</v>
      </c>
      <c r="BN437" t="s">
        <v>55</v>
      </c>
      <c r="BO437" t="s">
        <v>55</v>
      </c>
      <c r="BP437" t="s">
        <v>78</v>
      </c>
      <c r="BQ437" t="s">
        <v>4468</v>
      </c>
      <c r="BR437">
        <v>1800</v>
      </c>
      <c r="BS437" s="45">
        <v>40358</v>
      </c>
      <c r="BT437" s="45">
        <v>40890</v>
      </c>
    </row>
    <row r="438" spans="1:72" x14ac:dyDescent="0.25">
      <c r="A438">
        <v>435</v>
      </c>
      <c r="B438">
        <v>47497</v>
      </c>
      <c r="C438">
        <v>54965</v>
      </c>
      <c r="D438" t="s">
        <v>2465</v>
      </c>
      <c r="E438" t="s">
        <v>6078</v>
      </c>
      <c r="F438">
        <v>1</v>
      </c>
      <c r="G438" t="s">
        <v>4420</v>
      </c>
      <c r="H438">
        <v>5</v>
      </c>
      <c r="I438" t="s">
        <v>4421</v>
      </c>
      <c r="J438">
        <v>28</v>
      </c>
      <c r="L438" t="s">
        <v>4422</v>
      </c>
      <c r="M438" t="s">
        <v>4422</v>
      </c>
      <c r="N438" t="s">
        <v>4423</v>
      </c>
      <c r="O438">
        <v>2122454</v>
      </c>
      <c r="P438">
        <v>6295195</v>
      </c>
      <c r="Q438">
        <v>3</v>
      </c>
      <c r="R438">
        <v>37.820300000000003</v>
      </c>
      <c r="S438">
        <v>-121.4226</v>
      </c>
      <c r="T438" t="s">
        <v>596</v>
      </c>
      <c r="U438" t="s">
        <v>647</v>
      </c>
      <c r="V438" t="s">
        <v>87</v>
      </c>
      <c r="W438" t="s">
        <v>87</v>
      </c>
      <c r="X438" t="s">
        <v>4474</v>
      </c>
      <c r="Y438" t="s">
        <v>59</v>
      </c>
      <c r="Z438" t="s">
        <v>4134</v>
      </c>
      <c r="AA438" t="s">
        <v>2466</v>
      </c>
      <c r="AB438" t="s">
        <v>5101</v>
      </c>
      <c r="AC438">
        <v>40913</v>
      </c>
      <c r="AD438" t="s">
        <v>4476</v>
      </c>
      <c r="AE438" t="s">
        <v>3435</v>
      </c>
      <c r="AF438" t="s">
        <v>4960</v>
      </c>
      <c r="AG438" t="s">
        <v>2449</v>
      </c>
      <c r="AH438" t="s">
        <v>6079</v>
      </c>
      <c r="AI438" t="s">
        <v>6080</v>
      </c>
      <c r="AJ438" t="s">
        <v>2449</v>
      </c>
      <c r="AK438">
        <v>1</v>
      </c>
      <c r="AL438" t="s">
        <v>4474</v>
      </c>
      <c r="AM438" t="s">
        <v>78</v>
      </c>
      <c r="AN438">
        <v>180400030605</v>
      </c>
      <c r="AO438" t="s">
        <v>78</v>
      </c>
      <c r="AP438" t="s">
        <v>78</v>
      </c>
      <c r="AQ438" t="s">
        <v>78</v>
      </c>
      <c r="AR438" t="s">
        <v>4430</v>
      </c>
      <c r="AS438" t="s">
        <v>4431</v>
      </c>
      <c r="AT438" t="s">
        <v>78</v>
      </c>
      <c r="AU438" t="s">
        <v>78</v>
      </c>
      <c r="AV438" t="s">
        <v>78</v>
      </c>
      <c r="AW438" t="s">
        <v>78</v>
      </c>
      <c r="AX438" t="s">
        <v>78</v>
      </c>
      <c r="AY438" t="s">
        <v>78</v>
      </c>
      <c r="AZ438" t="s">
        <v>78</v>
      </c>
      <c r="BA438" t="s">
        <v>78</v>
      </c>
      <c r="BB438" t="s">
        <v>78</v>
      </c>
      <c r="BC438" t="s">
        <v>78</v>
      </c>
      <c r="BD438" t="s">
        <v>78</v>
      </c>
      <c r="BE438" t="s">
        <v>78</v>
      </c>
      <c r="BF438" t="s">
        <v>78</v>
      </c>
      <c r="BG438" t="s">
        <v>78</v>
      </c>
      <c r="BH438" t="s">
        <v>78</v>
      </c>
      <c r="BI438" t="s">
        <v>78</v>
      </c>
      <c r="BJ438" t="s">
        <v>78</v>
      </c>
      <c r="BK438" t="s">
        <v>78</v>
      </c>
      <c r="BL438" t="s">
        <v>78</v>
      </c>
      <c r="BM438" t="s">
        <v>78</v>
      </c>
      <c r="BN438" t="s">
        <v>55</v>
      </c>
      <c r="BO438" t="s">
        <v>55</v>
      </c>
      <c r="BP438" t="s">
        <v>78</v>
      </c>
      <c r="BQ438" t="s">
        <v>4468</v>
      </c>
      <c r="BR438">
        <v>1800</v>
      </c>
      <c r="BS438" s="45">
        <v>40358</v>
      </c>
      <c r="BT438" s="45">
        <v>40891</v>
      </c>
    </row>
    <row r="439" spans="1:72" x14ac:dyDescent="0.25">
      <c r="A439">
        <v>436</v>
      </c>
      <c r="B439">
        <v>47500</v>
      </c>
      <c r="C439">
        <v>54293</v>
      </c>
      <c r="D439" t="s">
        <v>2808</v>
      </c>
      <c r="E439" t="s">
        <v>6081</v>
      </c>
      <c r="F439">
        <v>0</v>
      </c>
      <c r="H439">
        <v>0</v>
      </c>
      <c r="J439">
        <v>0</v>
      </c>
      <c r="N439" t="s">
        <v>4423</v>
      </c>
      <c r="O439">
        <v>2198435</v>
      </c>
      <c r="P439">
        <v>6301139</v>
      </c>
      <c r="Q439">
        <v>3</v>
      </c>
      <c r="R439">
        <v>38.0291</v>
      </c>
      <c r="S439">
        <v>-121.4045</v>
      </c>
      <c r="T439" t="s">
        <v>2815</v>
      </c>
      <c r="U439" t="s">
        <v>1606</v>
      </c>
      <c r="V439" t="s">
        <v>87</v>
      </c>
      <c r="W439" t="s">
        <v>87</v>
      </c>
      <c r="X439" t="s">
        <v>4474</v>
      </c>
      <c r="Y439" t="s">
        <v>59</v>
      </c>
      <c r="Z439" t="s">
        <v>4334</v>
      </c>
      <c r="AA439" t="s">
        <v>2788</v>
      </c>
      <c r="AB439" t="s">
        <v>6082</v>
      </c>
      <c r="AC439">
        <v>40913</v>
      </c>
      <c r="AD439" t="s">
        <v>4476</v>
      </c>
      <c r="AE439" t="s">
        <v>3435</v>
      </c>
      <c r="AF439" t="s">
        <v>4870</v>
      </c>
      <c r="AG439" t="s">
        <v>2809</v>
      </c>
      <c r="AH439" t="s">
        <v>6083</v>
      </c>
      <c r="AJ439" t="s">
        <v>2810</v>
      </c>
      <c r="AK439">
        <v>1</v>
      </c>
      <c r="AL439" t="s">
        <v>4474</v>
      </c>
      <c r="AM439" t="s">
        <v>78</v>
      </c>
      <c r="AN439">
        <v>180400030504</v>
      </c>
      <c r="AO439" t="s">
        <v>78</v>
      </c>
      <c r="AP439" t="s">
        <v>78</v>
      </c>
      <c r="AQ439" t="s">
        <v>78</v>
      </c>
      <c r="AR439" t="s">
        <v>4430</v>
      </c>
      <c r="AS439" t="s">
        <v>4431</v>
      </c>
      <c r="AT439" t="s">
        <v>78</v>
      </c>
      <c r="AU439" t="s">
        <v>78</v>
      </c>
      <c r="AV439" t="s">
        <v>78</v>
      </c>
      <c r="AW439" t="s">
        <v>78</v>
      </c>
      <c r="AX439" t="s">
        <v>78</v>
      </c>
      <c r="AY439" t="s">
        <v>78</v>
      </c>
      <c r="AZ439" t="s">
        <v>78</v>
      </c>
      <c r="BA439" t="s">
        <v>78</v>
      </c>
      <c r="BB439" t="s">
        <v>78</v>
      </c>
      <c r="BC439" t="s">
        <v>55</v>
      </c>
      <c r="BD439" t="s">
        <v>78</v>
      </c>
      <c r="BE439" t="s">
        <v>78</v>
      </c>
      <c r="BF439" t="s">
        <v>78</v>
      </c>
      <c r="BG439" t="s">
        <v>78</v>
      </c>
      <c r="BH439" t="s">
        <v>78</v>
      </c>
      <c r="BI439" t="s">
        <v>78</v>
      </c>
      <c r="BJ439" t="s">
        <v>78</v>
      </c>
      <c r="BK439" t="s">
        <v>78</v>
      </c>
      <c r="BL439" t="s">
        <v>78</v>
      </c>
      <c r="BM439" t="s">
        <v>78</v>
      </c>
      <c r="BN439" t="s">
        <v>55</v>
      </c>
      <c r="BO439" t="s">
        <v>55</v>
      </c>
      <c r="BP439" t="s">
        <v>78</v>
      </c>
      <c r="BQ439" t="s">
        <v>4468</v>
      </c>
      <c r="BR439">
        <v>1800</v>
      </c>
      <c r="BS439" s="45">
        <v>40359</v>
      </c>
      <c r="BT439" s="45" t="s">
        <v>78</v>
      </c>
    </row>
    <row r="440" spans="1:72" x14ac:dyDescent="0.25">
      <c r="A440">
        <v>437</v>
      </c>
      <c r="B440">
        <v>47502</v>
      </c>
      <c r="C440">
        <v>54971</v>
      </c>
      <c r="D440" t="s">
        <v>2472</v>
      </c>
      <c r="E440" t="s">
        <v>6084</v>
      </c>
      <c r="F440">
        <v>1</v>
      </c>
      <c r="G440" t="s">
        <v>4420</v>
      </c>
      <c r="H440">
        <v>5</v>
      </c>
      <c r="I440" t="s">
        <v>4421</v>
      </c>
      <c r="J440">
        <v>1</v>
      </c>
      <c r="N440" t="s">
        <v>4423</v>
      </c>
      <c r="O440">
        <v>2142701</v>
      </c>
      <c r="P440">
        <v>6306723</v>
      </c>
      <c r="Q440">
        <v>3</v>
      </c>
      <c r="R440">
        <v>37.876199999999997</v>
      </c>
      <c r="S440">
        <v>-121.38330000000001</v>
      </c>
      <c r="T440" t="s">
        <v>596</v>
      </c>
      <c r="U440" t="s">
        <v>692</v>
      </c>
      <c r="V440" t="s">
        <v>87</v>
      </c>
      <c r="W440" t="s">
        <v>87</v>
      </c>
      <c r="X440" t="s">
        <v>4474</v>
      </c>
      <c r="Y440" t="s">
        <v>59</v>
      </c>
      <c r="Z440" t="s">
        <v>4853</v>
      </c>
      <c r="AA440" t="s">
        <v>2473</v>
      </c>
      <c r="AB440" t="s">
        <v>5101</v>
      </c>
      <c r="AC440">
        <v>40913</v>
      </c>
      <c r="AD440" t="s">
        <v>4476</v>
      </c>
      <c r="AE440" t="s">
        <v>3435</v>
      </c>
      <c r="AF440" t="s">
        <v>4927</v>
      </c>
      <c r="AG440" t="s">
        <v>2449</v>
      </c>
      <c r="AH440" t="s">
        <v>6085</v>
      </c>
      <c r="AI440" t="s">
        <v>6086</v>
      </c>
      <c r="AJ440" t="s">
        <v>2449</v>
      </c>
      <c r="AK440">
        <v>1</v>
      </c>
      <c r="AL440" t="s">
        <v>4474</v>
      </c>
      <c r="AM440" t="s">
        <v>78</v>
      </c>
      <c r="AN440">
        <v>180400030906</v>
      </c>
      <c r="AO440" t="s">
        <v>78</v>
      </c>
      <c r="AP440">
        <v>71</v>
      </c>
      <c r="AQ440" t="s">
        <v>78</v>
      </c>
      <c r="AR440" t="s">
        <v>4430</v>
      </c>
      <c r="AS440" t="s">
        <v>4431</v>
      </c>
      <c r="AT440" t="s">
        <v>78</v>
      </c>
      <c r="AU440" t="s">
        <v>78</v>
      </c>
      <c r="AV440" t="s">
        <v>78</v>
      </c>
      <c r="AW440" t="s">
        <v>78</v>
      </c>
      <c r="AX440" t="s">
        <v>78</v>
      </c>
      <c r="AY440" t="s">
        <v>78</v>
      </c>
      <c r="AZ440" t="s">
        <v>78</v>
      </c>
      <c r="BA440" t="s">
        <v>78</v>
      </c>
      <c r="BB440" t="s">
        <v>78</v>
      </c>
      <c r="BC440" t="s">
        <v>78</v>
      </c>
      <c r="BD440" t="s">
        <v>55</v>
      </c>
      <c r="BE440" t="s">
        <v>78</v>
      </c>
      <c r="BF440" t="s">
        <v>78</v>
      </c>
      <c r="BG440" t="s">
        <v>78</v>
      </c>
      <c r="BH440" t="s">
        <v>78</v>
      </c>
      <c r="BI440" t="s">
        <v>78</v>
      </c>
      <c r="BJ440" t="s">
        <v>78</v>
      </c>
      <c r="BK440" t="s">
        <v>78</v>
      </c>
      <c r="BL440" t="s">
        <v>78</v>
      </c>
      <c r="BM440" t="s">
        <v>78</v>
      </c>
      <c r="BN440" t="s">
        <v>55</v>
      </c>
      <c r="BO440" t="s">
        <v>55</v>
      </c>
      <c r="BP440" t="s">
        <v>78</v>
      </c>
      <c r="BQ440" t="s">
        <v>4468</v>
      </c>
      <c r="BR440">
        <v>1800</v>
      </c>
      <c r="BS440" s="45">
        <v>40358</v>
      </c>
      <c r="BT440" s="45">
        <v>40891</v>
      </c>
    </row>
    <row r="441" spans="1:72" x14ac:dyDescent="0.25">
      <c r="A441">
        <v>438</v>
      </c>
      <c r="B441">
        <v>46907</v>
      </c>
      <c r="C441">
        <v>54280</v>
      </c>
      <c r="D441" t="s">
        <v>2737</v>
      </c>
      <c r="E441" t="s">
        <v>6087</v>
      </c>
      <c r="F441">
        <v>3</v>
      </c>
      <c r="G441" t="s">
        <v>87</v>
      </c>
      <c r="H441">
        <v>5</v>
      </c>
      <c r="I441" t="s">
        <v>4421</v>
      </c>
      <c r="J441">
        <v>34</v>
      </c>
      <c r="L441" t="s">
        <v>4448</v>
      </c>
      <c r="M441" t="s">
        <v>4422</v>
      </c>
      <c r="N441" t="s">
        <v>4423</v>
      </c>
      <c r="O441">
        <v>2212121</v>
      </c>
      <c r="P441">
        <v>6297136</v>
      </c>
      <c r="Q441">
        <v>3</v>
      </c>
      <c r="R441">
        <v>38.066600000000001</v>
      </c>
      <c r="S441">
        <v>-121.41889999999999</v>
      </c>
      <c r="T441" t="s">
        <v>1634</v>
      </c>
      <c r="U441" t="s">
        <v>1002</v>
      </c>
      <c r="V441" t="s">
        <v>87</v>
      </c>
      <c r="W441" t="s">
        <v>87</v>
      </c>
      <c r="X441" t="s">
        <v>4474</v>
      </c>
      <c r="Y441" t="s">
        <v>59</v>
      </c>
      <c r="Z441" t="s">
        <v>4334</v>
      </c>
      <c r="AA441" t="s">
        <v>2677</v>
      </c>
      <c r="AB441" t="s">
        <v>69</v>
      </c>
      <c r="AC441">
        <v>40889</v>
      </c>
      <c r="AD441" t="s">
        <v>4476</v>
      </c>
      <c r="AE441" t="s">
        <v>3435</v>
      </c>
      <c r="AF441" t="s">
        <v>5036</v>
      </c>
      <c r="AG441" t="s">
        <v>2676</v>
      </c>
      <c r="AH441" t="s">
        <v>6088</v>
      </c>
      <c r="AI441" t="s">
        <v>5704</v>
      </c>
      <c r="AJ441" t="s">
        <v>2676</v>
      </c>
      <c r="AK441">
        <v>1</v>
      </c>
      <c r="AL441" t="s">
        <v>4474</v>
      </c>
      <c r="AM441" t="s">
        <v>78</v>
      </c>
      <c r="AN441">
        <v>180400030903</v>
      </c>
      <c r="AO441" t="s">
        <v>78</v>
      </c>
      <c r="AP441">
        <v>140</v>
      </c>
      <c r="AQ441" t="s">
        <v>78</v>
      </c>
      <c r="AR441" t="s">
        <v>4430</v>
      </c>
      <c r="AS441" t="s">
        <v>4431</v>
      </c>
      <c r="AT441" t="s">
        <v>78</v>
      </c>
      <c r="AU441" t="s">
        <v>78</v>
      </c>
      <c r="AV441" t="s">
        <v>78</v>
      </c>
      <c r="AW441" t="s">
        <v>78</v>
      </c>
      <c r="AX441" t="s">
        <v>78</v>
      </c>
      <c r="AY441" t="s">
        <v>78</v>
      </c>
      <c r="AZ441" t="s">
        <v>78</v>
      </c>
      <c r="BA441" t="s">
        <v>78</v>
      </c>
      <c r="BB441" t="s">
        <v>78</v>
      </c>
      <c r="BC441" t="s">
        <v>78</v>
      </c>
      <c r="BD441" t="s">
        <v>55</v>
      </c>
      <c r="BE441" t="s">
        <v>78</v>
      </c>
      <c r="BF441" t="s">
        <v>78</v>
      </c>
      <c r="BG441" t="s">
        <v>78</v>
      </c>
      <c r="BH441" t="s">
        <v>78</v>
      </c>
      <c r="BI441" t="s">
        <v>78</v>
      </c>
      <c r="BJ441" t="s">
        <v>78</v>
      </c>
      <c r="BK441" t="s">
        <v>78</v>
      </c>
      <c r="BL441" t="s">
        <v>78</v>
      </c>
      <c r="BM441" t="s">
        <v>78</v>
      </c>
      <c r="BN441" t="s">
        <v>55</v>
      </c>
      <c r="BO441" t="s">
        <v>55</v>
      </c>
      <c r="BP441" t="s">
        <v>78</v>
      </c>
      <c r="BQ441" t="s">
        <v>4432</v>
      </c>
      <c r="BR441">
        <v>1800</v>
      </c>
      <c r="BS441" s="45">
        <v>40358</v>
      </c>
      <c r="BT441" s="45">
        <v>40889</v>
      </c>
    </row>
    <row r="442" spans="1:72" x14ac:dyDescent="0.25">
      <c r="A442">
        <v>439</v>
      </c>
      <c r="B442">
        <v>46908</v>
      </c>
      <c r="C442">
        <v>54046</v>
      </c>
      <c r="D442" t="s">
        <v>1984</v>
      </c>
      <c r="E442" t="s">
        <v>6089</v>
      </c>
      <c r="F442">
        <v>3</v>
      </c>
      <c r="G442" t="s">
        <v>87</v>
      </c>
      <c r="H442">
        <v>5</v>
      </c>
      <c r="I442" t="s">
        <v>4421</v>
      </c>
      <c r="J442">
        <v>28</v>
      </c>
      <c r="N442" t="s">
        <v>4423</v>
      </c>
      <c r="O442">
        <v>2218539</v>
      </c>
      <c r="P442">
        <v>6291691</v>
      </c>
      <c r="Q442">
        <v>3</v>
      </c>
      <c r="R442">
        <v>38.084000000000003</v>
      </c>
      <c r="S442">
        <v>-121.438</v>
      </c>
      <c r="T442" t="s">
        <v>1373</v>
      </c>
      <c r="U442" t="s">
        <v>1117</v>
      </c>
      <c r="V442" t="s">
        <v>87</v>
      </c>
      <c r="W442" t="s">
        <v>87</v>
      </c>
      <c r="X442" t="s">
        <v>4474</v>
      </c>
      <c r="Y442" t="s">
        <v>59</v>
      </c>
      <c r="Z442" t="s">
        <v>4334</v>
      </c>
      <c r="AA442" t="s">
        <v>6090</v>
      </c>
      <c r="AB442" t="s">
        <v>6091</v>
      </c>
      <c r="AC442">
        <v>40889</v>
      </c>
      <c r="AD442" t="s">
        <v>4476</v>
      </c>
      <c r="AE442" t="s">
        <v>4558</v>
      </c>
      <c r="AF442" t="s">
        <v>4106</v>
      </c>
      <c r="AG442" t="s">
        <v>1971</v>
      </c>
      <c r="AH442" t="s">
        <v>6092</v>
      </c>
      <c r="AI442" t="s">
        <v>6093</v>
      </c>
      <c r="AJ442" t="s">
        <v>1971</v>
      </c>
      <c r="AK442">
        <v>1</v>
      </c>
      <c r="AL442" t="s">
        <v>4474</v>
      </c>
      <c r="AM442" t="s">
        <v>78</v>
      </c>
      <c r="AN442">
        <v>180400121105</v>
      </c>
      <c r="AO442" t="s">
        <v>78</v>
      </c>
      <c r="AP442">
        <v>75</v>
      </c>
      <c r="AQ442" t="s">
        <v>78</v>
      </c>
      <c r="AR442" t="s">
        <v>4430</v>
      </c>
      <c r="AS442" t="s">
        <v>4431</v>
      </c>
      <c r="AT442" t="s">
        <v>78</v>
      </c>
      <c r="AU442" t="s">
        <v>78</v>
      </c>
      <c r="AV442" t="s">
        <v>78</v>
      </c>
      <c r="AW442" t="s">
        <v>78</v>
      </c>
      <c r="AX442" t="s">
        <v>78</v>
      </c>
      <c r="AY442" t="s">
        <v>78</v>
      </c>
      <c r="AZ442" t="s">
        <v>78</v>
      </c>
      <c r="BA442" t="s">
        <v>78</v>
      </c>
      <c r="BB442" t="s">
        <v>78</v>
      </c>
      <c r="BC442" t="s">
        <v>78</v>
      </c>
      <c r="BD442" t="s">
        <v>55</v>
      </c>
      <c r="BE442" t="s">
        <v>78</v>
      </c>
      <c r="BF442" t="s">
        <v>78</v>
      </c>
      <c r="BG442" t="s">
        <v>78</v>
      </c>
      <c r="BH442" t="s">
        <v>78</v>
      </c>
      <c r="BI442" t="s">
        <v>78</v>
      </c>
      <c r="BJ442" t="s">
        <v>78</v>
      </c>
      <c r="BK442" t="s">
        <v>78</v>
      </c>
      <c r="BL442" t="s">
        <v>78</v>
      </c>
      <c r="BM442" t="s">
        <v>78</v>
      </c>
      <c r="BN442" t="s">
        <v>55</v>
      </c>
      <c r="BO442" t="s">
        <v>55</v>
      </c>
      <c r="BP442" t="s">
        <v>78</v>
      </c>
      <c r="BQ442" t="s">
        <v>4432</v>
      </c>
      <c r="BR442">
        <v>1800</v>
      </c>
      <c r="BS442" s="45">
        <v>40358</v>
      </c>
      <c r="BT442" s="45">
        <v>40862</v>
      </c>
    </row>
    <row r="443" spans="1:72" x14ac:dyDescent="0.25">
      <c r="A443">
        <v>440</v>
      </c>
      <c r="B443">
        <v>46911</v>
      </c>
      <c r="C443">
        <v>54282</v>
      </c>
      <c r="D443" t="s">
        <v>2738</v>
      </c>
      <c r="E443" t="s">
        <v>6094</v>
      </c>
      <c r="F443">
        <v>3</v>
      </c>
      <c r="G443" t="s">
        <v>87</v>
      </c>
      <c r="H443">
        <v>5</v>
      </c>
      <c r="I443" t="s">
        <v>4421</v>
      </c>
      <c r="J443">
        <v>34</v>
      </c>
      <c r="L443" t="s">
        <v>4448</v>
      </c>
      <c r="M443" t="s">
        <v>4422</v>
      </c>
      <c r="N443" t="s">
        <v>4423</v>
      </c>
      <c r="O443">
        <v>2212990</v>
      </c>
      <c r="P443">
        <v>6297188</v>
      </c>
      <c r="Q443">
        <v>3</v>
      </c>
      <c r="R443">
        <v>38.068899999999999</v>
      </c>
      <c r="S443">
        <v>-121.4187</v>
      </c>
      <c r="T443" t="s">
        <v>1634</v>
      </c>
      <c r="U443" t="s">
        <v>1002</v>
      </c>
      <c r="V443" t="s">
        <v>87</v>
      </c>
      <c r="W443" t="s">
        <v>87</v>
      </c>
      <c r="X443" t="s">
        <v>4474</v>
      </c>
      <c r="Y443" t="s">
        <v>59</v>
      </c>
      <c r="Z443" t="s">
        <v>4334</v>
      </c>
      <c r="AA443" t="s">
        <v>2677</v>
      </c>
      <c r="AB443" t="s">
        <v>69</v>
      </c>
      <c r="AC443">
        <v>40889</v>
      </c>
      <c r="AD443" t="s">
        <v>4476</v>
      </c>
      <c r="AE443" t="s">
        <v>3435</v>
      </c>
      <c r="AF443" t="s">
        <v>4891</v>
      </c>
      <c r="AG443" t="s">
        <v>2676</v>
      </c>
      <c r="AH443" t="s">
        <v>6095</v>
      </c>
      <c r="AI443" t="s">
        <v>5704</v>
      </c>
      <c r="AJ443" t="s">
        <v>2676</v>
      </c>
      <c r="AK443">
        <v>1</v>
      </c>
      <c r="AL443" t="s">
        <v>4474</v>
      </c>
      <c r="AM443" t="s">
        <v>78</v>
      </c>
      <c r="AN443">
        <v>180400030902</v>
      </c>
      <c r="AO443" t="s">
        <v>78</v>
      </c>
      <c r="AP443">
        <v>140</v>
      </c>
      <c r="AQ443" t="s">
        <v>78</v>
      </c>
      <c r="AR443" t="s">
        <v>4430</v>
      </c>
      <c r="AS443" t="s">
        <v>4431</v>
      </c>
      <c r="AT443" t="s">
        <v>78</v>
      </c>
      <c r="AU443" t="s">
        <v>78</v>
      </c>
      <c r="AV443" t="s">
        <v>78</v>
      </c>
      <c r="AW443" t="s">
        <v>78</v>
      </c>
      <c r="AX443" t="s">
        <v>78</v>
      </c>
      <c r="AY443" t="s">
        <v>78</v>
      </c>
      <c r="AZ443" t="s">
        <v>78</v>
      </c>
      <c r="BA443" t="s">
        <v>78</v>
      </c>
      <c r="BB443" t="s">
        <v>78</v>
      </c>
      <c r="BC443" t="s">
        <v>78</v>
      </c>
      <c r="BD443" t="s">
        <v>55</v>
      </c>
      <c r="BE443" t="s">
        <v>78</v>
      </c>
      <c r="BF443" t="s">
        <v>78</v>
      </c>
      <c r="BG443" t="s">
        <v>78</v>
      </c>
      <c r="BH443" t="s">
        <v>78</v>
      </c>
      <c r="BI443" t="s">
        <v>78</v>
      </c>
      <c r="BJ443" t="s">
        <v>78</v>
      </c>
      <c r="BK443" t="s">
        <v>78</v>
      </c>
      <c r="BL443" t="s">
        <v>78</v>
      </c>
      <c r="BM443" t="s">
        <v>78</v>
      </c>
      <c r="BN443" t="s">
        <v>55</v>
      </c>
      <c r="BO443" t="s">
        <v>55</v>
      </c>
      <c r="BP443" t="s">
        <v>78</v>
      </c>
      <c r="BQ443" t="s">
        <v>4432</v>
      </c>
      <c r="BR443">
        <v>1800</v>
      </c>
      <c r="BS443" s="45">
        <v>40358</v>
      </c>
      <c r="BT443" s="45">
        <v>40889</v>
      </c>
    </row>
    <row r="444" spans="1:72" x14ac:dyDescent="0.25">
      <c r="A444">
        <v>441</v>
      </c>
      <c r="B444">
        <v>47427</v>
      </c>
      <c r="C444">
        <v>54576</v>
      </c>
      <c r="D444" t="s">
        <v>3340</v>
      </c>
      <c r="E444" t="s">
        <v>6096</v>
      </c>
      <c r="F444">
        <v>2</v>
      </c>
      <c r="G444" t="s">
        <v>87</v>
      </c>
      <c r="H444">
        <v>4</v>
      </c>
      <c r="I444" t="s">
        <v>4421</v>
      </c>
      <c r="J444">
        <v>23</v>
      </c>
      <c r="L444" t="s">
        <v>4448</v>
      </c>
      <c r="M444" t="s">
        <v>4435</v>
      </c>
      <c r="N444" t="s">
        <v>4423</v>
      </c>
      <c r="O444">
        <v>2190829</v>
      </c>
      <c r="P444">
        <v>6270962</v>
      </c>
      <c r="Q444">
        <v>3</v>
      </c>
      <c r="R444">
        <v>38.007300000000001</v>
      </c>
      <c r="S444">
        <v>-121.509</v>
      </c>
      <c r="T444" t="s">
        <v>128</v>
      </c>
      <c r="U444" t="s">
        <v>692</v>
      </c>
      <c r="V444" t="s">
        <v>87</v>
      </c>
      <c r="W444" t="s">
        <v>87</v>
      </c>
      <c r="X444" t="s">
        <v>4474</v>
      </c>
      <c r="Y444" t="s">
        <v>59</v>
      </c>
      <c r="Z444" t="s">
        <v>4342</v>
      </c>
      <c r="AA444" t="s">
        <v>3343</v>
      </c>
      <c r="AB444" t="s">
        <v>6097</v>
      </c>
      <c r="AC444">
        <v>40911</v>
      </c>
      <c r="AD444" t="s">
        <v>4476</v>
      </c>
      <c r="AE444" t="s">
        <v>3435</v>
      </c>
      <c r="AF444" t="s">
        <v>4927</v>
      </c>
      <c r="AG444" t="s">
        <v>3341</v>
      </c>
      <c r="AH444" t="s">
        <v>6098</v>
      </c>
      <c r="AI444" t="s">
        <v>6099</v>
      </c>
      <c r="AJ444" t="s">
        <v>3342</v>
      </c>
      <c r="AK444">
        <v>1</v>
      </c>
      <c r="AL444" t="s">
        <v>4474</v>
      </c>
      <c r="AM444" t="s">
        <v>78</v>
      </c>
      <c r="AN444">
        <v>180400030906</v>
      </c>
      <c r="AO444" t="s">
        <v>78</v>
      </c>
      <c r="AP444" t="s">
        <v>78</v>
      </c>
      <c r="AQ444" t="s">
        <v>78</v>
      </c>
      <c r="AR444" t="s">
        <v>4430</v>
      </c>
      <c r="AS444" t="s">
        <v>4431</v>
      </c>
      <c r="AT444" t="s">
        <v>78</v>
      </c>
      <c r="AU444" t="s">
        <v>78</v>
      </c>
      <c r="AV444" t="s">
        <v>78</v>
      </c>
      <c r="AW444" t="s">
        <v>78</v>
      </c>
      <c r="AX444" t="s">
        <v>78</v>
      </c>
      <c r="AY444" t="s">
        <v>78</v>
      </c>
      <c r="AZ444" t="s">
        <v>78</v>
      </c>
      <c r="BA444" t="s">
        <v>78</v>
      </c>
      <c r="BB444" t="s">
        <v>78</v>
      </c>
      <c r="BC444" t="s">
        <v>78</v>
      </c>
      <c r="BD444" t="s">
        <v>55</v>
      </c>
      <c r="BE444" t="s">
        <v>78</v>
      </c>
      <c r="BF444" t="s">
        <v>78</v>
      </c>
      <c r="BG444" t="s">
        <v>78</v>
      </c>
      <c r="BH444" t="s">
        <v>78</v>
      </c>
      <c r="BI444" t="s">
        <v>78</v>
      </c>
      <c r="BJ444" t="s">
        <v>78</v>
      </c>
      <c r="BK444" t="s">
        <v>78</v>
      </c>
      <c r="BL444" t="s">
        <v>78</v>
      </c>
      <c r="BM444" t="s">
        <v>78</v>
      </c>
      <c r="BN444" t="s">
        <v>55</v>
      </c>
      <c r="BO444" t="s">
        <v>55</v>
      </c>
      <c r="BP444" t="s">
        <v>78</v>
      </c>
      <c r="BQ444" t="s">
        <v>4468</v>
      </c>
      <c r="BR444">
        <v>1800</v>
      </c>
      <c r="BS444" s="45">
        <v>40359</v>
      </c>
      <c r="BT444" s="45">
        <v>40899</v>
      </c>
    </row>
    <row r="445" spans="1:72" x14ac:dyDescent="0.25">
      <c r="A445">
        <v>442</v>
      </c>
      <c r="B445">
        <v>47430</v>
      </c>
      <c r="C445">
        <v>54592</v>
      </c>
      <c r="D445" t="s">
        <v>3350</v>
      </c>
      <c r="E445" t="s">
        <v>6100</v>
      </c>
      <c r="F445">
        <v>2</v>
      </c>
      <c r="G445" t="s">
        <v>87</v>
      </c>
      <c r="H445">
        <v>4</v>
      </c>
      <c r="I445" t="s">
        <v>4421</v>
      </c>
      <c r="J445">
        <v>23</v>
      </c>
      <c r="L445" t="s">
        <v>4448</v>
      </c>
      <c r="M445" t="s">
        <v>4422</v>
      </c>
      <c r="N445" t="s">
        <v>4423</v>
      </c>
      <c r="O445">
        <v>2192041</v>
      </c>
      <c r="P445">
        <v>6271055</v>
      </c>
      <c r="Q445">
        <v>3</v>
      </c>
      <c r="R445">
        <v>38.0107</v>
      </c>
      <c r="S445">
        <v>-121.5087</v>
      </c>
      <c r="T445" t="s">
        <v>128</v>
      </c>
      <c r="U445" t="s">
        <v>692</v>
      </c>
      <c r="V445" t="s">
        <v>87</v>
      </c>
      <c r="W445" t="s">
        <v>87</v>
      </c>
      <c r="X445" t="s">
        <v>4474</v>
      </c>
      <c r="Y445" t="s">
        <v>59</v>
      </c>
      <c r="Z445" t="s">
        <v>4342</v>
      </c>
      <c r="AA445" t="s">
        <v>3351</v>
      </c>
      <c r="AB445" t="s">
        <v>6101</v>
      </c>
      <c r="AC445">
        <v>40911</v>
      </c>
      <c r="AD445" t="s">
        <v>4476</v>
      </c>
      <c r="AE445" t="s">
        <v>3435</v>
      </c>
      <c r="AF445" t="s">
        <v>4927</v>
      </c>
      <c r="AG445" t="s">
        <v>3341</v>
      </c>
      <c r="AH445" t="s">
        <v>6102</v>
      </c>
      <c r="AI445" t="s">
        <v>6103</v>
      </c>
      <c r="AJ445" t="s">
        <v>3342</v>
      </c>
      <c r="AK445">
        <v>1</v>
      </c>
      <c r="AL445" t="s">
        <v>4474</v>
      </c>
      <c r="AM445" t="s">
        <v>78</v>
      </c>
      <c r="AN445">
        <v>180400030906</v>
      </c>
      <c r="AO445" t="s">
        <v>78</v>
      </c>
      <c r="AP445" t="s">
        <v>78</v>
      </c>
      <c r="AQ445" t="s">
        <v>78</v>
      </c>
      <c r="AR445" t="s">
        <v>4430</v>
      </c>
      <c r="AS445" t="s">
        <v>4431</v>
      </c>
      <c r="AT445" t="s">
        <v>78</v>
      </c>
      <c r="AU445" t="s">
        <v>78</v>
      </c>
      <c r="AV445" t="s">
        <v>55</v>
      </c>
      <c r="AW445" t="s">
        <v>78</v>
      </c>
      <c r="AX445" t="s">
        <v>78</v>
      </c>
      <c r="AY445" t="s">
        <v>78</v>
      </c>
      <c r="AZ445" t="s">
        <v>78</v>
      </c>
      <c r="BA445" t="s">
        <v>78</v>
      </c>
      <c r="BB445" t="s">
        <v>78</v>
      </c>
      <c r="BC445" t="s">
        <v>55</v>
      </c>
      <c r="BD445" t="s">
        <v>55</v>
      </c>
      <c r="BE445" t="s">
        <v>78</v>
      </c>
      <c r="BF445" t="s">
        <v>78</v>
      </c>
      <c r="BG445" t="s">
        <v>78</v>
      </c>
      <c r="BH445" t="s">
        <v>78</v>
      </c>
      <c r="BI445" t="s">
        <v>78</v>
      </c>
      <c r="BJ445" t="s">
        <v>78</v>
      </c>
      <c r="BK445" t="s">
        <v>78</v>
      </c>
      <c r="BL445" t="s">
        <v>78</v>
      </c>
      <c r="BM445" t="s">
        <v>78</v>
      </c>
      <c r="BN445" t="s">
        <v>55</v>
      </c>
      <c r="BO445" t="s">
        <v>55</v>
      </c>
      <c r="BP445" t="s">
        <v>78</v>
      </c>
      <c r="BQ445" t="s">
        <v>4468</v>
      </c>
      <c r="BR445">
        <v>1800</v>
      </c>
      <c r="BS445" s="45">
        <v>40359</v>
      </c>
      <c r="BT445" s="45">
        <v>40899</v>
      </c>
    </row>
    <row r="446" spans="1:72" x14ac:dyDescent="0.25">
      <c r="A446">
        <v>443</v>
      </c>
      <c r="B446">
        <v>47251</v>
      </c>
      <c r="C446">
        <v>54408</v>
      </c>
      <c r="D446" t="s">
        <v>2891</v>
      </c>
      <c r="E446" t="s">
        <v>6104</v>
      </c>
      <c r="F446">
        <v>0</v>
      </c>
      <c r="H446">
        <v>0</v>
      </c>
      <c r="J446">
        <v>0</v>
      </c>
      <c r="O446">
        <v>1868512</v>
      </c>
      <c r="P446">
        <v>6687696</v>
      </c>
      <c r="Q446">
        <v>2</v>
      </c>
      <c r="R446">
        <v>38.292099999999998</v>
      </c>
      <c r="S446">
        <v>-121.5609</v>
      </c>
      <c r="T446" t="s">
        <v>1634</v>
      </c>
      <c r="U446" t="s">
        <v>137</v>
      </c>
      <c r="V446" t="s">
        <v>87</v>
      </c>
      <c r="W446" t="s">
        <v>87</v>
      </c>
      <c r="X446" t="s">
        <v>4538</v>
      </c>
      <c r="Y446" t="s">
        <v>341</v>
      </c>
      <c r="Z446" t="s">
        <v>4539</v>
      </c>
      <c r="AA446" t="s">
        <v>6105</v>
      </c>
      <c r="AB446" t="s">
        <v>6106</v>
      </c>
      <c r="AC446">
        <v>40904</v>
      </c>
      <c r="AD446" t="s">
        <v>4476</v>
      </c>
      <c r="AE446" t="s">
        <v>4540</v>
      </c>
      <c r="AF446" t="s">
        <v>4541</v>
      </c>
      <c r="AG446" t="s">
        <v>2892</v>
      </c>
      <c r="AH446" t="s">
        <v>6107</v>
      </c>
      <c r="AJ446" t="s">
        <v>6108</v>
      </c>
      <c r="AK446">
        <v>1</v>
      </c>
      <c r="AL446" t="s">
        <v>4538</v>
      </c>
      <c r="AM446" t="s">
        <v>78</v>
      </c>
      <c r="AN446">
        <v>180201630702</v>
      </c>
      <c r="AO446" t="s">
        <v>78</v>
      </c>
      <c r="AP446">
        <v>60</v>
      </c>
      <c r="AQ446" t="s">
        <v>78</v>
      </c>
      <c r="AR446" t="s">
        <v>4430</v>
      </c>
      <c r="AS446" t="s">
        <v>4431</v>
      </c>
      <c r="AT446" t="s">
        <v>78</v>
      </c>
      <c r="AU446" t="s">
        <v>78</v>
      </c>
      <c r="AV446" t="s">
        <v>78</v>
      </c>
      <c r="AW446" t="s">
        <v>78</v>
      </c>
      <c r="AX446" t="s">
        <v>78</v>
      </c>
      <c r="AY446" t="s">
        <v>55</v>
      </c>
      <c r="AZ446" t="s">
        <v>78</v>
      </c>
      <c r="BA446" t="s">
        <v>78</v>
      </c>
      <c r="BB446" t="s">
        <v>78</v>
      </c>
      <c r="BC446" t="s">
        <v>78</v>
      </c>
      <c r="BD446" t="s">
        <v>55</v>
      </c>
      <c r="BE446" t="s">
        <v>78</v>
      </c>
      <c r="BF446" t="s">
        <v>78</v>
      </c>
      <c r="BG446" t="s">
        <v>78</v>
      </c>
      <c r="BH446" t="s">
        <v>78</v>
      </c>
      <c r="BI446" t="s">
        <v>78</v>
      </c>
      <c r="BJ446" t="s">
        <v>78</v>
      </c>
      <c r="BK446" t="s">
        <v>78</v>
      </c>
      <c r="BL446" t="s">
        <v>78</v>
      </c>
      <c r="BM446" t="s">
        <v>78</v>
      </c>
      <c r="BN446" t="s">
        <v>55</v>
      </c>
      <c r="BO446" t="s">
        <v>55</v>
      </c>
      <c r="BP446" t="s">
        <v>78</v>
      </c>
      <c r="BQ446" t="s">
        <v>4432</v>
      </c>
      <c r="BR446">
        <v>1800</v>
      </c>
      <c r="BS446" s="45">
        <v>40359</v>
      </c>
      <c r="BT446" s="45">
        <v>40896</v>
      </c>
    </row>
    <row r="447" spans="1:72" x14ac:dyDescent="0.25">
      <c r="A447">
        <v>444</v>
      </c>
      <c r="B447">
        <v>47662</v>
      </c>
      <c r="C447">
        <v>54437</v>
      </c>
      <c r="D447" t="s">
        <v>2853</v>
      </c>
      <c r="E447" t="s">
        <v>6109</v>
      </c>
      <c r="F447">
        <v>0</v>
      </c>
      <c r="H447">
        <v>0</v>
      </c>
      <c r="J447">
        <v>0</v>
      </c>
      <c r="N447" t="s">
        <v>4423</v>
      </c>
      <c r="O447">
        <v>2165110</v>
      </c>
      <c r="P447">
        <v>6292221</v>
      </c>
      <c r="Q447">
        <v>3</v>
      </c>
      <c r="R447">
        <v>37.9373</v>
      </c>
      <c r="S447">
        <v>-121.43429999999999</v>
      </c>
      <c r="T447" t="s">
        <v>2857</v>
      </c>
      <c r="U447" t="s">
        <v>2856</v>
      </c>
      <c r="V447" t="s">
        <v>87</v>
      </c>
      <c r="W447" t="s">
        <v>87</v>
      </c>
      <c r="X447" t="s">
        <v>4474</v>
      </c>
      <c r="Y447" t="s">
        <v>59</v>
      </c>
      <c r="Z447" t="s">
        <v>4853</v>
      </c>
      <c r="AA447" t="s">
        <v>1746</v>
      </c>
      <c r="AB447" t="s">
        <v>6110</v>
      </c>
      <c r="AC447">
        <v>40919</v>
      </c>
      <c r="AD447" t="s">
        <v>4476</v>
      </c>
      <c r="AE447" t="s">
        <v>3435</v>
      </c>
      <c r="AF447" t="s">
        <v>4870</v>
      </c>
      <c r="AG447" t="s">
        <v>2854</v>
      </c>
      <c r="AH447" t="s">
        <v>6111</v>
      </c>
      <c r="AJ447" t="s">
        <v>2855</v>
      </c>
      <c r="AK447">
        <v>1</v>
      </c>
      <c r="AL447" t="s">
        <v>4474</v>
      </c>
      <c r="AM447" t="s">
        <v>78</v>
      </c>
      <c r="AN447">
        <v>180400030504</v>
      </c>
      <c r="AO447" t="s">
        <v>78</v>
      </c>
      <c r="AP447">
        <v>258</v>
      </c>
      <c r="AQ447" t="s">
        <v>78</v>
      </c>
      <c r="AR447" t="s">
        <v>4430</v>
      </c>
      <c r="AS447" t="s">
        <v>4431</v>
      </c>
      <c r="AT447" t="s">
        <v>78</v>
      </c>
      <c r="AU447" t="s">
        <v>78</v>
      </c>
      <c r="AV447" t="s">
        <v>78</v>
      </c>
      <c r="AW447" t="s">
        <v>78</v>
      </c>
      <c r="AX447" t="s">
        <v>78</v>
      </c>
      <c r="AY447" t="s">
        <v>78</v>
      </c>
      <c r="AZ447" t="s">
        <v>78</v>
      </c>
      <c r="BA447" t="s">
        <v>78</v>
      </c>
      <c r="BB447" t="s">
        <v>78</v>
      </c>
      <c r="BC447" t="s">
        <v>78</v>
      </c>
      <c r="BD447" t="s">
        <v>55</v>
      </c>
      <c r="BE447" t="s">
        <v>78</v>
      </c>
      <c r="BF447" t="s">
        <v>78</v>
      </c>
      <c r="BG447" t="s">
        <v>78</v>
      </c>
      <c r="BH447" t="s">
        <v>78</v>
      </c>
      <c r="BI447" t="s">
        <v>78</v>
      </c>
      <c r="BJ447" t="s">
        <v>78</v>
      </c>
      <c r="BK447" t="s">
        <v>78</v>
      </c>
      <c r="BL447" t="s">
        <v>78</v>
      </c>
      <c r="BM447" t="s">
        <v>78</v>
      </c>
      <c r="BN447" t="s">
        <v>55</v>
      </c>
      <c r="BO447" t="s">
        <v>55</v>
      </c>
      <c r="BP447" t="s">
        <v>78</v>
      </c>
      <c r="BQ447" t="s">
        <v>4432</v>
      </c>
      <c r="BR447">
        <v>1800</v>
      </c>
      <c r="BS447" s="45">
        <v>40359</v>
      </c>
      <c r="BT447" s="45">
        <v>40897</v>
      </c>
    </row>
    <row r="448" spans="1:72" x14ac:dyDescent="0.25">
      <c r="A448">
        <v>445</v>
      </c>
      <c r="B448">
        <v>47664</v>
      </c>
      <c r="C448">
        <v>54442</v>
      </c>
      <c r="D448" t="s">
        <v>2875</v>
      </c>
      <c r="E448" t="s">
        <v>6112</v>
      </c>
      <c r="F448">
        <v>4</v>
      </c>
      <c r="G448" t="s">
        <v>87</v>
      </c>
      <c r="H448">
        <v>5</v>
      </c>
      <c r="I448" t="s">
        <v>4421</v>
      </c>
      <c r="J448">
        <v>15</v>
      </c>
      <c r="L448" t="s">
        <v>4448</v>
      </c>
      <c r="N448" t="s">
        <v>4423</v>
      </c>
      <c r="O448">
        <v>2262204</v>
      </c>
      <c r="P448">
        <v>6296284</v>
      </c>
      <c r="Q448">
        <v>3</v>
      </c>
      <c r="R448">
        <v>38.204099999999997</v>
      </c>
      <c r="S448">
        <v>-121.42359999999999</v>
      </c>
      <c r="T448" t="s">
        <v>2815</v>
      </c>
      <c r="U448" t="s">
        <v>520</v>
      </c>
      <c r="V448" t="s">
        <v>87</v>
      </c>
      <c r="W448" t="s">
        <v>87</v>
      </c>
      <c r="X448" t="s">
        <v>4474</v>
      </c>
      <c r="Y448" t="s">
        <v>59</v>
      </c>
      <c r="Z448" t="s">
        <v>4859</v>
      </c>
      <c r="AA448" t="s">
        <v>2878</v>
      </c>
      <c r="AC448">
        <v>40919</v>
      </c>
      <c r="AD448" t="s">
        <v>4476</v>
      </c>
      <c r="AE448" t="s">
        <v>4558</v>
      </c>
      <c r="AF448" t="s">
        <v>324</v>
      </c>
      <c r="AG448" t="s">
        <v>2876</v>
      </c>
      <c r="AH448" t="s">
        <v>6113</v>
      </c>
      <c r="AI448" t="s">
        <v>6114</v>
      </c>
      <c r="AJ448" t="s">
        <v>2877</v>
      </c>
      <c r="AK448">
        <v>1</v>
      </c>
      <c r="AL448" t="s">
        <v>4474</v>
      </c>
      <c r="AM448" t="s">
        <v>78</v>
      </c>
      <c r="AN448">
        <v>180400121103</v>
      </c>
      <c r="AO448" t="s">
        <v>78</v>
      </c>
      <c r="AP448">
        <v>290</v>
      </c>
      <c r="AQ448" t="s">
        <v>78</v>
      </c>
      <c r="AR448" t="s">
        <v>4430</v>
      </c>
      <c r="AS448" t="s">
        <v>4431</v>
      </c>
      <c r="AT448" t="s">
        <v>78</v>
      </c>
      <c r="AU448" t="s">
        <v>78</v>
      </c>
      <c r="AV448" t="s">
        <v>78</v>
      </c>
      <c r="AW448" t="s">
        <v>78</v>
      </c>
      <c r="AX448" t="s">
        <v>78</v>
      </c>
      <c r="AY448" t="s">
        <v>78</v>
      </c>
      <c r="AZ448" t="s">
        <v>78</v>
      </c>
      <c r="BA448" t="s">
        <v>78</v>
      </c>
      <c r="BB448" t="s">
        <v>78</v>
      </c>
      <c r="BC448" t="s">
        <v>78</v>
      </c>
      <c r="BD448" t="s">
        <v>55</v>
      </c>
      <c r="BE448" t="s">
        <v>78</v>
      </c>
      <c r="BF448" t="s">
        <v>78</v>
      </c>
      <c r="BG448" t="s">
        <v>78</v>
      </c>
      <c r="BH448" t="s">
        <v>78</v>
      </c>
      <c r="BI448" t="s">
        <v>78</v>
      </c>
      <c r="BJ448" t="s">
        <v>78</v>
      </c>
      <c r="BK448" t="s">
        <v>78</v>
      </c>
      <c r="BL448" t="s">
        <v>78</v>
      </c>
      <c r="BM448" t="s">
        <v>78</v>
      </c>
      <c r="BN448" t="s">
        <v>55</v>
      </c>
      <c r="BO448" t="s">
        <v>55</v>
      </c>
      <c r="BP448" t="s">
        <v>78</v>
      </c>
      <c r="BQ448" t="s">
        <v>4432</v>
      </c>
      <c r="BR448">
        <v>1800</v>
      </c>
      <c r="BS448" s="45">
        <v>40359</v>
      </c>
      <c r="BT448" s="45">
        <v>40897</v>
      </c>
    </row>
    <row r="449" spans="1:72" x14ac:dyDescent="0.25">
      <c r="A449">
        <v>446</v>
      </c>
      <c r="B449">
        <v>51099</v>
      </c>
      <c r="C449">
        <v>57547</v>
      </c>
      <c r="D449" t="s">
        <v>3798</v>
      </c>
      <c r="E449" t="s">
        <v>6115</v>
      </c>
      <c r="F449">
        <v>0</v>
      </c>
      <c r="H449">
        <v>0</v>
      </c>
      <c r="J449">
        <v>0</v>
      </c>
      <c r="O449">
        <v>2170288</v>
      </c>
      <c r="P449">
        <v>6253747</v>
      </c>
      <c r="Q449">
        <v>3</v>
      </c>
      <c r="R449">
        <v>37.950400000000002</v>
      </c>
      <c r="S449">
        <v>-121.56789999999999</v>
      </c>
      <c r="T449" t="s">
        <v>58</v>
      </c>
      <c r="U449" t="s">
        <v>627</v>
      </c>
      <c r="V449" t="s">
        <v>87</v>
      </c>
      <c r="W449" t="s">
        <v>87</v>
      </c>
      <c r="X449" t="s">
        <v>4474</v>
      </c>
      <c r="Y449" t="s">
        <v>94</v>
      </c>
      <c r="Z449" t="s">
        <v>4242</v>
      </c>
      <c r="AA449" t="s">
        <v>3800</v>
      </c>
      <c r="AB449" t="s">
        <v>69</v>
      </c>
      <c r="AC449">
        <v>41214</v>
      </c>
      <c r="AD449" t="s">
        <v>4476</v>
      </c>
      <c r="AE449" t="s">
        <v>3435</v>
      </c>
      <c r="AF449" t="s">
        <v>4960</v>
      </c>
      <c r="AG449" t="s">
        <v>3799</v>
      </c>
      <c r="AH449" t="s">
        <v>6116</v>
      </c>
      <c r="AJ449" t="s">
        <v>3799</v>
      </c>
      <c r="AK449">
        <v>1</v>
      </c>
      <c r="AL449" t="s">
        <v>4474</v>
      </c>
      <c r="AM449" t="s">
        <v>78</v>
      </c>
      <c r="AN449">
        <v>180400030605</v>
      </c>
      <c r="AO449" t="s">
        <v>78</v>
      </c>
      <c r="AP449">
        <v>242.6</v>
      </c>
      <c r="AQ449" t="s">
        <v>78</v>
      </c>
      <c r="AR449" t="s">
        <v>4430</v>
      </c>
      <c r="AS449" t="s">
        <v>4431</v>
      </c>
      <c r="AT449" t="s">
        <v>78</v>
      </c>
      <c r="AU449" t="s">
        <v>78</v>
      </c>
      <c r="AV449" t="s">
        <v>78</v>
      </c>
      <c r="AW449" t="s">
        <v>78</v>
      </c>
      <c r="AX449" t="s">
        <v>78</v>
      </c>
      <c r="AY449" t="s">
        <v>78</v>
      </c>
      <c r="AZ449" t="s">
        <v>78</v>
      </c>
      <c r="BA449" t="s">
        <v>78</v>
      </c>
      <c r="BB449" t="s">
        <v>78</v>
      </c>
      <c r="BC449" t="s">
        <v>78</v>
      </c>
      <c r="BD449" t="s">
        <v>55</v>
      </c>
      <c r="BE449" t="s">
        <v>78</v>
      </c>
      <c r="BF449" t="s">
        <v>78</v>
      </c>
      <c r="BG449" t="s">
        <v>78</v>
      </c>
      <c r="BH449" t="s">
        <v>78</v>
      </c>
      <c r="BI449" t="s">
        <v>78</v>
      </c>
      <c r="BJ449" t="s">
        <v>78</v>
      </c>
      <c r="BK449" t="s">
        <v>78</v>
      </c>
      <c r="BL449" t="s">
        <v>78</v>
      </c>
      <c r="BM449" t="s">
        <v>78</v>
      </c>
      <c r="BN449" t="s">
        <v>55</v>
      </c>
      <c r="BO449" t="s">
        <v>55</v>
      </c>
      <c r="BP449" t="s">
        <v>78</v>
      </c>
      <c r="BQ449" t="s">
        <v>4432</v>
      </c>
      <c r="BR449">
        <v>1800</v>
      </c>
      <c r="BS449" s="45">
        <v>40358</v>
      </c>
      <c r="BT449" s="45">
        <v>41122</v>
      </c>
    </row>
    <row r="450" spans="1:72" x14ac:dyDescent="0.25">
      <c r="A450">
        <v>447</v>
      </c>
      <c r="B450">
        <v>47508</v>
      </c>
      <c r="C450">
        <v>54980</v>
      </c>
      <c r="D450" t="s">
        <v>2475</v>
      </c>
      <c r="E450" t="s">
        <v>6117</v>
      </c>
      <c r="F450">
        <v>2</v>
      </c>
      <c r="G450" t="s">
        <v>4420</v>
      </c>
      <c r="H450">
        <v>6</v>
      </c>
      <c r="I450" t="s">
        <v>4421</v>
      </c>
      <c r="J450">
        <v>27</v>
      </c>
      <c r="L450" t="s">
        <v>4422</v>
      </c>
      <c r="M450" t="s">
        <v>4434</v>
      </c>
      <c r="N450" t="s">
        <v>4423</v>
      </c>
      <c r="O450">
        <v>2090813</v>
      </c>
      <c r="P450">
        <v>6331479</v>
      </c>
      <c r="Q450">
        <v>3</v>
      </c>
      <c r="R450">
        <v>37.734299999999998</v>
      </c>
      <c r="S450">
        <v>-121.29600000000001</v>
      </c>
      <c r="T450" t="s">
        <v>596</v>
      </c>
      <c r="U450" t="s">
        <v>128</v>
      </c>
      <c r="V450" t="s">
        <v>87</v>
      </c>
      <c r="W450" t="s">
        <v>87</v>
      </c>
      <c r="X450" t="s">
        <v>4474</v>
      </c>
      <c r="Y450" t="s">
        <v>59</v>
      </c>
      <c r="Z450" t="s">
        <v>4475</v>
      </c>
      <c r="AA450" t="s">
        <v>6118</v>
      </c>
      <c r="AB450" t="s">
        <v>4380</v>
      </c>
      <c r="AC450">
        <v>40913</v>
      </c>
      <c r="AD450" t="s">
        <v>4476</v>
      </c>
      <c r="AE450" t="s">
        <v>3435</v>
      </c>
      <c r="AF450" t="s">
        <v>4477</v>
      </c>
      <c r="AG450" t="s">
        <v>2476</v>
      </c>
      <c r="AH450" t="s">
        <v>6119</v>
      </c>
      <c r="AI450" t="s">
        <v>6120</v>
      </c>
      <c r="AJ450" t="s">
        <v>2476</v>
      </c>
      <c r="AK450">
        <v>1</v>
      </c>
      <c r="AL450" t="s">
        <v>4474</v>
      </c>
      <c r="AM450" t="s">
        <v>78</v>
      </c>
      <c r="AN450">
        <v>180400030203</v>
      </c>
      <c r="AO450" t="s">
        <v>78</v>
      </c>
      <c r="AP450">
        <v>100</v>
      </c>
      <c r="AQ450" t="s">
        <v>78</v>
      </c>
      <c r="AR450" t="s">
        <v>4430</v>
      </c>
      <c r="AS450" t="s">
        <v>4431</v>
      </c>
      <c r="AT450" t="s">
        <v>78</v>
      </c>
      <c r="AU450" t="s">
        <v>78</v>
      </c>
      <c r="AV450" t="s">
        <v>78</v>
      </c>
      <c r="AW450" t="s">
        <v>78</v>
      </c>
      <c r="AX450" t="s">
        <v>78</v>
      </c>
      <c r="AY450" t="s">
        <v>78</v>
      </c>
      <c r="AZ450" t="s">
        <v>78</v>
      </c>
      <c r="BA450" t="s">
        <v>78</v>
      </c>
      <c r="BB450" t="s">
        <v>78</v>
      </c>
      <c r="BC450" t="s">
        <v>78</v>
      </c>
      <c r="BD450" t="s">
        <v>55</v>
      </c>
      <c r="BE450" t="s">
        <v>78</v>
      </c>
      <c r="BF450" t="s">
        <v>78</v>
      </c>
      <c r="BG450" t="s">
        <v>78</v>
      </c>
      <c r="BH450" t="s">
        <v>78</v>
      </c>
      <c r="BI450" t="s">
        <v>78</v>
      </c>
      <c r="BJ450" t="s">
        <v>78</v>
      </c>
      <c r="BK450" t="s">
        <v>78</v>
      </c>
      <c r="BL450" t="s">
        <v>78</v>
      </c>
      <c r="BM450" t="s">
        <v>78</v>
      </c>
      <c r="BN450" t="s">
        <v>55</v>
      </c>
      <c r="BO450" t="s">
        <v>55</v>
      </c>
      <c r="BP450" t="s">
        <v>78</v>
      </c>
      <c r="BQ450" t="s">
        <v>4468</v>
      </c>
      <c r="BR450">
        <v>1800</v>
      </c>
      <c r="BS450" s="45">
        <v>40357</v>
      </c>
      <c r="BT450" s="45">
        <v>40891</v>
      </c>
    </row>
    <row r="451" spans="1:72" x14ac:dyDescent="0.25">
      <c r="A451">
        <v>448</v>
      </c>
      <c r="B451">
        <v>47435</v>
      </c>
      <c r="C451">
        <v>54913</v>
      </c>
      <c r="D451" t="s">
        <v>2951</v>
      </c>
      <c r="E451" t="s">
        <v>6121</v>
      </c>
      <c r="F451">
        <v>0</v>
      </c>
      <c r="H451">
        <v>0</v>
      </c>
      <c r="J451">
        <v>0</v>
      </c>
      <c r="O451">
        <v>2148110</v>
      </c>
      <c r="P451">
        <v>6294804</v>
      </c>
      <c r="Q451">
        <v>3</v>
      </c>
      <c r="R451">
        <v>37.890700000000002</v>
      </c>
      <c r="S451">
        <v>-121.4248</v>
      </c>
      <c r="T451" t="s">
        <v>1634</v>
      </c>
      <c r="U451" t="s">
        <v>604</v>
      </c>
      <c r="V451" t="s">
        <v>87</v>
      </c>
      <c r="W451" t="s">
        <v>87</v>
      </c>
      <c r="X451" t="s">
        <v>4474</v>
      </c>
      <c r="Y451" t="s">
        <v>59</v>
      </c>
      <c r="Z451" t="s">
        <v>4853</v>
      </c>
      <c r="AA451" t="s">
        <v>6122</v>
      </c>
      <c r="AB451" t="s">
        <v>69</v>
      </c>
      <c r="AC451">
        <v>40911</v>
      </c>
      <c r="AD451" t="s">
        <v>4476</v>
      </c>
      <c r="AE451" t="s">
        <v>3435</v>
      </c>
      <c r="AF451" t="s">
        <v>4927</v>
      </c>
      <c r="AG451" t="s">
        <v>2952</v>
      </c>
      <c r="AH451" t="s">
        <v>6123</v>
      </c>
      <c r="AJ451" t="s">
        <v>6124</v>
      </c>
      <c r="AK451">
        <v>1</v>
      </c>
      <c r="AL451" t="s">
        <v>4474</v>
      </c>
      <c r="AM451" t="s">
        <v>78</v>
      </c>
      <c r="AN451">
        <v>180400030906</v>
      </c>
      <c r="AO451" t="s">
        <v>78</v>
      </c>
      <c r="AP451">
        <v>312.8</v>
      </c>
      <c r="AQ451" t="s">
        <v>78</v>
      </c>
      <c r="AR451" t="s">
        <v>4430</v>
      </c>
      <c r="AS451" t="s">
        <v>4431</v>
      </c>
      <c r="AT451" t="s">
        <v>78</v>
      </c>
      <c r="AU451" t="s">
        <v>78</v>
      </c>
      <c r="AV451" t="s">
        <v>78</v>
      </c>
      <c r="AW451" t="s">
        <v>78</v>
      </c>
      <c r="AX451" t="s">
        <v>78</v>
      </c>
      <c r="AY451" t="s">
        <v>78</v>
      </c>
      <c r="AZ451" t="s">
        <v>78</v>
      </c>
      <c r="BA451" t="s">
        <v>78</v>
      </c>
      <c r="BB451" t="s">
        <v>78</v>
      </c>
      <c r="BC451" t="s">
        <v>78</v>
      </c>
      <c r="BD451" t="s">
        <v>55</v>
      </c>
      <c r="BE451" t="s">
        <v>78</v>
      </c>
      <c r="BF451" t="s">
        <v>78</v>
      </c>
      <c r="BG451" t="s">
        <v>78</v>
      </c>
      <c r="BH451" t="s">
        <v>78</v>
      </c>
      <c r="BI451" t="s">
        <v>78</v>
      </c>
      <c r="BJ451" t="s">
        <v>78</v>
      </c>
      <c r="BK451" t="s">
        <v>78</v>
      </c>
      <c r="BL451" t="s">
        <v>78</v>
      </c>
      <c r="BM451" t="s">
        <v>78</v>
      </c>
      <c r="BN451" t="s">
        <v>55</v>
      </c>
      <c r="BO451" t="s">
        <v>55</v>
      </c>
      <c r="BP451" t="s">
        <v>78</v>
      </c>
      <c r="BQ451" t="s">
        <v>4468</v>
      </c>
      <c r="BR451">
        <v>1800</v>
      </c>
      <c r="BS451" s="45">
        <v>40353</v>
      </c>
      <c r="BT451" s="45">
        <v>40911</v>
      </c>
    </row>
    <row r="452" spans="1:72" x14ac:dyDescent="0.25">
      <c r="A452">
        <v>449</v>
      </c>
      <c r="B452">
        <v>47560</v>
      </c>
      <c r="C452">
        <v>54712</v>
      </c>
      <c r="D452" t="s">
        <v>3125</v>
      </c>
      <c r="E452" t="s">
        <v>6125</v>
      </c>
      <c r="F452">
        <v>0</v>
      </c>
      <c r="H452">
        <v>0</v>
      </c>
      <c r="J452">
        <v>0</v>
      </c>
      <c r="O452">
        <v>2181729</v>
      </c>
      <c r="P452">
        <v>6306008</v>
      </c>
      <c r="Q452">
        <v>3</v>
      </c>
      <c r="R452">
        <v>37.9833</v>
      </c>
      <c r="S452">
        <v>-121.3871</v>
      </c>
      <c r="T452" t="s">
        <v>1634</v>
      </c>
      <c r="U452" t="s">
        <v>57</v>
      </c>
      <c r="V452" t="s">
        <v>87</v>
      </c>
      <c r="W452" t="s">
        <v>87</v>
      </c>
      <c r="X452" t="s">
        <v>4474</v>
      </c>
      <c r="Y452" t="s">
        <v>59</v>
      </c>
      <c r="Z452" t="s">
        <v>4853</v>
      </c>
      <c r="AA452" t="s">
        <v>3127</v>
      </c>
      <c r="AB452" t="s">
        <v>69</v>
      </c>
      <c r="AC452">
        <v>40914</v>
      </c>
      <c r="AD452" t="s">
        <v>4476</v>
      </c>
      <c r="AE452" t="s">
        <v>3435</v>
      </c>
      <c r="AF452" t="s">
        <v>4870</v>
      </c>
      <c r="AG452" t="s">
        <v>3126</v>
      </c>
      <c r="AH452" t="s">
        <v>6126</v>
      </c>
      <c r="AJ452" t="s">
        <v>6127</v>
      </c>
      <c r="AK452">
        <v>1</v>
      </c>
      <c r="AL452" t="s">
        <v>4474</v>
      </c>
      <c r="AM452" t="s">
        <v>78</v>
      </c>
      <c r="AN452">
        <v>180400030504</v>
      </c>
      <c r="AO452" t="s">
        <v>78</v>
      </c>
      <c r="AP452">
        <v>50</v>
      </c>
      <c r="AQ452" t="s">
        <v>78</v>
      </c>
      <c r="AR452" t="s">
        <v>4430</v>
      </c>
      <c r="AS452" t="s">
        <v>4431</v>
      </c>
      <c r="AT452" t="s">
        <v>78</v>
      </c>
      <c r="AU452" t="s">
        <v>78</v>
      </c>
      <c r="AV452" t="s">
        <v>78</v>
      </c>
      <c r="AW452" t="s">
        <v>55</v>
      </c>
      <c r="AX452" t="s">
        <v>78</v>
      </c>
      <c r="AY452" t="s">
        <v>55</v>
      </c>
      <c r="AZ452" t="s">
        <v>78</v>
      </c>
      <c r="BA452" t="s">
        <v>78</v>
      </c>
      <c r="BB452" t="s">
        <v>78</v>
      </c>
      <c r="BC452" t="s">
        <v>78</v>
      </c>
      <c r="BD452" t="s">
        <v>55</v>
      </c>
      <c r="BE452" t="s">
        <v>78</v>
      </c>
      <c r="BF452" t="s">
        <v>78</v>
      </c>
      <c r="BG452" t="s">
        <v>78</v>
      </c>
      <c r="BH452" t="s">
        <v>78</v>
      </c>
      <c r="BI452" t="s">
        <v>78</v>
      </c>
      <c r="BJ452" t="s">
        <v>78</v>
      </c>
      <c r="BK452" t="s">
        <v>78</v>
      </c>
      <c r="BL452" t="s">
        <v>78</v>
      </c>
      <c r="BM452" t="s">
        <v>78</v>
      </c>
      <c r="BN452" t="s">
        <v>55</v>
      </c>
      <c r="BO452" t="s">
        <v>55</v>
      </c>
      <c r="BP452" t="s">
        <v>78</v>
      </c>
      <c r="BQ452" t="s">
        <v>4468</v>
      </c>
      <c r="BR452">
        <v>1800</v>
      </c>
      <c r="BS452" s="45">
        <v>40359</v>
      </c>
      <c r="BT452" s="45">
        <v>40905</v>
      </c>
    </row>
    <row r="453" spans="1:72" x14ac:dyDescent="0.25">
      <c r="A453">
        <v>450</v>
      </c>
      <c r="B453">
        <v>46775</v>
      </c>
      <c r="C453">
        <v>54181</v>
      </c>
      <c r="D453" t="s">
        <v>2337</v>
      </c>
      <c r="E453" t="s">
        <v>6128</v>
      </c>
      <c r="F453">
        <v>0</v>
      </c>
      <c r="H453">
        <v>0</v>
      </c>
      <c r="J453">
        <v>0</v>
      </c>
      <c r="O453">
        <v>2158933</v>
      </c>
      <c r="P453">
        <v>6282003</v>
      </c>
      <c r="Q453">
        <v>3</v>
      </c>
      <c r="R453">
        <v>37.920099999999998</v>
      </c>
      <c r="S453">
        <v>-121.4695</v>
      </c>
      <c r="T453" t="s">
        <v>1634</v>
      </c>
      <c r="U453" t="s">
        <v>6004</v>
      </c>
      <c r="V453" t="s">
        <v>87</v>
      </c>
      <c r="W453" t="s">
        <v>87</v>
      </c>
      <c r="X453" t="s">
        <v>4474</v>
      </c>
      <c r="Y453" t="s">
        <v>59</v>
      </c>
      <c r="Z453" t="s">
        <v>4853</v>
      </c>
      <c r="AA453" t="s">
        <v>2338</v>
      </c>
      <c r="AB453" t="s">
        <v>6129</v>
      </c>
      <c r="AC453">
        <v>40877</v>
      </c>
      <c r="AD453" t="s">
        <v>4476</v>
      </c>
      <c r="AE453" t="s">
        <v>3435</v>
      </c>
      <c r="AF453" t="s">
        <v>4884</v>
      </c>
      <c r="AG453" t="s">
        <v>2310</v>
      </c>
      <c r="AH453" t="s">
        <v>6130</v>
      </c>
      <c r="AJ453" t="s">
        <v>2311</v>
      </c>
      <c r="AK453">
        <v>1</v>
      </c>
      <c r="AL453" t="s">
        <v>4474</v>
      </c>
      <c r="AM453" t="s">
        <v>78</v>
      </c>
      <c r="AN453">
        <v>180400030503</v>
      </c>
      <c r="AO453" t="s">
        <v>78</v>
      </c>
      <c r="AP453">
        <v>66.5</v>
      </c>
      <c r="AQ453" t="s">
        <v>78</v>
      </c>
      <c r="AR453" t="s">
        <v>4430</v>
      </c>
      <c r="AS453" t="s">
        <v>4431</v>
      </c>
      <c r="AT453" t="s">
        <v>78</v>
      </c>
      <c r="AU453" t="s">
        <v>78</v>
      </c>
      <c r="AV453" t="s">
        <v>78</v>
      </c>
      <c r="AW453" t="s">
        <v>78</v>
      </c>
      <c r="AX453" t="s">
        <v>78</v>
      </c>
      <c r="AY453" t="s">
        <v>78</v>
      </c>
      <c r="AZ453" t="s">
        <v>78</v>
      </c>
      <c r="BA453" t="s">
        <v>78</v>
      </c>
      <c r="BB453" t="s">
        <v>78</v>
      </c>
      <c r="BC453" t="s">
        <v>78</v>
      </c>
      <c r="BD453" t="s">
        <v>55</v>
      </c>
      <c r="BE453" t="s">
        <v>78</v>
      </c>
      <c r="BF453" t="s">
        <v>78</v>
      </c>
      <c r="BG453" t="s">
        <v>78</v>
      </c>
      <c r="BH453" t="s">
        <v>78</v>
      </c>
      <c r="BI453" t="s">
        <v>78</v>
      </c>
      <c r="BJ453" t="s">
        <v>78</v>
      </c>
      <c r="BK453" t="s">
        <v>78</v>
      </c>
      <c r="BL453" t="s">
        <v>78</v>
      </c>
      <c r="BM453" t="s">
        <v>78</v>
      </c>
      <c r="BN453" t="s">
        <v>55</v>
      </c>
      <c r="BO453" t="s">
        <v>55</v>
      </c>
      <c r="BP453" t="s">
        <v>78</v>
      </c>
      <c r="BQ453" t="s">
        <v>4468</v>
      </c>
      <c r="BR453">
        <v>1800</v>
      </c>
      <c r="BS453" s="45">
        <v>40349</v>
      </c>
      <c r="BT453" s="45">
        <v>40877</v>
      </c>
    </row>
    <row r="454" spans="1:72" x14ac:dyDescent="0.25">
      <c r="A454">
        <v>451</v>
      </c>
      <c r="B454">
        <v>47298</v>
      </c>
      <c r="C454">
        <v>54676</v>
      </c>
      <c r="D454" t="s">
        <v>3012</v>
      </c>
      <c r="E454" t="s">
        <v>6131</v>
      </c>
      <c r="F454">
        <v>5</v>
      </c>
      <c r="G454" t="s">
        <v>87</v>
      </c>
      <c r="H454">
        <v>4</v>
      </c>
      <c r="I454" t="s">
        <v>4421</v>
      </c>
      <c r="J454">
        <v>26</v>
      </c>
      <c r="L454" t="s">
        <v>4448</v>
      </c>
      <c r="M454" t="s">
        <v>4448</v>
      </c>
      <c r="N454" t="s">
        <v>4423</v>
      </c>
      <c r="O454">
        <v>1865158</v>
      </c>
      <c r="P454">
        <v>6691289</v>
      </c>
      <c r="Q454">
        <v>2</v>
      </c>
      <c r="R454">
        <v>38.282899999999998</v>
      </c>
      <c r="S454">
        <v>-121.5484</v>
      </c>
      <c r="T454" t="s">
        <v>3014</v>
      </c>
      <c r="U454" t="s">
        <v>216</v>
      </c>
      <c r="V454" t="s">
        <v>87</v>
      </c>
      <c r="W454" t="s">
        <v>87</v>
      </c>
      <c r="X454" t="s">
        <v>4538</v>
      </c>
      <c r="Y454" t="s">
        <v>341</v>
      </c>
      <c r="Z454" t="s">
        <v>4539</v>
      </c>
      <c r="AA454" t="s">
        <v>6132</v>
      </c>
      <c r="AB454" t="s">
        <v>6133</v>
      </c>
      <c r="AC454">
        <v>40905</v>
      </c>
      <c r="AD454" t="s">
        <v>4476</v>
      </c>
      <c r="AE454" t="s">
        <v>4540</v>
      </c>
      <c r="AF454" t="s">
        <v>4541</v>
      </c>
      <c r="AG454" t="s">
        <v>3013</v>
      </c>
      <c r="AH454" t="s">
        <v>6134</v>
      </c>
      <c r="AI454" t="s">
        <v>6135</v>
      </c>
      <c r="AJ454" t="s">
        <v>3013</v>
      </c>
      <c r="AK454">
        <v>1</v>
      </c>
      <c r="AL454" t="s">
        <v>4538</v>
      </c>
      <c r="AM454" t="s">
        <v>78</v>
      </c>
      <c r="AN454">
        <v>180201630702</v>
      </c>
      <c r="AO454" t="s">
        <v>78</v>
      </c>
      <c r="AP454">
        <v>80</v>
      </c>
      <c r="AQ454" t="s">
        <v>78</v>
      </c>
      <c r="AR454" t="s">
        <v>4430</v>
      </c>
      <c r="AS454" t="s">
        <v>4431</v>
      </c>
      <c r="AT454" t="s">
        <v>78</v>
      </c>
      <c r="AU454" t="s">
        <v>78</v>
      </c>
      <c r="AV454" t="s">
        <v>78</v>
      </c>
      <c r="AW454" t="s">
        <v>78</v>
      </c>
      <c r="AX454" t="s">
        <v>78</v>
      </c>
      <c r="AY454" t="s">
        <v>78</v>
      </c>
      <c r="AZ454" t="s">
        <v>78</v>
      </c>
      <c r="BA454" t="s">
        <v>78</v>
      </c>
      <c r="BB454" t="s">
        <v>78</v>
      </c>
      <c r="BC454" t="s">
        <v>78</v>
      </c>
      <c r="BD454" t="s">
        <v>55</v>
      </c>
      <c r="BE454" t="s">
        <v>78</v>
      </c>
      <c r="BF454" t="s">
        <v>78</v>
      </c>
      <c r="BG454" t="s">
        <v>78</v>
      </c>
      <c r="BH454" t="s">
        <v>78</v>
      </c>
      <c r="BI454" t="s">
        <v>78</v>
      </c>
      <c r="BJ454" t="s">
        <v>78</v>
      </c>
      <c r="BK454" t="s">
        <v>78</v>
      </c>
      <c r="BL454" t="s">
        <v>78</v>
      </c>
      <c r="BM454" t="s">
        <v>78</v>
      </c>
      <c r="BN454" t="s">
        <v>55</v>
      </c>
      <c r="BO454" t="s">
        <v>55</v>
      </c>
      <c r="BP454" t="s">
        <v>78</v>
      </c>
      <c r="BQ454" t="s">
        <v>4432</v>
      </c>
      <c r="BR454">
        <v>1912</v>
      </c>
      <c r="BS454" s="45">
        <v>40422</v>
      </c>
      <c r="BT454" s="45">
        <v>40904</v>
      </c>
    </row>
    <row r="455" spans="1:72" x14ac:dyDescent="0.25">
      <c r="A455">
        <v>452</v>
      </c>
      <c r="B455">
        <v>47299</v>
      </c>
      <c r="C455">
        <v>54522</v>
      </c>
      <c r="D455" t="s">
        <v>3045</v>
      </c>
      <c r="E455" t="s">
        <v>6136</v>
      </c>
      <c r="F455">
        <v>3</v>
      </c>
      <c r="G455" t="s">
        <v>4420</v>
      </c>
      <c r="H455">
        <v>5</v>
      </c>
      <c r="I455" t="s">
        <v>87</v>
      </c>
      <c r="J455">
        <v>35</v>
      </c>
      <c r="L455" t="s">
        <v>4422</v>
      </c>
      <c r="M455" t="s">
        <v>4434</v>
      </c>
      <c r="N455" t="s">
        <v>4423</v>
      </c>
      <c r="O455">
        <v>1851564</v>
      </c>
      <c r="P455">
        <v>6702935</v>
      </c>
      <c r="Q455">
        <v>2</v>
      </c>
      <c r="R455">
        <v>38.245399999999997</v>
      </c>
      <c r="S455">
        <v>-121.5081</v>
      </c>
      <c r="T455" t="s">
        <v>596</v>
      </c>
      <c r="U455" t="s">
        <v>3047</v>
      </c>
      <c r="V455" t="s">
        <v>87</v>
      </c>
      <c r="W455" t="s">
        <v>87</v>
      </c>
      <c r="X455" t="s">
        <v>4538</v>
      </c>
      <c r="Y455" t="s">
        <v>341</v>
      </c>
      <c r="Z455" t="s">
        <v>4613</v>
      </c>
      <c r="AB455" t="s">
        <v>6137</v>
      </c>
      <c r="AC455">
        <v>40905</v>
      </c>
      <c r="AD455" t="s">
        <v>4476</v>
      </c>
      <c r="AE455" t="s">
        <v>4558</v>
      </c>
      <c r="AF455" t="s">
        <v>4559</v>
      </c>
      <c r="AG455" t="s">
        <v>3046</v>
      </c>
      <c r="AH455" t="s">
        <v>6138</v>
      </c>
      <c r="AI455" t="s">
        <v>6139</v>
      </c>
      <c r="AJ455" t="s">
        <v>3046</v>
      </c>
      <c r="AK455">
        <v>1</v>
      </c>
      <c r="AL455" t="s">
        <v>4538</v>
      </c>
      <c r="AM455" t="s">
        <v>78</v>
      </c>
      <c r="AN455">
        <v>180400121002</v>
      </c>
      <c r="AO455" t="s">
        <v>78</v>
      </c>
      <c r="AP455">
        <v>80</v>
      </c>
      <c r="AQ455" t="s">
        <v>78</v>
      </c>
      <c r="AR455" t="s">
        <v>4430</v>
      </c>
      <c r="AS455" t="s">
        <v>4431</v>
      </c>
      <c r="AT455" t="s">
        <v>78</v>
      </c>
      <c r="AU455" t="s">
        <v>78</v>
      </c>
      <c r="AV455" t="s">
        <v>78</v>
      </c>
      <c r="AW455" t="s">
        <v>78</v>
      </c>
      <c r="AX455" t="s">
        <v>78</v>
      </c>
      <c r="AY455" t="s">
        <v>78</v>
      </c>
      <c r="AZ455" t="s">
        <v>78</v>
      </c>
      <c r="BA455" t="s">
        <v>78</v>
      </c>
      <c r="BB455" t="s">
        <v>78</v>
      </c>
      <c r="BC455" t="s">
        <v>78</v>
      </c>
      <c r="BD455" t="s">
        <v>55</v>
      </c>
      <c r="BE455" t="s">
        <v>78</v>
      </c>
      <c r="BF455" t="s">
        <v>78</v>
      </c>
      <c r="BG455" t="s">
        <v>78</v>
      </c>
      <c r="BH455" t="s">
        <v>78</v>
      </c>
      <c r="BI455" t="s">
        <v>78</v>
      </c>
      <c r="BJ455" t="s">
        <v>78</v>
      </c>
      <c r="BK455" t="s">
        <v>78</v>
      </c>
      <c r="BL455" t="s">
        <v>78</v>
      </c>
      <c r="BM455" t="s">
        <v>78</v>
      </c>
      <c r="BN455" t="s">
        <v>55</v>
      </c>
      <c r="BO455" t="s">
        <v>55</v>
      </c>
      <c r="BP455" t="s">
        <v>78</v>
      </c>
      <c r="BQ455" t="s">
        <v>4432</v>
      </c>
      <c r="BR455">
        <v>1800</v>
      </c>
      <c r="BS455" s="45">
        <v>40354</v>
      </c>
      <c r="BT455" s="45">
        <v>40898</v>
      </c>
    </row>
    <row r="456" spans="1:72" x14ac:dyDescent="0.25">
      <c r="A456">
        <v>453</v>
      </c>
      <c r="B456">
        <v>46531</v>
      </c>
      <c r="C456">
        <v>53900</v>
      </c>
      <c r="D456" t="s">
        <v>2277</v>
      </c>
      <c r="E456" t="s">
        <v>6140</v>
      </c>
      <c r="F456">
        <v>0</v>
      </c>
      <c r="H456">
        <v>0</v>
      </c>
      <c r="J456">
        <v>0</v>
      </c>
      <c r="O456">
        <v>1930851</v>
      </c>
      <c r="P456">
        <v>6685233</v>
      </c>
      <c r="Q456">
        <v>2</v>
      </c>
      <c r="R456">
        <v>38.463299999999997</v>
      </c>
      <c r="S456">
        <v>-121.5685</v>
      </c>
      <c r="T456" t="s">
        <v>1634</v>
      </c>
      <c r="U456" t="s">
        <v>1671</v>
      </c>
      <c r="V456" t="s">
        <v>87</v>
      </c>
      <c r="W456" t="s">
        <v>87</v>
      </c>
      <c r="X456" t="s">
        <v>4538</v>
      </c>
      <c r="Y456" t="s">
        <v>170</v>
      </c>
      <c r="Z456" t="s">
        <v>4668</v>
      </c>
      <c r="AA456" t="s">
        <v>2280</v>
      </c>
      <c r="AB456" t="s">
        <v>69</v>
      </c>
      <c r="AC456">
        <v>40854</v>
      </c>
      <c r="AD456" t="s">
        <v>4476</v>
      </c>
      <c r="AE456" t="s">
        <v>4540</v>
      </c>
      <c r="AF456" t="s">
        <v>4546</v>
      </c>
      <c r="AG456" t="s">
        <v>2278</v>
      </c>
      <c r="AH456" t="s">
        <v>6141</v>
      </c>
      <c r="AJ456" t="s">
        <v>2279</v>
      </c>
      <c r="AK456">
        <v>1</v>
      </c>
      <c r="AL456" t="s">
        <v>4538</v>
      </c>
      <c r="AM456" t="s">
        <v>78</v>
      </c>
      <c r="AN456">
        <v>180201630606</v>
      </c>
      <c r="AO456" t="s">
        <v>78</v>
      </c>
      <c r="AP456">
        <v>622</v>
      </c>
      <c r="AQ456" t="s">
        <v>78</v>
      </c>
      <c r="AR456" t="s">
        <v>4430</v>
      </c>
      <c r="AS456" t="s">
        <v>4431</v>
      </c>
      <c r="AT456" t="s">
        <v>78</v>
      </c>
      <c r="AU456" t="s">
        <v>78</v>
      </c>
      <c r="AV456" t="s">
        <v>78</v>
      </c>
      <c r="AW456" t="s">
        <v>78</v>
      </c>
      <c r="AX456" t="s">
        <v>78</v>
      </c>
      <c r="AY456" t="s">
        <v>78</v>
      </c>
      <c r="AZ456" t="s">
        <v>78</v>
      </c>
      <c r="BA456" t="s">
        <v>78</v>
      </c>
      <c r="BB456" t="s">
        <v>78</v>
      </c>
      <c r="BC456" t="s">
        <v>78</v>
      </c>
      <c r="BD456" t="s">
        <v>55</v>
      </c>
      <c r="BE456" t="s">
        <v>78</v>
      </c>
      <c r="BF456" t="s">
        <v>78</v>
      </c>
      <c r="BG456" t="s">
        <v>78</v>
      </c>
      <c r="BH456" t="s">
        <v>78</v>
      </c>
      <c r="BI456" t="s">
        <v>78</v>
      </c>
      <c r="BJ456" t="s">
        <v>78</v>
      </c>
      <c r="BK456" t="s">
        <v>78</v>
      </c>
      <c r="BL456" t="s">
        <v>78</v>
      </c>
      <c r="BM456" t="s">
        <v>78</v>
      </c>
      <c r="BN456" t="s">
        <v>55</v>
      </c>
      <c r="BO456" t="s">
        <v>55</v>
      </c>
      <c r="BP456" t="s">
        <v>78</v>
      </c>
      <c r="BQ456" t="s">
        <v>4432</v>
      </c>
      <c r="BR456">
        <v>1887</v>
      </c>
      <c r="BS456" s="45">
        <v>40357</v>
      </c>
      <c r="BT456" s="45">
        <v>40854</v>
      </c>
    </row>
    <row r="457" spans="1:72" x14ac:dyDescent="0.25">
      <c r="A457">
        <v>454</v>
      </c>
      <c r="B457">
        <v>47802</v>
      </c>
      <c r="C457">
        <v>55311</v>
      </c>
      <c r="D457" t="s">
        <v>2595</v>
      </c>
      <c r="E457" t="s">
        <v>6142</v>
      </c>
      <c r="F457">
        <v>0</v>
      </c>
      <c r="H457">
        <v>0</v>
      </c>
      <c r="J457">
        <v>0</v>
      </c>
      <c r="O457">
        <v>2249945</v>
      </c>
      <c r="P457">
        <v>6275208</v>
      </c>
      <c r="Q457">
        <v>3</v>
      </c>
      <c r="R457">
        <v>38.169800000000002</v>
      </c>
      <c r="S457">
        <v>-121.49639999999999</v>
      </c>
      <c r="T457" t="s">
        <v>1373</v>
      </c>
      <c r="U457" t="s">
        <v>5177</v>
      </c>
      <c r="V457" t="s">
        <v>87</v>
      </c>
      <c r="W457" t="s">
        <v>87</v>
      </c>
      <c r="X457" t="s">
        <v>4474</v>
      </c>
      <c r="Y457" t="s">
        <v>59</v>
      </c>
      <c r="Z457" t="s">
        <v>4859</v>
      </c>
      <c r="AA457" t="s">
        <v>5178</v>
      </c>
      <c r="AB457" t="s">
        <v>3014</v>
      </c>
      <c r="AC457">
        <v>40935</v>
      </c>
      <c r="AD457" t="s">
        <v>4476</v>
      </c>
      <c r="AE457" t="s">
        <v>4558</v>
      </c>
      <c r="AF457" t="s">
        <v>5180</v>
      </c>
      <c r="AG457" t="s">
        <v>1756</v>
      </c>
      <c r="AH457" t="s">
        <v>6143</v>
      </c>
      <c r="AJ457" t="s">
        <v>1756</v>
      </c>
      <c r="AK457">
        <v>1</v>
      </c>
      <c r="AL457" t="s">
        <v>4474</v>
      </c>
      <c r="AM457" t="s">
        <v>78</v>
      </c>
      <c r="AN457">
        <v>180400121106</v>
      </c>
      <c r="AO457" t="s">
        <v>78</v>
      </c>
      <c r="AP457">
        <v>195.4</v>
      </c>
      <c r="AQ457" t="s">
        <v>78</v>
      </c>
      <c r="AR457" t="s">
        <v>4430</v>
      </c>
      <c r="AS457" t="s">
        <v>4431</v>
      </c>
      <c r="AT457" t="s">
        <v>78</v>
      </c>
      <c r="AU457" t="s">
        <v>78</v>
      </c>
      <c r="AV457" t="s">
        <v>78</v>
      </c>
      <c r="AW457" t="s">
        <v>78</v>
      </c>
      <c r="AX457" t="s">
        <v>78</v>
      </c>
      <c r="AY457" t="s">
        <v>78</v>
      </c>
      <c r="AZ457" t="s">
        <v>78</v>
      </c>
      <c r="BA457" t="s">
        <v>78</v>
      </c>
      <c r="BB457" t="s">
        <v>78</v>
      </c>
      <c r="BC457" t="s">
        <v>78</v>
      </c>
      <c r="BD457" t="s">
        <v>55</v>
      </c>
      <c r="BE457" t="s">
        <v>78</v>
      </c>
      <c r="BF457" t="s">
        <v>78</v>
      </c>
      <c r="BG457" t="s">
        <v>78</v>
      </c>
      <c r="BH457" t="s">
        <v>78</v>
      </c>
      <c r="BI457" t="s">
        <v>78</v>
      </c>
      <c r="BJ457" t="s">
        <v>78</v>
      </c>
      <c r="BK457" t="s">
        <v>78</v>
      </c>
      <c r="BL457" t="s">
        <v>78</v>
      </c>
      <c r="BM457" t="s">
        <v>78</v>
      </c>
      <c r="BN457" t="s">
        <v>55</v>
      </c>
      <c r="BO457" t="s">
        <v>55</v>
      </c>
      <c r="BP457" t="s">
        <v>78</v>
      </c>
      <c r="BQ457" t="s">
        <v>4432</v>
      </c>
      <c r="BR457">
        <v>1800</v>
      </c>
      <c r="BS457" s="45">
        <v>40358</v>
      </c>
      <c r="BT457" s="45">
        <v>40935</v>
      </c>
    </row>
    <row r="458" spans="1:72" x14ac:dyDescent="0.25">
      <c r="A458">
        <v>455</v>
      </c>
      <c r="B458">
        <v>47808</v>
      </c>
      <c r="C458">
        <v>55334</v>
      </c>
      <c r="D458" t="s">
        <v>1740</v>
      </c>
      <c r="E458" t="s">
        <v>6144</v>
      </c>
      <c r="F458">
        <v>1</v>
      </c>
      <c r="G458" t="s">
        <v>87</v>
      </c>
      <c r="H458">
        <v>5</v>
      </c>
      <c r="I458" t="s">
        <v>4421</v>
      </c>
      <c r="J458">
        <v>1</v>
      </c>
      <c r="N458" t="s">
        <v>4423</v>
      </c>
      <c r="O458">
        <v>2175451</v>
      </c>
      <c r="P458">
        <v>6280299</v>
      </c>
      <c r="Q458">
        <v>3</v>
      </c>
      <c r="R458">
        <v>37.965400000000002</v>
      </c>
      <c r="S458">
        <v>-121.476</v>
      </c>
      <c r="T458" t="s">
        <v>6145</v>
      </c>
      <c r="U458" t="s">
        <v>636</v>
      </c>
      <c r="V458" t="s">
        <v>87</v>
      </c>
      <c r="W458" t="s">
        <v>87</v>
      </c>
      <c r="X458" t="s">
        <v>4474</v>
      </c>
      <c r="Y458" t="s">
        <v>59</v>
      </c>
      <c r="Z458" t="s">
        <v>4853</v>
      </c>
      <c r="AA458" t="s">
        <v>1742</v>
      </c>
      <c r="AB458" t="s">
        <v>6146</v>
      </c>
      <c r="AC458">
        <v>40935</v>
      </c>
      <c r="AD458" t="s">
        <v>4476</v>
      </c>
      <c r="AE458" t="s">
        <v>3435</v>
      </c>
      <c r="AF458" t="s">
        <v>4884</v>
      </c>
      <c r="AG458" t="s">
        <v>1741</v>
      </c>
      <c r="AH458" t="s">
        <v>6147</v>
      </c>
      <c r="AI458" t="s">
        <v>5364</v>
      </c>
      <c r="AJ458" t="s">
        <v>1741</v>
      </c>
      <c r="AK458">
        <v>1</v>
      </c>
      <c r="AL458" t="s">
        <v>4474</v>
      </c>
      <c r="AM458" t="s">
        <v>78</v>
      </c>
      <c r="AN458">
        <v>180400030503</v>
      </c>
      <c r="AO458" t="s">
        <v>78</v>
      </c>
      <c r="AP458" t="s">
        <v>78</v>
      </c>
      <c r="AQ458" t="s">
        <v>78</v>
      </c>
      <c r="AR458" t="s">
        <v>4430</v>
      </c>
      <c r="AS458" t="s">
        <v>4431</v>
      </c>
      <c r="AT458" t="s">
        <v>78</v>
      </c>
      <c r="AU458" t="s">
        <v>78</v>
      </c>
      <c r="AV458" t="s">
        <v>78</v>
      </c>
      <c r="AW458" t="s">
        <v>78</v>
      </c>
      <c r="AX458" t="s">
        <v>78</v>
      </c>
      <c r="AY458" t="s">
        <v>78</v>
      </c>
      <c r="AZ458" t="s">
        <v>78</v>
      </c>
      <c r="BA458" t="s">
        <v>78</v>
      </c>
      <c r="BB458" t="s">
        <v>78</v>
      </c>
      <c r="BC458" t="s">
        <v>55</v>
      </c>
      <c r="BD458" t="s">
        <v>78</v>
      </c>
      <c r="BE458" t="s">
        <v>78</v>
      </c>
      <c r="BF458" t="s">
        <v>78</v>
      </c>
      <c r="BG458" t="s">
        <v>78</v>
      </c>
      <c r="BH458" t="s">
        <v>78</v>
      </c>
      <c r="BI458" t="s">
        <v>78</v>
      </c>
      <c r="BJ458" t="s">
        <v>78</v>
      </c>
      <c r="BK458" t="s">
        <v>78</v>
      </c>
      <c r="BL458" t="s">
        <v>78</v>
      </c>
      <c r="BM458" t="s">
        <v>78</v>
      </c>
      <c r="BN458" t="s">
        <v>55</v>
      </c>
      <c r="BO458" t="s">
        <v>55</v>
      </c>
      <c r="BP458" t="s">
        <v>78</v>
      </c>
      <c r="BQ458" t="s">
        <v>4468</v>
      </c>
      <c r="BR458">
        <v>1800</v>
      </c>
      <c r="BS458" s="45">
        <v>40361</v>
      </c>
      <c r="BT458" s="45">
        <v>40935</v>
      </c>
    </row>
    <row r="459" spans="1:72" x14ac:dyDescent="0.25">
      <c r="A459">
        <v>456</v>
      </c>
      <c r="B459">
        <v>48279</v>
      </c>
      <c r="C459">
        <v>55732</v>
      </c>
      <c r="D459" t="s">
        <v>2691</v>
      </c>
      <c r="E459" t="s">
        <v>6148</v>
      </c>
      <c r="F459">
        <v>1</v>
      </c>
      <c r="G459" t="s">
        <v>87</v>
      </c>
      <c r="H459">
        <v>5</v>
      </c>
      <c r="I459" t="s">
        <v>4421</v>
      </c>
      <c r="J459">
        <v>34</v>
      </c>
      <c r="L459" t="s">
        <v>4435</v>
      </c>
      <c r="N459" t="s">
        <v>4423</v>
      </c>
      <c r="O459">
        <v>2146722</v>
      </c>
      <c r="P459">
        <v>6300191</v>
      </c>
      <c r="Q459">
        <v>3</v>
      </c>
      <c r="R459">
        <v>37.887</v>
      </c>
      <c r="S459">
        <v>-121.4061</v>
      </c>
      <c r="T459" t="s">
        <v>1373</v>
      </c>
      <c r="U459" t="s">
        <v>692</v>
      </c>
      <c r="V459" t="s">
        <v>87</v>
      </c>
      <c r="W459" t="s">
        <v>87</v>
      </c>
      <c r="X459" t="s">
        <v>4474</v>
      </c>
      <c r="Y459" t="s">
        <v>59</v>
      </c>
      <c r="Z459" t="s">
        <v>4853</v>
      </c>
      <c r="AA459" t="s">
        <v>903</v>
      </c>
      <c r="AB459" t="s">
        <v>1687</v>
      </c>
      <c r="AC459">
        <v>40968</v>
      </c>
      <c r="AD459" t="s">
        <v>4476</v>
      </c>
      <c r="AE459" t="s">
        <v>3435</v>
      </c>
      <c r="AF459" t="s">
        <v>4927</v>
      </c>
      <c r="AG459" t="s">
        <v>2692</v>
      </c>
      <c r="AH459" t="s">
        <v>5503</v>
      </c>
      <c r="AI459" t="s">
        <v>5525</v>
      </c>
      <c r="AJ459" t="s">
        <v>2693</v>
      </c>
      <c r="AK459">
        <v>1</v>
      </c>
      <c r="AL459" t="s">
        <v>4474</v>
      </c>
      <c r="AM459" t="s">
        <v>78</v>
      </c>
      <c r="AN459">
        <v>180400030906</v>
      </c>
      <c r="AO459" t="s">
        <v>78</v>
      </c>
      <c r="AP459">
        <v>86.7</v>
      </c>
      <c r="AQ459" t="s">
        <v>78</v>
      </c>
      <c r="AR459" t="s">
        <v>4430</v>
      </c>
      <c r="AS459" t="s">
        <v>4431</v>
      </c>
      <c r="AT459" t="s">
        <v>78</v>
      </c>
      <c r="AU459" t="s">
        <v>78</v>
      </c>
      <c r="AV459" t="s">
        <v>78</v>
      </c>
      <c r="AW459" t="s">
        <v>78</v>
      </c>
      <c r="AX459" t="s">
        <v>78</v>
      </c>
      <c r="AY459" t="s">
        <v>78</v>
      </c>
      <c r="AZ459" t="s">
        <v>78</v>
      </c>
      <c r="BA459" t="s">
        <v>78</v>
      </c>
      <c r="BB459" t="s">
        <v>78</v>
      </c>
      <c r="BC459" t="s">
        <v>78</v>
      </c>
      <c r="BD459" t="s">
        <v>55</v>
      </c>
      <c r="BE459" t="s">
        <v>78</v>
      </c>
      <c r="BF459" t="s">
        <v>78</v>
      </c>
      <c r="BG459" t="s">
        <v>78</v>
      </c>
      <c r="BH459" t="s">
        <v>78</v>
      </c>
      <c r="BI459" t="s">
        <v>78</v>
      </c>
      <c r="BJ459" t="s">
        <v>78</v>
      </c>
      <c r="BK459" t="s">
        <v>78</v>
      </c>
      <c r="BL459" t="s">
        <v>78</v>
      </c>
      <c r="BM459" t="s">
        <v>78</v>
      </c>
      <c r="BN459" t="s">
        <v>55</v>
      </c>
      <c r="BO459" t="s">
        <v>55</v>
      </c>
      <c r="BP459" t="s">
        <v>78</v>
      </c>
      <c r="BQ459" t="s">
        <v>4468</v>
      </c>
      <c r="BR459">
        <v>1800</v>
      </c>
      <c r="BS459" s="45">
        <v>40359</v>
      </c>
      <c r="BT459" s="45">
        <v>40878</v>
      </c>
    </row>
    <row r="460" spans="1:72" x14ac:dyDescent="0.25">
      <c r="A460">
        <v>457</v>
      </c>
      <c r="B460">
        <v>48282</v>
      </c>
      <c r="C460">
        <v>55734</v>
      </c>
      <c r="D460" t="s">
        <v>2696</v>
      </c>
      <c r="E460" t="s">
        <v>6149</v>
      </c>
      <c r="F460">
        <v>0</v>
      </c>
      <c r="H460">
        <v>0</v>
      </c>
      <c r="J460">
        <v>0</v>
      </c>
      <c r="O460">
        <v>1822104</v>
      </c>
      <c r="P460">
        <v>6696341</v>
      </c>
      <c r="Q460">
        <v>2</v>
      </c>
      <c r="R460">
        <v>38.1646</v>
      </c>
      <c r="S460">
        <v>-121.5316</v>
      </c>
      <c r="T460" t="s">
        <v>1373</v>
      </c>
      <c r="U460" t="s">
        <v>306</v>
      </c>
      <c r="V460" t="s">
        <v>87</v>
      </c>
      <c r="W460" t="s">
        <v>87</v>
      </c>
      <c r="X460" t="s">
        <v>4474</v>
      </c>
      <c r="Y460" t="s">
        <v>341</v>
      </c>
      <c r="Z460" t="s">
        <v>4613</v>
      </c>
      <c r="AA460" t="s">
        <v>6150</v>
      </c>
      <c r="AB460" t="s">
        <v>6151</v>
      </c>
      <c r="AC460">
        <v>40968</v>
      </c>
      <c r="AD460" t="s">
        <v>4476</v>
      </c>
      <c r="AE460" t="s">
        <v>4558</v>
      </c>
      <c r="AF460" t="s">
        <v>5180</v>
      </c>
      <c r="AG460" t="s">
        <v>1221</v>
      </c>
      <c r="AH460" t="s">
        <v>6152</v>
      </c>
      <c r="AJ460" t="s">
        <v>1194</v>
      </c>
      <c r="AK460">
        <v>1</v>
      </c>
      <c r="AL460" t="s">
        <v>4474</v>
      </c>
      <c r="AM460" t="s">
        <v>78</v>
      </c>
      <c r="AN460">
        <v>180400121106</v>
      </c>
      <c r="AO460" t="s">
        <v>78</v>
      </c>
      <c r="AP460" t="s">
        <v>78</v>
      </c>
      <c r="AQ460" t="s">
        <v>78</v>
      </c>
      <c r="AR460" t="s">
        <v>4430</v>
      </c>
      <c r="AS460" t="s">
        <v>4431</v>
      </c>
      <c r="AT460" t="s">
        <v>78</v>
      </c>
      <c r="AU460" t="s">
        <v>78</v>
      </c>
      <c r="AV460" t="s">
        <v>78</v>
      </c>
      <c r="AW460" t="s">
        <v>78</v>
      </c>
      <c r="AX460" t="s">
        <v>78</v>
      </c>
      <c r="AY460" t="s">
        <v>78</v>
      </c>
      <c r="AZ460" t="s">
        <v>78</v>
      </c>
      <c r="BA460" t="s">
        <v>78</v>
      </c>
      <c r="BB460" t="s">
        <v>78</v>
      </c>
      <c r="BC460" t="s">
        <v>78</v>
      </c>
      <c r="BD460" t="s">
        <v>55</v>
      </c>
      <c r="BE460" t="s">
        <v>78</v>
      </c>
      <c r="BF460" t="s">
        <v>78</v>
      </c>
      <c r="BG460" t="s">
        <v>78</v>
      </c>
      <c r="BH460" t="s">
        <v>78</v>
      </c>
      <c r="BI460" t="s">
        <v>78</v>
      </c>
      <c r="BJ460" t="s">
        <v>78</v>
      </c>
      <c r="BK460" t="s">
        <v>78</v>
      </c>
      <c r="BL460" t="s">
        <v>78</v>
      </c>
      <c r="BM460" t="s">
        <v>78</v>
      </c>
      <c r="BN460" t="s">
        <v>55</v>
      </c>
      <c r="BO460" t="s">
        <v>55</v>
      </c>
      <c r="BP460" t="s">
        <v>78</v>
      </c>
      <c r="BQ460" t="s">
        <v>4432</v>
      </c>
      <c r="BR460">
        <v>1800</v>
      </c>
      <c r="BS460" s="45">
        <v>40359</v>
      </c>
      <c r="BT460" s="45">
        <v>40877</v>
      </c>
    </row>
    <row r="461" spans="1:72" x14ac:dyDescent="0.25">
      <c r="A461">
        <v>458</v>
      </c>
      <c r="B461">
        <v>48721</v>
      </c>
      <c r="C461">
        <v>55921</v>
      </c>
      <c r="D461" t="s">
        <v>3731</v>
      </c>
      <c r="E461" t="s">
        <v>6153</v>
      </c>
      <c r="F461">
        <v>0</v>
      </c>
      <c r="H461">
        <v>0</v>
      </c>
      <c r="J461">
        <v>0</v>
      </c>
      <c r="N461" t="s">
        <v>4423</v>
      </c>
      <c r="O461">
        <v>2190429</v>
      </c>
      <c r="P461">
        <v>6263589</v>
      </c>
      <c r="Q461">
        <v>3</v>
      </c>
      <c r="R461">
        <v>38.006</v>
      </c>
      <c r="S461">
        <v>-121.5346</v>
      </c>
      <c r="T461" t="s">
        <v>1634</v>
      </c>
      <c r="U461" t="s">
        <v>3732</v>
      </c>
      <c r="V461" t="s">
        <v>87</v>
      </c>
      <c r="W461" t="s">
        <v>87</v>
      </c>
      <c r="X461" t="s">
        <v>4474</v>
      </c>
      <c r="Y461" t="s">
        <v>59</v>
      </c>
      <c r="Z461" t="s">
        <v>4342</v>
      </c>
      <c r="AA461" t="s">
        <v>3733</v>
      </c>
      <c r="AB461" t="s">
        <v>6154</v>
      </c>
      <c r="AC461">
        <v>40996</v>
      </c>
      <c r="AD461" t="s">
        <v>4476</v>
      </c>
      <c r="AE461" t="s">
        <v>3435</v>
      </c>
      <c r="AF461" t="s">
        <v>5169</v>
      </c>
      <c r="AG461" t="s">
        <v>3725</v>
      </c>
      <c r="AH461" t="s">
        <v>5794</v>
      </c>
      <c r="AJ461" t="s">
        <v>3725</v>
      </c>
      <c r="AK461">
        <v>1</v>
      </c>
      <c r="AL461" t="s">
        <v>4474</v>
      </c>
      <c r="AM461" t="s">
        <v>78</v>
      </c>
      <c r="AN461">
        <v>180400030904</v>
      </c>
      <c r="AO461" t="s">
        <v>78</v>
      </c>
      <c r="AP461">
        <v>273.5</v>
      </c>
      <c r="AQ461" t="s">
        <v>78</v>
      </c>
      <c r="AR461" t="s">
        <v>4430</v>
      </c>
      <c r="AS461" t="s">
        <v>4431</v>
      </c>
      <c r="AT461" t="s">
        <v>78</v>
      </c>
      <c r="AU461" t="s">
        <v>78</v>
      </c>
      <c r="AV461" t="s">
        <v>78</v>
      </c>
      <c r="AW461" t="s">
        <v>78</v>
      </c>
      <c r="AX461" t="s">
        <v>78</v>
      </c>
      <c r="AY461" t="s">
        <v>78</v>
      </c>
      <c r="AZ461" t="s">
        <v>78</v>
      </c>
      <c r="BA461" t="s">
        <v>78</v>
      </c>
      <c r="BB461" t="s">
        <v>78</v>
      </c>
      <c r="BC461" t="s">
        <v>78</v>
      </c>
      <c r="BD461" t="s">
        <v>55</v>
      </c>
      <c r="BE461" t="s">
        <v>78</v>
      </c>
      <c r="BF461" t="s">
        <v>78</v>
      </c>
      <c r="BG461" t="s">
        <v>78</v>
      </c>
      <c r="BH461" t="s">
        <v>78</v>
      </c>
      <c r="BI461" t="s">
        <v>78</v>
      </c>
      <c r="BJ461" t="s">
        <v>78</v>
      </c>
      <c r="BK461" t="s">
        <v>78</v>
      </c>
      <c r="BL461" t="s">
        <v>78</v>
      </c>
      <c r="BM461" t="s">
        <v>78</v>
      </c>
      <c r="BN461" t="s">
        <v>78</v>
      </c>
      <c r="BO461" t="s">
        <v>55</v>
      </c>
      <c r="BP461" t="s">
        <v>78</v>
      </c>
      <c r="BQ461" t="s">
        <v>4432</v>
      </c>
      <c r="BR461">
        <v>1800</v>
      </c>
      <c r="BS461" s="45">
        <v>40358</v>
      </c>
      <c r="BT461" s="45">
        <v>40996</v>
      </c>
    </row>
    <row r="462" spans="1:72" x14ac:dyDescent="0.25">
      <c r="A462">
        <v>459</v>
      </c>
      <c r="B462">
        <v>48722</v>
      </c>
      <c r="C462">
        <v>55922</v>
      </c>
      <c r="D462" t="s">
        <v>3734</v>
      </c>
      <c r="E462" t="s">
        <v>6155</v>
      </c>
      <c r="F462">
        <v>0</v>
      </c>
      <c r="H462">
        <v>0</v>
      </c>
      <c r="J462">
        <v>0</v>
      </c>
      <c r="N462" t="s">
        <v>4423</v>
      </c>
      <c r="O462">
        <v>2191720</v>
      </c>
      <c r="P462">
        <v>6268522</v>
      </c>
      <c r="Q462">
        <v>3</v>
      </c>
      <c r="R462">
        <v>38.009700000000002</v>
      </c>
      <c r="S462">
        <v>-121.5175</v>
      </c>
      <c r="T462" t="s">
        <v>1634</v>
      </c>
      <c r="U462" t="s">
        <v>604</v>
      </c>
      <c r="V462" t="s">
        <v>87</v>
      </c>
      <c r="W462" t="s">
        <v>87</v>
      </c>
      <c r="X462" t="s">
        <v>4474</v>
      </c>
      <c r="Y462" t="s">
        <v>59</v>
      </c>
      <c r="Z462" t="s">
        <v>4342</v>
      </c>
      <c r="AA462" t="s">
        <v>3730</v>
      </c>
      <c r="AB462" t="s">
        <v>6156</v>
      </c>
      <c r="AC462">
        <v>40996</v>
      </c>
      <c r="AD462" t="s">
        <v>4476</v>
      </c>
      <c r="AE462" t="s">
        <v>3435</v>
      </c>
      <c r="AF462" t="s">
        <v>4927</v>
      </c>
      <c r="AG462" t="s">
        <v>3729</v>
      </c>
      <c r="AH462" t="s">
        <v>6157</v>
      </c>
      <c r="AJ462" t="s">
        <v>3729</v>
      </c>
      <c r="AK462">
        <v>1</v>
      </c>
      <c r="AL462" t="s">
        <v>4474</v>
      </c>
      <c r="AM462" t="s">
        <v>78</v>
      </c>
      <c r="AN462">
        <v>180400030906</v>
      </c>
      <c r="AO462" t="s">
        <v>78</v>
      </c>
      <c r="AP462">
        <v>89</v>
      </c>
      <c r="AQ462" t="s">
        <v>78</v>
      </c>
      <c r="AR462" t="s">
        <v>4430</v>
      </c>
      <c r="AS462" t="s">
        <v>4431</v>
      </c>
      <c r="AT462" t="s">
        <v>78</v>
      </c>
      <c r="AU462" t="s">
        <v>78</v>
      </c>
      <c r="AV462" t="s">
        <v>78</v>
      </c>
      <c r="AW462" t="s">
        <v>78</v>
      </c>
      <c r="AX462" t="s">
        <v>78</v>
      </c>
      <c r="AY462" t="s">
        <v>78</v>
      </c>
      <c r="AZ462" t="s">
        <v>78</v>
      </c>
      <c r="BA462" t="s">
        <v>78</v>
      </c>
      <c r="BB462" t="s">
        <v>78</v>
      </c>
      <c r="BC462" t="s">
        <v>78</v>
      </c>
      <c r="BD462" t="s">
        <v>55</v>
      </c>
      <c r="BE462" t="s">
        <v>78</v>
      </c>
      <c r="BF462" t="s">
        <v>78</v>
      </c>
      <c r="BG462" t="s">
        <v>78</v>
      </c>
      <c r="BH462" t="s">
        <v>78</v>
      </c>
      <c r="BI462" t="s">
        <v>78</v>
      </c>
      <c r="BJ462" t="s">
        <v>78</v>
      </c>
      <c r="BK462" t="s">
        <v>78</v>
      </c>
      <c r="BL462" t="s">
        <v>78</v>
      </c>
      <c r="BM462" t="s">
        <v>78</v>
      </c>
      <c r="BN462" t="s">
        <v>55</v>
      </c>
      <c r="BO462" t="s">
        <v>55</v>
      </c>
      <c r="BP462" t="s">
        <v>78</v>
      </c>
      <c r="BQ462" t="s">
        <v>4432</v>
      </c>
      <c r="BR462">
        <v>1800</v>
      </c>
      <c r="BS462" s="45">
        <v>40358</v>
      </c>
      <c r="BT462" s="45">
        <v>40996</v>
      </c>
    </row>
    <row r="463" spans="1:72" x14ac:dyDescent="0.25">
      <c r="A463">
        <v>460</v>
      </c>
      <c r="B463">
        <v>47816</v>
      </c>
      <c r="C463">
        <v>55337</v>
      </c>
      <c r="D463" t="s">
        <v>2290</v>
      </c>
      <c r="E463" t="s">
        <v>6158</v>
      </c>
      <c r="F463">
        <v>0</v>
      </c>
      <c r="H463">
        <v>0</v>
      </c>
      <c r="J463">
        <v>0</v>
      </c>
      <c r="O463">
        <v>2157096</v>
      </c>
      <c r="P463">
        <v>6260150</v>
      </c>
      <c r="Q463">
        <v>3</v>
      </c>
      <c r="R463">
        <v>37.914400000000001</v>
      </c>
      <c r="S463">
        <v>-121.54519999999999</v>
      </c>
      <c r="T463" t="s">
        <v>1373</v>
      </c>
      <c r="U463" t="s">
        <v>6159</v>
      </c>
      <c r="V463" t="s">
        <v>87</v>
      </c>
      <c r="W463" t="s">
        <v>87</v>
      </c>
      <c r="X463" t="s">
        <v>4474</v>
      </c>
      <c r="Y463" t="s">
        <v>59</v>
      </c>
      <c r="Z463" t="s">
        <v>4242</v>
      </c>
      <c r="AA463" t="s">
        <v>2165</v>
      </c>
      <c r="AB463" t="s">
        <v>3014</v>
      </c>
      <c r="AC463">
        <v>40935</v>
      </c>
      <c r="AD463" t="s">
        <v>4476</v>
      </c>
      <c r="AE463" t="s">
        <v>3435</v>
      </c>
      <c r="AF463" t="s">
        <v>5169</v>
      </c>
      <c r="AG463" t="s">
        <v>2168</v>
      </c>
      <c r="AH463" t="s">
        <v>6160</v>
      </c>
      <c r="AJ463" t="s">
        <v>2164</v>
      </c>
      <c r="AK463">
        <v>1</v>
      </c>
      <c r="AL463" t="s">
        <v>4474</v>
      </c>
      <c r="AM463" t="s">
        <v>78</v>
      </c>
      <c r="AN463">
        <v>180400030904</v>
      </c>
      <c r="AO463" t="s">
        <v>78</v>
      </c>
      <c r="AP463">
        <v>89</v>
      </c>
      <c r="AQ463" t="s">
        <v>78</v>
      </c>
      <c r="AR463" t="s">
        <v>4430</v>
      </c>
      <c r="AS463" t="s">
        <v>4431</v>
      </c>
      <c r="AT463" t="s">
        <v>78</v>
      </c>
      <c r="AU463" t="s">
        <v>78</v>
      </c>
      <c r="AV463" t="s">
        <v>78</v>
      </c>
      <c r="AW463" t="s">
        <v>78</v>
      </c>
      <c r="AX463" t="s">
        <v>78</v>
      </c>
      <c r="AY463" t="s">
        <v>78</v>
      </c>
      <c r="AZ463" t="s">
        <v>78</v>
      </c>
      <c r="BA463" t="s">
        <v>78</v>
      </c>
      <c r="BB463" t="s">
        <v>78</v>
      </c>
      <c r="BC463" t="s">
        <v>78</v>
      </c>
      <c r="BD463" t="s">
        <v>55</v>
      </c>
      <c r="BE463" t="s">
        <v>78</v>
      </c>
      <c r="BF463" t="s">
        <v>78</v>
      </c>
      <c r="BG463" t="s">
        <v>78</v>
      </c>
      <c r="BH463" t="s">
        <v>78</v>
      </c>
      <c r="BI463" t="s">
        <v>78</v>
      </c>
      <c r="BJ463" t="s">
        <v>78</v>
      </c>
      <c r="BK463" t="s">
        <v>78</v>
      </c>
      <c r="BL463" t="s">
        <v>78</v>
      </c>
      <c r="BM463" t="s">
        <v>78</v>
      </c>
      <c r="BN463" t="s">
        <v>55</v>
      </c>
      <c r="BO463" t="s">
        <v>55</v>
      </c>
      <c r="BP463" t="s">
        <v>78</v>
      </c>
      <c r="BQ463" t="s">
        <v>4468</v>
      </c>
      <c r="BR463">
        <v>1800</v>
      </c>
      <c r="BS463" s="45">
        <v>40359</v>
      </c>
      <c r="BT463" s="45">
        <v>40935</v>
      </c>
    </row>
    <row r="464" spans="1:72" x14ac:dyDescent="0.25">
      <c r="A464">
        <v>461</v>
      </c>
      <c r="B464">
        <v>47817</v>
      </c>
      <c r="C464">
        <v>55338</v>
      </c>
      <c r="D464" t="s">
        <v>2298</v>
      </c>
      <c r="E464" t="s">
        <v>6161</v>
      </c>
      <c r="F464">
        <v>0</v>
      </c>
      <c r="H464">
        <v>0</v>
      </c>
      <c r="J464">
        <v>0</v>
      </c>
      <c r="O464">
        <v>2162449</v>
      </c>
      <c r="P464">
        <v>6256691</v>
      </c>
      <c r="Q464">
        <v>3</v>
      </c>
      <c r="R464">
        <v>37.929000000000002</v>
      </c>
      <c r="S464">
        <v>-121.5574</v>
      </c>
      <c r="T464" t="s">
        <v>1373</v>
      </c>
      <c r="U464" t="s">
        <v>397</v>
      </c>
      <c r="V464" t="s">
        <v>87</v>
      </c>
      <c r="W464" t="s">
        <v>87</v>
      </c>
      <c r="X464" t="s">
        <v>4474</v>
      </c>
      <c r="Y464" t="s">
        <v>59</v>
      </c>
      <c r="Z464" t="s">
        <v>4242</v>
      </c>
      <c r="AA464" t="s">
        <v>2165</v>
      </c>
      <c r="AB464" t="s">
        <v>3014</v>
      </c>
      <c r="AC464">
        <v>40935</v>
      </c>
      <c r="AD464" t="s">
        <v>4476</v>
      </c>
      <c r="AE464" t="s">
        <v>3435</v>
      </c>
      <c r="AF464" t="s">
        <v>4960</v>
      </c>
      <c r="AG464" t="s">
        <v>2168</v>
      </c>
      <c r="AH464" t="s">
        <v>6162</v>
      </c>
      <c r="AJ464" t="s">
        <v>2164</v>
      </c>
      <c r="AK464">
        <v>1</v>
      </c>
      <c r="AL464" t="s">
        <v>4474</v>
      </c>
      <c r="AM464" t="s">
        <v>78</v>
      </c>
      <c r="AN464">
        <v>180400030605</v>
      </c>
      <c r="AO464" t="s">
        <v>78</v>
      </c>
      <c r="AP464" t="s">
        <v>78</v>
      </c>
      <c r="AQ464" t="s">
        <v>78</v>
      </c>
      <c r="AR464" t="s">
        <v>4430</v>
      </c>
      <c r="AS464" t="s">
        <v>4431</v>
      </c>
      <c r="AT464" t="s">
        <v>78</v>
      </c>
      <c r="AU464" t="s">
        <v>78</v>
      </c>
      <c r="AV464" t="s">
        <v>78</v>
      </c>
      <c r="AW464" t="s">
        <v>78</v>
      </c>
      <c r="AX464" t="s">
        <v>78</v>
      </c>
      <c r="AY464" t="s">
        <v>78</v>
      </c>
      <c r="AZ464" t="s">
        <v>78</v>
      </c>
      <c r="BA464" t="s">
        <v>78</v>
      </c>
      <c r="BB464" t="s">
        <v>78</v>
      </c>
      <c r="BC464" t="s">
        <v>55</v>
      </c>
      <c r="BD464" t="s">
        <v>78</v>
      </c>
      <c r="BE464" t="s">
        <v>78</v>
      </c>
      <c r="BF464" t="s">
        <v>78</v>
      </c>
      <c r="BG464" t="s">
        <v>78</v>
      </c>
      <c r="BH464" t="s">
        <v>78</v>
      </c>
      <c r="BI464" t="s">
        <v>78</v>
      </c>
      <c r="BJ464" t="s">
        <v>78</v>
      </c>
      <c r="BK464" t="s">
        <v>78</v>
      </c>
      <c r="BL464" t="s">
        <v>78</v>
      </c>
      <c r="BM464" t="s">
        <v>78</v>
      </c>
      <c r="BN464" t="s">
        <v>55</v>
      </c>
      <c r="BO464" t="s">
        <v>55</v>
      </c>
      <c r="BP464" t="s">
        <v>78</v>
      </c>
      <c r="BQ464" t="s">
        <v>4468</v>
      </c>
      <c r="BR464">
        <v>1800</v>
      </c>
      <c r="BS464" s="45">
        <v>40359</v>
      </c>
      <c r="BT464" s="45">
        <v>40935</v>
      </c>
    </row>
    <row r="465" spans="1:72" x14ac:dyDescent="0.25">
      <c r="A465">
        <v>462</v>
      </c>
      <c r="B465">
        <v>46660</v>
      </c>
      <c r="C465">
        <v>54054</v>
      </c>
      <c r="D465" t="s">
        <v>2355</v>
      </c>
      <c r="E465" t="s">
        <v>6163</v>
      </c>
      <c r="F465">
        <v>0</v>
      </c>
      <c r="H465">
        <v>0</v>
      </c>
      <c r="J465">
        <v>0</v>
      </c>
      <c r="O465">
        <v>2157222</v>
      </c>
      <c r="P465">
        <v>6299626</v>
      </c>
      <c r="Q465">
        <v>3</v>
      </c>
      <c r="R465">
        <v>37.915900000000001</v>
      </c>
      <c r="S465">
        <v>-121.4084</v>
      </c>
      <c r="T465" t="s">
        <v>1634</v>
      </c>
      <c r="U465" t="s">
        <v>2358</v>
      </c>
      <c r="V465" t="s">
        <v>87</v>
      </c>
      <c r="W465" t="s">
        <v>87</v>
      </c>
      <c r="X465" t="s">
        <v>4474</v>
      </c>
      <c r="Y465" t="s">
        <v>59</v>
      </c>
      <c r="Z465" t="s">
        <v>4853</v>
      </c>
      <c r="AA465" t="s">
        <v>6164</v>
      </c>
      <c r="AB465" t="s">
        <v>6165</v>
      </c>
      <c r="AC465">
        <v>40869</v>
      </c>
      <c r="AD465" t="s">
        <v>4476</v>
      </c>
      <c r="AE465" t="s">
        <v>3435</v>
      </c>
      <c r="AF465" t="s">
        <v>4905</v>
      </c>
      <c r="AG465" t="s">
        <v>2356</v>
      </c>
      <c r="AH465" t="s">
        <v>6166</v>
      </c>
      <c r="AJ465" t="s">
        <v>2357</v>
      </c>
      <c r="AK465" t="s">
        <v>78</v>
      </c>
      <c r="AL465" t="s">
        <v>78</v>
      </c>
      <c r="AM465" t="s">
        <v>78</v>
      </c>
      <c r="AN465" t="s">
        <v>78</v>
      </c>
      <c r="AO465" t="s">
        <v>78</v>
      </c>
      <c r="AP465" t="s">
        <v>78</v>
      </c>
      <c r="AQ465" t="s">
        <v>78</v>
      </c>
      <c r="AR465" t="s">
        <v>4430</v>
      </c>
      <c r="AS465" t="s">
        <v>4529</v>
      </c>
      <c r="AT465" t="s">
        <v>78</v>
      </c>
      <c r="AU465" t="s">
        <v>78</v>
      </c>
      <c r="AV465" t="s">
        <v>78</v>
      </c>
      <c r="AW465" t="s">
        <v>78</v>
      </c>
      <c r="AX465" t="s">
        <v>78</v>
      </c>
      <c r="AY465" t="s">
        <v>78</v>
      </c>
      <c r="AZ465" t="s">
        <v>78</v>
      </c>
      <c r="BA465" t="s">
        <v>78</v>
      </c>
      <c r="BB465" t="s">
        <v>78</v>
      </c>
      <c r="BC465" t="s">
        <v>78</v>
      </c>
      <c r="BD465" t="s">
        <v>55</v>
      </c>
      <c r="BE465" t="s">
        <v>78</v>
      </c>
      <c r="BF465" t="s">
        <v>78</v>
      </c>
      <c r="BG465" t="s">
        <v>78</v>
      </c>
      <c r="BH465" t="s">
        <v>78</v>
      </c>
      <c r="BI465" t="s">
        <v>78</v>
      </c>
      <c r="BJ465" t="s">
        <v>78</v>
      </c>
      <c r="BK465" t="s">
        <v>78</v>
      </c>
      <c r="BL465" t="s">
        <v>78</v>
      </c>
      <c r="BM465" t="s">
        <v>78</v>
      </c>
      <c r="BN465" t="s">
        <v>55</v>
      </c>
      <c r="BO465" t="s">
        <v>55</v>
      </c>
      <c r="BP465" t="s">
        <v>78</v>
      </c>
      <c r="BQ465" t="s">
        <v>4468</v>
      </c>
      <c r="BR465">
        <v>1800</v>
      </c>
      <c r="BS465" s="45">
        <v>40359</v>
      </c>
      <c r="BT465" s="45">
        <v>40862</v>
      </c>
    </row>
    <row r="466" spans="1:72" x14ac:dyDescent="0.25">
      <c r="A466">
        <v>463</v>
      </c>
      <c r="B466">
        <v>47479</v>
      </c>
      <c r="C466">
        <v>54947</v>
      </c>
      <c r="D466" t="s">
        <v>2987</v>
      </c>
      <c r="E466" t="s">
        <v>6167</v>
      </c>
      <c r="F466">
        <v>0</v>
      </c>
      <c r="H466">
        <v>0</v>
      </c>
      <c r="J466">
        <v>0</v>
      </c>
      <c r="O466">
        <v>2141847</v>
      </c>
      <c r="P466">
        <v>6308651</v>
      </c>
      <c r="Q466">
        <v>3</v>
      </c>
      <c r="R466">
        <v>37.873899999999999</v>
      </c>
      <c r="S466">
        <v>-121.3766</v>
      </c>
      <c r="T466" t="s">
        <v>1373</v>
      </c>
      <c r="U466" t="s">
        <v>692</v>
      </c>
      <c r="V466" t="s">
        <v>87</v>
      </c>
      <c r="W466" t="s">
        <v>87</v>
      </c>
      <c r="X466" t="s">
        <v>4474</v>
      </c>
      <c r="Y466" t="s">
        <v>59</v>
      </c>
      <c r="Z466" t="s">
        <v>4134</v>
      </c>
      <c r="AA466" t="s">
        <v>6168</v>
      </c>
      <c r="AB466" t="s">
        <v>6169</v>
      </c>
      <c r="AC466">
        <v>40912</v>
      </c>
      <c r="AD466" t="s">
        <v>4476</v>
      </c>
      <c r="AE466" t="s">
        <v>3435</v>
      </c>
      <c r="AF466" t="s">
        <v>4927</v>
      </c>
      <c r="AG466" t="s">
        <v>602</v>
      </c>
      <c r="AH466" t="s">
        <v>6170</v>
      </c>
      <c r="AJ466" t="s">
        <v>603</v>
      </c>
      <c r="AK466">
        <v>1</v>
      </c>
      <c r="AL466" t="s">
        <v>4474</v>
      </c>
      <c r="AM466" t="s">
        <v>78</v>
      </c>
      <c r="AN466">
        <v>180400030906</v>
      </c>
      <c r="AO466" t="s">
        <v>78</v>
      </c>
      <c r="AP466">
        <v>77.2</v>
      </c>
      <c r="AQ466" t="s">
        <v>78</v>
      </c>
      <c r="AR466" t="s">
        <v>4430</v>
      </c>
      <c r="AS466" t="s">
        <v>4431</v>
      </c>
      <c r="AT466" t="s">
        <v>78</v>
      </c>
      <c r="AU466" t="s">
        <v>78</v>
      </c>
      <c r="AV466" t="s">
        <v>78</v>
      </c>
      <c r="AW466" t="s">
        <v>78</v>
      </c>
      <c r="AX466" t="s">
        <v>78</v>
      </c>
      <c r="AY466" t="s">
        <v>78</v>
      </c>
      <c r="AZ466" t="s">
        <v>78</v>
      </c>
      <c r="BA466" t="s">
        <v>78</v>
      </c>
      <c r="BB466" t="s">
        <v>78</v>
      </c>
      <c r="BC466" t="s">
        <v>78</v>
      </c>
      <c r="BD466" t="s">
        <v>55</v>
      </c>
      <c r="BE466" t="s">
        <v>78</v>
      </c>
      <c r="BF466" t="s">
        <v>78</v>
      </c>
      <c r="BG466" t="s">
        <v>78</v>
      </c>
      <c r="BH466" t="s">
        <v>78</v>
      </c>
      <c r="BI466" t="s">
        <v>78</v>
      </c>
      <c r="BJ466" t="s">
        <v>78</v>
      </c>
      <c r="BK466" t="s">
        <v>78</v>
      </c>
      <c r="BL466" t="s">
        <v>78</v>
      </c>
      <c r="BM466" t="s">
        <v>78</v>
      </c>
      <c r="BN466" t="s">
        <v>55</v>
      </c>
      <c r="BO466" t="s">
        <v>55</v>
      </c>
      <c r="BP466" t="s">
        <v>78</v>
      </c>
      <c r="BQ466" t="s">
        <v>4468</v>
      </c>
      <c r="BR466">
        <v>1800</v>
      </c>
      <c r="BS466" s="45">
        <v>40358</v>
      </c>
      <c r="BT466" s="45">
        <v>40897</v>
      </c>
    </row>
    <row r="467" spans="1:72" x14ac:dyDescent="0.25">
      <c r="A467">
        <v>464</v>
      </c>
      <c r="B467">
        <v>47486</v>
      </c>
      <c r="C467">
        <v>54952</v>
      </c>
      <c r="D467" t="s">
        <v>2961</v>
      </c>
      <c r="E467" t="s">
        <v>6171</v>
      </c>
      <c r="F467">
        <v>2</v>
      </c>
      <c r="G467" t="s">
        <v>4420</v>
      </c>
      <c r="H467">
        <v>5</v>
      </c>
      <c r="I467" t="s">
        <v>4421</v>
      </c>
      <c r="J467">
        <v>10</v>
      </c>
      <c r="N467" t="s">
        <v>4423</v>
      </c>
      <c r="O467">
        <v>2108433</v>
      </c>
      <c r="P467">
        <v>6300689</v>
      </c>
      <c r="Q467">
        <v>3</v>
      </c>
      <c r="R467">
        <v>37.7819</v>
      </c>
      <c r="S467">
        <v>-121.40309999999999</v>
      </c>
      <c r="T467" t="s">
        <v>1634</v>
      </c>
      <c r="U467" t="s">
        <v>1202</v>
      </c>
      <c r="V467" t="s">
        <v>87</v>
      </c>
      <c r="W467" t="s">
        <v>87</v>
      </c>
      <c r="X467" t="s">
        <v>4474</v>
      </c>
      <c r="Y467" t="s">
        <v>59</v>
      </c>
      <c r="Z467" t="s">
        <v>4134</v>
      </c>
      <c r="AA467" t="s">
        <v>1730</v>
      </c>
      <c r="AB467" t="s">
        <v>6172</v>
      </c>
      <c r="AC467">
        <v>40912</v>
      </c>
      <c r="AD467" t="s">
        <v>4476</v>
      </c>
      <c r="AE467" t="s">
        <v>3435</v>
      </c>
      <c r="AF467" t="s">
        <v>5052</v>
      </c>
      <c r="AG467" t="s">
        <v>2928</v>
      </c>
      <c r="AH467" t="s">
        <v>6173</v>
      </c>
      <c r="AI467" t="s">
        <v>6174</v>
      </c>
      <c r="AJ467" t="s">
        <v>2928</v>
      </c>
      <c r="AK467">
        <v>1</v>
      </c>
      <c r="AL467" t="s">
        <v>4474</v>
      </c>
      <c r="AM467" t="s">
        <v>78</v>
      </c>
      <c r="AN467">
        <v>180400030601</v>
      </c>
      <c r="AO467" t="s">
        <v>78</v>
      </c>
      <c r="AP467" t="s">
        <v>78</v>
      </c>
      <c r="AQ467" t="s">
        <v>78</v>
      </c>
      <c r="AR467" t="s">
        <v>4430</v>
      </c>
      <c r="AS467" t="s">
        <v>4431</v>
      </c>
      <c r="AT467" t="s">
        <v>78</v>
      </c>
      <c r="AU467" t="s">
        <v>78</v>
      </c>
      <c r="AV467" t="s">
        <v>78</v>
      </c>
      <c r="AW467" t="s">
        <v>78</v>
      </c>
      <c r="AX467" t="s">
        <v>78</v>
      </c>
      <c r="AY467" t="s">
        <v>78</v>
      </c>
      <c r="AZ467" t="s">
        <v>78</v>
      </c>
      <c r="BA467" t="s">
        <v>78</v>
      </c>
      <c r="BB467" t="s">
        <v>78</v>
      </c>
      <c r="BC467" t="s">
        <v>78</v>
      </c>
      <c r="BD467" t="s">
        <v>55</v>
      </c>
      <c r="BE467" t="s">
        <v>78</v>
      </c>
      <c r="BF467" t="s">
        <v>78</v>
      </c>
      <c r="BG467" t="s">
        <v>78</v>
      </c>
      <c r="BH467" t="s">
        <v>78</v>
      </c>
      <c r="BI467" t="s">
        <v>78</v>
      </c>
      <c r="BJ467" t="s">
        <v>78</v>
      </c>
      <c r="BK467" t="s">
        <v>78</v>
      </c>
      <c r="BL467" t="s">
        <v>78</v>
      </c>
      <c r="BM467" t="s">
        <v>78</v>
      </c>
      <c r="BN467" t="s">
        <v>55</v>
      </c>
      <c r="BO467" t="s">
        <v>55</v>
      </c>
      <c r="BP467" t="s">
        <v>78</v>
      </c>
      <c r="BQ467" t="s">
        <v>4468</v>
      </c>
      <c r="BR467">
        <v>1800</v>
      </c>
      <c r="BS467" s="45">
        <v>40359</v>
      </c>
      <c r="BT467" s="45">
        <v>40912</v>
      </c>
    </row>
    <row r="468" spans="1:72" x14ac:dyDescent="0.25">
      <c r="A468">
        <v>465</v>
      </c>
      <c r="B468">
        <v>43945</v>
      </c>
      <c r="C468">
        <v>51563</v>
      </c>
      <c r="D468" t="s">
        <v>707</v>
      </c>
      <c r="E468" t="s">
        <v>6175</v>
      </c>
      <c r="F468">
        <v>1</v>
      </c>
      <c r="G468" t="s">
        <v>87</v>
      </c>
      <c r="H468">
        <v>5</v>
      </c>
      <c r="I468" t="s">
        <v>4421</v>
      </c>
      <c r="J468">
        <v>1</v>
      </c>
      <c r="K468" t="s">
        <v>4520</v>
      </c>
      <c r="L468" t="s">
        <v>4448</v>
      </c>
      <c r="M468" t="s">
        <v>4435</v>
      </c>
      <c r="N468" t="s">
        <v>4423</v>
      </c>
      <c r="O468">
        <v>2174279</v>
      </c>
      <c r="P468">
        <v>6308697</v>
      </c>
      <c r="Q468">
        <v>3</v>
      </c>
      <c r="R468">
        <v>37.962899999999998</v>
      </c>
      <c r="S468">
        <v>-121.3775</v>
      </c>
      <c r="T468" t="s">
        <v>216</v>
      </c>
      <c r="U468" t="s">
        <v>128</v>
      </c>
      <c r="V468" t="s">
        <v>87</v>
      </c>
      <c r="W468" t="s">
        <v>87</v>
      </c>
      <c r="X468" t="s">
        <v>4474</v>
      </c>
      <c r="Y468" t="s">
        <v>59</v>
      </c>
      <c r="Z468" t="s">
        <v>4853</v>
      </c>
      <c r="AA468" t="s">
        <v>6176</v>
      </c>
      <c r="AC468">
        <v>40281</v>
      </c>
      <c r="AD468" t="s">
        <v>4476</v>
      </c>
      <c r="AE468" t="s">
        <v>3435</v>
      </c>
      <c r="AF468" t="s">
        <v>5688</v>
      </c>
      <c r="AG468" t="s">
        <v>701</v>
      </c>
      <c r="AH468" t="s">
        <v>6177</v>
      </c>
      <c r="AI468" t="s">
        <v>6178</v>
      </c>
      <c r="AJ468" t="s">
        <v>702</v>
      </c>
      <c r="AK468">
        <v>1</v>
      </c>
      <c r="AL468" t="s">
        <v>4474</v>
      </c>
      <c r="AM468" t="s">
        <v>78</v>
      </c>
      <c r="AN468">
        <v>180400030501</v>
      </c>
      <c r="AO468" t="s">
        <v>78</v>
      </c>
      <c r="AP468">
        <v>200</v>
      </c>
      <c r="AQ468" t="s">
        <v>78</v>
      </c>
      <c r="AR468" t="s">
        <v>4430</v>
      </c>
      <c r="AS468" t="s">
        <v>4431</v>
      </c>
      <c r="AT468" t="s">
        <v>78</v>
      </c>
      <c r="AU468" t="s">
        <v>78</v>
      </c>
      <c r="AV468" t="s">
        <v>78</v>
      </c>
      <c r="AW468" t="s">
        <v>78</v>
      </c>
      <c r="AX468" t="s">
        <v>78</v>
      </c>
      <c r="AY468" t="s">
        <v>78</v>
      </c>
      <c r="AZ468" t="s">
        <v>78</v>
      </c>
      <c r="BA468" t="s">
        <v>78</v>
      </c>
      <c r="BB468" t="s">
        <v>78</v>
      </c>
      <c r="BC468" t="s">
        <v>78</v>
      </c>
      <c r="BD468" t="s">
        <v>55</v>
      </c>
      <c r="BE468" t="s">
        <v>78</v>
      </c>
      <c r="BF468" t="s">
        <v>78</v>
      </c>
      <c r="BG468" t="s">
        <v>78</v>
      </c>
      <c r="BH468" t="s">
        <v>78</v>
      </c>
      <c r="BI468" t="s">
        <v>78</v>
      </c>
      <c r="BJ468" t="s">
        <v>78</v>
      </c>
      <c r="BK468" t="s">
        <v>78</v>
      </c>
      <c r="BL468" t="s">
        <v>78</v>
      </c>
      <c r="BM468" t="s">
        <v>78</v>
      </c>
      <c r="BN468" t="s">
        <v>55</v>
      </c>
      <c r="BO468" t="s">
        <v>55</v>
      </c>
      <c r="BP468" t="s">
        <v>78</v>
      </c>
      <c r="BQ468" t="s">
        <v>4432</v>
      </c>
      <c r="BR468">
        <v>1800</v>
      </c>
      <c r="BS468" s="45">
        <v>39919</v>
      </c>
      <c r="BT468" s="45">
        <v>39919</v>
      </c>
    </row>
    <row r="469" spans="1:72" x14ac:dyDescent="0.25">
      <c r="A469">
        <v>466</v>
      </c>
      <c r="B469">
        <v>44106</v>
      </c>
      <c r="C469">
        <v>52271</v>
      </c>
      <c r="D469" t="s">
        <v>1228</v>
      </c>
      <c r="E469" t="s">
        <v>6179</v>
      </c>
      <c r="F469">
        <v>2</v>
      </c>
      <c r="G469" t="s">
        <v>4420</v>
      </c>
      <c r="H469">
        <v>5</v>
      </c>
      <c r="I469" t="s">
        <v>4421</v>
      </c>
      <c r="J469">
        <v>6</v>
      </c>
      <c r="L469" t="s">
        <v>4434</v>
      </c>
      <c r="M469" t="s">
        <v>4448</v>
      </c>
      <c r="N469" t="s">
        <v>4423</v>
      </c>
      <c r="O469">
        <v>2111158</v>
      </c>
      <c r="P469">
        <v>6279600</v>
      </c>
      <c r="Q469">
        <v>3</v>
      </c>
      <c r="R469">
        <v>37.788800000000002</v>
      </c>
      <c r="S469">
        <v>-121.4761</v>
      </c>
      <c r="T469" t="s">
        <v>128</v>
      </c>
      <c r="U469" t="s">
        <v>397</v>
      </c>
      <c r="V469" t="s">
        <v>87</v>
      </c>
      <c r="W469" t="s">
        <v>87</v>
      </c>
      <c r="X469" t="s">
        <v>4474</v>
      </c>
      <c r="Y469" t="s">
        <v>59</v>
      </c>
      <c r="Z469" t="s">
        <v>4134</v>
      </c>
      <c r="AA469" t="s">
        <v>1229</v>
      </c>
      <c r="AB469" t="s">
        <v>6180</v>
      </c>
      <c r="AC469">
        <v>40388</v>
      </c>
      <c r="AD469" t="s">
        <v>4476</v>
      </c>
      <c r="AE469" t="s">
        <v>3435</v>
      </c>
      <c r="AF469" t="s">
        <v>4960</v>
      </c>
      <c r="AG469" t="s">
        <v>1200</v>
      </c>
      <c r="AH469" t="s">
        <v>6181</v>
      </c>
      <c r="AI469" t="s">
        <v>6182</v>
      </c>
      <c r="AJ469" t="s">
        <v>1201</v>
      </c>
      <c r="AK469">
        <v>1</v>
      </c>
      <c r="AL469" t="s">
        <v>4474</v>
      </c>
      <c r="AM469" t="s">
        <v>78</v>
      </c>
      <c r="AN469">
        <v>180400030605</v>
      </c>
      <c r="AO469" t="s">
        <v>78</v>
      </c>
      <c r="AP469">
        <v>4607.1000000000004</v>
      </c>
      <c r="AQ469" t="s">
        <v>78</v>
      </c>
      <c r="AR469" t="s">
        <v>4430</v>
      </c>
      <c r="AS469" t="s">
        <v>4431</v>
      </c>
      <c r="AT469" t="s">
        <v>78</v>
      </c>
      <c r="AU469" t="s">
        <v>78</v>
      </c>
      <c r="AV469" t="s">
        <v>78</v>
      </c>
      <c r="AW469" t="s">
        <v>78</v>
      </c>
      <c r="AX469" t="s">
        <v>78</v>
      </c>
      <c r="AY469" t="s">
        <v>78</v>
      </c>
      <c r="AZ469" t="s">
        <v>78</v>
      </c>
      <c r="BA469" t="s">
        <v>78</v>
      </c>
      <c r="BB469" t="s">
        <v>78</v>
      </c>
      <c r="BC469" t="s">
        <v>78</v>
      </c>
      <c r="BD469" t="s">
        <v>55</v>
      </c>
      <c r="BE469" t="s">
        <v>78</v>
      </c>
      <c r="BF469" t="s">
        <v>78</v>
      </c>
      <c r="BG469" t="s">
        <v>78</v>
      </c>
      <c r="BH469" t="s">
        <v>78</v>
      </c>
      <c r="BI469" t="s">
        <v>78</v>
      </c>
      <c r="BJ469" t="s">
        <v>78</v>
      </c>
      <c r="BK469" t="s">
        <v>78</v>
      </c>
      <c r="BL469" t="s">
        <v>78</v>
      </c>
      <c r="BM469" t="s">
        <v>78</v>
      </c>
      <c r="BN469" t="s">
        <v>55</v>
      </c>
      <c r="BO469" t="s">
        <v>55</v>
      </c>
      <c r="BP469" t="s">
        <v>78</v>
      </c>
      <c r="BQ469" t="s">
        <v>4432</v>
      </c>
      <c r="BR469">
        <v>1912</v>
      </c>
      <c r="BS469" s="45">
        <v>40354</v>
      </c>
      <c r="BT469" s="45">
        <v>40354</v>
      </c>
    </row>
    <row r="470" spans="1:72" x14ac:dyDescent="0.25">
      <c r="A470">
        <v>467</v>
      </c>
      <c r="B470">
        <v>44119</v>
      </c>
      <c r="C470">
        <v>52027</v>
      </c>
      <c r="D470" t="s">
        <v>1062</v>
      </c>
      <c r="E470" t="s">
        <v>6183</v>
      </c>
      <c r="F470">
        <v>3</v>
      </c>
      <c r="G470" t="s">
        <v>87</v>
      </c>
      <c r="H470">
        <v>5</v>
      </c>
      <c r="I470" t="s">
        <v>4421</v>
      </c>
      <c r="J470">
        <v>35</v>
      </c>
      <c r="L470" t="s">
        <v>4422</v>
      </c>
      <c r="N470" t="s">
        <v>4423</v>
      </c>
      <c r="O470">
        <v>2214080</v>
      </c>
      <c r="P470">
        <v>6304821</v>
      </c>
      <c r="Q470">
        <v>3</v>
      </c>
      <c r="R470">
        <v>38.072099999999999</v>
      </c>
      <c r="S470">
        <v>-121.39230000000001</v>
      </c>
      <c r="T470" t="s">
        <v>1009</v>
      </c>
      <c r="U470" t="s">
        <v>4888</v>
      </c>
      <c r="V470" t="s">
        <v>87</v>
      </c>
      <c r="W470" t="s">
        <v>87</v>
      </c>
      <c r="X470" t="s">
        <v>4474</v>
      </c>
      <c r="Y470" t="s">
        <v>59</v>
      </c>
      <c r="Z470" t="s">
        <v>4334</v>
      </c>
      <c r="AA470" t="s">
        <v>6184</v>
      </c>
      <c r="AB470" t="s">
        <v>6185</v>
      </c>
      <c r="AC470">
        <v>40428</v>
      </c>
      <c r="AD470" t="s">
        <v>4476</v>
      </c>
      <c r="AE470" t="s">
        <v>3435</v>
      </c>
      <c r="AF470" t="s">
        <v>4891</v>
      </c>
      <c r="AG470" t="s">
        <v>1024</v>
      </c>
      <c r="AH470" t="s">
        <v>6186</v>
      </c>
      <c r="AI470" t="s">
        <v>6187</v>
      </c>
      <c r="AJ470" t="s">
        <v>1025</v>
      </c>
      <c r="AK470">
        <v>1</v>
      </c>
      <c r="AL470" t="s">
        <v>4474</v>
      </c>
      <c r="AM470" t="s">
        <v>78</v>
      </c>
      <c r="AN470">
        <v>180400030902</v>
      </c>
      <c r="AO470" t="s">
        <v>78</v>
      </c>
      <c r="AP470">
        <v>339.8</v>
      </c>
      <c r="AQ470" t="s">
        <v>78</v>
      </c>
      <c r="AR470" t="s">
        <v>4430</v>
      </c>
      <c r="AS470" t="s">
        <v>4431</v>
      </c>
      <c r="AT470" t="s">
        <v>78</v>
      </c>
      <c r="AU470" t="s">
        <v>78</v>
      </c>
      <c r="AV470" t="s">
        <v>78</v>
      </c>
      <c r="AW470" t="s">
        <v>78</v>
      </c>
      <c r="AX470" t="s">
        <v>78</v>
      </c>
      <c r="AY470" t="s">
        <v>78</v>
      </c>
      <c r="AZ470" t="s">
        <v>78</v>
      </c>
      <c r="BA470" t="s">
        <v>78</v>
      </c>
      <c r="BB470" t="s">
        <v>78</v>
      </c>
      <c r="BC470" t="s">
        <v>78</v>
      </c>
      <c r="BD470" t="s">
        <v>55</v>
      </c>
      <c r="BE470" t="s">
        <v>78</v>
      </c>
      <c r="BF470" t="s">
        <v>78</v>
      </c>
      <c r="BG470" t="s">
        <v>78</v>
      </c>
      <c r="BH470" t="s">
        <v>78</v>
      </c>
      <c r="BI470" t="s">
        <v>78</v>
      </c>
      <c r="BJ470" t="s">
        <v>78</v>
      </c>
      <c r="BK470" t="s">
        <v>78</v>
      </c>
      <c r="BL470" t="s">
        <v>78</v>
      </c>
      <c r="BM470" t="s">
        <v>78</v>
      </c>
      <c r="BN470" t="s">
        <v>55</v>
      </c>
      <c r="BO470" t="s">
        <v>55</v>
      </c>
      <c r="BP470" t="s">
        <v>78</v>
      </c>
      <c r="BQ470" t="s">
        <v>4468</v>
      </c>
      <c r="BR470">
        <v>1800</v>
      </c>
      <c r="BS470" s="45">
        <v>40359</v>
      </c>
      <c r="BT470" s="45">
        <v>40359</v>
      </c>
    </row>
    <row r="471" spans="1:72" x14ac:dyDescent="0.25">
      <c r="A471">
        <v>468</v>
      </c>
      <c r="B471">
        <v>47217</v>
      </c>
      <c r="C471">
        <v>54623</v>
      </c>
      <c r="D471" t="s">
        <v>3101</v>
      </c>
      <c r="E471" t="s">
        <v>6188</v>
      </c>
      <c r="F471">
        <v>3</v>
      </c>
      <c r="G471" t="s">
        <v>87</v>
      </c>
      <c r="H471">
        <v>5</v>
      </c>
      <c r="I471" t="s">
        <v>4421</v>
      </c>
      <c r="J471">
        <v>4</v>
      </c>
      <c r="N471" t="s">
        <v>4423</v>
      </c>
      <c r="O471">
        <v>2241250</v>
      </c>
      <c r="P471">
        <v>6293999</v>
      </c>
      <c r="Q471">
        <v>3</v>
      </c>
      <c r="R471">
        <v>38.146500000000003</v>
      </c>
      <c r="S471">
        <v>-121.4308</v>
      </c>
      <c r="T471" t="s">
        <v>1373</v>
      </c>
      <c r="U471" t="s">
        <v>4858</v>
      </c>
      <c r="V471" t="s">
        <v>87</v>
      </c>
      <c r="W471" t="s">
        <v>87</v>
      </c>
      <c r="X471" t="s">
        <v>4474</v>
      </c>
      <c r="Y471" t="s">
        <v>59</v>
      </c>
      <c r="Z471" t="s">
        <v>4859</v>
      </c>
      <c r="AA471" t="s">
        <v>3104</v>
      </c>
      <c r="AC471">
        <v>40899</v>
      </c>
      <c r="AD471" t="s">
        <v>4476</v>
      </c>
      <c r="AE471" t="s">
        <v>4558</v>
      </c>
      <c r="AF471" t="s">
        <v>4106</v>
      </c>
      <c r="AG471" t="s">
        <v>3102</v>
      </c>
      <c r="AH471" t="s">
        <v>6189</v>
      </c>
      <c r="AI471" t="s">
        <v>6190</v>
      </c>
      <c r="AJ471" t="s">
        <v>3103</v>
      </c>
      <c r="AK471">
        <v>1</v>
      </c>
      <c r="AL471" t="s">
        <v>4474</v>
      </c>
      <c r="AM471" t="s">
        <v>78</v>
      </c>
      <c r="AN471">
        <v>180400121105</v>
      </c>
      <c r="AO471" t="s">
        <v>78</v>
      </c>
      <c r="AP471">
        <v>360</v>
      </c>
      <c r="AQ471" t="s">
        <v>78</v>
      </c>
      <c r="AR471" t="s">
        <v>4430</v>
      </c>
      <c r="AS471" t="s">
        <v>4431</v>
      </c>
      <c r="AT471" t="s">
        <v>78</v>
      </c>
      <c r="AU471" t="s">
        <v>78</v>
      </c>
      <c r="AV471" t="s">
        <v>78</v>
      </c>
      <c r="AW471" t="s">
        <v>78</v>
      </c>
      <c r="AX471" t="s">
        <v>78</v>
      </c>
      <c r="AY471" t="s">
        <v>78</v>
      </c>
      <c r="AZ471" t="s">
        <v>78</v>
      </c>
      <c r="BA471" t="s">
        <v>78</v>
      </c>
      <c r="BB471" t="s">
        <v>78</v>
      </c>
      <c r="BC471" t="s">
        <v>78</v>
      </c>
      <c r="BD471" t="s">
        <v>55</v>
      </c>
      <c r="BE471" t="s">
        <v>78</v>
      </c>
      <c r="BF471" t="s">
        <v>78</v>
      </c>
      <c r="BG471" t="s">
        <v>78</v>
      </c>
      <c r="BH471" t="s">
        <v>78</v>
      </c>
      <c r="BI471" t="s">
        <v>78</v>
      </c>
      <c r="BJ471" t="s">
        <v>78</v>
      </c>
      <c r="BK471" t="s">
        <v>78</v>
      </c>
      <c r="BL471" t="s">
        <v>78</v>
      </c>
      <c r="BM471" t="s">
        <v>78</v>
      </c>
      <c r="BN471" t="s">
        <v>55</v>
      </c>
      <c r="BO471" t="s">
        <v>55</v>
      </c>
      <c r="BP471" t="s">
        <v>78</v>
      </c>
      <c r="BQ471" t="s">
        <v>4432</v>
      </c>
      <c r="BR471">
        <v>1800</v>
      </c>
      <c r="BS471" s="45">
        <v>40360</v>
      </c>
      <c r="BT471" s="45">
        <v>40899</v>
      </c>
    </row>
    <row r="472" spans="1:72" x14ac:dyDescent="0.25">
      <c r="A472">
        <v>469</v>
      </c>
      <c r="B472">
        <v>47851</v>
      </c>
      <c r="C472">
        <v>55366</v>
      </c>
      <c r="D472" t="s">
        <v>2234</v>
      </c>
      <c r="E472" t="s">
        <v>6191</v>
      </c>
      <c r="F472">
        <v>0</v>
      </c>
      <c r="H472">
        <v>0</v>
      </c>
      <c r="J472">
        <v>0</v>
      </c>
      <c r="O472">
        <v>2271746</v>
      </c>
      <c r="P472">
        <v>6277193</v>
      </c>
      <c r="Q472">
        <v>3</v>
      </c>
      <c r="R472">
        <v>38.229700000000001</v>
      </c>
      <c r="S472">
        <v>-121.4903</v>
      </c>
      <c r="T472" t="s">
        <v>1373</v>
      </c>
      <c r="U472" t="s">
        <v>306</v>
      </c>
      <c r="V472" t="s">
        <v>87</v>
      </c>
      <c r="W472" t="s">
        <v>87</v>
      </c>
      <c r="X472" t="s">
        <v>4474</v>
      </c>
      <c r="Y472" t="s">
        <v>59</v>
      </c>
      <c r="Z472" t="s">
        <v>4859</v>
      </c>
      <c r="AA472" t="s">
        <v>2236</v>
      </c>
      <c r="AC472">
        <v>40946</v>
      </c>
      <c r="AD472" t="s">
        <v>4476</v>
      </c>
      <c r="AE472" t="s">
        <v>4558</v>
      </c>
      <c r="AF472" t="s">
        <v>5046</v>
      </c>
      <c r="AG472" t="s">
        <v>2244</v>
      </c>
      <c r="AH472" t="s">
        <v>6192</v>
      </c>
      <c r="AJ472" t="s">
        <v>6193</v>
      </c>
      <c r="AK472">
        <v>1</v>
      </c>
      <c r="AL472" t="s">
        <v>4474</v>
      </c>
      <c r="AM472" t="s">
        <v>78</v>
      </c>
      <c r="AN472">
        <v>180400121102</v>
      </c>
      <c r="AO472" t="s">
        <v>78</v>
      </c>
      <c r="AP472">
        <v>320</v>
      </c>
      <c r="AQ472" t="s">
        <v>78</v>
      </c>
      <c r="AR472" t="s">
        <v>4430</v>
      </c>
      <c r="AS472" t="s">
        <v>4431</v>
      </c>
      <c r="AT472" t="s">
        <v>78</v>
      </c>
      <c r="AU472" t="s">
        <v>78</v>
      </c>
      <c r="AV472" t="s">
        <v>78</v>
      </c>
      <c r="AW472" t="s">
        <v>78</v>
      </c>
      <c r="AX472" t="s">
        <v>78</v>
      </c>
      <c r="AY472" t="s">
        <v>78</v>
      </c>
      <c r="AZ472" t="s">
        <v>78</v>
      </c>
      <c r="BA472" t="s">
        <v>78</v>
      </c>
      <c r="BB472" t="s">
        <v>78</v>
      </c>
      <c r="BC472" t="s">
        <v>78</v>
      </c>
      <c r="BD472" t="s">
        <v>55</v>
      </c>
      <c r="BE472" t="s">
        <v>78</v>
      </c>
      <c r="BF472" t="s">
        <v>78</v>
      </c>
      <c r="BG472" t="s">
        <v>78</v>
      </c>
      <c r="BH472" t="s">
        <v>78</v>
      </c>
      <c r="BI472" t="s">
        <v>78</v>
      </c>
      <c r="BJ472" t="s">
        <v>78</v>
      </c>
      <c r="BK472" t="s">
        <v>78</v>
      </c>
      <c r="BL472" t="s">
        <v>78</v>
      </c>
      <c r="BM472" t="s">
        <v>78</v>
      </c>
      <c r="BN472" t="s">
        <v>55</v>
      </c>
      <c r="BO472" t="s">
        <v>55</v>
      </c>
      <c r="BP472" t="s">
        <v>78</v>
      </c>
      <c r="BQ472" t="s">
        <v>4468</v>
      </c>
      <c r="BR472">
        <v>1800</v>
      </c>
      <c r="BS472" s="45">
        <v>40352</v>
      </c>
      <c r="BT472" s="45">
        <v>40938</v>
      </c>
    </row>
    <row r="473" spans="1:72" x14ac:dyDescent="0.25">
      <c r="A473">
        <v>470</v>
      </c>
      <c r="B473">
        <v>47852</v>
      </c>
      <c r="C473">
        <v>55374</v>
      </c>
      <c r="D473" t="s">
        <v>2239</v>
      </c>
      <c r="E473" t="s">
        <v>6194</v>
      </c>
      <c r="F473">
        <v>0</v>
      </c>
      <c r="H473">
        <v>0</v>
      </c>
      <c r="J473">
        <v>0</v>
      </c>
      <c r="O473">
        <v>2096463</v>
      </c>
      <c r="P473">
        <v>6329478</v>
      </c>
      <c r="Q473">
        <v>3</v>
      </c>
      <c r="R473">
        <v>37.7498</v>
      </c>
      <c r="S473">
        <v>-121.3031</v>
      </c>
      <c r="T473" t="s">
        <v>1373</v>
      </c>
      <c r="U473" t="s">
        <v>6195</v>
      </c>
      <c r="V473" t="s">
        <v>87</v>
      </c>
      <c r="W473" t="s">
        <v>87</v>
      </c>
      <c r="X473" t="s">
        <v>4474</v>
      </c>
      <c r="Y473" t="s">
        <v>59</v>
      </c>
      <c r="Z473" t="s">
        <v>4475</v>
      </c>
      <c r="AA473" t="s">
        <v>2241</v>
      </c>
      <c r="AC473">
        <v>40946</v>
      </c>
      <c r="AD473" t="s">
        <v>4476</v>
      </c>
      <c r="AE473" t="s">
        <v>3435</v>
      </c>
      <c r="AF473" t="s">
        <v>5052</v>
      </c>
      <c r="AG473" t="s">
        <v>2240</v>
      </c>
      <c r="AH473" t="s">
        <v>6196</v>
      </c>
      <c r="AJ473" t="s">
        <v>6197</v>
      </c>
      <c r="AK473">
        <v>1</v>
      </c>
      <c r="AL473" t="s">
        <v>4474</v>
      </c>
      <c r="AM473" t="s">
        <v>78</v>
      </c>
      <c r="AN473">
        <v>180400030601</v>
      </c>
      <c r="AO473" t="s">
        <v>78</v>
      </c>
      <c r="AP473">
        <v>1163</v>
      </c>
      <c r="AQ473" t="s">
        <v>78</v>
      </c>
      <c r="AR473" t="s">
        <v>4430</v>
      </c>
      <c r="AS473" t="s">
        <v>4431</v>
      </c>
      <c r="AT473" t="s">
        <v>78</v>
      </c>
      <c r="AU473" t="s">
        <v>78</v>
      </c>
      <c r="AV473" t="s">
        <v>78</v>
      </c>
      <c r="AW473" t="s">
        <v>78</v>
      </c>
      <c r="AX473" t="s">
        <v>78</v>
      </c>
      <c r="AY473" t="s">
        <v>78</v>
      </c>
      <c r="AZ473" t="s">
        <v>78</v>
      </c>
      <c r="BA473" t="s">
        <v>78</v>
      </c>
      <c r="BB473" t="s">
        <v>78</v>
      </c>
      <c r="BC473" t="s">
        <v>78</v>
      </c>
      <c r="BD473" t="s">
        <v>55</v>
      </c>
      <c r="BE473" t="s">
        <v>78</v>
      </c>
      <c r="BF473" t="s">
        <v>78</v>
      </c>
      <c r="BG473" t="s">
        <v>78</v>
      </c>
      <c r="BH473" t="s">
        <v>78</v>
      </c>
      <c r="BI473" t="s">
        <v>78</v>
      </c>
      <c r="BJ473" t="s">
        <v>78</v>
      </c>
      <c r="BK473" t="s">
        <v>78</v>
      </c>
      <c r="BL473" t="s">
        <v>78</v>
      </c>
      <c r="BM473" t="s">
        <v>78</v>
      </c>
      <c r="BN473" t="s">
        <v>55</v>
      </c>
      <c r="BO473" t="s">
        <v>78</v>
      </c>
      <c r="BP473" t="s">
        <v>78</v>
      </c>
      <c r="BQ473" t="s">
        <v>4432</v>
      </c>
      <c r="BR473">
        <v>1900</v>
      </c>
      <c r="BS473" s="45">
        <v>40361</v>
      </c>
      <c r="BT473" s="45">
        <v>40938</v>
      </c>
    </row>
    <row r="474" spans="1:72" x14ac:dyDescent="0.25">
      <c r="A474">
        <v>471</v>
      </c>
      <c r="B474">
        <v>47853</v>
      </c>
      <c r="C474">
        <v>55375</v>
      </c>
      <c r="D474" t="s">
        <v>2243</v>
      </c>
      <c r="E474" t="s">
        <v>6198</v>
      </c>
      <c r="F474">
        <v>0</v>
      </c>
      <c r="H474">
        <v>0</v>
      </c>
      <c r="J474">
        <v>0</v>
      </c>
      <c r="O474">
        <v>1847378</v>
      </c>
      <c r="P474">
        <v>6737142</v>
      </c>
      <c r="Q474">
        <v>2</v>
      </c>
      <c r="R474">
        <v>38.2333</v>
      </c>
      <c r="S474">
        <v>-121.3891</v>
      </c>
      <c r="T474" t="s">
        <v>1373</v>
      </c>
      <c r="U474" t="s">
        <v>1888</v>
      </c>
      <c r="V474" t="s">
        <v>87</v>
      </c>
      <c r="W474" t="s">
        <v>87</v>
      </c>
      <c r="X474" t="s">
        <v>4474</v>
      </c>
      <c r="Y474" t="s">
        <v>341</v>
      </c>
      <c r="Z474" t="s">
        <v>4859</v>
      </c>
      <c r="AA474" t="s">
        <v>2246</v>
      </c>
      <c r="AC474">
        <v>40998</v>
      </c>
      <c r="AD474" t="s">
        <v>4476</v>
      </c>
      <c r="AE474" t="s">
        <v>4558</v>
      </c>
      <c r="AF474" t="s">
        <v>5535</v>
      </c>
      <c r="AG474" t="s">
        <v>2244</v>
      </c>
      <c r="AH474" t="s">
        <v>6199</v>
      </c>
      <c r="AJ474" t="s">
        <v>6193</v>
      </c>
      <c r="AK474">
        <v>1</v>
      </c>
      <c r="AL474" t="s">
        <v>4474</v>
      </c>
      <c r="AM474" t="s">
        <v>78</v>
      </c>
      <c r="AN474">
        <v>180400121103</v>
      </c>
      <c r="AO474" t="s">
        <v>78</v>
      </c>
      <c r="AP474">
        <v>400</v>
      </c>
      <c r="AQ474" t="s">
        <v>78</v>
      </c>
      <c r="AR474" t="s">
        <v>4430</v>
      </c>
      <c r="AS474" t="s">
        <v>4431</v>
      </c>
      <c r="AT474" t="s">
        <v>78</v>
      </c>
      <c r="AU474" t="s">
        <v>78</v>
      </c>
      <c r="AV474" t="s">
        <v>78</v>
      </c>
      <c r="AW474" t="s">
        <v>78</v>
      </c>
      <c r="AX474" t="s">
        <v>78</v>
      </c>
      <c r="AY474" t="s">
        <v>78</v>
      </c>
      <c r="AZ474" t="s">
        <v>78</v>
      </c>
      <c r="BA474" t="s">
        <v>78</v>
      </c>
      <c r="BB474" t="s">
        <v>78</v>
      </c>
      <c r="BC474" t="s">
        <v>78</v>
      </c>
      <c r="BD474" t="s">
        <v>55</v>
      </c>
      <c r="BE474" t="s">
        <v>78</v>
      </c>
      <c r="BF474" t="s">
        <v>78</v>
      </c>
      <c r="BG474" t="s">
        <v>78</v>
      </c>
      <c r="BH474" t="s">
        <v>78</v>
      </c>
      <c r="BI474" t="s">
        <v>78</v>
      </c>
      <c r="BJ474" t="s">
        <v>78</v>
      </c>
      <c r="BK474" t="s">
        <v>78</v>
      </c>
      <c r="BL474" t="s">
        <v>78</v>
      </c>
      <c r="BM474" t="s">
        <v>78</v>
      </c>
      <c r="BN474" t="s">
        <v>55</v>
      </c>
      <c r="BO474" t="s">
        <v>55</v>
      </c>
      <c r="BP474" t="s">
        <v>78</v>
      </c>
      <c r="BQ474" t="s">
        <v>4468</v>
      </c>
      <c r="BR474">
        <v>1800</v>
      </c>
      <c r="BS474" s="45">
        <v>40352</v>
      </c>
      <c r="BT474" s="45">
        <v>40938</v>
      </c>
    </row>
    <row r="475" spans="1:72" x14ac:dyDescent="0.25">
      <c r="A475">
        <v>472</v>
      </c>
      <c r="B475">
        <v>47858</v>
      </c>
      <c r="C475">
        <v>55402</v>
      </c>
      <c r="D475" t="s">
        <v>2253</v>
      </c>
      <c r="E475" t="s">
        <v>6200</v>
      </c>
      <c r="F475">
        <v>3</v>
      </c>
      <c r="G475" t="s">
        <v>87</v>
      </c>
      <c r="H475">
        <v>5</v>
      </c>
      <c r="I475" t="s">
        <v>4421</v>
      </c>
      <c r="J475">
        <v>21</v>
      </c>
      <c r="N475" t="s">
        <v>4423</v>
      </c>
      <c r="O475">
        <v>2219593</v>
      </c>
      <c r="P475">
        <v>6295781</v>
      </c>
      <c r="Q475">
        <v>3</v>
      </c>
      <c r="R475">
        <v>38.087000000000003</v>
      </c>
      <c r="S475">
        <v>-121.4238</v>
      </c>
      <c r="T475" t="s">
        <v>128</v>
      </c>
      <c r="U475" t="s">
        <v>1117</v>
      </c>
      <c r="V475" t="s">
        <v>87</v>
      </c>
      <c r="W475" t="s">
        <v>87</v>
      </c>
      <c r="X475" t="s">
        <v>4474</v>
      </c>
      <c r="Y475" t="s">
        <v>59</v>
      </c>
      <c r="Z475" t="s">
        <v>4334</v>
      </c>
      <c r="AB475" t="s">
        <v>6201</v>
      </c>
      <c r="AC475">
        <v>40946</v>
      </c>
      <c r="AD475" t="s">
        <v>4476</v>
      </c>
      <c r="AE475" t="s">
        <v>3435</v>
      </c>
      <c r="AF475" t="s">
        <v>4927</v>
      </c>
      <c r="AG475" t="s">
        <v>2250</v>
      </c>
      <c r="AH475" t="s">
        <v>6202</v>
      </c>
      <c r="AI475" t="s">
        <v>5880</v>
      </c>
      <c r="AJ475" t="s">
        <v>6203</v>
      </c>
      <c r="AK475">
        <v>1</v>
      </c>
      <c r="AL475" t="s">
        <v>4474</v>
      </c>
      <c r="AM475" t="s">
        <v>78</v>
      </c>
      <c r="AN475">
        <v>180400030906</v>
      </c>
      <c r="AO475" t="s">
        <v>78</v>
      </c>
      <c r="AP475" t="s">
        <v>78</v>
      </c>
      <c r="AQ475" t="s">
        <v>78</v>
      </c>
      <c r="AR475" t="s">
        <v>4430</v>
      </c>
      <c r="AS475" t="s">
        <v>4431</v>
      </c>
      <c r="AT475" t="s">
        <v>78</v>
      </c>
      <c r="AU475" t="s">
        <v>78</v>
      </c>
      <c r="AV475" t="s">
        <v>78</v>
      </c>
      <c r="AW475" t="s">
        <v>78</v>
      </c>
      <c r="AX475" t="s">
        <v>78</v>
      </c>
      <c r="AY475" t="s">
        <v>78</v>
      </c>
      <c r="AZ475" t="s">
        <v>78</v>
      </c>
      <c r="BA475" t="s">
        <v>78</v>
      </c>
      <c r="BB475" t="s">
        <v>78</v>
      </c>
      <c r="BC475" t="s">
        <v>78</v>
      </c>
      <c r="BD475" t="s">
        <v>55</v>
      </c>
      <c r="BE475" t="s">
        <v>78</v>
      </c>
      <c r="BF475" t="s">
        <v>78</v>
      </c>
      <c r="BG475" t="s">
        <v>78</v>
      </c>
      <c r="BH475" t="s">
        <v>78</v>
      </c>
      <c r="BI475" t="s">
        <v>78</v>
      </c>
      <c r="BJ475" t="s">
        <v>78</v>
      </c>
      <c r="BK475" t="s">
        <v>78</v>
      </c>
      <c r="BL475" t="s">
        <v>78</v>
      </c>
      <c r="BM475" t="s">
        <v>78</v>
      </c>
      <c r="BN475" t="s">
        <v>55</v>
      </c>
      <c r="BO475" t="s">
        <v>55</v>
      </c>
      <c r="BP475" t="s">
        <v>78</v>
      </c>
      <c r="BQ475" t="s">
        <v>4468</v>
      </c>
      <c r="BR475">
        <v>1800</v>
      </c>
      <c r="BS475" s="45">
        <v>40344</v>
      </c>
      <c r="BT475" s="45">
        <v>40939</v>
      </c>
    </row>
    <row r="476" spans="1:72" x14ac:dyDescent="0.25">
      <c r="A476">
        <v>473</v>
      </c>
      <c r="B476">
        <v>43955</v>
      </c>
      <c r="C476">
        <v>52032</v>
      </c>
      <c r="D476" t="s">
        <v>1079</v>
      </c>
      <c r="E476" t="s">
        <v>6204</v>
      </c>
      <c r="F476">
        <v>3</v>
      </c>
      <c r="G476" t="s">
        <v>87</v>
      </c>
      <c r="H476">
        <v>4</v>
      </c>
      <c r="I476" t="s">
        <v>4421</v>
      </c>
      <c r="J476">
        <v>34</v>
      </c>
      <c r="L476" t="s">
        <v>4435</v>
      </c>
      <c r="N476" t="s">
        <v>4423</v>
      </c>
      <c r="O476">
        <v>2210998</v>
      </c>
      <c r="P476">
        <v>6265382</v>
      </c>
      <c r="Q476">
        <v>3</v>
      </c>
      <c r="R476">
        <v>38.062600000000003</v>
      </c>
      <c r="S476">
        <v>-121.5291</v>
      </c>
      <c r="U476" t="s">
        <v>6205</v>
      </c>
      <c r="V476" t="s">
        <v>87</v>
      </c>
      <c r="W476" t="s">
        <v>87</v>
      </c>
      <c r="X476" t="s">
        <v>4474</v>
      </c>
      <c r="Y476" t="s">
        <v>59</v>
      </c>
      <c r="Z476" t="s">
        <v>4342</v>
      </c>
      <c r="AA476" t="s">
        <v>1034</v>
      </c>
      <c r="AB476" t="s">
        <v>6206</v>
      </c>
      <c r="AC476">
        <v>40423</v>
      </c>
      <c r="AD476" t="s">
        <v>4476</v>
      </c>
      <c r="AE476" t="s">
        <v>3435</v>
      </c>
      <c r="AF476" t="s">
        <v>4927</v>
      </c>
      <c r="AG476" t="s">
        <v>1032</v>
      </c>
      <c r="AH476" t="s">
        <v>6207</v>
      </c>
      <c r="AI476" t="s">
        <v>6208</v>
      </c>
      <c r="AJ476" t="s">
        <v>1033</v>
      </c>
      <c r="AK476">
        <v>1</v>
      </c>
      <c r="AL476" t="s">
        <v>4474</v>
      </c>
      <c r="AM476" t="s">
        <v>78</v>
      </c>
      <c r="AN476">
        <v>180400030906</v>
      </c>
      <c r="AO476" t="s">
        <v>78</v>
      </c>
      <c r="AP476">
        <v>166.8</v>
      </c>
      <c r="AQ476" t="s">
        <v>78</v>
      </c>
      <c r="AR476" t="s">
        <v>4430</v>
      </c>
      <c r="AS476" t="s">
        <v>4431</v>
      </c>
      <c r="AT476" t="s">
        <v>78</v>
      </c>
      <c r="AU476" t="s">
        <v>78</v>
      </c>
      <c r="AV476" t="s">
        <v>78</v>
      </c>
      <c r="AW476" t="s">
        <v>78</v>
      </c>
      <c r="AX476" t="s">
        <v>78</v>
      </c>
      <c r="AY476" t="s">
        <v>78</v>
      </c>
      <c r="AZ476" t="s">
        <v>78</v>
      </c>
      <c r="BA476" t="s">
        <v>78</v>
      </c>
      <c r="BB476" t="s">
        <v>78</v>
      </c>
      <c r="BC476" t="s">
        <v>78</v>
      </c>
      <c r="BD476" t="s">
        <v>55</v>
      </c>
      <c r="BE476" t="s">
        <v>78</v>
      </c>
      <c r="BF476" t="s">
        <v>78</v>
      </c>
      <c r="BG476" t="s">
        <v>78</v>
      </c>
      <c r="BH476" t="s">
        <v>78</v>
      </c>
      <c r="BI476" t="s">
        <v>78</v>
      </c>
      <c r="BJ476" t="s">
        <v>78</v>
      </c>
      <c r="BK476" t="s">
        <v>78</v>
      </c>
      <c r="BL476" t="s">
        <v>78</v>
      </c>
      <c r="BM476" t="s">
        <v>78</v>
      </c>
      <c r="BN476" t="s">
        <v>55</v>
      </c>
      <c r="BO476" t="s">
        <v>55</v>
      </c>
      <c r="BP476" t="s">
        <v>78</v>
      </c>
      <c r="BQ476" t="s">
        <v>4468</v>
      </c>
      <c r="BR476">
        <v>1800</v>
      </c>
      <c r="BS476" s="45">
        <v>40359</v>
      </c>
      <c r="BT476" s="45">
        <v>40359</v>
      </c>
    </row>
    <row r="477" spans="1:72" x14ac:dyDescent="0.25">
      <c r="A477">
        <v>474</v>
      </c>
      <c r="B477">
        <v>47860</v>
      </c>
      <c r="C477">
        <v>55404</v>
      </c>
      <c r="D477" t="s">
        <v>2254</v>
      </c>
      <c r="E477" t="s">
        <v>6209</v>
      </c>
      <c r="F477">
        <v>0</v>
      </c>
      <c r="H477">
        <v>0</v>
      </c>
      <c r="J477">
        <v>0</v>
      </c>
      <c r="O477">
        <v>2219291</v>
      </c>
      <c r="P477">
        <v>6297755</v>
      </c>
      <c r="Q477">
        <v>3</v>
      </c>
      <c r="R477">
        <v>38.086300000000001</v>
      </c>
      <c r="S477">
        <v>-121.417</v>
      </c>
      <c r="V477" t="s">
        <v>87</v>
      </c>
      <c r="W477" t="s">
        <v>87</v>
      </c>
      <c r="X477" t="s">
        <v>4474</v>
      </c>
      <c r="Y477" t="s">
        <v>59</v>
      </c>
      <c r="Z477" t="s">
        <v>4334</v>
      </c>
      <c r="AC477">
        <v>40946</v>
      </c>
      <c r="AD477" t="s">
        <v>4476</v>
      </c>
      <c r="AE477" t="s">
        <v>3435</v>
      </c>
      <c r="AF477" t="s">
        <v>4927</v>
      </c>
      <c r="AG477" t="s">
        <v>2250</v>
      </c>
      <c r="AH477" t="s">
        <v>6210</v>
      </c>
      <c r="AJ477" t="s">
        <v>6203</v>
      </c>
      <c r="AK477">
        <v>1</v>
      </c>
      <c r="AL477" t="s">
        <v>4474</v>
      </c>
      <c r="AM477" t="s">
        <v>78</v>
      </c>
      <c r="AN477">
        <v>180400030906</v>
      </c>
      <c r="AO477" t="s">
        <v>78</v>
      </c>
      <c r="AP477">
        <v>400</v>
      </c>
      <c r="AQ477" t="s">
        <v>78</v>
      </c>
      <c r="AR477" t="s">
        <v>4430</v>
      </c>
      <c r="AS477" t="s">
        <v>4431</v>
      </c>
      <c r="AT477" t="s">
        <v>78</v>
      </c>
      <c r="AU477" t="s">
        <v>78</v>
      </c>
      <c r="AV477" t="s">
        <v>78</v>
      </c>
      <c r="AW477" t="s">
        <v>78</v>
      </c>
      <c r="AX477" t="s">
        <v>78</v>
      </c>
      <c r="AY477" t="s">
        <v>78</v>
      </c>
      <c r="AZ477" t="s">
        <v>78</v>
      </c>
      <c r="BA477" t="s">
        <v>78</v>
      </c>
      <c r="BB477" t="s">
        <v>78</v>
      </c>
      <c r="BC477" t="s">
        <v>78</v>
      </c>
      <c r="BD477" t="s">
        <v>55</v>
      </c>
      <c r="BE477" t="s">
        <v>78</v>
      </c>
      <c r="BF477" t="s">
        <v>78</v>
      </c>
      <c r="BG477" t="s">
        <v>78</v>
      </c>
      <c r="BH477" t="s">
        <v>78</v>
      </c>
      <c r="BI477" t="s">
        <v>78</v>
      </c>
      <c r="BJ477" t="s">
        <v>78</v>
      </c>
      <c r="BK477" t="s">
        <v>78</v>
      </c>
      <c r="BL477" t="s">
        <v>78</v>
      </c>
      <c r="BM477" t="s">
        <v>78</v>
      </c>
      <c r="BN477" t="s">
        <v>55</v>
      </c>
      <c r="BO477" t="s">
        <v>55</v>
      </c>
      <c r="BP477" t="s">
        <v>78</v>
      </c>
      <c r="BQ477" t="s">
        <v>4468</v>
      </c>
      <c r="BR477">
        <v>1800</v>
      </c>
      <c r="BS477" s="45">
        <v>40344</v>
      </c>
      <c r="BT477" s="45">
        <v>40939</v>
      </c>
    </row>
    <row r="478" spans="1:72" x14ac:dyDescent="0.25">
      <c r="A478">
        <v>475</v>
      </c>
      <c r="B478">
        <v>48744</v>
      </c>
      <c r="C478">
        <v>55994</v>
      </c>
      <c r="D478" t="s">
        <v>3761</v>
      </c>
      <c r="E478" t="s">
        <v>6211</v>
      </c>
      <c r="F478">
        <v>0</v>
      </c>
      <c r="H478">
        <v>0</v>
      </c>
      <c r="J478">
        <v>0</v>
      </c>
      <c r="N478" t="s">
        <v>4423</v>
      </c>
      <c r="O478">
        <v>2203709</v>
      </c>
      <c r="P478">
        <v>6264470</v>
      </c>
      <c r="Q478">
        <v>3</v>
      </c>
      <c r="R478">
        <v>38.042499999999997</v>
      </c>
      <c r="S478">
        <v>-121.532</v>
      </c>
      <c r="T478" t="s">
        <v>1634</v>
      </c>
      <c r="U478" t="s">
        <v>604</v>
      </c>
      <c r="V478" t="s">
        <v>87</v>
      </c>
      <c r="W478" t="s">
        <v>87</v>
      </c>
      <c r="X478" t="s">
        <v>4474</v>
      </c>
      <c r="Y478" t="s">
        <v>59</v>
      </c>
      <c r="Z478" t="s">
        <v>4342</v>
      </c>
      <c r="AA478" t="s">
        <v>3736</v>
      </c>
      <c r="AB478" t="s">
        <v>5784</v>
      </c>
      <c r="AC478">
        <v>41002</v>
      </c>
      <c r="AD478" t="s">
        <v>4476</v>
      </c>
      <c r="AE478" t="s">
        <v>3435</v>
      </c>
      <c r="AF478" t="s">
        <v>4927</v>
      </c>
      <c r="AG478" t="s">
        <v>3725</v>
      </c>
      <c r="AH478" t="s">
        <v>5785</v>
      </c>
      <c r="AJ478" t="s">
        <v>3725</v>
      </c>
      <c r="AK478">
        <v>1</v>
      </c>
      <c r="AL478" t="s">
        <v>4474</v>
      </c>
      <c r="AM478" t="s">
        <v>78</v>
      </c>
      <c r="AN478">
        <v>180400030906</v>
      </c>
      <c r="AO478" t="s">
        <v>78</v>
      </c>
      <c r="AP478">
        <v>1243.7</v>
      </c>
      <c r="AQ478" t="s">
        <v>78</v>
      </c>
      <c r="AR478" t="s">
        <v>4430</v>
      </c>
      <c r="AS478" t="s">
        <v>4431</v>
      </c>
      <c r="AT478" t="s">
        <v>78</v>
      </c>
      <c r="AU478" t="s">
        <v>78</v>
      </c>
      <c r="AV478" t="s">
        <v>78</v>
      </c>
      <c r="AW478" t="s">
        <v>78</v>
      </c>
      <c r="AX478" t="s">
        <v>78</v>
      </c>
      <c r="AY478" t="s">
        <v>78</v>
      </c>
      <c r="AZ478" t="s">
        <v>78</v>
      </c>
      <c r="BA478" t="s">
        <v>78</v>
      </c>
      <c r="BB478" t="s">
        <v>78</v>
      </c>
      <c r="BC478" t="s">
        <v>78</v>
      </c>
      <c r="BD478" t="s">
        <v>55</v>
      </c>
      <c r="BE478" t="s">
        <v>78</v>
      </c>
      <c r="BF478" t="s">
        <v>78</v>
      </c>
      <c r="BG478" t="s">
        <v>78</v>
      </c>
      <c r="BH478" t="s">
        <v>78</v>
      </c>
      <c r="BI478" t="s">
        <v>78</v>
      </c>
      <c r="BJ478" t="s">
        <v>78</v>
      </c>
      <c r="BK478" t="s">
        <v>78</v>
      </c>
      <c r="BL478" t="s">
        <v>78</v>
      </c>
      <c r="BM478" t="s">
        <v>78</v>
      </c>
      <c r="BN478" t="s">
        <v>78</v>
      </c>
      <c r="BO478" t="s">
        <v>55</v>
      </c>
      <c r="BP478" t="s">
        <v>78</v>
      </c>
      <c r="BQ478" t="s">
        <v>4432</v>
      </c>
      <c r="BR478">
        <v>1800</v>
      </c>
      <c r="BS478" s="45">
        <v>40358</v>
      </c>
      <c r="BT478" s="45">
        <v>40998</v>
      </c>
    </row>
    <row r="479" spans="1:72" x14ac:dyDescent="0.25">
      <c r="A479">
        <v>476</v>
      </c>
      <c r="B479">
        <v>48770</v>
      </c>
      <c r="C479">
        <v>56080</v>
      </c>
      <c r="D479" t="s">
        <v>3739</v>
      </c>
      <c r="E479" t="s">
        <v>6212</v>
      </c>
      <c r="F479">
        <v>0</v>
      </c>
      <c r="H479">
        <v>0</v>
      </c>
      <c r="J479">
        <v>0</v>
      </c>
      <c r="N479" t="s">
        <v>4423</v>
      </c>
      <c r="O479">
        <v>2208892</v>
      </c>
      <c r="P479">
        <v>6250550</v>
      </c>
      <c r="Q479">
        <v>3</v>
      </c>
      <c r="R479">
        <v>38.0563</v>
      </c>
      <c r="S479">
        <v>-121.5806</v>
      </c>
      <c r="T479" t="s">
        <v>1634</v>
      </c>
      <c r="U479" t="s">
        <v>627</v>
      </c>
      <c r="V479" t="s">
        <v>87</v>
      </c>
      <c r="W479" t="s">
        <v>87</v>
      </c>
      <c r="X479" t="s">
        <v>4474</v>
      </c>
      <c r="Y479" t="s">
        <v>59</v>
      </c>
      <c r="Z479" t="s">
        <v>4342</v>
      </c>
      <c r="AA479" t="s">
        <v>3736</v>
      </c>
      <c r="AB479" t="s">
        <v>6213</v>
      </c>
      <c r="AC479">
        <v>41008</v>
      </c>
      <c r="AD479" t="s">
        <v>4476</v>
      </c>
      <c r="AE479" t="s">
        <v>3435</v>
      </c>
      <c r="AF479" t="s">
        <v>4927</v>
      </c>
      <c r="AG479" t="s">
        <v>3729</v>
      </c>
      <c r="AH479" t="s">
        <v>6214</v>
      </c>
      <c r="AJ479" t="s">
        <v>3729</v>
      </c>
      <c r="AK479">
        <v>1</v>
      </c>
      <c r="AL479" t="s">
        <v>4474</v>
      </c>
      <c r="AM479" t="s">
        <v>78</v>
      </c>
      <c r="AN479">
        <v>180400030906</v>
      </c>
      <c r="AO479" t="s">
        <v>78</v>
      </c>
      <c r="AP479">
        <v>532.4</v>
      </c>
      <c r="AQ479" t="s">
        <v>78</v>
      </c>
      <c r="AR479" t="s">
        <v>4430</v>
      </c>
      <c r="AS479" t="s">
        <v>4431</v>
      </c>
      <c r="AT479" t="s">
        <v>78</v>
      </c>
      <c r="AU479" t="s">
        <v>78</v>
      </c>
      <c r="AV479" t="s">
        <v>78</v>
      </c>
      <c r="AW479" t="s">
        <v>78</v>
      </c>
      <c r="AX479" t="s">
        <v>78</v>
      </c>
      <c r="AY479" t="s">
        <v>55</v>
      </c>
      <c r="AZ479" t="s">
        <v>78</v>
      </c>
      <c r="BA479" t="s">
        <v>78</v>
      </c>
      <c r="BB479" t="s">
        <v>78</v>
      </c>
      <c r="BC479" t="s">
        <v>78</v>
      </c>
      <c r="BD479" t="s">
        <v>55</v>
      </c>
      <c r="BE479" t="s">
        <v>78</v>
      </c>
      <c r="BF479" t="s">
        <v>78</v>
      </c>
      <c r="BG479" t="s">
        <v>78</v>
      </c>
      <c r="BH479" t="s">
        <v>78</v>
      </c>
      <c r="BI479" t="s">
        <v>78</v>
      </c>
      <c r="BJ479" t="s">
        <v>78</v>
      </c>
      <c r="BK479" t="s">
        <v>78</v>
      </c>
      <c r="BL479" t="s">
        <v>78</v>
      </c>
      <c r="BM479" t="s">
        <v>78</v>
      </c>
      <c r="BN479" t="s">
        <v>55</v>
      </c>
      <c r="BO479" t="s">
        <v>55</v>
      </c>
      <c r="BP479" t="s">
        <v>78</v>
      </c>
      <c r="BQ479" t="s">
        <v>4432</v>
      </c>
      <c r="BR479">
        <v>1800</v>
      </c>
      <c r="BS479" s="45">
        <v>40358</v>
      </c>
      <c r="BT479" s="45">
        <v>41008</v>
      </c>
    </row>
    <row r="480" spans="1:72" x14ac:dyDescent="0.25">
      <c r="A480">
        <v>477</v>
      </c>
      <c r="B480">
        <v>48771</v>
      </c>
      <c r="C480">
        <v>56082</v>
      </c>
      <c r="D480" t="s">
        <v>3740</v>
      </c>
      <c r="E480" t="s">
        <v>6215</v>
      </c>
      <c r="F480">
        <v>0</v>
      </c>
      <c r="H480">
        <v>0</v>
      </c>
      <c r="J480">
        <v>0</v>
      </c>
      <c r="N480" t="s">
        <v>4423</v>
      </c>
      <c r="O480">
        <v>2208889</v>
      </c>
      <c r="P480">
        <v>6250547</v>
      </c>
      <c r="Q480">
        <v>3</v>
      </c>
      <c r="R480">
        <v>38.0563</v>
      </c>
      <c r="S480">
        <v>-121.5806</v>
      </c>
      <c r="T480" t="s">
        <v>1634</v>
      </c>
      <c r="U480" t="s">
        <v>627</v>
      </c>
      <c r="V480" t="s">
        <v>87</v>
      </c>
      <c r="W480" t="s">
        <v>87</v>
      </c>
      <c r="X480" t="s">
        <v>4474</v>
      </c>
      <c r="Y480" t="s">
        <v>59</v>
      </c>
      <c r="Z480" t="s">
        <v>4342</v>
      </c>
      <c r="AA480" t="s">
        <v>3736</v>
      </c>
      <c r="AB480" t="s">
        <v>6216</v>
      </c>
      <c r="AC480">
        <v>41008</v>
      </c>
      <c r="AD480" t="s">
        <v>4476</v>
      </c>
      <c r="AE480" t="s">
        <v>3435</v>
      </c>
      <c r="AF480" t="s">
        <v>4927</v>
      </c>
      <c r="AG480" t="s">
        <v>3729</v>
      </c>
      <c r="AH480" t="s">
        <v>6214</v>
      </c>
      <c r="AJ480" t="s">
        <v>3729</v>
      </c>
      <c r="AK480">
        <v>1</v>
      </c>
      <c r="AL480" t="s">
        <v>4474</v>
      </c>
      <c r="AM480" t="s">
        <v>78</v>
      </c>
      <c r="AN480">
        <v>180400030906</v>
      </c>
      <c r="AO480" t="s">
        <v>78</v>
      </c>
      <c r="AP480">
        <v>532.4</v>
      </c>
      <c r="AQ480" t="s">
        <v>78</v>
      </c>
      <c r="AR480" t="s">
        <v>4430</v>
      </c>
      <c r="AS480" t="s">
        <v>4431</v>
      </c>
      <c r="AT480" t="s">
        <v>78</v>
      </c>
      <c r="AU480" t="s">
        <v>78</v>
      </c>
      <c r="AV480" t="s">
        <v>78</v>
      </c>
      <c r="AW480" t="s">
        <v>78</v>
      </c>
      <c r="AX480" t="s">
        <v>78</v>
      </c>
      <c r="AY480" t="s">
        <v>55</v>
      </c>
      <c r="AZ480" t="s">
        <v>78</v>
      </c>
      <c r="BA480" t="s">
        <v>78</v>
      </c>
      <c r="BB480" t="s">
        <v>78</v>
      </c>
      <c r="BC480" t="s">
        <v>78</v>
      </c>
      <c r="BD480" t="s">
        <v>55</v>
      </c>
      <c r="BE480" t="s">
        <v>78</v>
      </c>
      <c r="BF480" t="s">
        <v>78</v>
      </c>
      <c r="BG480" t="s">
        <v>78</v>
      </c>
      <c r="BH480" t="s">
        <v>78</v>
      </c>
      <c r="BI480" t="s">
        <v>78</v>
      </c>
      <c r="BJ480" t="s">
        <v>78</v>
      </c>
      <c r="BK480" t="s">
        <v>78</v>
      </c>
      <c r="BL480" t="s">
        <v>78</v>
      </c>
      <c r="BM480" t="s">
        <v>78</v>
      </c>
      <c r="BN480" t="s">
        <v>55</v>
      </c>
      <c r="BO480" t="s">
        <v>55</v>
      </c>
      <c r="BP480" t="s">
        <v>78</v>
      </c>
      <c r="BQ480" t="s">
        <v>4432</v>
      </c>
      <c r="BR480">
        <v>1800</v>
      </c>
      <c r="BS480" s="45">
        <v>40358</v>
      </c>
      <c r="BT480" s="45">
        <v>41008</v>
      </c>
    </row>
    <row r="481" spans="1:72" x14ac:dyDescent="0.25">
      <c r="A481">
        <v>478</v>
      </c>
      <c r="B481">
        <v>48772</v>
      </c>
      <c r="C481">
        <v>56084</v>
      </c>
      <c r="D481" t="s">
        <v>3741</v>
      </c>
      <c r="E481" t="s">
        <v>6217</v>
      </c>
      <c r="F481">
        <v>0</v>
      </c>
      <c r="H481">
        <v>0</v>
      </c>
      <c r="J481">
        <v>0</v>
      </c>
      <c r="N481" t="s">
        <v>4423</v>
      </c>
      <c r="O481">
        <v>2206353</v>
      </c>
      <c r="P481">
        <v>6250687</v>
      </c>
      <c r="Q481">
        <v>3</v>
      </c>
      <c r="R481">
        <v>38.049399999999999</v>
      </c>
      <c r="S481">
        <v>-121.58</v>
      </c>
      <c r="T481" t="s">
        <v>1634</v>
      </c>
      <c r="U481" t="s">
        <v>627</v>
      </c>
      <c r="V481" t="s">
        <v>87</v>
      </c>
      <c r="W481" t="s">
        <v>87</v>
      </c>
      <c r="X481" t="s">
        <v>4474</v>
      </c>
      <c r="Y481" t="s">
        <v>59</v>
      </c>
      <c r="Z481" t="s">
        <v>4342</v>
      </c>
      <c r="AA481" t="s">
        <v>3736</v>
      </c>
      <c r="AB481" t="s">
        <v>6218</v>
      </c>
      <c r="AC481">
        <v>41008</v>
      </c>
      <c r="AD481" t="s">
        <v>4476</v>
      </c>
      <c r="AE481" t="s">
        <v>3435</v>
      </c>
      <c r="AF481" t="s">
        <v>4927</v>
      </c>
      <c r="AG481" t="s">
        <v>3729</v>
      </c>
      <c r="AH481" t="s">
        <v>6219</v>
      </c>
      <c r="AJ481" t="s">
        <v>3729</v>
      </c>
      <c r="AK481">
        <v>1</v>
      </c>
      <c r="AL481" t="s">
        <v>4474</v>
      </c>
      <c r="AM481" t="s">
        <v>78</v>
      </c>
      <c r="AN481">
        <v>180400030906</v>
      </c>
      <c r="AO481" t="s">
        <v>78</v>
      </c>
      <c r="AP481">
        <v>121.7</v>
      </c>
      <c r="AQ481" t="s">
        <v>78</v>
      </c>
      <c r="AR481" t="s">
        <v>4430</v>
      </c>
      <c r="AS481" t="s">
        <v>4431</v>
      </c>
      <c r="AT481" t="s">
        <v>78</v>
      </c>
      <c r="AU481" t="s">
        <v>78</v>
      </c>
      <c r="AV481" t="s">
        <v>78</v>
      </c>
      <c r="AW481" t="s">
        <v>78</v>
      </c>
      <c r="AX481" t="s">
        <v>78</v>
      </c>
      <c r="AY481" t="s">
        <v>78</v>
      </c>
      <c r="AZ481" t="s">
        <v>78</v>
      </c>
      <c r="BA481" t="s">
        <v>78</v>
      </c>
      <c r="BB481" t="s">
        <v>78</v>
      </c>
      <c r="BC481" t="s">
        <v>78</v>
      </c>
      <c r="BD481" t="s">
        <v>55</v>
      </c>
      <c r="BE481" t="s">
        <v>78</v>
      </c>
      <c r="BF481" t="s">
        <v>78</v>
      </c>
      <c r="BG481" t="s">
        <v>78</v>
      </c>
      <c r="BH481" t="s">
        <v>78</v>
      </c>
      <c r="BI481" t="s">
        <v>78</v>
      </c>
      <c r="BJ481" t="s">
        <v>78</v>
      </c>
      <c r="BK481" t="s">
        <v>78</v>
      </c>
      <c r="BL481" t="s">
        <v>78</v>
      </c>
      <c r="BM481" t="s">
        <v>78</v>
      </c>
      <c r="BN481" t="s">
        <v>55</v>
      </c>
      <c r="BO481" t="s">
        <v>55</v>
      </c>
      <c r="BP481" t="s">
        <v>78</v>
      </c>
      <c r="BQ481" t="s">
        <v>4432</v>
      </c>
      <c r="BR481">
        <v>1800</v>
      </c>
      <c r="BS481" s="45">
        <v>40358</v>
      </c>
      <c r="BT481" s="45">
        <v>41008</v>
      </c>
    </row>
    <row r="482" spans="1:72" x14ac:dyDescent="0.25">
      <c r="A482">
        <v>479</v>
      </c>
      <c r="B482">
        <v>48773</v>
      </c>
      <c r="C482">
        <v>56086</v>
      </c>
      <c r="D482" t="s">
        <v>3742</v>
      </c>
      <c r="E482" t="s">
        <v>6220</v>
      </c>
      <c r="F482">
        <v>0</v>
      </c>
      <c r="H482">
        <v>0</v>
      </c>
      <c r="J482">
        <v>0</v>
      </c>
      <c r="N482" t="s">
        <v>4423</v>
      </c>
      <c r="O482">
        <v>2199736</v>
      </c>
      <c r="P482">
        <v>6255179</v>
      </c>
      <c r="Q482">
        <v>3</v>
      </c>
      <c r="R482">
        <v>38.031300000000002</v>
      </c>
      <c r="S482">
        <v>-121.5641</v>
      </c>
      <c r="T482" t="s">
        <v>1634</v>
      </c>
      <c r="U482" t="s">
        <v>627</v>
      </c>
      <c r="V482" t="s">
        <v>87</v>
      </c>
      <c r="W482" t="s">
        <v>87</v>
      </c>
      <c r="X482" t="s">
        <v>4474</v>
      </c>
      <c r="Y482" t="s">
        <v>59</v>
      </c>
      <c r="Z482" t="s">
        <v>4342</v>
      </c>
      <c r="AA482" t="s">
        <v>3736</v>
      </c>
      <c r="AB482" t="s">
        <v>6221</v>
      </c>
      <c r="AC482">
        <v>41008</v>
      </c>
      <c r="AD482" t="s">
        <v>4476</v>
      </c>
      <c r="AE482" t="s">
        <v>3435</v>
      </c>
      <c r="AF482" t="s">
        <v>4960</v>
      </c>
      <c r="AG482" t="s">
        <v>3729</v>
      </c>
      <c r="AH482" t="s">
        <v>6222</v>
      </c>
      <c r="AJ482" t="s">
        <v>3729</v>
      </c>
      <c r="AK482">
        <v>1</v>
      </c>
      <c r="AL482" t="s">
        <v>4474</v>
      </c>
      <c r="AM482" t="s">
        <v>78</v>
      </c>
      <c r="AN482">
        <v>180400030605</v>
      </c>
      <c r="AO482" t="s">
        <v>78</v>
      </c>
      <c r="AP482">
        <v>615.5</v>
      </c>
      <c r="AQ482" t="s">
        <v>78</v>
      </c>
      <c r="AR482" t="s">
        <v>4430</v>
      </c>
      <c r="AS482" t="s">
        <v>4431</v>
      </c>
      <c r="AT482" t="s">
        <v>78</v>
      </c>
      <c r="AU482" t="s">
        <v>78</v>
      </c>
      <c r="AV482" t="s">
        <v>78</v>
      </c>
      <c r="AW482" t="s">
        <v>78</v>
      </c>
      <c r="AX482" t="s">
        <v>78</v>
      </c>
      <c r="AY482" t="s">
        <v>78</v>
      </c>
      <c r="AZ482" t="s">
        <v>78</v>
      </c>
      <c r="BA482" t="s">
        <v>78</v>
      </c>
      <c r="BB482" t="s">
        <v>78</v>
      </c>
      <c r="BC482" t="s">
        <v>78</v>
      </c>
      <c r="BD482" t="s">
        <v>55</v>
      </c>
      <c r="BE482" t="s">
        <v>78</v>
      </c>
      <c r="BF482" t="s">
        <v>78</v>
      </c>
      <c r="BG482" t="s">
        <v>78</v>
      </c>
      <c r="BH482" t="s">
        <v>78</v>
      </c>
      <c r="BI482" t="s">
        <v>78</v>
      </c>
      <c r="BJ482" t="s">
        <v>78</v>
      </c>
      <c r="BK482" t="s">
        <v>78</v>
      </c>
      <c r="BL482" t="s">
        <v>78</v>
      </c>
      <c r="BM482" t="s">
        <v>78</v>
      </c>
      <c r="BN482" t="s">
        <v>55</v>
      </c>
      <c r="BO482" t="s">
        <v>55</v>
      </c>
      <c r="BP482" t="s">
        <v>78</v>
      </c>
      <c r="BQ482" t="s">
        <v>4432</v>
      </c>
      <c r="BR482">
        <v>1800</v>
      </c>
      <c r="BS482" s="45">
        <v>40358</v>
      </c>
      <c r="BT482" s="45">
        <v>41008</v>
      </c>
    </row>
    <row r="483" spans="1:72" x14ac:dyDescent="0.25">
      <c r="A483">
        <v>480</v>
      </c>
      <c r="B483">
        <v>48774</v>
      </c>
      <c r="C483">
        <v>56087</v>
      </c>
      <c r="D483" t="s">
        <v>3743</v>
      </c>
      <c r="E483" t="s">
        <v>6223</v>
      </c>
      <c r="F483">
        <v>0</v>
      </c>
      <c r="H483">
        <v>0</v>
      </c>
      <c r="J483">
        <v>0</v>
      </c>
      <c r="N483" t="s">
        <v>4423</v>
      </c>
      <c r="O483">
        <v>2203727</v>
      </c>
      <c r="P483">
        <v>6253205</v>
      </c>
      <c r="Q483">
        <v>3</v>
      </c>
      <c r="R483">
        <v>38.042200000000001</v>
      </c>
      <c r="S483">
        <v>-121.5711</v>
      </c>
      <c r="T483" t="s">
        <v>1634</v>
      </c>
      <c r="U483" t="s">
        <v>627</v>
      </c>
      <c r="V483" t="s">
        <v>87</v>
      </c>
      <c r="W483" t="s">
        <v>87</v>
      </c>
      <c r="X483" t="s">
        <v>4474</v>
      </c>
      <c r="Y483" t="s">
        <v>59</v>
      </c>
      <c r="Z483" t="s">
        <v>4342</v>
      </c>
      <c r="AA483" t="s">
        <v>3736</v>
      </c>
      <c r="AB483" t="s">
        <v>6224</v>
      </c>
      <c r="AC483">
        <v>41008</v>
      </c>
      <c r="AD483" t="s">
        <v>4476</v>
      </c>
      <c r="AE483" t="s">
        <v>3435</v>
      </c>
      <c r="AF483" t="s">
        <v>4960</v>
      </c>
      <c r="AG483" t="s">
        <v>3729</v>
      </c>
      <c r="AH483" t="s">
        <v>6225</v>
      </c>
      <c r="AJ483" t="s">
        <v>3729</v>
      </c>
      <c r="AK483">
        <v>1</v>
      </c>
      <c r="AL483" t="s">
        <v>4474</v>
      </c>
      <c r="AM483" t="s">
        <v>78</v>
      </c>
      <c r="AN483">
        <v>180400030605</v>
      </c>
      <c r="AO483" t="s">
        <v>78</v>
      </c>
      <c r="AP483">
        <v>615.5</v>
      </c>
      <c r="AQ483" t="s">
        <v>78</v>
      </c>
      <c r="AR483" t="s">
        <v>4430</v>
      </c>
      <c r="AS483" t="s">
        <v>4431</v>
      </c>
      <c r="AT483" t="s">
        <v>78</v>
      </c>
      <c r="AU483" t="s">
        <v>78</v>
      </c>
      <c r="AV483" t="s">
        <v>78</v>
      </c>
      <c r="AW483" t="s">
        <v>78</v>
      </c>
      <c r="AX483" t="s">
        <v>78</v>
      </c>
      <c r="AY483" t="s">
        <v>78</v>
      </c>
      <c r="AZ483" t="s">
        <v>78</v>
      </c>
      <c r="BA483" t="s">
        <v>78</v>
      </c>
      <c r="BB483" t="s">
        <v>78</v>
      </c>
      <c r="BC483" t="s">
        <v>78</v>
      </c>
      <c r="BD483" t="s">
        <v>55</v>
      </c>
      <c r="BE483" t="s">
        <v>78</v>
      </c>
      <c r="BF483" t="s">
        <v>78</v>
      </c>
      <c r="BG483" t="s">
        <v>78</v>
      </c>
      <c r="BH483" t="s">
        <v>78</v>
      </c>
      <c r="BI483" t="s">
        <v>78</v>
      </c>
      <c r="BJ483" t="s">
        <v>78</v>
      </c>
      <c r="BK483" t="s">
        <v>78</v>
      </c>
      <c r="BL483" t="s">
        <v>78</v>
      </c>
      <c r="BM483" t="s">
        <v>78</v>
      </c>
      <c r="BN483" t="s">
        <v>55</v>
      </c>
      <c r="BO483" t="s">
        <v>55</v>
      </c>
      <c r="BP483" t="s">
        <v>78</v>
      </c>
      <c r="BQ483" t="s">
        <v>4432</v>
      </c>
      <c r="BR483">
        <v>1800</v>
      </c>
      <c r="BS483" s="45">
        <v>40358</v>
      </c>
      <c r="BT483" s="45">
        <v>41156</v>
      </c>
    </row>
    <row r="484" spans="1:72" x14ac:dyDescent="0.25">
      <c r="A484">
        <v>481</v>
      </c>
      <c r="B484">
        <v>48775</v>
      </c>
      <c r="C484">
        <v>56088</v>
      </c>
      <c r="D484" t="s">
        <v>3744</v>
      </c>
      <c r="E484" t="s">
        <v>6226</v>
      </c>
      <c r="F484">
        <v>0</v>
      </c>
      <c r="H484">
        <v>0</v>
      </c>
      <c r="J484">
        <v>0</v>
      </c>
      <c r="N484" t="s">
        <v>4423</v>
      </c>
      <c r="O484">
        <v>2199736</v>
      </c>
      <c r="P484">
        <v>6255179</v>
      </c>
      <c r="Q484">
        <v>3</v>
      </c>
      <c r="R484">
        <v>38.031300000000002</v>
      </c>
      <c r="S484">
        <v>-121.5641</v>
      </c>
      <c r="T484" t="s">
        <v>1634</v>
      </c>
      <c r="U484" t="s">
        <v>627</v>
      </c>
      <c r="V484" t="s">
        <v>87</v>
      </c>
      <c r="W484" t="s">
        <v>87</v>
      </c>
      <c r="X484" t="s">
        <v>4474</v>
      </c>
      <c r="Y484" t="s">
        <v>59</v>
      </c>
      <c r="Z484" t="s">
        <v>4342</v>
      </c>
      <c r="AA484" t="s">
        <v>3736</v>
      </c>
      <c r="AB484" t="s">
        <v>6227</v>
      </c>
      <c r="AC484">
        <v>41008</v>
      </c>
      <c r="AD484" t="s">
        <v>4476</v>
      </c>
      <c r="AE484" t="s">
        <v>3435</v>
      </c>
      <c r="AF484" t="s">
        <v>4960</v>
      </c>
      <c r="AG484" t="s">
        <v>3729</v>
      </c>
      <c r="AH484" t="s">
        <v>6222</v>
      </c>
      <c r="AJ484" t="s">
        <v>3729</v>
      </c>
      <c r="AK484">
        <v>1</v>
      </c>
      <c r="AL484" t="s">
        <v>4474</v>
      </c>
      <c r="AM484" t="s">
        <v>78</v>
      </c>
      <c r="AN484">
        <v>180400030605</v>
      </c>
      <c r="AO484" t="s">
        <v>78</v>
      </c>
      <c r="AP484">
        <v>607.29999999999995</v>
      </c>
      <c r="AQ484" t="s">
        <v>78</v>
      </c>
      <c r="AR484" t="s">
        <v>4430</v>
      </c>
      <c r="AS484" t="s">
        <v>4431</v>
      </c>
      <c r="AT484" t="s">
        <v>78</v>
      </c>
      <c r="AU484" t="s">
        <v>78</v>
      </c>
      <c r="AV484" t="s">
        <v>78</v>
      </c>
      <c r="AW484" t="s">
        <v>78</v>
      </c>
      <c r="AX484" t="s">
        <v>78</v>
      </c>
      <c r="AY484" t="s">
        <v>78</v>
      </c>
      <c r="AZ484" t="s">
        <v>78</v>
      </c>
      <c r="BA484" t="s">
        <v>78</v>
      </c>
      <c r="BB484" t="s">
        <v>78</v>
      </c>
      <c r="BC484" t="s">
        <v>78</v>
      </c>
      <c r="BD484" t="s">
        <v>55</v>
      </c>
      <c r="BE484" t="s">
        <v>78</v>
      </c>
      <c r="BF484" t="s">
        <v>78</v>
      </c>
      <c r="BG484" t="s">
        <v>78</v>
      </c>
      <c r="BH484" t="s">
        <v>78</v>
      </c>
      <c r="BI484" t="s">
        <v>78</v>
      </c>
      <c r="BJ484" t="s">
        <v>78</v>
      </c>
      <c r="BK484" t="s">
        <v>78</v>
      </c>
      <c r="BL484" t="s">
        <v>78</v>
      </c>
      <c r="BM484" t="s">
        <v>78</v>
      </c>
      <c r="BN484" t="s">
        <v>55</v>
      </c>
      <c r="BO484" t="s">
        <v>55</v>
      </c>
      <c r="BP484" t="s">
        <v>78</v>
      </c>
      <c r="BQ484" t="s">
        <v>4432</v>
      </c>
      <c r="BR484">
        <v>1800</v>
      </c>
      <c r="BS484" s="45">
        <v>40358</v>
      </c>
      <c r="BT484" s="45">
        <v>41008</v>
      </c>
    </row>
    <row r="485" spans="1:72" x14ac:dyDescent="0.25">
      <c r="A485">
        <v>482</v>
      </c>
      <c r="B485">
        <v>44669</v>
      </c>
      <c r="C485">
        <v>52456</v>
      </c>
      <c r="D485" t="s">
        <v>2418</v>
      </c>
      <c r="E485" t="s">
        <v>6228</v>
      </c>
      <c r="F485">
        <v>1</v>
      </c>
      <c r="G485" t="s">
        <v>87</v>
      </c>
      <c r="H485">
        <v>4</v>
      </c>
      <c r="I485" t="s">
        <v>4421</v>
      </c>
      <c r="J485">
        <v>15</v>
      </c>
      <c r="N485" t="s">
        <v>4423</v>
      </c>
      <c r="O485">
        <v>2163920</v>
      </c>
      <c r="P485">
        <v>6264809</v>
      </c>
      <c r="Q485">
        <v>3</v>
      </c>
      <c r="R485">
        <v>37.933300000000003</v>
      </c>
      <c r="S485">
        <v>-121.52930000000001</v>
      </c>
      <c r="T485" t="s">
        <v>1464</v>
      </c>
      <c r="U485" t="s">
        <v>6229</v>
      </c>
      <c r="V485" t="s">
        <v>87</v>
      </c>
      <c r="W485" t="s">
        <v>87</v>
      </c>
      <c r="X485" t="s">
        <v>4474</v>
      </c>
      <c r="Y485" t="s">
        <v>59</v>
      </c>
      <c r="Z485" t="s">
        <v>4242</v>
      </c>
      <c r="AA485" t="s">
        <v>2419</v>
      </c>
      <c r="AB485" t="s">
        <v>90</v>
      </c>
      <c r="AC485">
        <v>40420</v>
      </c>
      <c r="AD485" t="s">
        <v>4476</v>
      </c>
      <c r="AE485" t="s">
        <v>3435</v>
      </c>
      <c r="AF485" t="s">
        <v>4927</v>
      </c>
      <c r="AG485" t="s">
        <v>714</v>
      </c>
      <c r="AH485" t="s">
        <v>6230</v>
      </c>
      <c r="AI485" t="s">
        <v>6231</v>
      </c>
      <c r="AJ485" t="s">
        <v>5030</v>
      </c>
      <c r="AK485">
        <v>1</v>
      </c>
      <c r="AL485" t="s">
        <v>4474</v>
      </c>
      <c r="AM485" t="s">
        <v>78</v>
      </c>
      <c r="AN485">
        <v>180400030906</v>
      </c>
      <c r="AO485" t="s">
        <v>78</v>
      </c>
      <c r="AP485">
        <v>200</v>
      </c>
      <c r="AQ485" t="s">
        <v>78</v>
      </c>
      <c r="AR485" t="s">
        <v>4430</v>
      </c>
      <c r="AS485" t="s">
        <v>4431</v>
      </c>
      <c r="AT485" t="s">
        <v>78</v>
      </c>
      <c r="AU485" t="s">
        <v>78</v>
      </c>
      <c r="AV485" t="s">
        <v>78</v>
      </c>
      <c r="AW485" t="s">
        <v>78</v>
      </c>
      <c r="AX485" t="s">
        <v>78</v>
      </c>
      <c r="AY485" t="s">
        <v>78</v>
      </c>
      <c r="AZ485" t="s">
        <v>78</v>
      </c>
      <c r="BA485" t="s">
        <v>78</v>
      </c>
      <c r="BB485" t="s">
        <v>78</v>
      </c>
      <c r="BC485" t="s">
        <v>78</v>
      </c>
      <c r="BD485" t="s">
        <v>55</v>
      </c>
      <c r="BE485" t="s">
        <v>78</v>
      </c>
      <c r="BF485" t="s">
        <v>78</v>
      </c>
      <c r="BG485" t="s">
        <v>78</v>
      </c>
      <c r="BH485" t="s">
        <v>78</v>
      </c>
      <c r="BI485" t="s">
        <v>78</v>
      </c>
      <c r="BJ485" t="s">
        <v>78</v>
      </c>
      <c r="BK485" t="s">
        <v>78</v>
      </c>
      <c r="BL485" t="s">
        <v>78</v>
      </c>
      <c r="BM485" t="s">
        <v>78</v>
      </c>
      <c r="BN485" t="s">
        <v>55</v>
      </c>
      <c r="BO485" t="s">
        <v>55</v>
      </c>
      <c r="BP485" t="s">
        <v>78</v>
      </c>
      <c r="BQ485" t="s">
        <v>4432</v>
      </c>
      <c r="BR485">
        <v>1800</v>
      </c>
      <c r="BS485" s="45">
        <v>40359</v>
      </c>
      <c r="BT485" s="45">
        <v>40359</v>
      </c>
    </row>
    <row r="486" spans="1:72" x14ac:dyDescent="0.25">
      <c r="A486">
        <v>483</v>
      </c>
      <c r="B486">
        <v>44970</v>
      </c>
      <c r="C486">
        <v>52299</v>
      </c>
      <c r="D486" t="s">
        <v>1180</v>
      </c>
      <c r="E486" t="s">
        <v>6232</v>
      </c>
      <c r="F486">
        <v>5</v>
      </c>
      <c r="G486" t="s">
        <v>87</v>
      </c>
      <c r="H486">
        <v>4</v>
      </c>
      <c r="I486" t="s">
        <v>4421</v>
      </c>
      <c r="J486">
        <v>29</v>
      </c>
      <c r="L486" t="s">
        <v>4435</v>
      </c>
      <c r="M486" t="s">
        <v>4434</v>
      </c>
      <c r="N486" t="s">
        <v>4423</v>
      </c>
      <c r="O486">
        <v>1851451</v>
      </c>
      <c r="P486">
        <v>6686394</v>
      </c>
      <c r="Q486">
        <v>2</v>
      </c>
      <c r="R486">
        <v>38.2453</v>
      </c>
      <c r="S486">
        <v>-121.56570000000001</v>
      </c>
      <c r="T486" t="s">
        <v>596</v>
      </c>
      <c r="U486" t="s">
        <v>1182</v>
      </c>
      <c r="V486" t="s">
        <v>87</v>
      </c>
      <c r="W486" t="s">
        <v>87</v>
      </c>
      <c r="X486" t="s">
        <v>4538</v>
      </c>
      <c r="Y486" t="s">
        <v>341</v>
      </c>
      <c r="Z486" t="s">
        <v>4613</v>
      </c>
      <c r="AA486" t="s">
        <v>1183</v>
      </c>
      <c r="AB486" t="s">
        <v>6233</v>
      </c>
      <c r="AC486">
        <v>40386</v>
      </c>
      <c r="AD486" t="s">
        <v>4476</v>
      </c>
      <c r="AE486" t="s">
        <v>4540</v>
      </c>
      <c r="AF486" t="s">
        <v>4541</v>
      </c>
      <c r="AG486" t="s">
        <v>1181</v>
      </c>
      <c r="AH486" t="s">
        <v>6234</v>
      </c>
      <c r="AI486" t="s">
        <v>6235</v>
      </c>
      <c r="AJ486" t="s">
        <v>1181</v>
      </c>
      <c r="AK486">
        <v>1</v>
      </c>
      <c r="AL486" t="s">
        <v>4538</v>
      </c>
      <c r="AM486" t="s">
        <v>78</v>
      </c>
      <c r="AN486">
        <v>180201630702</v>
      </c>
      <c r="AO486" t="s">
        <v>78</v>
      </c>
      <c r="AP486">
        <v>141</v>
      </c>
      <c r="AQ486" t="s">
        <v>78</v>
      </c>
      <c r="AR486" t="s">
        <v>4430</v>
      </c>
      <c r="AS486" t="s">
        <v>4431</v>
      </c>
      <c r="AT486" t="s">
        <v>78</v>
      </c>
      <c r="AU486" t="s">
        <v>78</v>
      </c>
      <c r="AV486" t="s">
        <v>78</v>
      </c>
      <c r="AW486" t="s">
        <v>78</v>
      </c>
      <c r="AX486" t="s">
        <v>78</v>
      </c>
      <c r="AY486" t="s">
        <v>78</v>
      </c>
      <c r="AZ486" t="s">
        <v>78</v>
      </c>
      <c r="BA486" t="s">
        <v>78</v>
      </c>
      <c r="BB486" t="s">
        <v>78</v>
      </c>
      <c r="BC486" t="s">
        <v>78</v>
      </c>
      <c r="BD486" t="s">
        <v>55</v>
      </c>
      <c r="BE486" t="s">
        <v>78</v>
      </c>
      <c r="BF486" t="s">
        <v>78</v>
      </c>
      <c r="BG486" t="s">
        <v>78</v>
      </c>
      <c r="BH486" t="s">
        <v>78</v>
      </c>
      <c r="BI486" t="s">
        <v>78</v>
      </c>
      <c r="BJ486" t="s">
        <v>78</v>
      </c>
      <c r="BK486" t="s">
        <v>78</v>
      </c>
      <c r="BL486" t="s">
        <v>78</v>
      </c>
      <c r="BM486" t="s">
        <v>78</v>
      </c>
      <c r="BN486" t="s">
        <v>55</v>
      </c>
      <c r="BO486" t="s">
        <v>55</v>
      </c>
      <c r="BP486" t="s">
        <v>78</v>
      </c>
      <c r="BQ486" t="s">
        <v>4432</v>
      </c>
      <c r="BR486">
        <v>1800</v>
      </c>
      <c r="BS486" s="45">
        <v>40354</v>
      </c>
      <c r="BT486" s="45">
        <v>40354</v>
      </c>
    </row>
    <row r="487" spans="1:72" x14ac:dyDescent="0.25">
      <c r="A487">
        <v>484</v>
      </c>
      <c r="B487">
        <v>48776</v>
      </c>
      <c r="C487">
        <v>56091</v>
      </c>
      <c r="D487" t="s">
        <v>3745</v>
      </c>
      <c r="E487" t="s">
        <v>6236</v>
      </c>
      <c r="F487">
        <v>0</v>
      </c>
      <c r="H487">
        <v>0</v>
      </c>
      <c r="J487">
        <v>0</v>
      </c>
      <c r="N487" t="s">
        <v>4423</v>
      </c>
      <c r="O487">
        <v>2199734</v>
      </c>
      <c r="P487">
        <v>6255180</v>
      </c>
      <c r="Q487">
        <v>3</v>
      </c>
      <c r="R487">
        <v>38.031300000000002</v>
      </c>
      <c r="S487">
        <v>-121.5641</v>
      </c>
      <c r="T487" t="s">
        <v>1634</v>
      </c>
      <c r="U487" t="s">
        <v>627</v>
      </c>
      <c r="V487" t="s">
        <v>87</v>
      </c>
      <c r="W487" t="s">
        <v>87</v>
      </c>
      <c r="X487" t="s">
        <v>4474</v>
      </c>
      <c r="Y487" t="s">
        <v>59</v>
      </c>
      <c r="Z487" t="s">
        <v>4342</v>
      </c>
      <c r="AA487" t="s">
        <v>3736</v>
      </c>
      <c r="AB487" t="s">
        <v>6237</v>
      </c>
      <c r="AC487">
        <v>41008</v>
      </c>
      <c r="AD487" t="s">
        <v>4476</v>
      </c>
      <c r="AE487" t="s">
        <v>3435</v>
      </c>
      <c r="AF487" t="s">
        <v>4960</v>
      </c>
      <c r="AG487" t="s">
        <v>3729</v>
      </c>
      <c r="AH487" t="s">
        <v>6222</v>
      </c>
      <c r="AJ487" t="s">
        <v>3729</v>
      </c>
      <c r="AK487">
        <v>1</v>
      </c>
      <c r="AL487" t="s">
        <v>4474</v>
      </c>
      <c r="AM487" t="s">
        <v>78</v>
      </c>
      <c r="AN487">
        <v>180400030605</v>
      </c>
      <c r="AO487" t="s">
        <v>78</v>
      </c>
      <c r="AP487">
        <v>607.29999999999995</v>
      </c>
      <c r="AQ487" t="s">
        <v>78</v>
      </c>
      <c r="AR487" t="s">
        <v>4430</v>
      </c>
      <c r="AS487" t="s">
        <v>4431</v>
      </c>
      <c r="AT487" t="s">
        <v>78</v>
      </c>
      <c r="AU487" t="s">
        <v>78</v>
      </c>
      <c r="AV487" t="s">
        <v>78</v>
      </c>
      <c r="AW487" t="s">
        <v>78</v>
      </c>
      <c r="AX487" t="s">
        <v>78</v>
      </c>
      <c r="AY487" t="s">
        <v>78</v>
      </c>
      <c r="AZ487" t="s">
        <v>78</v>
      </c>
      <c r="BA487" t="s">
        <v>78</v>
      </c>
      <c r="BB487" t="s">
        <v>78</v>
      </c>
      <c r="BC487" t="s">
        <v>78</v>
      </c>
      <c r="BD487" t="s">
        <v>55</v>
      </c>
      <c r="BE487" t="s">
        <v>78</v>
      </c>
      <c r="BF487" t="s">
        <v>78</v>
      </c>
      <c r="BG487" t="s">
        <v>78</v>
      </c>
      <c r="BH487" t="s">
        <v>78</v>
      </c>
      <c r="BI487" t="s">
        <v>78</v>
      </c>
      <c r="BJ487" t="s">
        <v>78</v>
      </c>
      <c r="BK487" t="s">
        <v>78</v>
      </c>
      <c r="BL487" t="s">
        <v>78</v>
      </c>
      <c r="BM487" t="s">
        <v>78</v>
      </c>
      <c r="BN487" t="s">
        <v>55</v>
      </c>
      <c r="BO487" t="s">
        <v>55</v>
      </c>
      <c r="BP487" t="s">
        <v>78</v>
      </c>
      <c r="BQ487" t="s">
        <v>4432</v>
      </c>
      <c r="BR487">
        <v>1800</v>
      </c>
      <c r="BS487" s="45">
        <v>40358</v>
      </c>
      <c r="BT487" s="45">
        <v>41008</v>
      </c>
    </row>
    <row r="488" spans="1:72" x14ac:dyDescent="0.25">
      <c r="A488">
        <v>485</v>
      </c>
      <c r="B488">
        <v>48778</v>
      </c>
      <c r="C488">
        <v>56095</v>
      </c>
      <c r="D488" t="s">
        <v>3747</v>
      </c>
      <c r="E488" t="s">
        <v>6238</v>
      </c>
      <c r="F488">
        <v>0</v>
      </c>
      <c r="H488">
        <v>0</v>
      </c>
      <c r="J488">
        <v>0</v>
      </c>
      <c r="N488" t="s">
        <v>4423</v>
      </c>
      <c r="O488">
        <v>2198974</v>
      </c>
      <c r="P488">
        <v>6255695</v>
      </c>
      <c r="Q488">
        <v>3</v>
      </c>
      <c r="R488">
        <v>38.029200000000003</v>
      </c>
      <c r="S488">
        <v>-121.56229999999999</v>
      </c>
      <c r="T488" t="s">
        <v>1634</v>
      </c>
      <c r="U488" t="s">
        <v>627</v>
      </c>
      <c r="V488" t="s">
        <v>87</v>
      </c>
      <c r="W488" t="s">
        <v>87</v>
      </c>
      <c r="X488" t="s">
        <v>4474</v>
      </c>
      <c r="Y488" t="s">
        <v>59</v>
      </c>
      <c r="Z488" t="s">
        <v>4342</v>
      </c>
      <c r="AA488" t="s">
        <v>3748</v>
      </c>
      <c r="AB488" t="s">
        <v>6239</v>
      </c>
      <c r="AC488">
        <v>41008</v>
      </c>
      <c r="AD488" t="s">
        <v>4476</v>
      </c>
      <c r="AE488" t="s">
        <v>3435</v>
      </c>
      <c r="AF488" t="s">
        <v>4960</v>
      </c>
      <c r="AG488" t="s">
        <v>3729</v>
      </c>
      <c r="AH488" t="s">
        <v>6240</v>
      </c>
      <c r="AJ488" t="s">
        <v>3729</v>
      </c>
      <c r="AK488">
        <v>1</v>
      </c>
      <c r="AL488" t="s">
        <v>4474</v>
      </c>
      <c r="AM488" t="s">
        <v>78</v>
      </c>
      <c r="AN488">
        <v>180400030605</v>
      </c>
      <c r="AO488" t="s">
        <v>78</v>
      </c>
      <c r="AP488">
        <v>70.900000000000006</v>
      </c>
      <c r="AQ488" t="s">
        <v>78</v>
      </c>
      <c r="AR488" t="s">
        <v>4430</v>
      </c>
      <c r="AS488" t="s">
        <v>4431</v>
      </c>
      <c r="AT488" t="s">
        <v>78</v>
      </c>
      <c r="AU488" t="s">
        <v>78</v>
      </c>
      <c r="AV488" t="s">
        <v>78</v>
      </c>
      <c r="AW488" t="s">
        <v>78</v>
      </c>
      <c r="AX488" t="s">
        <v>78</v>
      </c>
      <c r="AY488" t="s">
        <v>78</v>
      </c>
      <c r="AZ488" t="s">
        <v>78</v>
      </c>
      <c r="BA488" t="s">
        <v>78</v>
      </c>
      <c r="BB488" t="s">
        <v>78</v>
      </c>
      <c r="BC488" t="s">
        <v>78</v>
      </c>
      <c r="BD488" t="s">
        <v>55</v>
      </c>
      <c r="BE488" t="s">
        <v>78</v>
      </c>
      <c r="BF488" t="s">
        <v>78</v>
      </c>
      <c r="BG488" t="s">
        <v>78</v>
      </c>
      <c r="BH488" t="s">
        <v>78</v>
      </c>
      <c r="BI488" t="s">
        <v>78</v>
      </c>
      <c r="BJ488" t="s">
        <v>78</v>
      </c>
      <c r="BK488" t="s">
        <v>78</v>
      </c>
      <c r="BL488" t="s">
        <v>78</v>
      </c>
      <c r="BM488" t="s">
        <v>78</v>
      </c>
      <c r="BN488" t="s">
        <v>55</v>
      </c>
      <c r="BO488" t="s">
        <v>55</v>
      </c>
      <c r="BP488" t="s">
        <v>78</v>
      </c>
      <c r="BQ488" t="s">
        <v>4432</v>
      </c>
      <c r="BR488">
        <v>1861</v>
      </c>
      <c r="BS488" s="45">
        <v>40358</v>
      </c>
      <c r="BT488" s="45">
        <v>41008</v>
      </c>
    </row>
    <row r="489" spans="1:72" x14ac:dyDescent="0.25">
      <c r="A489">
        <v>486</v>
      </c>
      <c r="B489">
        <v>48779</v>
      </c>
      <c r="C489">
        <v>56097</v>
      </c>
      <c r="D489" t="s">
        <v>3749</v>
      </c>
      <c r="E489" t="s">
        <v>6241</v>
      </c>
      <c r="F489">
        <v>0</v>
      </c>
      <c r="H489">
        <v>0</v>
      </c>
      <c r="J489">
        <v>0</v>
      </c>
      <c r="N489" t="s">
        <v>4423</v>
      </c>
      <c r="O489">
        <v>2198973</v>
      </c>
      <c r="P489">
        <v>6255694</v>
      </c>
      <c r="Q489">
        <v>3</v>
      </c>
      <c r="R489">
        <v>38.029200000000003</v>
      </c>
      <c r="S489">
        <v>-121.56229999999999</v>
      </c>
      <c r="T489" t="s">
        <v>1634</v>
      </c>
      <c r="U489" t="s">
        <v>627</v>
      </c>
      <c r="V489" t="s">
        <v>87</v>
      </c>
      <c r="W489" t="s">
        <v>87</v>
      </c>
      <c r="X489" t="s">
        <v>4474</v>
      </c>
      <c r="Y489" t="s">
        <v>59</v>
      </c>
      <c r="Z489" t="s">
        <v>4342</v>
      </c>
      <c r="AA489" t="s">
        <v>3748</v>
      </c>
      <c r="AB489" t="s">
        <v>6242</v>
      </c>
      <c r="AC489">
        <v>41008</v>
      </c>
      <c r="AD489" t="s">
        <v>4476</v>
      </c>
      <c r="AE489" t="s">
        <v>3435</v>
      </c>
      <c r="AF489" t="s">
        <v>4960</v>
      </c>
      <c r="AG489" t="s">
        <v>3729</v>
      </c>
      <c r="AH489" t="s">
        <v>6240</v>
      </c>
      <c r="AJ489" t="s">
        <v>3729</v>
      </c>
      <c r="AK489">
        <v>1</v>
      </c>
      <c r="AL489" t="s">
        <v>4474</v>
      </c>
      <c r="AM489" t="s">
        <v>78</v>
      </c>
      <c r="AN489">
        <v>180400030605</v>
      </c>
      <c r="AO489" t="s">
        <v>78</v>
      </c>
      <c r="AP489">
        <v>70.900000000000006</v>
      </c>
      <c r="AQ489" t="s">
        <v>78</v>
      </c>
      <c r="AR489" t="s">
        <v>4430</v>
      </c>
      <c r="AS489" t="s">
        <v>4431</v>
      </c>
      <c r="AT489" t="s">
        <v>78</v>
      </c>
      <c r="AU489" t="s">
        <v>78</v>
      </c>
      <c r="AV489" t="s">
        <v>78</v>
      </c>
      <c r="AW489" t="s">
        <v>78</v>
      </c>
      <c r="AX489" t="s">
        <v>78</v>
      </c>
      <c r="AY489" t="s">
        <v>78</v>
      </c>
      <c r="AZ489" t="s">
        <v>78</v>
      </c>
      <c r="BA489" t="s">
        <v>78</v>
      </c>
      <c r="BB489" t="s">
        <v>78</v>
      </c>
      <c r="BC489" t="s">
        <v>78</v>
      </c>
      <c r="BD489" t="s">
        <v>55</v>
      </c>
      <c r="BE489" t="s">
        <v>78</v>
      </c>
      <c r="BF489" t="s">
        <v>78</v>
      </c>
      <c r="BG489" t="s">
        <v>78</v>
      </c>
      <c r="BH489" t="s">
        <v>78</v>
      </c>
      <c r="BI489" t="s">
        <v>78</v>
      </c>
      <c r="BJ489" t="s">
        <v>78</v>
      </c>
      <c r="BK489" t="s">
        <v>78</v>
      </c>
      <c r="BL489" t="s">
        <v>78</v>
      </c>
      <c r="BM489" t="s">
        <v>78</v>
      </c>
      <c r="BN489" t="s">
        <v>55</v>
      </c>
      <c r="BO489" t="s">
        <v>55</v>
      </c>
      <c r="BP489" t="s">
        <v>78</v>
      </c>
      <c r="BQ489" t="s">
        <v>4432</v>
      </c>
      <c r="BR489">
        <v>1800</v>
      </c>
      <c r="BS489" s="45">
        <v>40358</v>
      </c>
      <c r="BT489" s="45">
        <v>41008</v>
      </c>
    </row>
    <row r="490" spans="1:72" x14ac:dyDescent="0.25">
      <c r="A490">
        <v>487</v>
      </c>
      <c r="B490">
        <v>48780</v>
      </c>
      <c r="C490">
        <v>56098</v>
      </c>
      <c r="D490" t="s">
        <v>3750</v>
      </c>
      <c r="E490" t="s">
        <v>6243</v>
      </c>
      <c r="F490">
        <v>0</v>
      </c>
      <c r="H490">
        <v>0</v>
      </c>
      <c r="J490">
        <v>0</v>
      </c>
      <c r="N490" t="s">
        <v>4423</v>
      </c>
      <c r="O490">
        <v>2194922</v>
      </c>
      <c r="P490">
        <v>6257313</v>
      </c>
      <c r="Q490">
        <v>3</v>
      </c>
      <c r="R490">
        <v>38.0182</v>
      </c>
      <c r="S490">
        <v>-121.5565</v>
      </c>
      <c r="T490" t="s">
        <v>1634</v>
      </c>
      <c r="U490" t="s">
        <v>627</v>
      </c>
      <c r="V490" t="s">
        <v>87</v>
      </c>
      <c r="W490" t="s">
        <v>87</v>
      </c>
      <c r="X490" t="s">
        <v>4474</v>
      </c>
      <c r="Y490" t="s">
        <v>59</v>
      </c>
      <c r="Z490" t="s">
        <v>4342</v>
      </c>
      <c r="AA490" t="s">
        <v>3736</v>
      </c>
      <c r="AB490" t="s">
        <v>6244</v>
      </c>
      <c r="AC490">
        <v>41008</v>
      </c>
      <c r="AD490" t="s">
        <v>4476</v>
      </c>
      <c r="AE490" t="s">
        <v>3435</v>
      </c>
      <c r="AF490" t="s">
        <v>4960</v>
      </c>
      <c r="AG490" t="s">
        <v>3729</v>
      </c>
      <c r="AH490" t="s">
        <v>6245</v>
      </c>
      <c r="AJ490" t="s">
        <v>3729</v>
      </c>
      <c r="AK490">
        <v>1</v>
      </c>
      <c r="AL490" t="s">
        <v>4474</v>
      </c>
      <c r="AM490" t="s">
        <v>78</v>
      </c>
      <c r="AN490">
        <v>180400030605</v>
      </c>
      <c r="AO490" t="s">
        <v>78</v>
      </c>
      <c r="AP490">
        <v>142.6</v>
      </c>
      <c r="AQ490" t="s">
        <v>78</v>
      </c>
      <c r="AR490" t="s">
        <v>4430</v>
      </c>
      <c r="AS490" t="s">
        <v>4431</v>
      </c>
      <c r="AT490" t="s">
        <v>78</v>
      </c>
      <c r="AU490" t="s">
        <v>78</v>
      </c>
      <c r="AV490" t="s">
        <v>78</v>
      </c>
      <c r="AW490" t="s">
        <v>78</v>
      </c>
      <c r="AX490" t="s">
        <v>78</v>
      </c>
      <c r="AY490" t="s">
        <v>78</v>
      </c>
      <c r="AZ490" t="s">
        <v>78</v>
      </c>
      <c r="BA490" t="s">
        <v>78</v>
      </c>
      <c r="BB490" t="s">
        <v>78</v>
      </c>
      <c r="BC490" t="s">
        <v>78</v>
      </c>
      <c r="BD490" t="s">
        <v>55</v>
      </c>
      <c r="BE490" t="s">
        <v>78</v>
      </c>
      <c r="BF490" t="s">
        <v>78</v>
      </c>
      <c r="BG490" t="s">
        <v>78</v>
      </c>
      <c r="BH490" t="s">
        <v>78</v>
      </c>
      <c r="BI490" t="s">
        <v>78</v>
      </c>
      <c r="BJ490" t="s">
        <v>78</v>
      </c>
      <c r="BK490" t="s">
        <v>78</v>
      </c>
      <c r="BL490" t="s">
        <v>78</v>
      </c>
      <c r="BM490" t="s">
        <v>78</v>
      </c>
      <c r="BN490" t="s">
        <v>55</v>
      </c>
      <c r="BO490" t="s">
        <v>55</v>
      </c>
      <c r="BP490" t="s">
        <v>78</v>
      </c>
      <c r="BQ490" t="s">
        <v>4432</v>
      </c>
      <c r="BR490">
        <v>1800</v>
      </c>
      <c r="BS490" s="45">
        <v>40358</v>
      </c>
      <c r="BT490" s="45">
        <v>41008</v>
      </c>
    </row>
    <row r="491" spans="1:72" x14ac:dyDescent="0.25">
      <c r="A491">
        <v>488</v>
      </c>
      <c r="B491">
        <v>47873</v>
      </c>
      <c r="C491">
        <v>55399</v>
      </c>
      <c r="D491" t="s">
        <v>2249</v>
      </c>
      <c r="E491" t="s">
        <v>6246</v>
      </c>
      <c r="F491">
        <v>3</v>
      </c>
      <c r="G491" t="s">
        <v>87</v>
      </c>
      <c r="H491">
        <v>5</v>
      </c>
      <c r="I491" t="s">
        <v>4421</v>
      </c>
      <c r="J491">
        <v>21</v>
      </c>
      <c r="N491" t="s">
        <v>4423</v>
      </c>
      <c r="O491">
        <v>2219219</v>
      </c>
      <c r="P491">
        <v>6294871</v>
      </c>
      <c r="Q491">
        <v>3</v>
      </c>
      <c r="R491">
        <v>38.085999999999999</v>
      </c>
      <c r="S491">
        <v>-121.42700000000001</v>
      </c>
      <c r="T491" t="s">
        <v>128</v>
      </c>
      <c r="U491" t="s">
        <v>1117</v>
      </c>
      <c r="V491" t="s">
        <v>87</v>
      </c>
      <c r="W491" t="s">
        <v>87</v>
      </c>
      <c r="X491" t="s">
        <v>4474</v>
      </c>
      <c r="Y491" t="s">
        <v>59</v>
      </c>
      <c r="Z491" t="s">
        <v>4334</v>
      </c>
      <c r="AB491" t="s">
        <v>6247</v>
      </c>
      <c r="AC491">
        <v>40946</v>
      </c>
      <c r="AD491" t="s">
        <v>4476</v>
      </c>
      <c r="AE491" t="s">
        <v>3435</v>
      </c>
      <c r="AF491" t="s">
        <v>4927</v>
      </c>
      <c r="AG491" t="s">
        <v>2250</v>
      </c>
      <c r="AH491" t="s">
        <v>6248</v>
      </c>
      <c r="AI491" t="s">
        <v>5880</v>
      </c>
      <c r="AJ491" t="s">
        <v>6203</v>
      </c>
      <c r="AK491">
        <v>1</v>
      </c>
      <c r="AL491" t="s">
        <v>4474</v>
      </c>
      <c r="AM491" t="s">
        <v>78</v>
      </c>
      <c r="AN491">
        <v>180400030906</v>
      </c>
      <c r="AO491" t="s">
        <v>78</v>
      </c>
      <c r="AP491" t="s">
        <v>78</v>
      </c>
      <c r="AQ491" t="s">
        <v>78</v>
      </c>
      <c r="AR491" t="s">
        <v>4430</v>
      </c>
      <c r="AS491" t="s">
        <v>4431</v>
      </c>
      <c r="AT491" t="s">
        <v>78</v>
      </c>
      <c r="AU491" t="s">
        <v>78</v>
      </c>
      <c r="AV491" t="s">
        <v>78</v>
      </c>
      <c r="AW491" t="s">
        <v>78</v>
      </c>
      <c r="AX491" t="s">
        <v>78</v>
      </c>
      <c r="AY491" t="s">
        <v>78</v>
      </c>
      <c r="AZ491" t="s">
        <v>78</v>
      </c>
      <c r="BA491" t="s">
        <v>78</v>
      </c>
      <c r="BB491" t="s">
        <v>78</v>
      </c>
      <c r="BC491" t="s">
        <v>78</v>
      </c>
      <c r="BD491" t="s">
        <v>55</v>
      </c>
      <c r="BE491" t="s">
        <v>78</v>
      </c>
      <c r="BF491" t="s">
        <v>78</v>
      </c>
      <c r="BG491" t="s">
        <v>78</v>
      </c>
      <c r="BH491" t="s">
        <v>78</v>
      </c>
      <c r="BI491" t="s">
        <v>78</v>
      </c>
      <c r="BJ491" t="s">
        <v>78</v>
      </c>
      <c r="BK491" t="s">
        <v>78</v>
      </c>
      <c r="BL491" t="s">
        <v>78</v>
      </c>
      <c r="BM491" t="s">
        <v>78</v>
      </c>
      <c r="BN491" t="s">
        <v>55</v>
      </c>
      <c r="BO491" t="s">
        <v>55</v>
      </c>
      <c r="BP491" t="s">
        <v>78</v>
      </c>
      <c r="BQ491" t="s">
        <v>4468</v>
      </c>
      <c r="BR491">
        <v>1800</v>
      </c>
      <c r="BS491" s="45">
        <v>40344</v>
      </c>
      <c r="BT491" s="45">
        <v>40939</v>
      </c>
    </row>
    <row r="492" spans="1:72" x14ac:dyDescent="0.25">
      <c r="A492">
        <v>489</v>
      </c>
      <c r="B492">
        <v>44756</v>
      </c>
      <c r="C492">
        <v>52190</v>
      </c>
      <c r="D492" t="s">
        <v>1226</v>
      </c>
      <c r="E492" t="s">
        <v>6249</v>
      </c>
      <c r="F492">
        <v>2</v>
      </c>
      <c r="G492" t="s">
        <v>4420</v>
      </c>
      <c r="H492">
        <v>4</v>
      </c>
      <c r="I492" t="s">
        <v>4421</v>
      </c>
      <c r="J492">
        <v>1</v>
      </c>
      <c r="L492" t="s">
        <v>4435</v>
      </c>
      <c r="M492" t="s">
        <v>4434</v>
      </c>
      <c r="N492" t="s">
        <v>4423</v>
      </c>
      <c r="O492">
        <v>2108726</v>
      </c>
      <c r="P492">
        <v>6277411</v>
      </c>
      <c r="Q492">
        <v>3</v>
      </c>
      <c r="R492">
        <v>37.7821</v>
      </c>
      <c r="S492">
        <v>-121.4836</v>
      </c>
      <c r="T492" t="s">
        <v>128</v>
      </c>
      <c r="U492" t="s">
        <v>397</v>
      </c>
      <c r="V492" t="s">
        <v>87</v>
      </c>
      <c r="W492" t="s">
        <v>87</v>
      </c>
      <c r="X492" t="s">
        <v>4474</v>
      </c>
      <c r="Y492" t="s">
        <v>59</v>
      </c>
      <c r="Z492" t="s">
        <v>4134</v>
      </c>
      <c r="AA492" t="s">
        <v>6250</v>
      </c>
      <c r="AC492">
        <v>40381</v>
      </c>
      <c r="AD492" t="s">
        <v>4476</v>
      </c>
      <c r="AE492" t="s">
        <v>3435</v>
      </c>
      <c r="AF492" t="s">
        <v>4960</v>
      </c>
      <c r="AG492" t="s">
        <v>1200</v>
      </c>
      <c r="AH492" t="s">
        <v>6251</v>
      </c>
      <c r="AI492" t="s">
        <v>6252</v>
      </c>
      <c r="AJ492" t="s">
        <v>1201</v>
      </c>
      <c r="AK492">
        <v>1</v>
      </c>
      <c r="AL492" t="s">
        <v>4474</v>
      </c>
      <c r="AM492" t="s">
        <v>78</v>
      </c>
      <c r="AN492">
        <v>180400030605</v>
      </c>
      <c r="AO492" t="s">
        <v>78</v>
      </c>
      <c r="AP492">
        <v>4607.1000000000004</v>
      </c>
      <c r="AQ492" t="s">
        <v>78</v>
      </c>
      <c r="AR492" t="s">
        <v>4430</v>
      </c>
      <c r="AS492" t="s">
        <v>4431</v>
      </c>
      <c r="AT492" t="s">
        <v>78</v>
      </c>
      <c r="AU492" t="s">
        <v>78</v>
      </c>
      <c r="AV492" t="s">
        <v>78</v>
      </c>
      <c r="AW492" t="s">
        <v>78</v>
      </c>
      <c r="AX492" t="s">
        <v>78</v>
      </c>
      <c r="AY492" t="s">
        <v>78</v>
      </c>
      <c r="AZ492" t="s">
        <v>78</v>
      </c>
      <c r="BA492" t="s">
        <v>78</v>
      </c>
      <c r="BB492" t="s">
        <v>78</v>
      </c>
      <c r="BC492" t="s">
        <v>78</v>
      </c>
      <c r="BD492" t="s">
        <v>55</v>
      </c>
      <c r="BE492" t="s">
        <v>78</v>
      </c>
      <c r="BF492" t="s">
        <v>78</v>
      </c>
      <c r="BG492" t="s">
        <v>78</v>
      </c>
      <c r="BH492" t="s">
        <v>78</v>
      </c>
      <c r="BI492" t="s">
        <v>78</v>
      </c>
      <c r="BJ492" t="s">
        <v>78</v>
      </c>
      <c r="BK492" t="s">
        <v>78</v>
      </c>
      <c r="BL492" t="s">
        <v>78</v>
      </c>
      <c r="BM492" t="s">
        <v>78</v>
      </c>
      <c r="BN492" t="s">
        <v>55</v>
      </c>
      <c r="BO492" t="s">
        <v>55</v>
      </c>
      <c r="BP492" t="s">
        <v>78</v>
      </c>
      <c r="BQ492" t="s">
        <v>4468</v>
      </c>
      <c r="BR492">
        <v>1912</v>
      </c>
      <c r="BS492" s="45">
        <v>40354</v>
      </c>
      <c r="BT492" s="45">
        <v>40354</v>
      </c>
    </row>
    <row r="493" spans="1:72" x14ac:dyDescent="0.25">
      <c r="A493">
        <v>490</v>
      </c>
      <c r="B493">
        <v>44757</v>
      </c>
      <c r="C493">
        <v>52182</v>
      </c>
      <c r="D493" t="s">
        <v>1131</v>
      </c>
      <c r="E493" t="s">
        <v>6253</v>
      </c>
      <c r="F493">
        <v>1</v>
      </c>
      <c r="G493" t="s">
        <v>4420</v>
      </c>
      <c r="H493">
        <v>5</v>
      </c>
      <c r="I493" t="s">
        <v>4421</v>
      </c>
      <c r="J493">
        <v>12</v>
      </c>
      <c r="L493" t="s">
        <v>4434</v>
      </c>
      <c r="M493" t="s">
        <v>4435</v>
      </c>
      <c r="N493" t="s">
        <v>4423</v>
      </c>
      <c r="O493">
        <v>2134808</v>
      </c>
      <c r="P493">
        <v>6308302</v>
      </c>
      <c r="Q493">
        <v>3</v>
      </c>
      <c r="R493">
        <v>37.854500000000002</v>
      </c>
      <c r="S493">
        <v>-121.3776</v>
      </c>
      <c r="T493" t="s">
        <v>596</v>
      </c>
      <c r="U493" t="s">
        <v>692</v>
      </c>
      <c r="V493" t="s">
        <v>87</v>
      </c>
      <c r="W493" t="s">
        <v>87</v>
      </c>
      <c r="X493" t="s">
        <v>4474</v>
      </c>
      <c r="Y493" t="s">
        <v>59</v>
      </c>
      <c r="Z493" t="s">
        <v>4134</v>
      </c>
      <c r="AA493" t="s">
        <v>6254</v>
      </c>
      <c r="AC493">
        <v>40381</v>
      </c>
      <c r="AD493" t="s">
        <v>4476</v>
      </c>
      <c r="AE493" t="s">
        <v>3435</v>
      </c>
      <c r="AF493" t="s">
        <v>2227</v>
      </c>
      <c r="AG493" t="s">
        <v>1132</v>
      </c>
      <c r="AH493" t="s">
        <v>6255</v>
      </c>
      <c r="AI493" t="s">
        <v>6256</v>
      </c>
      <c r="AJ493" t="s">
        <v>1132</v>
      </c>
      <c r="AK493">
        <v>1</v>
      </c>
      <c r="AL493" t="s">
        <v>4474</v>
      </c>
      <c r="AM493" t="s">
        <v>78</v>
      </c>
      <c r="AN493">
        <v>180400030901</v>
      </c>
      <c r="AO493" t="s">
        <v>78</v>
      </c>
      <c r="AP493">
        <v>326</v>
      </c>
      <c r="AQ493" t="s">
        <v>78</v>
      </c>
      <c r="AR493" t="s">
        <v>4430</v>
      </c>
      <c r="AS493" t="s">
        <v>4431</v>
      </c>
      <c r="AT493" t="s">
        <v>78</v>
      </c>
      <c r="AU493" t="s">
        <v>78</v>
      </c>
      <c r="AV493" t="s">
        <v>78</v>
      </c>
      <c r="AW493" t="s">
        <v>78</v>
      </c>
      <c r="AX493" t="s">
        <v>78</v>
      </c>
      <c r="AY493" t="s">
        <v>78</v>
      </c>
      <c r="AZ493" t="s">
        <v>78</v>
      </c>
      <c r="BA493" t="s">
        <v>78</v>
      </c>
      <c r="BB493" t="s">
        <v>78</v>
      </c>
      <c r="BC493" t="s">
        <v>78</v>
      </c>
      <c r="BD493" t="s">
        <v>55</v>
      </c>
      <c r="BE493" t="s">
        <v>78</v>
      </c>
      <c r="BF493" t="s">
        <v>78</v>
      </c>
      <c r="BG493" t="s">
        <v>78</v>
      </c>
      <c r="BH493" t="s">
        <v>78</v>
      </c>
      <c r="BI493" t="s">
        <v>78</v>
      </c>
      <c r="BJ493" t="s">
        <v>78</v>
      </c>
      <c r="BK493" t="s">
        <v>78</v>
      </c>
      <c r="BL493" t="s">
        <v>78</v>
      </c>
      <c r="BM493" t="s">
        <v>78</v>
      </c>
      <c r="BN493" t="s">
        <v>55</v>
      </c>
      <c r="BO493" t="s">
        <v>55</v>
      </c>
      <c r="BP493" t="s">
        <v>78</v>
      </c>
      <c r="BQ493" t="s">
        <v>4468</v>
      </c>
      <c r="BR493">
        <v>1800</v>
      </c>
      <c r="BS493" s="45">
        <v>40354</v>
      </c>
      <c r="BT493" s="45">
        <v>40354</v>
      </c>
    </row>
    <row r="494" spans="1:72" x14ac:dyDescent="0.25">
      <c r="A494">
        <v>491</v>
      </c>
      <c r="B494">
        <v>44685</v>
      </c>
      <c r="C494">
        <v>46845</v>
      </c>
      <c r="D494" t="s">
        <v>574</v>
      </c>
      <c r="E494" t="s">
        <v>6257</v>
      </c>
      <c r="F494">
        <v>10</v>
      </c>
      <c r="G494" t="s">
        <v>87</v>
      </c>
      <c r="H494">
        <v>17</v>
      </c>
      <c r="I494" t="s">
        <v>4421</v>
      </c>
      <c r="J494">
        <v>18</v>
      </c>
      <c r="L494" t="s">
        <v>4434</v>
      </c>
      <c r="M494" t="s">
        <v>4434</v>
      </c>
      <c r="N494" t="s">
        <v>4423</v>
      </c>
      <c r="O494">
        <v>2023485</v>
      </c>
      <c r="P494">
        <v>7114763</v>
      </c>
      <c r="Q494">
        <v>2</v>
      </c>
      <c r="R494">
        <v>38.702300000000001</v>
      </c>
      <c r="S494">
        <v>-120.0617</v>
      </c>
      <c r="T494" t="s">
        <v>576</v>
      </c>
      <c r="U494" t="s">
        <v>575</v>
      </c>
      <c r="V494" t="s">
        <v>87</v>
      </c>
      <c r="W494" t="s">
        <v>87</v>
      </c>
      <c r="X494" t="s">
        <v>4681</v>
      </c>
      <c r="Y494" t="s">
        <v>261</v>
      </c>
      <c r="Z494" t="s">
        <v>575</v>
      </c>
      <c r="AA494" t="s">
        <v>577</v>
      </c>
      <c r="AC494">
        <v>40571</v>
      </c>
      <c r="AE494" t="s">
        <v>6258</v>
      </c>
      <c r="AF494" t="s">
        <v>6259</v>
      </c>
      <c r="AG494" t="s">
        <v>431</v>
      </c>
      <c r="AH494" t="s">
        <v>6260</v>
      </c>
      <c r="AI494" t="s">
        <v>6261</v>
      </c>
      <c r="AJ494" t="s">
        <v>431</v>
      </c>
      <c r="AK494">
        <v>1</v>
      </c>
      <c r="AL494" t="s">
        <v>4681</v>
      </c>
      <c r="AM494" t="s">
        <v>78</v>
      </c>
      <c r="AN494">
        <v>180201290101</v>
      </c>
      <c r="AO494" t="s">
        <v>78</v>
      </c>
      <c r="AP494" t="s">
        <v>78</v>
      </c>
      <c r="AQ494" t="s">
        <v>78</v>
      </c>
      <c r="AR494" t="s">
        <v>4430</v>
      </c>
      <c r="AS494" t="s">
        <v>4431</v>
      </c>
      <c r="AT494" t="s">
        <v>78</v>
      </c>
      <c r="AU494" t="s">
        <v>78</v>
      </c>
      <c r="AV494" t="s">
        <v>78</v>
      </c>
      <c r="AW494" t="s">
        <v>78</v>
      </c>
      <c r="AX494" t="s">
        <v>78</v>
      </c>
      <c r="AY494" t="s">
        <v>55</v>
      </c>
      <c r="AZ494" t="s">
        <v>78</v>
      </c>
      <c r="BA494" t="s">
        <v>78</v>
      </c>
      <c r="BB494" t="s">
        <v>78</v>
      </c>
      <c r="BC494" t="s">
        <v>55</v>
      </c>
      <c r="BD494" t="s">
        <v>55</v>
      </c>
      <c r="BE494" t="s">
        <v>78</v>
      </c>
      <c r="BF494" t="s">
        <v>78</v>
      </c>
      <c r="BG494" t="s">
        <v>55</v>
      </c>
      <c r="BH494" t="s">
        <v>78</v>
      </c>
      <c r="BI494" t="s">
        <v>55</v>
      </c>
      <c r="BJ494" t="s">
        <v>78</v>
      </c>
      <c r="BK494" t="s">
        <v>78</v>
      </c>
      <c r="BL494" t="s">
        <v>55</v>
      </c>
      <c r="BM494" t="s">
        <v>78</v>
      </c>
      <c r="BN494" t="s">
        <v>78</v>
      </c>
      <c r="BO494" t="s">
        <v>55</v>
      </c>
      <c r="BP494" t="s">
        <v>78</v>
      </c>
      <c r="BQ494" t="s">
        <v>4468</v>
      </c>
      <c r="BR494">
        <v>1923</v>
      </c>
      <c r="BS494" s="45">
        <v>38720</v>
      </c>
      <c r="BT494" s="45">
        <v>38720</v>
      </c>
    </row>
    <row r="495" spans="1:72" x14ac:dyDescent="0.25">
      <c r="A495">
        <v>492</v>
      </c>
      <c r="B495">
        <v>48408</v>
      </c>
      <c r="C495">
        <v>55127</v>
      </c>
      <c r="D495" t="s">
        <v>2584</v>
      </c>
      <c r="E495" t="s">
        <v>6262</v>
      </c>
      <c r="F495">
        <v>0</v>
      </c>
      <c r="H495">
        <v>0</v>
      </c>
      <c r="J495">
        <v>0</v>
      </c>
      <c r="O495">
        <v>2203876</v>
      </c>
      <c r="P495">
        <v>6275889</v>
      </c>
      <c r="Q495">
        <v>3</v>
      </c>
      <c r="R495">
        <v>38.043300000000002</v>
      </c>
      <c r="S495">
        <v>-121.4924</v>
      </c>
      <c r="T495" t="s">
        <v>1634</v>
      </c>
      <c r="U495" t="s">
        <v>2587</v>
      </c>
      <c r="V495" t="s">
        <v>87</v>
      </c>
      <c r="W495" t="s">
        <v>87</v>
      </c>
      <c r="X495" t="s">
        <v>4474</v>
      </c>
      <c r="Y495" t="s">
        <v>59</v>
      </c>
      <c r="Z495" t="s">
        <v>4334</v>
      </c>
      <c r="AA495" t="s">
        <v>6263</v>
      </c>
      <c r="AB495" t="s">
        <v>6264</v>
      </c>
      <c r="AC495">
        <v>40989</v>
      </c>
      <c r="AD495" t="s">
        <v>4476</v>
      </c>
      <c r="AE495" t="s">
        <v>3435</v>
      </c>
      <c r="AF495" t="s">
        <v>4870</v>
      </c>
      <c r="AG495" t="s">
        <v>2585</v>
      </c>
      <c r="AH495" t="s">
        <v>6265</v>
      </c>
      <c r="AJ495" t="s">
        <v>6266</v>
      </c>
      <c r="AK495">
        <v>1</v>
      </c>
      <c r="AL495" t="s">
        <v>4474</v>
      </c>
      <c r="AM495" t="s">
        <v>78</v>
      </c>
      <c r="AN495">
        <v>180400030504</v>
      </c>
      <c r="AO495" t="s">
        <v>78</v>
      </c>
      <c r="AP495">
        <v>180</v>
      </c>
      <c r="AQ495" t="s">
        <v>78</v>
      </c>
      <c r="AR495" t="s">
        <v>4430</v>
      </c>
      <c r="AS495" t="s">
        <v>4431</v>
      </c>
      <c r="AT495" t="s">
        <v>78</v>
      </c>
      <c r="AU495" t="s">
        <v>78</v>
      </c>
      <c r="AV495" t="s">
        <v>78</v>
      </c>
      <c r="AW495" t="s">
        <v>78</v>
      </c>
      <c r="AX495" t="s">
        <v>78</v>
      </c>
      <c r="AY495" t="s">
        <v>78</v>
      </c>
      <c r="AZ495" t="s">
        <v>78</v>
      </c>
      <c r="BA495" t="s">
        <v>78</v>
      </c>
      <c r="BB495" t="s">
        <v>78</v>
      </c>
      <c r="BC495" t="s">
        <v>78</v>
      </c>
      <c r="BD495" t="s">
        <v>55</v>
      </c>
      <c r="BE495" t="s">
        <v>78</v>
      </c>
      <c r="BF495" t="s">
        <v>78</v>
      </c>
      <c r="BG495" t="s">
        <v>78</v>
      </c>
      <c r="BH495" t="s">
        <v>78</v>
      </c>
      <c r="BI495" t="s">
        <v>78</v>
      </c>
      <c r="BJ495" t="s">
        <v>78</v>
      </c>
      <c r="BK495" t="s">
        <v>78</v>
      </c>
      <c r="BL495" t="s">
        <v>78</v>
      </c>
      <c r="BM495" t="s">
        <v>78</v>
      </c>
      <c r="BN495" t="s">
        <v>55</v>
      </c>
      <c r="BO495" t="s">
        <v>55</v>
      </c>
      <c r="BP495" t="s">
        <v>78</v>
      </c>
      <c r="BQ495" t="s">
        <v>4468</v>
      </c>
      <c r="BR495">
        <v>1800</v>
      </c>
      <c r="BS495" s="45">
        <v>40358</v>
      </c>
      <c r="BT495" s="45">
        <v>40919</v>
      </c>
    </row>
    <row r="496" spans="1:72" x14ac:dyDescent="0.25">
      <c r="A496">
        <v>493</v>
      </c>
      <c r="B496">
        <v>48409</v>
      </c>
      <c r="C496">
        <v>55130</v>
      </c>
      <c r="D496" t="s">
        <v>2590</v>
      </c>
      <c r="E496" t="s">
        <v>6267</v>
      </c>
      <c r="F496">
        <v>0</v>
      </c>
      <c r="H496">
        <v>0</v>
      </c>
      <c r="J496">
        <v>0</v>
      </c>
      <c r="O496">
        <v>2204716</v>
      </c>
      <c r="P496">
        <v>6274039</v>
      </c>
      <c r="Q496">
        <v>3</v>
      </c>
      <c r="R496">
        <v>38.0456</v>
      </c>
      <c r="S496">
        <v>-121.4988</v>
      </c>
      <c r="T496" t="s">
        <v>1634</v>
      </c>
      <c r="U496" t="s">
        <v>966</v>
      </c>
      <c r="V496" t="s">
        <v>87</v>
      </c>
      <c r="W496" t="s">
        <v>87</v>
      </c>
      <c r="X496" t="s">
        <v>4474</v>
      </c>
      <c r="Y496" t="s">
        <v>59</v>
      </c>
      <c r="Z496" t="s">
        <v>4334</v>
      </c>
      <c r="AA496" t="s">
        <v>6263</v>
      </c>
      <c r="AB496" t="s">
        <v>6268</v>
      </c>
      <c r="AC496">
        <v>40989</v>
      </c>
      <c r="AD496" t="s">
        <v>4476</v>
      </c>
      <c r="AE496" t="s">
        <v>3435</v>
      </c>
      <c r="AF496" t="s">
        <v>4870</v>
      </c>
      <c r="AG496" t="s">
        <v>2585</v>
      </c>
      <c r="AH496" t="s">
        <v>6269</v>
      </c>
      <c r="AJ496" t="s">
        <v>6266</v>
      </c>
      <c r="AK496" t="s">
        <v>78</v>
      </c>
      <c r="AL496" t="s">
        <v>78</v>
      </c>
      <c r="AM496" t="s">
        <v>78</v>
      </c>
      <c r="AN496" t="s">
        <v>78</v>
      </c>
      <c r="AO496" t="s">
        <v>78</v>
      </c>
      <c r="AP496">
        <v>180</v>
      </c>
      <c r="AQ496" t="s">
        <v>78</v>
      </c>
      <c r="AR496" t="s">
        <v>4430</v>
      </c>
      <c r="AS496" t="s">
        <v>4529</v>
      </c>
      <c r="AT496" t="s">
        <v>78</v>
      </c>
      <c r="AU496" t="s">
        <v>78</v>
      </c>
      <c r="AV496" t="s">
        <v>78</v>
      </c>
      <c r="AW496" t="s">
        <v>78</v>
      </c>
      <c r="AX496" t="s">
        <v>78</v>
      </c>
      <c r="AY496" t="s">
        <v>78</v>
      </c>
      <c r="AZ496" t="s">
        <v>78</v>
      </c>
      <c r="BA496" t="s">
        <v>78</v>
      </c>
      <c r="BB496" t="s">
        <v>78</v>
      </c>
      <c r="BC496" t="s">
        <v>78</v>
      </c>
      <c r="BD496" t="s">
        <v>55</v>
      </c>
      <c r="BE496" t="s">
        <v>78</v>
      </c>
      <c r="BF496" t="s">
        <v>78</v>
      </c>
      <c r="BG496" t="s">
        <v>78</v>
      </c>
      <c r="BH496" t="s">
        <v>78</v>
      </c>
      <c r="BI496" t="s">
        <v>78</v>
      </c>
      <c r="BJ496" t="s">
        <v>78</v>
      </c>
      <c r="BK496" t="s">
        <v>78</v>
      </c>
      <c r="BL496" t="s">
        <v>78</v>
      </c>
      <c r="BM496" t="s">
        <v>78</v>
      </c>
      <c r="BN496" t="s">
        <v>55</v>
      </c>
      <c r="BO496" t="s">
        <v>55</v>
      </c>
      <c r="BP496" t="s">
        <v>78</v>
      </c>
      <c r="BQ496" t="s">
        <v>4432</v>
      </c>
      <c r="BR496">
        <v>1800</v>
      </c>
      <c r="BS496" s="45">
        <v>40358</v>
      </c>
      <c r="BT496" s="45">
        <v>40919</v>
      </c>
    </row>
    <row r="497" spans="1:72" x14ac:dyDescent="0.25">
      <c r="A497">
        <v>494</v>
      </c>
      <c r="B497">
        <v>48734</v>
      </c>
      <c r="C497">
        <v>55947</v>
      </c>
      <c r="D497" t="s">
        <v>3756</v>
      </c>
      <c r="E497" t="s">
        <v>6270</v>
      </c>
      <c r="F497">
        <v>0</v>
      </c>
      <c r="H497">
        <v>0</v>
      </c>
      <c r="J497">
        <v>0</v>
      </c>
      <c r="N497" t="s">
        <v>4423</v>
      </c>
      <c r="O497">
        <v>2199183</v>
      </c>
      <c r="P497">
        <v>6266630</v>
      </c>
      <c r="Q497">
        <v>3</v>
      </c>
      <c r="R497">
        <v>38.030200000000001</v>
      </c>
      <c r="S497">
        <v>-121.5244</v>
      </c>
      <c r="T497" t="s">
        <v>1634</v>
      </c>
      <c r="U497" t="s">
        <v>604</v>
      </c>
      <c r="V497" t="s">
        <v>87</v>
      </c>
      <c r="W497" t="s">
        <v>87</v>
      </c>
      <c r="X497" t="s">
        <v>4474</v>
      </c>
      <c r="Y497" t="s">
        <v>59</v>
      </c>
      <c r="Z497" t="s">
        <v>4342</v>
      </c>
      <c r="AA497" t="s">
        <v>3736</v>
      </c>
      <c r="AB497" t="s">
        <v>6271</v>
      </c>
      <c r="AC497">
        <v>41001</v>
      </c>
      <c r="AD497" t="s">
        <v>4476</v>
      </c>
      <c r="AE497" t="s">
        <v>3435</v>
      </c>
      <c r="AF497" t="s">
        <v>4927</v>
      </c>
      <c r="AG497" t="s">
        <v>3729</v>
      </c>
      <c r="AH497" t="s">
        <v>6272</v>
      </c>
      <c r="AJ497" t="s">
        <v>3729</v>
      </c>
      <c r="AK497">
        <v>1</v>
      </c>
      <c r="AL497" t="s">
        <v>4474</v>
      </c>
      <c r="AM497" t="s">
        <v>78</v>
      </c>
      <c r="AN497">
        <v>180400030906</v>
      </c>
      <c r="AO497" t="s">
        <v>78</v>
      </c>
      <c r="AP497">
        <v>224.2</v>
      </c>
      <c r="AQ497" t="s">
        <v>78</v>
      </c>
      <c r="AR497" t="s">
        <v>4430</v>
      </c>
      <c r="AS497" t="s">
        <v>4431</v>
      </c>
      <c r="AT497" t="s">
        <v>78</v>
      </c>
      <c r="AU497" t="s">
        <v>78</v>
      </c>
      <c r="AV497" t="s">
        <v>78</v>
      </c>
      <c r="AW497" t="s">
        <v>78</v>
      </c>
      <c r="AX497" t="s">
        <v>78</v>
      </c>
      <c r="AY497" t="s">
        <v>55</v>
      </c>
      <c r="AZ497" t="s">
        <v>78</v>
      </c>
      <c r="BA497" t="s">
        <v>78</v>
      </c>
      <c r="BB497" t="s">
        <v>78</v>
      </c>
      <c r="BC497" t="s">
        <v>78</v>
      </c>
      <c r="BD497" t="s">
        <v>55</v>
      </c>
      <c r="BE497" t="s">
        <v>78</v>
      </c>
      <c r="BF497" t="s">
        <v>78</v>
      </c>
      <c r="BG497" t="s">
        <v>78</v>
      </c>
      <c r="BH497" t="s">
        <v>78</v>
      </c>
      <c r="BI497" t="s">
        <v>78</v>
      </c>
      <c r="BJ497" t="s">
        <v>78</v>
      </c>
      <c r="BK497" t="s">
        <v>78</v>
      </c>
      <c r="BL497" t="s">
        <v>78</v>
      </c>
      <c r="BM497" t="s">
        <v>78</v>
      </c>
      <c r="BN497" t="s">
        <v>55</v>
      </c>
      <c r="BO497" t="s">
        <v>55</v>
      </c>
      <c r="BP497" t="s">
        <v>78</v>
      </c>
      <c r="BQ497" t="s">
        <v>4432</v>
      </c>
      <c r="BR497">
        <v>1800</v>
      </c>
      <c r="BS497" s="45">
        <v>40358</v>
      </c>
      <c r="BT497" s="45">
        <v>40998</v>
      </c>
    </row>
    <row r="498" spans="1:72" x14ac:dyDescent="0.25">
      <c r="A498">
        <v>495</v>
      </c>
      <c r="B498">
        <v>48202</v>
      </c>
      <c r="C498">
        <v>55633</v>
      </c>
      <c r="D498" t="s">
        <v>2670</v>
      </c>
      <c r="E498" t="s">
        <v>6273</v>
      </c>
      <c r="F498">
        <v>1</v>
      </c>
      <c r="G498" t="s">
        <v>87</v>
      </c>
      <c r="H498">
        <v>4</v>
      </c>
      <c r="I498" t="s">
        <v>4421</v>
      </c>
      <c r="J498">
        <v>26</v>
      </c>
      <c r="L498" t="s">
        <v>4434</v>
      </c>
      <c r="M498" t="s">
        <v>4422</v>
      </c>
      <c r="N498" t="s">
        <v>4423</v>
      </c>
      <c r="O498">
        <v>2154680</v>
      </c>
      <c r="P498">
        <v>6272752</v>
      </c>
      <c r="Q498">
        <v>3</v>
      </c>
      <c r="R498">
        <v>37.908099999999997</v>
      </c>
      <c r="S498">
        <v>-121.5014</v>
      </c>
      <c r="T498" t="s">
        <v>1373</v>
      </c>
      <c r="U498" t="s">
        <v>692</v>
      </c>
      <c r="V498" t="s">
        <v>87</v>
      </c>
      <c r="W498" t="s">
        <v>87</v>
      </c>
      <c r="X498" t="s">
        <v>4474</v>
      </c>
      <c r="Y498" t="s">
        <v>59</v>
      </c>
      <c r="Z498" t="s">
        <v>4242</v>
      </c>
      <c r="AA498" t="s">
        <v>6274</v>
      </c>
      <c r="AC498">
        <v>40962</v>
      </c>
      <c r="AD498" t="s">
        <v>4476</v>
      </c>
      <c r="AE498" t="s">
        <v>3435</v>
      </c>
      <c r="AF498" t="s">
        <v>4884</v>
      </c>
      <c r="AG498" t="s">
        <v>2667</v>
      </c>
      <c r="AH498" t="s">
        <v>6275</v>
      </c>
      <c r="AI498" t="s">
        <v>6276</v>
      </c>
      <c r="AJ498" t="s">
        <v>2667</v>
      </c>
      <c r="AK498">
        <v>1</v>
      </c>
      <c r="AL498" t="s">
        <v>4474</v>
      </c>
      <c r="AM498" t="s">
        <v>78</v>
      </c>
      <c r="AN498">
        <v>180400030503</v>
      </c>
      <c r="AO498" t="s">
        <v>78</v>
      </c>
      <c r="AP498">
        <v>566</v>
      </c>
      <c r="AQ498" t="s">
        <v>78</v>
      </c>
      <c r="AR498" t="s">
        <v>4430</v>
      </c>
      <c r="AS498" t="s">
        <v>4431</v>
      </c>
      <c r="AT498" t="s">
        <v>78</v>
      </c>
      <c r="AU498" t="s">
        <v>78</v>
      </c>
      <c r="AV498" t="s">
        <v>78</v>
      </c>
      <c r="AW498" t="s">
        <v>78</v>
      </c>
      <c r="AX498" t="s">
        <v>78</v>
      </c>
      <c r="AY498" t="s">
        <v>78</v>
      </c>
      <c r="AZ498" t="s">
        <v>78</v>
      </c>
      <c r="BA498" t="s">
        <v>78</v>
      </c>
      <c r="BB498" t="s">
        <v>78</v>
      </c>
      <c r="BC498" t="s">
        <v>78</v>
      </c>
      <c r="BD498" t="s">
        <v>55</v>
      </c>
      <c r="BE498" t="s">
        <v>78</v>
      </c>
      <c r="BF498" t="s">
        <v>78</v>
      </c>
      <c r="BG498" t="s">
        <v>78</v>
      </c>
      <c r="BH498" t="s">
        <v>78</v>
      </c>
      <c r="BI498" t="s">
        <v>78</v>
      </c>
      <c r="BJ498" t="s">
        <v>78</v>
      </c>
      <c r="BK498" t="s">
        <v>78</v>
      </c>
      <c r="BL498" t="s">
        <v>78</v>
      </c>
      <c r="BM498" t="s">
        <v>78</v>
      </c>
      <c r="BN498" t="s">
        <v>55</v>
      </c>
      <c r="BO498" t="s">
        <v>55</v>
      </c>
      <c r="BP498" t="s">
        <v>78</v>
      </c>
      <c r="BQ498" t="s">
        <v>4468</v>
      </c>
      <c r="BR498">
        <v>1800</v>
      </c>
      <c r="BS498" s="45">
        <v>40358</v>
      </c>
      <c r="BT498" s="45">
        <v>40875</v>
      </c>
    </row>
    <row r="499" spans="1:72" x14ac:dyDescent="0.25">
      <c r="A499">
        <v>496</v>
      </c>
      <c r="B499">
        <v>48203</v>
      </c>
      <c r="C499">
        <v>55635</v>
      </c>
      <c r="D499" t="s">
        <v>2671</v>
      </c>
      <c r="E499" t="s">
        <v>6277</v>
      </c>
      <c r="F499">
        <v>0</v>
      </c>
      <c r="H499">
        <v>0</v>
      </c>
      <c r="J499">
        <v>0</v>
      </c>
      <c r="O499">
        <v>2175366</v>
      </c>
      <c r="P499">
        <v>6280373</v>
      </c>
      <c r="Q499">
        <v>3</v>
      </c>
      <c r="R499">
        <v>37.965200000000003</v>
      </c>
      <c r="S499">
        <v>-121.47580000000001</v>
      </c>
      <c r="T499" t="s">
        <v>1373</v>
      </c>
      <c r="U499" t="s">
        <v>636</v>
      </c>
      <c r="V499" t="s">
        <v>87</v>
      </c>
      <c r="W499" t="s">
        <v>87</v>
      </c>
      <c r="X499" t="s">
        <v>4474</v>
      </c>
      <c r="Y499" t="s">
        <v>59</v>
      </c>
      <c r="Z499" t="s">
        <v>4853</v>
      </c>
      <c r="AA499" t="s">
        <v>2672</v>
      </c>
      <c r="AC499">
        <v>40962</v>
      </c>
      <c r="AD499" t="s">
        <v>4476</v>
      </c>
      <c r="AE499" t="s">
        <v>3435</v>
      </c>
      <c r="AF499" t="s">
        <v>4884</v>
      </c>
      <c r="AG499" t="s">
        <v>1741</v>
      </c>
      <c r="AH499" t="s">
        <v>6278</v>
      </c>
      <c r="AJ499" t="s">
        <v>1741</v>
      </c>
      <c r="AK499">
        <v>1</v>
      </c>
      <c r="AL499" t="s">
        <v>4474</v>
      </c>
      <c r="AM499" t="s">
        <v>78</v>
      </c>
      <c r="AN499">
        <v>180400030503</v>
      </c>
      <c r="AO499" t="s">
        <v>78</v>
      </c>
      <c r="AP499">
        <v>715</v>
      </c>
      <c r="AQ499" t="s">
        <v>78</v>
      </c>
      <c r="AR499" t="s">
        <v>4430</v>
      </c>
      <c r="AS499" t="s">
        <v>4431</v>
      </c>
      <c r="AT499" t="s">
        <v>78</v>
      </c>
      <c r="AU499" t="s">
        <v>78</v>
      </c>
      <c r="AV499" t="s">
        <v>78</v>
      </c>
      <c r="AW499" t="s">
        <v>78</v>
      </c>
      <c r="AX499" t="s">
        <v>78</v>
      </c>
      <c r="AY499" t="s">
        <v>78</v>
      </c>
      <c r="AZ499" t="s">
        <v>78</v>
      </c>
      <c r="BA499" t="s">
        <v>78</v>
      </c>
      <c r="BB499" t="s">
        <v>78</v>
      </c>
      <c r="BC499" t="s">
        <v>78</v>
      </c>
      <c r="BD499" t="s">
        <v>55</v>
      </c>
      <c r="BE499" t="s">
        <v>78</v>
      </c>
      <c r="BF499" t="s">
        <v>78</v>
      </c>
      <c r="BG499" t="s">
        <v>78</v>
      </c>
      <c r="BH499" t="s">
        <v>78</v>
      </c>
      <c r="BI499" t="s">
        <v>78</v>
      </c>
      <c r="BJ499" t="s">
        <v>78</v>
      </c>
      <c r="BK499" t="s">
        <v>78</v>
      </c>
      <c r="BL499" t="s">
        <v>78</v>
      </c>
      <c r="BM499" t="s">
        <v>78</v>
      </c>
      <c r="BN499" t="s">
        <v>55</v>
      </c>
      <c r="BO499" t="s">
        <v>55</v>
      </c>
      <c r="BP499" t="s">
        <v>78</v>
      </c>
      <c r="BQ499" t="s">
        <v>4468</v>
      </c>
      <c r="BR499">
        <v>1800</v>
      </c>
      <c r="BS499" s="45">
        <v>40358</v>
      </c>
      <c r="BT499" s="45">
        <v>40875</v>
      </c>
    </row>
    <row r="500" spans="1:72" x14ac:dyDescent="0.25">
      <c r="A500">
        <v>497</v>
      </c>
      <c r="B500">
        <v>44700</v>
      </c>
      <c r="C500">
        <v>52073</v>
      </c>
      <c r="D500" t="s">
        <v>814</v>
      </c>
      <c r="E500" t="s">
        <v>6279</v>
      </c>
      <c r="F500">
        <v>1</v>
      </c>
      <c r="G500" t="s">
        <v>4420</v>
      </c>
      <c r="H500">
        <v>4</v>
      </c>
      <c r="I500" t="s">
        <v>4421</v>
      </c>
      <c r="J500">
        <v>9</v>
      </c>
      <c r="L500" t="s">
        <v>4435</v>
      </c>
      <c r="M500" t="s">
        <v>4434</v>
      </c>
      <c r="N500" t="s">
        <v>4423</v>
      </c>
      <c r="O500">
        <v>2136473</v>
      </c>
      <c r="P500">
        <v>6261424</v>
      </c>
      <c r="Q500">
        <v>3</v>
      </c>
      <c r="R500">
        <v>37.857799999999997</v>
      </c>
      <c r="S500">
        <v>-121.54</v>
      </c>
      <c r="T500" t="s">
        <v>596</v>
      </c>
      <c r="U500" t="s">
        <v>397</v>
      </c>
      <c r="V500" t="s">
        <v>87</v>
      </c>
      <c r="W500" t="s">
        <v>87</v>
      </c>
      <c r="X500" t="s">
        <v>4474</v>
      </c>
      <c r="Y500" t="s">
        <v>59</v>
      </c>
      <c r="Z500" t="s">
        <v>5217</v>
      </c>
      <c r="AA500" t="s">
        <v>816</v>
      </c>
      <c r="AB500" t="s">
        <v>5906</v>
      </c>
      <c r="AC500">
        <v>40378</v>
      </c>
      <c r="AD500" t="s">
        <v>4476</v>
      </c>
      <c r="AE500" t="s">
        <v>3435</v>
      </c>
      <c r="AF500" t="s">
        <v>2227</v>
      </c>
      <c r="AG500" t="s">
        <v>815</v>
      </c>
      <c r="AH500" t="s">
        <v>6280</v>
      </c>
      <c r="AI500" t="s">
        <v>6281</v>
      </c>
      <c r="AJ500" t="s">
        <v>815</v>
      </c>
      <c r="AK500">
        <v>1</v>
      </c>
      <c r="AL500" t="s">
        <v>4474</v>
      </c>
      <c r="AM500" t="s">
        <v>78</v>
      </c>
      <c r="AN500">
        <v>180400030901</v>
      </c>
      <c r="AO500" t="s">
        <v>78</v>
      </c>
      <c r="AP500">
        <v>56.6</v>
      </c>
      <c r="AQ500" t="s">
        <v>78</v>
      </c>
      <c r="AR500" t="s">
        <v>4430</v>
      </c>
      <c r="AS500" t="s">
        <v>4431</v>
      </c>
      <c r="AT500" t="s">
        <v>78</v>
      </c>
      <c r="AU500" t="s">
        <v>78</v>
      </c>
      <c r="AV500" t="s">
        <v>78</v>
      </c>
      <c r="AW500" t="s">
        <v>78</v>
      </c>
      <c r="AX500" t="s">
        <v>78</v>
      </c>
      <c r="AY500" t="s">
        <v>78</v>
      </c>
      <c r="AZ500" t="s">
        <v>78</v>
      </c>
      <c r="BA500" t="s">
        <v>78</v>
      </c>
      <c r="BB500" t="s">
        <v>78</v>
      </c>
      <c r="BC500" t="s">
        <v>78</v>
      </c>
      <c r="BD500" t="s">
        <v>55</v>
      </c>
      <c r="BE500" t="s">
        <v>78</v>
      </c>
      <c r="BF500" t="s">
        <v>78</v>
      </c>
      <c r="BG500" t="s">
        <v>78</v>
      </c>
      <c r="BH500" t="s">
        <v>78</v>
      </c>
      <c r="BI500" t="s">
        <v>78</v>
      </c>
      <c r="BJ500" t="s">
        <v>78</v>
      </c>
      <c r="BK500" t="s">
        <v>78</v>
      </c>
      <c r="BL500" t="s">
        <v>78</v>
      </c>
      <c r="BM500" t="s">
        <v>78</v>
      </c>
      <c r="BN500" t="s">
        <v>55</v>
      </c>
      <c r="BO500" t="s">
        <v>55</v>
      </c>
      <c r="BP500" t="s">
        <v>78</v>
      </c>
      <c r="BQ500" t="s">
        <v>4468</v>
      </c>
      <c r="BR500">
        <v>1800</v>
      </c>
      <c r="BS500" s="45">
        <v>40354</v>
      </c>
      <c r="BT500" s="45">
        <v>40354</v>
      </c>
    </row>
    <row r="501" spans="1:72" x14ac:dyDescent="0.25">
      <c r="A501">
        <v>498</v>
      </c>
      <c r="B501">
        <v>47353</v>
      </c>
      <c r="C501">
        <v>54472</v>
      </c>
      <c r="D501" t="s">
        <v>3535</v>
      </c>
      <c r="E501" t="s">
        <v>6282</v>
      </c>
      <c r="F501">
        <v>3</v>
      </c>
      <c r="G501" t="s">
        <v>87</v>
      </c>
      <c r="H501">
        <v>5</v>
      </c>
      <c r="I501" t="s">
        <v>4421</v>
      </c>
      <c r="J501">
        <v>6</v>
      </c>
      <c r="L501" t="s">
        <v>4448</v>
      </c>
      <c r="M501" t="s">
        <v>4434</v>
      </c>
      <c r="N501" t="s">
        <v>4423</v>
      </c>
      <c r="O501">
        <v>2239021</v>
      </c>
      <c r="P501">
        <v>6280135</v>
      </c>
      <c r="Q501">
        <v>3</v>
      </c>
      <c r="R501">
        <v>38.14</v>
      </c>
      <c r="S501">
        <v>-121.4789</v>
      </c>
      <c r="T501" t="s">
        <v>128</v>
      </c>
      <c r="U501" t="s">
        <v>4858</v>
      </c>
      <c r="V501" t="s">
        <v>87</v>
      </c>
      <c r="W501" t="s">
        <v>87</v>
      </c>
      <c r="X501" t="s">
        <v>4474</v>
      </c>
      <c r="Y501" t="s">
        <v>59</v>
      </c>
      <c r="Z501" t="s">
        <v>4859</v>
      </c>
      <c r="AA501" t="s">
        <v>3254</v>
      </c>
      <c r="AB501" t="s">
        <v>6283</v>
      </c>
      <c r="AC501">
        <v>40906</v>
      </c>
      <c r="AD501" t="s">
        <v>4476</v>
      </c>
      <c r="AE501" t="s">
        <v>4558</v>
      </c>
      <c r="AF501" t="s">
        <v>4106</v>
      </c>
      <c r="AG501" t="s">
        <v>2731</v>
      </c>
      <c r="AH501" t="s">
        <v>6284</v>
      </c>
      <c r="AI501" t="s">
        <v>6285</v>
      </c>
      <c r="AJ501" t="s">
        <v>2731</v>
      </c>
      <c r="AK501">
        <v>1</v>
      </c>
      <c r="AL501" t="s">
        <v>4474</v>
      </c>
      <c r="AM501" t="s">
        <v>78</v>
      </c>
      <c r="AN501">
        <v>180400121105</v>
      </c>
      <c r="AO501" t="s">
        <v>78</v>
      </c>
      <c r="AP501" t="s">
        <v>78</v>
      </c>
      <c r="AQ501" t="s">
        <v>78</v>
      </c>
      <c r="AR501" t="s">
        <v>4430</v>
      </c>
      <c r="AS501" t="s">
        <v>4431</v>
      </c>
      <c r="AT501" t="s">
        <v>78</v>
      </c>
      <c r="AU501" t="s">
        <v>78</v>
      </c>
      <c r="AV501" t="s">
        <v>78</v>
      </c>
      <c r="AW501" t="s">
        <v>78</v>
      </c>
      <c r="AX501" t="s">
        <v>78</v>
      </c>
      <c r="AY501" t="s">
        <v>78</v>
      </c>
      <c r="AZ501" t="s">
        <v>78</v>
      </c>
      <c r="BA501" t="s">
        <v>78</v>
      </c>
      <c r="BB501" t="s">
        <v>78</v>
      </c>
      <c r="BC501" t="s">
        <v>78</v>
      </c>
      <c r="BD501" t="s">
        <v>55</v>
      </c>
      <c r="BE501" t="s">
        <v>78</v>
      </c>
      <c r="BF501" t="s">
        <v>78</v>
      </c>
      <c r="BG501" t="s">
        <v>78</v>
      </c>
      <c r="BH501" t="s">
        <v>78</v>
      </c>
      <c r="BI501" t="s">
        <v>78</v>
      </c>
      <c r="BJ501" t="s">
        <v>78</v>
      </c>
      <c r="BK501" t="s">
        <v>78</v>
      </c>
      <c r="BL501" t="s">
        <v>78</v>
      </c>
      <c r="BM501" t="s">
        <v>78</v>
      </c>
      <c r="BN501" t="s">
        <v>55</v>
      </c>
      <c r="BO501" t="s">
        <v>55</v>
      </c>
      <c r="BP501" t="s">
        <v>78</v>
      </c>
      <c r="BQ501" t="s">
        <v>4432</v>
      </c>
      <c r="BR501">
        <v>1800</v>
      </c>
      <c r="BS501" s="45">
        <v>40359</v>
      </c>
      <c r="BT501" s="45">
        <v>40897</v>
      </c>
    </row>
    <row r="502" spans="1:72" x14ac:dyDescent="0.25">
      <c r="A502">
        <v>499</v>
      </c>
      <c r="B502">
        <v>47355</v>
      </c>
      <c r="C502">
        <v>54492</v>
      </c>
      <c r="D502" t="s">
        <v>3536</v>
      </c>
      <c r="E502" t="s">
        <v>6286</v>
      </c>
      <c r="F502">
        <v>3</v>
      </c>
      <c r="G502" t="s">
        <v>87</v>
      </c>
      <c r="H502">
        <v>5</v>
      </c>
      <c r="I502" t="s">
        <v>4421</v>
      </c>
      <c r="J502">
        <v>10</v>
      </c>
      <c r="N502" t="s">
        <v>4423</v>
      </c>
      <c r="O502">
        <v>2233044</v>
      </c>
      <c r="P502">
        <v>6298898</v>
      </c>
      <c r="Q502">
        <v>3</v>
      </c>
      <c r="R502">
        <v>38.124099999999999</v>
      </c>
      <c r="S502">
        <v>-121.4135</v>
      </c>
      <c r="T502" t="s">
        <v>596</v>
      </c>
      <c r="U502" t="s">
        <v>3554</v>
      </c>
      <c r="V502" t="s">
        <v>87</v>
      </c>
      <c r="W502" t="s">
        <v>87</v>
      </c>
      <c r="X502" t="s">
        <v>4474</v>
      </c>
      <c r="Y502" t="s">
        <v>59</v>
      </c>
      <c r="Z502" t="s">
        <v>4334</v>
      </c>
      <c r="AA502" t="s">
        <v>3540</v>
      </c>
      <c r="AB502" t="s">
        <v>6287</v>
      </c>
      <c r="AC502">
        <v>40906</v>
      </c>
      <c r="AD502" t="s">
        <v>4476</v>
      </c>
      <c r="AE502" t="s">
        <v>4558</v>
      </c>
      <c r="AF502" t="s">
        <v>4106</v>
      </c>
      <c r="AG502" t="s">
        <v>3537</v>
      </c>
      <c r="AH502" t="s">
        <v>6288</v>
      </c>
      <c r="AI502" t="s">
        <v>6289</v>
      </c>
      <c r="AJ502" t="s">
        <v>3538</v>
      </c>
      <c r="AK502">
        <v>1</v>
      </c>
      <c r="AL502" t="s">
        <v>4474</v>
      </c>
      <c r="AM502" t="s">
        <v>78</v>
      </c>
      <c r="AN502">
        <v>180400121105</v>
      </c>
      <c r="AO502" t="s">
        <v>78</v>
      </c>
      <c r="AP502">
        <v>152</v>
      </c>
      <c r="AQ502" t="s">
        <v>78</v>
      </c>
      <c r="AR502" t="s">
        <v>4430</v>
      </c>
      <c r="AS502" t="s">
        <v>4431</v>
      </c>
      <c r="AT502" t="s">
        <v>78</v>
      </c>
      <c r="AU502" t="s">
        <v>78</v>
      </c>
      <c r="AV502" t="s">
        <v>78</v>
      </c>
      <c r="AW502" t="s">
        <v>78</v>
      </c>
      <c r="AX502" t="s">
        <v>78</v>
      </c>
      <c r="AY502" t="s">
        <v>78</v>
      </c>
      <c r="AZ502" t="s">
        <v>78</v>
      </c>
      <c r="BA502" t="s">
        <v>78</v>
      </c>
      <c r="BB502" t="s">
        <v>78</v>
      </c>
      <c r="BC502" t="s">
        <v>78</v>
      </c>
      <c r="BD502" t="s">
        <v>55</v>
      </c>
      <c r="BE502" t="s">
        <v>78</v>
      </c>
      <c r="BF502" t="s">
        <v>78</v>
      </c>
      <c r="BG502" t="s">
        <v>78</v>
      </c>
      <c r="BH502" t="s">
        <v>78</v>
      </c>
      <c r="BI502" t="s">
        <v>78</v>
      </c>
      <c r="BJ502" t="s">
        <v>78</v>
      </c>
      <c r="BK502" t="s">
        <v>78</v>
      </c>
      <c r="BL502" t="s">
        <v>78</v>
      </c>
      <c r="BM502" t="s">
        <v>78</v>
      </c>
      <c r="BN502" t="s">
        <v>55</v>
      </c>
      <c r="BO502" t="s">
        <v>55</v>
      </c>
      <c r="BP502" t="s">
        <v>78</v>
      </c>
      <c r="BQ502" t="s">
        <v>4432</v>
      </c>
      <c r="BR502">
        <v>1800</v>
      </c>
      <c r="BS502" s="45">
        <v>40358</v>
      </c>
      <c r="BT502" s="45">
        <v>40897</v>
      </c>
    </row>
    <row r="503" spans="1:72" x14ac:dyDescent="0.25">
      <c r="A503">
        <v>500</v>
      </c>
      <c r="B503">
        <v>47359</v>
      </c>
      <c r="C503">
        <v>54829</v>
      </c>
      <c r="D503" t="s">
        <v>3257</v>
      </c>
      <c r="E503" t="s">
        <v>6290</v>
      </c>
      <c r="F503">
        <v>3</v>
      </c>
      <c r="G503" t="s">
        <v>87</v>
      </c>
      <c r="H503">
        <v>5</v>
      </c>
      <c r="I503" t="s">
        <v>4421</v>
      </c>
      <c r="J503">
        <v>6</v>
      </c>
      <c r="L503" t="s">
        <v>4448</v>
      </c>
      <c r="M503" t="s">
        <v>4434</v>
      </c>
      <c r="N503" t="s">
        <v>4423</v>
      </c>
      <c r="O503">
        <v>2238981</v>
      </c>
      <c r="P503">
        <v>6280233</v>
      </c>
      <c r="Q503">
        <v>3</v>
      </c>
      <c r="R503">
        <v>38.139800000000001</v>
      </c>
      <c r="S503">
        <v>-121.4786</v>
      </c>
      <c r="T503" t="s">
        <v>128</v>
      </c>
      <c r="U503" t="s">
        <v>4858</v>
      </c>
      <c r="V503" t="s">
        <v>87</v>
      </c>
      <c r="W503" t="s">
        <v>87</v>
      </c>
      <c r="X503" t="s">
        <v>4474</v>
      </c>
      <c r="Y503" t="s">
        <v>59</v>
      </c>
      <c r="Z503" t="s">
        <v>4859</v>
      </c>
      <c r="AA503" t="s">
        <v>3258</v>
      </c>
      <c r="AB503" t="s">
        <v>6291</v>
      </c>
      <c r="AC503">
        <v>40907</v>
      </c>
      <c r="AD503" t="s">
        <v>4476</v>
      </c>
      <c r="AE503" t="s">
        <v>4558</v>
      </c>
      <c r="AF503" t="s">
        <v>4106</v>
      </c>
      <c r="AG503" t="s">
        <v>2731</v>
      </c>
      <c r="AH503" t="s">
        <v>6292</v>
      </c>
      <c r="AI503" t="s">
        <v>6285</v>
      </c>
      <c r="AJ503" t="s">
        <v>2731</v>
      </c>
      <c r="AK503">
        <v>1</v>
      </c>
      <c r="AL503" t="s">
        <v>4474</v>
      </c>
      <c r="AM503" t="s">
        <v>78</v>
      </c>
      <c r="AN503">
        <v>180400121105</v>
      </c>
      <c r="AO503" t="s">
        <v>78</v>
      </c>
      <c r="AP503" t="s">
        <v>78</v>
      </c>
      <c r="AQ503" t="s">
        <v>78</v>
      </c>
      <c r="AR503" t="s">
        <v>4430</v>
      </c>
      <c r="AS503" t="s">
        <v>4431</v>
      </c>
      <c r="AT503" t="s">
        <v>78</v>
      </c>
      <c r="AU503" t="s">
        <v>78</v>
      </c>
      <c r="AV503" t="s">
        <v>78</v>
      </c>
      <c r="AW503" t="s">
        <v>78</v>
      </c>
      <c r="AX503" t="s">
        <v>78</v>
      </c>
      <c r="AY503" t="s">
        <v>78</v>
      </c>
      <c r="AZ503" t="s">
        <v>78</v>
      </c>
      <c r="BA503" t="s">
        <v>78</v>
      </c>
      <c r="BB503" t="s">
        <v>78</v>
      </c>
      <c r="BC503" t="s">
        <v>78</v>
      </c>
      <c r="BD503" t="s">
        <v>55</v>
      </c>
      <c r="BE503" t="s">
        <v>78</v>
      </c>
      <c r="BF503" t="s">
        <v>78</v>
      </c>
      <c r="BG503" t="s">
        <v>78</v>
      </c>
      <c r="BH503" t="s">
        <v>78</v>
      </c>
      <c r="BI503" t="s">
        <v>78</v>
      </c>
      <c r="BJ503" t="s">
        <v>78</v>
      </c>
      <c r="BK503" t="s">
        <v>78</v>
      </c>
      <c r="BL503" t="s">
        <v>78</v>
      </c>
      <c r="BM503" t="s">
        <v>78</v>
      </c>
      <c r="BN503" t="s">
        <v>55</v>
      </c>
      <c r="BO503" t="s">
        <v>55</v>
      </c>
      <c r="BP503" t="s">
        <v>78</v>
      </c>
      <c r="BQ503" t="s">
        <v>4432</v>
      </c>
      <c r="BR503">
        <v>1800</v>
      </c>
      <c r="BS503" s="45">
        <v>40359</v>
      </c>
      <c r="BT503" s="45">
        <v>40907</v>
      </c>
    </row>
    <row r="504" spans="1:72" x14ac:dyDescent="0.25">
      <c r="A504">
        <v>501</v>
      </c>
      <c r="B504">
        <v>47360</v>
      </c>
      <c r="C504">
        <v>54830</v>
      </c>
      <c r="D504" t="s">
        <v>3260</v>
      </c>
      <c r="E504" t="s">
        <v>6293</v>
      </c>
      <c r="F504">
        <v>3</v>
      </c>
      <c r="G504" t="s">
        <v>87</v>
      </c>
      <c r="H504">
        <v>5</v>
      </c>
      <c r="I504" t="s">
        <v>4421</v>
      </c>
      <c r="J504">
        <v>6</v>
      </c>
      <c r="L504" t="s">
        <v>4422</v>
      </c>
      <c r="M504" t="s">
        <v>4434</v>
      </c>
      <c r="N504" t="s">
        <v>4423</v>
      </c>
      <c r="O504">
        <v>2239360</v>
      </c>
      <c r="P504">
        <v>6282762</v>
      </c>
      <c r="Q504">
        <v>3</v>
      </c>
      <c r="R504">
        <v>38.140999999999998</v>
      </c>
      <c r="S504">
        <v>-121.46980000000001</v>
      </c>
      <c r="T504" t="s">
        <v>128</v>
      </c>
      <c r="U504" t="s">
        <v>4858</v>
      </c>
      <c r="V504" t="s">
        <v>87</v>
      </c>
      <c r="W504" t="s">
        <v>87</v>
      </c>
      <c r="X504" t="s">
        <v>4474</v>
      </c>
      <c r="Y504" t="s">
        <v>59</v>
      </c>
      <c r="Z504" t="s">
        <v>4859</v>
      </c>
      <c r="AA504" t="s">
        <v>2733</v>
      </c>
      <c r="AB504" t="s">
        <v>6294</v>
      </c>
      <c r="AC504">
        <v>40907</v>
      </c>
      <c r="AD504" t="s">
        <v>4476</v>
      </c>
      <c r="AE504" t="s">
        <v>4558</v>
      </c>
      <c r="AF504" t="s">
        <v>4106</v>
      </c>
      <c r="AG504" t="s">
        <v>3261</v>
      </c>
      <c r="AH504" t="s">
        <v>6295</v>
      </c>
      <c r="AI504" t="s">
        <v>6054</v>
      </c>
      <c r="AJ504" t="s">
        <v>3261</v>
      </c>
      <c r="AK504">
        <v>1</v>
      </c>
      <c r="AL504" t="s">
        <v>4474</v>
      </c>
      <c r="AM504" t="s">
        <v>78</v>
      </c>
      <c r="AN504">
        <v>180400121105</v>
      </c>
      <c r="AO504" t="s">
        <v>78</v>
      </c>
      <c r="AP504" t="s">
        <v>78</v>
      </c>
      <c r="AQ504" t="s">
        <v>78</v>
      </c>
      <c r="AR504" t="s">
        <v>4430</v>
      </c>
      <c r="AS504" t="s">
        <v>4431</v>
      </c>
      <c r="AT504" t="s">
        <v>78</v>
      </c>
      <c r="AU504" t="s">
        <v>78</v>
      </c>
      <c r="AV504" t="s">
        <v>78</v>
      </c>
      <c r="AW504" t="s">
        <v>78</v>
      </c>
      <c r="AX504" t="s">
        <v>78</v>
      </c>
      <c r="AY504" t="s">
        <v>78</v>
      </c>
      <c r="AZ504" t="s">
        <v>78</v>
      </c>
      <c r="BA504" t="s">
        <v>78</v>
      </c>
      <c r="BB504" t="s">
        <v>78</v>
      </c>
      <c r="BC504" t="s">
        <v>78</v>
      </c>
      <c r="BD504" t="s">
        <v>55</v>
      </c>
      <c r="BE504" t="s">
        <v>78</v>
      </c>
      <c r="BF504" t="s">
        <v>78</v>
      </c>
      <c r="BG504" t="s">
        <v>78</v>
      </c>
      <c r="BH504" t="s">
        <v>78</v>
      </c>
      <c r="BI504" t="s">
        <v>78</v>
      </c>
      <c r="BJ504" t="s">
        <v>78</v>
      </c>
      <c r="BK504" t="s">
        <v>78</v>
      </c>
      <c r="BL504" t="s">
        <v>78</v>
      </c>
      <c r="BM504" t="s">
        <v>78</v>
      </c>
      <c r="BN504" t="s">
        <v>55</v>
      </c>
      <c r="BO504" t="s">
        <v>55</v>
      </c>
      <c r="BP504" t="s">
        <v>78</v>
      </c>
      <c r="BQ504" t="s">
        <v>4432</v>
      </c>
      <c r="BR504">
        <v>1800</v>
      </c>
      <c r="BS504" s="45">
        <v>40359</v>
      </c>
      <c r="BT504" s="45">
        <v>40906</v>
      </c>
    </row>
    <row r="505" spans="1:72" x14ac:dyDescent="0.25">
      <c r="A505">
        <v>502</v>
      </c>
      <c r="B505">
        <v>47361</v>
      </c>
      <c r="C505">
        <v>54831</v>
      </c>
      <c r="D505" t="s">
        <v>3265</v>
      </c>
      <c r="E505" t="s">
        <v>6296</v>
      </c>
      <c r="F505">
        <v>3</v>
      </c>
      <c r="G505" t="s">
        <v>87</v>
      </c>
      <c r="H505">
        <v>5</v>
      </c>
      <c r="I505" t="s">
        <v>4421</v>
      </c>
      <c r="J505">
        <v>6</v>
      </c>
      <c r="L505" t="s">
        <v>4422</v>
      </c>
      <c r="M505" t="s">
        <v>4434</v>
      </c>
      <c r="N505" t="s">
        <v>4423</v>
      </c>
      <c r="O505">
        <v>2239324</v>
      </c>
      <c r="P505">
        <v>6283169</v>
      </c>
      <c r="Q505">
        <v>3</v>
      </c>
      <c r="R505">
        <v>38.140900000000002</v>
      </c>
      <c r="S505">
        <v>-121.4684</v>
      </c>
      <c r="T505" t="s">
        <v>128</v>
      </c>
      <c r="U505" t="s">
        <v>4858</v>
      </c>
      <c r="V505" t="s">
        <v>87</v>
      </c>
      <c r="W505" t="s">
        <v>87</v>
      </c>
      <c r="X505" t="s">
        <v>4474</v>
      </c>
      <c r="Y505" t="s">
        <v>59</v>
      </c>
      <c r="Z505" t="s">
        <v>4859</v>
      </c>
      <c r="AA505" t="s">
        <v>2733</v>
      </c>
      <c r="AB505" t="s">
        <v>6297</v>
      </c>
      <c r="AC505">
        <v>40907</v>
      </c>
      <c r="AD505" t="s">
        <v>4476</v>
      </c>
      <c r="AE505" t="s">
        <v>4558</v>
      </c>
      <c r="AF505" t="s">
        <v>4106</v>
      </c>
      <c r="AG505" t="s">
        <v>3261</v>
      </c>
      <c r="AH505" t="s">
        <v>6298</v>
      </c>
      <c r="AI505" t="s">
        <v>6054</v>
      </c>
      <c r="AJ505" t="s">
        <v>3261</v>
      </c>
      <c r="AK505">
        <v>1</v>
      </c>
      <c r="AL505" t="s">
        <v>4474</v>
      </c>
      <c r="AM505" t="s">
        <v>78</v>
      </c>
      <c r="AN505">
        <v>180400121105</v>
      </c>
      <c r="AO505" t="s">
        <v>78</v>
      </c>
      <c r="AP505" t="s">
        <v>78</v>
      </c>
      <c r="AQ505" t="s">
        <v>78</v>
      </c>
      <c r="AR505" t="s">
        <v>4430</v>
      </c>
      <c r="AS505" t="s">
        <v>4431</v>
      </c>
      <c r="AT505" t="s">
        <v>78</v>
      </c>
      <c r="AU505" t="s">
        <v>78</v>
      </c>
      <c r="AV505" t="s">
        <v>78</v>
      </c>
      <c r="AW505" t="s">
        <v>78</v>
      </c>
      <c r="AX505" t="s">
        <v>78</v>
      </c>
      <c r="AY505" t="s">
        <v>78</v>
      </c>
      <c r="AZ505" t="s">
        <v>78</v>
      </c>
      <c r="BA505" t="s">
        <v>78</v>
      </c>
      <c r="BB505" t="s">
        <v>78</v>
      </c>
      <c r="BC505" t="s">
        <v>78</v>
      </c>
      <c r="BD505" t="s">
        <v>55</v>
      </c>
      <c r="BE505" t="s">
        <v>78</v>
      </c>
      <c r="BF505" t="s">
        <v>78</v>
      </c>
      <c r="BG505" t="s">
        <v>78</v>
      </c>
      <c r="BH505" t="s">
        <v>78</v>
      </c>
      <c r="BI505" t="s">
        <v>78</v>
      </c>
      <c r="BJ505" t="s">
        <v>78</v>
      </c>
      <c r="BK505" t="s">
        <v>78</v>
      </c>
      <c r="BL505" t="s">
        <v>78</v>
      </c>
      <c r="BM505" t="s">
        <v>78</v>
      </c>
      <c r="BN505" t="s">
        <v>55</v>
      </c>
      <c r="BO505" t="s">
        <v>55</v>
      </c>
      <c r="BP505" t="s">
        <v>78</v>
      </c>
      <c r="BQ505" t="s">
        <v>4432</v>
      </c>
      <c r="BR505">
        <v>1800</v>
      </c>
      <c r="BS505" s="45">
        <v>40359</v>
      </c>
      <c r="BT505" s="45">
        <v>40907</v>
      </c>
    </row>
    <row r="506" spans="1:72" x14ac:dyDescent="0.25">
      <c r="A506">
        <v>503</v>
      </c>
      <c r="B506">
        <v>47364</v>
      </c>
      <c r="C506">
        <v>54494</v>
      </c>
      <c r="D506" t="s">
        <v>3541</v>
      </c>
      <c r="E506" t="s">
        <v>6299</v>
      </c>
      <c r="F506">
        <v>3</v>
      </c>
      <c r="G506" t="s">
        <v>87</v>
      </c>
      <c r="H506">
        <v>5</v>
      </c>
      <c r="I506" t="s">
        <v>4421</v>
      </c>
      <c r="J506">
        <v>10</v>
      </c>
      <c r="N506" t="s">
        <v>4423</v>
      </c>
      <c r="O506">
        <v>2235002</v>
      </c>
      <c r="P506">
        <v>6298312</v>
      </c>
      <c r="Q506">
        <v>3</v>
      </c>
      <c r="R506">
        <v>38.129399999999997</v>
      </c>
      <c r="S506">
        <v>-121.4156</v>
      </c>
      <c r="T506" t="s">
        <v>596</v>
      </c>
      <c r="U506" t="s">
        <v>3554</v>
      </c>
      <c r="V506" t="s">
        <v>87</v>
      </c>
      <c r="W506" t="s">
        <v>87</v>
      </c>
      <c r="X506" t="s">
        <v>4474</v>
      </c>
      <c r="Y506" t="s">
        <v>59</v>
      </c>
      <c r="Z506" t="s">
        <v>4859</v>
      </c>
      <c r="AA506" t="s">
        <v>3540</v>
      </c>
      <c r="AB506" t="s">
        <v>6300</v>
      </c>
      <c r="AC506">
        <v>40907</v>
      </c>
      <c r="AD506" t="s">
        <v>4476</v>
      </c>
      <c r="AE506" t="s">
        <v>4558</v>
      </c>
      <c r="AF506" t="s">
        <v>4106</v>
      </c>
      <c r="AG506" t="s">
        <v>3537</v>
      </c>
      <c r="AH506" t="s">
        <v>6301</v>
      </c>
      <c r="AI506" t="s">
        <v>6289</v>
      </c>
      <c r="AJ506" t="s">
        <v>3538</v>
      </c>
      <c r="AK506">
        <v>1</v>
      </c>
      <c r="AL506" t="s">
        <v>4474</v>
      </c>
      <c r="AM506" t="s">
        <v>78</v>
      </c>
      <c r="AN506">
        <v>180400121105</v>
      </c>
      <c r="AO506" t="s">
        <v>78</v>
      </c>
      <c r="AP506">
        <v>100</v>
      </c>
      <c r="AQ506" t="s">
        <v>78</v>
      </c>
      <c r="AR506" t="s">
        <v>4430</v>
      </c>
      <c r="AS506" t="s">
        <v>4431</v>
      </c>
      <c r="AT506" t="s">
        <v>78</v>
      </c>
      <c r="AU506" t="s">
        <v>78</v>
      </c>
      <c r="AV506" t="s">
        <v>78</v>
      </c>
      <c r="AW506" t="s">
        <v>78</v>
      </c>
      <c r="AX506" t="s">
        <v>78</v>
      </c>
      <c r="AY506" t="s">
        <v>78</v>
      </c>
      <c r="AZ506" t="s">
        <v>78</v>
      </c>
      <c r="BA506" t="s">
        <v>78</v>
      </c>
      <c r="BB506" t="s">
        <v>78</v>
      </c>
      <c r="BC506" t="s">
        <v>78</v>
      </c>
      <c r="BD506" t="s">
        <v>55</v>
      </c>
      <c r="BE506" t="s">
        <v>78</v>
      </c>
      <c r="BF506" t="s">
        <v>78</v>
      </c>
      <c r="BG506" t="s">
        <v>78</v>
      </c>
      <c r="BH506" t="s">
        <v>78</v>
      </c>
      <c r="BI506" t="s">
        <v>78</v>
      </c>
      <c r="BJ506" t="s">
        <v>78</v>
      </c>
      <c r="BK506" t="s">
        <v>78</v>
      </c>
      <c r="BL506" t="s">
        <v>78</v>
      </c>
      <c r="BM506" t="s">
        <v>78</v>
      </c>
      <c r="BN506" t="s">
        <v>55</v>
      </c>
      <c r="BO506" t="s">
        <v>55</v>
      </c>
      <c r="BP506" t="s">
        <v>78</v>
      </c>
      <c r="BQ506" t="s">
        <v>4468</v>
      </c>
      <c r="BR506">
        <v>1800</v>
      </c>
      <c r="BS506" s="45">
        <v>40358</v>
      </c>
      <c r="BT506" s="45">
        <v>40897</v>
      </c>
    </row>
    <row r="507" spans="1:72" x14ac:dyDescent="0.25">
      <c r="A507">
        <v>504</v>
      </c>
      <c r="B507">
        <v>47365</v>
      </c>
      <c r="C507">
        <v>54523</v>
      </c>
      <c r="D507" t="s">
        <v>3543</v>
      </c>
      <c r="E507" t="s">
        <v>6302</v>
      </c>
      <c r="F507">
        <v>3</v>
      </c>
      <c r="G507" t="s">
        <v>87</v>
      </c>
      <c r="H507">
        <v>5</v>
      </c>
      <c r="I507" t="s">
        <v>4421</v>
      </c>
      <c r="J507">
        <v>3</v>
      </c>
      <c r="N507" t="s">
        <v>4423</v>
      </c>
      <c r="O507">
        <v>2236445</v>
      </c>
      <c r="P507">
        <v>6297802</v>
      </c>
      <c r="Q507">
        <v>3</v>
      </c>
      <c r="R507">
        <v>38.133400000000002</v>
      </c>
      <c r="S507">
        <v>-121.4174</v>
      </c>
      <c r="T507" t="s">
        <v>596</v>
      </c>
      <c r="U507" t="s">
        <v>3554</v>
      </c>
      <c r="V507" t="s">
        <v>87</v>
      </c>
      <c r="W507" t="s">
        <v>87</v>
      </c>
      <c r="X507" t="s">
        <v>4474</v>
      </c>
      <c r="Y507" t="s">
        <v>59</v>
      </c>
      <c r="Z507" t="s">
        <v>4859</v>
      </c>
      <c r="AA507" t="s">
        <v>3540</v>
      </c>
      <c r="AB507" t="s">
        <v>6303</v>
      </c>
      <c r="AC507">
        <v>40907</v>
      </c>
      <c r="AD507" t="s">
        <v>4476</v>
      </c>
      <c r="AE507" t="s">
        <v>4558</v>
      </c>
      <c r="AF507" t="s">
        <v>4106</v>
      </c>
      <c r="AG507" t="s">
        <v>3537</v>
      </c>
      <c r="AH507" t="s">
        <v>6304</v>
      </c>
      <c r="AI507" t="s">
        <v>5923</v>
      </c>
      <c r="AJ507" t="s">
        <v>3538</v>
      </c>
      <c r="AK507">
        <v>1</v>
      </c>
      <c r="AL507" t="s">
        <v>4474</v>
      </c>
      <c r="AM507" t="s">
        <v>78</v>
      </c>
      <c r="AN507">
        <v>180400121105</v>
      </c>
      <c r="AO507" t="s">
        <v>78</v>
      </c>
      <c r="AP507">
        <v>85</v>
      </c>
      <c r="AQ507" t="s">
        <v>78</v>
      </c>
      <c r="AR507" t="s">
        <v>4430</v>
      </c>
      <c r="AS507" t="s">
        <v>4431</v>
      </c>
      <c r="AT507" t="s">
        <v>78</v>
      </c>
      <c r="AU507" t="s">
        <v>78</v>
      </c>
      <c r="AV507" t="s">
        <v>78</v>
      </c>
      <c r="AW507" t="s">
        <v>78</v>
      </c>
      <c r="AX507" t="s">
        <v>78</v>
      </c>
      <c r="AY507" t="s">
        <v>78</v>
      </c>
      <c r="AZ507" t="s">
        <v>78</v>
      </c>
      <c r="BA507" t="s">
        <v>78</v>
      </c>
      <c r="BB507" t="s">
        <v>78</v>
      </c>
      <c r="BC507" t="s">
        <v>78</v>
      </c>
      <c r="BD507" t="s">
        <v>55</v>
      </c>
      <c r="BE507" t="s">
        <v>78</v>
      </c>
      <c r="BF507" t="s">
        <v>78</v>
      </c>
      <c r="BG507" t="s">
        <v>78</v>
      </c>
      <c r="BH507" t="s">
        <v>78</v>
      </c>
      <c r="BI507" t="s">
        <v>78</v>
      </c>
      <c r="BJ507" t="s">
        <v>78</v>
      </c>
      <c r="BK507" t="s">
        <v>78</v>
      </c>
      <c r="BL507" t="s">
        <v>78</v>
      </c>
      <c r="BM507" t="s">
        <v>78</v>
      </c>
      <c r="BN507" t="s">
        <v>55</v>
      </c>
      <c r="BO507" t="s">
        <v>55</v>
      </c>
      <c r="BP507" t="s">
        <v>78</v>
      </c>
      <c r="BQ507" t="s">
        <v>4432</v>
      </c>
      <c r="BR507">
        <v>1800</v>
      </c>
      <c r="BS507" s="45">
        <v>40358</v>
      </c>
      <c r="BT507" s="45">
        <v>40898</v>
      </c>
    </row>
    <row r="508" spans="1:72" x14ac:dyDescent="0.25">
      <c r="A508">
        <v>505</v>
      </c>
      <c r="B508">
        <v>47453</v>
      </c>
      <c r="C508">
        <v>54935</v>
      </c>
      <c r="D508" t="s">
        <v>2964</v>
      </c>
      <c r="E508" t="s">
        <v>6305</v>
      </c>
      <c r="F508">
        <v>0</v>
      </c>
      <c r="H508">
        <v>0</v>
      </c>
      <c r="J508">
        <v>0</v>
      </c>
      <c r="O508">
        <v>2239583</v>
      </c>
      <c r="P508">
        <v>6278406</v>
      </c>
      <c r="Q508">
        <v>3</v>
      </c>
      <c r="R508">
        <v>38.141399999999997</v>
      </c>
      <c r="S508">
        <v>-121.4849</v>
      </c>
      <c r="T508" t="s">
        <v>1373</v>
      </c>
      <c r="U508" t="s">
        <v>4858</v>
      </c>
      <c r="V508" t="s">
        <v>87</v>
      </c>
      <c r="W508" t="s">
        <v>87</v>
      </c>
      <c r="X508" t="s">
        <v>4474</v>
      </c>
      <c r="Y508" t="s">
        <v>59</v>
      </c>
      <c r="Z508" t="s">
        <v>4859</v>
      </c>
      <c r="AA508" t="s">
        <v>2966</v>
      </c>
      <c r="AB508" t="s">
        <v>3014</v>
      </c>
      <c r="AC508">
        <v>40912</v>
      </c>
      <c r="AD508" t="s">
        <v>4476</v>
      </c>
      <c r="AE508" t="s">
        <v>4558</v>
      </c>
      <c r="AF508" t="s">
        <v>4106</v>
      </c>
      <c r="AG508" t="s">
        <v>2965</v>
      </c>
      <c r="AH508" t="s">
        <v>6306</v>
      </c>
      <c r="AJ508" t="s">
        <v>2965</v>
      </c>
      <c r="AK508">
        <v>1</v>
      </c>
      <c r="AL508" t="s">
        <v>4474</v>
      </c>
      <c r="AM508" t="s">
        <v>78</v>
      </c>
      <c r="AN508">
        <v>180400121105</v>
      </c>
      <c r="AO508" t="s">
        <v>78</v>
      </c>
      <c r="AP508">
        <v>154.5</v>
      </c>
      <c r="AQ508" t="s">
        <v>78</v>
      </c>
      <c r="AR508" t="s">
        <v>4430</v>
      </c>
      <c r="AS508" t="s">
        <v>4431</v>
      </c>
      <c r="AT508" t="s">
        <v>78</v>
      </c>
      <c r="AU508" t="s">
        <v>78</v>
      </c>
      <c r="AV508" t="s">
        <v>78</v>
      </c>
      <c r="AW508" t="s">
        <v>78</v>
      </c>
      <c r="AX508" t="s">
        <v>78</v>
      </c>
      <c r="AY508" t="s">
        <v>78</v>
      </c>
      <c r="AZ508" t="s">
        <v>78</v>
      </c>
      <c r="BA508" t="s">
        <v>78</v>
      </c>
      <c r="BB508" t="s">
        <v>78</v>
      </c>
      <c r="BC508" t="s">
        <v>78</v>
      </c>
      <c r="BD508" t="s">
        <v>55</v>
      </c>
      <c r="BE508" t="s">
        <v>78</v>
      </c>
      <c r="BF508" t="s">
        <v>78</v>
      </c>
      <c r="BG508" t="s">
        <v>78</v>
      </c>
      <c r="BH508" t="s">
        <v>78</v>
      </c>
      <c r="BI508" t="s">
        <v>78</v>
      </c>
      <c r="BJ508" t="s">
        <v>78</v>
      </c>
      <c r="BK508" t="s">
        <v>78</v>
      </c>
      <c r="BL508" t="s">
        <v>78</v>
      </c>
      <c r="BM508" t="s">
        <v>78</v>
      </c>
      <c r="BN508" t="s">
        <v>55</v>
      </c>
      <c r="BO508" t="s">
        <v>55</v>
      </c>
      <c r="BP508" t="s">
        <v>78</v>
      </c>
      <c r="BQ508" t="s">
        <v>4468</v>
      </c>
      <c r="BR508">
        <v>1800</v>
      </c>
      <c r="BS508" s="45">
        <v>40358</v>
      </c>
      <c r="BT508" s="45">
        <v>40547</v>
      </c>
    </row>
    <row r="509" spans="1:72" x14ac:dyDescent="0.25">
      <c r="A509">
        <v>506</v>
      </c>
      <c r="B509">
        <v>47454</v>
      </c>
      <c r="C509">
        <v>54936</v>
      </c>
      <c r="D509" t="s">
        <v>2969</v>
      </c>
      <c r="E509" t="s">
        <v>6307</v>
      </c>
      <c r="F509">
        <v>0</v>
      </c>
      <c r="H509">
        <v>0</v>
      </c>
      <c r="J509">
        <v>0</v>
      </c>
      <c r="O509">
        <v>2240244</v>
      </c>
      <c r="P509">
        <v>6280574</v>
      </c>
      <c r="Q509">
        <v>3</v>
      </c>
      <c r="R509">
        <v>38.143300000000004</v>
      </c>
      <c r="S509">
        <v>-121.4774</v>
      </c>
      <c r="T509" t="s">
        <v>1373</v>
      </c>
      <c r="U509" t="s">
        <v>4858</v>
      </c>
      <c r="V509" t="s">
        <v>87</v>
      </c>
      <c r="W509" t="s">
        <v>87</v>
      </c>
      <c r="X509" t="s">
        <v>4474</v>
      </c>
      <c r="Y509" t="s">
        <v>59</v>
      </c>
      <c r="Z509" t="s">
        <v>4859</v>
      </c>
      <c r="AA509" t="s">
        <v>2966</v>
      </c>
      <c r="AB509" t="s">
        <v>3014</v>
      </c>
      <c r="AC509">
        <v>40912</v>
      </c>
      <c r="AD509" t="s">
        <v>4476</v>
      </c>
      <c r="AE509" t="s">
        <v>4558</v>
      </c>
      <c r="AF509" t="s">
        <v>324</v>
      </c>
      <c r="AG509" t="s">
        <v>2970</v>
      </c>
      <c r="AH509" t="s">
        <v>6308</v>
      </c>
      <c r="AJ509" t="s">
        <v>6309</v>
      </c>
      <c r="AK509">
        <v>1</v>
      </c>
      <c r="AL509" t="s">
        <v>4474</v>
      </c>
      <c r="AM509" t="s">
        <v>78</v>
      </c>
      <c r="AN509">
        <v>180400121103</v>
      </c>
      <c r="AO509" t="s">
        <v>78</v>
      </c>
      <c r="AP509">
        <v>272.89999999999998</v>
      </c>
      <c r="AQ509" t="s">
        <v>78</v>
      </c>
      <c r="AR509" t="s">
        <v>4430</v>
      </c>
      <c r="AS509" t="s">
        <v>4431</v>
      </c>
      <c r="AT509" t="s">
        <v>78</v>
      </c>
      <c r="AU509" t="s">
        <v>78</v>
      </c>
      <c r="AV509" t="s">
        <v>78</v>
      </c>
      <c r="AW509" t="s">
        <v>78</v>
      </c>
      <c r="AX509" t="s">
        <v>78</v>
      </c>
      <c r="AY509" t="s">
        <v>78</v>
      </c>
      <c r="AZ509" t="s">
        <v>78</v>
      </c>
      <c r="BA509" t="s">
        <v>78</v>
      </c>
      <c r="BB509" t="s">
        <v>78</v>
      </c>
      <c r="BC509" t="s">
        <v>78</v>
      </c>
      <c r="BD509" t="s">
        <v>55</v>
      </c>
      <c r="BE509" t="s">
        <v>78</v>
      </c>
      <c r="BF509" t="s">
        <v>78</v>
      </c>
      <c r="BG509" t="s">
        <v>78</v>
      </c>
      <c r="BH509" t="s">
        <v>78</v>
      </c>
      <c r="BI509" t="s">
        <v>78</v>
      </c>
      <c r="BJ509" t="s">
        <v>78</v>
      </c>
      <c r="BK509" t="s">
        <v>78</v>
      </c>
      <c r="BL509" t="s">
        <v>78</v>
      </c>
      <c r="BM509" t="s">
        <v>78</v>
      </c>
      <c r="BN509" t="s">
        <v>55</v>
      </c>
      <c r="BO509" t="s">
        <v>55</v>
      </c>
      <c r="BP509" t="s">
        <v>78</v>
      </c>
      <c r="BQ509" t="s">
        <v>4468</v>
      </c>
      <c r="BR509">
        <v>1800</v>
      </c>
      <c r="BS509" s="45">
        <v>40358</v>
      </c>
      <c r="BT509" s="45">
        <v>40896</v>
      </c>
    </row>
    <row r="510" spans="1:72" x14ac:dyDescent="0.25">
      <c r="A510">
        <v>507</v>
      </c>
      <c r="B510">
        <v>47455</v>
      </c>
      <c r="C510">
        <v>54938</v>
      </c>
      <c r="D510" t="s">
        <v>2971</v>
      </c>
      <c r="E510" t="s">
        <v>6310</v>
      </c>
      <c r="F510">
        <v>0</v>
      </c>
      <c r="H510">
        <v>0</v>
      </c>
      <c r="J510">
        <v>0</v>
      </c>
      <c r="O510">
        <v>2240334</v>
      </c>
      <c r="P510">
        <v>6281887</v>
      </c>
      <c r="Q510">
        <v>3</v>
      </c>
      <c r="R510">
        <v>38.143599999999999</v>
      </c>
      <c r="S510">
        <v>-121.4729</v>
      </c>
      <c r="T510" t="s">
        <v>1373</v>
      </c>
      <c r="U510" t="s">
        <v>4858</v>
      </c>
      <c r="V510" t="s">
        <v>87</v>
      </c>
      <c r="W510" t="s">
        <v>87</v>
      </c>
      <c r="X510" t="s">
        <v>4474</v>
      </c>
      <c r="Y510" t="s">
        <v>59</v>
      </c>
      <c r="Z510" t="s">
        <v>4859</v>
      </c>
      <c r="AA510" t="s">
        <v>2972</v>
      </c>
      <c r="AB510" t="s">
        <v>3014</v>
      </c>
      <c r="AC510">
        <v>40912</v>
      </c>
      <c r="AD510" t="s">
        <v>4476</v>
      </c>
      <c r="AE510" t="s">
        <v>4558</v>
      </c>
      <c r="AF510" t="s">
        <v>4106</v>
      </c>
      <c r="AG510" t="s">
        <v>2970</v>
      </c>
      <c r="AH510" t="s">
        <v>6311</v>
      </c>
      <c r="AJ510" t="s">
        <v>6309</v>
      </c>
      <c r="AK510">
        <v>1</v>
      </c>
      <c r="AL510" t="s">
        <v>4474</v>
      </c>
      <c r="AM510" t="s">
        <v>78</v>
      </c>
      <c r="AN510">
        <v>180400121105</v>
      </c>
      <c r="AO510" t="s">
        <v>78</v>
      </c>
      <c r="AP510">
        <v>285.2</v>
      </c>
      <c r="AQ510" t="s">
        <v>78</v>
      </c>
      <c r="AR510" t="s">
        <v>4430</v>
      </c>
      <c r="AS510" t="s">
        <v>4431</v>
      </c>
      <c r="AT510" t="s">
        <v>78</v>
      </c>
      <c r="AU510" t="s">
        <v>78</v>
      </c>
      <c r="AV510" t="s">
        <v>78</v>
      </c>
      <c r="AW510" t="s">
        <v>78</v>
      </c>
      <c r="AX510" t="s">
        <v>78</v>
      </c>
      <c r="AY510" t="s">
        <v>78</v>
      </c>
      <c r="AZ510" t="s">
        <v>78</v>
      </c>
      <c r="BA510" t="s">
        <v>78</v>
      </c>
      <c r="BB510" t="s">
        <v>78</v>
      </c>
      <c r="BC510" t="s">
        <v>78</v>
      </c>
      <c r="BD510" t="s">
        <v>55</v>
      </c>
      <c r="BE510" t="s">
        <v>78</v>
      </c>
      <c r="BF510" t="s">
        <v>78</v>
      </c>
      <c r="BG510" t="s">
        <v>78</v>
      </c>
      <c r="BH510" t="s">
        <v>78</v>
      </c>
      <c r="BI510" t="s">
        <v>78</v>
      </c>
      <c r="BJ510" t="s">
        <v>78</v>
      </c>
      <c r="BK510" t="s">
        <v>78</v>
      </c>
      <c r="BL510" t="s">
        <v>78</v>
      </c>
      <c r="BM510" t="s">
        <v>78</v>
      </c>
      <c r="BN510" t="s">
        <v>55</v>
      </c>
      <c r="BO510" t="s">
        <v>55</v>
      </c>
      <c r="BP510" t="s">
        <v>78</v>
      </c>
      <c r="BQ510" t="s">
        <v>4468</v>
      </c>
      <c r="BR510">
        <v>1800</v>
      </c>
      <c r="BS510" s="45">
        <v>40358</v>
      </c>
      <c r="BT510" s="45">
        <v>40896</v>
      </c>
    </row>
    <row r="511" spans="1:72" x14ac:dyDescent="0.25">
      <c r="A511">
        <v>508</v>
      </c>
      <c r="B511">
        <v>47520</v>
      </c>
      <c r="C511">
        <v>54657</v>
      </c>
      <c r="D511" t="s">
        <v>3110</v>
      </c>
      <c r="E511" t="s">
        <v>6312</v>
      </c>
      <c r="F511">
        <v>0</v>
      </c>
      <c r="H511">
        <v>0</v>
      </c>
      <c r="J511">
        <v>0</v>
      </c>
      <c r="O511">
        <v>1832058</v>
      </c>
      <c r="P511">
        <v>6690218</v>
      </c>
      <c r="Q511">
        <v>2</v>
      </c>
      <c r="R511">
        <v>38.192</v>
      </c>
      <c r="S511">
        <v>-121.5527</v>
      </c>
      <c r="T511" t="s">
        <v>137</v>
      </c>
      <c r="U511" t="s">
        <v>1871</v>
      </c>
      <c r="V511" t="s">
        <v>87</v>
      </c>
      <c r="W511" t="s">
        <v>87</v>
      </c>
      <c r="X511" t="s">
        <v>4538</v>
      </c>
      <c r="Y511" t="s">
        <v>341</v>
      </c>
      <c r="Z511" t="s">
        <v>4613</v>
      </c>
      <c r="AA511" t="s">
        <v>3112</v>
      </c>
      <c r="AB511" t="s">
        <v>69</v>
      </c>
      <c r="AC511">
        <v>40913</v>
      </c>
      <c r="AD511" t="s">
        <v>4476</v>
      </c>
      <c r="AE511" t="s">
        <v>4558</v>
      </c>
      <c r="AF511" t="s">
        <v>5180</v>
      </c>
      <c r="AG511" t="s">
        <v>3111</v>
      </c>
      <c r="AH511" t="s">
        <v>6313</v>
      </c>
      <c r="AJ511" t="s">
        <v>3111</v>
      </c>
      <c r="AK511">
        <v>1</v>
      </c>
      <c r="AL511" t="s">
        <v>4538</v>
      </c>
      <c r="AM511" t="s">
        <v>78</v>
      </c>
      <c r="AN511">
        <v>180400121106</v>
      </c>
      <c r="AO511" t="s">
        <v>78</v>
      </c>
      <c r="AP511">
        <v>547</v>
      </c>
      <c r="AQ511" t="s">
        <v>78</v>
      </c>
      <c r="AR511" t="s">
        <v>4430</v>
      </c>
      <c r="AS511" t="s">
        <v>4431</v>
      </c>
      <c r="AT511" t="s">
        <v>78</v>
      </c>
      <c r="AU511" t="s">
        <v>78</v>
      </c>
      <c r="AV511" t="s">
        <v>78</v>
      </c>
      <c r="AW511" t="s">
        <v>78</v>
      </c>
      <c r="AX511" t="s">
        <v>78</v>
      </c>
      <c r="AY511" t="s">
        <v>78</v>
      </c>
      <c r="AZ511" t="s">
        <v>78</v>
      </c>
      <c r="BA511" t="s">
        <v>78</v>
      </c>
      <c r="BB511" t="s">
        <v>78</v>
      </c>
      <c r="BC511" t="s">
        <v>78</v>
      </c>
      <c r="BD511" t="s">
        <v>55</v>
      </c>
      <c r="BE511" t="s">
        <v>78</v>
      </c>
      <c r="BF511" t="s">
        <v>78</v>
      </c>
      <c r="BG511" t="s">
        <v>78</v>
      </c>
      <c r="BH511" t="s">
        <v>78</v>
      </c>
      <c r="BI511" t="s">
        <v>78</v>
      </c>
      <c r="BJ511" t="s">
        <v>78</v>
      </c>
      <c r="BK511" t="s">
        <v>78</v>
      </c>
      <c r="BL511" t="s">
        <v>78</v>
      </c>
      <c r="BM511" t="s">
        <v>78</v>
      </c>
      <c r="BN511" t="s">
        <v>78</v>
      </c>
      <c r="BO511" t="s">
        <v>55</v>
      </c>
      <c r="BP511" t="s">
        <v>78</v>
      </c>
      <c r="BQ511" t="s">
        <v>4432</v>
      </c>
      <c r="BR511">
        <v>2009</v>
      </c>
      <c r="BS511" s="45">
        <v>40357</v>
      </c>
      <c r="BT511" s="45">
        <v>40900</v>
      </c>
    </row>
    <row r="512" spans="1:72" x14ac:dyDescent="0.25">
      <c r="A512">
        <v>509</v>
      </c>
      <c r="B512">
        <v>47529</v>
      </c>
      <c r="C512">
        <v>55016</v>
      </c>
      <c r="D512" t="s">
        <v>2503</v>
      </c>
      <c r="E512" t="s">
        <v>6314</v>
      </c>
      <c r="F512">
        <v>7</v>
      </c>
      <c r="G512" t="s">
        <v>87</v>
      </c>
      <c r="H512">
        <v>4</v>
      </c>
      <c r="I512" t="s">
        <v>4421</v>
      </c>
      <c r="J512">
        <v>14</v>
      </c>
      <c r="N512" t="s">
        <v>4423</v>
      </c>
      <c r="O512">
        <v>1927508</v>
      </c>
      <c r="P512">
        <v>6704056</v>
      </c>
      <c r="Q512">
        <v>2</v>
      </c>
      <c r="R512">
        <v>38.453899999999997</v>
      </c>
      <c r="S512">
        <v>-121.50279999999999</v>
      </c>
      <c r="T512" t="s">
        <v>1067</v>
      </c>
      <c r="U512" t="s">
        <v>216</v>
      </c>
      <c r="V512" t="s">
        <v>87</v>
      </c>
      <c r="W512" t="s">
        <v>87</v>
      </c>
      <c r="X512" t="s">
        <v>4538</v>
      </c>
      <c r="Y512" t="s">
        <v>170</v>
      </c>
      <c r="Z512" t="s">
        <v>4668</v>
      </c>
      <c r="AA512" t="s">
        <v>2504</v>
      </c>
      <c r="AB512" t="s">
        <v>6315</v>
      </c>
      <c r="AC512">
        <v>40913</v>
      </c>
      <c r="AD512" t="s">
        <v>4476</v>
      </c>
      <c r="AE512" t="s">
        <v>4540</v>
      </c>
      <c r="AF512" t="s">
        <v>4658</v>
      </c>
      <c r="AG512" t="s">
        <v>2492</v>
      </c>
      <c r="AH512" t="s">
        <v>6316</v>
      </c>
      <c r="AI512" t="s">
        <v>6317</v>
      </c>
      <c r="AJ512" t="s">
        <v>6318</v>
      </c>
      <c r="AK512">
        <v>1</v>
      </c>
      <c r="AL512" t="s">
        <v>4538</v>
      </c>
      <c r="AM512" t="s">
        <v>78</v>
      </c>
      <c r="AN512">
        <v>180201630701</v>
      </c>
      <c r="AO512" t="s">
        <v>78</v>
      </c>
      <c r="AP512">
        <v>98.5</v>
      </c>
      <c r="AQ512" t="s">
        <v>78</v>
      </c>
      <c r="AR512" t="s">
        <v>4430</v>
      </c>
      <c r="AS512" t="s">
        <v>4431</v>
      </c>
      <c r="AT512" t="s">
        <v>78</v>
      </c>
      <c r="AU512" t="s">
        <v>78</v>
      </c>
      <c r="AV512" t="s">
        <v>78</v>
      </c>
      <c r="AW512" t="s">
        <v>78</v>
      </c>
      <c r="AX512" t="s">
        <v>78</v>
      </c>
      <c r="AY512" t="s">
        <v>78</v>
      </c>
      <c r="AZ512" t="s">
        <v>78</v>
      </c>
      <c r="BA512" t="s">
        <v>78</v>
      </c>
      <c r="BB512" t="s">
        <v>78</v>
      </c>
      <c r="BC512" t="s">
        <v>78</v>
      </c>
      <c r="BD512" t="s">
        <v>55</v>
      </c>
      <c r="BE512" t="s">
        <v>78</v>
      </c>
      <c r="BF512" t="s">
        <v>78</v>
      </c>
      <c r="BG512" t="s">
        <v>78</v>
      </c>
      <c r="BH512" t="s">
        <v>78</v>
      </c>
      <c r="BI512" t="s">
        <v>78</v>
      </c>
      <c r="BJ512" t="s">
        <v>78</v>
      </c>
      <c r="BK512" t="s">
        <v>78</v>
      </c>
      <c r="BL512" t="s">
        <v>78</v>
      </c>
      <c r="BM512" t="s">
        <v>78</v>
      </c>
      <c r="BN512" t="s">
        <v>55</v>
      </c>
      <c r="BO512" t="s">
        <v>55</v>
      </c>
      <c r="BP512" t="s">
        <v>78</v>
      </c>
      <c r="BQ512" t="s">
        <v>4432</v>
      </c>
      <c r="BR512">
        <v>1890</v>
      </c>
      <c r="BS512" s="45">
        <v>40350</v>
      </c>
      <c r="BT512" s="45">
        <v>40893</v>
      </c>
    </row>
    <row r="513" spans="1:72" x14ac:dyDescent="0.25">
      <c r="A513">
        <v>510</v>
      </c>
      <c r="B513">
        <v>44304</v>
      </c>
      <c r="C513">
        <v>52010</v>
      </c>
      <c r="D513" t="s">
        <v>1017</v>
      </c>
      <c r="E513" t="s">
        <v>6319</v>
      </c>
      <c r="F513">
        <v>3</v>
      </c>
      <c r="G513" t="s">
        <v>87</v>
      </c>
      <c r="H513">
        <v>5</v>
      </c>
      <c r="I513" t="s">
        <v>4421</v>
      </c>
      <c r="J513">
        <v>22</v>
      </c>
      <c r="L513" t="s">
        <v>4422</v>
      </c>
      <c r="M513" t="s">
        <v>4434</v>
      </c>
      <c r="N513" t="s">
        <v>4423</v>
      </c>
      <c r="O513">
        <v>2223548</v>
      </c>
      <c r="P513">
        <v>6299268</v>
      </c>
      <c r="Q513">
        <v>3</v>
      </c>
      <c r="R513">
        <v>38.097999999999999</v>
      </c>
      <c r="S513">
        <v>-121.4119</v>
      </c>
      <c r="T513" t="s">
        <v>5148</v>
      </c>
      <c r="U513" t="s">
        <v>1117</v>
      </c>
      <c r="V513" t="s">
        <v>87</v>
      </c>
      <c r="W513" t="s">
        <v>87</v>
      </c>
      <c r="X513" t="s">
        <v>4474</v>
      </c>
      <c r="Y513" t="s">
        <v>59</v>
      </c>
      <c r="Z513" t="s">
        <v>4334</v>
      </c>
      <c r="AA513" t="s">
        <v>1014</v>
      </c>
      <c r="AB513" t="s">
        <v>6320</v>
      </c>
      <c r="AC513">
        <v>40366</v>
      </c>
      <c r="AD513" t="s">
        <v>4476</v>
      </c>
      <c r="AE513" t="s">
        <v>4558</v>
      </c>
      <c r="AF513" t="s">
        <v>4915</v>
      </c>
      <c r="AG513" t="s">
        <v>999</v>
      </c>
      <c r="AH513" t="s">
        <v>6321</v>
      </c>
      <c r="AI513" t="s">
        <v>6322</v>
      </c>
      <c r="AJ513" t="s">
        <v>1000</v>
      </c>
      <c r="AK513">
        <v>1</v>
      </c>
      <c r="AL513" t="s">
        <v>4474</v>
      </c>
      <c r="AM513" t="s">
        <v>78</v>
      </c>
      <c r="AN513">
        <v>180400121104</v>
      </c>
      <c r="AO513" t="s">
        <v>78</v>
      </c>
      <c r="AP513">
        <v>405.4</v>
      </c>
      <c r="AQ513" t="s">
        <v>78</v>
      </c>
      <c r="AR513" t="s">
        <v>4430</v>
      </c>
      <c r="AS513" t="s">
        <v>4431</v>
      </c>
      <c r="AT513" t="s">
        <v>78</v>
      </c>
      <c r="AU513" t="s">
        <v>78</v>
      </c>
      <c r="AV513" t="s">
        <v>78</v>
      </c>
      <c r="AW513" t="s">
        <v>78</v>
      </c>
      <c r="AX513" t="s">
        <v>78</v>
      </c>
      <c r="AY513" t="s">
        <v>78</v>
      </c>
      <c r="AZ513" t="s">
        <v>78</v>
      </c>
      <c r="BA513" t="s">
        <v>78</v>
      </c>
      <c r="BB513" t="s">
        <v>78</v>
      </c>
      <c r="BC513" t="s">
        <v>78</v>
      </c>
      <c r="BD513" t="s">
        <v>55</v>
      </c>
      <c r="BE513" t="s">
        <v>78</v>
      </c>
      <c r="BF513" t="s">
        <v>78</v>
      </c>
      <c r="BG513" t="s">
        <v>78</v>
      </c>
      <c r="BH513" t="s">
        <v>78</v>
      </c>
      <c r="BI513" t="s">
        <v>78</v>
      </c>
      <c r="BJ513" t="s">
        <v>78</v>
      </c>
      <c r="BK513" t="s">
        <v>78</v>
      </c>
      <c r="BL513" t="s">
        <v>78</v>
      </c>
      <c r="BM513" t="s">
        <v>78</v>
      </c>
      <c r="BN513" t="s">
        <v>55</v>
      </c>
      <c r="BO513" t="s">
        <v>55</v>
      </c>
      <c r="BP513" t="s">
        <v>78</v>
      </c>
      <c r="BQ513" t="s">
        <v>4468</v>
      </c>
      <c r="BR513">
        <v>1800</v>
      </c>
      <c r="BS513" s="45">
        <v>40359</v>
      </c>
      <c r="BT513" s="45">
        <v>40359</v>
      </c>
    </row>
    <row r="514" spans="1:72" x14ac:dyDescent="0.25">
      <c r="A514">
        <v>511</v>
      </c>
      <c r="B514">
        <v>44306</v>
      </c>
      <c r="C514">
        <v>52016</v>
      </c>
      <c r="D514" t="s">
        <v>1020</v>
      </c>
      <c r="E514" t="s">
        <v>6323</v>
      </c>
      <c r="F514">
        <v>3</v>
      </c>
      <c r="G514" t="s">
        <v>87</v>
      </c>
      <c r="H514">
        <v>5</v>
      </c>
      <c r="I514" t="s">
        <v>4421</v>
      </c>
      <c r="J514">
        <v>15</v>
      </c>
      <c r="L514" t="s">
        <v>4434</v>
      </c>
      <c r="M514" t="s">
        <v>4422</v>
      </c>
      <c r="N514" t="s">
        <v>4423</v>
      </c>
      <c r="O514">
        <v>2226722</v>
      </c>
      <c r="P514">
        <v>6299425</v>
      </c>
      <c r="Q514">
        <v>3</v>
      </c>
      <c r="R514">
        <v>38.106699999999996</v>
      </c>
      <c r="S514">
        <v>-121.4114</v>
      </c>
      <c r="T514" t="s">
        <v>5148</v>
      </c>
      <c r="U514" t="s">
        <v>1117</v>
      </c>
      <c r="V514" t="s">
        <v>87</v>
      </c>
      <c r="W514" t="s">
        <v>87</v>
      </c>
      <c r="X514" t="s">
        <v>4474</v>
      </c>
      <c r="Y514" t="s">
        <v>59</v>
      </c>
      <c r="Z514" t="s">
        <v>4334</v>
      </c>
      <c r="AA514" t="s">
        <v>1014</v>
      </c>
      <c r="AB514" t="s">
        <v>6324</v>
      </c>
      <c r="AC514">
        <v>40366</v>
      </c>
      <c r="AD514" t="s">
        <v>4476</v>
      </c>
      <c r="AE514" t="s">
        <v>4558</v>
      </c>
      <c r="AF514" t="s">
        <v>4915</v>
      </c>
      <c r="AG514" t="s">
        <v>999</v>
      </c>
      <c r="AH514" t="s">
        <v>6325</v>
      </c>
      <c r="AI514" t="s">
        <v>6326</v>
      </c>
      <c r="AJ514" t="s">
        <v>1000</v>
      </c>
      <c r="AK514">
        <v>1</v>
      </c>
      <c r="AL514" t="s">
        <v>4474</v>
      </c>
      <c r="AM514" t="s">
        <v>78</v>
      </c>
      <c r="AN514">
        <v>180400121104</v>
      </c>
      <c r="AO514" t="s">
        <v>78</v>
      </c>
      <c r="AP514">
        <v>63.7</v>
      </c>
      <c r="AQ514" t="s">
        <v>78</v>
      </c>
      <c r="AR514" t="s">
        <v>4430</v>
      </c>
      <c r="AS514" t="s">
        <v>4431</v>
      </c>
      <c r="AT514" t="s">
        <v>78</v>
      </c>
      <c r="AU514" t="s">
        <v>78</v>
      </c>
      <c r="AV514" t="s">
        <v>78</v>
      </c>
      <c r="AW514" t="s">
        <v>78</v>
      </c>
      <c r="AX514" t="s">
        <v>78</v>
      </c>
      <c r="AY514" t="s">
        <v>78</v>
      </c>
      <c r="AZ514" t="s">
        <v>78</v>
      </c>
      <c r="BA514" t="s">
        <v>78</v>
      </c>
      <c r="BB514" t="s">
        <v>78</v>
      </c>
      <c r="BC514" t="s">
        <v>78</v>
      </c>
      <c r="BD514" t="s">
        <v>55</v>
      </c>
      <c r="BE514" t="s">
        <v>78</v>
      </c>
      <c r="BF514" t="s">
        <v>78</v>
      </c>
      <c r="BG514" t="s">
        <v>78</v>
      </c>
      <c r="BH514" t="s">
        <v>78</v>
      </c>
      <c r="BI514" t="s">
        <v>78</v>
      </c>
      <c r="BJ514" t="s">
        <v>78</v>
      </c>
      <c r="BK514" t="s">
        <v>78</v>
      </c>
      <c r="BL514" t="s">
        <v>78</v>
      </c>
      <c r="BM514" t="s">
        <v>78</v>
      </c>
      <c r="BN514" t="s">
        <v>55</v>
      </c>
      <c r="BO514" t="s">
        <v>55</v>
      </c>
      <c r="BP514" t="s">
        <v>78</v>
      </c>
      <c r="BQ514" t="s">
        <v>4468</v>
      </c>
      <c r="BR514">
        <v>1800</v>
      </c>
      <c r="BS514" s="45">
        <v>40359</v>
      </c>
      <c r="BT514" s="45">
        <v>40359</v>
      </c>
    </row>
    <row r="515" spans="1:72" x14ac:dyDescent="0.25">
      <c r="A515">
        <v>512</v>
      </c>
      <c r="B515">
        <v>44312</v>
      </c>
      <c r="C515">
        <v>51844</v>
      </c>
      <c r="D515" t="s">
        <v>757</v>
      </c>
      <c r="E515" t="s">
        <v>6327</v>
      </c>
      <c r="F515">
        <v>1</v>
      </c>
      <c r="G515" t="s">
        <v>87</v>
      </c>
      <c r="H515">
        <v>6</v>
      </c>
      <c r="I515" t="s">
        <v>4421</v>
      </c>
      <c r="J515">
        <v>19</v>
      </c>
      <c r="L515" t="s">
        <v>4422</v>
      </c>
      <c r="M515" t="s">
        <v>4434</v>
      </c>
      <c r="N515" t="s">
        <v>4423</v>
      </c>
      <c r="O515">
        <v>2159135</v>
      </c>
      <c r="P515">
        <v>6312884</v>
      </c>
      <c r="Q515">
        <v>3</v>
      </c>
      <c r="R515">
        <v>37.921500000000002</v>
      </c>
      <c r="S515">
        <v>-121.3625</v>
      </c>
      <c r="T515" t="s">
        <v>128</v>
      </c>
      <c r="U515" t="s">
        <v>761</v>
      </c>
      <c r="V515" t="s">
        <v>87</v>
      </c>
      <c r="W515" t="s">
        <v>87</v>
      </c>
      <c r="X515" t="s">
        <v>4474</v>
      </c>
      <c r="Y515" t="s">
        <v>59</v>
      </c>
      <c r="Z515" t="s">
        <v>4511</v>
      </c>
      <c r="AA515" t="s">
        <v>6328</v>
      </c>
      <c r="AB515" t="s">
        <v>1678</v>
      </c>
      <c r="AC515">
        <v>40372</v>
      </c>
      <c r="AD515" t="s">
        <v>4476</v>
      </c>
      <c r="AE515" t="s">
        <v>3435</v>
      </c>
      <c r="AF515" t="s">
        <v>4905</v>
      </c>
      <c r="AG515" t="s">
        <v>758</v>
      </c>
      <c r="AH515" t="s">
        <v>6329</v>
      </c>
      <c r="AI515" t="s">
        <v>6330</v>
      </c>
      <c r="AJ515" t="s">
        <v>6331</v>
      </c>
      <c r="AK515" t="s">
        <v>78</v>
      </c>
      <c r="AL515" t="s">
        <v>78</v>
      </c>
      <c r="AM515" t="s">
        <v>78</v>
      </c>
      <c r="AN515" t="s">
        <v>78</v>
      </c>
      <c r="AO515" t="s">
        <v>78</v>
      </c>
      <c r="AP515" t="s">
        <v>78</v>
      </c>
      <c r="AQ515" t="s">
        <v>78</v>
      </c>
      <c r="AR515" t="s">
        <v>4430</v>
      </c>
      <c r="AS515" t="s">
        <v>4529</v>
      </c>
      <c r="AT515" t="s">
        <v>78</v>
      </c>
      <c r="AU515" t="s">
        <v>78</v>
      </c>
      <c r="AV515" t="s">
        <v>55</v>
      </c>
      <c r="AW515" t="s">
        <v>78</v>
      </c>
      <c r="AX515" t="s">
        <v>78</v>
      </c>
      <c r="AY515" t="s">
        <v>78</v>
      </c>
      <c r="AZ515" t="s">
        <v>78</v>
      </c>
      <c r="BA515" t="s">
        <v>78</v>
      </c>
      <c r="BB515" t="s">
        <v>78</v>
      </c>
      <c r="BC515" t="s">
        <v>78</v>
      </c>
      <c r="BD515" t="s">
        <v>55</v>
      </c>
      <c r="BE515" t="s">
        <v>78</v>
      </c>
      <c r="BF515" t="s">
        <v>78</v>
      </c>
      <c r="BG515" t="s">
        <v>78</v>
      </c>
      <c r="BH515" t="s">
        <v>78</v>
      </c>
      <c r="BI515" t="s">
        <v>78</v>
      </c>
      <c r="BJ515" t="s">
        <v>78</v>
      </c>
      <c r="BK515" t="s">
        <v>78</v>
      </c>
      <c r="BL515" t="s">
        <v>78</v>
      </c>
      <c r="BM515" t="s">
        <v>78</v>
      </c>
      <c r="BN515" t="s">
        <v>55</v>
      </c>
      <c r="BO515" t="s">
        <v>55</v>
      </c>
      <c r="BP515" t="s">
        <v>78</v>
      </c>
      <c r="BQ515" t="s">
        <v>4468</v>
      </c>
      <c r="BR515">
        <v>1800</v>
      </c>
      <c r="BS515" s="45">
        <v>39919</v>
      </c>
      <c r="BT515" s="45">
        <v>39919</v>
      </c>
    </row>
    <row r="516" spans="1:72" x14ac:dyDescent="0.25">
      <c r="A516">
        <v>513</v>
      </c>
      <c r="B516">
        <v>44704</v>
      </c>
      <c r="C516">
        <v>52250</v>
      </c>
      <c r="D516" t="s">
        <v>1254</v>
      </c>
      <c r="E516" t="s">
        <v>6332</v>
      </c>
      <c r="F516">
        <v>1</v>
      </c>
      <c r="G516" t="s">
        <v>4420</v>
      </c>
      <c r="H516">
        <v>6</v>
      </c>
      <c r="I516" t="s">
        <v>4421</v>
      </c>
      <c r="J516">
        <v>16</v>
      </c>
      <c r="L516" t="s">
        <v>4434</v>
      </c>
      <c r="M516" t="s">
        <v>4422</v>
      </c>
      <c r="N516" t="s">
        <v>4423</v>
      </c>
      <c r="O516">
        <v>2130943</v>
      </c>
      <c r="P516">
        <v>6324623</v>
      </c>
      <c r="Q516">
        <v>3</v>
      </c>
      <c r="R516">
        <v>37.844299999999997</v>
      </c>
      <c r="S516">
        <v>-121.32089999999999</v>
      </c>
      <c r="T516" t="s">
        <v>596</v>
      </c>
      <c r="U516" t="s">
        <v>128</v>
      </c>
      <c r="V516" t="s">
        <v>87</v>
      </c>
      <c r="W516" t="s">
        <v>87</v>
      </c>
      <c r="X516" t="s">
        <v>4474</v>
      </c>
      <c r="Y516" t="s">
        <v>59</v>
      </c>
      <c r="Z516" t="s">
        <v>4222</v>
      </c>
      <c r="AA516" t="s">
        <v>1255</v>
      </c>
      <c r="AC516">
        <v>40380</v>
      </c>
      <c r="AD516" t="s">
        <v>4476</v>
      </c>
      <c r="AE516" t="s">
        <v>3435</v>
      </c>
      <c r="AF516" t="s">
        <v>4512</v>
      </c>
      <c r="AG516" t="s">
        <v>1236</v>
      </c>
      <c r="AH516" t="s">
        <v>6333</v>
      </c>
      <c r="AI516" t="s">
        <v>6334</v>
      </c>
      <c r="AJ516" t="s">
        <v>1237</v>
      </c>
      <c r="AK516">
        <v>1</v>
      </c>
      <c r="AL516" t="s">
        <v>4474</v>
      </c>
      <c r="AM516" t="s">
        <v>78</v>
      </c>
      <c r="AN516">
        <v>180400030205</v>
      </c>
      <c r="AO516" t="s">
        <v>78</v>
      </c>
      <c r="AP516">
        <v>58</v>
      </c>
      <c r="AQ516" t="s">
        <v>78</v>
      </c>
      <c r="AR516" t="s">
        <v>4430</v>
      </c>
      <c r="AS516" t="s">
        <v>4431</v>
      </c>
      <c r="AT516" t="s">
        <v>78</v>
      </c>
      <c r="AU516" t="s">
        <v>78</v>
      </c>
      <c r="AV516" t="s">
        <v>78</v>
      </c>
      <c r="AW516" t="s">
        <v>78</v>
      </c>
      <c r="AX516" t="s">
        <v>78</v>
      </c>
      <c r="AY516" t="s">
        <v>78</v>
      </c>
      <c r="AZ516" t="s">
        <v>78</v>
      </c>
      <c r="BA516" t="s">
        <v>78</v>
      </c>
      <c r="BB516" t="s">
        <v>78</v>
      </c>
      <c r="BC516" t="s">
        <v>78</v>
      </c>
      <c r="BD516" t="s">
        <v>55</v>
      </c>
      <c r="BE516" t="s">
        <v>78</v>
      </c>
      <c r="BF516" t="s">
        <v>78</v>
      </c>
      <c r="BG516" t="s">
        <v>78</v>
      </c>
      <c r="BH516" t="s">
        <v>78</v>
      </c>
      <c r="BI516" t="s">
        <v>78</v>
      </c>
      <c r="BJ516" t="s">
        <v>78</v>
      </c>
      <c r="BK516" t="s">
        <v>78</v>
      </c>
      <c r="BL516" t="s">
        <v>78</v>
      </c>
      <c r="BM516" t="s">
        <v>78</v>
      </c>
      <c r="BN516" t="s">
        <v>55</v>
      </c>
      <c r="BO516" t="s">
        <v>55</v>
      </c>
      <c r="BP516" t="s">
        <v>78</v>
      </c>
      <c r="BQ516" t="s">
        <v>4468</v>
      </c>
      <c r="BR516">
        <v>1800</v>
      </c>
      <c r="BS516" s="45">
        <v>40354</v>
      </c>
      <c r="BT516" s="45">
        <v>40354</v>
      </c>
    </row>
    <row r="517" spans="1:72" x14ac:dyDescent="0.25">
      <c r="A517">
        <v>514</v>
      </c>
      <c r="B517">
        <v>44705</v>
      </c>
      <c r="C517">
        <v>52249</v>
      </c>
      <c r="D517" t="s">
        <v>1247</v>
      </c>
      <c r="E517" t="s">
        <v>6335</v>
      </c>
      <c r="F517">
        <v>1</v>
      </c>
      <c r="G517" t="s">
        <v>4420</v>
      </c>
      <c r="H517">
        <v>6</v>
      </c>
      <c r="I517" t="s">
        <v>4421</v>
      </c>
      <c r="J517">
        <v>5</v>
      </c>
      <c r="L517" t="s">
        <v>4422</v>
      </c>
      <c r="M517" t="s">
        <v>4435</v>
      </c>
      <c r="N517" t="s">
        <v>4423</v>
      </c>
      <c r="O517">
        <v>2143819</v>
      </c>
      <c r="P517">
        <v>6321517</v>
      </c>
      <c r="Q517">
        <v>3</v>
      </c>
      <c r="R517">
        <v>37.879600000000003</v>
      </c>
      <c r="S517">
        <v>-121.3321</v>
      </c>
      <c r="T517" t="s">
        <v>596</v>
      </c>
      <c r="U517" t="s">
        <v>128</v>
      </c>
      <c r="V517" t="s">
        <v>87</v>
      </c>
      <c r="W517" t="s">
        <v>87</v>
      </c>
      <c r="X517" t="s">
        <v>4474</v>
      </c>
      <c r="Y517" t="s">
        <v>59</v>
      </c>
      <c r="Z517" t="s">
        <v>4511</v>
      </c>
      <c r="AA517" t="s">
        <v>1248</v>
      </c>
      <c r="AC517">
        <v>40380</v>
      </c>
      <c r="AD517" t="s">
        <v>4476</v>
      </c>
      <c r="AE517" t="s">
        <v>3435</v>
      </c>
      <c r="AF517" t="s">
        <v>4512</v>
      </c>
      <c r="AG517" t="s">
        <v>1236</v>
      </c>
      <c r="AH517" t="s">
        <v>6336</v>
      </c>
      <c r="AI517" t="s">
        <v>6337</v>
      </c>
      <c r="AJ517" t="s">
        <v>1237</v>
      </c>
      <c r="AK517">
        <v>1</v>
      </c>
      <c r="AL517" t="s">
        <v>4474</v>
      </c>
      <c r="AM517" t="s">
        <v>78</v>
      </c>
      <c r="AN517">
        <v>180400030205</v>
      </c>
      <c r="AO517" t="s">
        <v>78</v>
      </c>
      <c r="AP517">
        <v>144</v>
      </c>
      <c r="AQ517" t="s">
        <v>78</v>
      </c>
      <c r="AR517" t="s">
        <v>4430</v>
      </c>
      <c r="AS517" t="s">
        <v>4431</v>
      </c>
      <c r="AT517" t="s">
        <v>78</v>
      </c>
      <c r="AU517" t="s">
        <v>78</v>
      </c>
      <c r="AV517" t="s">
        <v>78</v>
      </c>
      <c r="AW517" t="s">
        <v>78</v>
      </c>
      <c r="AX517" t="s">
        <v>78</v>
      </c>
      <c r="AY517" t="s">
        <v>78</v>
      </c>
      <c r="AZ517" t="s">
        <v>78</v>
      </c>
      <c r="BA517" t="s">
        <v>78</v>
      </c>
      <c r="BB517" t="s">
        <v>78</v>
      </c>
      <c r="BC517" t="s">
        <v>78</v>
      </c>
      <c r="BD517" t="s">
        <v>55</v>
      </c>
      <c r="BE517" t="s">
        <v>78</v>
      </c>
      <c r="BF517" t="s">
        <v>78</v>
      </c>
      <c r="BG517" t="s">
        <v>78</v>
      </c>
      <c r="BH517" t="s">
        <v>78</v>
      </c>
      <c r="BI517" t="s">
        <v>78</v>
      </c>
      <c r="BJ517" t="s">
        <v>78</v>
      </c>
      <c r="BK517" t="s">
        <v>78</v>
      </c>
      <c r="BL517" t="s">
        <v>78</v>
      </c>
      <c r="BM517" t="s">
        <v>78</v>
      </c>
      <c r="BN517" t="s">
        <v>55</v>
      </c>
      <c r="BO517" t="s">
        <v>55</v>
      </c>
      <c r="BP517" t="s">
        <v>78</v>
      </c>
      <c r="BQ517" t="s">
        <v>4468</v>
      </c>
      <c r="BR517">
        <v>1800</v>
      </c>
      <c r="BS517" s="45">
        <v>40354</v>
      </c>
      <c r="BT517" s="45">
        <v>40354</v>
      </c>
    </row>
    <row r="518" spans="1:72" x14ac:dyDescent="0.25">
      <c r="A518">
        <v>515</v>
      </c>
      <c r="B518">
        <v>44713</v>
      </c>
      <c r="C518">
        <v>51497</v>
      </c>
      <c r="D518" t="s">
        <v>679</v>
      </c>
      <c r="E518" t="s">
        <v>6338</v>
      </c>
      <c r="F518">
        <v>1</v>
      </c>
      <c r="G518" t="s">
        <v>4420</v>
      </c>
      <c r="H518">
        <v>6</v>
      </c>
      <c r="I518" t="s">
        <v>4421</v>
      </c>
      <c r="J518">
        <v>16</v>
      </c>
      <c r="L518" t="s">
        <v>4434</v>
      </c>
      <c r="M518" t="s">
        <v>4448</v>
      </c>
      <c r="N518" t="s">
        <v>4423</v>
      </c>
      <c r="O518">
        <v>2132372</v>
      </c>
      <c r="P518">
        <v>6323532</v>
      </c>
      <c r="Q518">
        <v>3</v>
      </c>
      <c r="R518">
        <v>37.848199999999999</v>
      </c>
      <c r="S518">
        <v>-121.3248</v>
      </c>
      <c r="T518" t="s">
        <v>648</v>
      </c>
      <c r="U518" t="s">
        <v>128</v>
      </c>
      <c r="V518" t="s">
        <v>87</v>
      </c>
      <c r="W518" t="s">
        <v>87</v>
      </c>
      <c r="X518" t="s">
        <v>4474</v>
      </c>
      <c r="Y518" t="s">
        <v>59</v>
      </c>
      <c r="Z518" t="s">
        <v>4222</v>
      </c>
      <c r="AA518" t="s">
        <v>681</v>
      </c>
      <c r="AC518">
        <v>40449</v>
      </c>
      <c r="AD518" t="s">
        <v>4476</v>
      </c>
      <c r="AE518" t="s">
        <v>3435</v>
      </c>
      <c r="AF518" t="s">
        <v>4512</v>
      </c>
      <c r="AG518" t="s">
        <v>680</v>
      </c>
      <c r="AH518" t="s">
        <v>6339</v>
      </c>
      <c r="AI518" t="s">
        <v>6340</v>
      </c>
      <c r="AJ518" t="s">
        <v>680</v>
      </c>
      <c r="AK518">
        <v>1</v>
      </c>
      <c r="AL518" t="s">
        <v>4474</v>
      </c>
      <c r="AM518" t="s">
        <v>78</v>
      </c>
      <c r="AN518">
        <v>180400030205</v>
      </c>
      <c r="AO518" t="s">
        <v>78</v>
      </c>
      <c r="AP518" t="s">
        <v>78</v>
      </c>
      <c r="AQ518" t="s">
        <v>78</v>
      </c>
      <c r="AR518" t="s">
        <v>4430</v>
      </c>
      <c r="AS518" t="s">
        <v>4431</v>
      </c>
      <c r="AT518" t="s">
        <v>78</v>
      </c>
      <c r="AU518" t="s">
        <v>78</v>
      </c>
      <c r="AV518" t="s">
        <v>55</v>
      </c>
      <c r="AW518" t="s">
        <v>78</v>
      </c>
      <c r="AX518" t="s">
        <v>78</v>
      </c>
      <c r="AY518" t="s">
        <v>78</v>
      </c>
      <c r="AZ518" t="s">
        <v>78</v>
      </c>
      <c r="BA518" t="s">
        <v>78</v>
      </c>
      <c r="BB518" t="s">
        <v>78</v>
      </c>
      <c r="BC518" t="s">
        <v>78</v>
      </c>
      <c r="BD518" t="s">
        <v>55</v>
      </c>
      <c r="BE518" t="s">
        <v>78</v>
      </c>
      <c r="BF518" t="s">
        <v>78</v>
      </c>
      <c r="BG518" t="s">
        <v>78</v>
      </c>
      <c r="BH518" t="s">
        <v>78</v>
      </c>
      <c r="BI518" t="s">
        <v>78</v>
      </c>
      <c r="BJ518" t="s">
        <v>78</v>
      </c>
      <c r="BK518" t="s">
        <v>78</v>
      </c>
      <c r="BL518" t="s">
        <v>55</v>
      </c>
      <c r="BM518" t="s">
        <v>78</v>
      </c>
      <c r="BN518" t="s">
        <v>55</v>
      </c>
      <c r="BO518" t="s">
        <v>55</v>
      </c>
      <c r="BP518" t="s">
        <v>78</v>
      </c>
      <c r="BQ518" t="s">
        <v>4468</v>
      </c>
      <c r="BR518">
        <v>1800</v>
      </c>
      <c r="BS518" s="45">
        <v>39931</v>
      </c>
      <c r="BT518" s="45">
        <v>39931</v>
      </c>
    </row>
    <row r="519" spans="1:72" x14ac:dyDescent="0.25">
      <c r="A519">
        <v>516</v>
      </c>
      <c r="B519">
        <v>44714</v>
      </c>
      <c r="C519">
        <v>51498</v>
      </c>
      <c r="D519" t="s">
        <v>685</v>
      </c>
      <c r="E519" t="s">
        <v>6341</v>
      </c>
      <c r="F519">
        <v>1</v>
      </c>
      <c r="G519" t="s">
        <v>4420</v>
      </c>
      <c r="H519">
        <v>5</v>
      </c>
      <c r="I519" t="s">
        <v>4421</v>
      </c>
      <c r="J519">
        <v>12</v>
      </c>
      <c r="L519" t="s">
        <v>4435</v>
      </c>
      <c r="M519" t="s">
        <v>4434</v>
      </c>
      <c r="N519" t="s">
        <v>4423</v>
      </c>
      <c r="O519">
        <v>2136199</v>
      </c>
      <c r="P519">
        <v>6308633</v>
      </c>
      <c r="Q519">
        <v>3</v>
      </c>
      <c r="R519">
        <v>37.858400000000003</v>
      </c>
      <c r="S519">
        <v>-121.37649999999999</v>
      </c>
      <c r="T519" t="s">
        <v>648</v>
      </c>
      <c r="U519" t="s">
        <v>692</v>
      </c>
      <c r="V519" t="s">
        <v>87</v>
      </c>
      <c r="W519" t="s">
        <v>87</v>
      </c>
      <c r="X519" t="s">
        <v>4474</v>
      </c>
      <c r="Y519" t="s">
        <v>59</v>
      </c>
      <c r="Z519" t="s">
        <v>4134</v>
      </c>
      <c r="AA519" t="s">
        <v>687</v>
      </c>
      <c r="AC519">
        <v>40449</v>
      </c>
      <c r="AD519" t="s">
        <v>4476</v>
      </c>
      <c r="AE519" t="s">
        <v>3435</v>
      </c>
      <c r="AF519" t="s">
        <v>4927</v>
      </c>
      <c r="AG519" t="s">
        <v>686</v>
      </c>
      <c r="AH519" t="s">
        <v>6342</v>
      </c>
      <c r="AI519" t="s">
        <v>6343</v>
      </c>
      <c r="AJ519" t="s">
        <v>686</v>
      </c>
      <c r="AK519">
        <v>1</v>
      </c>
      <c r="AL519" t="s">
        <v>4474</v>
      </c>
      <c r="AM519" t="s">
        <v>78</v>
      </c>
      <c r="AN519">
        <v>180400030906</v>
      </c>
      <c r="AO519" t="s">
        <v>78</v>
      </c>
      <c r="AP519" t="s">
        <v>78</v>
      </c>
      <c r="AQ519" t="s">
        <v>78</v>
      </c>
      <c r="AR519" t="s">
        <v>4430</v>
      </c>
      <c r="AS519" t="s">
        <v>4431</v>
      </c>
      <c r="AT519" t="s">
        <v>78</v>
      </c>
      <c r="AU519" t="s">
        <v>78</v>
      </c>
      <c r="AV519" t="s">
        <v>55</v>
      </c>
      <c r="AW519" t="s">
        <v>78</v>
      </c>
      <c r="AX519" t="s">
        <v>78</v>
      </c>
      <c r="AY519" t="s">
        <v>78</v>
      </c>
      <c r="AZ519" t="s">
        <v>78</v>
      </c>
      <c r="BA519" t="s">
        <v>78</v>
      </c>
      <c r="BB519" t="s">
        <v>78</v>
      </c>
      <c r="BC519" t="s">
        <v>78</v>
      </c>
      <c r="BD519" t="s">
        <v>55</v>
      </c>
      <c r="BE519" t="s">
        <v>78</v>
      </c>
      <c r="BF519" t="s">
        <v>78</v>
      </c>
      <c r="BG519" t="s">
        <v>78</v>
      </c>
      <c r="BH519" t="s">
        <v>78</v>
      </c>
      <c r="BI519" t="s">
        <v>78</v>
      </c>
      <c r="BJ519" t="s">
        <v>78</v>
      </c>
      <c r="BK519" t="s">
        <v>78</v>
      </c>
      <c r="BL519" t="s">
        <v>55</v>
      </c>
      <c r="BM519" t="s">
        <v>78</v>
      </c>
      <c r="BN519" t="s">
        <v>55</v>
      </c>
      <c r="BO519" t="s">
        <v>55</v>
      </c>
      <c r="BP519" t="s">
        <v>78</v>
      </c>
      <c r="BQ519" t="s">
        <v>4468</v>
      </c>
      <c r="BR519">
        <v>1800</v>
      </c>
      <c r="BS519" s="45">
        <v>39931</v>
      </c>
      <c r="BT519" s="45">
        <v>39931</v>
      </c>
    </row>
    <row r="520" spans="1:72" x14ac:dyDescent="0.25">
      <c r="A520">
        <v>517</v>
      </c>
      <c r="B520">
        <v>47531</v>
      </c>
      <c r="C520">
        <v>55018</v>
      </c>
      <c r="D520" t="s">
        <v>2508</v>
      </c>
      <c r="E520" t="s">
        <v>6344</v>
      </c>
      <c r="F520">
        <v>2</v>
      </c>
      <c r="G520" t="s">
        <v>4420</v>
      </c>
      <c r="H520">
        <v>4</v>
      </c>
      <c r="I520" t="s">
        <v>4421</v>
      </c>
      <c r="J520">
        <v>3</v>
      </c>
      <c r="L520" t="s">
        <v>4422</v>
      </c>
      <c r="M520" t="s">
        <v>4435</v>
      </c>
      <c r="N520" t="s">
        <v>4423</v>
      </c>
      <c r="O520">
        <v>2108295</v>
      </c>
      <c r="P520">
        <v>6267781</v>
      </c>
      <c r="Q520">
        <v>3</v>
      </c>
      <c r="R520">
        <v>37.7806</v>
      </c>
      <c r="S520">
        <v>-121.51690000000001</v>
      </c>
      <c r="T520" t="s">
        <v>128</v>
      </c>
      <c r="U520" t="s">
        <v>397</v>
      </c>
      <c r="V520" t="s">
        <v>87</v>
      </c>
      <c r="W520" t="s">
        <v>87</v>
      </c>
      <c r="X520" t="s">
        <v>4474</v>
      </c>
      <c r="Y520" t="s">
        <v>59</v>
      </c>
      <c r="Z520" t="s">
        <v>5217</v>
      </c>
      <c r="AB520" t="s">
        <v>5101</v>
      </c>
      <c r="AC520">
        <v>40913</v>
      </c>
      <c r="AD520" t="s">
        <v>4476</v>
      </c>
      <c r="AE520" t="s">
        <v>3435</v>
      </c>
      <c r="AF520" t="s">
        <v>4960</v>
      </c>
      <c r="AG520" t="s">
        <v>2509</v>
      </c>
      <c r="AH520" t="s">
        <v>6345</v>
      </c>
      <c r="AI520" t="s">
        <v>6346</v>
      </c>
      <c r="AJ520" t="s">
        <v>2509</v>
      </c>
      <c r="AK520">
        <v>1</v>
      </c>
      <c r="AL520" t="s">
        <v>4474</v>
      </c>
      <c r="AM520" t="s">
        <v>78</v>
      </c>
      <c r="AN520">
        <v>180400030605</v>
      </c>
      <c r="AO520" t="s">
        <v>78</v>
      </c>
      <c r="AP520">
        <v>80</v>
      </c>
      <c r="AQ520" t="s">
        <v>78</v>
      </c>
      <c r="AR520" t="s">
        <v>4430</v>
      </c>
      <c r="AS520" t="s">
        <v>4431</v>
      </c>
      <c r="AT520" t="s">
        <v>78</v>
      </c>
      <c r="AU520" t="s">
        <v>78</v>
      </c>
      <c r="AV520" t="s">
        <v>78</v>
      </c>
      <c r="AW520" t="s">
        <v>78</v>
      </c>
      <c r="AX520" t="s">
        <v>78</v>
      </c>
      <c r="AY520" t="s">
        <v>78</v>
      </c>
      <c r="AZ520" t="s">
        <v>78</v>
      </c>
      <c r="BA520" t="s">
        <v>78</v>
      </c>
      <c r="BB520" t="s">
        <v>78</v>
      </c>
      <c r="BC520" t="s">
        <v>78</v>
      </c>
      <c r="BD520" t="s">
        <v>55</v>
      </c>
      <c r="BE520" t="s">
        <v>78</v>
      </c>
      <c r="BF520" t="s">
        <v>78</v>
      </c>
      <c r="BG520" t="s">
        <v>78</v>
      </c>
      <c r="BH520" t="s">
        <v>78</v>
      </c>
      <c r="BI520" t="s">
        <v>78</v>
      </c>
      <c r="BJ520" t="s">
        <v>78</v>
      </c>
      <c r="BK520" t="s">
        <v>78</v>
      </c>
      <c r="BL520" t="s">
        <v>78</v>
      </c>
      <c r="BM520" t="s">
        <v>78</v>
      </c>
      <c r="BN520" t="s">
        <v>55</v>
      </c>
      <c r="BO520" t="s">
        <v>78</v>
      </c>
      <c r="BP520" t="s">
        <v>78</v>
      </c>
      <c r="BQ520" t="s">
        <v>4432</v>
      </c>
      <c r="BR520">
        <v>1955</v>
      </c>
      <c r="BS520" s="45">
        <v>40358</v>
      </c>
      <c r="BT520" s="45">
        <v>40893</v>
      </c>
    </row>
    <row r="521" spans="1:72" x14ac:dyDescent="0.25">
      <c r="A521">
        <v>518</v>
      </c>
      <c r="B521">
        <v>46714</v>
      </c>
      <c r="C521">
        <v>54116</v>
      </c>
      <c r="D521" t="s">
        <v>2480</v>
      </c>
      <c r="E521" t="s">
        <v>6347</v>
      </c>
      <c r="F521">
        <v>0</v>
      </c>
      <c r="H521">
        <v>0</v>
      </c>
      <c r="J521">
        <v>0</v>
      </c>
      <c r="O521">
        <v>1814193</v>
      </c>
      <c r="P521">
        <v>6669700</v>
      </c>
      <c r="Q521">
        <v>2</v>
      </c>
      <c r="R521">
        <v>38.1432</v>
      </c>
      <c r="S521">
        <v>-121.62439999999999</v>
      </c>
      <c r="T521" t="s">
        <v>6348</v>
      </c>
      <c r="U521" t="s">
        <v>6349</v>
      </c>
      <c r="V521" t="s">
        <v>87</v>
      </c>
      <c r="W521" t="s">
        <v>87</v>
      </c>
      <c r="X521" t="s">
        <v>4538</v>
      </c>
      <c r="Y521" t="s">
        <v>341</v>
      </c>
      <c r="Z521" t="s">
        <v>4613</v>
      </c>
      <c r="AA521" t="s">
        <v>6350</v>
      </c>
      <c r="AC521">
        <v>40865</v>
      </c>
      <c r="AD521" t="s">
        <v>4476</v>
      </c>
      <c r="AE521" t="s">
        <v>4540</v>
      </c>
      <c r="AF521" t="s">
        <v>5098</v>
      </c>
      <c r="AG521" t="s">
        <v>2476</v>
      </c>
      <c r="AH521" t="s">
        <v>6351</v>
      </c>
      <c r="AJ521" t="s">
        <v>2476</v>
      </c>
      <c r="AK521">
        <v>1</v>
      </c>
      <c r="AL521" t="s">
        <v>4474</v>
      </c>
      <c r="AM521" t="s">
        <v>78</v>
      </c>
      <c r="AN521">
        <v>180400030203</v>
      </c>
      <c r="AO521" t="s">
        <v>78</v>
      </c>
      <c r="AP521">
        <v>126</v>
      </c>
      <c r="AQ521" t="s">
        <v>78</v>
      </c>
      <c r="AR521" t="s">
        <v>4430</v>
      </c>
      <c r="AS521" t="s">
        <v>4431</v>
      </c>
      <c r="AT521" t="s">
        <v>78</v>
      </c>
      <c r="AU521" t="s">
        <v>78</v>
      </c>
      <c r="AV521" t="s">
        <v>78</v>
      </c>
      <c r="AW521" t="s">
        <v>78</v>
      </c>
      <c r="AX521" t="s">
        <v>78</v>
      </c>
      <c r="AY521" t="s">
        <v>78</v>
      </c>
      <c r="AZ521" t="s">
        <v>78</v>
      </c>
      <c r="BA521" t="s">
        <v>78</v>
      </c>
      <c r="BB521" t="s">
        <v>78</v>
      </c>
      <c r="BC521" t="s">
        <v>78</v>
      </c>
      <c r="BD521" t="s">
        <v>55</v>
      </c>
      <c r="BE521" t="s">
        <v>78</v>
      </c>
      <c r="BF521" t="s">
        <v>78</v>
      </c>
      <c r="BG521" t="s">
        <v>78</v>
      </c>
      <c r="BH521" t="s">
        <v>78</v>
      </c>
      <c r="BI521" t="s">
        <v>78</v>
      </c>
      <c r="BJ521" t="s">
        <v>78</v>
      </c>
      <c r="BK521" t="s">
        <v>78</v>
      </c>
      <c r="BL521" t="s">
        <v>78</v>
      </c>
      <c r="BM521" t="s">
        <v>78</v>
      </c>
      <c r="BN521" t="s">
        <v>55</v>
      </c>
      <c r="BO521" t="s">
        <v>55</v>
      </c>
      <c r="BP521" t="s">
        <v>78</v>
      </c>
      <c r="BQ521" t="s">
        <v>4468</v>
      </c>
      <c r="BR521">
        <v>1800</v>
      </c>
      <c r="BS521" s="45">
        <v>40357</v>
      </c>
      <c r="BT521" s="45">
        <v>40891</v>
      </c>
    </row>
    <row r="522" spans="1:72" x14ac:dyDescent="0.25">
      <c r="A522">
        <v>519</v>
      </c>
      <c r="B522">
        <v>47401</v>
      </c>
      <c r="C522">
        <v>54485</v>
      </c>
      <c r="D522" t="s">
        <v>3294</v>
      </c>
      <c r="E522" t="s">
        <v>6352</v>
      </c>
      <c r="F522">
        <v>6</v>
      </c>
      <c r="G522" t="s">
        <v>87</v>
      </c>
      <c r="H522">
        <v>4</v>
      </c>
      <c r="I522" t="s">
        <v>4421</v>
      </c>
      <c r="J522">
        <v>16</v>
      </c>
      <c r="L522" t="s">
        <v>4434</v>
      </c>
      <c r="M522" t="s">
        <v>4422</v>
      </c>
      <c r="N522" t="s">
        <v>4423</v>
      </c>
      <c r="O522">
        <v>1896074</v>
      </c>
      <c r="P522">
        <v>6689892</v>
      </c>
      <c r="Q522">
        <v>2</v>
      </c>
      <c r="R522">
        <v>38.367800000000003</v>
      </c>
      <c r="S522">
        <v>-121.5528</v>
      </c>
      <c r="T522" t="s">
        <v>3295</v>
      </c>
      <c r="U522" t="s">
        <v>332</v>
      </c>
      <c r="V522" t="s">
        <v>87</v>
      </c>
      <c r="W522" t="s">
        <v>87</v>
      </c>
      <c r="X522" t="s">
        <v>4538</v>
      </c>
      <c r="Y522" t="s">
        <v>170</v>
      </c>
      <c r="Z522" t="s">
        <v>4539</v>
      </c>
      <c r="AB522" t="s">
        <v>6353</v>
      </c>
      <c r="AC522">
        <v>40907</v>
      </c>
      <c r="AD522" t="s">
        <v>4476</v>
      </c>
      <c r="AE522" t="s">
        <v>4540</v>
      </c>
      <c r="AF522" t="s">
        <v>4546</v>
      </c>
      <c r="AG522" t="s">
        <v>3195</v>
      </c>
      <c r="AH522" t="s">
        <v>6354</v>
      </c>
      <c r="AI522" t="s">
        <v>6355</v>
      </c>
      <c r="AJ522" t="s">
        <v>3195</v>
      </c>
      <c r="AK522">
        <v>1</v>
      </c>
      <c r="AL522" t="s">
        <v>4538</v>
      </c>
      <c r="AM522" t="s">
        <v>78</v>
      </c>
      <c r="AN522">
        <v>180201630606</v>
      </c>
      <c r="AO522" t="s">
        <v>78</v>
      </c>
      <c r="AP522">
        <v>151</v>
      </c>
      <c r="AQ522" t="s">
        <v>78</v>
      </c>
      <c r="AR522" t="s">
        <v>4430</v>
      </c>
      <c r="AS522" t="s">
        <v>4431</v>
      </c>
      <c r="AT522" t="s">
        <v>78</v>
      </c>
      <c r="AU522" t="s">
        <v>78</v>
      </c>
      <c r="AV522" t="s">
        <v>78</v>
      </c>
      <c r="AW522" t="s">
        <v>78</v>
      </c>
      <c r="AX522" t="s">
        <v>78</v>
      </c>
      <c r="AY522" t="s">
        <v>78</v>
      </c>
      <c r="AZ522" t="s">
        <v>78</v>
      </c>
      <c r="BA522" t="s">
        <v>78</v>
      </c>
      <c r="BB522" t="s">
        <v>78</v>
      </c>
      <c r="BC522" t="s">
        <v>78</v>
      </c>
      <c r="BD522" t="s">
        <v>55</v>
      </c>
      <c r="BE522" t="s">
        <v>78</v>
      </c>
      <c r="BF522" t="s">
        <v>78</v>
      </c>
      <c r="BG522" t="s">
        <v>78</v>
      </c>
      <c r="BH522" t="s">
        <v>78</v>
      </c>
      <c r="BI522" t="s">
        <v>78</v>
      </c>
      <c r="BJ522" t="s">
        <v>78</v>
      </c>
      <c r="BK522" t="s">
        <v>78</v>
      </c>
      <c r="BL522" t="s">
        <v>78</v>
      </c>
      <c r="BM522" t="s">
        <v>78</v>
      </c>
      <c r="BN522" t="s">
        <v>55</v>
      </c>
      <c r="BO522" t="s">
        <v>55</v>
      </c>
      <c r="BP522" t="s">
        <v>78</v>
      </c>
      <c r="BQ522" t="s">
        <v>4432</v>
      </c>
      <c r="BR522">
        <v>1880</v>
      </c>
      <c r="BS522" s="45">
        <v>40359</v>
      </c>
      <c r="BT522" s="45">
        <v>40897</v>
      </c>
    </row>
    <row r="523" spans="1:72" x14ac:dyDescent="0.25">
      <c r="A523">
        <v>520</v>
      </c>
      <c r="B523">
        <v>44562</v>
      </c>
      <c r="C523">
        <v>52156</v>
      </c>
      <c r="D523" t="s">
        <v>935</v>
      </c>
      <c r="E523" t="s">
        <v>6356</v>
      </c>
      <c r="F523">
        <v>4</v>
      </c>
      <c r="G523" t="s">
        <v>87</v>
      </c>
      <c r="H523">
        <v>5</v>
      </c>
      <c r="I523" t="s">
        <v>4421</v>
      </c>
      <c r="J523">
        <v>34</v>
      </c>
      <c r="L523" t="s">
        <v>4435</v>
      </c>
      <c r="M523" t="s">
        <v>4434</v>
      </c>
      <c r="N523" t="s">
        <v>4423</v>
      </c>
      <c r="O523">
        <v>2241406</v>
      </c>
      <c r="P523">
        <v>6298722</v>
      </c>
      <c r="Q523">
        <v>3</v>
      </c>
      <c r="R523">
        <v>38.146999999999998</v>
      </c>
      <c r="S523">
        <v>-121.4144</v>
      </c>
      <c r="T523" t="s">
        <v>936</v>
      </c>
      <c r="U523" t="s">
        <v>4858</v>
      </c>
      <c r="V523" t="s">
        <v>87</v>
      </c>
      <c r="W523" t="s">
        <v>87</v>
      </c>
      <c r="X523" t="s">
        <v>4474</v>
      </c>
      <c r="Y523" t="s">
        <v>59</v>
      </c>
      <c r="Z523" t="s">
        <v>4859</v>
      </c>
      <c r="AA523" t="s">
        <v>797</v>
      </c>
      <c r="AC523">
        <v>40394</v>
      </c>
      <c r="AD523" t="s">
        <v>4476</v>
      </c>
      <c r="AE523" t="s">
        <v>4558</v>
      </c>
      <c r="AF523" t="s">
        <v>4106</v>
      </c>
      <c r="AG523" t="s">
        <v>793</v>
      </c>
      <c r="AH523" t="s">
        <v>6357</v>
      </c>
      <c r="AI523" t="s">
        <v>6358</v>
      </c>
      <c r="AJ523" t="s">
        <v>793</v>
      </c>
      <c r="AK523">
        <v>1</v>
      </c>
      <c r="AL523" t="s">
        <v>4474</v>
      </c>
      <c r="AM523" t="s">
        <v>78</v>
      </c>
      <c r="AN523">
        <v>180400121105</v>
      </c>
      <c r="AO523" t="s">
        <v>78</v>
      </c>
      <c r="AP523">
        <v>78</v>
      </c>
      <c r="AQ523" t="s">
        <v>78</v>
      </c>
      <c r="AR523" t="s">
        <v>4430</v>
      </c>
      <c r="AS523" t="s">
        <v>4431</v>
      </c>
      <c r="AT523" t="s">
        <v>78</v>
      </c>
      <c r="AU523" t="s">
        <v>78</v>
      </c>
      <c r="AV523" t="s">
        <v>78</v>
      </c>
      <c r="AW523" t="s">
        <v>78</v>
      </c>
      <c r="AX523" t="s">
        <v>78</v>
      </c>
      <c r="AY523" t="s">
        <v>78</v>
      </c>
      <c r="AZ523" t="s">
        <v>78</v>
      </c>
      <c r="BA523" t="s">
        <v>78</v>
      </c>
      <c r="BB523" t="s">
        <v>78</v>
      </c>
      <c r="BC523" t="s">
        <v>78</v>
      </c>
      <c r="BD523" t="s">
        <v>55</v>
      </c>
      <c r="BE523" t="s">
        <v>78</v>
      </c>
      <c r="BF523" t="s">
        <v>78</v>
      </c>
      <c r="BG523" t="s">
        <v>78</v>
      </c>
      <c r="BH523" t="s">
        <v>78</v>
      </c>
      <c r="BI523" t="s">
        <v>78</v>
      </c>
      <c r="BJ523" t="s">
        <v>78</v>
      </c>
      <c r="BK523" t="s">
        <v>78</v>
      </c>
      <c r="BL523" t="s">
        <v>78</v>
      </c>
      <c r="BM523" t="s">
        <v>78</v>
      </c>
      <c r="BN523" t="s">
        <v>55</v>
      </c>
      <c r="BO523" t="s">
        <v>78</v>
      </c>
      <c r="BP523" t="s">
        <v>78</v>
      </c>
      <c r="BQ523" t="s">
        <v>4432</v>
      </c>
      <c r="BR523">
        <v>1800</v>
      </c>
      <c r="BS523" s="45">
        <v>40354</v>
      </c>
      <c r="BT523" s="45">
        <v>40736</v>
      </c>
    </row>
    <row r="524" spans="1:72" x14ac:dyDescent="0.25">
      <c r="A524">
        <v>521</v>
      </c>
      <c r="B524">
        <v>44566</v>
      </c>
      <c r="C524">
        <v>33852</v>
      </c>
      <c r="D524" t="s">
        <v>570</v>
      </c>
      <c r="E524" t="s">
        <v>6359</v>
      </c>
      <c r="F524">
        <v>4</v>
      </c>
      <c r="G524" t="s">
        <v>87</v>
      </c>
      <c r="H524">
        <v>6</v>
      </c>
      <c r="I524" t="s">
        <v>4421</v>
      </c>
      <c r="J524">
        <v>34</v>
      </c>
      <c r="L524" t="s">
        <v>4435</v>
      </c>
      <c r="M524" t="s">
        <v>4422</v>
      </c>
      <c r="N524" t="s">
        <v>4423</v>
      </c>
      <c r="O524">
        <v>2242899</v>
      </c>
      <c r="P524">
        <v>6331478</v>
      </c>
      <c r="Q524">
        <v>3</v>
      </c>
      <c r="R524">
        <v>38.151899999999998</v>
      </c>
      <c r="S524">
        <v>-121.3005</v>
      </c>
      <c r="T524" t="s">
        <v>128</v>
      </c>
      <c r="U524" t="s">
        <v>306</v>
      </c>
      <c r="V524" t="s">
        <v>87</v>
      </c>
      <c r="W524" t="s">
        <v>87</v>
      </c>
      <c r="X524" t="s">
        <v>4640</v>
      </c>
      <c r="Y524" t="s">
        <v>59</v>
      </c>
      <c r="Z524" t="s">
        <v>6360</v>
      </c>
      <c r="AB524" t="s">
        <v>6361</v>
      </c>
      <c r="AC524">
        <v>40598</v>
      </c>
      <c r="AE524" t="s">
        <v>4558</v>
      </c>
      <c r="AF524" t="s">
        <v>5046</v>
      </c>
      <c r="AG524" t="s">
        <v>571</v>
      </c>
      <c r="AH524" t="s">
        <v>6362</v>
      </c>
      <c r="AI524" t="s">
        <v>6363</v>
      </c>
      <c r="AJ524" t="s">
        <v>571</v>
      </c>
      <c r="AK524">
        <v>1</v>
      </c>
      <c r="AL524" t="s">
        <v>4640</v>
      </c>
      <c r="AM524" t="s">
        <v>78</v>
      </c>
      <c r="AN524">
        <v>180400121102</v>
      </c>
      <c r="AO524" t="s">
        <v>78</v>
      </c>
      <c r="AP524">
        <v>40000</v>
      </c>
      <c r="AQ524" t="s">
        <v>78</v>
      </c>
      <c r="AR524" t="s">
        <v>4430</v>
      </c>
      <c r="AS524" t="s">
        <v>4431</v>
      </c>
      <c r="AT524" t="s">
        <v>78</v>
      </c>
      <c r="AU524" t="s">
        <v>78</v>
      </c>
      <c r="AV524" t="s">
        <v>78</v>
      </c>
      <c r="AW524" t="s">
        <v>78</v>
      </c>
      <c r="AX524" t="s">
        <v>78</v>
      </c>
      <c r="AY524" t="s">
        <v>78</v>
      </c>
      <c r="AZ524" t="s">
        <v>78</v>
      </c>
      <c r="BA524" t="s">
        <v>78</v>
      </c>
      <c r="BB524" t="s">
        <v>78</v>
      </c>
      <c r="BC524" t="s">
        <v>78</v>
      </c>
      <c r="BD524" t="s">
        <v>55</v>
      </c>
      <c r="BE524" t="s">
        <v>78</v>
      </c>
      <c r="BF524" t="s">
        <v>78</v>
      </c>
      <c r="BG524" t="s">
        <v>78</v>
      </c>
      <c r="BH524" t="s">
        <v>55</v>
      </c>
      <c r="BI524" t="s">
        <v>78</v>
      </c>
      <c r="BJ524" t="s">
        <v>78</v>
      </c>
      <c r="BK524" t="s">
        <v>78</v>
      </c>
      <c r="BL524" t="s">
        <v>78</v>
      </c>
      <c r="BM524" t="s">
        <v>78</v>
      </c>
      <c r="BN524" t="s">
        <v>78</v>
      </c>
      <c r="BO524" t="s">
        <v>55</v>
      </c>
      <c r="BP524" t="s">
        <v>78</v>
      </c>
      <c r="BQ524" t="s">
        <v>4432</v>
      </c>
      <c r="BR524">
        <v>1886</v>
      </c>
      <c r="BS524" s="45">
        <v>37714</v>
      </c>
      <c r="BT524" s="45">
        <v>38280</v>
      </c>
    </row>
    <row r="525" spans="1:72" x14ac:dyDescent="0.25">
      <c r="A525">
        <v>522</v>
      </c>
      <c r="B525">
        <v>44643</v>
      </c>
      <c r="C525">
        <v>51467</v>
      </c>
      <c r="D525" t="s">
        <v>651</v>
      </c>
      <c r="E525" t="s">
        <v>6364</v>
      </c>
      <c r="F525">
        <v>1</v>
      </c>
      <c r="G525" t="s">
        <v>87</v>
      </c>
      <c r="H525">
        <v>5</v>
      </c>
      <c r="I525" t="s">
        <v>4421</v>
      </c>
      <c r="J525">
        <v>12</v>
      </c>
      <c r="L525" t="s">
        <v>4435</v>
      </c>
      <c r="M525" t="s">
        <v>4435</v>
      </c>
      <c r="N525" t="s">
        <v>4423</v>
      </c>
      <c r="O525">
        <v>2166668</v>
      </c>
      <c r="P525">
        <v>6311073</v>
      </c>
      <c r="Q525">
        <v>3</v>
      </c>
      <c r="R525">
        <v>37.942100000000003</v>
      </c>
      <c r="S525">
        <v>-121.369</v>
      </c>
      <c r="T525" t="s">
        <v>771</v>
      </c>
      <c r="U525" t="s">
        <v>761</v>
      </c>
      <c r="V525" t="s">
        <v>87</v>
      </c>
      <c r="W525" t="s">
        <v>87</v>
      </c>
      <c r="X525" t="s">
        <v>4474</v>
      </c>
      <c r="Y525" t="s">
        <v>59</v>
      </c>
      <c r="Z525" t="s">
        <v>4511</v>
      </c>
      <c r="AA525" t="s">
        <v>655</v>
      </c>
      <c r="AC525">
        <v>40443</v>
      </c>
      <c r="AD525" t="s">
        <v>4476</v>
      </c>
      <c r="AE525" t="s">
        <v>3435</v>
      </c>
      <c r="AF525" t="s">
        <v>4905</v>
      </c>
      <c r="AG525" t="s">
        <v>652</v>
      </c>
      <c r="AH525" t="s">
        <v>6365</v>
      </c>
      <c r="AI525" t="s">
        <v>6366</v>
      </c>
      <c r="AJ525" t="s">
        <v>653</v>
      </c>
      <c r="AK525">
        <v>1</v>
      </c>
      <c r="AL525" t="s">
        <v>4474</v>
      </c>
      <c r="AM525" t="s">
        <v>78</v>
      </c>
      <c r="AN525">
        <v>180400030502</v>
      </c>
      <c r="AO525" t="s">
        <v>78</v>
      </c>
      <c r="AP525" t="s">
        <v>78</v>
      </c>
      <c r="AQ525" t="s">
        <v>78</v>
      </c>
      <c r="AR525" t="s">
        <v>4430</v>
      </c>
      <c r="AS525" t="s">
        <v>4431</v>
      </c>
      <c r="AT525" t="s">
        <v>78</v>
      </c>
      <c r="AU525" t="s">
        <v>78</v>
      </c>
      <c r="AV525" t="s">
        <v>78</v>
      </c>
      <c r="AW525" t="s">
        <v>78</v>
      </c>
      <c r="AX525" t="s">
        <v>78</v>
      </c>
      <c r="AY525" t="s">
        <v>78</v>
      </c>
      <c r="AZ525" t="s">
        <v>78</v>
      </c>
      <c r="BA525" t="s">
        <v>78</v>
      </c>
      <c r="BB525" t="s">
        <v>78</v>
      </c>
      <c r="BC525" t="s">
        <v>78</v>
      </c>
      <c r="BD525" t="s">
        <v>55</v>
      </c>
      <c r="BE525" t="s">
        <v>78</v>
      </c>
      <c r="BF525" t="s">
        <v>78</v>
      </c>
      <c r="BG525" t="s">
        <v>78</v>
      </c>
      <c r="BH525" t="s">
        <v>78</v>
      </c>
      <c r="BI525" t="s">
        <v>78</v>
      </c>
      <c r="BJ525" t="s">
        <v>78</v>
      </c>
      <c r="BK525" t="s">
        <v>78</v>
      </c>
      <c r="BL525" t="s">
        <v>78</v>
      </c>
      <c r="BM525" t="s">
        <v>78</v>
      </c>
      <c r="BN525" t="s">
        <v>78</v>
      </c>
      <c r="BO525" t="s">
        <v>55</v>
      </c>
      <c r="BP525" t="s">
        <v>78</v>
      </c>
      <c r="BQ525" t="s">
        <v>4468</v>
      </c>
      <c r="BR525">
        <v>1800</v>
      </c>
      <c r="BS525" s="45">
        <v>39918</v>
      </c>
      <c r="BT525" s="45">
        <v>39918</v>
      </c>
    </row>
    <row r="526" spans="1:72" x14ac:dyDescent="0.25">
      <c r="A526">
        <v>523</v>
      </c>
      <c r="B526">
        <v>45026</v>
      </c>
      <c r="C526">
        <v>51758</v>
      </c>
      <c r="D526" t="s">
        <v>737</v>
      </c>
      <c r="E526" t="s">
        <v>6367</v>
      </c>
      <c r="F526">
        <v>16</v>
      </c>
      <c r="G526" t="s">
        <v>87</v>
      </c>
      <c r="H526">
        <v>5</v>
      </c>
      <c r="I526" t="s">
        <v>4421</v>
      </c>
      <c r="J526">
        <v>29</v>
      </c>
      <c r="L526" t="s">
        <v>4434</v>
      </c>
      <c r="M526" t="s">
        <v>4434</v>
      </c>
      <c r="N526" t="s">
        <v>4423</v>
      </c>
      <c r="O526">
        <v>2202760</v>
      </c>
      <c r="P526">
        <v>6719039</v>
      </c>
      <c r="Q526">
        <v>2</v>
      </c>
      <c r="R526">
        <v>39.209400000000002</v>
      </c>
      <c r="S526">
        <v>-121.44459999999999</v>
      </c>
      <c r="T526" t="s">
        <v>251</v>
      </c>
      <c r="U526" t="s">
        <v>739</v>
      </c>
      <c r="V526" t="s">
        <v>87</v>
      </c>
      <c r="W526" t="s">
        <v>87</v>
      </c>
      <c r="X526" t="s">
        <v>4693</v>
      </c>
      <c r="Y526" t="s">
        <v>740</v>
      </c>
      <c r="Z526" t="s">
        <v>6368</v>
      </c>
      <c r="AB526" t="s">
        <v>6369</v>
      </c>
      <c r="AC526">
        <v>40346</v>
      </c>
      <c r="AE526" t="s">
        <v>4724</v>
      </c>
      <c r="AF526" t="s">
        <v>6370</v>
      </c>
      <c r="AG526" t="s">
        <v>738</v>
      </c>
      <c r="AH526" t="s">
        <v>6371</v>
      </c>
      <c r="AI526" t="s">
        <v>6372</v>
      </c>
      <c r="AJ526" t="s">
        <v>738</v>
      </c>
      <c r="AK526">
        <v>1</v>
      </c>
      <c r="AL526" t="s">
        <v>4693</v>
      </c>
      <c r="AM526" t="s">
        <v>78</v>
      </c>
      <c r="AN526">
        <v>180201251003</v>
      </c>
      <c r="AO526" t="s">
        <v>78</v>
      </c>
      <c r="AP526">
        <v>8500</v>
      </c>
      <c r="AQ526" t="s">
        <v>78</v>
      </c>
      <c r="AR526" t="s">
        <v>4430</v>
      </c>
      <c r="AS526" t="s">
        <v>4431</v>
      </c>
      <c r="AT526" t="s">
        <v>78</v>
      </c>
      <c r="AU526" t="s">
        <v>78</v>
      </c>
      <c r="AV526" t="s">
        <v>78</v>
      </c>
      <c r="AW526" t="s">
        <v>78</v>
      </c>
      <c r="AX526" t="s">
        <v>78</v>
      </c>
      <c r="AY526" t="s">
        <v>78</v>
      </c>
      <c r="AZ526" t="s">
        <v>78</v>
      </c>
      <c r="BA526" t="s">
        <v>78</v>
      </c>
      <c r="BB526" t="s">
        <v>78</v>
      </c>
      <c r="BC526" t="s">
        <v>78</v>
      </c>
      <c r="BD526" t="s">
        <v>55</v>
      </c>
      <c r="BE526" t="s">
        <v>78</v>
      </c>
      <c r="BF526" t="s">
        <v>78</v>
      </c>
      <c r="BG526" t="s">
        <v>78</v>
      </c>
      <c r="BH526" t="s">
        <v>78</v>
      </c>
      <c r="BI526" t="s">
        <v>78</v>
      </c>
      <c r="BJ526" t="s">
        <v>78</v>
      </c>
      <c r="BK526" t="s">
        <v>78</v>
      </c>
      <c r="BL526" t="s">
        <v>78</v>
      </c>
      <c r="BM526" t="s">
        <v>78</v>
      </c>
      <c r="BN526" t="s">
        <v>78</v>
      </c>
      <c r="BO526" t="s">
        <v>55</v>
      </c>
      <c r="BP526" t="s">
        <v>78</v>
      </c>
      <c r="BQ526" t="s">
        <v>4432</v>
      </c>
      <c r="BR526">
        <v>1909</v>
      </c>
      <c r="BS526" s="45">
        <v>40275</v>
      </c>
      <c r="BT526" s="45">
        <v>40275</v>
      </c>
    </row>
    <row r="527" spans="1:72" x14ac:dyDescent="0.25">
      <c r="A527">
        <v>524</v>
      </c>
      <c r="B527">
        <v>47463</v>
      </c>
      <c r="C527">
        <v>54594</v>
      </c>
      <c r="D527" t="s">
        <v>3242</v>
      </c>
      <c r="E527" t="s">
        <v>6373</v>
      </c>
      <c r="F527">
        <v>1</v>
      </c>
      <c r="G527" t="s">
        <v>87</v>
      </c>
      <c r="H527">
        <v>5</v>
      </c>
      <c r="I527" t="s">
        <v>4421</v>
      </c>
      <c r="J527">
        <v>34</v>
      </c>
      <c r="N527" t="s">
        <v>4423</v>
      </c>
      <c r="O527">
        <v>2146696</v>
      </c>
      <c r="P527">
        <v>6300197</v>
      </c>
      <c r="Q527">
        <v>3</v>
      </c>
      <c r="R527">
        <v>37.887</v>
      </c>
      <c r="S527">
        <v>-121.40600000000001</v>
      </c>
      <c r="T527" t="s">
        <v>1373</v>
      </c>
      <c r="U527" t="s">
        <v>692</v>
      </c>
      <c r="V527" t="s">
        <v>87</v>
      </c>
      <c r="W527" t="s">
        <v>87</v>
      </c>
      <c r="X527" t="s">
        <v>4474</v>
      </c>
      <c r="Y527" t="s">
        <v>59</v>
      </c>
      <c r="Z527" t="s">
        <v>4853</v>
      </c>
      <c r="AA527" t="s">
        <v>903</v>
      </c>
      <c r="AB527" t="s">
        <v>1687</v>
      </c>
      <c r="AC527">
        <v>40912</v>
      </c>
      <c r="AD527" t="s">
        <v>4476</v>
      </c>
      <c r="AE527" t="s">
        <v>3435</v>
      </c>
      <c r="AF527" t="s">
        <v>4927</v>
      </c>
      <c r="AG527" t="s">
        <v>3243</v>
      </c>
      <c r="AH527" t="s">
        <v>6374</v>
      </c>
      <c r="AI527" t="s">
        <v>5476</v>
      </c>
      <c r="AJ527" t="s">
        <v>6375</v>
      </c>
      <c r="AK527">
        <v>1</v>
      </c>
      <c r="AL527" t="s">
        <v>4474</v>
      </c>
      <c r="AM527" t="s">
        <v>78</v>
      </c>
      <c r="AN527">
        <v>180400030906</v>
      </c>
      <c r="AO527" t="s">
        <v>78</v>
      </c>
      <c r="AP527">
        <v>132</v>
      </c>
      <c r="AQ527" t="s">
        <v>78</v>
      </c>
      <c r="AR527" t="s">
        <v>4430</v>
      </c>
      <c r="AS527" t="s">
        <v>4431</v>
      </c>
      <c r="AT527" t="s">
        <v>78</v>
      </c>
      <c r="AU527" t="s">
        <v>78</v>
      </c>
      <c r="AV527" t="s">
        <v>78</v>
      </c>
      <c r="AW527" t="s">
        <v>78</v>
      </c>
      <c r="AX527" t="s">
        <v>78</v>
      </c>
      <c r="AY527" t="s">
        <v>78</v>
      </c>
      <c r="AZ527" t="s">
        <v>78</v>
      </c>
      <c r="BA527" t="s">
        <v>78</v>
      </c>
      <c r="BB527" t="s">
        <v>78</v>
      </c>
      <c r="BC527" t="s">
        <v>78</v>
      </c>
      <c r="BD527" t="s">
        <v>55</v>
      </c>
      <c r="BE527" t="s">
        <v>78</v>
      </c>
      <c r="BF527" t="s">
        <v>78</v>
      </c>
      <c r="BG527" t="s">
        <v>78</v>
      </c>
      <c r="BH527" t="s">
        <v>78</v>
      </c>
      <c r="BI527" t="s">
        <v>78</v>
      </c>
      <c r="BJ527" t="s">
        <v>78</v>
      </c>
      <c r="BK527" t="s">
        <v>78</v>
      </c>
      <c r="BL527" t="s">
        <v>78</v>
      </c>
      <c r="BM527" t="s">
        <v>78</v>
      </c>
      <c r="BN527" t="s">
        <v>55</v>
      </c>
      <c r="BO527" t="s">
        <v>55</v>
      </c>
      <c r="BP527" t="s">
        <v>78</v>
      </c>
      <c r="BQ527" t="s">
        <v>4468</v>
      </c>
      <c r="BR527">
        <v>1800</v>
      </c>
      <c r="BS527" s="45">
        <v>40349</v>
      </c>
      <c r="BT527" s="45">
        <v>40899</v>
      </c>
    </row>
    <row r="528" spans="1:72" x14ac:dyDescent="0.25">
      <c r="A528">
        <v>525</v>
      </c>
      <c r="B528">
        <v>47468</v>
      </c>
      <c r="C528">
        <v>54939</v>
      </c>
      <c r="D528" t="s">
        <v>2974</v>
      </c>
      <c r="E528" t="s">
        <v>6376</v>
      </c>
      <c r="F528">
        <v>0</v>
      </c>
      <c r="H528">
        <v>0</v>
      </c>
      <c r="J528">
        <v>0</v>
      </c>
      <c r="O528">
        <v>2239443</v>
      </c>
      <c r="P528">
        <v>6283968</v>
      </c>
      <c r="Q528">
        <v>3</v>
      </c>
      <c r="R528">
        <v>38.141199999999998</v>
      </c>
      <c r="S528">
        <v>-121.46559999999999</v>
      </c>
      <c r="T528" t="s">
        <v>1373</v>
      </c>
      <c r="U528" t="s">
        <v>4858</v>
      </c>
      <c r="V528" t="s">
        <v>87</v>
      </c>
      <c r="W528" t="s">
        <v>87</v>
      </c>
      <c r="X528" t="s">
        <v>4474</v>
      </c>
      <c r="Y528" t="s">
        <v>59</v>
      </c>
      <c r="Z528" t="s">
        <v>4859</v>
      </c>
      <c r="AA528" t="s">
        <v>2972</v>
      </c>
      <c r="AB528" t="s">
        <v>3014</v>
      </c>
      <c r="AC528">
        <v>40912</v>
      </c>
      <c r="AD528" t="s">
        <v>4476</v>
      </c>
      <c r="AE528" t="s">
        <v>4558</v>
      </c>
      <c r="AF528" t="s">
        <v>4106</v>
      </c>
      <c r="AG528" t="s">
        <v>2970</v>
      </c>
      <c r="AH528" t="s">
        <v>6377</v>
      </c>
      <c r="AJ528" t="s">
        <v>6309</v>
      </c>
      <c r="AK528">
        <v>1</v>
      </c>
      <c r="AL528" t="s">
        <v>4474</v>
      </c>
      <c r="AM528" t="s">
        <v>78</v>
      </c>
      <c r="AN528">
        <v>180400121105</v>
      </c>
      <c r="AO528" t="s">
        <v>78</v>
      </c>
      <c r="AP528">
        <v>216.8</v>
      </c>
      <c r="AQ528" t="s">
        <v>78</v>
      </c>
      <c r="AR528" t="s">
        <v>4430</v>
      </c>
      <c r="AS528" t="s">
        <v>4431</v>
      </c>
      <c r="AT528" t="s">
        <v>78</v>
      </c>
      <c r="AU528" t="s">
        <v>78</v>
      </c>
      <c r="AV528" t="s">
        <v>78</v>
      </c>
      <c r="AW528" t="s">
        <v>78</v>
      </c>
      <c r="AX528" t="s">
        <v>78</v>
      </c>
      <c r="AY528" t="s">
        <v>78</v>
      </c>
      <c r="AZ528" t="s">
        <v>78</v>
      </c>
      <c r="BA528" t="s">
        <v>78</v>
      </c>
      <c r="BB528" t="s">
        <v>78</v>
      </c>
      <c r="BC528" t="s">
        <v>78</v>
      </c>
      <c r="BD528" t="s">
        <v>55</v>
      </c>
      <c r="BE528" t="s">
        <v>78</v>
      </c>
      <c r="BF528" t="s">
        <v>78</v>
      </c>
      <c r="BG528" t="s">
        <v>78</v>
      </c>
      <c r="BH528" t="s">
        <v>78</v>
      </c>
      <c r="BI528" t="s">
        <v>78</v>
      </c>
      <c r="BJ528" t="s">
        <v>78</v>
      </c>
      <c r="BK528" t="s">
        <v>78</v>
      </c>
      <c r="BL528" t="s">
        <v>78</v>
      </c>
      <c r="BM528" t="s">
        <v>78</v>
      </c>
      <c r="BN528" t="s">
        <v>55</v>
      </c>
      <c r="BO528" t="s">
        <v>55</v>
      </c>
      <c r="BP528" t="s">
        <v>78</v>
      </c>
      <c r="BQ528" t="s">
        <v>4468</v>
      </c>
      <c r="BR528">
        <v>1800</v>
      </c>
      <c r="BS528" s="45">
        <v>40358</v>
      </c>
      <c r="BT528" s="45">
        <v>40897</v>
      </c>
    </row>
    <row r="529" spans="1:72" x14ac:dyDescent="0.25">
      <c r="A529">
        <v>526</v>
      </c>
      <c r="B529">
        <v>47469</v>
      </c>
      <c r="C529">
        <v>54937</v>
      </c>
      <c r="D529" t="s">
        <v>2959</v>
      </c>
      <c r="E529" t="s">
        <v>6378</v>
      </c>
      <c r="F529">
        <v>0</v>
      </c>
      <c r="H529">
        <v>0</v>
      </c>
      <c r="J529">
        <v>0</v>
      </c>
      <c r="O529">
        <v>2115272</v>
      </c>
      <c r="P529">
        <v>6309378</v>
      </c>
      <c r="Q529">
        <v>3</v>
      </c>
      <c r="R529">
        <v>37.800899999999999</v>
      </c>
      <c r="S529">
        <v>-121.3732</v>
      </c>
      <c r="T529" t="s">
        <v>1634</v>
      </c>
      <c r="U529" t="s">
        <v>1202</v>
      </c>
      <c r="V529" t="s">
        <v>87</v>
      </c>
      <c r="W529" t="s">
        <v>87</v>
      </c>
      <c r="X529" t="s">
        <v>4474</v>
      </c>
      <c r="Y529" t="s">
        <v>59</v>
      </c>
      <c r="Z529" t="s">
        <v>4222</v>
      </c>
      <c r="AA529" t="s">
        <v>2960</v>
      </c>
      <c r="AB529" t="s">
        <v>6379</v>
      </c>
      <c r="AC529">
        <v>40912</v>
      </c>
      <c r="AD529" t="s">
        <v>4476</v>
      </c>
      <c r="AE529" t="s">
        <v>3435</v>
      </c>
      <c r="AF529" t="s">
        <v>5052</v>
      </c>
      <c r="AG529" t="s">
        <v>2928</v>
      </c>
      <c r="AH529" t="s">
        <v>6380</v>
      </c>
      <c r="AJ529" t="s">
        <v>2928</v>
      </c>
      <c r="AK529">
        <v>1</v>
      </c>
      <c r="AL529" t="s">
        <v>4474</v>
      </c>
      <c r="AM529" t="s">
        <v>78</v>
      </c>
      <c r="AN529">
        <v>180400030601</v>
      </c>
      <c r="AO529" t="s">
        <v>78</v>
      </c>
      <c r="AP529" t="s">
        <v>78</v>
      </c>
      <c r="AQ529" t="s">
        <v>78</v>
      </c>
      <c r="AR529" t="s">
        <v>4430</v>
      </c>
      <c r="AS529" t="s">
        <v>4431</v>
      </c>
      <c r="AT529" t="s">
        <v>78</v>
      </c>
      <c r="AU529" t="s">
        <v>78</v>
      </c>
      <c r="AV529" t="s">
        <v>78</v>
      </c>
      <c r="AW529" t="s">
        <v>78</v>
      </c>
      <c r="AX529" t="s">
        <v>78</v>
      </c>
      <c r="AY529" t="s">
        <v>78</v>
      </c>
      <c r="AZ529" t="s">
        <v>78</v>
      </c>
      <c r="BA529" t="s">
        <v>78</v>
      </c>
      <c r="BB529" t="s">
        <v>78</v>
      </c>
      <c r="BC529" t="s">
        <v>78</v>
      </c>
      <c r="BD529" t="s">
        <v>55</v>
      </c>
      <c r="BE529" t="s">
        <v>78</v>
      </c>
      <c r="BF529" t="s">
        <v>78</v>
      </c>
      <c r="BG529" t="s">
        <v>78</v>
      </c>
      <c r="BH529" t="s">
        <v>78</v>
      </c>
      <c r="BI529" t="s">
        <v>78</v>
      </c>
      <c r="BJ529" t="s">
        <v>78</v>
      </c>
      <c r="BK529" t="s">
        <v>78</v>
      </c>
      <c r="BL529" t="s">
        <v>78</v>
      </c>
      <c r="BM529" t="s">
        <v>78</v>
      </c>
      <c r="BN529" t="s">
        <v>55</v>
      </c>
      <c r="BO529" t="s">
        <v>55</v>
      </c>
      <c r="BP529" t="s">
        <v>78</v>
      </c>
      <c r="BQ529" t="s">
        <v>4468</v>
      </c>
      <c r="BR529">
        <v>1800</v>
      </c>
      <c r="BS529" s="45">
        <v>40359</v>
      </c>
      <c r="BT529" s="45">
        <v>40912</v>
      </c>
    </row>
    <row r="530" spans="1:72" x14ac:dyDescent="0.25">
      <c r="A530">
        <v>527</v>
      </c>
      <c r="B530">
        <v>44102</v>
      </c>
      <c r="C530">
        <v>51862</v>
      </c>
      <c r="D530" t="s">
        <v>810</v>
      </c>
      <c r="E530" t="s">
        <v>6381</v>
      </c>
      <c r="F530">
        <v>1</v>
      </c>
      <c r="G530" t="s">
        <v>87</v>
      </c>
      <c r="H530">
        <v>4</v>
      </c>
      <c r="I530" t="s">
        <v>4421</v>
      </c>
      <c r="J530">
        <v>19</v>
      </c>
      <c r="L530" t="s">
        <v>4434</v>
      </c>
      <c r="M530" t="s">
        <v>4448</v>
      </c>
      <c r="N530" t="s">
        <v>4423</v>
      </c>
      <c r="O530">
        <v>2158426</v>
      </c>
      <c r="P530">
        <v>6248472</v>
      </c>
      <c r="Q530">
        <v>3</v>
      </c>
      <c r="R530">
        <v>37.917700000000004</v>
      </c>
      <c r="S530">
        <v>-121.5857</v>
      </c>
      <c r="T530" t="s">
        <v>596</v>
      </c>
      <c r="U530" t="s">
        <v>93</v>
      </c>
      <c r="V530" t="s">
        <v>87</v>
      </c>
      <c r="W530" t="s">
        <v>87</v>
      </c>
      <c r="X530" t="s">
        <v>4474</v>
      </c>
      <c r="Y530" t="s">
        <v>94</v>
      </c>
      <c r="Z530" t="s">
        <v>4242</v>
      </c>
      <c r="AA530" t="s">
        <v>6382</v>
      </c>
      <c r="AC530">
        <v>40353</v>
      </c>
      <c r="AD530" t="s">
        <v>4476</v>
      </c>
      <c r="AE530" t="s">
        <v>3435</v>
      </c>
      <c r="AF530" t="s">
        <v>4502</v>
      </c>
      <c r="AG530" t="s">
        <v>806</v>
      </c>
      <c r="AH530" t="s">
        <v>6383</v>
      </c>
      <c r="AI530" t="s">
        <v>4504</v>
      </c>
      <c r="AJ530" t="s">
        <v>806</v>
      </c>
      <c r="AK530">
        <v>1</v>
      </c>
      <c r="AL530" t="s">
        <v>4474</v>
      </c>
      <c r="AM530" t="s">
        <v>78</v>
      </c>
      <c r="AN530">
        <v>180400030802</v>
      </c>
      <c r="AO530" t="s">
        <v>78</v>
      </c>
      <c r="AP530" t="s">
        <v>78</v>
      </c>
      <c r="AQ530" t="s">
        <v>78</v>
      </c>
      <c r="AR530" t="s">
        <v>4430</v>
      </c>
      <c r="AS530" t="s">
        <v>4431</v>
      </c>
      <c r="AT530" t="s">
        <v>78</v>
      </c>
      <c r="AU530" t="s">
        <v>78</v>
      </c>
      <c r="AV530" t="s">
        <v>78</v>
      </c>
      <c r="AW530" t="s">
        <v>78</v>
      </c>
      <c r="AX530" t="s">
        <v>78</v>
      </c>
      <c r="AY530" t="s">
        <v>78</v>
      </c>
      <c r="AZ530" t="s">
        <v>78</v>
      </c>
      <c r="BA530" t="s">
        <v>78</v>
      </c>
      <c r="BB530" t="s">
        <v>78</v>
      </c>
      <c r="BC530" t="s">
        <v>78</v>
      </c>
      <c r="BD530" t="s">
        <v>78</v>
      </c>
      <c r="BE530" t="s">
        <v>78</v>
      </c>
      <c r="BF530" t="s">
        <v>78</v>
      </c>
      <c r="BG530" t="s">
        <v>78</v>
      </c>
      <c r="BH530" t="s">
        <v>78</v>
      </c>
      <c r="BI530" t="s">
        <v>78</v>
      </c>
      <c r="BJ530" t="s">
        <v>78</v>
      </c>
      <c r="BK530" t="s">
        <v>78</v>
      </c>
      <c r="BL530" t="s">
        <v>78</v>
      </c>
      <c r="BM530" t="s">
        <v>78</v>
      </c>
      <c r="BN530" t="s">
        <v>55</v>
      </c>
      <c r="BO530" t="s">
        <v>55</v>
      </c>
      <c r="BP530" t="s">
        <v>78</v>
      </c>
      <c r="BQ530" t="s">
        <v>4468</v>
      </c>
      <c r="BR530">
        <v>1800</v>
      </c>
      <c r="BS530" s="45">
        <v>40351</v>
      </c>
      <c r="BT530" s="45">
        <v>40351</v>
      </c>
    </row>
    <row r="531" spans="1:72" x14ac:dyDescent="0.25">
      <c r="A531">
        <v>528</v>
      </c>
      <c r="B531">
        <v>47475</v>
      </c>
      <c r="C531">
        <v>54943</v>
      </c>
      <c r="D531" t="s">
        <v>2975</v>
      </c>
      <c r="E531" t="s">
        <v>6384</v>
      </c>
      <c r="F531">
        <v>1</v>
      </c>
      <c r="G531" t="s">
        <v>4420</v>
      </c>
      <c r="H531">
        <v>4</v>
      </c>
      <c r="I531" t="s">
        <v>4421</v>
      </c>
      <c r="J531">
        <v>30</v>
      </c>
      <c r="N531" t="s">
        <v>4423</v>
      </c>
      <c r="O531">
        <v>2122608</v>
      </c>
      <c r="P531">
        <v>6282487</v>
      </c>
      <c r="Q531">
        <v>3</v>
      </c>
      <c r="R531">
        <v>37.820300000000003</v>
      </c>
      <c r="S531">
        <v>-121.4666</v>
      </c>
      <c r="T531" t="s">
        <v>1373</v>
      </c>
      <c r="U531" t="s">
        <v>647</v>
      </c>
      <c r="V531" t="s">
        <v>87</v>
      </c>
      <c r="W531" t="s">
        <v>87</v>
      </c>
      <c r="X531" t="s">
        <v>4474</v>
      </c>
      <c r="Y531" t="s">
        <v>59</v>
      </c>
      <c r="Z531" t="s">
        <v>4134</v>
      </c>
      <c r="AA531" t="s">
        <v>2977</v>
      </c>
      <c r="AB531" t="s">
        <v>3014</v>
      </c>
      <c r="AC531">
        <v>40912</v>
      </c>
      <c r="AD531" t="s">
        <v>4476</v>
      </c>
      <c r="AE531" t="s">
        <v>3435</v>
      </c>
      <c r="AF531" t="s">
        <v>4960</v>
      </c>
      <c r="AG531" t="s">
        <v>2976</v>
      </c>
      <c r="AH531" t="s">
        <v>6385</v>
      </c>
      <c r="AI531" t="s">
        <v>6386</v>
      </c>
      <c r="AJ531" t="s">
        <v>2976</v>
      </c>
      <c r="AK531">
        <v>1</v>
      </c>
      <c r="AL531" t="s">
        <v>4474</v>
      </c>
      <c r="AM531" t="s">
        <v>78</v>
      </c>
      <c r="AN531">
        <v>180400030605</v>
      </c>
      <c r="AO531" t="s">
        <v>78</v>
      </c>
      <c r="AP531">
        <v>895.2</v>
      </c>
      <c r="AQ531" t="s">
        <v>78</v>
      </c>
      <c r="AR531" t="s">
        <v>4430</v>
      </c>
      <c r="AS531" t="s">
        <v>4431</v>
      </c>
      <c r="AT531" t="s">
        <v>78</v>
      </c>
      <c r="AU531" t="s">
        <v>78</v>
      </c>
      <c r="AV531" t="s">
        <v>78</v>
      </c>
      <c r="AW531" t="s">
        <v>78</v>
      </c>
      <c r="AX531" t="s">
        <v>78</v>
      </c>
      <c r="AY531" t="s">
        <v>78</v>
      </c>
      <c r="AZ531" t="s">
        <v>78</v>
      </c>
      <c r="BA531" t="s">
        <v>78</v>
      </c>
      <c r="BB531" t="s">
        <v>78</v>
      </c>
      <c r="BC531" t="s">
        <v>78</v>
      </c>
      <c r="BD531" t="s">
        <v>55</v>
      </c>
      <c r="BE531" t="s">
        <v>78</v>
      </c>
      <c r="BF531" t="s">
        <v>78</v>
      </c>
      <c r="BG531" t="s">
        <v>78</v>
      </c>
      <c r="BH531" t="s">
        <v>78</v>
      </c>
      <c r="BI531" t="s">
        <v>78</v>
      </c>
      <c r="BJ531" t="s">
        <v>78</v>
      </c>
      <c r="BK531" t="s">
        <v>78</v>
      </c>
      <c r="BL531" t="s">
        <v>78</v>
      </c>
      <c r="BM531" t="s">
        <v>78</v>
      </c>
      <c r="BN531" t="s">
        <v>55</v>
      </c>
      <c r="BO531" t="s">
        <v>55</v>
      </c>
      <c r="BP531" t="s">
        <v>78</v>
      </c>
      <c r="BQ531" t="s">
        <v>4432</v>
      </c>
      <c r="BR531">
        <v>1800</v>
      </c>
      <c r="BS531" s="45">
        <v>40360</v>
      </c>
      <c r="BT531" s="45">
        <v>40896</v>
      </c>
    </row>
    <row r="532" spans="1:72" x14ac:dyDescent="0.25">
      <c r="A532">
        <v>529</v>
      </c>
      <c r="B532">
        <v>47474</v>
      </c>
      <c r="C532">
        <v>54942</v>
      </c>
      <c r="D532" t="s">
        <v>2985</v>
      </c>
      <c r="E532" t="s">
        <v>6387</v>
      </c>
      <c r="F532">
        <v>0</v>
      </c>
      <c r="H532">
        <v>0</v>
      </c>
      <c r="J532">
        <v>0</v>
      </c>
      <c r="O532">
        <v>2152676</v>
      </c>
      <c r="P532">
        <v>6323636</v>
      </c>
      <c r="Q532">
        <v>3</v>
      </c>
      <c r="R532">
        <v>37.904000000000003</v>
      </c>
      <c r="S532">
        <v>-121.325</v>
      </c>
      <c r="T532" t="s">
        <v>1373</v>
      </c>
      <c r="U532" t="s">
        <v>128</v>
      </c>
      <c r="V532" t="s">
        <v>87</v>
      </c>
      <c r="W532" t="s">
        <v>87</v>
      </c>
      <c r="X532" t="s">
        <v>4474</v>
      </c>
      <c r="Y532" t="s">
        <v>59</v>
      </c>
      <c r="Z532" t="s">
        <v>4511</v>
      </c>
      <c r="AA532" t="s">
        <v>6388</v>
      </c>
      <c r="AB532" t="s">
        <v>6389</v>
      </c>
      <c r="AC532">
        <v>40912</v>
      </c>
      <c r="AD532" t="s">
        <v>4476</v>
      </c>
      <c r="AE532" t="s">
        <v>3435</v>
      </c>
      <c r="AF532" t="s">
        <v>4512</v>
      </c>
      <c r="AG532" t="s">
        <v>602</v>
      </c>
      <c r="AH532" t="s">
        <v>6390</v>
      </c>
      <c r="AJ532" t="s">
        <v>603</v>
      </c>
      <c r="AK532" t="s">
        <v>78</v>
      </c>
      <c r="AL532" t="s">
        <v>78</v>
      </c>
      <c r="AM532" t="s">
        <v>78</v>
      </c>
      <c r="AN532" t="s">
        <v>78</v>
      </c>
      <c r="AO532" t="s">
        <v>78</v>
      </c>
      <c r="AP532">
        <v>155.6</v>
      </c>
      <c r="AQ532" t="s">
        <v>78</v>
      </c>
      <c r="AR532" t="s">
        <v>4430</v>
      </c>
      <c r="AS532" t="s">
        <v>4529</v>
      </c>
      <c r="AT532" t="s">
        <v>78</v>
      </c>
      <c r="AU532" t="s">
        <v>78</v>
      </c>
      <c r="AV532" t="s">
        <v>78</v>
      </c>
      <c r="AW532" t="s">
        <v>78</v>
      </c>
      <c r="AX532" t="s">
        <v>78</v>
      </c>
      <c r="AY532" t="s">
        <v>78</v>
      </c>
      <c r="AZ532" t="s">
        <v>78</v>
      </c>
      <c r="BA532" t="s">
        <v>78</v>
      </c>
      <c r="BB532" t="s">
        <v>78</v>
      </c>
      <c r="BC532" t="s">
        <v>78</v>
      </c>
      <c r="BD532" t="s">
        <v>55</v>
      </c>
      <c r="BE532" t="s">
        <v>78</v>
      </c>
      <c r="BF532" t="s">
        <v>78</v>
      </c>
      <c r="BG532" t="s">
        <v>78</v>
      </c>
      <c r="BH532" t="s">
        <v>78</v>
      </c>
      <c r="BI532" t="s">
        <v>78</v>
      </c>
      <c r="BJ532" t="s">
        <v>78</v>
      </c>
      <c r="BK532" t="s">
        <v>78</v>
      </c>
      <c r="BL532" t="s">
        <v>78</v>
      </c>
      <c r="BM532" t="s">
        <v>78</v>
      </c>
      <c r="BN532" t="s">
        <v>55</v>
      </c>
      <c r="BO532" t="s">
        <v>55</v>
      </c>
      <c r="BP532" t="s">
        <v>78</v>
      </c>
      <c r="BQ532" t="s">
        <v>4468</v>
      </c>
      <c r="BR532">
        <v>1800</v>
      </c>
      <c r="BS532" s="45">
        <v>40358</v>
      </c>
      <c r="BT532" s="45">
        <v>40897</v>
      </c>
    </row>
    <row r="533" spans="1:72" x14ac:dyDescent="0.25">
      <c r="A533">
        <v>530</v>
      </c>
      <c r="B533">
        <v>47476</v>
      </c>
      <c r="C533">
        <v>54944</v>
      </c>
      <c r="D533" t="s">
        <v>2980</v>
      </c>
      <c r="E533" t="s">
        <v>6391</v>
      </c>
      <c r="F533">
        <v>0</v>
      </c>
      <c r="H533">
        <v>0</v>
      </c>
      <c r="J533">
        <v>0</v>
      </c>
      <c r="O533">
        <v>2241078</v>
      </c>
      <c r="P533">
        <v>6276025</v>
      </c>
      <c r="Q533">
        <v>3</v>
      </c>
      <c r="R533">
        <v>38.145499999999998</v>
      </c>
      <c r="S533">
        <v>-121.4933</v>
      </c>
      <c r="T533" t="s">
        <v>1373</v>
      </c>
      <c r="U533" t="s">
        <v>4858</v>
      </c>
      <c r="V533" t="s">
        <v>87</v>
      </c>
      <c r="W533" t="s">
        <v>87</v>
      </c>
      <c r="X533" t="s">
        <v>4474</v>
      </c>
      <c r="Y533" t="s">
        <v>59</v>
      </c>
      <c r="Z533" t="s">
        <v>4859</v>
      </c>
      <c r="AA533" t="s">
        <v>2966</v>
      </c>
      <c r="AB533" t="s">
        <v>3014</v>
      </c>
      <c r="AC533">
        <v>40912</v>
      </c>
      <c r="AD533" t="s">
        <v>4476</v>
      </c>
      <c r="AE533" t="s">
        <v>4558</v>
      </c>
      <c r="AF533" t="s">
        <v>4106</v>
      </c>
      <c r="AG533" t="s">
        <v>2981</v>
      </c>
      <c r="AH533" t="s">
        <v>6392</v>
      </c>
      <c r="AJ533" t="s">
        <v>2981</v>
      </c>
      <c r="AK533">
        <v>1</v>
      </c>
      <c r="AL533" t="s">
        <v>4474</v>
      </c>
      <c r="AM533" t="s">
        <v>78</v>
      </c>
      <c r="AN533">
        <v>180400121105</v>
      </c>
      <c r="AO533" t="s">
        <v>78</v>
      </c>
      <c r="AP533">
        <v>292.8</v>
      </c>
      <c r="AQ533" t="s">
        <v>78</v>
      </c>
      <c r="AR533" t="s">
        <v>4430</v>
      </c>
      <c r="AS533" t="s">
        <v>4431</v>
      </c>
      <c r="AT533" t="s">
        <v>78</v>
      </c>
      <c r="AU533" t="s">
        <v>78</v>
      </c>
      <c r="AV533" t="s">
        <v>78</v>
      </c>
      <c r="AW533" t="s">
        <v>78</v>
      </c>
      <c r="AX533" t="s">
        <v>78</v>
      </c>
      <c r="AY533" t="s">
        <v>78</v>
      </c>
      <c r="AZ533" t="s">
        <v>78</v>
      </c>
      <c r="BA533" t="s">
        <v>78</v>
      </c>
      <c r="BB533" t="s">
        <v>78</v>
      </c>
      <c r="BC533" t="s">
        <v>78</v>
      </c>
      <c r="BD533" t="s">
        <v>55</v>
      </c>
      <c r="BE533" t="s">
        <v>78</v>
      </c>
      <c r="BF533" t="s">
        <v>78</v>
      </c>
      <c r="BG533" t="s">
        <v>78</v>
      </c>
      <c r="BH533" t="s">
        <v>78</v>
      </c>
      <c r="BI533" t="s">
        <v>78</v>
      </c>
      <c r="BJ533" t="s">
        <v>78</v>
      </c>
      <c r="BK533" t="s">
        <v>78</v>
      </c>
      <c r="BL533" t="s">
        <v>78</v>
      </c>
      <c r="BM533" t="s">
        <v>78</v>
      </c>
      <c r="BN533" t="s">
        <v>55</v>
      </c>
      <c r="BO533" t="s">
        <v>55</v>
      </c>
      <c r="BP533" t="s">
        <v>78</v>
      </c>
      <c r="BQ533" t="s">
        <v>4468</v>
      </c>
      <c r="BR533">
        <v>1800</v>
      </c>
      <c r="BS533" s="45">
        <v>40358</v>
      </c>
      <c r="BT533" s="45">
        <v>40896</v>
      </c>
    </row>
    <row r="534" spans="1:72" x14ac:dyDescent="0.25">
      <c r="A534">
        <v>531</v>
      </c>
      <c r="B534">
        <v>47477</v>
      </c>
      <c r="C534">
        <v>54945</v>
      </c>
      <c r="D534" t="s">
        <v>2984</v>
      </c>
      <c r="E534" t="s">
        <v>6393</v>
      </c>
      <c r="F534">
        <v>0</v>
      </c>
      <c r="H534">
        <v>0</v>
      </c>
      <c r="J534">
        <v>0</v>
      </c>
      <c r="O534">
        <v>2240123</v>
      </c>
      <c r="P534">
        <v>6274121</v>
      </c>
      <c r="Q534">
        <v>3</v>
      </c>
      <c r="R534">
        <v>38.142800000000001</v>
      </c>
      <c r="S534">
        <v>-121.4999</v>
      </c>
      <c r="T534" t="s">
        <v>1373</v>
      </c>
      <c r="U534" t="s">
        <v>4858</v>
      </c>
      <c r="V534" t="s">
        <v>87</v>
      </c>
      <c r="W534" t="s">
        <v>87</v>
      </c>
      <c r="X534" t="s">
        <v>4474</v>
      </c>
      <c r="Y534" t="s">
        <v>59</v>
      </c>
      <c r="Z534" t="s">
        <v>4859</v>
      </c>
      <c r="AA534" t="s">
        <v>2966</v>
      </c>
      <c r="AB534" t="s">
        <v>3014</v>
      </c>
      <c r="AC534">
        <v>40912</v>
      </c>
      <c r="AD534" t="s">
        <v>4476</v>
      </c>
      <c r="AE534" t="s">
        <v>4558</v>
      </c>
      <c r="AF534" t="s">
        <v>324</v>
      </c>
      <c r="AG534" t="s">
        <v>2970</v>
      </c>
      <c r="AH534" t="s">
        <v>6394</v>
      </c>
      <c r="AJ534" t="s">
        <v>6309</v>
      </c>
      <c r="AK534">
        <v>1</v>
      </c>
      <c r="AL534" t="s">
        <v>4474</v>
      </c>
      <c r="AM534" t="s">
        <v>78</v>
      </c>
      <c r="AN534">
        <v>180400121103</v>
      </c>
      <c r="AO534" t="s">
        <v>78</v>
      </c>
      <c r="AP534">
        <v>148.5</v>
      </c>
      <c r="AQ534" t="s">
        <v>78</v>
      </c>
      <c r="AR534" t="s">
        <v>4430</v>
      </c>
      <c r="AS534" t="s">
        <v>4431</v>
      </c>
      <c r="AT534" t="s">
        <v>78</v>
      </c>
      <c r="AU534" t="s">
        <v>78</v>
      </c>
      <c r="AV534" t="s">
        <v>78</v>
      </c>
      <c r="AW534" t="s">
        <v>78</v>
      </c>
      <c r="AX534" t="s">
        <v>78</v>
      </c>
      <c r="AY534" t="s">
        <v>78</v>
      </c>
      <c r="AZ534" t="s">
        <v>78</v>
      </c>
      <c r="BA534" t="s">
        <v>78</v>
      </c>
      <c r="BB534" t="s">
        <v>78</v>
      </c>
      <c r="BC534" t="s">
        <v>78</v>
      </c>
      <c r="BD534" t="s">
        <v>55</v>
      </c>
      <c r="BE534" t="s">
        <v>78</v>
      </c>
      <c r="BF534" t="s">
        <v>78</v>
      </c>
      <c r="BG534" t="s">
        <v>78</v>
      </c>
      <c r="BH534" t="s">
        <v>78</v>
      </c>
      <c r="BI534" t="s">
        <v>78</v>
      </c>
      <c r="BJ534" t="s">
        <v>78</v>
      </c>
      <c r="BK534" t="s">
        <v>78</v>
      </c>
      <c r="BL534" t="s">
        <v>78</v>
      </c>
      <c r="BM534" t="s">
        <v>78</v>
      </c>
      <c r="BN534" t="s">
        <v>55</v>
      </c>
      <c r="BO534" t="s">
        <v>55</v>
      </c>
      <c r="BP534" t="s">
        <v>78</v>
      </c>
      <c r="BQ534" t="s">
        <v>4468</v>
      </c>
      <c r="BR534">
        <v>1800</v>
      </c>
      <c r="BS534" s="45">
        <v>40358</v>
      </c>
      <c r="BT534" s="45">
        <v>40896</v>
      </c>
    </row>
    <row r="535" spans="1:72" x14ac:dyDescent="0.25">
      <c r="A535">
        <v>532</v>
      </c>
      <c r="B535">
        <v>47549</v>
      </c>
      <c r="C535">
        <v>54694</v>
      </c>
      <c r="D535" t="s">
        <v>3119</v>
      </c>
      <c r="E535" t="s">
        <v>6395</v>
      </c>
      <c r="F535">
        <v>5</v>
      </c>
      <c r="G535" t="s">
        <v>87</v>
      </c>
      <c r="H535">
        <v>4</v>
      </c>
      <c r="I535" t="s">
        <v>4421</v>
      </c>
      <c r="J535">
        <v>18</v>
      </c>
      <c r="L535" t="s">
        <v>4434</v>
      </c>
      <c r="M535" t="s">
        <v>4435</v>
      </c>
      <c r="N535" t="s">
        <v>4423</v>
      </c>
      <c r="O535">
        <v>1863245</v>
      </c>
      <c r="P535">
        <v>6679534</v>
      </c>
      <c r="Q535">
        <v>2</v>
      </c>
      <c r="R535">
        <v>38.277799999999999</v>
      </c>
      <c r="S535">
        <v>-121.5894</v>
      </c>
      <c r="T535" t="s">
        <v>137</v>
      </c>
      <c r="U535" t="s">
        <v>1590</v>
      </c>
      <c r="V535" t="s">
        <v>87</v>
      </c>
      <c r="W535" t="s">
        <v>87</v>
      </c>
      <c r="X535" t="s">
        <v>4538</v>
      </c>
      <c r="Y535" t="s">
        <v>341</v>
      </c>
      <c r="Z535" t="s">
        <v>4539</v>
      </c>
      <c r="AA535" t="s">
        <v>6396</v>
      </c>
      <c r="AB535" t="s">
        <v>6397</v>
      </c>
      <c r="AC535">
        <v>40913</v>
      </c>
      <c r="AD535" t="s">
        <v>4476</v>
      </c>
      <c r="AE535" t="s">
        <v>4540</v>
      </c>
      <c r="AF535" t="s">
        <v>4546</v>
      </c>
      <c r="AG535" t="s">
        <v>3120</v>
      </c>
      <c r="AH535" t="s">
        <v>6398</v>
      </c>
      <c r="AI535" t="s">
        <v>6399</v>
      </c>
      <c r="AJ535" t="s">
        <v>6400</v>
      </c>
      <c r="AK535">
        <v>1</v>
      </c>
      <c r="AL535" t="s">
        <v>4538</v>
      </c>
      <c r="AM535" t="s">
        <v>78</v>
      </c>
      <c r="AN535">
        <v>180201630606</v>
      </c>
      <c r="AO535" t="s">
        <v>78</v>
      </c>
      <c r="AP535">
        <v>225</v>
      </c>
      <c r="AQ535" t="s">
        <v>78</v>
      </c>
      <c r="AR535" t="s">
        <v>4430</v>
      </c>
      <c r="AS535" t="s">
        <v>4431</v>
      </c>
      <c r="AT535" t="s">
        <v>78</v>
      </c>
      <c r="AU535" t="s">
        <v>78</v>
      </c>
      <c r="AV535" t="s">
        <v>78</v>
      </c>
      <c r="AW535" t="s">
        <v>78</v>
      </c>
      <c r="AX535" t="s">
        <v>78</v>
      </c>
      <c r="AY535" t="s">
        <v>78</v>
      </c>
      <c r="AZ535" t="s">
        <v>78</v>
      </c>
      <c r="BA535" t="s">
        <v>78</v>
      </c>
      <c r="BB535" t="s">
        <v>78</v>
      </c>
      <c r="BC535" t="s">
        <v>78</v>
      </c>
      <c r="BD535" t="s">
        <v>55</v>
      </c>
      <c r="BE535" t="s">
        <v>78</v>
      </c>
      <c r="BF535" t="s">
        <v>78</v>
      </c>
      <c r="BG535" t="s">
        <v>78</v>
      </c>
      <c r="BH535" t="s">
        <v>78</v>
      </c>
      <c r="BI535" t="s">
        <v>78</v>
      </c>
      <c r="BJ535" t="s">
        <v>78</v>
      </c>
      <c r="BK535" t="s">
        <v>78</v>
      </c>
      <c r="BL535" t="s">
        <v>78</v>
      </c>
      <c r="BM535" t="s">
        <v>78</v>
      </c>
      <c r="BN535" t="s">
        <v>55</v>
      </c>
      <c r="BO535" t="s">
        <v>55</v>
      </c>
      <c r="BP535" t="s">
        <v>78</v>
      </c>
      <c r="BQ535" t="s">
        <v>4432</v>
      </c>
      <c r="BR535">
        <v>1800</v>
      </c>
      <c r="BS535" s="45">
        <v>40359</v>
      </c>
      <c r="BT535" s="45">
        <v>40904</v>
      </c>
    </row>
    <row r="536" spans="1:72" x14ac:dyDescent="0.25">
      <c r="A536">
        <v>533</v>
      </c>
      <c r="B536">
        <v>44251</v>
      </c>
      <c r="C536">
        <v>51445</v>
      </c>
      <c r="D536" t="s">
        <v>612</v>
      </c>
      <c r="E536" t="s">
        <v>6401</v>
      </c>
      <c r="F536">
        <v>0</v>
      </c>
      <c r="H536">
        <v>0</v>
      </c>
      <c r="J536">
        <v>0</v>
      </c>
      <c r="N536" t="s">
        <v>4423</v>
      </c>
      <c r="O536">
        <v>2141783</v>
      </c>
      <c r="P536">
        <v>6321289</v>
      </c>
      <c r="Q536">
        <v>3</v>
      </c>
      <c r="R536">
        <v>37.874000000000002</v>
      </c>
      <c r="S536">
        <v>-121.33280000000001</v>
      </c>
      <c r="U536" t="s">
        <v>128</v>
      </c>
      <c r="V536" t="s">
        <v>87</v>
      </c>
      <c r="W536" t="s">
        <v>87</v>
      </c>
      <c r="X536" t="s">
        <v>4474</v>
      </c>
      <c r="Y536" t="s">
        <v>59</v>
      </c>
      <c r="Z536" t="s">
        <v>4222</v>
      </c>
      <c r="AA536" t="s">
        <v>6402</v>
      </c>
      <c r="AB536" t="s">
        <v>172</v>
      </c>
      <c r="AC536">
        <v>41806</v>
      </c>
      <c r="AD536" t="s">
        <v>4476</v>
      </c>
      <c r="AE536" t="s">
        <v>3435</v>
      </c>
      <c r="AF536" t="s">
        <v>4512</v>
      </c>
      <c r="AG536" t="s">
        <v>613</v>
      </c>
      <c r="AH536" t="s">
        <v>6403</v>
      </c>
      <c r="AJ536" t="s">
        <v>613</v>
      </c>
      <c r="AK536">
        <v>1</v>
      </c>
      <c r="AL536" t="s">
        <v>4474</v>
      </c>
      <c r="AM536" t="s">
        <v>78</v>
      </c>
      <c r="AN536">
        <v>180400030205</v>
      </c>
      <c r="AO536" t="s">
        <v>78</v>
      </c>
      <c r="AP536" t="s">
        <v>78</v>
      </c>
      <c r="AQ536" t="s">
        <v>78</v>
      </c>
      <c r="AR536" t="s">
        <v>4430</v>
      </c>
      <c r="AS536" t="s">
        <v>4431</v>
      </c>
      <c r="AT536" t="s">
        <v>78</v>
      </c>
      <c r="AU536" t="s">
        <v>78</v>
      </c>
      <c r="AV536" t="s">
        <v>78</v>
      </c>
      <c r="AW536" t="s">
        <v>78</v>
      </c>
      <c r="AX536" t="s">
        <v>78</v>
      </c>
      <c r="AY536" t="s">
        <v>78</v>
      </c>
      <c r="AZ536" t="s">
        <v>78</v>
      </c>
      <c r="BA536" t="s">
        <v>78</v>
      </c>
      <c r="BB536" t="s">
        <v>78</v>
      </c>
      <c r="BC536" t="s">
        <v>78</v>
      </c>
      <c r="BD536" t="s">
        <v>55</v>
      </c>
      <c r="BE536" t="s">
        <v>78</v>
      </c>
      <c r="BF536" t="s">
        <v>78</v>
      </c>
      <c r="BG536" t="s">
        <v>78</v>
      </c>
      <c r="BH536" t="s">
        <v>78</v>
      </c>
      <c r="BI536" t="s">
        <v>78</v>
      </c>
      <c r="BJ536" t="s">
        <v>78</v>
      </c>
      <c r="BK536" t="s">
        <v>78</v>
      </c>
      <c r="BL536" t="s">
        <v>78</v>
      </c>
      <c r="BM536" t="s">
        <v>78</v>
      </c>
      <c r="BN536" t="s">
        <v>78</v>
      </c>
      <c r="BO536" t="s">
        <v>55</v>
      </c>
      <c r="BP536" t="s">
        <v>78</v>
      </c>
      <c r="BQ536" t="s">
        <v>4468</v>
      </c>
      <c r="BR536">
        <v>1800</v>
      </c>
      <c r="BS536" s="45">
        <v>39924</v>
      </c>
      <c r="BT536" s="45">
        <v>39924</v>
      </c>
    </row>
    <row r="537" spans="1:72" x14ac:dyDescent="0.25">
      <c r="A537">
        <v>534</v>
      </c>
      <c r="B537">
        <v>48211</v>
      </c>
      <c r="C537">
        <v>55644</v>
      </c>
      <c r="D537" t="s">
        <v>2674</v>
      </c>
      <c r="E537" t="s">
        <v>6404</v>
      </c>
      <c r="F537">
        <v>1</v>
      </c>
      <c r="G537" t="s">
        <v>87</v>
      </c>
      <c r="H537">
        <v>4</v>
      </c>
      <c r="I537" t="s">
        <v>4421</v>
      </c>
      <c r="J537">
        <v>23</v>
      </c>
      <c r="L537" t="s">
        <v>4422</v>
      </c>
      <c r="M537" t="s">
        <v>4434</v>
      </c>
      <c r="N537" t="s">
        <v>4423</v>
      </c>
      <c r="O537">
        <v>2159144</v>
      </c>
      <c r="P537">
        <v>6272253</v>
      </c>
      <c r="Q537">
        <v>3</v>
      </c>
      <c r="R537">
        <v>37.920400000000001</v>
      </c>
      <c r="S537">
        <v>-121.5033</v>
      </c>
      <c r="T537" t="s">
        <v>1373</v>
      </c>
      <c r="U537" t="s">
        <v>6405</v>
      </c>
      <c r="V537" t="s">
        <v>87</v>
      </c>
      <c r="W537" t="s">
        <v>87</v>
      </c>
      <c r="X537" t="s">
        <v>4474</v>
      </c>
      <c r="Y537" t="s">
        <v>59</v>
      </c>
      <c r="Z537" t="s">
        <v>4242</v>
      </c>
      <c r="AA537" t="s">
        <v>6274</v>
      </c>
      <c r="AC537">
        <v>40962</v>
      </c>
      <c r="AD537" t="s">
        <v>4476</v>
      </c>
      <c r="AE537" t="s">
        <v>3435</v>
      </c>
      <c r="AF537" t="s">
        <v>4884</v>
      </c>
      <c r="AG537" t="s">
        <v>2667</v>
      </c>
      <c r="AH537" t="s">
        <v>6406</v>
      </c>
      <c r="AI537" t="s">
        <v>6407</v>
      </c>
      <c r="AJ537" t="s">
        <v>2667</v>
      </c>
      <c r="AK537">
        <v>1</v>
      </c>
      <c r="AL537" t="s">
        <v>4474</v>
      </c>
      <c r="AM537" t="s">
        <v>78</v>
      </c>
      <c r="AN537">
        <v>180400030503</v>
      </c>
      <c r="AO537" t="s">
        <v>78</v>
      </c>
      <c r="AP537">
        <v>566</v>
      </c>
      <c r="AQ537" t="s">
        <v>78</v>
      </c>
      <c r="AR537" t="s">
        <v>4430</v>
      </c>
      <c r="AS537" t="s">
        <v>4431</v>
      </c>
      <c r="AT537" t="s">
        <v>78</v>
      </c>
      <c r="AU537" t="s">
        <v>78</v>
      </c>
      <c r="AV537" t="s">
        <v>78</v>
      </c>
      <c r="AW537" t="s">
        <v>78</v>
      </c>
      <c r="AX537" t="s">
        <v>78</v>
      </c>
      <c r="AY537" t="s">
        <v>78</v>
      </c>
      <c r="AZ537" t="s">
        <v>78</v>
      </c>
      <c r="BA537" t="s">
        <v>78</v>
      </c>
      <c r="BB537" t="s">
        <v>78</v>
      </c>
      <c r="BC537" t="s">
        <v>78</v>
      </c>
      <c r="BD537" t="s">
        <v>55</v>
      </c>
      <c r="BE537" t="s">
        <v>78</v>
      </c>
      <c r="BF537" t="s">
        <v>78</v>
      </c>
      <c r="BG537" t="s">
        <v>78</v>
      </c>
      <c r="BH537" t="s">
        <v>78</v>
      </c>
      <c r="BI537" t="s">
        <v>78</v>
      </c>
      <c r="BJ537" t="s">
        <v>78</v>
      </c>
      <c r="BK537" t="s">
        <v>78</v>
      </c>
      <c r="BL537" t="s">
        <v>78</v>
      </c>
      <c r="BM537" t="s">
        <v>78</v>
      </c>
      <c r="BN537" t="s">
        <v>55</v>
      </c>
      <c r="BO537" t="s">
        <v>55</v>
      </c>
      <c r="BP537" t="s">
        <v>78</v>
      </c>
      <c r="BQ537" t="s">
        <v>4468</v>
      </c>
      <c r="BR537">
        <v>1800</v>
      </c>
      <c r="BS537" s="45">
        <v>40358</v>
      </c>
      <c r="BT537" s="45">
        <v>40875</v>
      </c>
    </row>
    <row r="538" spans="1:72" x14ac:dyDescent="0.25">
      <c r="A538">
        <v>535</v>
      </c>
      <c r="B538">
        <v>53165</v>
      </c>
      <c r="C538">
        <v>55536</v>
      </c>
      <c r="D538" t="s">
        <v>3219</v>
      </c>
      <c r="E538" t="s">
        <v>6408</v>
      </c>
      <c r="F538">
        <v>0</v>
      </c>
      <c r="H538">
        <v>0</v>
      </c>
      <c r="J538">
        <v>0</v>
      </c>
      <c r="O538">
        <v>2274684</v>
      </c>
      <c r="P538">
        <v>6559703</v>
      </c>
      <c r="Q538">
        <v>2</v>
      </c>
      <c r="R538">
        <v>39.408200000000001</v>
      </c>
      <c r="S538">
        <v>-122.0069</v>
      </c>
      <c r="V538" t="s">
        <v>87</v>
      </c>
      <c r="W538" t="s">
        <v>87</v>
      </c>
      <c r="X538" t="s">
        <v>4700</v>
      </c>
      <c r="Y538" t="s">
        <v>389</v>
      </c>
      <c r="Z538" t="s">
        <v>6409</v>
      </c>
      <c r="AA538" t="s">
        <v>3222</v>
      </c>
      <c r="AB538" t="s">
        <v>6410</v>
      </c>
      <c r="AC538">
        <v>41319</v>
      </c>
      <c r="AE538" t="s">
        <v>4702</v>
      </c>
      <c r="AF538" t="s">
        <v>6411</v>
      </c>
      <c r="AG538" t="s">
        <v>3220</v>
      </c>
      <c r="AH538" t="s">
        <v>6412</v>
      </c>
      <c r="AJ538" t="s">
        <v>3221</v>
      </c>
      <c r="AK538">
        <v>1</v>
      </c>
      <c r="AL538" t="s">
        <v>4700</v>
      </c>
      <c r="AM538" t="s">
        <v>78</v>
      </c>
      <c r="AN538">
        <v>180201041203</v>
      </c>
      <c r="AO538" t="s">
        <v>78</v>
      </c>
      <c r="AP538" t="s">
        <v>78</v>
      </c>
      <c r="AQ538" t="s">
        <v>78</v>
      </c>
      <c r="AR538" t="s">
        <v>4430</v>
      </c>
      <c r="AS538" t="s">
        <v>4431</v>
      </c>
      <c r="AT538" t="s">
        <v>78</v>
      </c>
      <c r="AU538" t="s">
        <v>78</v>
      </c>
      <c r="AV538" t="s">
        <v>78</v>
      </c>
      <c r="AW538" t="s">
        <v>78</v>
      </c>
      <c r="AX538" t="s">
        <v>78</v>
      </c>
      <c r="AY538" t="s">
        <v>55</v>
      </c>
      <c r="AZ538" t="s">
        <v>78</v>
      </c>
      <c r="BA538" t="s">
        <v>78</v>
      </c>
      <c r="BB538" t="s">
        <v>78</v>
      </c>
      <c r="BC538" t="s">
        <v>78</v>
      </c>
      <c r="BD538" t="s">
        <v>55</v>
      </c>
      <c r="BE538" t="s">
        <v>78</v>
      </c>
      <c r="BF538" t="s">
        <v>78</v>
      </c>
      <c r="BG538" t="s">
        <v>78</v>
      </c>
      <c r="BH538" t="s">
        <v>78</v>
      </c>
      <c r="BI538" t="s">
        <v>78</v>
      </c>
      <c r="BJ538" t="s">
        <v>78</v>
      </c>
      <c r="BK538" t="s">
        <v>78</v>
      </c>
      <c r="BL538" t="s">
        <v>78</v>
      </c>
      <c r="BM538" t="s">
        <v>78</v>
      </c>
      <c r="BN538" t="s">
        <v>55</v>
      </c>
      <c r="BO538" t="s">
        <v>55</v>
      </c>
      <c r="BP538" t="s">
        <v>78</v>
      </c>
      <c r="BQ538" t="s">
        <v>4432</v>
      </c>
      <c r="BR538">
        <v>1884</v>
      </c>
      <c r="BS538" s="45">
        <v>40421</v>
      </c>
      <c r="BT538" s="45">
        <v>40955</v>
      </c>
    </row>
    <row r="539" spans="1:72" x14ac:dyDescent="0.25">
      <c r="A539">
        <v>536</v>
      </c>
      <c r="B539">
        <v>51877</v>
      </c>
      <c r="C539">
        <v>56856</v>
      </c>
      <c r="D539" t="s">
        <v>2075</v>
      </c>
      <c r="E539" t="s">
        <v>6413</v>
      </c>
      <c r="F539">
        <v>5</v>
      </c>
      <c r="G539" t="s">
        <v>87</v>
      </c>
      <c r="H539">
        <v>5</v>
      </c>
      <c r="I539" t="s">
        <v>4421</v>
      </c>
      <c r="J539">
        <v>16</v>
      </c>
      <c r="N539" t="s">
        <v>4423</v>
      </c>
      <c r="O539">
        <v>1864875</v>
      </c>
      <c r="P539">
        <v>6722258</v>
      </c>
      <c r="Q539">
        <v>2</v>
      </c>
      <c r="R539">
        <v>38.281599999999997</v>
      </c>
      <c r="S539">
        <v>-121.4406</v>
      </c>
      <c r="T539" t="s">
        <v>1767</v>
      </c>
      <c r="U539" t="s">
        <v>2076</v>
      </c>
      <c r="V539" t="s">
        <v>87</v>
      </c>
      <c r="W539" t="s">
        <v>87</v>
      </c>
      <c r="X539" t="s">
        <v>4538</v>
      </c>
      <c r="Y539" t="s">
        <v>341</v>
      </c>
      <c r="Z539" t="s">
        <v>5064</v>
      </c>
      <c r="AB539" t="s">
        <v>6414</v>
      </c>
      <c r="AC539">
        <v>41264</v>
      </c>
      <c r="AD539" t="s">
        <v>4476</v>
      </c>
      <c r="AE539" t="s">
        <v>4558</v>
      </c>
      <c r="AF539" t="s">
        <v>4559</v>
      </c>
      <c r="AG539" t="s">
        <v>2068</v>
      </c>
      <c r="AH539" t="s">
        <v>6415</v>
      </c>
      <c r="AI539" t="s">
        <v>6416</v>
      </c>
      <c r="AJ539" t="s">
        <v>2069</v>
      </c>
      <c r="AK539">
        <v>1</v>
      </c>
      <c r="AL539" t="s">
        <v>4538</v>
      </c>
      <c r="AM539" t="s">
        <v>78</v>
      </c>
      <c r="AN539">
        <v>180400121002</v>
      </c>
      <c r="AO539" t="s">
        <v>78</v>
      </c>
      <c r="AP539">
        <v>309</v>
      </c>
      <c r="AQ539" t="s">
        <v>78</v>
      </c>
      <c r="AR539" t="s">
        <v>4430</v>
      </c>
      <c r="AS539" t="s">
        <v>4431</v>
      </c>
      <c r="AT539" t="s">
        <v>78</v>
      </c>
      <c r="AU539" t="s">
        <v>78</v>
      </c>
      <c r="AV539" t="s">
        <v>78</v>
      </c>
      <c r="AW539" t="s">
        <v>78</v>
      </c>
      <c r="AX539" t="s">
        <v>78</v>
      </c>
      <c r="AY539" t="s">
        <v>78</v>
      </c>
      <c r="AZ539" t="s">
        <v>78</v>
      </c>
      <c r="BA539" t="s">
        <v>78</v>
      </c>
      <c r="BB539" t="s">
        <v>78</v>
      </c>
      <c r="BC539" t="s">
        <v>78</v>
      </c>
      <c r="BD539" t="s">
        <v>55</v>
      </c>
      <c r="BE539" t="s">
        <v>78</v>
      </c>
      <c r="BF539" t="s">
        <v>78</v>
      </c>
      <c r="BG539" t="s">
        <v>78</v>
      </c>
      <c r="BH539" t="s">
        <v>55</v>
      </c>
      <c r="BI539" t="s">
        <v>78</v>
      </c>
      <c r="BJ539" t="s">
        <v>78</v>
      </c>
      <c r="BK539" t="s">
        <v>78</v>
      </c>
      <c r="BL539" t="s">
        <v>78</v>
      </c>
      <c r="BM539" t="s">
        <v>78</v>
      </c>
      <c r="BN539" t="s">
        <v>55</v>
      </c>
      <c r="BO539" t="s">
        <v>78</v>
      </c>
      <c r="BP539" t="s">
        <v>78</v>
      </c>
      <c r="BQ539" t="s">
        <v>4432</v>
      </c>
      <c r="BR539">
        <v>1850</v>
      </c>
      <c r="BS539" s="45">
        <v>40357</v>
      </c>
      <c r="BT539" s="45">
        <v>41080</v>
      </c>
    </row>
    <row r="540" spans="1:72" x14ac:dyDescent="0.25">
      <c r="A540">
        <v>537</v>
      </c>
      <c r="B540">
        <v>53912</v>
      </c>
      <c r="C540">
        <v>57723</v>
      </c>
      <c r="D540" t="s">
        <v>3862</v>
      </c>
      <c r="E540" t="s">
        <v>6417</v>
      </c>
      <c r="F540">
        <v>0</v>
      </c>
      <c r="H540">
        <v>0</v>
      </c>
      <c r="J540">
        <v>0</v>
      </c>
      <c r="O540">
        <v>2175499</v>
      </c>
      <c r="P540">
        <v>6280355</v>
      </c>
      <c r="Q540">
        <v>3</v>
      </c>
      <c r="R540">
        <v>37.965499999999999</v>
      </c>
      <c r="S540">
        <v>-121.47580000000001</v>
      </c>
      <c r="T540" t="s">
        <v>1418</v>
      </c>
      <c r="U540" t="s">
        <v>641</v>
      </c>
      <c r="V540" t="s">
        <v>87</v>
      </c>
      <c r="W540" t="s">
        <v>87</v>
      </c>
      <c r="X540" t="s">
        <v>4474</v>
      </c>
      <c r="Y540" t="s">
        <v>59</v>
      </c>
      <c r="Z540" t="s">
        <v>4853</v>
      </c>
      <c r="AB540" t="s">
        <v>6418</v>
      </c>
      <c r="AC540">
        <v>41341</v>
      </c>
      <c r="AD540" t="s">
        <v>4476</v>
      </c>
      <c r="AE540" t="s">
        <v>3435</v>
      </c>
      <c r="AF540" t="s">
        <v>4870</v>
      </c>
      <c r="AG540" t="s">
        <v>1741</v>
      </c>
      <c r="AH540" t="s">
        <v>6419</v>
      </c>
      <c r="AJ540" t="s">
        <v>1741</v>
      </c>
      <c r="AK540">
        <v>1</v>
      </c>
      <c r="AL540" t="s">
        <v>4474</v>
      </c>
      <c r="AM540" t="s">
        <v>78</v>
      </c>
      <c r="AN540">
        <v>180400030504</v>
      </c>
      <c r="AO540" t="s">
        <v>78</v>
      </c>
      <c r="AP540">
        <v>715</v>
      </c>
      <c r="AQ540" t="s">
        <v>78</v>
      </c>
      <c r="AR540" t="s">
        <v>4430</v>
      </c>
      <c r="AS540" t="s">
        <v>4431</v>
      </c>
      <c r="AT540" t="s">
        <v>78</v>
      </c>
      <c r="AU540" t="s">
        <v>78</v>
      </c>
      <c r="AV540" t="s">
        <v>78</v>
      </c>
      <c r="AW540" t="s">
        <v>78</v>
      </c>
      <c r="AX540" t="s">
        <v>78</v>
      </c>
      <c r="AY540" t="s">
        <v>55</v>
      </c>
      <c r="AZ540" t="s">
        <v>78</v>
      </c>
      <c r="BA540" t="s">
        <v>78</v>
      </c>
      <c r="BB540" t="s">
        <v>78</v>
      </c>
      <c r="BC540" t="s">
        <v>78</v>
      </c>
      <c r="BD540" t="s">
        <v>55</v>
      </c>
      <c r="BE540" t="s">
        <v>78</v>
      </c>
      <c r="BF540" t="s">
        <v>78</v>
      </c>
      <c r="BG540" t="s">
        <v>78</v>
      </c>
      <c r="BH540" t="s">
        <v>78</v>
      </c>
      <c r="BI540" t="s">
        <v>78</v>
      </c>
      <c r="BJ540" t="s">
        <v>78</v>
      </c>
      <c r="BK540" t="s">
        <v>78</v>
      </c>
      <c r="BL540" t="s">
        <v>78</v>
      </c>
      <c r="BM540" t="s">
        <v>78</v>
      </c>
      <c r="BN540" t="s">
        <v>55</v>
      </c>
      <c r="BO540" t="s">
        <v>55</v>
      </c>
      <c r="BP540" t="s">
        <v>78</v>
      </c>
      <c r="BQ540" t="s">
        <v>4468</v>
      </c>
      <c r="BR540">
        <v>1800</v>
      </c>
      <c r="BS540" s="45">
        <v>40358</v>
      </c>
      <c r="BT540" s="45">
        <v>41129</v>
      </c>
    </row>
    <row r="541" spans="1:72" x14ac:dyDescent="0.25">
      <c r="A541">
        <v>538</v>
      </c>
      <c r="B541">
        <v>53816</v>
      </c>
      <c r="C541">
        <v>57638</v>
      </c>
      <c r="D541" t="s">
        <v>3843</v>
      </c>
      <c r="E541" t="s">
        <v>6420</v>
      </c>
      <c r="F541">
        <v>1</v>
      </c>
      <c r="G541" t="s">
        <v>4420</v>
      </c>
      <c r="H541">
        <v>4</v>
      </c>
      <c r="I541" t="s">
        <v>4421</v>
      </c>
      <c r="J541">
        <v>8</v>
      </c>
      <c r="N541" t="s">
        <v>4423</v>
      </c>
      <c r="O541">
        <v>2138886</v>
      </c>
      <c r="P541">
        <v>6258616</v>
      </c>
      <c r="Q541">
        <v>3</v>
      </c>
      <c r="R541">
        <v>37.8643</v>
      </c>
      <c r="S541">
        <v>-121.5498</v>
      </c>
      <c r="T541" t="s">
        <v>1418</v>
      </c>
      <c r="U541" t="s">
        <v>627</v>
      </c>
      <c r="V541" t="s">
        <v>87</v>
      </c>
      <c r="W541" t="s">
        <v>87</v>
      </c>
      <c r="X541" t="s">
        <v>4474</v>
      </c>
      <c r="Y541" t="s">
        <v>59</v>
      </c>
      <c r="Z541" t="s">
        <v>5217</v>
      </c>
      <c r="AB541" t="s">
        <v>6421</v>
      </c>
      <c r="AC541">
        <v>41339</v>
      </c>
      <c r="AD541" t="s">
        <v>4476</v>
      </c>
      <c r="AE541" t="s">
        <v>3435</v>
      </c>
      <c r="AF541" t="s">
        <v>5169</v>
      </c>
      <c r="AG541" t="s">
        <v>2622</v>
      </c>
      <c r="AH541" t="s">
        <v>6422</v>
      </c>
      <c r="AI541" t="s">
        <v>6423</v>
      </c>
      <c r="AJ541" t="s">
        <v>2623</v>
      </c>
      <c r="AK541">
        <v>1</v>
      </c>
      <c r="AL541" t="s">
        <v>4474</v>
      </c>
      <c r="AM541" t="s">
        <v>78</v>
      </c>
      <c r="AN541">
        <v>180400030904</v>
      </c>
      <c r="AO541" t="s">
        <v>78</v>
      </c>
      <c r="AP541">
        <v>196.3</v>
      </c>
      <c r="AQ541" t="s">
        <v>78</v>
      </c>
      <c r="AR541" t="s">
        <v>4430</v>
      </c>
      <c r="AS541" t="s">
        <v>4431</v>
      </c>
      <c r="AT541" t="s">
        <v>78</v>
      </c>
      <c r="AU541" t="s">
        <v>78</v>
      </c>
      <c r="AV541" t="s">
        <v>78</v>
      </c>
      <c r="AW541" t="s">
        <v>78</v>
      </c>
      <c r="AX541" t="s">
        <v>78</v>
      </c>
      <c r="AY541" t="s">
        <v>78</v>
      </c>
      <c r="AZ541" t="s">
        <v>78</v>
      </c>
      <c r="BA541" t="s">
        <v>78</v>
      </c>
      <c r="BB541" t="s">
        <v>78</v>
      </c>
      <c r="BC541" t="s">
        <v>78</v>
      </c>
      <c r="BD541" t="s">
        <v>55</v>
      </c>
      <c r="BE541" t="s">
        <v>78</v>
      </c>
      <c r="BF541" t="s">
        <v>78</v>
      </c>
      <c r="BG541" t="s">
        <v>78</v>
      </c>
      <c r="BH541" t="s">
        <v>78</v>
      </c>
      <c r="BI541" t="s">
        <v>78</v>
      </c>
      <c r="BJ541" t="s">
        <v>78</v>
      </c>
      <c r="BK541" t="s">
        <v>78</v>
      </c>
      <c r="BL541" t="s">
        <v>78</v>
      </c>
      <c r="BM541" t="s">
        <v>78</v>
      </c>
      <c r="BN541" t="s">
        <v>55</v>
      </c>
      <c r="BO541" t="s">
        <v>55</v>
      </c>
      <c r="BP541" t="s">
        <v>78</v>
      </c>
      <c r="BQ541" t="s">
        <v>4468</v>
      </c>
      <c r="BR541">
        <v>1800</v>
      </c>
      <c r="BS541" s="45">
        <v>40359</v>
      </c>
      <c r="BT541" s="45">
        <v>41124</v>
      </c>
    </row>
    <row r="542" spans="1:72" x14ac:dyDescent="0.25">
      <c r="A542">
        <v>539</v>
      </c>
      <c r="B542">
        <v>53817</v>
      </c>
      <c r="C542">
        <v>57639</v>
      </c>
      <c r="D542" t="s">
        <v>3844</v>
      </c>
      <c r="E542" t="s">
        <v>6424</v>
      </c>
      <c r="F542">
        <v>1</v>
      </c>
      <c r="G542" t="s">
        <v>4420</v>
      </c>
      <c r="H542">
        <v>4</v>
      </c>
      <c r="I542" t="s">
        <v>4421</v>
      </c>
      <c r="J542">
        <v>9</v>
      </c>
      <c r="N542" t="s">
        <v>4423</v>
      </c>
      <c r="O542">
        <v>2140127</v>
      </c>
      <c r="P542">
        <v>6260874</v>
      </c>
      <c r="Q542">
        <v>3</v>
      </c>
      <c r="R542">
        <v>37.867800000000003</v>
      </c>
      <c r="S542">
        <v>-121.5421</v>
      </c>
      <c r="T542" t="s">
        <v>1418</v>
      </c>
      <c r="U542" t="s">
        <v>3837</v>
      </c>
      <c r="V542" t="s">
        <v>87</v>
      </c>
      <c r="W542" t="s">
        <v>87</v>
      </c>
      <c r="X542" t="s">
        <v>4474</v>
      </c>
      <c r="Y542" t="s">
        <v>59</v>
      </c>
      <c r="Z542" t="s">
        <v>5217</v>
      </c>
      <c r="AB542" t="s">
        <v>6425</v>
      </c>
      <c r="AC542">
        <v>41339</v>
      </c>
      <c r="AD542" t="s">
        <v>4476</v>
      </c>
      <c r="AE542" t="s">
        <v>3435</v>
      </c>
      <c r="AF542" t="s">
        <v>5169</v>
      </c>
      <c r="AG542" t="s">
        <v>2622</v>
      </c>
      <c r="AH542" t="s">
        <v>6426</v>
      </c>
      <c r="AI542" t="s">
        <v>6427</v>
      </c>
      <c r="AJ542" t="s">
        <v>2623</v>
      </c>
      <c r="AK542">
        <v>1</v>
      </c>
      <c r="AL542" t="s">
        <v>4474</v>
      </c>
      <c r="AM542" t="s">
        <v>78</v>
      </c>
      <c r="AN542">
        <v>180400030904</v>
      </c>
      <c r="AO542" t="s">
        <v>78</v>
      </c>
      <c r="AP542">
        <v>209.2</v>
      </c>
      <c r="AQ542" t="s">
        <v>78</v>
      </c>
      <c r="AR542" t="s">
        <v>4430</v>
      </c>
      <c r="AS542" t="s">
        <v>4431</v>
      </c>
      <c r="AT542" t="s">
        <v>78</v>
      </c>
      <c r="AU542" t="s">
        <v>78</v>
      </c>
      <c r="AV542" t="s">
        <v>78</v>
      </c>
      <c r="AW542" t="s">
        <v>78</v>
      </c>
      <c r="AX542" t="s">
        <v>78</v>
      </c>
      <c r="AY542" t="s">
        <v>78</v>
      </c>
      <c r="AZ542" t="s">
        <v>78</v>
      </c>
      <c r="BA542" t="s">
        <v>78</v>
      </c>
      <c r="BB542" t="s">
        <v>78</v>
      </c>
      <c r="BC542" t="s">
        <v>78</v>
      </c>
      <c r="BD542" t="s">
        <v>55</v>
      </c>
      <c r="BE542" t="s">
        <v>78</v>
      </c>
      <c r="BF542" t="s">
        <v>78</v>
      </c>
      <c r="BG542" t="s">
        <v>78</v>
      </c>
      <c r="BH542" t="s">
        <v>78</v>
      </c>
      <c r="BI542" t="s">
        <v>78</v>
      </c>
      <c r="BJ542" t="s">
        <v>78</v>
      </c>
      <c r="BK542" t="s">
        <v>78</v>
      </c>
      <c r="BL542" t="s">
        <v>78</v>
      </c>
      <c r="BM542" t="s">
        <v>78</v>
      </c>
      <c r="BN542" t="s">
        <v>55</v>
      </c>
      <c r="BO542" t="s">
        <v>55</v>
      </c>
      <c r="BP542" t="s">
        <v>78</v>
      </c>
      <c r="BQ542" t="s">
        <v>4468</v>
      </c>
      <c r="BR542">
        <v>1800</v>
      </c>
      <c r="BS542" s="45">
        <v>40359</v>
      </c>
      <c r="BT542" s="45">
        <v>41124</v>
      </c>
    </row>
    <row r="543" spans="1:72" x14ac:dyDescent="0.25">
      <c r="A543">
        <v>540</v>
      </c>
      <c r="B543">
        <v>53819</v>
      </c>
      <c r="C543">
        <v>57641</v>
      </c>
      <c r="D543" t="s">
        <v>3846</v>
      </c>
      <c r="E543" t="s">
        <v>6428</v>
      </c>
      <c r="F543">
        <v>1</v>
      </c>
      <c r="G543" t="s">
        <v>4420</v>
      </c>
      <c r="H543">
        <v>4</v>
      </c>
      <c r="I543" t="s">
        <v>4421</v>
      </c>
      <c r="J543">
        <v>4</v>
      </c>
      <c r="N543" t="s">
        <v>4423</v>
      </c>
      <c r="O543">
        <v>2141366</v>
      </c>
      <c r="P543">
        <v>6263184</v>
      </c>
      <c r="Q543">
        <v>3</v>
      </c>
      <c r="R543">
        <v>37.871299999999998</v>
      </c>
      <c r="S543">
        <v>-121.5341</v>
      </c>
      <c r="T543" t="s">
        <v>1418</v>
      </c>
      <c r="U543" t="s">
        <v>3837</v>
      </c>
      <c r="V543" t="s">
        <v>87</v>
      </c>
      <c r="W543" t="s">
        <v>87</v>
      </c>
      <c r="X543" t="s">
        <v>4474</v>
      </c>
      <c r="Y543" t="s">
        <v>59</v>
      </c>
      <c r="Z543" t="s">
        <v>5217</v>
      </c>
      <c r="AB543" t="s">
        <v>6429</v>
      </c>
      <c r="AC543">
        <v>41339</v>
      </c>
      <c r="AD543" t="s">
        <v>4476</v>
      </c>
      <c r="AE543" t="s">
        <v>3435</v>
      </c>
      <c r="AF543" t="s">
        <v>5169</v>
      </c>
      <c r="AG543" t="s">
        <v>2622</v>
      </c>
      <c r="AH543" t="s">
        <v>6430</v>
      </c>
      <c r="AI543" t="s">
        <v>6431</v>
      </c>
      <c r="AJ543" t="s">
        <v>2623</v>
      </c>
      <c r="AK543">
        <v>1</v>
      </c>
      <c r="AL543" t="s">
        <v>4474</v>
      </c>
      <c r="AM543" t="s">
        <v>78</v>
      </c>
      <c r="AN543">
        <v>180400030904</v>
      </c>
      <c r="AO543" t="s">
        <v>78</v>
      </c>
      <c r="AP543">
        <v>185.3</v>
      </c>
      <c r="AQ543" t="s">
        <v>78</v>
      </c>
      <c r="AR543" t="s">
        <v>4430</v>
      </c>
      <c r="AS543" t="s">
        <v>4431</v>
      </c>
      <c r="AT543" t="s">
        <v>78</v>
      </c>
      <c r="AU543" t="s">
        <v>78</v>
      </c>
      <c r="AV543" t="s">
        <v>78</v>
      </c>
      <c r="AW543" t="s">
        <v>78</v>
      </c>
      <c r="AX543" t="s">
        <v>78</v>
      </c>
      <c r="AY543" t="s">
        <v>78</v>
      </c>
      <c r="AZ543" t="s">
        <v>78</v>
      </c>
      <c r="BA543" t="s">
        <v>78</v>
      </c>
      <c r="BB543" t="s">
        <v>78</v>
      </c>
      <c r="BC543" t="s">
        <v>78</v>
      </c>
      <c r="BD543" t="s">
        <v>55</v>
      </c>
      <c r="BE543" t="s">
        <v>78</v>
      </c>
      <c r="BF543" t="s">
        <v>78</v>
      </c>
      <c r="BG543" t="s">
        <v>78</v>
      </c>
      <c r="BH543" t="s">
        <v>78</v>
      </c>
      <c r="BI543" t="s">
        <v>78</v>
      </c>
      <c r="BJ543" t="s">
        <v>78</v>
      </c>
      <c r="BK543" t="s">
        <v>78</v>
      </c>
      <c r="BL543" t="s">
        <v>78</v>
      </c>
      <c r="BM543" t="s">
        <v>78</v>
      </c>
      <c r="BN543" t="s">
        <v>55</v>
      </c>
      <c r="BO543" t="s">
        <v>55</v>
      </c>
      <c r="BP543" t="s">
        <v>78</v>
      </c>
      <c r="BQ543" t="s">
        <v>4468</v>
      </c>
      <c r="BR543">
        <v>1800</v>
      </c>
      <c r="BS543" s="45">
        <v>40359</v>
      </c>
      <c r="BT543" s="45">
        <v>41124</v>
      </c>
    </row>
    <row r="544" spans="1:72" x14ac:dyDescent="0.25">
      <c r="A544">
        <v>541</v>
      </c>
      <c r="B544">
        <v>51908</v>
      </c>
      <c r="C544">
        <v>57727</v>
      </c>
      <c r="D544" t="s">
        <v>3867</v>
      </c>
      <c r="E544" t="s">
        <v>6432</v>
      </c>
      <c r="F544">
        <v>5</v>
      </c>
      <c r="G544" t="s">
        <v>87</v>
      </c>
      <c r="H544">
        <v>4</v>
      </c>
      <c r="I544" t="s">
        <v>4421</v>
      </c>
      <c r="J544">
        <v>8</v>
      </c>
      <c r="N544" t="s">
        <v>4423</v>
      </c>
      <c r="O544">
        <v>1871714</v>
      </c>
      <c r="P544">
        <v>6685332</v>
      </c>
      <c r="Q544">
        <v>2</v>
      </c>
      <c r="R544">
        <v>38.301000000000002</v>
      </c>
      <c r="S544">
        <v>-121.56910000000001</v>
      </c>
      <c r="U544" t="s">
        <v>1464</v>
      </c>
      <c r="V544" t="s">
        <v>87</v>
      </c>
      <c r="W544" t="s">
        <v>87</v>
      </c>
      <c r="X544" t="s">
        <v>4538</v>
      </c>
      <c r="Y544" t="s">
        <v>341</v>
      </c>
      <c r="Z544" t="s">
        <v>4539</v>
      </c>
      <c r="AA544" t="s">
        <v>6433</v>
      </c>
      <c r="AB544" t="s">
        <v>6434</v>
      </c>
      <c r="AC544">
        <v>41269</v>
      </c>
      <c r="AD544" t="s">
        <v>4476</v>
      </c>
      <c r="AE544" t="s">
        <v>4540</v>
      </c>
      <c r="AF544" t="s">
        <v>4541</v>
      </c>
      <c r="AG544" t="s">
        <v>3864</v>
      </c>
      <c r="AH544" t="s">
        <v>6435</v>
      </c>
      <c r="AI544" t="s">
        <v>6436</v>
      </c>
      <c r="AJ544" t="s">
        <v>3864</v>
      </c>
      <c r="AK544">
        <v>1</v>
      </c>
      <c r="AL544" t="s">
        <v>4538</v>
      </c>
      <c r="AM544" t="s">
        <v>78</v>
      </c>
      <c r="AN544">
        <v>180201630702</v>
      </c>
      <c r="AO544" t="s">
        <v>78</v>
      </c>
      <c r="AP544">
        <v>217.2</v>
      </c>
      <c r="AQ544" t="s">
        <v>78</v>
      </c>
      <c r="AR544" t="s">
        <v>4430</v>
      </c>
      <c r="AS544" t="s">
        <v>4431</v>
      </c>
      <c r="AT544" t="s">
        <v>78</v>
      </c>
      <c r="AU544" t="s">
        <v>78</v>
      </c>
      <c r="AV544" t="s">
        <v>78</v>
      </c>
      <c r="AW544" t="s">
        <v>78</v>
      </c>
      <c r="AX544" t="s">
        <v>78</v>
      </c>
      <c r="AY544" t="s">
        <v>78</v>
      </c>
      <c r="AZ544" t="s">
        <v>78</v>
      </c>
      <c r="BA544" t="s">
        <v>78</v>
      </c>
      <c r="BB544" t="s">
        <v>78</v>
      </c>
      <c r="BC544" t="s">
        <v>78</v>
      </c>
      <c r="BD544" t="s">
        <v>55</v>
      </c>
      <c r="BE544" t="s">
        <v>78</v>
      </c>
      <c r="BF544" t="s">
        <v>78</v>
      </c>
      <c r="BG544" t="s">
        <v>78</v>
      </c>
      <c r="BH544" t="s">
        <v>78</v>
      </c>
      <c r="BI544" t="s">
        <v>78</v>
      </c>
      <c r="BJ544" t="s">
        <v>78</v>
      </c>
      <c r="BK544" t="s">
        <v>78</v>
      </c>
      <c r="BL544" t="s">
        <v>78</v>
      </c>
      <c r="BM544" t="s">
        <v>78</v>
      </c>
      <c r="BN544" t="s">
        <v>55</v>
      </c>
      <c r="BO544" t="s">
        <v>55</v>
      </c>
      <c r="BP544" t="s">
        <v>78</v>
      </c>
      <c r="BQ544" t="s">
        <v>4432</v>
      </c>
      <c r="BR544">
        <v>1876</v>
      </c>
      <c r="BS544" s="45">
        <v>40742</v>
      </c>
      <c r="BT544" s="45">
        <v>41129</v>
      </c>
    </row>
    <row r="545" spans="1:72" x14ac:dyDescent="0.25">
      <c r="A545">
        <v>542</v>
      </c>
      <c r="B545">
        <v>52043</v>
      </c>
      <c r="C545">
        <v>55139</v>
      </c>
      <c r="D545" t="s">
        <v>2284</v>
      </c>
      <c r="E545" t="s">
        <v>6437</v>
      </c>
      <c r="F545">
        <v>0</v>
      </c>
      <c r="H545">
        <v>0</v>
      </c>
      <c r="J545">
        <v>0</v>
      </c>
      <c r="O545">
        <v>1921776</v>
      </c>
      <c r="P545">
        <v>6689058</v>
      </c>
      <c r="Q545">
        <v>2</v>
      </c>
      <c r="R545">
        <v>38.438400000000001</v>
      </c>
      <c r="S545">
        <v>-121.5552</v>
      </c>
      <c r="T545" t="s">
        <v>1418</v>
      </c>
      <c r="U545" t="s">
        <v>1629</v>
      </c>
      <c r="V545" t="s">
        <v>87</v>
      </c>
      <c r="W545" t="s">
        <v>87</v>
      </c>
      <c r="X545" t="s">
        <v>4538</v>
      </c>
      <c r="Y545" t="s">
        <v>170</v>
      </c>
      <c r="Z545" t="s">
        <v>4668</v>
      </c>
      <c r="AC545">
        <v>41271</v>
      </c>
      <c r="AD545" t="s">
        <v>4476</v>
      </c>
      <c r="AE545" t="s">
        <v>4540</v>
      </c>
      <c r="AF545" t="s">
        <v>4546</v>
      </c>
      <c r="AG545" t="s">
        <v>2278</v>
      </c>
      <c r="AH545" t="s">
        <v>6438</v>
      </c>
      <c r="AJ545" t="s">
        <v>2279</v>
      </c>
      <c r="AK545">
        <v>1</v>
      </c>
      <c r="AL545" t="s">
        <v>4538</v>
      </c>
      <c r="AM545" t="s">
        <v>78</v>
      </c>
      <c r="AN545">
        <v>180201630606</v>
      </c>
      <c r="AO545" t="s">
        <v>78</v>
      </c>
      <c r="AP545">
        <v>322</v>
      </c>
      <c r="AQ545" t="s">
        <v>78</v>
      </c>
      <c r="AR545" t="s">
        <v>4430</v>
      </c>
      <c r="AS545" t="s">
        <v>4431</v>
      </c>
      <c r="AT545" t="s">
        <v>78</v>
      </c>
      <c r="AU545" t="s">
        <v>78</v>
      </c>
      <c r="AV545" t="s">
        <v>78</v>
      </c>
      <c r="AW545" t="s">
        <v>78</v>
      </c>
      <c r="AX545" t="s">
        <v>78</v>
      </c>
      <c r="AY545" t="s">
        <v>78</v>
      </c>
      <c r="AZ545" t="s">
        <v>78</v>
      </c>
      <c r="BA545" t="s">
        <v>78</v>
      </c>
      <c r="BB545" t="s">
        <v>78</v>
      </c>
      <c r="BC545" t="s">
        <v>78</v>
      </c>
      <c r="BD545" t="s">
        <v>55</v>
      </c>
      <c r="BE545" t="s">
        <v>78</v>
      </c>
      <c r="BF545" t="s">
        <v>78</v>
      </c>
      <c r="BG545" t="s">
        <v>78</v>
      </c>
      <c r="BH545" t="s">
        <v>78</v>
      </c>
      <c r="BI545" t="s">
        <v>78</v>
      </c>
      <c r="BJ545" t="s">
        <v>78</v>
      </c>
      <c r="BK545" t="s">
        <v>78</v>
      </c>
      <c r="BL545" t="s">
        <v>78</v>
      </c>
      <c r="BM545" t="s">
        <v>78</v>
      </c>
      <c r="BN545" t="s">
        <v>55</v>
      </c>
      <c r="BO545" t="s">
        <v>55</v>
      </c>
      <c r="BP545" t="s">
        <v>78</v>
      </c>
      <c r="BQ545" t="s">
        <v>4432</v>
      </c>
      <c r="BR545">
        <v>1887</v>
      </c>
      <c r="BS545" s="45">
        <v>40359</v>
      </c>
      <c r="BT545" s="45">
        <v>40920</v>
      </c>
    </row>
    <row r="546" spans="1:72" x14ac:dyDescent="0.25">
      <c r="A546">
        <v>543</v>
      </c>
      <c r="B546">
        <v>53889</v>
      </c>
      <c r="C546">
        <v>57774</v>
      </c>
      <c r="D546" t="s">
        <v>3897</v>
      </c>
      <c r="E546" t="s">
        <v>6439</v>
      </c>
      <c r="F546">
        <v>0</v>
      </c>
      <c r="H546">
        <v>0</v>
      </c>
      <c r="J546">
        <v>0</v>
      </c>
      <c r="O546">
        <v>1834710</v>
      </c>
      <c r="P546">
        <v>6698257</v>
      </c>
      <c r="Q546">
        <v>2</v>
      </c>
      <c r="R546">
        <v>38.199199999999998</v>
      </c>
      <c r="S546">
        <v>-121.5247</v>
      </c>
      <c r="U546" t="s">
        <v>325</v>
      </c>
      <c r="V546" t="s">
        <v>87</v>
      </c>
      <c r="W546" t="s">
        <v>87</v>
      </c>
      <c r="X546" t="s">
        <v>4474</v>
      </c>
      <c r="Y546" t="s">
        <v>341</v>
      </c>
      <c r="Z546" t="s">
        <v>4613</v>
      </c>
      <c r="AA546" t="s">
        <v>6440</v>
      </c>
      <c r="AB546" t="s">
        <v>6441</v>
      </c>
      <c r="AC546">
        <v>41341</v>
      </c>
      <c r="AD546" t="s">
        <v>4476</v>
      </c>
      <c r="AE546" t="s">
        <v>4558</v>
      </c>
      <c r="AF546" t="s">
        <v>5180</v>
      </c>
      <c r="AG546" t="s">
        <v>1869</v>
      </c>
      <c r="AH546" t="s">
        <v>6442</v>
      </c>
      <c r="AJ546" t="s">
        <v>5201</v>
      </c>
      <c r="AK546">
        <v>1</v>
      </c>
      <c r="AL546" t="s">
        <v>4474</v>
      </c>
      <c r="AM546" t="s">
        <v>78</v>
      </c>
      <c r="AN546">
        <v>180400121106</v>
      </c>
      <c r="AO546" t="s">
        <v>78</v>
      </c>
      <c r="AP546">
        <v>200</v>
      </c>
      <c r="AQ546" t="s">
        <v>78</v>
      </c>
      <c r="AR546" t="s">
        <v>4430</v>
      </c>
      <c r="AS546" t="s">
        <v>4431</v>
      </c>
      <c r="AT546" t="s">
        <v>78</v>
      </c>
      <c r="AU546" t="s">
        <v>78</v>
      </c>
      <c r="AV546" t="s">
        <v>78</v>
      </c>
      <c r="AW546" t="s">
        <v>78</v>
      </c>
      <c r="AX546" t="s">
        <v>78</v>
      </c>
      <c r="AY546" t="s">
        <v>55</v>
      </c>
      <c r="AZ546" t="s">
        <v>78</v>
      </c>
      <c r="BA546" t="s">
        <v>78</v>
      </c>
      <c r="BB546" t="s">
        <v>78</v>
      </c>
      <c r="BC546" t="s">
        <v>78</v>
      </c>
      <c r="BD546" t="s">
        <v>55</v>
      </c>
      <c r="BE546" t="s">
        <v>78</v>
      </c>
      <c r="BF546" t="s">
        <v>78</v>
      </c>
      <c r="BG546" t="s">
        <v>78</v>
      </c>
      <c r="BH546" t="s">
        <v>78</v>
      </c>
      <c r="BI546" t="s">
        <v>78</v>
      </c>
      <c r="BJ546" t="s">
        <v>78</v>
      </c>
      <c r="BK546" t="s">
        <v>78</v>
      </c>
      <c r="BL546" t="s">
        <v>78</v>
      </c>
      <c r="BM546" t="s">
        <v>78</v>
      </c>
      <c r="BN546" t="s">
        <v>55</v>
      </c>
      <c r="BO546" t="s">
        <v>55</v>
      </c>
      <c r="BP546" t="s">
        <v>78</v>
      </c>
      <c r="BQ546" t="s">
        <v>4468</v>
      </c>
      <c r="BR546">
        <v>1800</v>
      </c>
      <c r="BS546" s="45">
        <v>40358</v>
      </c>
      <c r="BT546" s="45">
        <v>41130</v>
      </c>
    </row>
    <row r="547" spans="1:72" x14ac:dyDescent="0.25">
      <c r="A547">
        <v>544</v>
      </c>
      <c r="B547">
        <v>52180</v>
      </c>
      <c r="C547">
        <v>55410</v>
      </c>
      <c r="D547" t="s">
        <v>2292</v>
      </c>
      <c r="E547" t="s">
        <v>6443</v>
      </c>
      <c r="F547">
        <v>0</v>
      </c>
      <c r="H547">
        <v>0</v>
      </c>
      <c r="J547">
        <v>0</v>
      </c>
      <c r="O547">
        <v>2150197</v>
      </c>
      <c r="P547">
        <v>6322701</v>
      </c>
      <c r="Q547">
        <v>3</v>
      </c>
      <c r="R547">
        <v>37.897199999999998</v>
      </c>
      <c r="S547">
        <v>-121.3282</v>
      </c>
      <c r="T547" t="s">
        <v>1418</v>
      </c>
      <c r="U547" t="s">
        <v>57</v>
      </c>
      <c r="V547" t="s">
        <v>87</v>
      </c>
      <c r="W547" t="s">
        <v>87</v>
      </c>
      <c r="X547" t="s">
        <v>4474</v>
      </c>
      <c r="Y547" t="s">
        <v>59</v>
      </c>
      <c r="Z547" t="s">
        <v>4511</v>
      </c>
      <c r="AB547" t="s">
        <v>6418</v>
      </c>
      <c r="AC547">
        <v>41276</v>
      </c>
      <c r="AD547" t="s">
        <v>4476</v>
      </c>
      <c r="AE547" t="s">
        <v>3435</v>
      </c>
      <c r="AF547" t="s">
        <v>4512</v>
      </c>
      <c r="AG547" t="s">
        <v>2293</v>
      </c>
      <c r="AH547" t="s">
        <v>6444</v>
      </c>
      <c r="AJ547" t="s">
        <v>2294</v>
      </c>
      <c r="AK547">
        <v>1</v>
      </c>
      <c r="AL547" t="s">
        <v>4474</v>
      </c>
      <c r="AM547" t="s">
        <v>78</v>
      </c>
      <c r="AN547">
        <v>180400030205</v>
      </c>
      <c r="AO547" t="s">
        <v>78</v>
      </c>
      <c r="AP547" t="s">
        <v>78</v>
      </c>
      <c r="AQ547" t="s">
        <v>78</v>
      </c>
      <c r="AR547" t="s">
        <v>4430</v>
      </c>
      <c r="AS547" t="s">
        <v>4431</v>
      </c>
      <c r="AT547" t="s">
        <v>78</v>
      </c>
      <c r="AU547" t="s">
        <v>78</v>
      </c>
      <c r="AV547" t="s">
        <v>78</v>
      </c>
      <c r="AW547" t="s">
        <v>78</v>
      </c>
      <c r="AX547" t="s">
        <v>78</v>
      </c>
      <c r="AY547" t="s">
        <v>78</v>
      </c>
      <c r="AZ547" t="s">
        <v>78</v>
      </c>
      <c r="BA547" t="s">
        <v>78</v>
      </c>
      <c r="BB547" t="s">
        <v>78</v>
      </c>
      <c r="BC547" t="s">
        <v>78</v>
      </c>
      <c r="BD547" t="s">
        <v>55</v>
      </c>
      <c r="BE547" t="s">
        <v>78</v>
      </c>
      <c r="BF547" t="s">
        <v>78</v>
      </c>
      <c r="BG547" t="s">
        <v>78</v>
      </c>
      <c r="BH547" t="s">
        <v>78</v>
      </c>
      <c r="BI547" t="s">
        <v>78</v>
      </c>
      <c r="BJ547" t="s">
        <v>78</v>
      </c>
      <c r="BK547" t="s">
        <v>78</v>
      </c>
      <c r="BL547" t="s">
        <v>78</v>
      </c>
      <c r="BM547" t="s">
        <v>78</v>
      </c>
      <c r="BN547" t="s">
        <v>55</v>
      </c>
      <c r="BO547" t="s">
        <v>55</v>
      </c>
      <c r="BP547" t="s">
        <v>78</v>
      </c>
      <c r="BQ547" t="s">
        <v>4468</v>
      </c>
      <c r="BR547">
        <v>1800</v>
      </c>
      <c r="BS547" s="45">
        <v>40365</v>
      </c>
      <c r="BT547" s="45">
        <v>40941</v>
      </c>
    </row>
    <row r="548" spans="1:72" x14ac:dyDescent="0.25">
      <c r="A548">
        <v>545</v>
      </c>
      <c r="B548">
        <v>51686</v>
      </c>
      <c r="C548">
        <v>56602</v>
      </c>
      <c r="D548" t="s">
        <v>1587</v>
      </c>
      <c r="E548" t="s">
        <v>6445</v>
      </c>
      <c r="F548">
        <v>4</v>
      </c>
      <c r="G548" t="s">
        <v>87</v>
      </c>
      <c r="H548">
        <v>3</v>
      </c>
      <c r="I548" t="s">
        <v>4421</v>
      </c>
      <c r="J548">
        <v>15</v>
      </c>
      <c r="N548" t="s">
        <v>4423</v>
      </c>
      <c r="O548">
        <v>1833086</v>
      </c>
      <c r="P548">
        <v>6667334</v>
      </c>
      <c r="Q548">
        <v>2</v>
      </c>
      <c r="R548">
        <v>38.195099999999996</v>
      </c>
      <c r="S548">
        <v>-121.6323</v>
      </c>
      <c r="T548" t="s">
        <v>137</v>
      </c>
      <c r="U548" t="s">
        <v>1590</v>
      </c>
      <c r="V548" t="s">
        <v>87</v>
      </c>
      <c r="W548" t="s">
        <v>87</v>
      </c>
      <c r="X548" t="s">
        <v>4538</v>
      </c>
      <c r="Y548" t="s">
        <v>77</v>
      </c>
      <c r="Z548" t="s">
        <v>5096</v>
      </c>
      <c r="AB548" t="s">
        <v>6446</v>
      </c>
      <c r="AC548">
        <v>41250</v>
      </c>
      <c r="AD548" t="s">
        <v>4476</v>
      </c>
      <c r="AE548" t="s">
        <v>4540</v>
      </c>
      <c r="AF548" t="s">
        <v>4546</v>
      </c>
      <c r="AG548" t="s">
        <v>1588</v>
      </c>
      <c r="AH548" t="s">
        <v>6447</v>
      </c>
      <c r="AI548" t="s">
        <v>6448</v>
      </c>
      <c r="AJ548" t="s">
        <v>1589</v>
      </c>
      <c r="AK548">
        <v>1</v>
      </c>
      <c r="AL548" t="s">
        <v>4538</v>
      </c>
      <c r="AM548" t="s">
        <v>78</v>
      </c>
      <c r="AN548">
        <v>180201630606</v>
      </c>
      <c r="AO548" t="s">
        <v>78</v>
      </c>
      <c r="AP548">
        <v>146.30000000000001</v>
      </c>
      <c r="AQ548" t="s">
        <v>78</v>
      </c>
      <c r="AR548" t="s">
        <v>4430</v>
      </c>
      <c r="AS548" t="s">
        <v>4431</v>
      </c>
      <c r="AT548" t="s">
        <v>78</v>
      </c>
      <c r="AU548" t="s">
        <v>78</v>
      </c>
      <c r="AV548" t="s">
        <v>78</v>
      </c>
      <c r="AW548" t="s">
        <v>78</v>
      </c>
      <c r="AX548" t="s">
        <v>78</v>
      </c>
      <c r="AY548" t="s">
        <v>78</v>
      </c>
      <c r="AZ548" t="s">
        <v>78</v>
      </c>
      <c r="BA548" t="s">
        <v>78</v>
      </c>
      <c r="BB548" t="s">
        <v>78</v>
      </c>
      <c r="BC548" t="s">
        <v>78</v>
      </c>
      <c r="BD548" t="s">
        <v>55</v>
      </c>
      <c r="BE548" t="s">
        <v>78</v>
      </c>
      <c r="BF548" t="s">
        <v>78</v>
      </c>
      <c r="BG548" t="s">
        <v>78</v>
      </c>
      <c r="BH548" t="s">
        <v>78</v>
      </c>
      <c r="BI548" t="s">
        <v>78</v>
      </c>
      <c r="BJ548" t="s">
        <v>78</v>
      </c>
      <c r="BK548" t="s">
        <v>78</v>
      </c>
      <c r="BL548" t="s">
        <v>78</v>
      </c>
      <c r="BM548" t="s">
        <v>78</v>
      </c>
      <c r="BN548" t="s">
        <v>55</v>
      </c>
      <c r="BO548" t="s">
        <v>78</v>
      </c>
      <c r="BP548" t="s">
        <v>78</v>
      </c>
      <c r="BQ548" t="s">
        <v>4432</v>
      </c>
      <c r="BR548">
        <v>1800</v>
      </c>
      <c r="BS548" s="45">
        <v>40358</v>
      </c>
      <c r="BT548" s="45">
        <v>41043</v>
      </c>
    </row>
    <row r="549" spans="1:72" x14ac:dyDescent="0.25">
      <c r="A549">
        <v>546</v>
      </c>
      <c r="B549">
        <v>51688</v>
      </c>
      <c r="C549">
        <v>56604</v>
      </c>
      <c r="D549" t="s">
        <v>1596</v>
      </c>
      <c r="E549" t="s">
        <v>6449</v>
      </c>
      <c r="F549">
        <v>4</v>
      </c>
      <c r="G549" t="s">
        <v>87</v>
      </c>
      <c r="H549">
        <v>3</v>
      </c>
      <c r="I549" t="s">
        <v>4421</v>
      </c>
      <c r="J549">
        <v>9</v>
      </c>
      <c r="N549" t="s">
        <v>4423</v>
      </c>
      <c r="O549">
        <v>1837591</v>
      </c>
      <c r="P549">
        <v>6660460</v>
      </c>
      <c r="Q549">
        <v>2</v>
      </c>
      <c r="R549">
        <v>38.207500000000003</v>
      </c>
      <c r="S549">
        <v>-121.6562</v>
      </c>
      <c r="T549" t="s">
        <v>137</v>
      </c>
      <c r="U549" t="s">
        <v>1043</v>
      </c>
      <c r="V549" t="s">
        <v>87</v>
      </c>
      <c r="W549" t="s">
        <v>87</v>
      </c>
      <c r="X549" t="s">
        <v>4538</v>
      </c>
      <c r="Y549" t="s">
        <v>77</v>
      </c>
      <c r="Z549" t="s">
        <v>5096</v>
      </c>
      <c r="AB549" t="s">
        <v>6450</v>
      </c>
      <c r="AC549">
        <v>41250</v>
      </c>
      <c r="AD549" t="s">
        <v>4476</v>
      </c>
      <c r="AE549" t="s">
        <v>4540</v>
      </c>
      <c r="AF549" t="s">
        <v>4546</v>
      </c>
      <c r="AG549" t="s">
        <v>1588</v>
      </c>
      <c r="AH549" t="s">
        <v>6451</v>
      </c>
      <c r="AI549" t="s">
        <v>6452</v>
      </c>
      <c r="AJ549" t="s">
        <v>1589</v>
      </c>
      <c r="AK549">
        <v>1</v>
      </c>
      <c r="AL549" t="s">
        <v>4538</v>
      </c>
      <c r="AM549" t="s">
        <v>78</v>
      </c>
      <c r="AN549">
        <v>180201630606</v>
      </c>
      <c r="AO549" t="s">
        <v>78</v>
      </c>
      <c r="AP549">
        <v>757.6</v>
      </c>
      <c r="AQ549" t="s">
        <v>78</v>
      </c>
      <c r="AR549" t="s">
        <v>4430</v>
      </c>
      <c r="AS549" t="s">
        <v>4431</v>
      </c>
      <c r="AT549" t="s">
        <v>78</v>
      </c>
      <c r="AU549" t="s">
        <v>78</v>
      </c>
      <c r="AV549" t="s">
        <v>78</v>
      </c>
      <c r="AW549" t="s">
        <v>78</v>
      </c>
      <c r="AX549" t="s">
        <v>78</v>
      </c>
      <c r="AY549" t="s">
        <v>78</v>
      </c>
      <c r="AZ549" t="s">
        <v>78</v>
      </c>
      <c r="BA549" t="s">
        <v>78</v>
      </c>
      <c r="BB549" t="s">
        <v>78</v>
      </c>
      <c r="BC549" t="s">
        <v>78</v>
      </c>
      <c r="BD549" t="s">
        <v>55</v>
      </c>
      <c r="BE549" t="s">
        <v>78</v>
      </c>
      <c r="BF549" t="s">
        <v>78</v>
      </c>
      <c r="BG549" t="s">
        <v>78</v>
      </c>
      <c r="BH549" t="s">
        <v>78</v>
      </c>
      <c r="BI549" t="s">
        <v>78</v>
      </c>
      <c r="BJ549" t="s">
        <v>78</v>
      </c>
      <c r="BK549" t="s">
        <v>78</v>
      </c>
      <c r="BL549" t="s">
        <v>78</v>
      </c>
      <c r="BM549" t="s">
        <v>78</v>
      </c>
      <c r="BN549" t="s">
        <v>55</v>
      </c>
      <c r="BO549" t="s">
        <v>78</v>
      </c>
      <c r="BP549" t="s">
        <v>78</v>
      </c>
      <c r="BQ549" t="s">
        <v>4432</v>
      </c>
      <c r="BR549">
        <v>1800</v>
      </c>
      <c r="BS549" s="45">
        <v>40358</v>
      </c>
      <c r="BT549" s="45">
        <v>41043</v>
      </c>
    </row>
    <row r="550" spans="1:72" x14ac:dyDescent="0.25">
      <c r="A550">
        <v>547</v>
      </c>
      <c r="B550">
        <v>53459</v>
      </c>
      <c r="C550">
        <v>57337</v>
      </c>
      <c r="D550" t="s">
        <v>3494</v>
      </c>
      <c r="E550" t="s">
        <v>6453</v>
      </c>
      <c r="F550">
        <v>0</v>
      </c>
      <c r="H550">
        <v>0</v>
      </c>
      <c r="J550">
        <v>0</v>
      </c>
      <c r="O550">
        <v>2130275</v>
      </c>
      <c r="P550">
        <v>6610571</v>
      </c>
      <c r="Q550">
        <v>2</v>
      </c>
      <c r="R550">
        <v>39.011600000000001</v>
      </c>
      <c r="S550">
        <v>-121.8279</v>
      </c>
      <c r="T550" t="s">
        <v>1418</v>
      </c>
      <c r="U550" t="s">
        <v>137</v>
      </c>
      <c r="V550" t="s">
        <v>87</v>
      </c>
      <c r="W550" t="s">
        <v>87</v>
      </c>
      <c r="X550" t="s">
        <v>4700</v>
      </c>
      <c r="Y550" t="s">
        <v>392</v>
      </c>
      <c r="Z550" t="s">
        <v>6454</v>
      </c>
      <c r="AB550" t="s">
        <v>6455</v>
      </c>
      <c r="AC550">
        <v>41327</v>
      </c>
      <c r="AE550" t="s">
        <v>4702</v>
      </c>
      <c r="AF550" t="s">
        <v>4106</v>
      </c>
      <c r="AG550" t="s">
        <v>3483</v>
      </c>
      <c r="AH550" t="s">
        <v>6456</v>
      </c>
      <c r="AJ550" t="s">
        <v>3483</v>
      </c>
      <c r="AK550">
        <v>1</v>
      </c>
      <c r="AL550" t="s">
        <v>4700</v>
      </c>
      <c r="AM550" t="s">
        <v>78</v>
      </c>
      <c r="AN550">
        <v>180201040900</v>
      </c>
      <c r="AO550" t="s">
        <v>78</v>
      </c>
      <c r="AP550">
        <v>11916</v>
      </c>
      <c r="AQ550" t="s">
        <v>78</v>
      </c>
      <c r="AR550" t="s">
        <v>4430</v>
      </c>
      <c r="AS550" t="s">
        <v>4431</v>
      </c>
      <c r="AT550" t="s">
        <v>78</v>
      </c>
      <c r="AU550" t="s">
        <v>78</v>
      </c>
      <c r="AV550" t="s">
        <v>78</v>
      </c>
      <c r="AW550" t="s">
        <v>78</v>
      </c>
      <c r="AX550" t="s">
        <v>78</v>
      </c>
      <c r="AY550" t="s">
        <v>78</v>
      </c>
      <c r="AZ550" t="s">
        <v>78</v>
      </c>
      <c r="BA550" t="s">
        <v>78</v>
      </c>
      <c r="BB550" t="s">
        <v>78</v>
      </c>
      <c r="BC550" t="s">
        <v>78</v>
      </c>
      <c r="BD550" t="s">
        <v>55</v>
      </c>
      <c r="BE550" t="s">
        <v>78</v>
      </c>
      <c r="BF550" t="s">
        <v>78</v>
      </c>
      <c r="BG550" t="s">
        <v>78</v>
      </c>
      <c r="BH550" t="s">
        <v>78</v>
      </c>
      <c r="BI550" t="s">
        <v>78</v>
      </c>
      <c r="BJ550" t="s">
        <v>78</v>
      </c>
      <c r="BK550" t="s">
        <v>78</v>
      </c>
      <c r="BL550" t="s">
        <v>78</v>
      </c>
      <c r="BM550" t="s">
        <v>78</v>
      </c>
      <c r="BN550" t="s">
        <v>55</v>
      </c>
      <c r="BO550" t="s">
        <v>78</v>
      </c>
      <c r="BP550" t="s">
        <v>78</v>
      </c>
      <c r="BQ550" t="s">
        <v>4432</v>
      </c>
      <c r="BR550">
        <v>1918</v>
      </c>
      <c r="BS550" s="45">
        <v>40357</v>
      </c>
      <c r="BT550" s="45">
        <v>41109</v>
      </c>
    </row>
    <row r="551" spans="1:72" x14ac:dyDescent="0.25">
      <c r="A551">
        <v>548</v>
      </c>
      <c r="B551">
        <v>52329</v>
      </c>
      <c r="C551">
        <v>54887</v>
      </c>
      <c r="D551" t="s">
        <v>2405</v>
      </c>
      <c r="E551" t="s">
        <v>6457</v>
      </c>
      <c r="F551">
        <v>0</v>
      </c>
      <c r="H551">
        <v>0</v>
      </c>
      <c r="J551">
        <v>0</v>
      </c>
      <c r="O551">
        <v>2195779</v>
      </c>
      <c r="P551">
        <v>6305033</v>
      </c>
      <c r="Q551">
        <v>3</v>
      </c>
      <c r="R551">
        <v>38.021900000000002</v>
      </c>
      <c r="S551">
        <v>-121.3909</v>
      </c>
      <c r="V551" t="s">
        <v>87</v>
      </c>
      <c r="W551" t="s">
        <v>87</v>
      </c>
      <c r="X551" t="s">
        <v>4474</v>
      </c>
      <c r="Y551" t="s">
        <v>59</v>
      </c>
      <c r="Z551" t="s">
        <v>4334</v>
      </c>
      <c r="AA551" t="s">
        <v>2403</v>
      </c>
      <c r="AB551" t="s">
        <v>6458</v>
      </c>
      <c r="AC551">
        <v>41283</v>
      </c>
      <c r="AD551" t="s">
        <v>4476</v>
      </c>
      <c r="AE551" t="s">
        <v>3435</v>
      </c>
      <c r="AF551" t="s">
        <v>4870</v>
      </c>
      <c r="AG551" t="s">
        <v>2406</v>
      </c>
      <c r="AH551" t="s">
        <v>6459</v>
      </c>
      <c r="AJ551" t="s">
        <v>2407</v>
      </c>
      <c r="AK551">
        <v>1</v>
      </c>
      <c r="AL551" t="s">
        <v>4474</v>
      </c>
      <c r="AM551" t="s">
        <v>78</v>
      </c>
      <c r="AN551">
        <v>180400030504</v>
      </c>
      <c r="AO551" t="s">
        <v>78</v>
      </c>
      <c r="AP551" t="s">
        <v>78</v>
      </c>
      <c r="AQ551" t="s">
        <v>78</v>
      </c>
      <c r="AR551" t="s">
        <v>4430</v>
      </c>
      <c r="AS551" t="s">
        <v>4431</v>
      </c>
      <c r="AT551" t="s">
        <v>78</v>
      </c>
      <c r="AU551" t="s">
        <v>78</v>
      </c>
      <c r="AV551" t="s">
        <v>78</v>
      </c>
      <c r="AW551" t="s">
        <v>78</v>
      </c>
      <c r="AX551" t="s">
        <v>78</v>
      </c>
      <c r="AY551" t="s">
        <v>78</v>
      </c>
      <c r="AZ551" t="s">
        <v>78</v>
      </c>
      <c r="BA551" t="s">
        <v>78</v>
      </c>
      <c r="BB551" t="s">
        <v>78</v>
      </c>
      <c r="BC551" t="s">
        <v>78</v>
      </c>
      <c r="BD551" t="s">
        <v>55</v>
      </c>
      <c r="BE551" t="s">
        <v>78</v>
      </c>
      <c r="BF551" t="s">
        <v>78</v>
      </c>
      <c r="BG551" t="s">
        <v>78</v>
      </c>
      <c r="BH551" t="s">
        <v>78</v>
      </c>
      <c r="BI551" t="s">
        <v>78</v>
      </c>
      <c r="BJ551" t="s">
        <v>78</v>
      </c>
      <c r="BK551" t="s">
        <v>78</v>
      </c>
      <c r="BL551" t="s">
        <v>78</v>
      </c>
      <c r="BM551" t="s">
        <v>78</v>
      </c>
      <c r="BN551" t="s">
        <v>55</v>
      </c>
      <c r="BO551" t="s">
        <v>55</v>
      </c>
      <c r="BP551" t="s">
        <v>78</v>
      </c>
      <c r="BQ551" t="s">
        <v>4468</v>
      </c>
      <c r="BR551">
        <v>1800</v>
      </c>
      <c r="BS551" s="45">
        <v>40359</v>
      </c>
      <c r="BT551" s="45">
        <v>40911</v>
      </c>
    </row>
    <row r="552" spans="1:72" x14ac:dyDescent="0.25">
      <c r="A552">
        <v>549</v>
      </c>
      <c r="B552">
        <v>52597</v>
      </c>
      <c r="C552">
        <v>55132</v>
      </c>
      <c r="D552" t="s">
        <v>2596</v>
      </c>
      <c r="E552" t="s">
        <v>6460</v>
      </c>
      <c r="F552">
        <v>0</v>
      </c>
      <c r="H552">
        <v>0</v>
      </c>
      <c r="J552">
        <v>0</v>
      </c>
      <c r="O552">
        <v>2261777</v>
      </c>
      <c r="P552">
        <v>6271080</v>
      </c>
      <c r="Q552">
        <v>3</v>
      </c>
      <c r="R552">
        <v>38.202199999999998</v>
      </c>
      <c r="S552">
        <v>-121.5112</v>
      </c>
      <c r="T552" t="s">
        <v>1418</v>
      </c>
      <c r="U552" t="s">
        <v>3778</v>
      </c>
      <c r="V552" t="s">
        <v>87</v>
      </c>
      <c r="W552" t="s">
        <v>87</v>
      </c>
      <c r="X552" t="s">
        <v>4474</v>
      </c>
      <c r="Y552" t="s">
        <v>59</v>
      </c>
      <c r="Z552" t="s">
        <v>4613</v>
      </c>
      <c r="AB552" t="s">
        <v>6461</v>
      </c>
      <c r="AC552">
        <v>41288</v>
      </c>
      <c r="AD552" t="s">
        <v>4476</v>
      </c>
      <c r="AE552" t="s">
        <v>4558</v>
      </c>
      <c r="AF552" t="s">
        <v>5180</v>
      </c>
      <c r="AG552" t="s">
        <v>1756</v>
      </c>
      <c r="AH552" t="s">
        <v>6462</v>
      </c>
      <c r="AJ552" t="s">
        <v>1756</v>
      </c>
      <c r="AK552">
        <v>1</v>
      </c>
      <c r="AL552" t="s">
        <v>4474</v>
      </c>
      <c r="AM552" t="s">
        <v>78</v>
      </c>
      <c r="AN552">
        <v>180400121106</v>
      </c>
      <c r="AO552" t="s">
        <v>78</v>
      </c>
      <c r="AP552" t="s">
        <v>78</v>
      </c>
      <c r="AQ552" t="s">
        <v>78</v>
      </c>
      <c r="AR552" t="s">
        <v>4430</v>
      </c>
      <c r="AS552" t="s">
        <v>4431</v>
      </c>
      <c r="AT552" t="s">
        <v>78</v>
      </c>
      <c r="AU552" t="s">
        <v>78</v>
      </c>
      <c r="AV552" t="s">
        <v>78</v>
      </c>
      <c r="AW552" t="s">
        <v>78</v>
      </c>
      <c r="AX552" t="s">
        <v>78</v>
      </c>
      <c r="AY552" t="s">
        <v>78</v>
      </c>
      <c r="AZ552" t="s">
        <v>78</v>
      </c>
      <c r="BA552" t="s">
        <v>78</v>
      </c>
      <c r="BB552" t="s">
        <v>78</v>
      </c>
      <c r="BC552" t="s">
        <v>78</v>
      </c>
      <c r="BD552" t="s">
        <v>55</v>
      </c>
      <c r="BE552" t="s">
        <v>78</v>
      </c>
      <c r="BF552" t="s">
        <v>78</v>
      </c>
      <c r="BG552" t="s">
        <v>78</v>
      </c>
      <c r="BH552" t="s">
        <v>78</v>
      </c>
      <c r="BI552" t="s">
        <v>78</v>
      </c>
      <c r="BJ552" t="s">
        <v>78</v>
      </c>
      <c r="BK552" t="s">
        <v>78</v>
      </c>
      <c r="BL552" t="s">
        <v>78</v>
      </c>
      <c r="BM552" t="s">
        <v>78</v>
      </c>
      <c r="BN552" t="s">
        <v>55</v>
      </c>
      <c r="BO552" t="s">
        <v>55</v>
      </c>
      <c r="BP552" t="s">
        <v>78</v>
      </c>
      <c r="BQ552" t="s">
        <v>4432</v>
      </c>
      <c r="BR552">
        <v>1800</v>
      </c>
      <c r="BS552" s="45">
        <v>40349</v>
      </c>
      <c r="BT552" s="45">
        <v>40919</v>
      </c>
    </row>
    <row r="553" spans="1:72" x14ac:dyDescent="0.25">
      <c r="A553">
        <v>550</v>
      </c>
      <c r="B553">
        <v>52833</v>
      </c>
      <c r="C553">
        <v>56361</v>
      </c>
      <c r="D553" t="s">
        <v>2996</v>
      </c>
      <c r="E553" t="s">
        <v>6463</v>
      </c>
      <c r="F553">
        <v>0</v>
      </c>
      <c r="H553">
        <v>0</v>
      </c>
      <c r="J553">
        <v>0</v>
      </c>
      <c r="O553">
        <v>1931865</v>
      </c>
      <c r="P553">
        <v>6685580</v>
      </c>
      <c r="Q553">
        <v>2</v>
      </c>
      <c r="R553">
        <v>38.466099999999997</v>
      </c>
      <c r="S553">
        <v>-121.5672</v>
      </c>
      <c r="V553" t="s">
        <v>87</v>
      </c>
      <c r="W553" t="s">
        <v>87</v>
      </c>
      <c r="X553" t="s">
        <v>4538</v>
      </c>
      <c r="Y553" t="s">
        <v>170</v>
      </c>
      <c r="Z553" t="s">
        <v>4668</v>
      </c>
      <c r="AC553">
        <v>41304</v>
      </c>
      <c r="AD553" t="s">
        <v>4476</v>
      </c>
      <c r="AE553" t="s">
        <v>4540</v>
      </c>
      <c r="AF553" t="s">
        <v>4546</v>
      </c>
      <c r="AG553" t="s">
        <v>2992</v>
      </c>
      <c r="AH553" t="s">
        <v>6464</v>
      </c>
      <c r="AJ553" t="s">
        <v>2992</v>
      </c>
      <c r="AK553">
        <v>1</v>
      </c>
      <c r="AL553" t="s">
        <v>4538</v>
      </c>
      <c r="AM553" t="s">
        <v>78</v>
      </c>
      <c r="AN553">
        <v>180201630606</v>
      </c>
      <c r="AO553" t="s">
        <v>78</v>
      </c>
      <c r="AP553">
        <v>255</v>
      </c>
      <c r="AQ553" t="s">
        <v>78</v>
      </c>
      <c r="AR553" t="s">
        <v>4430</v>
      </c>
      <c r="AS553" t="s">
        <v>4431</v>
      </c>
      <c r="AT553" t="s">
        <v>78</v>
      </c>
      <c r="AU553" t="s">
        <v>78</v>
      </c>
      <c r="AV553" t="s">
        <v>78</v>
      </c>
      <c r="AW553" t="s">
        <v>78</v>
      </c>
      <c r="AX553" t="s">
        <v>78</v>
      </c>
      <c r="AY553" t="s">
        <v>78</v>
      </c>
      <c r="AZ553" t="s">
        <v>78</v>
      </c>
      <c r="BA553" t="s">
        <v>78</v>
      </c>
      <c r="BB553" t="s">
        <v>78</v>
      </c>
      <c r="BC553" t="s">
        <v>78</v>
      </c>
      <c r="BD553" t="s">
        <v>55</v>
      </c>
      <c r="BE553" t="s">
        <v>78</v>
      </c>
      <c r="BF553" t="s">
        <v>78</v>
      </c>
      <c r="BG553" t="s">
        <v>78</v>
      </c>
      <c r="BH553" t="s">
        <v>78</v>
      </c>
      <c r="BI553" t="s">
        <v>78</v>
      </c>
      <c r="BJ553" t="s">
        <v>78</v>
      </c>
      <c r="BK553" t="s">
        <v>78</v>
      </c>
      <c r="BL553" t="s">
        <v>78</v>
      </c>
      <c r="BM553" t="s">
        <v>78</v>
      </c>
      <c r="BN553" t="s">
        <v>55</v>
      </c>
      <c r="BO553" t="s">
        <v>55</v>
      </c>
      <c r="BP553" t="s">
        <v>78</v>
      </c>
      <c r="BQ553" t="s">
        <v>4432</v>
      </c>
      <c r="BR553">
        <v>1900</v>
      </c>
      <c r="BS553" s="45">
        <v>40359</v>
      </c>
      <c r="BT553" s="45">
        <v>40897</v>
      </c>
    </row>
    <row r="554" spans="1:72" x14ac:dyDescent="0.25">
      <c r="A554">
        <v>551</v>
      </c>
      <c r="B554">
        <v>52898</v>
      </c>
      <c r="C554">
        <v>56993</v>
      </c>
      <c r="D554" t="s">
        <v>2821</v>
      </c>
      <c r="E554" t="s">
        <v>6465</v>
      </c>
      <c r="F554">
        <v>3</v>
      </c>
      <c r="G554" t="s">
        <v>87</v>
      </c>
      <c r="H554">
        <v>5</v>
      </c>
      <c r="I554" t="s">
        <v>4421</v>
      </c>
      <c r="J554">
        <v>32</v>
      </c>
      <c r="N554" t="s">
        <v>4423</v>
      </c>
      <c r="O554">
        <v>2211466</v>
      </c>
      <c r="P554">
        <v>6285325</v>
      </c>
      <c r="Q554">
        <v>3</v>
      </c>
      <c r="R554">
        <v>38.064399999999999</v>
      </c>
      <c r="S554">
        <v>-121.4599</v>
      </c>
      <c r="T554" t="s">
        <v>59</v>
      </c>
      <c r="U554" t="s">
        <v>1418</v>
      </c>
      <c r="V554" t="s">
        <v>87</v>
      </c>
      <c r="W554" t="s">
        <v>87</v>
      </c>
      <c r="X554" t="s">
        <v>4474</v>
      </c>
      <c r="Y554" t="s">
        <v>59</v>
      </c>
      <c r="Z554" t="s">
        <v>4334</v>
      </c>
      <c r="AB554" t="s">
        <v>6466</v>
      </c>
      <c r="AC554">
        <v>41311</v>
      </c>
      <c r="AD554" t="s">
        <v>4476</v>
      </c>
      <c r="AE554" t="s">
        <v>3435</v>
      </c>
      <c r="AF554" t="s">
        <v>5036</v>
      </c>
      <c r="AG554" t="s">
        <v>2822</v>
      </c>
      <c r="AH554" t="s">
        <v>6467</v>
      </c>
      <c r="AI554" t="s">
        <v>6468</v>
      </c>
      <c r="AJ554" t="s">
        <v>2823</v>
      </c>
      <c r="AK554">
        <v>1</v>
      </c>
      <c r="AL554" t="s">
        <v>4474</v>
      </c>
      <c r="AM554" t="s">
        <v>78</v>
      </c>
      <c r="AN554">
        <v>180400030903</v>
      </c>
      <c r="AO554" t="s">
        <v>78</v>
      </c>
      <c r="AP554">
        <v>200</v>
      </c>
      <c r="AQ554" t="s">
        <v>78</v>
      </c>
      <c r="AR554" t="s">
        <v>4430</v>
      </c>
      <c r="AS554" t="s">
        <v>4431</v>
      </c>
      <c r="AT554" t="s">
        <v>78</v>
      </c>
      <c r="AU554" t="s">
        <v>78</v>
      </c>
      <c r="AV554" t="s">
        <v>78</v>
      </c>
      <c r="AW554" t="s">
        <v>78</v>
      </c>
      <c r="AX554" t="s">
        <v>78</v>
      </c>
      <c r="AY554" t="s">
        <v>78</v>
      </c>
      <c r="AZ554" t="s">
        <v>78</v>
      </c>
      <c r="BA554" t="s">
        <v>78</v>
      </c>
      <c r="BB554" t="s">
        <v>78</v>
      </c>
      <c r="BC554" t="s">
        <v>78</v>
      </c>
      <c r="BD554" t="s">
        <v>55</v>
      </c>
      <c r="BE554" t="s">
        <v>78</v>
      </c>
      <c r="BF554" t="s">
        <v>78</v>
      </c>
      <c r="BG554" t="s">
        <v>78</v>
      </c>
      <c r="BH554" t="s">
        <v>78</v>
      </c>
      <c r="BI554" t="s">
        <v>78</v>
      </c>
      <c r="BJ554" t="s">
        <v>78</v>
      </c>
      <c r="BK554" t="s">
        <v>78</v>
      </c>
      <c r="BL554" t="s">
        <v>78</v>
      </c>
      <c r="BM554" t="s">
        <v>78</v>
      </c>
      <c r="BN554" t="s">
        <v>55</v>
      </c>
      <c r="BO554" t="s">
        <v>55</v>
      </c>
      <c r="BP554" t="s">
        <v>78</v>
      </c>
      <c r="BQ554" t="s">
        <v>4432</v>
      </c>
      <c r="BR554">
        <v>1898</v>
      </c>
      <c r="BS554" s="45">
        <v>40367</v>
      </c>
      <c r="BT554" s="45">
        <v>41092</v>
      </c>
    </row>
    <row r="555" spans="1:72" x14ac:dyDescent="0.25">
      <c r="A555">
        <v>552</v>
      </c>
      <c r="B555">
        <v>53469</v>
      </c>
      <c r="C555">
        <v>57393</v>
      </c>
      <c r="D555" t="s">
        <v>3504</v>
      </c>
      <c r="E555" t="s">
        <v>6469</v>
      </c>
      <c r="F555">
        <v>0</v>
      </c>
      <c r="H555">
        <v>0</v>
      </c>
      <c r="J555">
        <v>0</v>
      </c>
      <c r="O555">
        <v>1862243</v>
      </c>
      <c r="P555">
        <v>6693367</v>
      </c>
      <c r="Q555">
        <v>2</v>
      </c>
      <c r="R555">
        <v>38.274799999999999</v>
      </c>
      <c r="S555">
        <v>-121.54130000000001</v>
      </c>
      <c r="T555" t="s">
        <v>1418</v>
      </c>
      <c r="U555" t="s">
        <v>137</v>
      </c>
      <c r="V555" t="s">
        <v>87</v>
      </c>
      <c r="W555" t="s">
        <v>87</v>
      </c>
      <c r="X555" t="s">
        <v>4538</v>
      </c>
      <c r="Y555" t="s">
        <v>341</v>
      </c>
      <c r="Z555" t="s">
        <v>4539</v>
      </c>
      <c r="AA555" t="s">
        <v>6470</v>
      </c>
      <c r="AB555" t="s">
        <v>6471</v>
      </c>
      <c r="AC555">
        <v>41330</v>
      </c>
      <c r="AD555" t="s">
        <v>4476</v>
      </c>
      <c r="AE555" t="s">
        <v>4540</v>
      </c>
      <c r="AF555" t="s">
        <v>4541</v>
      </c>
      <c r="AG555" t="s">
        <v>3505</v>
      </c>
      <c r="AH555" t="s">
        <v>6472</v>
      </c>
      <c r="AJ555" t="s">
        <v>3506</v>
      </c>
      <c r="AK555">
        <v>1</v>
      </c>
      <c r="AL555" t="s">
        <v>4538</v>
      </c>
      <c r="AM555" t="s">
        <v>78</v>
      </c>
      <c r="AN555">
        <v>180201630702</v>
      </c>
      <c r="AO555" t="s">
        <v>78</v>
      </c>
      <c r="AP555">
        <v>138</v>
      </c>
      <c r="AQ555" t="s">
        <v>78</v>
      </c>
      <c r="AR555" t="s">
        <v>4430</v>
      </c>
      <c r="AS555" t="s">
        <v>4431</v>
      </c>
      <c r="AT555" t="s">
        <v>78</v>
      </c>
      <c r="AU555" t="s">
        <v>78</v>
      </c>
      <c r="AV555" t="s">
        <v>78</v>
      </c>
      <c r="AW555" t="s">
        <v>78</v>
      </c>
      <c r="AX555" t="s">
        <v>78</v>
      </c>
      <c r="AY555" t="s">
        <v>78</v>
      </c>
      <c r="AZ555" t="s">
        <v>78</v>
      </c>
      <c r="BA555" t="s">
        <v>78</v>
      </c>
      <c r="BB555" t="s">
        <v>78</v>
      </c>
      <c r="BC555" t="s">
        <v>78</v>
      </c>
      <c r="BD555" t="s">
        <v>55</v>
      </c>
      <c r="BE555" t="s">
        <v>78</v>
      </c>
      <c r="BF555" t="s">
        <v>78</v>
      </c>
      <c r="BG555" t="s">
        <v>78</v>
      </c>
      <c r="BH555" t="s">
        <v>78</v>
      </c>
      <c r="BI555" t="s">
        <v>78</v>
      </c>
      <c r="BJ555" t="s">
        <v>78</v>
      </c>
      <c r="BK555" t="s">
        <v>78</v>
      </c>
      <c r="BL555" t="s">
        <v>78</v>
      </c>
      <c r="BM555" t="s">
        <v>78</v>
      </c>
      <c r="BN555" t="s">
        <v>55</v>
      </c>
      <c r="BO555" t="s">
        <v>55</v>
      </c>
      <c r="BP555" t="s">
        <v>78</v>
      </c>
      <c r="BQ555" t="s">
        <v>4468</v>
      </c>
      <c r="BR555">
        <v>1800</v>
      </c>
      <c r="BS555" s="45">
        <v>40359</v>
      </c>
      <c r="BT555" s="45">
        <v>41113</v>
      </c>
    </row>
    <row r="556" spans="1:72" x14ac:dyDescent="0.25">
      <c r="A556">
        <v>553</v>
      </c>
      <c r="B556">
        <v>53470</v>
      </c>
      <c r="C556">
        <v>57394</v>
      </c>
      <c r="D556" t="s">
        <v>3511</v>
      </c>
      <c r="E556" t="s">
        <v>6473</v>
      </c>
      <c r="F556">
        <v>5</v>
      </c>
      <c r="G556" t="s">
        <v>87</v>
      </c>
      <c r="H556">
        <v>4</v>
      </c>
      <c r="I556" t="s">
        <v>4421</v>
      </c>
      <c r="J556">
        <v>8</v>
      </c>
      <c r="N556" t="s">
        <v>4423</v>
      </c>
      <c r="O556">
        <v>1870554</v>
      </c>
      <c r="P556">
        <v>6686223</v>
      </c>
      <c r="Q556">
        <v>2</v>
      </c>
      <c r="R556">
        <v>38.297800000000002</v>
      </c>
      <c r="S556">
        <v>-121.566</v>
      </c>
      <c r="U556" t="s">
        <v>137</v>
      </c>
      <c r="V556" t="s">
        <v>87</v>
      </c>
      <c r="W556" t="s">
        <v>87</v>
      </c>
      <c r="X556" t="s">
        <v>4538</v>
      </c>
      <c r="Y556" t="s">
        <v>341</v>
      </c>
      <c r="Z556" t="s">
        <v>4539</v>
      </c>
      <c r="AB556" t="s">
        <v>6474</v>
      </c>
      <c r="AC556">
        <v>41330</v>
      </c>
      <c r="AD556" t="s">
        <v>4476</v>
      </c>
      <c r="AE556" t="s">
        <v>4540</v>
      </c>
      <c r="AF556" t="s">
        <v>4541</v>
      </c>
      <c r="AG556" t="s">
        <v>2717</v>
      </c>
      <c r="AH556" t="s">
        <v>6475</v>
      </c>
      <c r="AI556" t="s">
        <v>6436</v>
      </c>
      <c r="AJ556" t="s">
        <v>2717</v>
      </c>
      <c r="AK556">
        <v>1</v>
      </c>
      <c r="AL556" t="s">
        <v>4538</v>
      </c>
      <c r="AM556" t="s">
        <v>78</v>
      </c>
      <c r="AN556">
        <v>180201630702</v>
      </c>
      <c r="AO556" t="s">
        <v>78</v>
      </c>
      <c r="AP556">
        <v>128</v>
      </c>
      <c r="AQ556" t="s">
        <v>78</v>
      </c>
      <c r="AR556" t="s">
        <v>4430</v>
      </c>
      <c r="AS556" t="s">
        <v>4431</v>
      </c>
      <c r="AT556" t="s">
        <v>78</v>
      </c>
      <c r="AU556" t="s">
        <v>78</v>
      </c>
      <c r="AV556" t="s">
        <v>55</v>
      </c>
      <c r="AW556" t="s">
        <v>78</v>
      </c>
      <c r="AX556" t="s">
        <v>78</v>
      </c>
      <c r="AY556" t="s">
        <v>78</v>
      </c>
      <c r="AZ556" t="s">
        <v>78</v>
      </c>
      <c r="BA556" t="s">
        <v>78</v>
      </c>
      <c r="BB556" t="s">
        <v>78</v>
      </c>
      <c r="BC556" t="s">
        <v>78</v>
      </c>
      <c r="BD556" t="s">
        <v>55</v>
      </c>
      <c r="BE556" t="s">
        <v>78</v>
      </c>
      <c r="BF556" t="s">
        <v>78</v>
      </c>
      <c r="BG556" t="s">
        <v>78</v>
      </c>
      <c r="BH556" t="s">
        <v>78</v>
      </c>
      <c r="BI556" t="s">
        <v>78</v>
      </c>
      <c r="BJ556" t="s">
        <v>78</v>
      </c>
      <c r="BK556" t="s">
        <v>78</v>
      </c>
      <c r="BL556" t="s">
        <v>78</v>
      </c>
      <c r="BM556" t="s">
        <v>78</v>
      </c>
      <c r="BN556" t="s">
        <v>55</v>
      </c>
      <c r="BO556" t="s">
        <v>55</v>
      </c>
      <c r="BP556" t="s">
        <v>78</v>
      </c>
      <c r="BQ556" t="s">
        <v>4432</v>
      </c>
      <c r="BR556">
        <v>1945</v>
      </c>
      <c r="BS556" s="45">
        <v>40672</v>
      </c>
      <c r="BT556" s="45">
        <v>41113</v>
      </c>
    </row>
    <row r="557" spans="1:72" x14ac:dyDescent="0.25">
      <c r="A557">
        <v>554</v>
      </c>
      <c r="B557">
        <v>53471</v>
      </c>
      <c r="C557">
        <v>57395</v>
      </c>
      <c r="D557" t="s">
        <v>3514</v>
      </c>
      <c r="E557" t="s">
        <v>6476</v>
      </c>
      <c r="F557">
        <v>6</v>
      </c>
      <c r="G557" t="s">
        <v>87</v>
      </c>
      <c r="H557">
        <v>4</v>
      </c>
      <c r="I557" t="s">
        <v>4421</v>
      </c>
      <c r="J557">
        <v>34</v>
      </c>
      <c r="N557" t="s">
        <v>4423</v>
      </c>
      <c r="O557">
        <v>1881593</v>
      </c>
      <c r="P557">
        <v>6698819</v>
      </c>
      <c r="Q557">
        <v>2</v>
      </c>
      <c r="R557">
        <v>38.3279</v>
      </c>
      <c r="S557">
        <v>-121.5219</v>
      </c>
      <c r="U557" t="s">
        <v>1767</v>
      </c>
      <c r="V557" t="s">
        <v>87</v>
      </c>
      <c r="W557" t="s">
        <v>87</v>
      </c>
      <c r="X557" t="s">
        <v>4538</v>
      </c>
      <c r="Y557" t="s">
        <v>341</v>
      </c>
      <c r="Z557" t="s">
        <v>4539</v>
      </c>
      <c r="AC557">
        <v>41330</v>
      </c>
      <c r="AD557" t="s">
        <v>4476</v>
      </c>
      <c r="AE557" t="s">
        <v>4558</v>
      </c>
      <c r="AF557" t="s">
        <v>4559</v>
      </c>
      <c r="AG557" t="s">
        <v>3515</v>
      </c>
      <c r="AH557" t="s">
        <v>6477</v>
      </c>
      <c r="AI557" t="s">
        <v>6478</v>
      </c>
      <c r="AJ557" t="s">
        <v>6479</v>
      </c>
      <c r="AK557">
        <v>1</v>
      </c>
      <c r="AL557" t="s">
        <v>4538</v>
      </c>
      <c r="AM557" t="s">
        <v>78</v>
      </c>
      <c r="AN557">
        <v>180400121002</v>
      </c>
      <c r="AO557" t="s">
        <v>78</v>
      </c>
      <c r="AP557">
        <v>270</v>
      </c>
      <c r="AQ557" t="s">
        <v>78</v>
      </c>
      <c r="AR557" t="s">
        <v>4430</v>
      </c>
      <c r="AS557" t="s">
        <v>4431</v>
      </c>
      <c r="AT557" t="s">
        <v>78</v>
      </c>
      <c r="AU557" t="s">
        <v>78</v>
      </c>
      <c r="AV557" t="s">
        <v>78</v>
      </c>
      <c r="AW557" t="s">
        <v>78</v>
      </c>
      <c r="AX557" t="s">
        <v>78</v>
      </c>
      <c r="AY557" t="s">
        <v>78</v>
      </c>
      <c r="AZ557" t="s">
        <v>78</v>
      </c>
      <c r="BA557" t="s">
        <v>78</v>
      </c>
      <c r="BB557" t="s">
        <v>78</v>
      </c>
      <c r="BC557" t="s">
        <v>78</v>
      </c>
      <c r="BD557" t="s">
        <v>55</v>
      </c>
      <c r="BE557" t="s">
        <v>78</v>
      </c>
      <c r="BF557" t="s">
        <v>78</v>
      </c>
      <c r="BG557" t="s">
        <v>78</v>
      </c>
      <c r="BH557" t="s">
        <v>78</v>
      </c>
      <c r="BI557" t="s">
        <v>78</v>
      </c>
      <c r="BJ557" t="s">
        <v>78</v>
      </c>
      <c r="BK557" t="s">
        <v>78</v>
      </c>
      <c r="BL557" t="s">
        <v>78</v>
      </c>
      <c r="BM557" t="s">
        <v>78</v>
      </c>
      <c r="BN557" t="s">
        <v>55</v>
      </c>
      <c r="BO557" t="s">
        <v>55</v>
      </c>
      <c r="BP557" t="s">
        <v>78</v>
      </c>
      <c r="BQ557" t="s">
        <v>4432</v>
      </c>
      <c r="BR557">
        <v>1914</v>
      </c>
      <c r="BS557" s="45">
        <v>40360</v>
      </c>
      <c r="BT557" s="45">
        <v>41113</v>
      </c>
    </row>
    <row r="558" spans="1:72" x14ac:dyDescent="0.25">
      <c r="A558">
        <v>555</v>
      </c>
      <c r="B558">
        <v>52907</v>
      </c>
      <c r="C558">
        <v>57027</v>
      </c>
      <c r="D558" t="s">
        <v>2828</v>
      </c>
      <c r="E558" t="s">
        <v>6480</v>
      </c>
      <c r="F558">
        <v>4</v>
      </c>
      <c r="G558" t="s">
        <v>4420</v>
      </c>
      <c r="H558">
        <v>7</v>
      </c>
      <c r="I558" t="s">
        <v>4421</v>
      </c>
      <c r="J558">
        <v>10</v>
      </c>
      <c r="N558" t="s">
        <v>4423</v>
      </c>
      <c r="O558">
        <v>2042756</v>
      </c>
      <c r="P558">
        <v>6364234</v>
      </c>
      <c r="Q558">
        <v>3</v>
      </c>
      <c r="R558">
        <v>37.603000000000002</v>
      </c>
      <c r="S558">
        <v>-121.1815</v>
      </c>
      <c r="U558" t="s">
        <v>57</v>
      </c>
      <c r="V558" t="s">
        <v>87</v>
      </c>
      <c r="W558" t="s">
        <v>87</v>
      </c>
      <c r="X558" t="s">
        <v>4436</v>
      </c>
      <c r="Y558" t="s">
        <v>437</v>
      </c>
      <c r="Z558" t="s">
        <v>6481</v>
      </c>
      <c r="AB558" t="s">
        <v>6482</v>
      </c>
      <c r="AC558">
        <v>41311</v>
      </c>
      <c r="AE558" t="s">
        <v>4569</v>
      </c>
      <c r="AF558" t="s">
        <v>6483</v>
      </c>
      <c r="AG558" t="s">
        <v>1127</v>
      </c>
      <c r="AH558" t="s">
        <v>6484</v>
      </c>
      <c r="AI558" t="s">
        <v>6485</v>
      </c>
      <c r="AJ558" t="s">
        <v>1127</v>
      </c>
      <c r="AK558" t="s">
        <v>78</v>
      </c>
      <c r="AL558" t="s">
        <v>78</v>
      </c>
      <c r="AM558" t="s">
        <v>78</v>
      </c>
      <c r="AN558" t="s">
        <v>78</v>
      </c>
      <c r="AO558" t="s">
        <v>78</v>
      </c>
      <c r="AP558">
        <v>1411.7</v>
      </c>
      <c r="AQ558" t="s">
        <v>78</v>
      </c>
      <c r="AR558" t="s">
        <v>4430</v>
      </c>
      <c r="AS558" t="s">
        <v>4529</v>
      </c>
      <c r="AT558" t="s">
        <v>78</v>
      </c>
      <c r="AU558" t="s">
        <v>78</v>
      </c>
      <c r="AV558" t="s">
        <v>78</v>
      </c>
      <c r="AW558" t="s">
        <v>78</v>
      </c>
      <c r="AX558" t="s">
        <v>78</v>
      </c>
      <c r="AY558" t="s">
        <v>78</v>
      </c>
      <c r="AZ558" t="s">
        <v>78</v>
      </c>
      <c r="BA558" t="s">
        <v>78</v>
      </c>
      <c r="BB558" t="s">
        <v>78</v>
      </c>
      <c r="BC558" t="s">
        <v>78</v>
      </c>
      <c r="BD558" t="s">
        <v>55</v>
      </c>
      <c r="BE558" t="s">
        <v>78</v>
      </c>
      <c r="BF558" t="s">
        <v>78</v>
      </c>
      <c r="BG558" t="s">
        <v>78</v>
      </c>
      <c r="BH558" t="s">
        <v>78</v>
      </c>
      <c r="BI558" t="s">
        <v>78</v>
      </c>
      <c r="BJ558" t="s">
        <v>78</v>
      </c>
      <c r="BK558" t="s">
        <v>78</v>
      </c>
      <c r="BL558" t="s">
        <v>78</v>
      </c>
      <c r="BM558" t="s">
        <v>78</v>
      </c>
      <c r="BN558" t="s">
        <v>55</v>
      </c>
      <c r="BO558" t="s">
        <v>78</v>
      </c>
      <c r="BP558" t="s">
        <v>78</v>
      </c>
      <c r="BQ558" t="s">
        <v>4432</v>
      </c>
      <c r="BR558">
        <v>1843</v>
      </c>
      <c r="BS558" s="45">
        <v>40359</v>
      </c>
      <c r="BT558" s="45">
        <v>41093</v>
      </c>
    </row>
    <row r="559" spans="1:72" x14ac:dyDescent="0.25">
      <c r="A559">
        <v>556</v>
      </c>
      <c r="B559">
        <v>53738</v>
      </c>
      <c r="C559">
        <v>57529</v>
      </c>
      <c r="D559" t="s">
        <v>3772</v>
      </c>
      <c r="E559" t="s">
        <v>6486</v>
      </c>
      <c r="F559">
        <v>4</v>
      </c>
      <c r="G559" t="s">
        <v>87</v>
      </c>
      <c r="H559">
        <v>3</v>
      </c>
      <c r="I559" t="s">
        <v>4421</v>
      </c>
      <c r="J559">
        <v>7</v>
      </c>
      <c r="N559" t="s">
        <v>4423</v>
      </c>
      <c r="O559">
        <v>1833803</v>
      </c>
      <c r="P559">
        <v>6652503</v>
      </c>
      <c r="Q559">
        <v>2</v>
      </c>
      <c r="R559">
        <v>38.197200000000002</v>
      </c>
      <c r="S559">
        <v>-121.68389999999999</v>
      </c>
      <c r="T559" t="s">
        <v>137</v>
      </c>
      <c r="U559" t="s">
        <v>3774</v>
      </c>
      <c r="V559" t="s">
        <v>87</v>
      </c>
      <c r="W559" t="s">
        <v>87</v>
      </c>
      <c r="X559" t="s">
        <v>4538</v>
      </c>
      <c r="Y559" t="s">
        <v>77</v>
      </c>
      <c r="Z559" t="s">
        <v>5096</v>
      </c>
      <c r="AC559">
        <v>41338</v>
      </c>
      <c r="AD559" t="s">
        <v>4476</v>
      </c>
      <c r="AE559" t="s">
        <v>4540</v>
      </c>
      <c r="AF559" t="s">
        <v>5961</v>
      </c>
      <c r="AG559" t="s">
        <v>3773</v>
      </c>
      <c r="AH559" t="s">
        <v>6487</v>
      </c>
      <c r="AI559" t="s">
        <v>6488</v>
      </c>
      <c r="AJ559" t="s">
        <v>3773</v>
      </c>
      <c r="AK559">
        <v>1</v>
      </c>
      <c r="AL559" t="s">
        <v>4538</v>
      </c>
      <c r="AM559" t="s">
        <v>78</v>
      </c>
      <c r="AN559">
        <v>180201630605</v>
      </c>
      <c r="AO559" t="s">
        <v>78</v>
      </c>
      <c r="AP559">
        <v>800</v>
      </c>
      <c r="AQ559" t="s">
        <v>78</v>
      </c>
      <c r="AR559" t="s">
        <v>4430</v>
      </c>
      <c r="AS559" t="s">
        <v>4431</v>
      </c>
      <c r="AT559" t="s">
        <v>78</v>
      </c>
      <c r="AU559" t="s">
        <v>78</v>
      </c>
      <c r="AV559" t="s">
        <v>78</v>
      </c>
      <c r="AW559" t="s">
        <v>78</v>
      </c>
      <c r="AX559" t="s">
        <v>78</v>
      </c>
      <c r="AY559" t="s">
        <v>78</v>
      </c>
      <c r="AZ559" t="s">
        <v>78</v>
      </c>
      <c r="BA559" t="s">
        <v>78</v>
      </c>
      <c r="BB559" t="s">
        <v>78</v>
      </c>
      <c r="BC559" t="s">
        <v>78</v>
      </c>
      <c r="BD559" t="s">
        <v>55</v>
      </c>
      <c r="BE559" t="s">
        <v>78</v>
      </c>
      <c r="BF559" t="s">
        <v>78</v>
      </c>
      <c r="BG559" t="s">
        <v>78</v>
      </c>
      <c r="BH559" t="s">
        <v>78</v>
      </c>
      <c r="BI559" t="s">
        <v>78</v>
      </c>
      <c r="BJ559" t="s">
        <v>78</v>
      </c>
      <c r="BK559" t="s">
        <v>78</v>
      </c>
      <c r="BL559" t="s">
        <v>55</v>
      </c>
      <c r="BM559" t="s">
        <v>78</v>
      </c>
      <c r="BN559" t="s">
        <v>55</v>
      </c>
      <c r="BO559" t="s">
        <v>78</v>
      </c>
      <c r="BP559" t="s">
        <v>78</v>
      </c>
      <c r="BQ559" t="s">
        <v>4432</v>
      </c>
      <c r="BR559">
        <v>1920</v>
      </c>
      <c r="BS559" s="45">
        <v>40357</v>
      </c>
      <c r="BT559" s="45">
        <v>41120</v>
      </c>
    </row>
    <row r="560" spans="1:72" x14ac:dyDescent="0.25">
      <c r="A560">
        <v>557</v>
      </c>
      <c r="B560">
        <v>54242</v>
      </c>
      <c r="C560">
        <v>59517</v>
      </c>
      <c r="D560" t="s">
        <v>584</v>
      </c>
      <c r="E560" t="s">
        <v>6489</v>
      </c>
      <c r="F560">
        <v>2</v>
      </c>
      <c r="G560" t="s">
        <v>4420</v>
      </c>
      <c r="H560">
        <v>6</v>
      </c>
      <c r="I560" t="s">
        <v>4421</v>
      </c>
      <c r="J560">
        <v>10</v>
      </c>
      <c r="N560" t="s">
        <v>4423</v>
      </c>
      <c r="O560">
        <v>2103166</v>
      </c>
      <c r="P560">
        <v>6331078</v>
      </c>
      <c r="Q560">
        <v>3</v>
      </c>
      <c r="R560">
        <v>37.7682</v>
      </c>
      <c r="S560">
        <v>-121.2978</v>
      </c>
      <c r="U560" t="s">
        <v>57</v>
      </c>
      <c r="V560" t="s">
        <v>87</v>
      </c>
      <c r="W560" t="s">
        <v>87</v>
      </c>
      <c r="X560" t="s">
        <v>4474</v>
      </c>
      <c r="Y560" t="s">
        <v>59</v>
      </c>
      <c r="Z560" t="s">
        <v>4222</v>
      </c>
      <c r="AC560">
        <v>41359</v>
      </c>
      <c r="AD560" t="s">
        <v>4476</v>
      </c>
      <c r="AE560" t="s">
        <v>3435</v>
      </c>
      <c r="AF560" t="s">
        <v>4477</v>
      </c>
      <c r="AG560" t="s">
        <v>580</v>
      </c>
      <c r="AH560" t="s">
        <v>6490</v>
      </c>
      <c r="AI560" t="s">
        <v>6491</v>
      </c>
      <c r="AJ560" t="s">
        <v>580</v>
      </c>
      <c r="AK560">
        <v>1</v>
      </c>
      <c r="AL560" t="s">
        <v>4474</v>
      </c>
      <c r="AM560" t="s">
        <v>78</v>
      </c>
      <c r="AN560">
        <v>180400030203</v>
      </c>
      <c r="AO560" t="s">
        <v>78</v>
      </c>
      <c r="AP560">
        <v>68</v>
      </c>
      <c r="AQ560" t="s">
        <v>78</v>
      </c>
      <c r="AR560" t="s">
        <v>4430</v>
      </c>
      <c r="AS560" t="s">
        <v>4431</v>
      </c>
      <c r="AT560" t="s">
        <v>78</v>
      </c>
      <c r="AU560" t="s">
        <v>78</v>
      </c>
      <c r="AV560" t="s">
        <v>78</v>
      </c>
      <c r="AW560" t="s">
        <v>78</v>
      </c>
      <c r="AX560" t="s">
        <v>78</v>
      </c>
      <c r="AY560" t="s">
        <v>78</v>
      </c>
      <c r="AZ560" t="s">
        <v>78</v>
      </c>
      <c r="BA560" t="s">
        <v>78</v>
      </c>
      <c r="BB560" t="s">
        <v>78</v>
      </c>
      <c r="BC560" t="s">
        <v>78</v>
      </c>
      <c r="BD560" t="s">
        <v>55</v>
      </c>
      <c r="BE560" t="s">
        <v>78</v>
      </c>
      <c r="BF560" t="s">
        <v>78</v>
      </c>
      <c r="BG560" t="s">
        <v>78</v>
      </c>
      <c r="BH560" t="s">
        <v>78</v>
      </c>
      <c r="BI560" t="s">
        <v>78</v>
      </c>
      <c r="BJ560" t="s">
        <v>78</v>
      </c>
      <c r="BK560" t="s">
        <v>78</v>
      </c>
      <c r="BL560" t="s">
        <v>78</v>
      </c>
      <c r="BM560" t="s">
        <v>78</v>
      </c>
      <c r="BN560" t="s">
        <v>55</v>
      </c>
      <c r="BO560" t="s">
        <v>78</v>
      </c>
      <c r="BP560" t="s">
        <v>78</v>
      </c>
      <c r="BQ560" t="s">
        <v>4432</v>
      </c>
      <c r="BR560">
        <v>1950</v>
      </c>
      <c r="BS560" s="45">
        <v>38827</v>
      </c>
      <c r="BT560" s="45">
        <v>38827</v>
      </c>
    </row>
    <row r="561" spans="1:72" x14ac:dyDescent="0.25">
      <c r="A561">
        <v>558</v>
      </c>
      <c r="B561">
        <v>54243</v>
      </c>
      <c r="C561">
        <v>59518</v>
      </c>
      <c r="D561" t="s">
        <v>586</v>
      </c>
      <c r="E561" t="s">
        <v>6492</v>
      </c>
      <c r="F561">
        <v>2</v>
      </c>
      <c r="G561" t="s">
        <v>4420</v>
      </c>
      <c r="H561">
        <v>6</v>
      </c>
      <c r="I561" t="s">
        <v>4421</v>
      </c>
      <c r="J561">
        <v>16</v>
      </c>
      <c r="N561" t="s">
        <v>4423</v>
      </c>
      <c r="O561">
        <v>2100795</v>
      </c>
      <c r="P561">
        <v>6327907</v>
      </c>
      <c r="Q561">
        <v>3</v>
      </c>
      <c r="R561">
        <v>37.761600000000001</v>
      </c>
      <c r="S561">
        <v>-121.3087</v>
      </c>
      <c r="U561" t="s">
        <v>57</v>
      </c>
      <c r="V561" t="s">
        <v>87</v>
      </c>
      <c r="W561" t="s">
        <v>87</v>
      </c>
      <c r="X561" t="s">
        <v>4474</v>
      </c>
      <c r="Y561" t="s">
        <v>59</v>
      </c>
      <c r="Z561" t="s">
        <v>4222</v>
      </c>
      <c r="AC561">
        <v>41359</v>
      </c>
      <c r="AD561" t="s">
        <v>4476</v>
      </c>
      <c r="AE561" t="s">
        <v>3435</v>
      </c>
      <c r="AF561" t="s">
        <v>4477</v>
      </c>
      <c r="AG561" t="s">
        <v>580</v>
      </c>
      <c r="AH561" t="s">
        <v>6493</v>
      </c>
      <c r="AI561" t="s">
        <v>6494</v>
      </c>
      <c r="AJ561" t="s">
        <v>580</v>
      </c>
      <c r="AK561">
        <v>1</v>
      </c>
      <c r="AL561" t="s">
        <v>4474</v>
      </c>
      <c r="AM561" t="s">
        <v>78</v>
      </c>
      <c r="AN561">
        <v>180400030203</v>
      </c>
      <c r="AO561" t="s">
        <v>78</v>
      </c>
      <c r="AP561">
        <v>76</v>
      </c>
      <c r="AQ561" t="s">
        <v>78</v>
      </c>
      <c r="AR561" t="s">
        <v>4430</v>
      </c>
      <c r="AS561" t="s">
        <v>4431</v>
      </c>
      <c r="AT561" t="s">
        <v>78</v>
      </c>
      <c r="AU561" t="s">
        <v>78</v>
      </c>
      <c r="AV561" t="s">
        <v>78</v>
      </c>
      <c r="AW561" t="s">
        <v>78</v>
      </c>
      <c r="AX561" t="s">
        <v>78</v>
      </c>
      <c r="AY561" t="s">
        <v>78</v>
      </c>
      <c r="AZ561" t="s">
        <v>78</v>
      </c>
      <c r="BA561" t="s">
        <v>78</v>
      </c>
      <c r="BB561" t="s">
        <v>78</v>
      </c>
      <c r="BC561" t="s">
        <v>78</v>
      </c>
      <c r="BD561" t="s">
        <v>55</v>
      </c>
      <c r="BE561" t="s">
        <v>78</v>
      </c>
      <c r="BF561" t="s">
        <v>78</v>
      </c>
      <c r="BG561" t="s">
        <v>78</v>
      </c>
      <c r="BH561" t="s">
        <v>78</v>
      </c>
      <c r="BI561" t="s">
        <v>78</v>
      </c>
      <c r="BJ561" t="s">
        <v>78</v>
      </c>
      <c r="BK561" t="s">
        <v>78</v>
      </c>
      <c r="BL561" t="s">
        <v>78</v>
      </c>
      <c r="BM561" t="s">
        <v>78</v>
      </c>
      <c r="BN561" t="s">
        <v>55</v>
      </c>
      <c r="BO561" t="s">
        <v>78</v>
      </c>
      <c r="BP561" t="s">
        <v>78</v>
      </c>
      <c r="BQ561" t="s">
        <v>4432</v>
      </c>
      <c r="BR561">
        <v>1950</v>
      </c>
      <c r="BS561" s="45">
        <v>38827</v>
      </c>
      <c r="BT561" s="45">
        <v>38827</v>
      </c>
    </row>
    <row r="562" spans="1:72" x14ac:dyDescent="0.25">
      <c r="A562">
        <v>559</v>
      </c>
      <c r="B562">
        <v>54221</v>
      </c>
      <c r="C562">
        <v>59520</v>
      </c>
      <c r="D562" t="s">
        <v>589</v>
      </c>
      <c r="E562" t="s">
        <v>6495</v>
      </c>
      <c r="F562">
        <v>2</v>
      </c>
      <c r="G562" t="s">
        <v>4420</v>
      </c>
      <c r="H562">
        <v>6</v>
      </c>
      <c r="I562" t="s">
        <v>4421</v>
      </c>
      <c r="J562">
        <v>22</v>
      </c>
      <c r="N562" t="s">
        <v>4423</v>
      </c>
      <c r="O562">
        <v>2097228</v>
      </c>
      <c r="P562">
        <v>6331101</v>
      </c>
      <c r="Q562">
        <v>3</v>
      </c>
      <c r="R562">
        <v>37.751899999999999</v>
      </c>
      <c r="S562">
        <v>-121.2975</v>
      </c>
      <c r="U562" t="s">
        <v>57</v>
      </c>
      <c r="V562" t="s">
        <v>87</v>
      </c>
      <c r="W562" t="s">
        <v>87</v>
      </c>
      <c r="X562" t="s">
        <v>4474</v>
      </c>
      <c r="Y562" t="s">
        <v>59</v>
      </c>
      <c r="Z562" t="s">
        <v>4222</v>
      </c>
      <c r="AC562">
        <v>41359</v>
      </c>
      <c r="AD562" t="s">
        <v>4476</v>
      </c>
      <c r="AE562" t="s">
        <v>3435</v>
      </c>
      <c r="AF562" t="s">
        <v>4477</v>
      </c>
      <c r="AG562" t="s">
        <v>590</v>
      </c>
      <c r="AH562" t="s">
        <v>6496</v>
      </c>
      <c r="AI562" t="s">
        <v>6497</v>
      </c>
      <c r="AJ562" t="s">
        <v>590</v>
      </c>
      <c r="AK562">
        <v>1</v>
      </c>
      <c r="AL562" t="s">
        <v>4474</v>
      </c>
      <c r="AM562" t="s">
        <v>78</v>
      </c>
      <c r="AN562">
        <v>180400030203</v>
      </c>
      <c r="AO562" t="s">
        <v>78</v>
      </c>
      <c r="AP562">
        <v>417</v>
      </c>
      <c r="AQ562" t="s">
        <v>78</v>
      </c>
      <c r="AR562" t="s">
        <v>4430</v>
      </c>
      <c r="AS562" t="s">
        <v>4431</v>
      </c>
      <c r="AT562" t="s">
        <v>78</v>
      </c>
      <c r="AU562" t="s">
        <v>78</v>
      </c>
      <c r="AV562" t="s">
        <v>78</v>
      </c>
      <c r="AW562" t="s">
        <v>78</v>
      </c>
      <c r="AX562" t="s">
        <v>78</v>
      </c>
      <c r="AY562" t="s">
        <v>78</v>
      </c>
      <c r="AZ562" t="s">
        <v>78</v>
      </c>
      <c r="BA562" t="s">
        <v>78</v>
      </c>
      <c r="BB562" t="s">
        <v>78</v>
      </c>
      <c r="BC562" t="s">
        <v>78</v>
      </c>
      <c r="BD562" t="s">
        <v>55</v>
      </c>
      <c r="BE562" t="s">
        <v>78</v>
      </c>
      <c r="BF562" t="s">
        <v>78</v>
      </c>
      <c r="BG562" t="s">
        <v>78</v>
      </c>
      <c r="BH562" t="s">
        <v>78</v>
      </c>
      <c r="BI562" t="s">
        <v>78</v>
      </c>
      <c r="BJ562" t="s">
        <v>78</v>
      </c>
      <c r="BK562" t="s">
        <v>78</v>
      </c>
      <c r="BL562" t="s">
        <v>78</v>
      </c>
      <c r="BM562" t="s">
        <v>78</v>
      </c>
      <c r="BN562" t="s">
        <v>55</v>
      </c>
      <c r="BO562" t="s">
        <v>78</v>
      </c>
      <c r="BP562" t="s">
        <v>78</v>
      </c>
      <c r="BQ562" t="s">
        <v>4432</v>
      </c>
      <c r="BR562">
        <v>1950</v>
      </c>
      <c r="BS562" s="45">
        <v>38825</v>
      </c>
      <c r="BT562" s="45">
        <v>38825</v>
      </c>
    </row>
    <row r="563" spans="1:72" x14ac:dyDescent="0.25">
      <c r="A563">
        <v>560</v>
      </c>
      <c r="B563">
        <v>53922</v>
      </c>
      <c r="C563">
        <v>57788</v>
      </c>
      <c r="D563" t="s">
        <v>3900</v>
      </c>
      <c r="E563" t="s">
        <v>6498</v>
      </c>
      <c r="F563">
        <v>3</v>
      </c>
      <c r="G563" t="s">
        <v>6499</v>
      </c>
      <c r="H563">
        <v>4</v>
      </c>
      <c r="I563" t="s">
        <v>6500</v>
      </c>
      <c r="J563">
        <v>36</v>
      </c>
      <c r="L563" t="s">
        <v>4434</v>
      </c>
      <c r="N563" t="s">
        <v>4423</v>
      </c>
      <c r="O563">
        <v>2211164</v>
      </c>
      <c r="P563">
        <v>6273504</v>
      </c>
      <c r="Q563">
        <v>3</v>
      </c>
      <c r="R563">
        <v>38.063299999999998</v>
      </c>
      <c r="S563">
        <v>-121.5009</v>
      </c>
      <c r="T563" t="s">
        <v>57</v>
      </c>
      <c r="U563" t="s">
        <v>966</v>
      </c>
      <c r="V563" t="s">
        <v>87</v>
      </c>
      <c r="W563" t="s">
        <v>87</v>
      </c>
      <c r="X563" t="s">
        <v>4474</v>
      </c>
      <c r="Y563" t="s">
        <v>59</v>
      </c>
      <c r="Z563" t="s">
        <v>4334</v>
      </c>
      <c r="AA563" t="s">
        <v>967</v>
      </c>
      <c r="AB563" t="s">
        <v>6501</v>
      </c>
      <c r="AC563">
        <v>41341</v>
      </c>
      <c r="AD563" t="s">
        <v>4476</v>
      </c>
      <c r="AE563" t="s">
        <v>3435</v>
      </c>
      <c r="AF563" t="s">
        <v>5036</v>
      </c>
      <c r="AG563" t="s">
        <v>963</v>
      </c>
      <c r="AH563" t="s">
        <v>6502</v>
      </c>
      <c r="AI563" t="s">
        <v>6503</v>
      </c>
      <c r="AJ563" t="s">
        <v>964</v>
      </c>
      <c r="AK563">
        <v>1</v>
      </c>
      <c r="AL563" t="s">
        <v>4474</v>
      </c>
      <c r="AM563" t="s">
        <v>78</v>
      </c>
      <c r="AN563">
        <v>180400030903</v>
      </c>
      <c r="AO563" t="s">
        <v>78</v>
      </c>
      <c r="AP563">
        <v>134.5</v>
      </c>
      <c r="AQ563" t="s">
        <v>78</v>
      </c>
      <c r="AR563" t="s">
        <v>4430</v>
      </c>
      <c r="AS563" t="s">
        <v>4431</v>
      </c>
      <c r="AT563" t="s">
        <v>78</v>
      </c>
      <c r="AU563" t="s">
        <v>78</v>
      </c>
      <c r="AV563" t="s">
        <v>78</v>
      </c>
      <c r="AW563" t="s">
        <v>78</v>
      </c>
      <c r="AX563" t="s">
        <v>78</v>
      </c>
      <c r="AY563" t="s">
        <v>78</v>
      </c>
      <c r="AZ563" t="s">
        <v>78</v>
      </c>
      <c r="BA563" t="s">
        <v>78</v>
      </c>
      <c r="BB563" t="s">
        <v>78</v>
      </c>
      <c r="BC563" t="s">
        <v>78</v>
      </c>
      <c r="BD563" t="s">
        <v>55</v>
      </c>
      <c r="BE563" t="s">
        <v>78</v>
      </c>
      <c r="BF563" t="s">
        <v>78</v>
      </c>
      <c r="BG563" t="s">
        <v>78</v>
      </c>
      <c r="BH563" t="s">
        <v>78</v>
      </c>
      <c r="BI563" t="s">
        <v>78</v>
      </c>
      <c r="BJ563" t="s">
        <v>78</v>
      </c>
      <c r="BK563" t="s">
        <v>78</v>
      </c>
      <c r="BL563" t="s">
        <v>78</v>
      </c>
      <c r="BM563" t="s">
        <v>78</v>
      </c>
      <c r="BN563" t="s">
        <v>55</v>
      </c>
      <c r="BO563" t="s">
        <v>55</v>
      </c>
      <c r="BP563" t="s">
        <v>78</v>
      </c>
      <c r="BQ563" t="s">
        <v>4468</v>
      </c>
      <c r="BR563">
        <v>1800</v>
      </c>
      <c r="BS563" s="45">
        <v>40359</v>
      </c>
      <c r="BT563" s="45">
        <v>41131</v>
      </c>
    </row>
    <row r="564" spans="1:72" x14ac:dyDescent="0.25">
      <c r="A564">
        <v>561</v>
      </c>
      <c r="B564">
        <v>53801</v>
      </c>
      <c r="C564">
        <v>57623</v>
      </c>
      <c r="D564" t="s">
        <v>3833</v>
      </c>
      <c r="E564" t="s">
        <v>6504</v>
      </c>
      <c r="F564">
        <v>1</v>
      </c>
      <c r="G564" t="s">
        <v>87</v>
      </c>
      <c r="H564">
        <v>4</v>
      </c>
      <c r="I564" t="s">
        <v>4421</v>
      </c>
      <c r="J564">
        <v>27</v>
      </c>
      <c r="N564" t="s">
        <v>4423</v>
      </c>
      <c r="O564">
        <v>2153594</v>
      </c>
      <c r="P564">
        <v>6269103</v>
      </c>
      <c r="Q564">
        <v>3</v>
      </c>
      <c r="R564">
        <v>37.905000000000001</v>
      </c>
      <c r="S564">
        <v>-121.5141</v>
      </c>
      <c r="T564" t="s">
        <v>1418</v>
      </c>
      <c r="U564" t="s">
        <v>604</v>
      </c>
      <c r="V564" t="s">
        <v>87</v>
      </c>
      <c r="W564" t="s">
        <v>87</v>
      </c>
      <c r="X564" t="s">
        <v>4474</v>
      </c>
      <c r="Y564" t="s">
        <v>59</v>
      </c>
      <c r="Z564" t="s">
        <v>4242</v>
      </c>
      <c r="AB564" t="s">
        <v>6505</v>
      </c>
      <c r="AC564">
        <v>41339</v>
      </c>
      <c r="AD564" t="s">
        <v>4476</v>
      </c>
      <c r="AE564" t="s">
        <v>3435</v>
      </c>
      <c r="AF564" t="s">
        <v>5169</v>
      </c>
      <c r="AG564" t="s">
        <v>2622</v>
      </c>
      <c r="AH564" t="s">
        <v>6506</v>
      </c>
      <c r="AI564" t="s">
        <v>6507</v>
      </c>
      <c r="AJ564" t="s">
        <v>2623</v>
      </c>
      <c r="AK564">
        <v>1</v>
      </c>
      <c r="AL564" t="s">
        <v>4474</v>
      </c>
      <c r="AM564" t="s">
        <v>78</v>
      </c>
      <c r="AN564">
        <v>180400030904</v>
      </c>
      <c r="AO564" t="s">
        <v>78</v>
      </c>
      <c r="AP564">
        <v>231.5</v>
      </c>
      <c r="AQ564" t="s">
        <v>78</v>
      </c>
      <c r="AR564" t="s">
        <v>4430</v>
      </c>
      <c r="AS564" t="s">
        <v>4431</v>
      </c>
      <c r="AT564" t="s">
        <v>78</v>
      </c>
      <c r="AU564" t="s">
        <v>78</v>
      </c>
      <c r="AV564" t="s">
        <v>78</v>
      </c>
      <c r="AW564" t="s">
        <v>78</v>
      </c>
      <c r="AX564" t="s">
        <v>78</v>
      </c>
      <c r="AY564" t="s">
        <v>78</v>
      </c>
      <c r="AZ564" t="s">
        <v>78</v>
      </c>
      <c r="BA564" t="s">
        <v>78</v>
      </c>
      <c r="BB564" t="s">
        <v>78</v>
      </c>
      <c r="BC564" t="s">
        <v>78</v>
      </c>
      <c r="BD564" t="s">
        <v>55</v>
      </c>
      <c r="BE564" t="s">
        <v>78</v>
      </c>
      <c r="BF564" t="s">
        <v>78</v>
      </c>
      <c r="BG564" t="s">
        <v>78</v>
      </c>
      <c r="BH564" t="s">
        <v>78</v>
      </c>
      <c r="BI564" t="s">
        <v>78</v>
      </c>
      <c r="BJ564" t="s">
        <v>78</v>
      </c>
      <c r="BK564" t="s">
        <v>78</v>
      </c>
      <c r="BL564" t="s">
        <v>78</v>
      </c>
      <c r="BM564" t="s">
        <v>78</v>
      </c>
      <c r="BN564" t="s">
        <v>55</v>
      </c>
      <c r="BO564" t="s">
        <v>55</v>
      </c>
      <c r="BP564" t="s">
        <v>78</v>
      </c>
      <c r="BQ564" t="s">
        <v>4468</v>
      </c>
      <c r="BR564">
        <v>1800</v>
      </c>
      <c r="BS564" s="45">
        <v>40359</v>
      </c>
      <c r="BT564" s="45">
        <v>41124</v>
      </c>
    </row>
    <row r="565" spans="1:72" x14ac:dyDescent="0.25">
      <c r="A565">
        <v>562</v>
      </c>
      <c r="B565">
        <v>53803</v>
      </c>
      <c r="C565">
        <v>57625</v>
      </c>
      <c r="D565" t="s">
        <v>3834</v>
      </c>
      <c r="E565" t="s">
        <v>6508</v>
      </c>
      <c r="F565">
        <v>1</v>
      </c>
      <c r="G565" t="s">
        <v>87</v>
      </c>
      <c r="H565">
        <v>4</v>
      </c>
      <c r="I565" t="s">
        <v>4421</v>
      </c>
      <c r="J565">
        <v>27</v>
      </c>
      <c r="N565" t="s">
        <v>4423</v>
      </c>
      <c r="O565">
        <v>2155438</v>
      </c>
      <c r="P565">
        <v>6267640</v>
      </c>
      <c r="Q565">
        <v>3</v>
      </c>
      <c r="R565">
        <v>37.9101</v>
      </c>
      <c r="S565">
        <v>-121.5192</v>
      </c>
      <c r="T565" t="s">
        <v>1418</v>
      </c>
      <c r="U565" t="s">
        <v>604</v>
      </c>
      <c r="V565" t="s">
        <v>87</v>
      </c>
      <c r="W565" t="s">
        <v>87</v>
      </c>
      <c r="X565" t="s">
        <v>4474</v>
      </c>
      <c r="Y565" t="s">
        <v>59</v>
      </c>
      <c r="Z565" t="s">
        <v>4242</v>
      </c>
      <c r="AB565" t="s">
        <v>6509</v>
      </c>
      <c r="AC565">
        <v>41339</v>
      </c>
      <c r="AD565" t="s">
        <v>4476</v>
      </c>
      <c r="AE565" t="s">
        <v>3435</v>
      </c>
      <c r="AF565" t="s">
        <v>5169</v>
      </c>
      <c r="AG565" t="s">
        <v>2622</v>
      </c>
      <c r="AH565" t="s">
        <v>6510</v>
      </c>
      <c r="AI565" t="s">
        <v>6507</v>
      </c>
      <c r="AJ565" t="s">
        <v>2623</v>
      </c>
      <c r="AK565">
        <v>1</v>
      </c>
      <c r="AL565" t="s">
        <v>4474</v>
      </c>
      <c r="AM565" t="s">
        <v>78</v>
      </c>
      <c r="AN565">
        <v>180400030904</v>
      </c>
      <c r="AO565" t="s">
        <v>78</v>
      </c>
      <c r="AP565">
        <v>247.2</v>
      </c>
      <c r="AQ565" t="s">
        <v>78</v>
      </c>
      <c r="AR565" t="s">
        <v>4430</v>
      </c>
      <c r="AS565" t="s">
        <v>4431</v>
      </c>
      <c r="AT565" t="s">
        <v>78</v>
      </c>
      <c r="AU565" t="s">
        <v>78</v>
      </c>
      <c r="AV565" t="s">
        <v>78</v>
      </c>
      <c r="AW565" t="s">
        <v>78</v>
      </c>
      <c r="AX565" t="s">
        <v>78</v>
      </c>
      <c r="AY565" t="s">
        <v>78</v>
      </c>
      <c r="AZ565" t="s">
        <v>78</v>
      </c>
      <c r="BA565" t="s">
        <v>78</v>
      </c>
      <c r="BB565" t="s">
        <v>78</v>
      </c>
      <c r="BC565" t="s">
        <v>78</v>
      </c>
      <c r="BD565" t="s">
        <v>55</v>
      </c>
      <c r="BE565" t="s">
        <v>78</v>
      </c>
      <c r="BF565" t="s">
        <v>78</v>
      </c>
      <c r="BG565" t="s">
        <v>78</v>
      </c>
      <c r="BH565" t="s">
        <v>78</v>
      </c>
      <c r="BI565" t="s">
        <v>78</v>
      </c>
      <c r="BJ565" t="s">
        <v>78</v>
      </c>
      <c r="BK565" t="s">
        <v>78</v>
      </c>
      <c r="BL565" t="s">
        <v>78</v>
      </c>
      <c r="BM565" t="s">
        <v>78</v>
      </c>
      <c r="BN565" t="s">
        <v>55</v>
      </c>
      <c r="BO565" t="s">
        <v>55</v>
      </c>
      <c r="BP565" t="s">
        <v>78</v>
      </c>
      <c r="BQ565" t="s">
        <v>4468</v>
      </c>
      <c r="BR565">
        <v>1800</v>
      </c>
      <c r="BS565" s="45">
        <v>40359</v>
      </c>
      <c r="BT565" s="45">
        <v>41124</v>
      </c>
    </row>
    <row r="566" spans="1:72" x14ac:dyDescent="0.25">
      <c r="A566">
        <v>563</v>
      </c>
      <c r="B566">
        <v>53804</v>
      </c>
      <c r="C566">
        <v>57626</v>
      </c>
      <c r="D566" t="s">
        <v>3835</v>
      </c>
      <c r="E566" t="s">
        <v>6511</v>
      </c>
      <c r="F566">
        <v>1</v>
      </c>
      <c r="G566" t="s">
        <v>87</v>
      </c>
      <c r="H566">
        <v>4</v>
      </c>
      <c r="I566" t="s">
        <v>4421</v>
      </c>
      <c r="J566">
        <v>27</v>
      </c>
      <c r="N566" t="s">
        <v>4423</v>
      </c>
      <c r="O566">
        <v>2156518</v>
      </c>
      <c r="P566">
        <v>6265181</v>
      </c>
      <c r="Q566">
        <v>3</v>
      </c>
      <c r="R566">
        <v>37.912999999999997</v>
      </c>
      <c r="S566">
        <v>-121.5278</v>
      </c>
      <c r="T566" t="s">
        <v>604</v>
      </c>
      <c r="U566" t="s">
        <v>3837</v>
      </c>
      <c r="V566" t="s">
        <v>87</v>
      </c>
      <c r="W566" t="s">
        <v>87</v>
      </c>
      <c r="X566" t="s">
        <v>4474</v>
      </c>
      <c r="Y566" t="s">
        <v>59</v>
      </c>
      <c r="Z566" t="s">
        <v>4242</v>
      </c>
      <c r="AB566" t="s">
        <v>6512</v>
      </c>
      <c r="AC566">
        <v>41339</v>
      </c>
      <c r="AD566" t="s">
        <v>4476</v>
      </c>
      <c r="AE566" t="s">
        <v>3435</v>
      </c>
      <c r="AF566" t="s">
        <v>5169</v>
      </c>
      <c r="AG566" t="s">
        <v>2622</v>
      </c>
      <c r="AH566" t="s">
        <v>6513</v>
      </c>
      <c r="AI566" t="s">
        <v>6507</v>
      </c>
      <c r="AJ566" t="s">
        <v>2623</v>
      </c>
      <c r="AK566">
        <v>1</v>
      </c>
      <c r="AL566" t="s">
        <v>4474</v>
      </c>
      <c r="AM566" t="s">
        <v>78</v>
      </c>
      <c r="AN566">
        <v>180400030904</v>
      </c>
      <c r="AO566" t="s">
        <v>78</v>
      </c>
      <c r="AP566">
        <v>214.1</v>
      </c>
      <c r="AQ566" t="s">
        <v>78</v>
      </c>
      <c r="AR566" t="s">
        <v>4430</v>
      </c>
      <c r="AS566" t="s">
        <v>4431</v>
      </c>
      <c r="AT566" t="s">
        <v>78</v>
      </c>
      <c r="AU566" t="s">
        <v>78</v>
      </c>
      <c r="AV566" t="s">
        <v>78</v>
      </c>
      <c r="AW566" t="s">
        <v>78</v>
      </c>
      <c r="AX566" t="s">
        <v>78</v>
      </c>
      <c r="AY566" t="s">
        <v>78</v>
      </c>
      <c r="AZ566" t="s">
        <v>78</v>
      </c>
      <c r="BA566" t="s">
        <v>78</v>
      </c>
      <c r="BB566" t="s">
        <v>78</v>
      </c>
      <c r="BC566" t="s">
        <v>78</v>
      </c>
      <c r="BD566" t="s">
        <v>55</v>
      </c>
      <c r="BE566" t="s">
        <v>78</v>
      </c>
      <c r="BF566" t="s">
        <v>78</v>
      </c>
      <c r="BG566" t="s">
        <v>78</v>
      </c>
      <c r="BH566" t="s">
        <v>78</v>
      </c>
      <c r="BI566" t="s">
        <v>78</v>
      </c>
      <c r="BJ566" t="s">
        <v>78</v>
      </c>
      <c r="BK566" t="s">
        <v>78</v>
      </c>
      <c r="BL566" t="s">
        <v>78</v>
      </c>
      <c r="BM566" t="s">
        <v>78</v>
      </c>
      <c r="BN566" t="s">
        <v>55</v>
      </c>
      <c r="BO566" t="s">
        <v>55</v>
      </c>
      <c r="BP566" t="s">
        <v>78</v>
      </c>
      <c r="BQ566" t="s">
        <v>4468</v>
      </c>
      <c r="BR566">
        <v>1800</v>
      </c>
      <c r="BS566" s="45">
        <v>40359</v>
      </c>
      <c r="BT566" s="45">
        <v>41124</v>
      </c>
    </row>
    <row r="567" spans="1:72" x14ac:dyDescent="0.25">
      <c r="A567">
        <v>564</v>
      </c>
      <c r="B567">
        <v>51689</v>
      </c>
      <c r="C567">
        <v>56605</v>
      </c>
      <c r="D567" t="s">
        <v>1598</v>
      </c>
      <c r="E567" t="s">
        <v>6514</v>
      </c>
      <c r="F567">
        <v>0</v>
      </c>
      <c r="H567">
        <v>0</v>
      </c>
      <c r="J567">
        <v>0</v>
      </c>
      <c r="O567">
        <v>2166461</v>
      </c>
      <c r="P567">
        <v>6290810</v>
      </c>
      <c r="Q567">
        <v>3</v>
      </c>
      <c r="R567">
        <v>37.941000000000003</v>
      </c>
      <c r="S567">
        <v>-121.4393</v>
      </c>
      <c r="U567" t="s">
        <v>641</v>
      </c>
      <c r="V567" t="s">
        <v>87</v>
      </c>
      <c r="W567" t="s">
        <v>87</v>
      </c>
      <c r="X567" t="s">
        <v>4474</v>
      </c>
      <c r="Y567" t="s">
        <v>59</v>
      </c>
      <c r="Z567" t="s">
        <v>4853</v>
      </c>
      <c r="AC567">
        <v>41250</v>
      </c>
      <c r="AD567" t="s">
        <v>4476</v>
      </c>
      <c r="AE567" t="s">
        <v>3435</v>
      </c>
      <c r="AF567" t="s">
        <v>4884</v>
      </c>
      <c r="AG567" t="s">
        <v>1431</v>
      </c>
      <c r="AH567" t="s">
        <v>6515</v>
      </c>
      <c r="AJ567" t="s">
        <v>1431</v>
      </c>
      <c r="AK567">
        <v>1</v>
      </c>
      <c r="AL567" t="s">
        <v>4474</v>
      </c>
      <c r="AM567" t="s">
        <v>78</v>
      </c>
      <c r="AN567">
        <v>180400030503</v>
      </c>
      <c r="AO567" t="s">
        <v>78</v>
      </c>
      <c r="AP567">
        <v>181</v>
      </c>
      <c r="AQ567" t="s">
        <v>78</v>
      </c>
      <c r="AR567" t="s">
        <v>4430</v>
      </c>
      <c r="AS567" t="s">
        <v>4431</v>
      </c>
      <c r="AT567" t="s">
        <v>78</v>
      </c>
      <c r="AU567" t="s">
        <v>78</v>
      </c>
      <c r="AV567" t="s">
        <v>78</v>
      </c>
      <c r="AW567" t="s">
        <v>78</v>
      </c>
      <c r="AX567" t="s">
        <v>78</v>
      </c>
      <c r="AY567" t="s">
        <v>78</v>
      </c>
      <c r="AZ567" t="s">
        <v>78</v>
      </c>
      <c r="BA567" t="s">
        <v>78</v>
      </c>
      <c r="BB567" t="s">
        <v>78</v>
      </c>
      <c r="BC567" t="s">
        <v>78</v>
      </c>
      <c r="BD567" t="s">
        <v>55</v>
      </c>
      <c r="BE567" t="s">
        <v>78</v>
      </c>
      <c r="BF567" t="s">
        <v>78</v>
      </c>
      <c r="BG567" t="s">
        <v>78</v>
      </c>
      <c r="BH567" t="s">
        <v>78</v>
      </c>
      <c r="BI567" t="s">
        <v>78</v>
      </c>
      <c r="BJ567" t="s">
        <v>78</v>
      </c>
      <c r="BK567" t="s">
        <v>78</v>
      </c>
      <c r="BL567" t="s">
        <v>78</v>
      </c>
      <c r="BM567" t="s">
        <v>78</v>
      </c>
      <c r="BN567" t="s">
        <v>55</v>
      </c>
      <c r="BO567" t="s">
        <v>55</v>
      </c>
      <c r="BP567" t="s">
        <v>78</v>
      </c>
      <c r="BQ567" t="s">
        <v>4468</v>
      </c>
      <c r="BR567">
        <v>1800</v>
      </c>
      <c r="BS567" s="45">
        <v>40358</v>
      </c>
      <c r="BT567" s="45">
        <v>41043</v>
      </c>
    </row>
    <row r="568" spans="1:72" x14ac:dyDescent="0.25">
      <c r="A568">
        <v>565</v>
      </c>
      <c r="B568">
        <v>51690</v>
      </c>
      <c r="C568">
        <v>56606</v>
      </c>
      <c r="D568" t="s">
        <v>1599</v>
      </c>
      <c r="E568" t="s">
        <v>6516</v>
      </c>
      <c r="F568">
        <v>4</v>
      </c>
      <c r="G568" t="s">
        <v>87</v>
      </c>
      <c r="H568">
        <v>3</v>
      </c>
      <c r="I568" t="s">
        <v>4421</v>
      </c>
      <c r="J568">
        <v>5</v>
      </c>
      <c r="N568" t="s">
        <v>4423</v>
      </c>
      <c r="O568">
        <v>1839700</v>
      </c>
      <c r="P568">
        <v>6657974</v>
      </c>
      <c r="Q568">
        <v>2</v>
      </c>
      <c r="R568">
        <v>38.2134</v>
      </c>
      <c r="S568">
        <v>-121.6648</v>
      </c>
      <c r="T568" t="s">
        <v>137</v>
      </c>
      <c r="U568" t="s">
        <v>1043</v>
      </c>
      <c r="V568" t="s">
        <v>87</v>
      </c>
      <c r="W568" t="s">
        <v>87</v>
      </c>
      <c r="X568" t="s">
        <v>4538</v>
      </c>
      <c r="Y568" t="s">
        <v>77</v>
      </c>
      <c r="Z568" t="s">
        <v>5096</v>
      </c>
      <c r="AB568" t="s">
        <v>6517</v>
      </c>
      <c r="AC568">
        <v>41250</v>
      </c>
      <c r="AD568" t="s">
        <v>4476</v>
      </c>
      <c r="AE568" t="s">
        <v>4540</v>
      </c>
      <c r="AF568" t="s">
        <v>4546</v>
      </c>
      <c r="AG568" t="s">
        <v>1588</v>
      </c>
      <c r="AH568" t="s">
        <v>6518</v>
      </c>
      <c r="AI568" t="s">
        <v>6519</v>
      </c>
      <c r="AJ568" t="s">
        <v>1589</v>
      </c>
      <c r="AK568">
        <v>1</v>
      </c>
      <c r="AL568" t="s">
        <v>4538</v>
      </c>
      <c r="AM568" t="s">
        <v>78</v>
      </c>
      <c r="AN568">
        <v>180201630606</v>
      </c>
      <c r="AO568" t="s">
        <v>78</v>
      </c>
      <c r="AP568">
        <v>305.10000000000002</v>
      </c>
      <c r="AQ568" t="s">
        <v>78</v>
      </c>
      <c r="AR568" t="s">
        <v>4430</v>
      </c>
      <c r="AS568" t="s">
        <v>4431</v>
      </c>
      <c r="AT568" t="s">
        <v>78</v>
      </c>
      <c r="AU568" t="s">
        <v>78</v>
      </c>
      <c r="AV568" t="s">
        <v>78</v>
      </c>
      <c r="AW568" t="s">
        <v>78</v>
      </c>
      <c r="AX568" t="s">
        <v>78</v>
      </c>
      <c r="AY568" t="s">
        <v>78</v>
      </c>
      <c r="AZ568" t="s">
        <v>78</v>
      </c>
      <c r="BA568" t="s">
        <v>78</v>
      </c>
      <c r="BB568" t="s">
        <v>78</v>
      </c>
      <c r="BC568" t="s">
        <v>78</v>
      </c>
      <c r="BD568" t="s">
        <v>55</v>
      </c>
      <c r="BE568" t="s">
        <v>78</v>
      </c>
      <c r="BF568" t="s">
        <v>78</v>
      </c>
      <c r="BG568" t="s">
        <v>78</v>
      </c>
      <c r="BH568" t="s">
        <v>78</v>
      </c>
      <c r="BI568" t="s">
        <v>78</v>
      </c>
      <c r="BJ568" t="s">
        <v>78</v>
      </c>
      <c r="BK568" t="s">
        <v>78</v>
      </c>
      <c r="BL568" t="s">
        <v>78</v>
      </c>
      <c r="BM568" t="s">
        <v>78</v>
      </c>
      <c r="BN568" t="s">
        <v>55</v>
      </c>
      <c r="BO568" t="s">
        <v>78</v>
      </c>
      <c r="BP568" t="s">
        <v>78</v>
      </c>
      <c r="BQ568" t="s">
        <v>4432</v>
      </c>
      <c r="BR568">
        <v>1800</v>
      </c>
      <c r="BS568" s="45">
        <v>40358</v>
      </c>
      <c r="BT568" s="45">
        <v>41043</v>
      </c>
    </row>
    <row r="569" spans="1:72" x14ac:dyDescent="0.25">
      <c r="A569">
        <v>566</v>
      </c>
      <c r="B569">
        <v>54487</v>
      </c>
      <c r="C569">
        <v>58383</v>
      </c>
      <c r="D569" t="s">
        <v>3945</v>
      </c>
      <c r="E569" t="s">
        <v>6520</v>
      </c>
      <c r="F569">
        <v>4</v>
      </c>
      <c r="G569" t="s">
        <v>87</v>
      </c>
      <c r="H569">
        <v>3</v>
      </c>
      <c r="I569" t="s">
        <v>4421</v>
      </c>
      <c r="J569">
        <v>25</v>
      </c>
      <c r="N569" t="s">
        <v>4423</v>
      </c>
      <c r="O569">
        <v>1819721</v>
      </c>
      <c r="P569">
        <v>6680291</v>
      </c>
      <c r="Q569">
        <v>2</v>
      </c>
      <c r="R569">
        <v>38.158299999999997</v>
      </c>
      <c r="S569">
        <v>-121.58750000000001</v>
      </c>
      <c r="T569" t="s">
        <v>325</v>
      </c>
      <c r="U569" t="s">
        <v>1871</v>
      </c>
      <c r="V569" t="s">
        <v>87</v>
      </c>
      <c r="W569" t="s">
        <v>87</v>
      </c>
      <c r="X569" t="s">
        <v>4538</v>
      </c>
      <c r="Y569" t="s">
        <v>341</v>
      </c>
      <c r="Z569" t="s">
        <v>4613</v>
      </c>
      <c r="AB569" t="s">
        <v>6521</v>
      </c>
      <c r="AC569">
        <v>41369</v>
      </c>
      <c r="AD569" t="s">
        <v>4476</v>
      </c>
      <c r="AE569" t="s">
        <v>4540</v>
      </c>
      <c r="AF569" t="s">
        <v>5098</v>
      </c>
      <c r="AG569" t="s">
        <v>3946</v>
      </c>
      <c r="AH569" t="s">
        <v>6522</v>
      </c>
      <c r="AI569" t="s">
        <v>5895</v>
      </c>
      <c r="AJ569" t="s">
        <v>3946</v>
      </c>
      <c r="AK569">
        <v>1</v>
      </c>
      <c r="AL569" t="s">
        <v>4538</v>
      </c>
      <c r="AM569" t="s">
        <v>78</v>
      </c>
      <c r="AN569">
        <v>180201630703</v>
      </c>
      <c r="AO569" t="s">
        <v>78</v>
      </c>
      <c r="AP569">
        <v>100</v>
      </c>
      <c r="AQ569" t="s">
        <v>78</v>
      </c>
      <c r="AR569" t="s">
        <v>4430</v>
      </c>
      <c r="AS569" t="s">
        <v>4431</v>
      </c>
      <c r="AT569" t="s">
        <v>78</v>
      </c>
      <c r="AU569" t="s">
        <v>78</v>
      </c>
      <c r="AV569" t="s">
        <v>78</v>
      </c>
      <c r="AW569" t="s">
        <v>78</v>
      </c>
      <c r="AX569" t="s">
        <v>78</v>
      </c>
      <c r="AY569" t="s">
        <v>55</v>
      </c>
      <c r="AZ569" t="s">
        <v>78</v>
      </c>
      <c r="BA569" t="s">
        <v>78</v>
      </c>
      <c r="BB569" t="s">
        <v>78</v>
      </c>
      <c r="BC569" t="s">
        <v>78</v>
      </c>
      <c r="BD569" t="s">
        <v>55</v>
      </c>
      <c r="BE569" t="s">
        <v>78</v>
      </c>
      <c r="BF569" t="s">
        <v>78</v>
      </c>
      <c r="BG569" t="s">
        <v>78</v>
      </c>
      <c r="BH569" t="s">
        <v>55</v>
      </c>
      <c r="BI569" t="s">
        <v>78</v>
      </c>
      <c r="BJ569" t="s">
        <v>78</v>
      </c>
      <c r="BK569" t="s">
        <v>78</v>
      </c>
      <c r="BL569" t="s">
        <v>78</v>
      </c>
      <c r="BM569" t="s">
        <v>78</v>
      </c>
      <c r="BN569" t="s">
        <v>55</v>
      </c>
      <c r="BO569" t="s">
        <v>78</v>
      </c>
      <c r="BP569" t="s">
        <v>78</v>
      </c>
      <c r="BQ569" t="s">
        <v>4432</v>
      </c>
      <c r="BR569">
        <v>1800</v>
      </c>
      <c r="BS569" s="45">
        <v>40358</v>
      </c>
      <c r="BT569" s="45">
        <v>41171</v>
      </c>
    </row>
    <row r="570" spans="1:72" x14ac:dyDescent="0.25">
      <c r="A570">
        <v>567</v>
      </c>
      <c r="B570">
        <v>54491</v>
      </c>
      <c r="C570">
        <v>58389</v>
      </c>
      <c r="D570" t="s">
        <v>3949</v>
      </c>
      <c r="E570" t="s">
        <v>6523</v>
      </c>
      <c r="F570">
        <v>5</v>
      </c>
      <c r="G570" t="s">
        <v>87</v>
      </c>
      <c r="H570">
        <v>4</v>
      </c>
      <c r="I570" t="s">
        <v>4421</v>
      </c>
      <c r="J570">
        <v>19</v>
      </c>
      <c r="N570" t="s">
        <v>4423</v>
      </c>
      <c r="O570">
        <v>1859340</v>
      </c>
      <c r="P570">
        <v>6679773</v>
      </c>
      <c r="Q570">
        <v>2</v>
      </c>
      <c r="R570">
        <v>38.267000000000003</v>
      </c>
      <c r="S570">
        <v>-121.5887</v>
      </c>
      <c r="T570" t="s">
        <v>137</v>
      </c>
      <c r="U570" t="s">
        <v>1590</v>
      </c>
      <c r="V570" t="s">
        <v>87</v>
      </c>
      <c r="W570" t="s">
        <v>87</v>
      </c>
      <c r="X570" t="s">
        <v>4538</v>
      </c>
      <c r="Y570" t="s">
        <v>341</v>
      </c>
      <c r="Z570" t="s">
        <v>4539</v>
      </c>
      <c r="AC570">
        <v>41369</v>
      </c>
      <c r="AD570" t="s">
        <v>4476</v>
      </c>
      <c r="AE570" t="s">
        <v>4540</v>
      </c>
      <c r="AF570" t="s">
        <v>4546</v>
      </c>
      <c r="AG570" t="s">
        <v>3950</v>
      </c>
      <c r="AH570" t="s">
        <v>6524</v>
      </c>
      <c r="AI570" t="s">
        <v>6525</v>
      </c>
      <c r="AJ570" t="s">
        <v>3951</v>
      </c>
      <c r="AK570">
        <v>1</v>
      </c>
      <c r="AL570" t="s">
        <v>4538</v>
      </c>
      <c r="AM570" t="s">
        <v>78</v>
      </c>
      <c r="AN570">
        <v>180201630606</v>
      </c>
      <c r="AO570" t="s">
        <v>78</v>
      </c>
      <c r="AP570">
        <v>377</v>
      </c>
      <c r="AQ570" t="s">
        <v>78</v>
      </c>
      <c r="AR570" t="s">
        <v>4430</v>
      </c>
      <c r="AS570" t="s">
        <v>4431</v>
      </c>
      <c r="AT570" t="s">
        <v>78</v>
      </c>
      <c r="AU570" t="s">
        <v>78</v>
      </c>
      <c r="AV570" t="s">
        <v>78</v>
      </c>
      <c r="AW570" t="s">
        <v>78</v>
      </c>
      <c r="AX570" t="s">
        <v>78</v>
      </c>
      <c r="AY570" t="s">
        <v>78</v>
      </c>
      <c r="AZ570" t="s">
        <v>78</v>
      </c>
      <c r="BA570" t="s">
        <v>78</v>
      </c>
      <c r="BB570" t="s">
        <v>78</v>
      </c>
      <c r="BC570" t="s">
        <v>78</v>
      </c>
      <c r="BD570" t="s">
        <v>55</v>
      </c>
      <c r="BE570" t="s">
        <v>78</v>
      </c>
      <c r="BF570" t="s">
        <v>78</v>
      </c>
      <c r="BG570" t="s">
        <v>78</v>
      </c>
      <c r="BH570" t="s">
        <v>78</v>
      </c>
      <c r="BI570" t="s">
        <v>78</v>
      </c>
      <c r="BJ570" t="s">
        <v>78</v>
      </c>
      <c r="BK570" t="s">
        <v>78</v>
      </c>
      <c r="BL570" t="s">
        <v>78</v>
      </c>
      <c r="BM570" t="s">
        <v>78</v>
      </c>
      <c r="BN570" t="s">
        <v>55</v>
      </c>
      <c r="BO570" t="s">
        <v>78</v>
      </c>
      <c r="BP570" t="s">
        <v>78</v>
      </c>
      <c r="BQ570" t="s">
        <v>4432</v>
      </c>
      <c r="BR570">
        <v>1949</v>
      </c>
      <c r="BS570" s="45">
        <v>40359</v>
      </c>
      <c r="BT570" s="45">
        <v>41171</v>
      </c>
    </row>
    <row r="571" spans="1:72" x14ac:dyDescent="0.25">
      <c r="A571">
        <v>568</v>
      </c>
      <c r="B571">
        <v>51778</v>
      </c>
      <c r="C571">
        <v>56716</v>
      </c>
      <c r="D571" t="s">
        <v>1910</v>
      </c>
      <c r="E571" t="s">
        <v>6526</v>
      </c>
      <c r="F571">
        <v>29</v>
      </c>
      <c r="G571" t="s">
        <v>87</v>
      </c>
      <c r="H571">
        <v>3</v>
      </c>
      <c r="I571" t="s">
        <v>4628</v>
      </c>
      <c r="J571">
        <v>1</v>
      </c>
      <c r="L571" t="s">
        <v>4448</v>
      </c>
      <c r="M571" t="s">
        <v>4435</v>
      </c>
      <c r="N571" t="s">
        <v>4423</v>
      </c>
      <c r="O571">
        <v>2028217</v>
      </c>
      <c r="P571">
        <v>6518783</v>
      </c>
      <c r="Q571">
        <v>1</v>
      </c>
      <c r="R571">
        <v>40.3977</v>
      </c>
      <c r="S571">
        <v>-122.154</v>
      </c>
      <c r="T571" t="s">
        <v>137</v>
      </c>
      <c r="U571" t="s">
        <v>1912</v>
      </c>
      <c r="V571" t="s">
        <v>87</v>
      </c>
      <c r="W571" t="s">
        <v>87</v>
      </c>
      <c r="X571" t="s">
        <v>4771</v>
      </c>
      <c r="Y571" t="s">
        <v>285</v>
      </c>
      <c r="Z571" t="s">
        <v>6527</v>
      </c>
      <c r="AB571" t="s">
        <v>6528</v>
      </c>
      <c r="AC571">
        <v>41260</v>
      </c>
      <c r="AE571" t="s">
        <v>1912</v>
      </c>
      <c r="AF571" t="s">
        <v>6529</v>
      </c>
      <c r="AG571" t="s">
        <v>1911</v>
      </c>
      <c r="AH571" t="s">
        <v>6530</v>
      </c>
      <c r="AI571" t="s">
        <v>6531</v>
      </c>
      <c r="AJ571" t="s">
        <v>1911</v>
      </c>
      <c r="AK571" t="s">
        <v>78</v>
      </c>
      <c r="AL571" t="s">
        <v>78</v>
      </c>
      <c r="AM571" t="s">
        <v>78</v>
      </c>
      <c r="AN571" t="s">
        <v>78</v>
      </c>
      <c r="AO571" t="s">
        <v>78</v>
      </c>
      <c r="AP571">
        <v>1400</v>
      </c>
      <c r="AQ571" t="s">
        <v>78</v>
      </c>
      <c r="AR571" t="s">
        <v>4430</v>
      </c>
      <c r="AS571" t="s">
        <v>4431</v>
      </c>
      <c r="AT571" t="s">
        <v>78</v>
      </c>
      <c r="AU571" t="s">
        <v>78</v>
      </c>
      <c r="AV571" t="s">
        <v>78</v>
      </c>
      <c r="AW571" t="s">
        <v>78</v>
      </c>
      <c r="AX571" t="s">
        <v>78</v>
      </c>
      <c r="AY571" t="s">
        <v>78</v>
      </c>
      <c r="AZ571" t="s">
        <v>78</v>
      </c>
      <c r="BA571" t="s">
        <v>78</v>
      </c>
      <c r="BB571" t="s">
        <v>78</v>
      </c>
      <c r="BC571" t="s">
        <v>78</v>
      </c>
      <c r="BD571" t="s">
        <v>55</v>
      </c>
      <c r="BE571" t="s">
        <v>78</v>
      </c>
      <c r="BF571" t="s">
        <v>78</v>
      </c>
      <c r="BG571" t="s">
        <v>78</v>
      </c>
      <c r="BH571" t="s">
        <v>78</v>
      </c>
      <c r="BI571" t="s">
        <v>78</v>
      </c>
      <c r="BJ571" t="s">
        <v>78</v>
      </c>
      <c r="BK571" t="s">
        <v>78</v>
      </c>
      <c r="BL571" t="s">
        <v>78</v>
      </c>
      <c r="BM571" t="s">
        <v>78</v>
      </c>
      <c r="BN571" t="s">
        <v>78</v>
      </c>
      <c r="BO571" t="s">
        <v>55</v>
      </c>
      <c r="BP571" t="s">
        <v>78</v>
      </c>
      <c r="BQ571" t="s">
        <v>4432</v>
      </c>
      <c r="BR571" t="s">
        <v>78</v>
      </c>
      <c r="BS571" s="45">
        <v>40361</v>
      </c>
      <c r="BT571" s="45">
        <v>41059</v>
      </c>
    </row>
    <row r="572" spans="1:72" x14ac:dyDescent="0.25">
      <c r="A572">
        <v>569</v>
      </c>
      <c r="B572">
        <v>54496</v>
      </c>
      <c r="C572">
        <v>58394</v>
      </c>
      <c r="D572" t="s">
        <v>3956</v>
      </c>
      <c r="E572" t="s">
        <v>6532</v>
      </c>
      <c r="F572">
        <v>5</v>
      </c>
      <c r="G572" t="s">
        <v>87</v>
      </c>
      <c r="H572">
        <v>3</v>
      </c>
      <c r="I572" t="s">
        <v>4421</v>
      </c>
      <c r="J572">
        <v>25</v>
      </c>
      <c r="N572" t="s">
        <v>4423</v>
      </c>
      <c r="O572">
        <v>1854325</v>
      </c>
      <c r="P572">
        <v>6676686</v>
      </c>
      <c r="Q572">
        <v>2</v>
      </c>
      <c r="R572">
        <v>38.253300000000003</v>
      </c>
      <c r="S572">
        <v>-121.59950000000001</v>
      </c>
      <c r="T572" t="s">
        <v>137</v>
      </c>
      <c r="U572" t="s">
        <v>1590</v>
      </c>
      <c r="V572" t="s">
        <v>87</v>
      </c>
      <c r="W572" t="s">
        <v>87</v>
      </c>
      <c r="X572" t="s">
        <v>4538</v>
      </c>
      <c r="Y572" t="s">
        <v>341</v>
      </c>
      <c r="Z572" t="s">
        <v>4539</v>
      </c>
      <c r="AB572" t="s">
        <v>1590</v>
      </c>
      <c r="AC572">
        <v>41369</v>
      </c>
      <c r="AD572" t="s">
        <v>4476</v>
      </c>
      <c r="AE572" t="s">
        <v>4540</v>
      </c>
      <c r="AF572" t="s">
        <v>4541</v>
      </c>
      <c r="AG572" t="s">
        <v>3957</v>
      </c>
      <c r="AH572" t="s">
        <v>6533</v>
      </c>
      <c r="AI572" t="s">
        <v>6534</v>
      </c>
      <c r="AJ572" t="s">
        <v>3957</v>
      </c>
      <c r="AK572">
        <v>1</v>
      </c>
      <c r="AL572" t="s">
        <v>4538</v>
      </c>
      <c r="AM572" t="s">
        <v>78</v>
      </c>
      <c r="AN572">
        <v>180201630702</v>
      </c>
      <c r="AO572" t="s">
        <v>78</v>
      </c>
      <c r="AP572" t="s">
        <v>78</v>
      </c>
      <c r="AQ572" t="s">
        <v>78</v>
      </c>
      <c r="AR572" t="s">
        <v>4430</v>
      </c>
      <c r="AS572" t="s">
        <v>4431</v>
      </c>
      <c r="AT572" t="s">
        <v>78</v>
      </c>
      <c r="AU572" t="s">
        <v>78</v>
      </c>
      <c r="AV572" t="s">
        <v>78</v>
      </c>
      <c r="AW572" t="s">
        <v>78</v>
      </c>
      <c r="AX572" t="s">
        <v>78</v>
      </c>
      <c r="AY572" t="s">
        <v>78</v>
      </c>
      <c r="AZ572" t="s">
        <v>78</v>
      </c>
      <c r="BA572" t="s">
        <v>78</v>
      </c>
      <c r="BB572" t="s">
        <v>78</v>
      </c>
      <c r="BC572" t="s">
        <v>78</v>
      </c>
      <c r="BD572" t="s">
        <v>55</v>
      </c>
      <c r="BE572" t="s">
        <v>78</v>
      </c>
      <c r="BF572" t="s">
        <v>78</v>
      </c>
      <c r="BG572" t="s">
        <v>78</v>
      </c>
      <c r="BH572" t="s">
        <v>78</v>
      </c>
      <c r="BI572" t="s">
        <v>78</v>
      </c>
      <c r="BJ572" t="s">
        <v>78</v>
      </c>
      <c r="BK572" t="s">
        <v>78</v>
      </c>
      <c r="BL572" t="s">
        <v>78</v>
      </c>
      <c r="BM572" t="s">
        <v>78</v>
      </c>
      <c r="BN572" t="s">
        <v>55</v>
      </c>
      <c r="BO572" t="s">
        <v>78</v>
      </c>
      <c r="BP572" t="s">
        <v>78</v>
      </c>
      <c r="BQ572" t="s">
        <v>4468</v>
      </c>
      <c r="BR572">
        <v>1900</v>
      </c>
      <c r="BS572" s="45">
        <v>40359</v>
      </c>
      <c r="BT572" s="45">
        <v>41171</v>
      </c>
    </row>
    <row r="573" spans="1:72" x14ac:dyDescent="0.25">
      <c r="A573">
        <v>570</v>
      </c>
      <c r="B573">
        <v>54498</v>
      </c>
      <c r="C573">
        <v>58397</v>
      </c>
      <c r="D573" t="s">
        <v>3963</v>
      </c>
      <c r="E573" t="s">
        <v>6535</v>
      </c>
      <c r="F573">
        <v>5</v>
      </c>
      <c r="G573" t="s">
        <v>87</v>
      </c>
      <c r="H573">
        <v>4</v>
      </c>
      <c r="I573" t="s">
        <v>4421</v>
      </c>
      <c r="J573">
        <v>33</v>
      </c>
      <c r="N573" t="s">
        <v>4423</v>
      </c>
      <c r="O573">
        <v>1849089</v>
      </c>
      <c r="P573">
        <v>6689130</v>
      </c>
      <c r="Q573">
        <v>2</v>
      </c>
      <c r="R573">
        <v>38.238799999999998</v>
      </c>
      <c r="S573">
        <v>-121.5562</v>
      </c>
      <c r="U573" t="s">
        <v>137</v>
      </c>
      <c r="V573" t="s">
        <v>87</v>
      </c>
      <c r="W573" t="s">
        <v>87</v>
      </c>
      <c r="X573" t="s">
        <v>4538</v>
      </c>
      <c r="Y573" t="s">
        <v>341</v>
      </c>
      <c r="Z573" t="s">
        <v>4613</v>
      </c>
      <c r="AB573" t="s">
        <v>6536</v>
      </c>
      <c r="AC573">
        <v>41369</v>
      </c>
      <c r="AD573" t="s">
        <v>4476</v>
      </c>
      <c r="AE573" t="s">
        <v>4540</v>
      </c>
      <c r="AF573" t="s">
        <v>4541</v>
      </c>
      <c r="AG573" t="s">
        <v>3964</v>
      </c>
      <c r="AH573" t="s">
        <v>6537</v>
      </c>
      <c r="AI573" t="s">
        <v>6538</v>
      </c>
      <c r="AJ573" t="s">
        <v>6539</v>
      </c>
      <c r="AK573">
        <v>1</v>
      </c>
      <c r="AL573" t="s">
        <v>4538</v>
      </c>
      <c r="AM573" t="s">
        <v>78</v>
      </c>
      <c r="AN573">
        <v>180201630702</v>
      </c>
      <c r="AO573" t="s">
        <v>78</v>
      </c>
      <c r="AP573">
        <v>68</v>
      </c>
      <c r="AQ573" t="s">
        <v>78</v>
      </c>
      <c r="AR573" t="s">
        <v>4430</v>
      </c>
      <c r="AS573" t="s">
        <v>4431</v>
      </c>
      <c r="AT573" t="s">
        <v>78</v>
      </c>
      <c r="AU573" t="s">
        <v>78</v>
      </c>
      <c r="AV573" t="s">
        <v>78</v>
      </c>
      <c r="AW573" t="s">
        <v>78</v>
      </c>
      <c r="AX573" t="s">
        <v>78</v>
      </c>
      <c r="AY573" t="s">
        <v>78</v>
      </c>
      <c r="AZ573" t="s">
        <v>78</v>
      </c>
      <c r="BA573" t="s">
        <v>78</v>
      </c>
      <c r="BB573" t="s">
        <v>78</v>
      </c>
      <c r="BC573" t="s">
        <v>78</v>
      </c>
      <c r="BD573" t="s">
        <v>55</v>
      </c>
      <c r="BE573" t="s">
        <v>78</v>
      </c>
      <c r="BF573" t="s">
        <v>78</v>
      </c>
      <c r="BG573" t="s">
        <v>78</v>
      </c>
      <c r="BH573" t="s">
        <v>78</v>
      </c>
      <c r="BI573" t="s">
        <v>78</v>
      </c>
      <c r="BJ573" t="s">
        <v>78</v>
      </c>
      <c r="BK573" t="s">
        <v>78</v>
      </c>
      <c r="BL573" t="s">
        <v>78</v>
      </c>
      <c r="BM573" t="s">
        <v>78</v>
      </c>
      <c r="BN573" t="s">
        <v>55</v>
      </c>
      <c r="BO573" t="s">
        <v>78</v>
      </c>
      <c r="BP573" t="s">
        <v>78</v>
      </c>
      <c r="BQ573" t="s">
        <v>4432</v>
      </c>
      <c r="BR573">
        <v>1933</v>
      </c>
      <c r="BS573" s="45">
        <v>40360</v>
      </c>
      <c r="BT573" s="45">
        <v>41172</v>
      </c>
    </row>
    <row r="574" spans="1:72" x14ac:dyDescent="0.25">
      <c r="A574">
        <v>571</v>
      </c>
      <c r="B574">
        <v>53156</v>
      </c>
      <c r="C574">
        <v>57747</v>
      </c>
      <c r="D574" t="s">
        <v>3875</v>
      </c>
      <c r="E574" t="s">
        <v>6540</v>
      </c>
      <c r="F574">
        <v>7</v>
      </c>
      <c r="G574" t="s">
        <v>87</v>
      </c>
      <c r="H574">
        <v>4</v>
      </c>
      <c r="I574" t="s">
        <v>4421</v>
      </c>
      <c r="J574">
        <v>35</v>
      </c>
      <c r="L574" t="s">
        <v>4434</v>
      </c>
      <c r="M574" t="s">
        <v>4448</v>
      </c>
      <c r="N574" t="s">
        <v>4423</v>
      </c>
      <c r="O574">
        <v>1911933</v>
      </c>
      <c r="P574">
        <v>6699885</v>
      </c>
      <c r="Q574">
        <v>2</v>
      </c>
      <c r="R574">
        <v>38.411200000000001</v>
      </c>
      <c r="S574">
        <v>-121.5176</v>
      </c>
      <c r="U574" t="s">
        <v>1464</v>
      </c>
      <c r="V574" t="s">
        <v>87</v>
      </c>
      <c r="W574" t="s">
        <v>87</v>
      </c>
      <c r="X574" t="s">
        <v>4538</v>
      </c>
      <c r="Y574" t="s">
        <v>341</v>
      </c>
      <c r="Z574" t="s">
        <v>4668</v>
      </c>
      <c r="AA574" t="s">
        <v>3876</v>
      </c>
      <c r="AB574" t="s">
        <v>6541</v>
      </c>
      <c r="AC574">
        <v>41318</v>
      </c>
      <c r="AD574" t="s">
        <v>4476</v>
      </c>
      <c r="AE574" t="s">
        <v>4540</v>
      </c>
      <c r="AF574" t="s">
        <v>4541</v>
      </c>
      <c r="AG574" t="s">
        <v>3864</v>
      </c>
      <c r="AH574" t="s">
        <v>6542</v>
      </c>
      <c r="AI574" t="s">
        <v>6543</v>
      </c>
      <c r="AJ574" t="s">
        <v>3864</v>
      </c>
      <c r="AK574">
        <v>1</v>
      </c>
      <c r="AL574" t="s">
        <v>4538</v>
      </c>
      <c r="AM574" t="s">
        <v>78</v>
      </c>
      <c r="AN574">
        <v>180201630702</v>
      </c>
      <c r="AO574" t="s">
        <v>78</v>
      </c>
      <c r="AP574">
        <v>200</v>
      </c>
      <c r="AQ574" t="s">
        <v>78</v>
      </c>
      <c r="AR574" t="s">
        <v>4430</v>
      </c>
      <c r="AS574" t="s">
        <v>4431</v>
      </c>
      <c r="AT574" t="s">
        <v>78</v>
      </c>
      <c r="AU574" t="s">
        <v>78</v>
      </c>
      <c r="AV574" t="s">
        <v>78</v>
      </c>
      <c r="AW574" t="s">
        <v>78</v>
      </c>
      <c r="AX574" t="s">
        <v>78</v>
      </c>
      <c r="AY574" t="s">
        <v>78</v>
      </c>
      <c r="AZ574" t="s">
        <v>78</v>
      </c>
      <c r="BA574" t="s">
        <v>78</v>
      </c>
      <c r="BB574" t="s">
        <v>78</v>
      </c>
      <c r="BC574" t="s">
        <v>78</v>
      </c>
      <c r="BD574" t="s">
        <v>55</v>
      </c>
      <c r="BE574" t="s">
        <v>78</v>
      </c>
      <c r="BF574" t="s">
        <v>78</v>
      </c>
      <c r="BG574" t="s">
        <v>78</v>
      </c>
      <c r="BH574" t="s">
        <v>78</v>
      </c>
      <c r="BI574" t="s">
        <v>78</v>
      </c>
      <c r="BJ574" t="s">
        <v>78</v>
      </c>
      <c r="BK574" t="s">
        <v>78</v>
      </c>
      <c r="BL574" t="s">
        <v>78</v>
      </c>
      <c r="BM574" t="s">
        <v>78</v>
      </c>
      <c r="BN574" t="s">
        <v>55</v>
      </c>
      <c r="BO574" t="s">
        <v>55</v>
      </c>
      <c r="BP574" t="s">
        <v>78</v>
      </c>
      <c r="BQ574" t="s">
        <v>4432</v>
      </c>
      <c r="BR574">
        <v>1876</v>
      </c>
      <c r="BS574" s="45">
        <v>40350</v>
      </c>
      <c r="BT574" s="45">
        <v>41130</v>
      </c>
    </row>
    <row r="575" spans="1:72" x14ac:dyDescent="0.25">
      <c r="A575">
        <v>572</v>
      </c>
      <c r="B575">
        <v>53488</v>
      </c>
      <c r="C575">
        <v>57412</v>
      </c>
      <c r="D575" t="s">
        <v>3562</v>
      </c>
      <c r="E575" t="s">
        <v>6544</v>
      </c>
      <c r="F575">
        <v>41</v>
      </c>
      <c r="G575" t="s">
        <v>87</v>
      </c>
      <c r="H575">
        <v>12</v>
      </c>
      <c r="I575" t="s">
        <v>4421</v>
      </c>
      <c r="J575">
        <v>1</v>
      </c>
      <c r="L575" t="s">
        <v>4448</v>
      </c>
      <c r="M575" t="s">
        <v>4435</v>
      </c>
      <c r="N575" t="s">
        <v>4423</v>
      </c>
      <c r="O575">
        <v>2405712</v>
      </c>
      <c r="P575">
        <v>6962620</v>
      </c>
      <c r="Q575">
        <v>1</v>
      </c>
      <c r="R575">
        <v>41.424900000000001</v>
      </c>
      <c r="S575">
        <v>-120.53789999999999</v>
      </c>
      <c r="T575" t="s">
        <v>284</v>
      </c>
      <c r="U575" t="s">
        <v>3564</v>
      </c>
      <c r="V575" t="s">
        <v>87</v>
      </c>
      <c r="W575" t="s">
        <v>87</v>
      </c>
      <c r="X575" t="s">
        <v>4779</v>
      </c>
      <c r="Y575" t="s">
        <v>528</v>
      </c>
      <c r="Z575" t="s">
        <v>6545</v>
      </c>
      <c r="AB575" t="s">
        <v>6546</v>
      </c>
      <c r="AC575">
        <v>41330</v>
      </c>
      <c r="AE575" t="s">
        <v>4806</v>
      </c>
      <c r="AF575" t="s">
        <v>6547</v>
      </c>
      <c r="AG575" t="s">
        <v>3563</v>
      </c>
      <c r="AH575" t="s">
        <v>6548</v>
      </c>
      <c r="AI575" t="s">
        <v>6549</v>
      </c>
      <c r="AJ575" t="s">
        <v>3563</v>
      </c>
      <c r="AK575">
        <v>1</v>
      </c>
      <c r="AL575" t="s">
        <v>4779</v>
      </c>
      <c r="AM575" t="s">
        <v>78</v>
      </c>
      <c r="AN575">
        <v>180200020406</v>
      </c>
      <c r="AO575" t="s">
        <v>78</v>
      </c>
      <c r="AP575" t="s">
        <v>78</v>
      </c>
      <c r="AQ575" t="s">
        <v>78</v>
      </c>
      <c r="AR575" t="s">
        <v>4430</v>
      </c>
      <c r="AS575" t="s">
        <v>4431</v>
      </c>
      <c r="AT575" t="s">
        <v>78</v>
      </c>
      <c r="AU575" t="s">
        <v>78</v>
      </c>
      <c r="AV575" t="s">
        <v>78</v>
      </c>
      <c r="AW575" t="s">
        <v>78</v>
      </c>
      <c r="AX575" t="s">
        <v>78</v>
      </c>
      <c r="AY575" t="s">
        <v>55</v>
      </c>
      <c r="AZ575" t="s">
        <v>78</v>
      </c>
      <c r="BA575" t="s">
        <v>78</v>
      </c>
      <c r="BB575" t="s">
        <v>78</v>
      </c>
      <c r="BC575" t="s">
        <v>78</v>
      </c>
      <c r="BD575" t="s">
        <v>55</v>
      </c>
      <c r="BE575" t="s">
        <v>78</v>
      </c>
      <c r="BF575" t="s">
        <v>78</v>
      </c>
      <c r="BG575" t="s">
        <v>78</v>
      </c>
      <c r="BH575" t="s">
        <v>78</v>
      </c>
      <c r="BI575" t="s">
        <v>78</v>
      </c>
      <c r="BJ575" t="s">
        <v>55</v>
      </c>
      <c r="BK575" t="s">
        <v>78</v>
      </c>
      <c r="BL575" t="s">
        <v>78</v>
      </c>
      <c r="BM575" t="s">
        <v>78</v>
      </c>
      <c r="BN575" t="s">
        <v>55</v>
      </c>
      <c r="BO575" t="s">
        <v>78</v>
      </c>
      <c r="BP575" t="s">
        <v>78</v>
      </c>
      <c r="BQ575" t="s">
        <v>4432</v>
      </c>
      <c r="BR575">
        <v>1961</v>
      </c>
      <c r="BS575" s="45">
        <v>40357</v>
      </c>
      <c r="BT575" s="45">
        <v>41114</v>
      </c>
    </row>
    <row r="576" spans="1:72" x14ac:dyDescent="0.25">
      <c r="A576">
        <v>573</v>
      </c>
      <c r="B576">
        <v>53740</v>
      </c>
      <c r="C576">
        <v>57531</v>
      </c>
      <c r="D576" t="s">
        <v>3781</v>
      </c>
      <c r="E576" t="s">
        <v>6550</v>
      </c>
      <c r="F576">
        <v>0</v>
      </c>
      <c r="H576">
        <v>0</v>
      </c>
      <c r="J576">
        <v>0</v>
      </c>
      <c r="O576">
        <v>2225509</v>
      </c>
      <c r="P576">
        <v>6277322</v>
      </c>
      <c r="Q576">
        <v>3</v>
      </c>
      <c r="R576">
        <v>38.102800000000002</v>
      </c>
      <c r="S576">
        <v>-121.48820000000001</v>
      </c>
      <c r="T576" t="s">
        <v>3778</v>
      </c>
      <c r="U576" t="s">
        <v>970</v>
      </c>
      <c r="V576" t="s">
        <v>87</v>
      </c>
      <c r="W576" t="s">
        <v>87</v>
      </c>
      <c r="X576" t="s">
        <v>4474</v>
      </c>
      <c r="Y576" t="s">
        <v>59</v>
      </c>
      <c r="Z576" t="s">
        <v>4334</v>
      </c>
      <c r="AC576">
        <v>41338</v>
      </c>
      <c r="AD576" t="s">
        <v>4476</v>
      </c>
      <c r="AE576" t="s">
        <v>4558</v>
      </c>
      <c r="AF576" t="s">
        <v>5180</v>
      </c>
      <c r="AG576" t="s">
        <v>3777</v>
      </c>
      <c r="AH576" t="s">
        <v>6551</v>
      </c>
      <c r="AJ576" t="s">
        <v>3777</v>
      </c>
      <c r="AK576">
        <v>1</v>
      </c>
      <c r="AL576" t="s">
        <v>4474</v>
      </c>
      <c r="AM576" t="s">
        <v>78</v>
      </c>
      <c r="AN576">
        <v>180400121106</v>
      </c>
      <c r="AO576" t="s">
        <v>78</v>
      </c>
      <c r="AP576">
        <v>115.2</v>
      </c>
      <c r="AQ576" t="s">
        <v>78</v>
      </c>
      <c r="AR576" t="s">
        <v>4430</v>
      </c>
      <c r="AS576" t="s">
        <v>4431</v>
      </c>
      <c r="AT576" t="s">
        <v>78</v>
      </c>
      <c r="AU576" t="s">
        <v>78</v>
      </c>
      <c r="AV576" t="s">
        <v>78</v>
      </c>
      <c r="AW576" t="s">
        <v>78</v>
      </c>
      <c r="AX576" t="s">
        <v>78</v>
      </c>
      <c r="AY576" t="s">
        <v>78</v>
      </c>
      <c r="AZ576" t="s">
        <v>78</v>
      </c>
      <c r="BA576" t="s">
        <v>78</v>
      </c>
      <c r="BB576" t="s">
        <v>78</v>
      </c>
      <c r="BC576" t="s">
        <v>78</v>
      </c>
      <c r="BD576" t="s">
        <v>55</v>
      </c>
      <c r="BE576" t="s">
        <v>78</v>
      </c>
      <c r="BF576" t="s">
        <v>78</v>
      </c>
      <c r="BG576" t="s">
        <v>78</v>
      </c>
      <c r="BH576" t="s">
        <v>78</v>
      </c>
      <c r="BI576" t="s">
        <v>78</v>
      </c>
      <c r="BJ576" t="s">
        <v>78</v>
      </c>
      <c r="BK576" t="s">
        <v>78</v>
      </c>
      <c r="BL576" t="s">
        <v>78</v>
      </c>
      <c r="BM576" t="s">
        <v>78</v>
      </c>
      <c r="BN576" t="s">
        <v>55</v>
      </c>
      <c r="BO576" t="s">
        <v>55</v>
      </c>
      <c r="BP576" t="s">
        <v>78</v>
      </c>
      <c r="BQ576" t="s">
        <v>4468</v>
      </c>
      <c r="BR576">
        <v>1800</v>
      </c>
      <c r="BS576" s="45">
        <v>40357</v>
      </c>
      <c r="BT576" s="45">
        <v>41120</v>
      </c>
    </row>
    <row r="577" spans="1:72" x14ac:dyDescent="0.25">
      <c r="A577">
        <v>574</v>
      </c>
      <c r="B577">
        <v>53741</v>
      </c>
      <c r="C577">
        <v>57532</v>
      </c>
      <c r="D577" t="s">
        <v>3782</v>
      </c>
      <c r="E577" t="s">
        <v>6552</v>
      </c>
      <c r="F577">
        <v>0</v>
      </c>
      <c r="H577">
        <v>0</v>
      </c>
      <c r="J577">
        <v>0</v>
      </c>
      <c r="O577">
        <v>2239007</v>
      </c>
      <c r="P577">
        <v>6289008</v>
      </c>
      <c r="Q577">
        <v>3</v>
      </c>
      <c r="R577">
        <v>38.1402</v>
      </c>
      <c r="S577">
        <v>-121.4481</v>
      </c>
      <c r="T577" t="s">
        <v>3784</v>
      </c>
      <c r="U577" t="s">
        <v>4106</v>
      </c>
      <c r="V577" t="s">
        <v>87</v>
      </c>
      <c r="W577" t="s">
        <v>87</v>
      </c>
      <c r="X577" t="s">
        <v>4474</v>
      </c>
      <c r="Y577" t="s">
        <v>59</v>
      </c>
      <c r="Z577" t="s">
        <v>4859</v>
      </c>
      <c r="AC577">
        <v>41338</v>
      </c>
      <c r="AD577" t="s">
        <v>4476</v>
      </c>
      <c r="AE577" t="s">
        <v>4558</v>
      </c>
      <c r="AF577" t="s">
        <v>4106</v>
      </c>
      <c r="AG577" t="s">
        <v>3783</v>
      </c>
      <c r="AH577" t="s">
        <v>6553</v>
      </c>
      <c r="AJ577" t="s">
        <v>3783</v>
      </c>
      <c r="AK577">
        <v>1</v>
      </c>
      <c r="AL577" t="s">
        <v>4474</v>
      </c>
      <c r="AM577" t="s">
        <v>78</v>
      </c>
      <c r="AN577">
        <v>180400121105</v>
      </c>
      <c r="AO577" t="s">
        <v>78</v>
      </c>
      <c r="AP577">
        <v>228</v>
      </c>
      <c r="AQ577" t="s">
        <v>78</v>
      </c>
      <c r="AR577" t="s">
        <v>4430</v>
      </c>
      <c r="AS577" t="s">
        <v>4431</v>
      </c>
      <c r="AT577" t="s">
        <v>78</v>
      </c>
      <c r="AU577" t="s">
        <v>78</v>
      </c>
      <c r="AV577" t="s">
        <v>78</v>
      </c>
      <c r="AW577" t="s">
        <v>78</v>
      </c>
      <c r="AX577" t="s">
        <v>78</v>
      </c>
      <c r="AY577" t="s">
        <v>78</v>
      </c>
      <c r="AZ577" t="s">
        <v>78</v>
      </c>
      <c r="BA577" t="s">
        <v>78</v>
      </c>
      <c r="BB577" t="s">
        <v>78</v>
      </c>
      <c r="BC577" t="s">
        <v>78</v>
      </c>
      <c r="BD577" t="s">
        <v>55</v>
      </c>
      <c r="BE577" t="s">
        <v>78</v>
      </c>
      <c r="BF577" t="s">
        <v>78</v>
      </c>
      <c r="BG577" t="s">
        <v>78</v>
      </c>
      <c r="BH577" t="s">
        <v>78</v>
      </c>
      <c r="BI577" t="s">
        <v>78</v>
      </c>
      <c r="BJ577" t="s">
        <v>78</v>
      </c>
      <c r="BK577" t="s">
        <v>78</v>
      </c>
      <c r="BL577" t="s">
        <v>78</v>
      </c>
      <c r="BM577" t="s">
        <v>78</v>
      </c>
      <c r="BN577" t="s">
        <v>55</v>
      </c>
      <c r="BO577" t="s">
        <v>55</v>
      </c>
      <c r="BP577" t="s">
        <v>78</v>
      </c>
      <c r="BQ577" t="s">
        <v>4468</v>
      </c>
      <c r="BR577">
        <v>1800</v>
      </c>
      <c r="BS577" s="45">
        <v>40454</v>
      </c>
      <c r="BT577" s="45">
        <v>41120</v>
      </c>
    </row>
    <row r="578" spans="1:72" x14ac:dyDescent="0.25">
      <c r="A578">
        <v>575</v>
      </c>
      <c r="B578">
        <v>53747</v>
      </c>
      <c r="C578">
        <v>57541</v>
      </c>
      <c r="D578" t="s">
        <v>3787</v>
      </c>
      <c r="E578" t="s">
        <v>6554</v>
      </c>
      <c r="F578">
        <v>0</v>
      </c>
      <c r="H578">
        <v>0</v>
      </c>
      <c r="J578">
        <v>0</v>
      </c>
      <c r="O578">
        <v>1966746</v>
      </c>
      <c r="P578">
        <v>6680837</v>
      </c>
      <c r="Q578">
        <v>2</v>
      </c>
      <c r="R578">
        <v>38.561999999999998</v>
      </c>
      <c r="S578">
        <v>-121.58320000000001</v>
      </c>
      <c r="T578" t="s">
        <v>137</v>
      </c>
      <c r="U578" t="s">
        <v>3788</v>
      </c>
      <c r="V578" t="s">
        <v>87</v>
      </c>
      <c r="W578" t="s">
        <v>87</v>
      </c>
      <c r="X578" t="s">
        <v>4538</v>
      </c>
      <c r="Y578" t="s">
        <v>170</v>
      </c>
      <c r="Z578" t="s">
        <v>4657</v>
      </c>
      <c r="AB578" t="s">
        <v>6555</v>
      </c>
      <c r="AC578">
        <v>41338</v>
      </c>
      <c r="AD578" t="s">
        <v>4476</v>
      </c>
      <c r="AE578" t="s">
        <v>4540</v>
      </c>
      <c r="AF578" t="s">
        <v>5494</v>
      </c>
      <c r="AG578" t="s">
        <v>1441</v>
      </c>
      <c r="AH578" t="s">
        <v>6556</v>
      </c>
      <c r="AJ578" t="s">
        <v>1441</v>
      </c>
      <c r="AK578">
        <v>1</v>
      </c>
      <c r="AL578" t="s">
        <v>4538</v>
      </c>
      <c r="AM578" t="s">
        <v>78</v>
      </c>
      <c r="AN578">
        <v>180201630302</v>
      </c>
      <c r="AO578" t="s">
        <v>78</v>
      </c>
      <c r="AP578">
        <v>3267</v>
      </c>
      <c r="AQ578" t="s">
        <v>78</v>
      </c>
      <c r="AR578" t="s">
        <v>4430</v>
      </c>
      <c r="AS578" t="s">
        <v>4431</v>
      </c>
      <c r="AT578" t="s">
        <v>78</v>
      </c>
      <c r="AU578" t="s">
        <v>78</v>
      </c>
      <c r="AV578" t="s">
        <v>78</v>
      </c>
      <c r="AW578" t="s">
        <v>78</v>
      </c>
      <c r="AX578" t="s">
        <v>78</v>
      </c>
      <c r="AY578" t="s">
        <v>55</v>
      </c>
      <c r="AZ578" t="s">
        <v>78</v>
      </c>
      <c r="BA578" t="s">
        <v>78</v>
      </c>
      <c r="BB578" t="s">
        <v>78</v>
      </c>
      <c r="BC578" t="s">
        <v>78</v>
      </c>
      <c r="BD578" t="s">
        <v>55</v>
      </c>
      <c r="BE578" t="s">
        <v>78</v>
      </c>
      <c r="BF578" t="s">
        <v>78</v>
      </c>
      <c r="BG578" t="s">
        <v>78</v>
      </c>
      <c r="BH578" t="s">
        <v>78</v>
      </c>
      <c r="BI578" t="s">
        <v>78</v>
      </c>
      <c r="BJ578" t="s">
        <v>78</v>
      </c>
      <c r="BK578" t="s">
        <v>78</v>
      </c>
      <c r="BL578" t="s">
        <v>78</v>
      </c>
      <c r="BM578" t="s">
        <v>78</v>
      </c>
      <c r="BN578" t="s">
        <v>55</v>
      </c>
      <c r="BO578" t="s">
        <v>78</v>
      </c>
      <c r="BP578" t="s">
        <v>78</v>
      </c>
      <c r="BQ578" t="s">
        <v>4432</v>
      </c>
      <c r="BR578">
        <v>1906</v>
      </c>
      <c r="BS578" s="45">
        <v>40359</v>
      </c>
      <c r="BT578" s="45">
        <v>41121</v>
      </c>
    </row>
    <row r="579" spans="1:72" x14ac:dyDescent="0.25">
      <c r="A579">
        <v>576</v>
      </c>
      <c r="B579">
        <v>53755</v>
      </c>
      <c r="C579">
        <v>57570</v>
      </c>
      <c r="D579" t="s">
        <v>3814</v>
      </c>
      <c r="E579" t="s">
        <v>6557</v>
      </c>
      <c r="F579">
        <v>1</v>
      </c>
      <c r="G579" t="s">
        <v>4420</v>
      </c>
      <c r="H579">
        <v>3</v>
      </c>
      <c r="I579" t="s">
        <v>4421</v>
      </c>
      <c r="J579">
        <v>26</v>
      </c>
      <c r="N579" t="s">
        <v>4423</v>
      </c>
      <c r="O579">
        <v>2120887</v>
      </c>
      <c r="P579">
        <v>6242257</v>
      </c>
      <c r="Q579">
        <v>3</v>
      </c>
      <c r="R579">
        <v>37.814399999999999</v>
      </c>
      <c r="S579">
        <v>-121.6058</v>
      </c>
      <c r="T579" t="s">
        <v>137</v>
      </c>
      <c r="U579" t="s">
        <v>1556</v>
      </c>
      <c r="V579" t="s">
        <v>87</v>
      </c>
      <c r="W579" t="s">
        <v>87</v>
      </c>
      <c r="X579" t="s">
        <v>4474</v>
      </c>
      <c r="Y579" t="s">
        <v>94</v>
      </c>
      <c r="Z579" t="s">
        <v>5217</v>
      </c>
      <c r="AB579" t="s">
        <v>6558</v>
      </c>
      <c r="AC579">
        <v>41338</v>
      </c>
      <c r="AD579" t="s">
        <v>4476</v>
      </c>
      <c r="AE579" t="s">
        <v>3435</v>
      </c>
      <c r="AF579" t="s">
        <v>6559</v>
      </c>
      <c r="AG579" t="s">
        <v>3815</v>
      </c>
      <c r="AH579" t="s">
        <v>6560</v>
      </c>
      <c r="AI579" t="s">
        <v>6561</v>
      </c>
      <c r="AJ579" t="s">
        <v>3815</v>
      </c>
      <c r="AK579">
        <v>1</v>
      </c>
      <c r="AL579" t="s">
        <v>4474</v>
      </c>
      <c r="AM579" t="s">
        <v>78</v>
      </c>
      <c r="AN579">
        <v>180400030604</v>
      </c>
      <c r="AO579" t="s">
        <v>78</v>
      </c>
      <c r="AP579" t="s">
        <v>78</v>
      </c>
      <c r="AQ579" t="s">
        <v>78</v>
      </c>
      <c r="AR579" t="s">
        <v>4430</v>
      </c>
      <c r="AS579" t="s">
        <v>4431</v>
      </c>
      <c r="AT579" t="s">
        <v>78</v>
      </c>
      <c r="AU579" t="s">
        <v>78</v>
      </c>
      <c r="AV579" t="s">
        <v>78</v>
      </c>
      <c r="AW579" t="s">
        <v>78</v>
      </c>
      <c r="AX579" t="s">
        <v>78</v>
      </c>
      <c r="AY579" t="s">
        <v>78</v>
      </c>
      <c r="AZ579" t="s">
        <v>78</v>
      </c>
      <c r="BA579" t="s">
        <v>78</v>
      </c>
      <c r="BB579" t="s">
        <v>78</v>
      </c>
      <c r="BC579" t="s">
        <v>55</v>
      </c>
      <c r="BD579" t="s">
        <v>55</v>
      </c>
      <c r="BE579" t="s">
        <v>78</v>
      </c>
      <c r="BF579" t="s">
        <v>78</v>
      </c>
      <c r="BG579" t="s">
        <v>55</v>
      </c>
      <c r="BH579" t="s">
        <v>78</v>
      </c>
      <c r="BI579" t="s">
        <v>78</v>
      </c>
      <c r="BJ579" t="s">
        <v>78</v>
      </c>
      <c r="BK579" t="s">
        <v>78</v>
      </c>
      <c r="BL579" t="s">
        <v>78</v>
      </c>
      <c r="BM579" t="s">
        <v>78</v>
      </c>
      <c r="BN579" t="s">
        <v>78</v>
      </c>
      <c r="BO579" t="s">
        <v>55</v>
      </c>
      <c r="BP579" t="s">
        <v>78</v>
      </c>
      <c r="BQ579" t="s">
        <v>4432</v>
      </c>
      <c r="BR579">
        <v>1917</v>
      </c>
      <c r="BS579" s="45">
        <v>40361</v>
      </c>
      <c r="BT579" s="45">
        <v>41122</v>
      </c>
    </row>
    <row r="580" spans="1:72" x14ac:dyDescent="0.25">
      <c r="A580">
        <v>577</v>
      </c>
      <c r="B580">
        <v>53756</v>
      </c>
      <c r="C580">
        <v>57573</v>
      </c>
      <c r="D580" t="s">
        <v>3818</v>
      </c>
      <c r="E580" t="s">
        <v>6562</v>
      </c>
      <c r="F580">
        <v>5</v>
      </c>
      <c r="G580" t="s">
        <v>87</v>
      </c>
      <c r="H580">
        <v>3</v>
      </c>
      <c r="I580" t="s">
        <v>4421</v>
      </c>
      <c r="J580">
        <v>35</v>
      </c>
      <c r="N580" t="s">
        <v>4423</v>
      </c>
      <c r="O580">
        <v>1852757</v>
      </c>
      <c r="P580">
        <v>6675901</v>
      </c>
      <c r="Q580">
        <v>2</v>
      </c>
      <c r="R580">
        <v>38.249000000000002</v>
      </c>
      <c r="S580">
        <v>-121.6022</v>
      </c>
      <c r="T580" t="s">
        <v>137</v>
      </c>
      <c r="U580" t="s">
        <v>1590</v>
      </c>
      <c r="V580" t="s">
        <v>87</v>
      </c>
      <c r="W580" t="s">
        <v>87</v>
      </c>
      <c r="X580" t="s">
        <v>4538</v>
      </c>
      <c r="Y580" t="s">
        <v>341</v>
      </c>
      <c r="Z580" t="s">
        <v>4613</v>
      </c>
      <c r="AB580" t="s">
        <v>6563</v>
      </c>
      <c r="AC580">
        <v>41338</v>
      </c>
      <c r="AD580" t="s">
        <v>4476</v>
      </c>
      <c r="AE580" t="s">
        <v>4540</v>
      </c>
      <c r="AF580" t="s">
        <v>4546</v>
      </c>
      <c r="AG580" t="s">
        <v>1073</v>
      </c>
      <c r="AH580" t="s">
        <v>6564</v>
      </c>
      <c r="AI580" t="s">
        <v>6565</v>
      </c>
      <c r="AJ580" t="s">
        <v>1073</v>
      </c>
      <c r="AK580">
        <v>1</v>
      </c>
      <c r="AL580" t="s">
        <v>4538</v>
      </c>
      <c r="AM580" t="s">
        <v>78</v>
      </c>
      <c r="AN580">
        <v>180201630606</v>
      </c>
      <c r="AO580" t="s">
        <v>78</v>
      </c>
      <c r="AP580">
        <v>1103</v>
      </c>
      <c r="AQ580" t="s">
        <v>78</v>
      </c>
      <c r="AR580" t="s">
        <v>4430</v>
      </c>
      <c r="AS580" t="s">
        <v>4431</v>
      </c>
      <c r="AT580" t="s">
        <v>78</v>
      </c>
      <c r="AU580" t="s">
        <v>78</v>
      </c>
      <c r="AV580" t="s">
        <v>78</v>
      </c>
      <c r="AW580" t="s">
        <v>78</v>
      </c>
      <c r="AX580" t="s">
        <v>78</v>
      </c>
      <c r="AY580" t="s">
        <v>78</v>
      </c>
      <c r="AZ580" t="s">
        <v>78</v>
      </c>
      <c r="BA580" t="s">
        <v>78</v>
      </c>
      <c r="BB580" t="s">
        <v>78</v>
      </c>
      <c r="BC580" t="s">
        <v>78</v>
      </c>
      <c r="BD580" t="s">
        <v>55</v>
      </c>
      <c r="BE580" t="s">
        <v>78</v>
      </c>
      <c r="BF580" t="s">
        <v>78</v>
      </c>
      <c r="BG580" t="s">
        <v>78</v>
      </c>
      <c r="BH580" t="s">
        <v>78</v>
      </c>
      <c r="BI580" t="s">
        <v>78</v>
      </c>
      <c r="BJ580" t="s">
        <v>78</v>
      </c>
      <c r="BK580" t="s">
        <v>78</v>
      </c>
      <c r="BL580" t="s">
        <v>78</v>
      </c>
      <c r="BM580" t="s">
        <v>78</v>
      </c>
      <c r="BN580" t="s">
        <v>55</v>
      </c>
      <c r="BO580" t="s">
        <v>55</v>
      </c>
      <c r="BP580" t="s">
        <v>78</v>
      </c>
      <c r="BQ580" t="s">
        <v>4432</v>
      </c>
      <c r="BR580">
        <v>1800</v>
      </c>
      <c r="BS580" s="45">
        <v>40359</v>
      </c>
      <c r="BT580" s="45" t="s">
        <v>6566</v>
      </c>
    </row>
    <row r="581" spans="1:72" x14ac:dyDescent="0.25">
      <c r="A581">
        <v>578</v>
      </c>
      <c r="B581">
        <v>53513</v>
      </c>
      <c r="C581">
        <v>57604</v>
      </c>
      <c r="D581" t="s">
        <v>3330</v>
      </c>
      <c r="E581" t="s">
        <v>6567</v>
      </c>
      <c r="F581">
        <v>0</v>
      </c>
      <c r="H581">
        <v>0</v>
      </c>
      <c r="J581">
        <v>0</v>
      </c>
      <c r="O581">
        <v>2185367</v>
      </c>
      <c r="P581">
        <v>6287661</v>
      </c>
      <c r="Q581">
        <v>3</v>
      </c>
      <c r="R581">
        <v>37.992800000000003</v>
      </c>
      <c r="S581">
        <v>-121.4508</v>
      </c>
      <c r="U581" t="s">
        <v>57</v>
      </c>
      <c r="V581" t="s">
        <v>87</v>
      </c>
      <c r="W581" t="s">
        <v>87</v>
      </c>
      <c r="X581" t="s">
        <v>4474</v>
      </c>
      <c r="Y581" t="s">
        <v>59</v>
      </c>
      <c r="Z581" t="s">
        <v>4853</v>
      </c>
      <c r="AA581" t="s">
        <v>6568</v>
      </c>
      <c r="AB581" t="s">
        <v>6569</v>
      </c>
      <c r="AC581">
        <v>41331</v>
      </c>
      <c r="AD581" t="s">
        <v>4476</v>
      </c>
      <c r="AE581" t="s">
        <v>3435</v>
      </c>
      <c r="AF581" t="s">
        <v>4870</v>
      </c>
      <c r="AG581" t="s">
        <v>3331</v>
      </c>
      <c r="AH581" t="s">
        <v>6570</v>
      </c>
      <c r="AJ581" t="s">
        <v>3331</v>
      </c>
      <c r="AK581">
        <v>1</v>
      </c>
      <c r="AL581" t="s">
        <v>4474</v>
      </c>
      <c r="AM581" t="s">
        <v>78</v>
      </c>
      <c r="AN581">
        <v>180400030504</v>
      </c>
      <c r="AO581" t="s">
        <v>78</v>
      </c>
      <c r="AP581" t="s">
        <v>78</v>
      </c>
      <c r="AQ581" t="s">
        <v>78</v>
      </c>
      <c r="AR581" t="s">
        <v>4430</v>
      </c>
      <c r="AS581" t="s">
        <v>4431</v>
      </c>
      <c r="AT581" t="s">
        <v>78</v>
      </c>
      <c r="AU581" t="s">
        <v>78</v>
      </c>
      <c r="AV581" t="s">
        <v>78</v>
      </c>
      <c r="AW581" t="s">
        <v>78</v>
      </c>
      <c r="AX581" t="s">
        <v>78</v>
      </c>
      <c r="AY581" t="s">
        <v>78</v>
      </c>
      <c r="AZ581" t="s">
        <v>78</v>
      </c>
      <c r="BA581" t="s">
        <v>78</v>
      </c>
      <c r="BB581" t="s">
        <v>78</v>
      </c>
      <c r="BC581" t="s">
        <v>78</v>
      </c>
      <c r="BD581" t="s">
        <v>55</v>
      </c>
      <c r="BE581" t="s">
        <v>78</v>
      </c>
      <c r="BF581" t="s">
        <v>78</v>
      </c>
      <c r="BG581" t="s">
        <v>78</v>
      </c>
      <c r="BH581" t="s">
        <v>78</v>
      </c>
      <c r="BI581" t="s">
        <v>78</v>
      </c>
      <c r="BJ581" t="s">
        <v>78</v>
      </c>
      <c r="BK581" t="s">
        <v>78</v>
      </c>
      <c r="BL581" t="s">
        <v>78</v>
      </c>
      <c r="BM581" t="s">
        <v>78</v>
      </c>
      <c r="BN581" t="s">
        <v>55</v>
      </c>
      <c r="BO581" t="s">
        <v>55</v>
      </c>
      <c r="BP581" t="s">
        <v>78</v>
      </c>
      <c r="BQ581" t="s">
        <v>4432</v>
      </c>
      <c r="BR581">
        <v>1800</v>
      </c>
      <c r="BS581" s="45">
        <v>40359</v>
      </c>
      <c r="BT581" s="45">
        <v>41123</v>
      </c>
    </row>
    <row r="582" spans="1:72" x14ac:dyDescent="0.25">
      <c r="A582">
        <v>579</v>
      </c>
      <c r="B582">
        <v>53160</v>
      </c>
      <c r="C582">
        <v>58312</v>
      </c>
      <c r="D582" t="s">
        <v>3199</v>
      </c>
      <c r="E582" t="s">
        <v>6571</v>
      </c>
      <c r="F582">
        <v>0</v>
      </c>
      <c r="H582">
        <v>0</v>
      </c>
      <c r="J582">
        <v>0</v>
      </c>
      <c r="O582">
        <v>1872808</v>
      </c>
      <c r="P582">
        <v>6639948</v>
      </c>
      <c r="Q582">
        <v>2</v>
      </c>
      <c r="R582">
        <v>38.304400000000001</v>
      </c>
      <c r="S582">
        <v>-121.7272</v>
      </c>
      <c r="U582" t="s">
        <v>3201</v>
      </c>
      <c r="V582" t="s">
        <v>87</v>
      </c>
      <c r="W582" t="s">
        <v>87</v>
      </c>
      <c r="X582" t="s">
        <v>4538</v>
      </c>
      <c r="Y582" t="s">
        <v>77</v>
      </c>
      <c r="Z582" t="s">
        <v>4551</v>
      </c>
      <c r="AA582" t="s">
        <v>6572</v>
      </c>
      <c r="AC582">
        <v>41319</v>
      </c>
      <c r="AD582" t="s">
        <v>4476</v>
      </c>
      <c r="AE582" t="s">
        <v>4540</v>
      </c>
      <c r="AF582" t="s">
        <v>4546</v>
      </c>
      <c r="AG582" t="s">
        <v>3200</v>
      </c>
      <c r="AH582" t="s">
        <v>6573</v>
      </c>
      <c r="AJ582" t="s">
        <v>3200</v>
      </c>
      <c r="AK582">
        <v>1</v>
      </c>
      <c r="AL582" t="s">
        <v>4538</v>
      </c>
      <c r="AM582" t="s">
        <v>78</v>
      </c>
      <c r="AN582">
        <v>180201630606</v>
      </c>
      <c r="AO582" t="s">
        <v>78</v>
      </c>
      <c r="AP582">
        <v>670</v>
      </c>
      <c r="AQ582" t="s">
        <v>78</v>
      </c>
      <c r="AR582" t="s">
        <v>4430</v>
      </c>
      <c r="AS582" t="s">
        <v>4431</v>
      </c>
      <c r="AT582" t="s">
        <v>78</v>
      </c>
      <c r="AU582" t="s">
        <v>78</v>
      </c>
      <c r="AV582" t="s">
        <v>78</v>
      </c>
      <c r="AW582" t="s">
        <v>78</v>
      </c>
      <c r="AX582" t="s">
        <v>78</v>
      </c>
      <c r="AY582" t="s">
        <v>78</v>
      </c>
      <c r="AZ582" t="s">
        <v>78</v>
      </c>
      <c r="BA582" t="s">
        <v>78</v>
      </c>
      <c r="BB582" t="s">
        <v>78</v>
      </c>
      <c r="BC582" t="s">
        <v>78</v>
      </c>
      <c r="BD582" t="s">
        <v>55</v>
      </c>
      <c r="BE582" t="s">
        <v>78</v>
      </c>
      <c r="BF582" t="s">
        <v>78</v>
      </c>
      <c r="BG582" t="s">
        <v>78</v>
      </c>
      <c r="BH582" t="s">
        <v>78</v>
      </c>
      <c r="BI582" t="s">
        <v>78</v>
      </c>
      <c r="BJ582" t="s">
        <v>78</v>
      </c>
      <c r="BK582" t="s">
        <v>78</v>
      </c>
      <c r="BL582" t="s">
        <v>78</v>
      </c>
      <c r="BM582" t="s">
        <v>78</v>
      </c>
      <c r="BN582" t="s">
        <v>55</v>
      </c>
      <c r="BO582" t="s">
        <v>78</v>
      </c>
      <c r="BP582" t="s">
        <v>78</v>
      </c>
      <c r="BQ582" t="s">
        <v>4432</v>
      </c>
      <c r="BR582">
        <v>1950</v>
      </c>
      <c r="BS582" s="45">
        <v>40385</v>
      </c>
      <c r="BT582" s="45">
        <v>41165</v>
      </c>
    </row>
    <row r="583" spans="1:72" x14ac:dyDescent="0.25">
      <c r="A583">
        <v>580</v>
      </c>
      <c r="B583">
        <v>53161</v>
      </c>
      <c r="C583">
        <v>58313</v>
      </c>
      <c r="D583" t="s">
        <v>3214</v>
      </c>
      <c r="E583" t="s">
        <v>6574</v>
      </c>
      <c r="F583">
        <v>6</v>
      </c>
      <c r="G583" t="s">
        <v>87</v>
      </c>
      <c r="H583">
        <v>2</v>
      </c>
      <c r="I583" t="s">
        <v>4421</v>
      </c>
      <c r="J583">
        <v>26</v>
      </c>
      <c r="N583" t="s">
        <v>4423</v>
      </c>
      <c r="O583">
        <v>1883841</v>
      </c>
      <c r="P583">
        <v>6643892</v>
      </c>
      <c r="Q583">
        <v>2</v>
      </c>
      <c r="R583">
        <v>38.334699999999998</v>
      </c>
      <c r="S583">
        <v>-121.71339999999999</v>
      </c>
      <c r="U583" t="s">
        <v>1551</v>
      </c>
      <c r="V583" t="s">
        <v>87</v>
      </c>
      <c r="W583" t="s">
        <v>87</v>
      </c>
      <c r="X583" t="s">
        <v>4538</v>
      </c>
      <c r="Y583" t="s">
        <v>77</v>
      </c>
      <c r="Z583" t="s">
        <v>4551</v>
      </c>
      <c r="AA583" t="s">
        <v>6575</v>
      </c>
      <c r="AC583">
        <v>41319</v>
      </c>
      <c r="AD583" t="s">
        <v>4476</v>
      </c>
      <c r="AE583" t="s">
        <v>4540</v>
      </c>
      <c r="AF583" t="s">
        <v>4546</v>
      </c>
      <c r="AG583" t="s">
        <v>3215</v>
      </c>
      <c r="AH583" t="s">
        <v>6576</v>
      </c>
      <c r="AI583" t="s">
        <v>6577</v>
      </c>
      <c r="AJ583" t="s">
        <v>6578</v>
      </c>
      <c r="AK583">
        <v>1</v>
      </c>
      <c r="AL583" t="s">
        <v>4538</v>
      </c>
      <c r="AM583" t="s">
        <v>78</v>
      </c>
      <c r="AN583">
        <v>180201630606</v>
      </c>
      <c r="AO583" t="s">
        <v>78</v>
      </c>
      <c r="AP583">
        <v>320</v>
      </c>
      <c r="AQ583" t="s">
        <v>78</v>
      </c>
      <c r="AR583" t="s">
        <v>4430</v>
      </c>
      <c r="AS583" t="s">
        <v>4431</v>
      </c>
      <c r="AT583" t="s">
        <v>78</v>
      </c>
      <c r="AU583" t="s">
        <v>78</v>
      </c>
      <c r="AV583" t="s">
        <v>78</v>
      </c>
      <c r="AW583" t="s">
        <v>78</v>
      </c>
      <c r="AX583" t="s">
        <v>78</v>
      </c>
      <c r="AY583" t="s">
        <v>78</v>
      </c>
      <c r="AZ583" t="s">
        <v>78</v>
      </c>
      <c r="BA583" t="s">
        <v>78</v>
      </c>
      <c r="BB583" t="s">
        <v>78</v>
      </c>
      <c r="BC583" t="s">
        <v>78</v>
      </c>
      <c r="BD583" t="s">
        <v>55</v>
      </c>
      <c r="BE583" t="s">
        <v>78</v>
      </c>
      <c r="BF583" t="s">
        <v>78</v>
      </c>
      <c r="BG583" t="s">
        <v>78</v>
      </c>
      <c r="BH583" t="s">
        <v>78</v>
      </c>
      <c r="BI583" t="s">
        <v>78</v>
      </c>
      <c r="BJ583" t="s">
        <v>78</v>
      </c>
      <c r="BK583" t="s">
        <v>78</v>
      </c>
      <c r="BL583" t="s">
        <v>78</v>
      </c>
      <c r="BM583" t="s">
        <v>78</v>
      </c>
      <c r="BN583" t="s">
        <v>55</v>
      </c>
      <c r="BO583" t="s">
        <v>78</v>
      </c>
      <c r="BP583" t="s">
        <v>78</v>
      </c>
      <c r="BQ583" t="s">
        <v>4432</v>
      </c>
      <c r="BR583">
        <v>1954</v>
      </c>
      <c r="BS583" s="45">
        <v>40385</v>
      </c>
      <c r="BT583" s="45">
        <v>41165</v>
      </c>
    </row>
    <row r="584" spans="1:72" x14ac:dyDescent="0.25">
      <c r="A584">
        <v>581</v>
      </c>
      <c r="B584">
        <v>53806</v>
      </c>
      <c r="C584">
        <v>57628</v>
      </c>
      <c r="D584" t="s">
        <v>3838</v>
      </c>
      <c r="E584" t="s">
        <v>6579</v>
      </c>
      <c r="F584">
        <v>1</v>
      </c>
      <c r="G584" t="s">
        <v>87</v>
      </c>
      <c r="H584">
        <v>4</v>
      </c>
      <c r="I584" t="s">
        <v>4421</v>
      </c>
      <c r="J584">
        <v>28</v>
      </c>
      <c r="N584" t="s">
        <v>4423</v>
      </c>
      <c r="O584">
        <v>2156509</v>
      </c>
      <c r="P584">
        <v>6261253</v>
      </c>
      <c r="Q584">
        <v>3</v>
      </c>
      <c r="R584">
        <v>37.912799999999997</v>
      </c>
      <c r="S584">
        <v>-121.5414</v>
      </c>
      <c r="T584" t="s">
        <v>1418</v>
      </c>
      <c r="U584" t="s">
        <v>3837</v>
      </c>
      <c r="V584" t="s">
        <v>87</v>
      </c>
      <c r="W584" t="s">
        <v>87</v>
      </c>
      <c r="X584" t="s">
        <v>4474</v>
      </c>
      <c r="Y584" t="s">
        <v>59</v>
      </c>
      <c r="Z584" t="s">
        <v>4242</v>
      </c>
      <c r="AB584" t="s">
        <v>6580</v>
      </c>
      <c r="AC584">
        <v>41339</v>
      </c>
      <c r="AD584" t="s">
        <v>4476</v>
      </c>
      <c r="AE584" t="s">
        <v>3435</v>
      </c>
      <c r="AF584" t="s">
        <v>5169</v>
      </c>
      <c r="AG584" t="s">
        <v>2622</v>
      </c>
      <c r="AH584" t="s">
        <v>6581</v>
      </c>
      <c r="AI584" t="s">
        <v>6582</v>
      </c>
      <c r="AJ584" t="s">
        <v>2623</v>
      </c>
      <c r="AK584">
        <v>1</v>
      </c>
      <c r="AL584" t="s">
        <v>4474</v>
      </c>
      <c r="AM584" t="s">
        <v>78</v>
      </c>
      <c r="AN584">
        <v>180400030904</v>
      </c>
      <c r="AO584" t="s">
        <v>78</v>
      </c>
      <c r="AP584">
        <v>175.8</v>
      </c>
      <c r="AQ584" t="s">
        <v>78</v>
      </c>
      <c r="AR584" t="s">
        <v>4430</v>
      </c>
      <c r="AS584" t="s">
        <v>4431</v>
      </c>
      <c r="AT584" t="s">
        <v>78</v>
      </c>
      <c r="AU584" t="s">
        <v>78</v>
      </c>
      <c r="AV584" t="s">
        <v>78</v>
      </c>
      <c r="AW584" t="s">
        <v>78</v>
      </c>
      <c r="AX584" t="s">
        <v>78</v>
      </c>
      <c r="AY584" t="s">
        <v>78</v>
      </c>
      <c r="AZ584" t="s">
        <v>78</v>
      </c>
      <c r="BA584" t="s">
        <v>78</v>
      </c>
      <c r="BB584" t="s">
        <v>78</v>
      </c>
      <c r="BC584" t="s">
        <v>78</v>
      </c>
      <c r="BD584" t="s">
        <v>55</v>
      </c>
      <c r="BE584" t="s">
        <v>78</v>
      </c>
      <c r="BF584" t="s">
        <v>78</v>
      </c>
      <c r="BG584" t="s">
        <v>78</v>
      </c>
      <c r="BH584" t="s">
        <v>78</v>
      </c>
      <c r="BI584" t="s">
        <v>78</v>
      </c>
      <c r="BJ584" t="s">
        <v>78</v>
      </c>
      <c r="BK584" t="s">
        <v>78</v>
      </c>
      <c r="BL584" t="s">
        <v>78</v>
      </c>
      <c r="BM584" t="s">
        <v>78</v>
      </c>
      <c r="BN584" t="s">
        <v>55</v>
      </c>
      <c r="BO584" t="s">
        <v>55</v>
      </c>
      <c r="BP584" t="s">
        <v>78</v>
      </c>
      <c r="BQ584" t="s">
        <v>4468</v>
      </c>
      <c r="BR584">
        <v>1800</v>
      </c>
      <c r="BS584" s="45">
        <v>40359</v>
      </c>
      <c r="BT584" s="45">
        <v>41124</v>
      </c>
    </row>
    <row r="585" spans="1:72" x14ac:dyDescent="0.25">
      <c r="A585">
        <v>582</v>
      </c>
      <c r="B585">
        <v>53807</v>
      </c>
      <c r="C585">
        <v>57629</v>
      </c>
      <c r="D585" t="s">
        <v>3839</v>
      </c>
      <c r="E585" t="s">
        <v>6583</v>
      </c>
      <c r="F585">
        <v>1</v>
      </c>
      <c r="G585" t="s">
        <v>87</v>
      </c>
      <c r="H585">
        <v>4</v>
      </c>
      <c r="I585" t="s">
        <v>4421</v>
      </c>
      <c r="J585">
        <v>28</v>
      </c>
      <c r="N585" t="s">
        <v>4423</v>
      </c>
      <c r="O585">
        <v>2156509</v>
      </c>
      <c r="P585">
        <v>6261242</v>
      </c>
      <c r="Q585">
        <v>3</v>
      </c>
      <c r="R585">
        <v>37.912799999999997</v>
      </c>
      <c r="S585">
        <v>-121.5414</v>
      </c>
      <c r="T585" t="s">
        <v>604</v>
      </c>
      <c r="U585" t="s">
        <v>3837</v>
      </c>
      <c r="V585" t="s">
        <v>87</v>
      </c>
      <c r="W585" t="s">
        <v>87</v>
      </c>
      <c r="X585" t="s">
        <v>4474</v>
      </c>
      <c r="Y585" t="s">
        <v>59</v>
      </c>
      <c r="Z585" t="s">
        <v>4242</v>
      </c>
      <c r="AB585" t="s">
        <v>6584</v>
      </c>
      <c r="AC585">
        <v>41339</v>
      </c>
      <c r="AD585" t="s">
        <v>4476</v>
      </c>
      <c r="AE585" t="s">
        <v>3435</v>
      </c>
      <c r="AF585" t="s">
        <v>5169</v>
      </c>
      <c r="AG585" t="s">
        <v>2622</v>
      </c>
      <c r="AH585" t="s">
        <v>6581</v>
      </c>
      <c r="AI585" t="s">
        <v>6582</v>
      </c>
      <c r="AJ585" t="s">
        <v>2623</v>
      </c>
      <c r="AK585">
        <v>1</v>
      </c>
      <c r="AL585" t="s">
        <v>4474</v>
      </c>
      <c r="AM585" t="s">
        <v>78</v>
      </c>
      <c r="AN585">
        <v>180400030904</v>
      </c>
      <c r="AO585" t="s">
        <v>78</v>
      </c>
      <c r="AP585">
        <v>392.7</v>
      </c>
      <c r="AQ585" t="s">
        <v>78</v>
      </c>
      <c r="AR585" t="s">
        <v>4430</v>
      </c>
      <c r="AS585" t="s">
        <v>4431</v>
      </c>
      <c r="AT585" t="s">
        <v>78</v>
      </c>
      <c r="AU585" t="s">
        <v>78</v>
      </c>
      <c r="AV585" t="s">
        <v>78</v>
      </c>
      <c r="AW585" t="s">
        <v>78</v>
      </c>
      <c r="AX585" t="s">
        <v>78</v>
      </c>
      <c r="AY585" t="s">
        <v>78</v>
      </c>
      <c r="AZ585" t="s">
        <v>78</v>
      </c>
      <c r="BA585" t="s">
        <v>78</v>
      </c>
      <c r="BB585" t="s">
        <v>78</v>
      </c>
      <c r="BC585" t="s">
        <v>78</v>
      </c>
      <c r="BD585" t="s">
        <v>55</v>
      </c>
      <c r="BE585" t="s">
        <v>78</v>
      </c>
      <c r="BF585" t="s">
        <v>78</v>
      </c>
      <c r="BG585" t="s">
        <v>78</v>
      </c>
      <c r="BH585" t="s">
        <v>78</v>
      </c>
      <c r="BI585" t="s">
        <v>78</v>
      </c>
      <c r="BJ585" t="s">
        <v>78</v>
      </c>
      <c r="BK585" t="s">
        <v>78</v>
      </c>
      <c r="BL585" t="s">
        <v>78</v>
      </c>
      <c r="BM585" t="s">
        <v>78</v>
      </c>
      <c r="BN585" t="s">
        <v>55</v>
      </c>
      <c r="BO585" t="s">
        <v>55</v>
      </c>
      <c r="BP585" t="s">
        <v>78</v>
      </c>
      <c r="BQ585" t="s">
        <v>4468</v>
      </c>
      <c r="BR585">
        <v>1800</v>
      </c>
      <c r="BS585" s="45">
        <v>40359</v>
      </c>
      <c r="BT585" s="45">
        <v>41124</v>
      </c>
    </row>
    <row r="586" spans="1:72" x14ac:dyDescent="0.25">
      <c r="A586">
        <v>583</v>
      </c>
      <c r="B586">
        <v>53861</v>
      </c>
      <c r="C586">
        <v>57672</v>
      </c>
      <c r="D586" t="s">
        <v>3849</v>
      </c>
      <c r="E586" t="s">
        <v>6585</v>
      </c>
      <c r="F586">
        <v>4</v>
      </c>
      <c r="G586" t="s">
        <v>87</v>
      </c>
      <c r="H586">
        <v>4</v>
      </c>
      <c r="I586" t="s">
        <v>4421</v>
      </c>
      <c r="J586">
        <v>17</v>
      </c>
      <c r="N586" t="s">
        <v>4423</v>
      </c>
      <c r="O586">
        <v>1832313</v>
      </c>
      <c r="P586">
        <v>6685377</v>
      </c>
      <c r="Q586">
        <v>2</v>
      </c>
      <c r="R586">
        <v>38.192799999999998</v>
      </c>
      <c r="S586">
        <v>-121.56959999999999</v>
      </c>
      <c r="U586" t="s">
        <v>137</v>
      </c>
      <c r="V586" t="s">
        <v>87</v>
      </c>
      <c r="W586" t="s">
        <v>87</v>
      </c>
      <c r="X586" t="s">
        <v>4538</v>
      </c>
      <c r="Y586" t="s">
        <v>341</v>
      </c>
      <c r="Z586" t="s">
        <v>4613</v>
      </c>
      <c r="AC586">
        <v>41340</v>
      </c>
      <c r="AD586" t="s">
        <v>4476</v>
      </c>
      <c r="AE586" t="s">
        <v>4540</v>
      </c>
      <c r="AF586" t="s">
        <v>4541</v>
      </c>
      <c r="AG586" t="s">
        <v>3850</v>
      </c>
      <c r="AH586" t="s">
        <v>6586</v>
      </c>
      <c r="AI586" t="s">
        <v>6587</v>
      </c>
      <c r="AJ586" t="s">
        <v>6588</v>
      </c>
      <c r="AK586">
        <v>1</v>
      </c>
      <c r="AL586" t="s">
        <v>4538</v>
      </c>
      <c r="AM586" t="s">
        <v>78</v>
      </c>
      <c r="AN586">
        <v>180201630702</v>
      </c>
      <c r="AO586" t="s">
        <v>78</v>
      </c>
      <c r="AP586">
        <v>250</v>
      </c>
      <c r="AQ586" t="s">
        <v>78</v>
      </c>
      <c r="AR586" t="s">
        <v>4430</v>
      </c>
      <c r="AS586" t="s">
        <v>4431</v>
      </c>
      <c r="AT586" t="s">
        <v>78</v>
      </c>
      <c r="AU586" t="s">
        <v>78</v>
      </c>
      <c r="AV586" t="s">
        <v>78</v>
      </c>
      <c r="AW586" t="s">
        <v>78</v>
      </c>
      <c r="AX586" t="s">
        <v>78</v>
      </c>
      <c r="AY586" t="s">
        <v>78</v>
      </c>
      <c r="AZ586" t="s">
        <v>78</v>
      </c>
      <c r="BA586" t="s">
        <v>78</v>
      </c>
      <c r="BB586" t="s">
        <v>78</v>
      </c>
      <c r="BC586" t="s">
        <v>78</v>
      </c>
      <c r="BD586" t="s">
        <v>55</v>
      </c>
      <c r="BE586" t="s">
        <v>78</v>
      </c>
      <c r="BF586" t="s">
        <v>78</v>
      </c>
      <c r="BG586" t="s">
        <v>78</v>
      </c>
      <c r="BH586" t="s">
        <v>78</v>
      </c>
      <c r="BI586" t="s">
        <v>78</v>
      </c>
      <c r="BJ586" t="s">
        <v>78</v>
      </c>
      <c r="BK586" t="s">
        <v>78</v>
      </c>
      <c r="BL586" t="s">
        <v>78</v>
      </c>
      <c r="BM586" t="s">
        <v>78</v>
      </c>
      <c r="BN586" t="s">
        <v>55</v>
      </c>
      <c r="BO586" t="s">
        <v>78</v>
      </c>
      <c r="BP586" t="s">
        <v>78</v>
      </c>
      <c r="BQ586" t="s">
        <v>4432</v>
      </c>
      <c r="BR586">
        <v>1800</v>
      </c>
      <c r="BS586" s="45">
        <v>40360</v>
      </c>
      <c r="BT586" s="45">
        <v>41128</v>
      </c>
    </row>
    <row r="587" spans="1:72" x14ac:dyDescent="0.25">
      <c r="A587">
        <v>584</v>
      </c>
      <c r="B587">
        <v>51705</v>
      </c>
      <c r="C587">
        <v>56613</v>
      </c>
      <c r="D587" t="s">
        <v>1613</v>
      </c>
      <c r="E587" t="s">
        <v>6589</v>
      </c>
      <c r="F587">
        <v>5</v>
      </c>
      <c r="G587" t="s">
        <v>87</v>
      </c>
      <c r="H587">
        <v>3</v>
      </c>
      <c r="I587" t="s">
        <v>4421</v>
      </c>
      <c r="J587">
        <v>32</v>
      </c>
      <c r="N587" t="s">
        <v>4423</v>
      </c>
      <c r="O587">
        <v>1847301</v>
      </c>
      <c r="P587">
        <v>6657607</v>
      </c>
      <c r="Q587">
        <v>2</v>
      </c>
      <c r="R587">
        <v>38.234200000000001</v>
      </c>
      <c r="S587">
        <v>-121.666</v>
      </c>
      <c r="T587" t="s">
        <v>137</v>
      </c>
      <c r="U587" t="s">
        <v>1611</v>
      </c>
      <c r="V587" t="s">
        <v>87</v>
      </c>
      <c r="W587" t="s">
        <v>87</v>
      </c>
      <c r="X587" t="s">
        <v>4538</v>
      </c>
      <c r="Y587" t="s">
        <v>77</v>
      </c>
      <c r="Z587" t="s">
        <v>5096</v>
      </c>
      <c r="AB587" t="s">
        <v>6590</v>
      </c>
      <c r="AC587">
        <v>41254</v>
      </c>
      <c r="AD587" t="s">
        <v>4476</v>
      </c>
      <c r="AE587" t="s">
        <v>4540</v>
      </c>
      <c r="AF587" t="s">
        <v>4546</v>
      </c>
      <c r="AG587" t="s">
        <v>1588</v>
      </c>
      <c r="AH587" t="s">
        <v>6591</v>
      </c>
      <c r="AI587" t="s">
        <v>6592</v>
      </c>
      <c r="AJ587" t="s">
        <v>1589</v>
      </c>
      <c r="AK587">
        <v>1</v>
      </c>
      <c r="AL587" t="s">
        <v>4538</v>
      </c>
      <c r="AM587" t="s">
        <v>78</v>
      </c>
      <c r="AN587">
        <v>180201630606</v>
      </c>
      <c r="AO587" t="s">
        <v>78</v>
      </c>
      <c r="AP587">
        <v>423.6</v>
      </c>
      <c r="AQ587" t="s">
        <v>78</v>
      </c>
      <c r="AR587" t="s">
        <v>4430</v>
      </c>
      <c r="AS587" t="s">
        <v>4431</v>
      </c>
      <c r="AT587" t="s">
        <v>78</v>
      </c>
      <c r="AU587" t="s">
        <v>78</v>
      </c>
      <c r="AV587" t="s">
        <v>78</v>
      </c>
      <c r="AW587" t="s">
        <v>78</v>
      </c>
      <c r="AX587" t="s">
        <v>78</v>
      </c>
      <c r="AY587" t="s">
        <v>78</v>
      </c>
      <c r="AZ587" t="s">
        <v>78</v>
      </c>
      <c r="BA587" t="s">
        <v>78</v>
      </c>
      <c r="BB587" t="s">
        <v>78</v>
      </c>
      <c r="BC587" t="s">
        <v>78</v>
      </c>
      <c r="BD587" t="s">
        <v>55</v>
      </c>
      <c r="BE587" t="s">
        <v>78</v>
      </c>
      <c r="BF587" t="s">
        <v>78</v>
      </c>
      <c r="BG587" t="s">
        <v>78</v>
      </c>
      <c r="BH587" t="s">
        <v>78</v>
      </c>
      <c r="BI587" t="s">
        <v>78</v>
      </c>
      <c r="BJ587" t="s">
        <v>78</v>
      </c>
      <c r="BK587" t="s">
        <v>78</v>
      </c>
      <c r="BL587" t="s">
        <v>78</v>
      </c>
      <c r="BM587" t="s">
        <v>78</v>
      </c>
      <c r="BN587" t="s">
        <v>55</v>
      </c>
      <c r="BO587" t="s">
        <v>78</v>
      </c>
      <c r="BP587" t="s">
        <v>78</v>
      </c>
      <c r="BQ587" t="s">
        <v>4432</v>
      </c>
      <c r="BR587">
        <v>1800</v>
      </c>
      <c r="BS587" s="45">
        <v>40358</v>
      </c>
      <c r="BT587" s="45">
        <v>41043</v>
      </c>
    </row>
    <row r="588" spans="1:72" x14ac:dyDescent="0.25">
      <c r="A588">
        <v>585</v>
      </c>
      <c r="B588">
        <v>53425</v>
      </c>
      <c r="C588">
        <v>57322</v>
      </c>
      <c r="D588" t="s">
        <v>3410</v>
      </c>
      <c r="E588" t="s">
        <v>6593</v>
      </c>
      <c r="F588">
        <v>16</v>
      </c>
      <c r="G588" t="s">
        <v>87</v>
      </c>
      <c r="H588">
        <v>5</v>
      </c>
      <c r="I588" t="s">
        <v>4421</v>
      </c>
      <c r="J588">
        <v>29</v>
      </c>
      <c r="L588" t="s">
        <v>4422</v>
      </c>
      <c r="M588" t="s">
        <v>4435</v>
      </c>
      <c r="N588" t="s">
        <v>4423</v>
      </c>
      <c r="O588">
        <v>2205451</v>
      </c>
      <c r="P588">
        <v>6722736</v>
      </c>
      <c r="Q588">
        <v>2</v>
      </c>
      <c r="R588">
        <v>39.216799999999999</v>
      </c>
      <c r="S588">
        <v>-121.4315</v>
      </c>
      <c r="T588" t="s">
        <v>3413</v>
      </c>
      <c r="U588" t="s">
        <v>3412</v>
      </c>
      <c r="V588" t="s">
        <v>87</v>
      </c>
      <c r="W588" t="s">
        <v>87</v>
      </c>
      <c r="X588" t="s">
        <v>4693</v>
      </c>
      <c r="Y588" t="s">
        <v>740</v>
      </c>
      <c r="Z588" t="s">
        <v>6368</v>
      </c>
      <c r="AB588" t="s">
        <v>6594</v>
      </c>
      <c r="AC588">
        <v>41327</v>
      </c>
      <c r="AE588" t="s">
        <v>4724</v>
      </c>
      <c r="AF588" t="s">
        <v>6370</v>
      </c>
      <c r="AG588" t="s">
        <v>3411</v>
      </c>
      <c r="AH588" t="s">
        <v>6595</v>
      </c>
      <c r="AI588" t="s">
        <v>6596</v>
      </c>
      <c r="AJ588" t="s">
        <v>3411</v>
      </c>
      <c r="AK588">
        <v>1</v>
      </c>
      <c r="AL588" t="s">
        <v>4693</v>
      </c>
      <c r="AM588" t="s">
        <v>78</v>
      </c>
      <c r="AN588">
        <v>180201251003</v>
      </c>
      <c r="AO588" t="s">
        <v>78</v>
      </c>
      <c r="AP588" t="s">
        <v>78</v>
      </c>
      <c r="AQ588" t="s">
        <v>78</v>
      </c>
      <c r="AR588" t="s">
        <v>4430</v>
      </c>
      <c r="AS588" t="s">
        <v>4431</v>
      </c>
      <c r="AT588" t="s">
        <v>78</v>
      </c>
      <c r="AU588" t="s">
        <v>78</v>
      </c>
      <c r="AV588" t="s">
        <v>78</v>
      </c>
      <c r="AW588" t="s">
        <v>78</v>
      </c>
      <c r="AX588" t="s">
        <v>78</v>
      </c>
      <c r="AY588" t="s">
        <v>55</v>
      </c>
      <c r="AZ588" t="s">
        <v>78</v>
      </c>
      <c r="BA588" t="s">
        <v>78</v>
      </c>
      <c r="BB588" t="s">
        <v>78</v>
      </c>
      <c r="BC588" t="s">
        <v>78</v>
      </c>
      <c r="BD588" t="s">
        <v>55</v>
      </c>
      <c r="BE588" t="s">
        <v>78</v>
      </c>
      <c r="BF588" t="s">
        <v>78</v>
      </c>
      <c r="BG588" t="s">
        <v>78</v>
      </c>
      <c r="BH588" t="s">
        <v>55</v>
      </c>
      <c r="BI588" t="s">
        <v>78</v>
      </c>
      <c r="BJ588" t="s">
        <v>78</v>
      </c>
      <c r="BK588" t="s">
        <v>78</v>
      </c>
      <c r="BL588" t="s">
        <v>55</v>
      </c>
      <c r="BM588" t="s">
        <v>78</v>
      </c>
      <c r="BN588" t="s">
        <v>78</v>
      </c>
      <c r="BO588" t="s">
        <v>55</v>
      </c>
      <c r="BP588" t="s">
        <v>78</v>
      </c>
      <c r="BQ588" t="s">
        <v>4432</v>
      </c>
      <c r="BR588">
        <v>1890</v>
      </c>
      <c r="BS588" s="45">
        <v>40359</v>
      </c>
      <c r="BT588" s="45">
        <v>41108</v>
      </c>
    </row>
    <row r="589" spans="1:72" x14ac:dyDescent="0.25">
      <c r="A589">
        <v>586</v>
      </c>
      <c r="B589">
        <v>53426</v>
      </c>
      <c r="C589">
        <v>57323</v>
      </c>
      <c r="D589" t="s">
        <v>3433</v>
      </c>
      <c r="E589" t="s">
        <v>6597</v>
      </c>
      <c r="F589">
        <v>0</v>
      </c>
      <c r="H589">
        <v>0</v>
      </c>
      <c r="J589">
        <v>0</v>
      </c>
      <c r="O589">
        <v>1847899</v>
      </c>
      <c r="P589">
        <v>6688166</v>
      </c>
      <c r="Q589">
        <v>2</v>
      </c>
      <c r="R589">
        <v>38.235500000000002</v>
      </c>
      <c r="S589">
        <v>-121.5596</v>
      </c>
      <c r="T589" t="s">
        <v>3435</v>
      </c>
      <c r="U589" t="s">
        <v>137</v>
      </c>
      <c r="V589" t="s">
        <v>87</v>
      </c>
      <c r="W589" t="s">
        <v>87</v>
      </c>
      <c r="X589" t="s">
        <v>4538</v>
      </c>
      <c r="Y589" t="s">
        <v>341</v>
      </c>
      <c r="Z589" t="s">
        <v>4613</v>
      </c>
      <c r="AC589">
        <v>41327</v>
      </c>
      <c r="AD589" t="s">
        <v>4476</v>
      </c>
      <c r="AE589" t="s">
        <v>4540</v>
      </c>
      <c r="AF589" t="s">
        <v>4541</v>
      </c>
      <c r="AG589" t="s">
        <v>3434</v>
      </c>
      <c r="AH589" t="s">
        <v>6598</v>
      </c>
      <c r="AJ589" t="s">
        <v>3434</v>
      </c>
      <c r="AK589">
        <v>1</v>
      </c>
      <c r="AL589" t="s">
        <v>4538</v>
      </c>
      <c r="AM589" t="s">
        <v>78</v>
      </c>
      <c r="AN589">
        <v>180201630702</v>
      </c>
      <c r="AO589" t="s">
        <v>78</v>
      </c>
      <c r="AP589">
        <v>480</v>
      </c>
      <c r="AQ589" t="s">
        <v>78</v>
      </c>
      <c r="AR589" t="s">
        <v>4430</v>
      </c>
      <c r="AS589" t="s">
        <v>4431</v>
      </c>
      <c r="AT589" t="s">
        <v>78</v>
      </c>
      <c r="AU589" t="s">
        <v>78</v>
      </c>
      <c r="AV589" t="s">
        <v>78</v>
      </c>
      <c r="AW589" t="s">
        <v>78</v>
      </c>
      <c r="AX589" t="s">
        <v>78</v>
      </c>
      <c r="AY589" t="s">
        <v>78</v>
      </c>
      <c r="AZ589" t="s">
        <v>78</v>
      </c>
      <c r="BA589" t="s">
        <v>78</v>
      </c>
      <c r="BB589" t="s">
        <v>78</v>
      </c>
      <c r="BC589" t="s">
        <v>78</v>
      </c>
      <c r="BD589" t="s">
        <v>55</v>
      </c>
      <c r="BE589" t="s">
        <v>78</v>
      </c>
      <c r="BF589" t="s">
        <v>78</v>
      </c>
      <c r="BG589" t="s">
        <v>78</v>
      </c>
      <c r="BH589" t="s">
        <v>78</v>
      </c>
      <c r="BI589" t="s">
        <v>78</v>
      </c>
      <c r="BJ589" t="s">
        <v>78</v>
      </c>
      <c r="BK589" t="s">
        <v>78</v>
      </c>
      <c r="BL589" t="s">
        <v>78</v>
      </c>
      <c r="BM589" t="s">
        <v>78</v>
      </c>
      <c r="BN589" t="s">
        <v>55</v>
      </c>
      <c r="BO589" t="s">
        <v>55</v>
      </c>
      <c r="BP589" t="s">
        <v>78</v>
      </c>
      <c r="BQ589" t="s">
        <v>4468</v>
      </c>
      <c r="BR589">
        <v>1910</v>
      </c>
      <c r="BS589" s="45">
        <v>40365</v>
      </c>
      <c r="BT589" s="45">
        <v>41108</v>
      </c>
    </row>
    <row r="590" spans="1:72" x14ac:dyDescent="0.25">
      <c r="A590">
        <v>587</v>
      </c>
      <c r="B590">
        <v>47812</v>
      </c>
      <c r="C590">
        <v>55248</v>
      </c>
      <c r="D590" t="s">
        <v>1309</v>
      </c>
      <c r="E590" t="s">
        <v>6599</v>
      </c>
      <c r="F590">
        <v>2</v>
      </c>
      <c r="G590" t="s">
        <v>87</v>
      </c>
      <c r="H590">
        <v>6</v>
      </c>
      <c r="I590" t="s">
        <v>4421</v>
      </c>
      <c r="J590">
        <v>32</v>
      </c>
      <c r="L590" t="s">
        <v>4434</v>
      </c>
      <c r="M590" t="s">
        <v>4448</v>
      </c>
      <c r="N590" t="s">
        <v>4423</v>
      </c>
      <c r="O590">
        <v>2178506</v>
      </c>
      <c r="P590">
        <v>6317250</v>
      </c>
      <c r="Q590">
        <v>3</v>
      </c>
      <c r="R590">
        <v>37.974800000000002</v>
      </c>
      <c r="S590">
        <v>-121.348</v>
      </c>
      <c r="T590" t="s">
        <v>128</v>
      </c>
      <c r="U590" t="s">
        <v>1316</v>
      </c>
      <c r="V590" t="s">
        <v>87</v>
      </c>
      <c r="W590" t="s">
        <v>87</v>
      </c>
      <c r="X590" t="s">
        <v>4474</v>
      </c>
      <c r="Y590" t="s">
        <v>59</v>
      </c>
      <c r="Z590" t="s">
        <v>4511</v>
      </c>
      <c r="AA590" t="s">
        <v>1317</v>
      </c>
      <c r="AB590" t="s">
        <v>5807</v>
      </c>
      <c r="AC590">
        <v>40933</v>
      </c>
      <c r="AD590" t="s">
        <v>4476</v>
      </c>
      <c r="AE590" t="s">
        <v>3435</v>
      </c>
      <c r="AF590" t="s">
        <v>4870</v>
      </c>
      <c r="AG590" t="s">
        <v>1310</v>
      </c>
      <c r="AH590" t="s">
        <v>6600</v>
      </c>
      <c r="AI590" t="s">
        <v>5811</v>
      </c>
      <c r="AJ590" t="s">
        <v>1311</v>
      </c>
      <c r="AK590">
        <v>1</v>
      </c>
      <c r="AL590" t="s">
        <v>4474</v>
      </c>
      <c r="AM590" t="s">
        <v>78</v>
      </c>
      <c r="AN590">
        <v>180400030504</v>
      </c>
      <c r="AO590" t="s">
        <v>78</v>
      </c>
      <c r="AP590" t="s">
        <v>78</v>
      </c>
      <c r="AQ590" t="s">
        <v>78</v>
      </c>
      <c r="AR590" t="s">
        <v>4430</v>
      </c>
      <c r="AS590" t="s">
        <v>4431</v>
      </c>
      <c r="AT590" t="s">
        <v>78</v>
      </c>
      <c r="AU590" t="s">
        <v>78</v>
      </c>
      <c r="AV590" t="s">
        <v>78</v>
      </c>
      <c r="AW590" t="s">
        <v>78</v>
      </c>
      <c r="AX590" t="s">
        <v>78</v>
      </c>
      <c r="AY590" t="s">
        <v>78</v>
      </c>
      <c r="AZ590" t="s">
        <v>78</v>
      </c>
      <c r="BA590" t="s">
        <v>78</v>
      </c>
      <c r="BB590" t="s">
        <v>78</v>
      </c>
      <c r="BC590" t="s">
        <v>78</v>
      </c>
      <c r="BD590" t="s">
        <v>55</v>
      </c>
      <c r="BE590" t="s">
        <v>78</v>
      </c>
      <c r="BF590" t="s">
        <v>78</v>
      </c>
      <c r="BG590" t="s">
        <v>78</v>
      </c>
      <c r="BH590" t="s">
        <v>78</v>
      </c>
      <c r="BI590" t="s">
        <v>78</v>
      </c>
      <c r="BJ590" t="s">
        <v>78</v>
      </c>
      <c r="BK590" t="s">
        <v>78</v>
      </c>
      <c r="BL590" t="s">
        <v>78</v>
      </c>
      <c r="BM590" t="s">
        <v>78</v>
      </c>
      <c r="BN590" t="s">
        <v>55</v>
      </c>
      <c r="BO590" t="s">
        <v>55</v>
      </c>
      <c r="BP590" t="s">
        <v>78</v>
      </c>
      <c r="BQ590" t="s">
        <v>4432</v>
      </c>
      <c r="BR590">
        <v>1800</v>
      </c>
      <c r="BS590" s="45">
        <v>40360</v>
      </c>
      <c r="BT590" s="45">
        <v>40933</v>
      </c>
    </row>
    <row r="591" spans="1:72" x14ac:dyDescent="0.25">
      <c r="A591">
        <v>588</v>
      </c>
      <c r="B591">
        <v>47800</v>
      </c>
      <c r="C591">
        <v>54668</v>
      </c>
      <c r="D591" t="s">
        <v>3401</v>
      </c>
      <c r="E591" t="s">
        <v>6601</v>
      </c>
      <c r="F591">
        <v>0</v>
      </c>
      <c r="H591">
        <v>0</v>
      </c>
      <c r="J591">
        <v>0</v>
      </c>
      <c r="O591">
        <v>1814100</v>
      </c>
      <c r="P591">
        <v>6669534</v>
      </c>
      <c r="Q591">
        <v>2</v>
      </c>
      <c r="R591">
        <v>38.142899999999997</v>
      </c>
      <c r="S591">
        <v>-121.625</v>
      </c>
      <c r="T591" t="s">
        <v>306</v>
      </c>
      <c r="U591" t="s">
        <v>1214</v>
      </c>
      <c r="V591" t="s">
        <v>87</v>
      </c>
      <c r="W591" t="s">
        <v>87</v>
      </c>
      <c r="X591" t="s">
        <v>4538</v>
      </c>
      <c r="Y591" t="s">
        <v>341</v>
      </c>
      <c r="Z591" t="s">
        <v>4613</v>
      </c>
      <c r="AA591" t="s">
        <v>3402</v>
      </c>
      <c r="AB591" t="s">
        <v>5906</v>
      </c>
      <c r="AC591">
        <v>40933</v>
      </c>
      <c r="AD591" t="s">
        <v>4476</v>
      </c>
      <c r="AE591" t="s">
        <v>4540</v>
      </c>
      <c r="AF591" t="s">
        <v>5098</v>
      </c>
      <c r="AG591" t="s">
        <v>3395</v>
      </c>
      <c r="AH591" t="s">
        <v>6602</v>
      </c>
      <c r="AJ591" t="s">
        <v>6603</v>
      </c>
      <c r="AK591">
        <v>1</v>
      </c>
      <c r="AL591" t="s">
        <v>4538</v>
      </c>
      <c r="AM591" t="s">
        <v>78</v>
      </c>
      <c r="AN591">
        <v>180201630703</v>
      </c>
      <c r="AO591" t="s">
        <v>78</v>
      </c>
      <c r="AP591">
        <v>100</v>
      </c>
      <c r="AQ591" t="s">
        <v>78</v>
      </c>
      <c r="AR591" t="s">
        <v>4430</v>
      </c>
      <c r="AS591" t="s">
        <v>4431</v>
      </c>
      <c r="AT591" t="s">
        <v>78</v>
      </c>
      <c r="AU591" t="s">
        <v>78</v>
      </c>
      <c r="AV591" t="s">
        <v>78</v>
      </c>
      <c r="AW591" t="s">
        <v>78</v>
      </c>
      <c r="AX591" t="s">
        <v>78</v>
      </c>
      <c r="AY591" t="s">
        <v>78</v>
      </c>
      <c r="AZ591" t="s">
        <v>78</v>
      </c>
      <c r="BA591" t="s">
        <v>78</v>
      </c>
      <c r="BB591" t="s">
        <v>78</v>
      </c>
      <c r="BC591" t="s">
        <v>78</v>
      </c>
      <c r="BD591" t="s">
        <v>55</v>
      </c>
      <c r="BE591" t="s">
        <v>78</v>
      </c>
      <c r="BF591" t="s">
        <v>78</v>
      </c>
      <c r="BG591" t="s">
        <v>78</v>
      </c>
      <c r="BH591" t="s">
        <v>78</v>
      </c>
      <c r="BI591" t="s">
        <v>78</v>
      </c>
      <c r="BJ591" t="s">
        <v>78</v>
      </c>
      <c r="BK591" t="s">
        <v>78</v>
      </c>
      <c r="BL591" t="s">
        <v>78</v>
      </c>
      <c r="BM591" t="s">
        <v>78</v>
      </c>
      <c r="BN591" t="s">
        <v>55</v>
      </c>
      <c r="BO591" t="s">
        <v>78</v>
      </c>
      <c r="BP591" t="s">
        <v>78</v>
      </c>
      <c r="BQ591" t="s">
        <v>4432</v>
      </c>
      <c r="BR591" t="s">
        <v>78</v>
      </c>
      <c r="BS591" s="45">
        <v>40365</v>
      </c>
      <c r="BT591" s="45">
        <v>40904</v>
      </c>
    </row>
    <row r="592" spans="1:72" x14ac:dyDescent="0.25">
      <c r="A592">
        <v>589</v>
      </c>
      <c r="B592">
        <v>47801</v>
      </c>
      <c r="C592">
        <v>54669</v>
      </c>
      <c r="D592" t="s">
        <v>3405</v>
      </c>
      <c r="E592" t="s">
        <v>6604</v>
      </c>
      <c r="F592">
        <v>0</v>
      </c>
      <c r="H592">
        <v>0</v>
      </c>
      <c r="J592">
        <v>0</v>
      </c>
      <c r="O592">
        <v>1812665</v>
      </c>
      <c r="P592">
        <v>6666491</v>
      </c>
      <c r="Q592">
        <v>2</v>
      </c>
      <c r="R592">
        <v>38.139000000000003</v>
      </c>
      <c r="S592">
        <v>-121.6356</v>
      </c>
      <c r="T592" t="s">
        <v>306</v>
      </c>
      <c r="U592" t="s">
        <v>1214</v>
      </c>
      <c r="V592" t="s">
        <v>87</v>
      </c>
      <c r="W592" t="s">
        <v>87</v>
      </c>
      <c r="X592" t="s">
        <v>4538</v>
      </c>
      <c r="Y592" t="s">
        <v>341</v>
      </c>
      <c r="Z592" t="s">
        <v>5096</v>
      </c>
      <c r="AA592" t="s">
        <v>3406</v>
      </c>
      <c r="AB592" t="s">
        <v>5906</v>
      </c>
      <c r="AC592">
        <v>40933</v>
      </c>
      <c r="AD592" t="s">
        <v>4476</v>
      </c>
      <c r="AE592" t="s">
        <v>4540</v>
      </c>
      <c r="AF592" t="s">
        <v>5098</v>
      </c>
      <c r="AG592" t="s">
        <v>3395</v>
      </c>
      <c r="AH592" t="s">
        <v>6605</v>
      </c>
      <c r="AJ592" t="s">
        <v>6603</v>
      </c>
      <c r="AK592">
        <v>1</v>
      </c>
      <c r="AL592" t="s">
        <v>4538</v>
      </c>
      <c r="AM592" t="s">
        <v>78</v>
      </c>
      <c r="AN592">
        <v>180201630703</v>
      </c>
      <c r="AO592" t="s">
        <v>78</v>
      </c>
      <c r="AP592">
        <v>180</v>
      </c>
      <c r="AQ592" t="s">
        <v>78</v>
      </c>
      <c r="AR592" t="s">
        <v>4430</v>
      </c>
      <c r="AS592" t="s">
        <v>4431</v>
      </c>
      <c r="AT592" t="s">
        <v>78</v>
      </c>
      <c r="AU592" t="s">
        <v>78</v>
      </c>
      <c r="AV592" t="s">
        <v>78</v>
      </c>
      <c r="AW592" t="s">
        <v>78</v>
      </c>
      <c r="AX592" t="s">
        <v>78</v>
      </c>
      <c r="AY592" t="s">
        <v>78</v>
      </c>
      <c r="AZ592" t="s">
        <v>78</v>
      </c>
      <c r="BA592" t="s">
        <v>78</v>
      </c>
      <c r="BB592" t="s">
        <v>78</v>
      </c>
      <c r="BC592" t="s">
        <v>78</v>
      </c>
      <c r="BD592" t="s">
        <v>55</v>
      </c>
      <c r="BE592" t="s">
        <v>78</v>
      </c>
      <c r="BF592" t="s">
        <v>78</v>
      </c>
      <c r="BG592" t="s">
        <v>78</v>
      </c>
      <c r="BH592" t="s">
        <v>78</v>
      </c>
      <c r="BI592" t="s">
        <v>78</v>
      </c>
      <c r="BJ592" t="s">
        <v>78</v>
      </c>
      <c r="BK592" t="s">
        <v>78</v>
      </c>
      <c r="BL592" t="s">
        <v>78</v>
      </c>
      <c r="BM592" t="s">
        <v>78</v>
      </c>
      <c r="BN592" t="s">
        <v>55</v>
      </c>
      <c r="BO592" t="s">
        <v>78</v>
      </c>
      <c r="BP592" t="s">
        <v>78</v>
      </c>
      <c r="BQ592" t="s">
        <v>4432</v>
      </c>
      <c r="BR592" t="s">
        <v>78</v>
      </c>
      <c r="BS592" s="45">
        <v>40365</v>
      </c>
      <c r="BT592" s="45">
        <v>40904</v>
      </c>
    </row>
    <row r="593" spans="1:72" x14ac:dyDescent="0.25">
      <c r="A593">
        <v>590</v>
      </c>
      <c r="B593">
        <v>46671</v>
      </c>
      <c r="C593">
        <v>54074</v>
      </c>
      <c r="D593" t="s">
        <v>2388</v>
      </c>
      <c r="E593" t="s">
        <v>6606</v>
      </c>
      <c r="F593">
        <v>5</v>
      </c>
      <c r="G593" t="s">
        <v>87</v>
      </c>
      <c r="H593">
        <v>4</v>
      </c>
      <c r="I593" t="s">
        <v>4421</v>
      </c>
      <c r="J593">
        <v>6</v>
      </c>
      <c r="L593" t="s">
        <v>4435</v>
      </c>
      <c r="M593" t="s">
        <v>4422</v>
      </c>
      <c r="N593" t="s">
        <v>4423</v>
      </c>
      <c r="O593">
        <v>1876386</v>
      </c>
      <c r="P593">
        <v>6682488</v>
      </c>
      <c r="Q593">
        <v>2</v>
      </c>
      <c r="R593">
        <v>38.313800000000001</v>
      </c>
      <c r="S593">
        <v>-121.5789</v>
      </c>
      <c r="U593" t="s">
        <v>137</v>
      </c>
      <c r="V593" t="s">
        <v>87</v>
      </c>
      <c r="W593" t="s">
        <v>87</v>
      </c>
      <c r="X593" t="s">
        <v>4538</v>
      </c>
      <c r="Y593" t="s">
        <v>341</v>
      </c>
      <c r="Z593" t="s">
        <v>4539</v>
      </c>
      <c r="AA593" t="s">
        <v>2385</v>
      </c>
      <c r="AB593" t="s">
        <v>6607</v>
      </c>
      <c r="AC593">
        <v>40863</v>
      </c>
      <c r="AD593" t="s">
        <v>4476</v>
      </c>
      <c r="AE593" t="s">
        <v>4540</v>
      </c>
      <c r="AF593" t="s">
        <v>4546</v>
      </c>
      <c r="AG593" t="s">
        <v>1091</v>
      </c>
      <c r="AH593" t="s">
        <v>6608</v>
      </c>
      <c r="AI593" t="s">
        <v>6609</v>
      </c>
      <c r="AJ593" t="s">
        <v>1092</v>
      </c>
      <c r="AK593">
        <v>1</v>
      </c>
      <c r="AL593" t="s">
        <v>4538</v>
      </c>
      <c r="AM593" t="s">
        <v>78</v>
      </c>
      <c r="AN593">
        <v>180201630606</v>
      </c>
      <c r="AO593" t="s">
        <v>78</v>
      </c>
      <c r="AP593">
        <v>111</v>
      </c>
      <c r="AQ593" t="s">
        <v>78</v>
      </c>
      <c r="AR593" t="s">
        <v>4430</v>
      </c>
      <c r="AS593" t="s">
        <v>4431</v>
      </c>
      <c r="AT593" t="s">
        <v>78</v>
      </c>
      <c r="AU593" t="s">
        <v>78</v>
      </c>
      <c r="AV593" t="s">
        <v>78</v>
      </c>
      <c r="AW593" t="s">
        <v>78</v>
      </c>
      <c r="AX593" t="s">
        <v>78</v>
      </c>
      <c r="AY593" t="s">
        <v>78</v>
      </c>
      <c r="AZ593" t="s">
        <v>78</v>
      </c>
      <c r="BA593" t="s">
        <v>78</v>
      </c>
      <c r="BB593" t="s">
        <v>78</v>
      </c>
      <c r="BC593" t="s">
        <v>78</v>
      </c>
      <c r="BD593" t="s">
        <v>55</v>
      </c>
      <c r="BE593" t="s">
        <v>78</v>
      </c>
      <c r="BF593" t="s">
        <v>78</v>
      </c>
      <c r="BG593" t="s">
        <v>78</v>
      </c>
      <c r="BH593" t="s">
        <v>78</v>
      </c>
      <c r="BI593" t="s">
        <v>78</v>
      </c>
      <c r="BJ593" t="s">
        <v>78</v>
      </c>
      <c r="BK593" t="s">
        <v>78</v>
      </c>
      <c r="BL593" t="s">
        <v>78</v>
      </c>
      <c r="BM593" t="s">
        <v>78</v>
      </c>
      <c r="BN593" t="s">
        <v>55</v>
      </c>
      <c r="BO593" t="s">
        <v>55</v>
      </c>
      <c r="BP593" t="s">
        <v>78</v>
      </c>
      <c r="BQ593" t="s">
        <v>4432</v>
      </c>
      <c r="BR593">
        <v>1800</v>
      </c>
      <c r="BS593" s="45">
        <v>40355</v>
      </c>
      <c r="BT593" s="45">
        <v>40863</v>
      </c>
    </row>
    <row r="594" spans="1:72" x14ac:dyDescent="0.25">
      <c r="A594">
        <v>591</v>
      </c>
      <c r="B594">
        <v>46678</v>
      </c>
      <c r="C594">
        <v>54082</v>
      </c>
      <c r="D594" t="s">
        <v>2533</v>
      </c>
      <c r="E594" t="s">
        <v>6610</v>
      </c>
      <c r="F594">
        <v>0</v>
      </c>
      <c r="H594">
        <v>0</v>
      </c>
      <c r="J594">
        <v>0</v>
      </c>
      <c r="O594">
        <v>2199056</v>
      </c>
      <c r="P594">
        <v>6312367</v>
      </c>
      <c r="Q594">
        <v>3</v>
      </c>
      <c r="R594">
        <v>38.031100000000002</v>
      </c>
      <c r="S594">
        <v>-121.3656</v>
      </c>
      <c r="T594" t="s">
        <v>1373</v>
      </c>
      <c r="U594" t="s">
        <v>6611</v>
      </c>
      <c r="V594" t="s">
        <v>87</v>
      </c>
      <c r="W594" t="s">
        <v>87</v>
      </c>
      <c r="X594" t="s">
        <v>4474</v>
      </c>
      <c r="Y594" t="s">
        <v>59</v>
      </c>
      <c r="Z594" t="s">
        <v>4889</v>
      </c>
      <c r="AA594" t="s">
        <v>6612</v>
      </c>
      <c r="AC594">
        <v>40863</v>
      </c>
      <c r="AD594" t="s">
        <v>4476</v>
      </c>
      <c r="AE594" t="s">
        <v>3435</v>
      </c>
      <c r="AF594" t="s">
        <v>4870</v>
      </c>
      <c r="AG594" t="s">
        <v>2484</v>
      </c>
      <c r="AH594" t="s">
        <v>6613</v>
      </c>
      <c r="AJ594" t="s">
        <v>2484</v>
      </c>
      <c r="AK594">
        <v>1</v>
      </c>
      <c r="AL594" t="s">
        <v>4474</v>
      </c>
      <c r="AM594" t="s">
        <v>78</v>
      </c>
      <c r="AN594">
        <v>180400030504</v>
      </c>
      <c r="AO594" t="s">
        <v>78</v>
      </c>
      <c r="AP594">
        <v>229</v>
      </c>
      <c r="AQ594" t="s">
        <v>78</v>
      </c>
      <c r="AR594" t="s">
        <v>4430</v>
      </c>
      <c r="AS594" t="s">
        <v>4431</v>
      </c>
      <c r="AT594" t="s">
        <v>78</v>
      </c>
      <c r="AU594" t="s">
        <v>78</v>
      </c>
      <c r="AV594" t="s">
        <v>78</v>
      </c>
      <c r="AW594" t="s">
        <v>78</v>
      </c>
      <c r="AX594" t="s">
        <v>78</v>
      </c>
      <c r="AY594" t="s">
        <v>78</v>
      </c>
      <c r="AZ594" t="s">
        <v>78</v>
      </c>
      <c r="BA594" t="s">
        <v>78</v>
      </c>
      <c r="BB594" t="s">
        <v>78</v>
      </c>
      <c r="BC594" t="s">
        <v>78</v>
      </c>
      <c r="BD594" t="s">
        <v>55</v>
      </c>
      <c r="BE594" t="s">
        <v>78</v>
      </c>
      <c r="BF594" t="s">
        <v>78</v>
      </c>
      <c r="BG594" t="s">
        <v>78</v>
      </c>
      <c r="BH594" t="s">
        <v>78</v>
      </c>
      <c r="BI594" t="s">
        <v>78</v>
      </c>
      <c r="BJ594" t="s">
        <v>78</v>
      </c>
      <c r="BK594" t="s">
        <v>78</v>
      </c>
      <c r="BL594" t="s">
        <v>78</v>
      </c>
      <c r="BM594" t="s">
        <v>78</v>
      </c>
      <c r="BN594" t="s">
        <v>55</v>
      </c>
      <c r="BO594" t="s">
        <v>55</v>
      </c>
      <c r="BP594" t="s">
        <v>78</v>
      </c>
      <c r="BQ594" t="s">
        <v>4468</v>
      </c>
      <c r="BR594">
        <v>1800</v>
      </c>
      <c r="BS594" s="45">
        <v>40350</v>
      </c>
      <c r="BT594" s="45">
        <v>40863</v>
      </c>
    </row>
    <row r="595" spans="1:72" x14ac:dyDescent="0.25">
      <c r="A595">
        <v>592</v>
      </c>
      <c r="B595">
        <v>53871</v>
      </c>
      <c r="C595">
        <v>57546</v>
      </c>
      <c r="D595" t="s">
        <v>3792</v>
      </c>
      <c r="E595" t="s">
        <v>6614</v>
      </c>
      <c r="F595">
        <v>0</v>
      </c>
      <c r="H595">
        <v>0</v>
      </c>
      <c r="J595">
        <v>0</v>
      </c>
      <c r="O595">
        <v>1949132</v>
      </c>
      <c r="P595">
        <v>6670473</v>
      </c>
      <c r="Q595">
        <v>2</v>
      </c>
      <c r="R595">
        <v>38.5137</v>
      </c>
      <c r="S595">
        <v>-121.61969999999999</v>
      </c>
      <c r="V595" t="s">
        <v>87</v>
      </c>
      <c r="W595" t="s">
        <v>87</v>
      </c>
      <c r="X595" t="s">
        <v>4538</v>
      </c>
      <c r="Y595" t="s">
        <v>170</v>
      </c>
      <c r="Z595" t="s">
        <v>4657</v>
      </c>
      <c r="AC595">
        <v>41341</v>
      </c>
      <c r="AD595" t="s">
        <v>4476</v>
      </c>
      <c r="AE595" t="s">
        <v>4875</v>
      </c>
      <c r="AF595" t="s">
        <v>4876</v>
      </c>
      <c r="AG595" t="s">
        <v>1441</v>
      </c>
      <c r="AH595" t="s">
        <v>6615</v>
      </c>
      <c r="AJ595" t="s">
        <v>1441</v>
      </c>
      <c r="AK595">
        <v>1</v>
      </c>
      <c r="AL595" t="s">
        <v>4538</v>
      </c>
      <c r="AM595" t="s">
        <v>78</v>
      </c>
      <c r="AN595">
        <v>180201620504</v>
      </c>
      <c r="AO595" t="s">
        <v>78</v>
      </c>
      <c r="AP595">
        <v>1564</v>
      </c>
      <c r="AQ595" t="s">
        <v>78</v>
      </c>
      <c r="AR595" t="s">
        <v>4430</v>
      </c>
      <c r="AS595" t="s">
        <v>4431</v>
      </c>
      <c r="AT595" t="s">
        <v>78</v>
      </c>
      <c r="AU595" t="s">
        <v>78</v>
      </c>
      <c r="AV595" t="s">
        <v>78</v>
      </c>
      <c r="AW595" t="s">
        <v>78</v>
      </c>
      <c r="AX595" t="s">
        <v>78</v>
      </c>
      <c r="AY595" t="s">
        <v>55</v>
      </c>
      <c r="AZ595" t="s">
        <v>78</v>
      </c>
      <c r="BA595" t="s">
        <v>78</v>
      </c>
      <c r="BB595" t="s">
        <v>78</v>
      </c>
      <c r="BC595" t="s">
        <v>78</v>
      </c>
      <c r="BD595" t="s">
        <v>55</v>
      </c>
      <c r="BE595" t="s">
        <v>78</v>
      </c>
      <c r="BF595" t="s">
        <v>78</v>
      </c>
      <c r="BG595" t="s">
        <v>78</v>
      </c>
      <c r="BH595" t="s">
        <v>78</v>
      </c>
      <c r="BI595" t="s">
        <v>78</v>
      </c>
      <c r="BJ595" t="s">
        <v>78</v>
      </c>
      <c r="BK595" t="s">
        <v>78</v>
      </c>
      <c r="BL595" t="s">
        <v>78</v>
      </c>
      <c r="BM595" t="s">
        <v>78</v>
      </c>
      <c r="BN595" t="s">
        <v>55</v>
      </c>
      <c r="BO595" t="s">
        <v>78</v>
      </c>
      <c r="BP595" t="s">
        <v>78</v>
      </c>
      <c r="BQ595" t="s">
        <v>4432</v>
      </c>
      <c r="BR595">
        <v>1906</v>
      </c>
      <c r="BS595" s="45">
        <v>40359</v>
      </c>
      <c r="BT595" s="45">
        <v>41121</v>
      </c>
    </row>
    <row r="596" spans="1:72" x14ac:dyDescent="0.25">
      <c r="A596">
        <v>593</v>
      </c>
      <c r="B596">
        <v>53875</v>
      </c>
      <c r="C596">
        <v>57762</v>
      </c>
      <c r="D596" t="s">
        <v>3889</v>
      </c>
      <c r="E596" t="s">
        <v>6616</v>
      </c>
      <c r="F596">
        <v>0</v>
      </c>
      <c r="H596">
        <v>0</v>
      </c>
      <c r="J596">
        <v>0</v>
      </c>
      <c r="O596">
        <v>1842930</v>
      </c>
      <c r="P596">
        <v>6703003</v>
      </c>
      <c r="Q596">
        <v>2</v>
      </c>
      <c r="R596">
        <v>38.221699999999998</v>
      </c>
      <c r="S596">
        <v>-121.5081</v>
      </c>
      <c r="U596" t="s">
        <v>325</v>
      </c>
      <c r="V596" t="s">
        <v>87</v>
      </c>
      <c r="W596" t="s">
        <v>87</v>
      </c>
      <c r="X596" t="s">
        <v>4538</v>
      </c>
      <c r="Y596" t="s">
        <v>341</v>
      </c>
      <c r="Z596" t="s">
        <v>4613</v>
      </c>
      <c r="AB596" t="s">
        <v>6617</v>
      </c>
      <c r="AC596">
        <v>41341</v>
      </c>
      <c r="AD596" t="s">
        <v>4476</v>
      </c>
      <c r="AE596" t="s">
        <v>4558</v>
      </c>
      <c r="AF596" t="s">
        <v>5180</v>
      </c>
      <c r="AG596" t="s">
        <v>1869</v>
      </c>
      <c r="AH596" t="s">
        <v>6618</v>
      </c>
      <c r="AJ596" t="s">
        <v>5201</v>
      </c>
      <c r="AK596">
        <v>1</v>
      </c>
      <c r="AL596" t="s">
        <v>4538</v>
      </c>
      <c r="AM596" t="s">
        <v>78</v>
      </c>
      <c r="AN596">
        <v>180400121106</v>
      </c>
      <c r="AO596" t="s">
        <v>78</v>
      </c>
      <c r="AP596">
        <v>200</v>
      </c>
      <c r="AQ596" t="s">
        <v>78</v>
      </c>
      <c r="AR596" t="s">
        <v>4430</v>
      </c>
      <c r="AS596" t="s">
        <v>4431</v>
      </c>
      <c r="AT596" t="s">
        <v>78</v>
      </c>
      <c r="AU596" t="s">
        <v>78</v>
      </c>
      <c r="AV596" t="s">
        <v>78</v>
      </c>
      <c r="AW596" t="s">
        <v>78</v>
      </c>
      <c r="AX596" t="s">
        <v>78</v>
      </c>
      <c r="AY596" t="s">
        <v>55</v>
      </c>
      <c r="AZ596" t="s">
        <v>78</v>
      </c>
      <c r="BA596" t="s">
        <v>78</v>
      </c>
      <c r="BB596" t="s">
        <v>78</v>
      </c>
      <c r="BC596" t="s">
        <v>78</v>
      </c>
      <c r="BD596" t="s">
        <v>55</v>
      </c>
      <c r="BE596" t="s">
        <v>78</v>
      </c>
      <c r="BF596" t="s">
        <v>78</v>
      </c>
      <c r="BG596" t="s">
        <v>78</v>
      </c>
      <c r="BH596" t="s">
        <v>78</v>
      </c>
      <c r="BI596" t="s">
        <v>78</v>
      </c>
      <c r="BJ596" t="s">
        <v>78</v>
      </c>
      <c r="BK596" t="s">
        <v>78</v>
      </c>
      <c r="BL596" t="s">
        <v>78</v>
      </c>
      <c r="BM596" t="s">
        <v>78</v>
      </c>
      <c r="BN596" t="s">
        <v>55</v>
      </c>
      <c r="BO596" t="s">
        <v>55</v>
      </c>
      <c r="BP596" t="s">
        <v>78</v>
      </c>
      <c r="BQ596" t="s">
        <v>4468</v>
      </c>
      <c r="BR596">
        <v>1800</v>
      </c>
      <c r="BS596" s="45">
        <v>40358</v>
      </c>
      <c r="BT596" s="45">
        <v>41130</v>
      </c>
    </row>
    <row r="597" spans="1:72" x14ac:dyDescent="0.25">
      <c r="A597">
        <v>594</v>
      </c>
      <c r="B597">
        <v>53877</v>
      </c>
      <c r="C597">
        <v>57772</v>
      </c>
      <c r="D597" t="s">
        <v>3893</v>
      </c>
      <c r="E597" t="s">
        <v>6619</v>
      </c>
      <c r="F597">
        <v>0</v>
      </c>
      <c r="H597">
        <v>0</v>
      </c>
      <c r="J597">
        <v>0</v>
      </c>
      <c r="O597">
        <v>1839394</v>
      </c>
      <c r="P597">
        <v>6703900</v>
      </c>
      <c r="Q597">
        <v>2</v>
      </c>
      <c r="R597">
        <v>38.2119</v>
      </c>
      <c r="S597">
        <v>-121.505</v>
      </c>
      <c r="U597" t="s">
        <v>6620</v>
      </c>
      <c r="V597" t="s">
        <v>87</v>
      </c>
      <c r="W597" t="s">
        <v>87</v>
      </c>
      <c r="X597" t="s">
        <v>4474</v>
      </c>
      <c r="Y597" t="s">
        <v>341</v>
      </c>
      <c r="Z597" t="s">
        <v>4613</v>
      </c>
      <c r="AA597" t="s">
        <v>6621</v>
      </c>
      <c r="AB597" t="s">
        <v>6622</v>
      </c>
      <c r="AC597">
        <v>41341</v>
      </c>
      <c r="AD597" t="s">
        <v>4476</v>
      </c>
      <c r="AE597" t="s">
        <v>4558</v>
      </c>
      <c r="AF597" t="s">
        <v>5180</v>
      </c>
      <c r="AG597" t="s">
        <v>1869</v>
      </c>
      <c r="AH597" t="s">
        <v>6623</v>
      </c>
      <c r="AJ597" t="s">
        <v>5201</v>
      </c>
      <c r="AK597">
        <v>1</v>
      </c>
      <c r="AL597" t="s">
        <v>4474</v>
      </c>
      <c r="AM597" t="s">
        <v>78</v>
      </c>
      <c r="AN597">
        <v>180400121106</v>
      </c>
      <c r="AO597" t="s">
        <v>78</v>
      </c>
      <c r="AP597">
        <v>200</v>
      </c>
      <c r="AQ597" t="s">
        <v>78</v>
      </c>
      <c r="AR597" t="s">
        <v>4430</v>
      </c>
      <c r="AS597" t="s">
        <v>4431</v>
      </c>
      <c r="AT597" t="s">
        <v>78</v>
      </c>
      <c r="AU597" t="s">
        <v>78</v>
      </c>
      <c r="AV597" t="s">
        <v>78</v>
      </c>
      <c r="AW597" t="s">
        <v>78</v>
      </c>
      <c r="AX597" t="s">
        <v>78</v>
      </c>
      <c r="AY597" t="s">
        <v>55</v>
      </c>
      <c r="AZ597" t="s">
        <v>78</v>
      </c>
      <c r="BA597" t="s">
        <v>78</v>
      </c>
      <c r="BB597" t="s">
        <v>78</v>
      </c>
      <c r="BC597" t="s">
        <v>78</v>
      </c>
      <c r="BD597" t="s">
        <v>55</v>
      </c>
      <c r="BE597" t="s">
        <v>78</v>
      </c>
      <c r="BF597" t="s">
        <v>78</v>
      </c>
      <c r="BG597" t="s">
        <v>78</v>
      </c>
      <c r="BH597" t="s">
        <v>78</v>
      </c>
      <c r="BI597" t="s">
        <v>78</v>
      </c>
      <c r="BJ597" t="s">
        <v>78</v>
      </c>
      <c r="BK597" t="s">
        <v>78</v>
      </c>
      <c r="BL597" t="s">
        <v>78</v>
      </c>
      <c r="BM597" t="s">
        <v>78</v>
      </c>
      <c r="BN597" t="s">
        <v>55</v>
      </c>
      <c r="BO597" t="s">
        <v>55</v>
      </c>
      <c r="BP597" t="s">
        <v>78</v>
      </c>
      <c r="BQ597" t="s">
        <v>4468</v>
      </c>
      <c r="BR597">
        <v>1800</v>
      </c>
      <c r="BS597" s="45">
        <v>40358</v>
      </c>
      <c r="BT597" s="45">
        <v>41130</v>
      </c>
    </row>
    <row r="598" spans="1:72" x14ac:dyDescent="0.25">
      <c r="A598">
        <v>595</v>
      </c>
      <c r="B598">
        <v>53880</v>
      </c>
      <c r="C598">
        <v>57773</v>
      </c>
      <c r="D598" t="s">
        <v>3896</v>
      </c>
      <c r="E598" t="s">
        <v>6624</v>
      </c>
      <c r="F598">
        <v>0</v>
      </c>
      <c r="H598">
        <v>0</v>
      </c>
      <c r="J598">
        <v>0</v>
      </c>
      <c r="O598">
        <v>1837262</v>
      </c>
      <c r="P598">
        <v>6702554</v>
      </c>
      <c r="Q598">
        <v>2</v>
      </c>
      <c r="R598">
        <v>38.206099999999999</v>
      </c>
      <c r="S598">
        <v>-121.5097</v>
      </c>
      <c r="U598" t="s">
        <v>325</v>
      </c>
      <c r="V598" t="s">
        <v>87</v>
      </c>
      <c r="W598" t="s">
        <v>87</v>
      </c>
      <c r="X598" t="s">
        <v>4538</v>
      </c>
      <c r="Y598" t="s">
        <v>341</v>
      </c>
      <c r="Z598" t="s">
        <v>4613</v>
      </c>
      <c r="AA598" t="s">
        <v>6440</v>
      </c>
      <c r="AB598" t="s">
        <v>6625</v>
      </c>
      <c r="AC598">
        <v>41341</v>
      </c>
      <c r="AD598" t="s">
        <v>4476</v>
      </c>
      <c r="AE598" t="s">
        <v>4558</v>
      </c>
      <c r="AF598" t="s">
        <v>5180</v>
      </c>
      <c r="AG598" t="s">
        <v>1869</v>
      </c>
      <c r="AH598" t="s">
        <v>6626</v>
      </c>
      <c r="AJ598" t="s">
        <v>5201</v>
      </c>
      <c r="AK598">
        <v>1</v>
      </c>
      <c r="AL598" t="s">
        <v>4538</v>
      </c>
      <c r="AM598" t="s">
        <v>78</v>
      </c>
      <c r="AN598">
        <v>180400121106</v>
      </c>
      <c r="AO598" t="s">
        <v>78</v>
      </c>
      <c r="AP598">
        <v>200</v>
      </c>
      <c r="AQ598" t="s">
        <v>78</v>
      </c>
      <c r="AR598" t="s">
        <v>4430</v>
      </c>
      <c r="AS598" t="s">
        <v>4431</v>
      </c>
      <c r="AT598" t="s">
        <v>78</v>
      </c>
      <c r="AU598" t="s">
        <v>78</v>
      </c>
      <c r="AV598" t="s">
        <v>78</v>
      </c>
      <c r="AW598" t="s">
        <v>78</v>
      </c>
      <c r="AX598" t="s">
        <v>78</v>
      </c>
      <c r="AY598" t="s">
        <v>78</v>
      </c>
      <c r="AZ598" t="s">
        <v>78</v>
      </c>
      <c r="BA598" t="s">
        <v>78</v>
      </c>
      <c r="BB598" t="s">
        <v>78</v>
      </c>
      <c r="BC598" t="s">
        <v>78</v>
      </c>
      <c r="BD598" t="s">
        <v>55</v>
      </c>
      <c r="BE598" t="s">
        <v>78</v>
      </c>
      <c r="BF598" t="s">
        <v>78</v>
      </c>
      <c r="BG598" t="s">
        <v>78</v>
      </c>
      <c r="BH598" t="s">
        <v>78</v>
      </c>
      <c r="BI598" t="s">
        <v>78</v>
      </c>
      <c r="BJ598" t="s">
        <v>78</v>
      </c>
      <c r="BK598" t="s">
        <v>78</v>
      </c>
      <c r="BL598" t="s">
        <v>78</v>
      </c>
      <c r="BM598" t="s">
        <v>78</v>
      </c>
      <c r="BN598" t="s">
        <v>55</v>
      </c>
      <c r="BO598" t="s">
        <v>55</v>
      </c>
      <c r="BP598" t="s">
        <v>78</v>
      </c>
      <c r="BQ598" t="s">
        <v>4468</v>
      </c>
      <c r="BR598">
        <v>1800</v>
      </c>
      <c r="BS598" s="45">
        <v>40358</v>
      </c>
      <c r="BT598" s="45">
        <v>41130</v>
      </c>
    </row>
    <row r="599" spans="1:72" x14ac:dyDescent="0.25">
      <c r="A599">
        <v>596</v>
      </c>
      <c r="B599">
        <v>53885</v>
      </c>
      <c r="C599">
        <v>57775</v>
      </c>
      <c r="D599" t="s">
        <v>3899</v>
      </c>
      <c r="E599" t="s">
        <v>6627</v>
      </c>
      <c r="F599">
        <v>0</v>
      </c>
      <c r="H599">
        <v>0</v>
      </c>
      <c r="J599">
        <v>0</v>
      </c>
      <c r="O599">
        <v>1834710</v>
      </c>
      <c r="P599">
        <v>6698257</v>
      </c>
      <c r="Q599">
        <v>2</v>
      </c>
      <c r="R599">
        <v>38.199199999999998</v>
      </c>
      <c r="S599">
        <v>-121.5247</v>
      </c>
      <c r="U599" t="s">
        <v>325</v>
      </c>
      <c r="V599" t="s">
        <v>87</v>
      </c>
      <c r="W599" t="s">
        <v>87</v>
      </c>
      <c r="X599" t="s">
        <v>4474</v>
      </c>
      <c r="Y599" t="s">
        <v>341</v>
      </c>
      <c r="Z599" t="s">
        <v>4613</v>
      </c>
      <c r="AA599" t="s">
        <v>6628</v>
      </c>
      <c r="AB599" t="s">
        <v>6629</v>
      </c>
      <c r="AC599">
        <v>41341</v>
      </c>
      <c r="AD599" t="s">
        <v>4476</v>
      </c>
      <c r="AE599" t="s">
        <v>4558</v>
      </c>
      <c r="AF599" t="s">
        <v>5180</v>
      </c>
      <c r="AG599" t="s">
        <v>1869</v>
      </c>
      <c r="AH599" t="s">
        <v>6442</v>
      </c>
      <c r="AJ599" t="s">
        <v>5201</v>
      </c>
      <c r="AK599">
        <v>1</v>
      </c>
      <c r="AL599" t="s">
        <v>4474</v>
      </c>
      <c r="AM599" t="s">
        <v>78</v>
      </c>
      <c r="AN599">
        <v>180400121106</v>
      </c>
      <c r="AO599" t="s">
        <v>78</v>
      </c>
      <c r="AP599">
        <v>200</v>
      </c>
      <c r="AQ599" t="s">
        <v>78</v>
      </c>
      <c r="AR599" t="s">
        <v>4430</v>
      </c>
      <c r="AS599" t="s">
        <v>4431</v>
      </c>
      <c r="AT599" t="s">
        <v>78</v>
      </c>
      <c r="AU599" t="s">
        <v>78</v>
      </c>
      <c r="AV599" t="s">
        <v>78</v>
      </c>
      <c r="AW599" t="s">
        <v>78</v>
      </c>
      <c r="AX599" t="s">
        <v>78</v>
      </c>
      <c r="AY599" t="s">
        <v>55</v>
      </c>
      <c r="AZ599" t="s">
        <v>78</v>
      </c>
      <c r="BA599" t="s">
        <v>78</v>
      </c>
      <c r="BB599" t="s">
        <v>78</v>
      </c>
      <c r="BC599" t="s">
        <v>78</v>
      </c>
      <c r="BD599" t="s">
        <v>55</v>
      </c>
      <c r="BE599" t="s">
        <v>78</v>
      </c>
      <c r="BF599" t="s">
        <v>78</v>
      </c>
      <c r="BG599" t="s">
        <v>78</v>
      </c>
      <c r="BH599" t="s">
        <v>78</v>
      </c>
      <c r="BI599" t="s">
        <v>78</v>
      </c>
      <c r="BJ599" t="s">
        <v>78</v>
      </c>
      <c r="BK599" t="s">
        <v>78</v>
      </c>
      <c r="BL599" t="s">
        <v>78</v>
      </c>
      <c r="BM599" t="s">
        <v>78</v>
      </c>
      <c r="BN599" t="s">
        <v>55</v>
      </c>
      <c r="BO599" t="s">
        <v>55</v>
      </c>
      <c r="BP599" t="s">
        <v>78</v>
      </c>
      <c r="BQ599" t="s">
        <v>4468</v>
      </c>
      <c r="BR599">
        <v>1800</v>
      </c>
      <c r="BS599" s="45">
        <v>40358</v>
      </c>
      <c r="BT599" s="45">
        <v>41130</v>
      </c>
    </row>
    <row r="600" spans="1:72" x14ac:dyDescent="0.25">
      <c r="A600">
        <v>597</v>
      </c>
      <c r="B600">
        <v>46570</v>
      </c>
      <c r="C600">
        <v>53954</v>
      </c>
      <c r="D600" t="s">
        <v>2220</v>
      </c>
      <c r="E600" t="s">
        <v>6630</v>
      </c>
      <c r="F600">
        <v>6</v>
      </c>
      <c r="G600" t="s">
        <v>87</v>
      </c>
      <c r="H600">
        <v>4</v>
      </c>
      <c r="I600" t="s">
        <v>4421</v>
      </c>
      <c r="J600">
        <v>28</v>
      </c>
      <c r="N600" t="s">
        <v>4423</v>
      </c>
      <c r="O600">
        <v>1888449</v>
      </c>
      <c r="P600">
        <v>6691103</v>
      </c>
      <c r="Q600">
        <v>2</v>
      </c>
      <c r="R600">
        <v>38.346800000000002</v>
      </c>
      <c r="S600">
        <v>-121.5487</v>
      </c>
      <c r="U600" t="s">
        <v>216</v>
      </c>
      <c r="V600" t="s">
        <v>87</v>
      </c>
      <c r="W600" t="s">
        <v>87</v>
      </c>
      <c r="X600" t="s">
        <v>4538</v>
      </c>
      <c r="Y600" t="s">
        <v>170</v>
      </c>
      <c r="Z600" t="s">
        <v>4539</v>
      </c>
      <c r="AA600" t="s">
        <v>2222</v>
      </c>
      <c r="AB600" t="s">
        <v>6631</v>
      </c>
      <c r="AC600">
        <v>40857</v>
      </c>
      <c r="AD600" t="s">
        <v>4476</v>
      </c>
      <c r="AE600" t="s">
        <v>4540</v>
      </c>
      <c r="AF600" t="s">
        <v>4541</v>
      </c>
      <c r="AG600" t="s">
        <v>2221</v>
      </c>
      <c r="AH600" t="s">
        <v>6632</v>
      </c>
      <c r="AI600" t="s">
        <v>5530</v>
      </c>
      <c r="AJ600" t="s">
        <v>6633</v>
      </c>
      <c r="AK600">
        <v>1</v>
      </c>
      <c r="AL600" t="s">
        <v>4538</v>
      </c>
      <c r="AM600" t="s">
        <v>78</v>
      </c>
      <c r="AN600">
        <v>180201630702</v>
      </c>
      <c r="AO600" t="s">
        <v>78</v>
      </c>
      <c r="AP600">
        <v>78</v>
      </c>
      <c r="AQ600" t="s">
        <v>78</v>
      </c>
      <c r="AR600" t="s">
        <v>4430</v>
      </c>
      <c r="AS600" t="s">
        <v>4431</v>
      </c>
      <c r="AT600" t="s">
        <v>78</v>
      </c>
      <c r="AU600" t="s">
        <v>78</v>
      </c>
      <c r="AV600" t="s">
        <v>78</v>
      </c>
      <c r="AW600" t="s">
        <v>78</v>
      </c>
      <c r="AX600" t="s">
        <v>78</v>
      </c>
      <c r="AY600" t="s">
        <v>78</v>
      </c>
      <c r="AZ600" t="s">
        <v>78</v>
      </c>
      <c r="BA600" t="s">
        <v>78</v>
      </c>
      <c r="BB600" t="s">
        <v>78</v>
      </c>
      <c r="BC600" t="s">
        <v>78</v>
      </c>
      <c r="BD600" t="s">
        <v>55</v>
      </c>
      <c r="BE600" t="s">
        <v>78</v>
      </c>
      <c r="BF600" t="s">
        <v>78</v>
      </c>
      <c r="BG600" t="s">
        <v>78</v>
      </c>
      <c r="BH600" t="s">
        <v>78</v>
      </c>
      <c r="BI600" t="s">
        <v>78</v>
      </c>
      <c r="BJ600" t="s">
        <v>78</v>
      </c>
      <c r="BK600" t="s">
        <v>78</v>
      </c>
      <c r="BL600" t="s">
        <v>78</v>
      </c>
      <c r="BM600" t="s">
        <v>78</v>
      </c>
      <c r="BN600" t="s">
        <v>55</v>
      </c>
      <c r="BO600" t="s">
        <v>78</v>
      </c>
      <c r="BP600" t="s">
        <v>78</v>
      </c>
      <c r="BQ600" t="s">
        <v>4432</v>
      </c>
      <c r="BR600">
        <v>1903</v>
      </c>
      <c r="BS600" s="45">
        <v>40350</v>
      </c>
      <c r="BT600" s="45">
        <v>40857</v>
      </c>
    </row>
    <row r="601" spans="1:72" x14ac:dyDescent="0.25">
      <c r="A601">
        <v>598</v>
      </c>
      <c r="B601">
        <v>46572</v>
      </c>
      <c r="C601">
        <v>53958</v>
      </c>
      <c r="D601" t="s">
        <v>2197</v>
      </c>
      <c r="E601" t="s">
        <v>6634</v>
      </c>
      <c r="F601">
        <v>0</v>
      </c>
      <c r="H601">
        <v>0</v>
      </c>
      <c r="J601">
        <v>0</v>
      </c>
      <c r="O601">
        <v>2257331</v>
      </c>
      <c r="P601">
        <v>6266795</v>
      </c>
      <c r="Q601">
        <v>3</v>
      </c>
      <c r="R601">
        <v>38.189799999999998</v>
      </c>
      <c r="S601">
        <v>-121.526</v>
      </c>
      <c r="T601" t="s">
        <v>1373</v>
      </c>
      <c r="U601" t="s">
        <v>5589</v>
      </c>
      <c r="V601" t="s">
        <v>87</v>
      </c>
      <c r="W601" t="s">
        <v>87</v>
      </c>
      <c r="X601" t="s">
        <v>4474</v>
      </c>
      <c r="Y601" t="s">
        <v>59</v>
      </c>
      <c r="Z601" t="s">
        <v>4613</v>
      </c>
      <c r="AA601" t="s">
        <v>5178</v>
      </c>
      <c r="AB601" t="s">
        <v>6635</v>
      </c>
      <c r="AC601">
        <v>40857</v>
      </c>
      <c r="AD601" t="s">
        <v>4476</v>
      </c>
      <c r="AE601" t="s">
        <v>4558</v>
      </c>
      <c r="AF601" t="s">
        <v>5180</v>
      </c>
      <c r="AG601" t="s">
        <v>1756</v>
      </c>
      <c r="AH601" t="s">
        <v>6636</v>
      </c>
      <c r="AJ601" t="s">
        <v>1756</v>
      </c>
      <c r="AK601">
        <v>1</v>
      </c>
      <c r="AL601" t="s">
        <v>4474</v>
      </c>
      <c r="AM601" t="s">
        <v>78</v>
      </c>
      <c r="AN601">
        <v>180400121106</v>
      </c>
      <c r="AO601" t="s">
        <v>78</v>
      </c>
      <c r="AP601">
        <v>226.3</v>
      </c>
      <c r="AQ601" t="s">
        <v>78</v>
      </c>
      <c r="AR601" t="s">
        <v>4430</v>
      </c>
      <c r="AS601" t="s">
        <v>4431</v>
      </c>
      <c r="AT601" t="s">
        <v>78</v>
      </c>
      <c r="AU601" t="s">
        <v>78</v>
      </c>
      <c r="AV601" t="s">
        <v>78</v>
      </c>
      <c r="AW601" t="s">
        <v>78</v>
      </c>
      <c r="AX601" t="s">
        <v>78</v>
      </c>
      <c r="AY601" t="s">
        <v>55</v>
      </c>
      <c r="AZ601" t="s">
        <v>78</v>
      </c>
      <c r="BA601" t="s">
        <v>78</v>
      </c>
      <c r="BB601" t="s">
        <v>78</v>
      </c>
      <c r="BC601" t="s">
        <v>78</v>
      </c>
      <c r="BD601" t="s">
        <v>55</v>
      </c>
      <c r="BE601" t="s">
        <v>78</v>
      </c>
      <c r="BF601" t="s">
        <v>78</v>
      </c>
      <c r="BG601" t="s">
        <v>78</v>
      </c>
      <c r="BH601" t="s">
        <v>78</v>
      </c>
      <c r="BI601" t="s">
        <v>78</v>
      </c>
      <c r="BJ601" t="s">
        <v>78</v>
      </c>
      <c r="BK601" t="s">
        <v>78</v>
      </c>
      <c r="BL601" t="s">
        <v>78</v>
      </c>
      <c r="BM601" t="s">
        <v>78</v>
      </c>
      <c r="BN601" t="s">
        <v>55</v>
      </c>
      <c r="BO601" t="s">
        <v>55</v>
      </c>
      <c r="BP601" t="s">
        <v>78</v>
      </c>
      <c r="BQ601" t="s">
        <v>4432</v>
      </c>
      <c r="BR601">
        <v>1800</v>
      </c>
      <c r="BS601" s="45">
        <v>40359</v>
      </c>
      <c r="BT601" s="45">
        <v>40857</v>
      </c>
    </row>
    <row r="602" spans="1:72" x14ac:dyDescent="0.25">
      <c r="A602">
        <v>599</v>
      </c>
      <c r="B602">
        <v>46574</v>
      </c>
      <c r="C602">
        <v>53959</v>
      </c>
      <c r="D602" t="s">
        <v>2198</v>
      </c>
      <c r="E602" t="s">
        <v>6637</v>
      </c>
      <c r="F602">
        <v>0</v>
      </c>
      <c r="H602">
        <v>0</v>
      </c>
      <c r="J602">
        <v>0</v>
      </c>
      <c r="O602">
        <v>2233252</v>
      </c>
      <c r="P602">
        <v>6267762</v>
      </c>
      <c r="Q602">
        <v>3</v>
      </c>
      <c r="R602">
        <v>38.123699999999999</v>
      </c>
      <c r="S602">
        <v>-121.5217</v>
      </c>
      <c r="T602" t="s">
        <v>1373</v>
      </c>
      <c r="U602" t="s">
        <v>5589</v>
      </c>
      <c r="V602" t="s">
        <v>87</v>
      </c>
      <c r="W602" t="s">
        <v>87</v>
      </c>
      <c r="X602" t="s">
        <v>4474</v>
      </c>
      <c r="Y602" t="s">
        <v>59</v>
      </c>
      <c r="Z602" t="s">
        <v>4342</v>
      </c>
      <c r="AA602" t="s">
        <v>5178</v>
      </c>
      <c r="AB602" t="s">
        <v>6638</v>
      </c>
      <c r="AC602">
        <v>40857</v>
      </c>
      <c r="AD602" t="s">
        <v>4476</v>
      </c>
      <c r="AE602" t="s">
        <v>4558</v>
      </c>
      <c r="AF602" t="s">
        <v>5180</v>
      </c>
      <c r="AG602" t="s">
        <v>1756</v>
      </c>
      <c r="AH602" t="s">
        <v>6639</v>
      </c>
      <c r="AJ602" t="s">
        <v>1756</v>
      </c>
      <c r="AK602">
        <v>1</v>
      </c>
      <c r="AL602" t="s">
        <v>4474</v>
      </c>
      <c r="AM602" t="s">
        <v>78</v>
      </c>
      <c r="AN602">
        <v>180400121106</v>
      </c>
      <c r="AO602" t="s">
        <v>78</v>
      </c>
      <c r="AP602">
        <v>201.5</v>
      </c>
      <c r="AQ602" t="s">
        <v>78</v>
      </c>
      <c r="AR602" t="s">
        <v>4430</v>
      </c>
      <c r="AS602" t="s">
        <v>4431</v>
      </c>
      <c r="AT602" t="s">
        <v>78</v>
      </c>
      <c r="AU602" t="s">
        <v>78</v>
      </c>
      <c r="AV602" t="s">
        <v>78</v>
      </c>
      <c r="AW602" t="s">
        <v>78</v>
      </c>
      <c r="AX602" t="s">
        <v>78</v>
      </c>
      <c r="AY602" t="s">
        <v>55</v>
      </c>
      <c r="AZ602" t="s">
        <v>78</v>
      </c>
      <c r="BA602" t="s">
        <v>78</v>
      </c>
      <c r="BB602" t="s">
        <v>78</v>
      </c>
      <c r="BC602" t="s">
        <v>78</v>
      </c>
      <c r="BD602" t="s">
        <v>55</v>
      </c>
      <c r="BE602" t="s">
        <v>78</v>
      </c>
      <c r="BF602" t="s">
        <v>78</v>
      </c>
      <c r="BG602" t="s">
        <v>78</v>
      </c>
      <c r="BH602" t="s">
        <v>78</v>
      </c>
      <c r="BI602" t="s">
        <v>78</v>
      </c>
      <c r="BJ602" t="s">
        <v>78</v>
      </c>
      <c r="BK602" t="s">
        <v>78</v>
      </c>
      <c r="BL602" t="s">
        <v>78</v>
      </c>
      <c r="BM602" t="s">
        <v>78</v>
      </c>
      <c r="BN602" t="s">
        <v>55</v>
      </c>
      <c r="BO602" t="s">
        <v>55</v>
      </c>
      <c r="BP602" t="s">
        <v>78</v>
      </c>
      <c r="BQ602" t="s">
        <v>4432</v>
      </c>
      <c r="BR602">
        <v>1800</v>
      </c>
      <c r="BS602" s="45">
        <v>40359</v>
      </c>
      <c r="BT602" s="45">
        <v>40857</v>
      </c>
    </row>
    <row r="603" spans="1:72" x14ac:dyDescent="0.25">
      <c r="A603">
        <v>600</v>
      </c>
      <c r="B603">
        <v>46575</v>
      </c>
      <c r="C603">
        <v>53961</v>
      </c>
      <c r="D603" t="s">
        <v>2199</v>
      </c>
      <c r="E603" t="s">
        <v>6640</v>
      </c>
      <c r="F603">
        <v>0</v>
      </c>
      <c r="H603">
        <v>0</v>
      </c>
      <c r="J603">
        <v>0</v>
      </c>
      <c r="O603">
        <v>2263400</v>
      </c>
      <c r="P603">
        <v>6279339</v>
      </c>
      <c r="Q603">
        <v>3</v>
      </c>
      <c r="R603">
        <v>38.206899999999997</v>
      </c>
      <c r="S603">
        <v>-121.48260000000001</v>
      </c>
      <c r="T603" t="s">
        <v>1373</v>
      </c>
      <c r="U603" t="s">
        <v>5177</v>
      </c>
      <c r="V603" t="s">
        <v>87</v>
      </c>
      <c r="W603" t="s">
        <v>87</v>
      </c>
      <c r="X603" t="s">
        <v>4474</v>
      </c>
      <c r="Y603" t="s">
        <v>59</v>
      </c>
      <c r="Z603" t="s">
        <v>4859</v>
      </c>
      <c r="AA603" t="s">
        <v>5178</v>
      </c>
      <c r="AB603" t="s">
        <v>6641</v>
      </c>
      <c r="AC603">
        <v>40857</v>
      </c>
      <c r="AD603" t="s">
        <v>4476</v>
      </c>
      <c r="AE603" t="s">
        <v>4558</v>
      </c>
      <c r="AF603" t="s">
        <v>5180</v>
      </c>
      <c r="AG603" t="s">
        <v>1756</v>
      </c>
      <c r="AH603" t="s">
        <v>6642</v>
      </c>
      <c r="AJ603" t="s">
        <v>1756</v>
      </c>
      <c r="AK603">
        <v>1</v>
      </c>
      <c r="AL603" t="s">
        <v>4474</v>
      </c>
      <c r="AM603" t="s">
        <v>78</v>
      </c>
      <c r="AN603">
        <v>180400121106</v>
      </c>
      <c r="AO603" t="s">
        <v>78</v>
      </c>
      <c r="AP603">
        <v>131.9</v>
      </c>
      <c r="AQ603" t="s">
        <v>78</v>
      </c>
      <c r="AR603" t="s">
        <v>4430</v>
      </c>
      <c r="AS603" t="s">
        <v>4431</v>
      </c>
      <c r="AT603" t="s">
        <v>78</v>
      </c>
      <c r="AU603" t="s">
        <v>78</v>
      </c>
      <c r="AV603" t="s">
        <v>78</v>
      </c>
      <c r="AW603" t="s">
        <v>78</v>
      </c>
      <c r="AX603" t="s">
        <v>78</v>
      </c>
      <c r="AY603" t="s">
        <v>55</v>
      </c>
      <c r="AZ603" t="s">
        <v>78</v>
      </c>
      <c r="BA603" t="s">
        <v>78</v>
      </c>
      <c r="BB603" t="s">
        <v>78</v>
      </c>
      <c r="BC603" t="s">
        <v>78</v>
      </c>
      <c r="BD603" t="s">
        <v>55</v>
      </c>
      <c r="BE603" t="s">
        <v>78</v>
      </c>
      <c r="BF603" t="s">
        <v>78</v>
      </c>
      <c r="BG603" t="s">
        <v>78</v>
      </c>
      <c r="BH603" t="s">
        <v>78</v>
      </c>
      <c r="BI603" t="s">
        <v>78</v>
      </c>
      <c r="BJ603" t="s">
        <v>78</v>
      </c>
      <c r="BK603" t="s">
        <v>78</v>
      </c>
      <c r="BL603" t="s">
        <v>78</v>
      </c>
      <c r="BM603" t="s">
        <v>78</v>
      </c>
      <c r="BN603" t="s">
        <v>55</v>
      </c>
      <c r="BO603" t="s">
        <v>55</v>
      </c>
      <c r="BP603" t="s">
        <v>78</v>
      </c>
      <c r="BQ603" t="s">
        <v>4432</v>
      </c>
      <c r="BR603">
        <v>1800</v>
      </c>
      <c r="BS603" s="45">
        <v>40359</v>
      </c>
      <c r="BT603" s="45">
        <v>40857</v>
      </c>
    </row>
    <row r="604" spans="1:72" x14ac:dyDescent="0.25">
      <c r="A604">
        <v>601</v>
      </c>
      <c r="B604">
        <v>46596</v>
      </c>
      <c r="C604">
        <v>53969</v>
      </c>
      <c r="D604" t="s">
        <v>2203</v>
      </c>
      <c r="E604" t="s">
        <v>6643</v>
      </c>
      <c r="F604">
        <v>0</v>
      </c>
      <c r="H604">
        <v>0</v>
      </c>
      <c r="J604">
        <v>0</v>
      </c>
      <c r="O604">
        <v>2231852</v>
      </c>
      <c r="P604">
        <v>6262248</v>
      </c>
      <c r="Q604">
        <v>3</v>
      </c>
      <c r="R604">
        <v>38.119700000000002</v>
      </c>
      <c r="S604">
        <v>-121.5408</v>
      </c>
      <c r="T604" t="s">
        <v>1373</v>
      </c>
      <c r="U604" t="s">
        <v>5589</v>
      </c>
      <c r="V604" t="s">
        <v>87</v>
      </c>
      <c r="W604" t="s">
        <v>87</v>
      </c>
      <c r="X604" t="s">
        <v>4474</v>
      </c>
      <c r="Y604" t="s">
        <v>59</v>
      </c>
      <c r="Z604" t="s">
        <v>4342</v>
      </c>
      <c r="AA604" t="s">
        <v>5178</v>
      </c>
      <c r="AB604" t="s">
        <v>6644</v>
      </c>
      <c r="AC604">
        <v>40857</v>
      </c>
      <c r="AD604" t="s">
        <v>4476</v>
      </c>
      <c r="AE604" t="s">
        <v>4558</v>
      </c>
      <c r="AF604" t="s">
        <v>5180</v>
      </c>
      <c r="AG604" t="s">
        <v>1756</v>
      </c>
      <c r="AH604" t="s">
        <v>6645</v>
      </c>
      <c r="AJ604" t="s">
        <v>1756</v>
      </c>
      <c r="AK604">
        <v>1</v>
      </c>
      <c r="AL604" t="s">
        <v>4474</v>
      </c>
      <c r="AM604" t="s">
        <v>78</v>
      </c>
      <c r="AN604">
        <v>180400121106</v>
      </c>
      <c r="AO604" t="s">
        <v>78</v>
      </c>
      <c r="AP604">
        <v>230.4</v>
      </c>
      <c r="AQ604" t="s">
        <v>78</v>
      </c>
      <c r="AR604" t="s">
        <v>4430</v>
      </c>
      <c r="AS604" t="s">
        <v>4431</v>
      </c>
      <c r="AT604" t="s">
        <v>78</v>
      </c>
      <c r="AU604" t="s">
        <v>78</v>
      </c>
      <c r="AV604" t="s">
        <v>78</v>
      </c>
      <c r="AW604" t="s">
        <v>78</v>
      </c>
      <c r="AX604" t="s">
        <v>78</v>
      </c>
      <c r="AY604" t="s">
        <v>55</v>
      </c>
      <c r="AZ604" t="s">
        <v>78</v>
      </c>
      <c r="BA604" t="s">
        <v>78</v>
      </c>
      <c r="BB604" t="s">
        <v>78</v>
      </c>
      <c r="BC604" t="s">
        <v>78</v>
      </c>
      <c r="BD604" t="s">
        <v>55</v>
      </c>
      <c r="BE604" t="s">
        <v>78</v>
      </c>
      <c r="BF604" t="s">
        <v>78</v>
      </c>
      <c r="BG604" t="s">
        <v>78</v>
      </c>
      <c r="BH604" t="s">
        <v>78</v>
      </c>
      <c r="BI604" t="s">
        <v>78</v>
      </c>
      <c r="BJ604" t="s">
        <v>78</v>
      </c>
      <c r="BK604" t="s">
        <v>78</v>
      </c>
      <c r="BL604" t="s">
        <v>78</v>
      </c>
      <c r="BM604" t="s">
        <v>78</v>
      </c>
      <c r="BN604" t="s">
        <v>55</v>
      </c>
      <c r="BO604" t="s">
        <v>55</v>
      </c>
      <c r="BP604" t="s">
        <v>78</v>
      </c>
      <c r="BQ604" t="s">
        <v>4432</v>
      </c>
      <c r="BR604">
        <v>1800</v>
      </c>
      <c r="BS604" s="45">
        <v>40359</v>
      </c>
      <c r="BT604" s="45">
        <v>40857</v>
      </c>
    </row>
    <row r="605" spans="1:72" x14ac:dyDescent="0.25">
      <c r="A605">
        <v>602</v>
      </c>
      <c r="B605">
        <v>46679</v>
      </c>
      <c r="C605">
        <v>54084</v>
      </c>
      <c r="D605" t="s">
        <v>2395</v>
      </c>
      <c r="E605" t="s">
        <v>6646</v>
      </c>
      <c r="F605">
        <v>0</v>
      </c>
      <c r="H605">
        <v>0</v>
      </c>
      <c r="J605">
        <v>0</v>
      </c>
      <c r="O605">
        <v>2167394</v>
      </c>
      <c r="P605">
        <v>6310124</v>
      </c>
      <c r="Q605">
        <v>3</v>
      </c>
      <c r="R605">
        <v>37.944099999999999</v>
      </c>
      <c r="S605">
        <v>-121.3723</v>
      </c>
      <c r="T605" t="s">
        <v>1373</v>
      </c>
      <c r="U605" t="s">
        <v>761</v>
      </c>
      <c r="V605" t="s">
        <v>87</v>
      </c>
      <c r="W605" t="s">
        <v>87</v>
      </c>
      <c r="X605" t="s">
        <v>4474</v>
      </c>
      <c r="Y605" t="s">
        <v>59</v>
      </c>
      <c r="Z605" t="s">
        <v>4511</v>
      </c>
      <c r="AA605" t="s">
        <v>2397</v>
      </c>
      <c r="AB605" t="s">
        <v>3191</v>
      </c>
      <c r="AC605">
        <v>40864</v>
      </c>
      <c r="AD605" t="s">
        <v>4476</v>
      </c>
      <c r="AE605" t="s">
        <v>3435</v>
      </c>
      <c r="AF605" t="s">
        <v>4905</v>
      </c>
      <c r="AG605" t="s">
        <v>2396</v>
      </c>
      <c r="AH605" t="s">
        <v>6647</v>
      </c>
      <c r="AJ605" t="s">
        <v>2396</v>
      </c>
      <c r="AK605">
        <v>1</v>
      </c>
      <c r="AL605" t="s">
        <v>4474</v>
      </c>
      <c r="AM605" t="s">
        <v>78</v>
      </c>
      <c r="AN605">
        <v>180400030502</v>
      </c>
      <c r="AO605" t="s">
        <v>78</v>
      </c>
      <c r="AP605">
        <v>70.599999999999994</v>
      </c>
      <c r="AQ605" t="s">
        <v>78</v>
      </c>
      <c r="AR605" t="s">
        <v>4430</v>
      </c>
      <c r="AS605" t="s">
        <v>4431</v>
      </c>
      <c r="AT605" t="s">
        <v>78</v>
      </c>
      <c r="AU605" t="s">
        <v>78</v>
      </c>
      <c r="AV605" t="s">
        <v>78</v>
      </c>
      <c r="AW605" t="s">
        <v>78</v>
      </c>
      <c r="AX605" t="s">
        <v>78</v>
      </c>
      <c r="AY605" t="s">
        <v>78</v>
      </c>
      <c r="AZ605" t="s">
        <v>78</v>
      </c>
      <c r="BA605" t="s">
        <v>78</v>
      </c>
      <c r="BB605" t="s">
        <v>78</v>
      </c>
      <c r="BC605" t="s">
        <v>78</v>
      </c>
      <c r="BD605" t="s">
        <v>55</v>
      </c>
      <c r="BE605" t="s">
        <v>78</v>
      </c>
      <c r="BF605" t="s">
        <v>78</v>
      </c>
      <c r="BG605" t="s">
        <v>78</v>
      </c>
      <c r="BH605" t="s">
        <v>78</v>
      </c>
      <c r="BI605" t="s">
        <v>78</v>
      </c>
      <c r="BJ605" t="s">
        <v>78</v>
      </c>
      <c r="BK605" t="s">
        <v>78</v>
      </c>
      <c r="BL605" t="s">
        <v>78</v>
      </c>
      <c r="BM605" t="s">
        <v>78</v>
      </c>
      <c r="BN605" t="s">
        <v>55</v>
      </c>
      <c r="BO605" t="s">
        <v>55</v>
      </c>
      <c r="BP605" t="s">
        <v>78</v>
      </c>
      <c r="BQ605" t="s">
        <v>4468</v>
      </c>
      <c r="BR605">
        <v>1800</v>
      </c>
      <c r="BS605" s="45">
        <v>40359</v>
      </c>
      <c r="BT605" s="45">
        <v>40864</v>
      </c>
    </row>
    <row r="606" spans="1:72" x14ac:dyDescent="0.25">
      <c r="A606">
        <v>603</v>
      </c>
      <c r="B606">
        <v>46685</v>
      </c>
      <c r="C606">
        <v>54091</v>
      </c>
      <c r="D606" t="s">
        <v>2538</v>
      </c>
      <c r="E606" t="s">
        <v>6648</v>
      </c>
      <c r="F606">
        <v>0</v>
      </c>
      <c r="H606">
        <v>0</v>
      </c>
      <c r="J606">
        <v>0</v>
      </c>
      <c r="O606">
        <v>2149413</v>
      </c>
      <c r="P606">
        <v>6243512</v>
      </c>
      <c r="Q606">
        <v>3</v>
      </c>
      <c r="R606">
        <v>37.892800000000001</v>
      </c>
      <c r="S606">
        <v>-121.6026</v>
      </c>
      <c r="T606" t="s">
        <v>1373</v>
      </c>
      <c r="U606" t="s">
        <v>93</v>
      </c>
      <c r="V606" t="s">
        <v>87</v>
      </c>
      <c r="W606" t="s">
        <v>87</v>
      </c>
      <c r="X606" t="s">
        <v>4474</v>
      </c>
      <c r="Y606" t="s">
        <v>94</v>
      </c>
      <c r="Z606" t="s">
        <v>4242</v>
      </c>
      <c r="AA606" t="s">
        <v>2540</v>
      </c>
      <c r="AC606">
        <v>40864</v>
      </c>
      <c r="AD606" t="s">
        <v>4476</v>
      </c>
      <c r="AE606" t="s">
        <v>3435</v>
      </c>
      <c r="AF606" t="s">
        <v>4502</v>
      </c>
      <c r="AG606" t="s">
        <v>2539</v>
      </c>
      <c r="AH606" t="s">
        <v>6649</v>
      </c>
      <c r="AJ606" t="s">
        <v>6650</v>
      </c>
      <c r="AK606">
        <v>1</v>
      </c>
      <c r="AL606" t="s">
        <v>4474</v>
      </c>
      <c r="AM606" t="s">
        <v>78</v>
      </c>
      <c r="AN606">
        <v>180400030802</v>
      </c>
      <c r="AO606" t="s">
        <v>78</v>
      </c>
      <c r="AP606">
        <v>177.5</v>
      </c>
      <c r="AQ606" t="s">
        <v>78</v>
      </c>
      <c r="AR606" t="s">
        <v>4430</v>
      </c>
      <c r="AS606" t="s">
        <v>4431</v>
      </c>
      <c r="AT606" t="s">
        <v>78</v>
      </c>
      <c r="AU606" t="s">
        <v>78</v>
      </c>
      <c r="AV606" t="s">
        <v>78</v>
      </c>
      <c r="AW606" t="s">
        <v>78</v>
      </c>
      <c r="AX606" t="s">
        <v>78</v>
      </c>
      <c r="AY606" t="s">
        <v>78</v>
      </c>
      <c r="AZ606" t="s">
        <v>78</v>
      </c>
      <c r="BA606" t="s">
        <v>78</v>
      </c>
      <c r="BB606" t="s">
        <v>78</v>
      </c>
      <c r="BC606" t="s">
        <v>78</v>
      </c>
      <c r="BD606" t="s">
        <v>55</v>
      </c>
      <c r="BE606" t="s">
        <v>78</v>
      </c>
      <c r="BF606" t="s">
        <v>78</v>
      </c>
      <c r="BG606" t="s">
        <v>78</v>
      </c>
      <c r="BH606" t="s">
        <v>78</v>
      </c>
      <c r="BI606" t="s">
        <v>78</v>
      </c>
      <c r="BJ606" t="s">
        <v>78</v>
      </c>
      <c r="BK606" t="s">
        <v>78</v>
      </c>
      <c r="BL606" t="s">
        <v>78</v>
      </c>
      <c r="BM606" t="s">
        <v>78</v>
      </c>
      <c r="BN606" t="s">
        <v>55</v>
      </c>
      <c r="BO606" t="s">
        <v>55</v>
      </c>
      <c r="BP606" t="s">
        <v>78</v>
      </c>
      <c r="BQ606" t="s">
        <v>4468</v>
      </c>
      <c r="BR606">
        <v>1800</v>
      </c>
      <c r="BS606" s="45">
        <v>40351</v>
      </c>
      <c r="BT606" s="45">
        <v>40864</v>
      </c>
    </row>
    <row r="607" spans="1:72" x14ac:dyDescent="0.25">
      <c r="A607">
        <v>604</v>
      </c>
      <c r="B607">
        <v>46732</v>
      </c>
      <c r="C607">
        <v>54141</v>
      </c>
      <c r="D607" t="s">
        <v>2417</v>
      </c>
      <c r="E607" t="s">
        <v>6651</v>
      </c>
      <c r="F607">
        <v>0</v>
      </c>
      <c r="H607">
        <v>0</v>
      </c>
      <c r="J607">
        <v>0</v>
      </c>
      <c r="O607">
        <v>2197523</v>
      </c>
      <c r="P607">
        <v>6302465</v>
      </c>
      <c r="Q607">
        <v>3</v>
      </c>
      <c r="R607">
        <v>38.026600000000002</v>
      </c>
      <c r="S607">
        <v>-121.3999</v>
      </c>
      <c r="T607" t="s">
        <v>1373</v>
      </c>
      <c r="U607" t="s">
        <v>2402</v>
      </c>
      <c r="V607" t="s">
        <v>87</v>
      </c>
      <c r="W607" t="s">
        <v>87</v>
      </c>
      <c r="X607" t="s">
        <v>4474</v>
      </c>
      <c r="Y607" t="s">
        <v>59</v>
      </c>
      <c r="Z607" t="s">
        <v>4334</v>
      </c>
      <c r="AA607" t="s">
        <v>6652</v>
      </c>
      <c r="AB607" t="s">
        <v>6653</v>
      </c>
      <c r="AC607">
        <v>40869</v>
      </c>
      <c r="AD607" t="s">
        <v>4476</v>
      </c>
      <c r="AE607" t="s">
        <v>3435</v>
      </c>
      <c r="AF607" t="s">
        <v>4870</v>
      </c>
      <c r="AG607" t="s">
        <v>2111</v>
      </c>
      <c r="AH607" t="s">
        <v>6654</v>
      </c>
      <c r="AJ607" t="s">
        <v>2111</v>
      </c>
      <c r="AK607">
        <v>1</v>
      </c>
      <c r="AL607" t="s">
        <v>4474</v>
      </c>
      <c r="AM607" t="s">
        <v>78</v>
      </c>
      <c r="AN607">
        <v>180400030504</v>
      </c>
      <c r="AO607" t="s">
        <v>78</v>
      </c>
      <c r="AP607">
        <v>182.7</v>
      </c>
      <c r="AQ607" t="s">
        <v>78</v>
      </c>
      <c r="AR607" t="s">
        <v>4430</v>
      </c>
      <c r="AS607" t="s">
        <v>4431</v>
      </c>
      <c r="AT607" t="s">
        <v>78</v>
      </c>
      <c r="AU607" t="s">
        <v>78</v>
      </c>
      <c r="AV607" t="s">
        <v>78</v>
      </c>
      <c r="AW607" t="s">
        <v>78</v>
      </c>
      <c r="AX607" t="s">
        <v>78</v>
      </c>
      <c r="AY607" t="s">
        <v>78</v>
      </c>
      <c r="AZ607" t="s">
        <v>78</v>
      </c>
      <c r="BA607" t="s">
        <v>78</v>
      </c>
      <c r="BB607" t="s">
        <v>78</v>
      </c>
      <c r="BC607" t="s">
        <v>78</v>
      </c>
      <c r="BD607" t="s">
        <v>55</v>
      </c>
      <c r="BE607" t="s">
        <v>78</v>
      </c>
      <c r="BF607" t="s">
        <v>78</v>
      </c>
      <c r="BG607" t="s">
        <v>78</v>
      </c>
      <c r="BH607" t="s">
        <v>78</v>
      </c>
      <c r="BI607" t="s">
        <v>78</v>
      </c>
      <c r="BJ607" t="s">
        <v>78</v>
      </c>
      <c r="BK607" t="s">
        <v>78</v>
      </c>
      <c r="BL607" t="s">
        <v>78</v>
      </c>
      <c r="BM607" t="s">
        <v>78</v>
      </c>
      <c r="BN607" t="s">
        <v>55</v>
      </c>
      <c r="BO607" t="s">
        <v>55</v>
      </c>
      <c r="BP607" t="s">
        <v>78</v>
      </c>
      <c r="BQ607" t="s">
        <v>4468</v>
      </c>
      <c r="BR607">
        <v>1800</v>
      </c>
      <c r="BS607" s="45">
        <v>40359</v>
      </c>
      <c r="BT607" s="45">
        <v>40869</v>
      </c>
    </row>
    <row r="608" spans="1:72" x14ac:dyDescent="0.25">
      <c r="A608">
        <v>605</v>
      </c>
      <c r="B608">
        <v>47587</v>
      </c>
      <c r="C608">
        <v>55052</v>
      </c>
      <c r="D608" t="s">
        <v>2524</v>
      </c>
      <c r="E608" t="s">
        <v>6655</v>
      </c>
      <c r="F608">
        <v>2</v>
      </c>
      <c r="G608" t="s">
        <v>4420</v>
      </c>
      <c r="H608">
        <v>6</v>
      </c>
      <c r="I608" t="s">
        <v>4421</v>
      </c>
      <c r="J608">
        <v>36</v>
      </c>
      <c r="L608" t="s">
        <v>4422</v>
      </c>
      <c r="M608" t="s">
        <v>4435</v>
      </c>
      <c r="N608" t="s">
        <v>4423</v>
      </c>
      <c r="O608">
        <v>2085922</v>
      </c>
      <c r="P608">
        <v>6342061</v>
      </c>
      <c r="Q608">
        <v>3</v>
      </c>
      <c r="R608">
        <v>37.7211</v>
      </c>
      <c r="S608">
        <v>-121.2593</v>
      </c>
      <c r="T608" t="s">
        <v>596</v>
      </c>
      <c r="U608" t="s">
        <v>3423</v>
      </c>
      <c r="V608" t="s">
        <v>87</v>
      </c>
      <c r="W608" t="s">
        <v>87</v>
      </c>
      <c r="X608" t="s">
        <v>4474</v>
      </c>
      <c r="Y608" t="s">
        <v>59</v>
      </c>
      <c r="Z608" t="s">
        <v>4475</v>
      </c>
      <c r="AA608" t="s">
        <v>6656</v>
      </c>
      <c r="AB608" t="s">
        <v>4380</v>
      </c>
      <c r="AC608">
        <v>40917</v>
      </c>
      <c r="AD608" t="s">
        <v>4476</v>
      </c>
      <c r="AE608" t="s">
        <v>3435</v>
      </c>
      <c r="AF608" t="s">
        <v>4477</v>
      </c>
      <c r="AG608" t="s">
        <v>2499</v>
      </c>
      <c r="AH608" t="s">
        <v>6657</v>
      </c>
      <c r="AI608" t="s">
        <v>6658</v>
      </c>
      <c r="AJ608" t="s">
        <v>2499</v>
      </c>
      <c r="AK608">
        <v>1</v>
      </c>
      <c r="AL608" t="s">
        <v>4474</v>
      </c>
      <c r="AM608" t="s">
        <v>78</v>
      </c>
      <c r="AN608">
        <v>180400030203</v>
      </c>
      <c r="AO608" t="s">
        <v>78</v>
      </c>
      <c r="AP608">
        <v>110</v>
      </c>
      <c r="AQ608" t="s">
        <v>78</v>
      </c>
      <c r="AR608" t="s">
        <v>4430</v>
      </c>
      <c r="AS608" t="s">
        <v>4431</v>
      </c>
      <c r="AT608" t="s">
        <v>78</v>
      </c>
      <c r="AU608" t="s">
        <v>78</v>
      </c>
      <c r="AV608" t="s">
        <v>78</v>
      </c>
      <c r="AW608" t="s">
        <v>78</v>
      </c>
      <c r="AX608" t="s">
        <v>78</v>
      </c>
      <c r="AY608" t="s">
        <v>78</v>
      </c>
      <c r="AZ608" t="s">
        <v>78</v>
      </c>
      <c r="BA608" t="s">
        <v>78</v>
      </c>
      <c r="BB608" t="s">
        <v>78</v>
      </c>
      <c r="BC608" t="s">
        <v>78</v>
      </c>
      <c r="BD608" t="s">
        <v>55</v>
      </c>
      <c r="BE608" t="s">
        <v>78</v>
      </c>
      <c r="BF608" t="s">
        <v>78</v>
      </c>
      <c r="BG608" t="s">
        <v>78</v>
      </c>
      <c r="BH608" t="s">
        <v>78</v>
      </c>
      <c r="BI608" t="s">
        <v>78</v>
      </c>
      <c r="BJ608" t="s">
        <v>78</v>
      </c>
      <c r="BK608" t="s">
        <v>78</v>
      </c>
      <c r="BL608" t="s">
        <v>78</v>
      </c>
      <c r="BM608" t="s">
        <v>78</v>
      </c>
      <c r="BN608" t="s">
        <v>55</v>
      </c>
      <c r="BO608" t="s">
        <v>55</v>
      </c>
      <c r="BP608" t="s">
        <v>78</v>
      </c>
      <c r="BQ608" t="s">
        <v>4468</v>
      </c>
      <c r="BR608">
        <v>1800</v>
      </c>
      <c r="BS608" s="45">
        <v>40357</v>
      </c>
      <c r="BT608" s="45">
        <v>40893</v>
      </c>
    </row>
    <row r="609" spans="1:72" x14ac:dyDescent="0.25">
      <c r="A609">
        <v>606</v>
      </c>
      <c r="B609">
        <v>47589</v>
      </c>
      <c r="C609">
        <v>55055</v>
      </c>
      <c r="D609" t="s">
        <v>2526</v>
      </c>
      <c r="E609" t="s">
        <v>6659</v>
      </c>
      <c r="F609">
        <v>2</v>
      </c>
      <c r="G609" t="s">
        <v>4420</v>
      </c>
      <c r="H609">
        <v>6</v>
      </c>
      <c r="I609" t="s">
        <v>4421</v>
      </c>
      <c r="J609">
        <v>36</v>
      </c>
      <c r="L609" t="s">
        <v>4435</v>
      </c>
      <c r="M609" t="s">
        <v>4422</v>
      </c>
      <c r="N609" t="s">
        <v>4423</v>
      </c>
      <c r="O609">
        <v>2083795</v>
      </c>
      <c r="P609">
        <v>6342362</v>
      </c>
      <c r="Q609">
        <v>3</v>
      </c>
      <c r="R609">
        <v>37.715299999999999</v>
      </c>
      <c r="S609">
        <v>-121.2582</v>
      </c>
      <c r="T609" t="s">
        <v>596</v>
      </c>
      <c r="U609" t="s">
        <v>3423</v>
      </c>
      <c r="V609" t="s">
        <v>87</v>
      </c>
      <c r="W609" t="s">
        <v>87</v>
      </c>
      <c r="X609" t="s">
        <v>4474</v>
      </c>
      <c r="Y609" t="s">
        <v>59</v>
      </c>
      <c r="Z609" t="s">
        <v>4475</v>
      </c>
      <c r="AA609" t="s">
        <v>6656</v>
      </c>
      <c r="AB609" t="s">
        <v>4380</v>
      </c>
      <c r="AC609">
        <v>40917</v>
      </c>
      <c r="AD609" t="s">
        <v>4476</v>
      </c>
      <c r="AE609" t="s">
        <v>3435</v>
      </c>
      <c r="AF609" t="s">
        <v>4477</v>
      </c>
      <c r="AG609" t="s">
        <v>2499</v>
      </c>
      <c r="AH609" t="s">
        <v>6660</v>
      </c>
      <c r="AI609" t="s">
        <v>6661</v>
      </c>
      <c r="AJ609" t="s">
        <v>2499</v>
      </c>
      <c r="AK609">
        <v>1</v>
      </c>
      <c r="AL609" t="s">
        <v>4474</v>
      </c>
      <c r="AM609" t="s">
        <v>78</v>
      </c>
      <c r="AN609">
        <v>180400030203</v>
      </c>
      <c r="AO609" t="s">
        <v>78</v>
      </c>
      <c r="AP609">
        <v>82</v>
      </c>
      <c r="AQ609" t="s">
        <v>78</v>
      </c>
      <c r="AR609" t="s">
        <v>4430</v>
      </c>
      <c r="AS609" t="s">
        <v>4431</v>
      </c>
      <c r="AT609" t="s">
        <v>78</v>
      </c>
      <c r="AU609" t="s">
        <v>78</v>
      </c>
      <c r="AV609" t="s">
        <v>78</v>
      </c>
      <c r="AW609" t="s">
        <v>78</v>
      </c>
      <c r="AX609" t="s">
        <v>78</v>
      </c>
      <c r="AY609" t="s">
        <v>78</v>
      </c>
      <c r="AZ609" t="s">
        <v>78</v>
      </c>
      <c r="BA609" t="s">
        <v>78</v>
      </c>
      <c r="BB609" t="s">
        <v>78</v>
      </c>
      <c r="BC609" t="s">
        <v>78</v>
      </c>
      <c r="BD609" t="s">
        <v>55</v>
      </c>
      <c r="BE609" t="s">
        <v>78</v>
      </c>
      <c r="BF609" t="s">
        <v>78</v>
      </c>
      <c r="BG609" t="s">
        <v>78</v>
      </c>
      <c r="BH609" t="s">
        <v>78</v>
      </c>
      <c r="BI609" t="s">
        <v>78</v>
      </c>
      <c r="BJ609" t="s">
        <v>78</v>
      </c>
      <c r="BK609" t="s">
        <v>78</v>
      </c>
      <c r="BL609" t="s">
        <v>78</v>
      </c>
      <c r="BM609" t="s">
        <v>78</v>
      </c>
      <c r="BN609" t="s">
        <v>55</v>
      </c>
      <c r="BO609" t="s">
        <v>55</v>
      </c>
      <c r="BP609" t="s">
        <v>78</v>
      </c>
      <c r="BQ609" t="s">
        <v>4468</v>
      </c>
      <c r="BR609">
        <v>1800</v>
      </c>
      <c r="BS609" s="45">
        <v>40357</v>
      </c>
      <c r="BT609" s="45">
        <v>40893</v>
      </c>
    </row>
    <row r="610" spans="1:72" x14ac:dyDescent="0.25">
      <c r="A610">
        <v>607</v>
      </c>
      <c r="B610">
        <v>47168</v>
      </c>
      <c r="C610">
        <v>54132</v>
      </c>
      <c r="D610" t="s">
        <v>2579</v>
      </c>
      <c r="E610" t="s">
        <v>6662</v>
      </c>
      <c r="F610">
        <v>4</v>
      </c>
      <c r="G610" t="s">
        <v>87</v>
      </c>
      <c r="H610">
        <v>4</v>
      </c>
      <c r="I610" t="s">
        <v>4421</v>
      </c>
      <c r="J610">
        <v>22</v>
      </c>
      <c r="N610" t="s">
        <v>4423</v>
      </c>
      <c r="O610">
        <v>1829878</v>
      </c>
      <c r="P610">
        <v>6697915</v>
      </c>
      <c r="Q610">
        <v>2</v>
      </c>
      <c r="R610">
        <v>38.185899999999997</v>
      </c>
      <c r="S610">
        <v>-121.526</v>
      </c>
      <c r="T610" t="s">
        <v>1373</v>
      </c>
      <c r="U610" t="s">
        <v>306</v>
      </c>
      <c r="V610" t="s">
        <v>87</v>
      </c>
      <c r="W610" t="s">
        <v>87</v>
      </c>
      <c r="X610" t="s">
        <v>4538</v>
      </c>
      <c r="Y610" t="s">
        <v>341</v>
      </c>
      <c r="Z610" t="s">
        <v>4613</v>
      </c>
      <c r="AA610" t="s">
        <v>6663</v>
      </c>
      <c r="AB610" t="s">
        <v>6664</v>
      </c>
      <c r="AC610">
        <v>40898</v>
      </c>
      <c r="AD610" t="s">
        <v>4476</v>
      </c>
      <c r="AE610" t="s">
        <v>4558</v>
      </c>
      <c r="AF610" t="s">
        <v>5180</v>
      </c>
      <c r="AG610" t="s">
        <v>2580</v>
      </c>
      <c r="AH610" t="s">
        <v>6665</v>
      </c>
      <c r="AI610" t="s">
        <v>6666</v>
      </c>
      <c r="AJ610" t="s">
        <v>6667</v>
      </c>
      <c r="AK610">
        <v>1</v>
      </c>
      <c r="AL610" t="s">
        <v>4538</v>
      </c>
      <c r="AM610" t="s">
        <v>78</v>
      </c>
      <c r="AN610">
        <v>180400121106</v>
      </c>
      <c r="AO610" t="s">
        <v>78</v>
      </c>
      <c r="AP610">
        <v>566</v>
      </c>
      <c r="AQ610" t="s">
        <v>78</v>
      </c>
      <c r="AR610" t="s">
        <v>4430</v>
      </c>
      <c r="AS610" t="s">
        <v>4431</v>
      </c>
      <c r="AT610" t="s">
        <v>78</v>
      </c>
      <c r="AU610" t="s">
        <v>78</v>
      </c>
      <c r="AV610" t="s">
        <v>78</v>
      </c>
      <c r="AW610" t="s">
        <v>78</v>
      </c>
      <c r="AX610" t="s">
        <v>78</v>
      </c>
      <c r="AY610" t="s">
        <v>78</v>
      </c>
      <c r="AZ610" t="s">
        <v>78</v>
      </c>
      <c r="BA610" t="s">
        <v>78</v>
      </c>
      <c r="BB610" t="s">
        <v>78</v>
      </c>
      <c r="BC610" t="s">
        <v>78</v>
      </c>
      <c r="BD610" t="s">
        <v>55</v>
      </c>
      <c r="BE610" t="s">
        <v>78</v>
      </c>
      <c r="BF610" t="s">
        <v>78</v>
      </c>
      <c r="BG610" t="s">
        <v>78</v>
      </c>
      <c r="BH610" t="s">
        <v>78</v>
      </c>
      <c r="BI610" t="s">
        <v>78</v>
      </c>
      <c r="BJ610" t="s">
        <v>78</v>
      </c>
      <c r="BK610" t="s">
        <v>78</v>
      </c>
      <c r="BL610" t="s">
        <v>78</v>
      </c>
      <c r="BM610" t="s">
        <v>78</v>
      </c>
      <c r="BN610" t="s">
        <v>55</v>
      </c>
      <c r="BO610" t="s">
        <v>78</v>
      </c>
      <c r="BP610" t="s">
        <v>78</v>
      </c>
      <c r="BQ610" t="s">
        <v>4432</v>
      </c>
      <c r="BR610">
        <v>1890</v>
      </c>
      <c r="BS610" s="45">
        <v>40359</v>
      </c>
      <c r="BT610" s="45">
        <v>40868</v>
      </c>
    </row>
    <row r="611" spans="1:72" x14ac:dyDescent="0.25">
      <c r="A611">
        <v>608</v>
      </c>
      <c r="B611">
        <v>47170</v>
      </c>
      <c r="C611">
        <v>54348</v>
      </c>
      <c r="D611" t="s">
        <v>3453</v>
      </c>
      <c r="E611" t="s">
        <v>6668</v>
      </c>
      <c r="F611">
        <v>5</v>
      </c>
      <c r="G611" t="s">
        <v>87</v>
      </c>
      <c r="H611">
        <v>4</v>
      </c>
      <c r="I611" t="s">
        <v>4421</v>
      </c>
      <c r="J611">
        <v>7</v>
      </c>
      <c r="L611" t="s">
        <v>4422</v>
      </c>
      <c r="M611" t="s">
        <v>4422</v>
      </c>
      <c r="N611" t="s">
        <v>4423</v>
      </c>
      <c r="O611">
        <v>1872977</v>
      </c>
      <c r="P611">
        <v>6683310</v>
      </c>
      <c r="Q611">
        <v>2</v>
      </c>
      <c r="R611">
        <v>38.304400000000001</v>
      </c>
      <c r="S611">
        <v>-121.5761</v>
      </c>
      <c r="T611" t="s">
        <v>216</v>
      </c>
      <c r="U611" t="s">
        <v>1074</v>
      </c>
      <c r="V611" t="s">
        <v>87</v>
      </c>
      <c r="W611" t="s">
        <v>87</v>
      </c>
      <c r="X611" t="s">
        <v>4538</v>
      </c>
      <c r="Y611" t="s">
        <v>341</v>
      </c>
      <c r="Z611" t="s">
        <v>4539</v>
      </c>
      <c r="AA611" t="s">
        <v>3456</v>
      </c>
      <c r="AB611" t="s">
        <v>6541</v>
      </c>
      <c r="AC611">
        <v>40898</v>
      </c>
      <c r="AD611" t="s">
        <v>4476</v>
      </c>
      <c r="AE611" t="s">
        <v>4540</v>
      </c>
      <c r="AF611" t="s">
        <v>4546</v>
      </c>
      <c r="AG611" t="s">
        <v>3454</v>
      </c>
      <c r="AH611" t="s">
        <v>6669</v>
      </c>
      <c r="AI611" t="s">
        <v>6670</v>
      </c>
      <c r="AJ611" t="s">
        <v>3455</v>
      </c>
      <c r="AK611">
        <v>1</v>
      </c>
      <c r="AL611" t="s">
        <v>4538</v>
      </c>
      <c r="AM611" t="s">
        <v>78</v>
      </c>
      <c r="AN611">
        <v>180201630606</v>
      </c>
      <c r="AO611" t="s">
        <v>78</v>
      </c>
      <c r="AP611" t="s">
        <v>78</v>
      </c>
      <c r="AQ611" t="s">
        <v>78</v>
      </c>
      <c r="AR611" t="s">
        <v>4430</v>
      </c>
      <c r="AS611" t="s">
        <v>4431</v>
      </c>
      <c r="AT611" t="s">
        <v>78</v>
      </c>
      <c r="AU611" t="s">
        <v>78</v>
      </c>
      <c r="AV611" t="s">
        <v>78</v>
      </c>
      <c r="AW611" t="s">
        <v>78</v>
      </c>
      <c r="AX611" t="s">
        <v>78</v>
      </c>
      <c r="AY611" t="s">
        <v>78</v>
      </c>
      <c r="AZ611" t="s">
        <v>78</v>
      </c>
      <c r="BA611" t="s">
        <v>78</v>
      </c>
      <c r="BB611" t="s">
        <v>78</v>
      </c>
      <c r="BC611" t="s">
        <v>78</v>
      </c>
      <c r="BD611" t="s">
        <v>78</v>
      </c>
      <c r="BE611" t="s">
        <v>78</v>
      </c>
      <c r="BF611" t="s">
        <v>78</v>
      </c>
      <c r="BG611" t="s">
        <v>78</v>
      </c>
      <c r="BH611" t="s">
        <v>78</v>
      </c>
      <c r="BI611" t="s">
        <v>78</v>
      </c>
      <c r="BJ611" t="s">
        <v>78</v>
      </c>
      <c r="BK611" t="s">
        <v>78</v>
      </c>
      <c r="BL611" t="s">
        <v>78</v>
      </c>
      <c r="BM611" t="s">
        <v>78</v>
      </c>
      <c r="BN611" t="s">
        <v>55</v>
      </c>
      <c r="BO611" t="s">
        <v>55</v>
      </c>
      <c r="BP611" t="s">
        <v>78</v>
      </c>
      <c r="BQ611" t="s">
        <v>4432</v>
      </c>
      <c r="BR611">
        <v>1876</v>
      </c>
      <c r="BS611" s="45">
        <v>40365</v>
      </c>
      <c r="BT611" s="45">
        <v>40893</v>
      </c>
    </row>
    <row r="612" spans="1:72" x14ac:dyDescent="0.25">
      <c r="A612">
        <v>609</v>
      </c>
      <c r="B612">
        <v>47257</v>
      </c>
      <c r="C612">
        <v>54419</v>
      </c>
      <c r="D612" t="s">
        <v>2898</v>
      </c>
      <c r="E612" t="s">
        <v>6671</v>
      </c>
      <c r="F612">
        <v>1</v>
      </c>
      <c r="G612" t="s">
        <v>4420</v>
      </c>
      <c r="H612">
        <v>4</v>
      </c>
      <c r="I612" t="s">
        <v>4421</v>
      </c>
      <c r="J612">
        <v>26</v>
      </c>
      <c r="L612" t="s">
        <v>4448</v>
      </c>
      <c r="N612" t="s">
        <v>4423</v>
      </c>
      <c r="O612">
        <v>2122723</v>
      </c>
      <c r="P612">
        <v>6269853</v>
      </c>
      <c r="Q612">
        <v>3</v>
      </c>
      <c r="R612">
        <v>37.820300000000003</v>
      </c>
      <c r="S612">
        <v>-121.5103</v>
      </c>
      <c r="T612" t="s">
        <v>1634</v>
      </c>
      <c r="U612" t="s">
        <v>1265</v>
      </c>
      <c r="V612" t="s">
        <v>87</v>
      </c>
      <c r="W612" t="s">
        <v>87</v>
      </c>
      <c r="X612" t="s">
        <v>4474</v>
      </c>
      <c r="Y612" t="s">
        <v>59</v>
      </c>
      <c r="Z612" t="s">
        <v>5217</v>
      </c>
      <c r="AA612" t="s">
        <v>2899</v>
      </c>
      <c r="AB612" t="s">
        <v>69</v>
      </c>
      <c r="AC612">
        <v>40904</v>
      </c>
      <c r="AD612" t="s">
        <v>4476</v>
      </c>
      <c r="AE612" t="s">
        <v>3435</v>
      </c>
      <c r="AF612" t="s">
        <v>4960</v>
      </c>
      <c r="AG612" t="s">
        <v>2886</v>
      </c>
      <c r="AH612" t="s">
        <v>6672</v>
      </c>
      <c r="AI612" t="s">
        <v>6673</v>
      </c>
      <c r="AJ612" t="s">
        <v>2886</v>
      </c>
      <c r="AK612">
        <v>1</v>
      </c>
      <c r="AL612" t="s">
        <v>4474</v>
      </c>
      <c r="AM612" t="s">
        <v>78</v>
      </c>
      <c r="AN612">
        <v>180400030605</v>
      </c>
      <c r="AO612" t="s">
        <v>78</v>
      </c>
      <c r="AP612">
        <v>102</v>
      </c>
      <c r="AQ612" t="s">
        <v>78</v>
      </c>
      <c r="AR612" t="s">
        <v>4430</v>
      </c>
      <c r="AS612" t="s">
        <v>4431</v>
      </c>
      <c r="AT612" t="s">
        <v>78</v>
      </c>
      <c r="AU612" t="s">
        <v>78</v>
      </c>
      <c r="AV612" t="s">
        <v>78</v>
      </c>
      <c r="AW612" t="s">
        <v>78</v>
      </c>
      <c r="AX612" t="s">
        <v>78</v>
      </c>
      <c r="AY612" t="s">
        <v>78</v>
      </c>
      <c r="AZ612" t="s">
        <v>78</v>
      </c>
      <c r="BA612" t="s">
        <v>78</v>
      </c>
      <c r="BB612" t="s">
        <v>78</v>
      </c>
      <c r="BC612" t="s">
        <v>78</v>
      </c>
      <c r="BD612" t="s">
        <v>55</v>
      </c>
      <c r="BE612" t="s">
        <v>78</v>
      </c>
      <c r="BF612" t="s">
        <v>78</v>
      </c>
      <c r="BG612" t="s">
        <v>78</v>
      </c>
      <c r="BH612" t="s">
        <v>78</v>
      </c>
      <c r="BI612" t="s">
        <v>78</v>
      </c>
      <c r="BJ612" t="s">
        <v>78</v>
      </c>
      <c r="BK612" t="s">
        <v>78</v>
      </c>
      <c r="BL612" t="s">
        <v>78</v>
      </c>
      <c r="BM612" t="s">
        <v>78</v>
      </c>
      <c r="BN612" t="s">
        <v>55</v>
      </c>
      <c r="BO612" t="s">
        <v>55</v>
      </c>
      <c r="BP612" t="s">
        <v>78</v>
      </c>
      <c r="BQ612" t="s">
        <v>4468</v>
      </c>
      <c r="BR612">
        <v>1800</v>
      </c>
      <c r="BS612" s="45">
        <v>40359</v>
      </c>
      <c r="BT612" s="45">
        <v>40896</v>
      </c>
    </row>
    <row r="613" spans="1:72" x14ac:dyDescent="0.25">
      <c r="A613">
        <v>610</v>
      </c>
      <c r="B613">
        <v>47258</v>
      </c>
      <c r="C613">
        <v>54421</v>
      </c>
      <c r="D613" t="s">
        <v>2901</v>
      </c>
      <c r="E613" t="s">
        <v>6674</v>
      </c>
      <c r="F613">
        <v>1</v>
      </c>
      <c r="G613" t="s">
        <v>4420</v>
      </c>
      <c r="H613">
        <v>4</v>
      </c>
      <c r="I613" t="s">
        <v>4421</v>
      </c>
      <c r="J613">
        <v>3</v>
      </c>
      <c r="L613" t="s">
        <v>4434</v>
      </c>
      <c r="N613" t="s">
        <v>4423</v>
      </c>
      <c r="O613">
        <v>2141509</v>
      </c>
      <c r="P613">
        <v>6265164</v>
      </c>
      <c r="Q613">
        <v>3</v>
      </c>
      <c r="R613">
        <v>37.871699999999997</v>
      </c>
      <c r="S613">
        <v>-121.52719999999999</v>
      </c>
      <c r="T613" t="s">
        <v>1634</v>
      </c>
      <c r="U613" t="s">
        <v>6675</v>
      </c>
      <c r="V613" t="s">
        <v>87</v>
      </c>
      <c r="W613" t="s">
        <v>87</v>
      </c>
      <c r="X613" t="s">
        <v>4474</v>
      </c>
      <c r="Y613" t="s">
        <v>59</v>
      </c>
      <c r="Z613" t="s">
        <v>5217</v>
      </c>
      <c r="AA613" t="s">
        <v>2903</v>
      </c>
      <c r="AB613" t="s">
        <v>69</v>
      </c>
      <c r="AC613">
        <v>40904</v>
      </c>
      <c r="AD613" t="s">
        <v>4476</v>
      </c>
      <c r="AE613" t="s">
        <v>3435</v>
      </c>
      <c r="AF613" t="s">
        <v>2227</v>
      </c>
      <c r="AG613" t="s">
        <v>2886</v>
      </c>
      <c r="AH613" t="s">
        <v>6676</v>
      </c>
      <c r="AI613" t="s">
        <v>6677</v>
      </c>
      <c r="AJ613" t="s">
        <v>2886</v>
      </c>
      <c r="AK613">
        <v>1</v>
      </c>
      <c r="AL613" t="s">
        <v>4474</v>
      </c>
      <c r="AM613" t="s">
        <v>78</v>
      </c>
      <c r="AN613">
        <v>180400030901</v>
      </c>
      <c r="AO613" t="s">
        <v>78</v>
      </c>
      <c r="AP613">
        <v>334.5</v>
      </c>
      <c r="AQ613" t="s">
        <v>78</v>
      </c>
      <c r="AR613" t="s">
        <v>4430</v>
      </c>
      <c r="AS613" t="s">
        <v>4431</v>
      </c>
      <c r="AT613" t="s">
        <v>78</v>
      </c>
      <c r="AU613" t="s">
        <v>78</v>
      </c>
      <c r="AV613" t="s">
        <v>78</v>
      </c>
      <c r="AW613" t="s">
        <v>78</v>
      </c>
      <c r="AX613" t="s">
        <v>78</v>
      </c>
      <c r="AY613" t="s">
        <v>78</v>
      </c>
      <c r="AZ613" t="s">
        <v>78</v>
      </c>
      <c r="BA613" t="s">
        <v>78</v>
      </c>
      <c r="BB613" t="s">
        <v>78</v>
      </c>
      <c r="BC613" t="s">
        <v>78</v>
      </c>
      <c r="BD613" t="s">
        <v>55</v>
      </c>
      <c r="BE613" t="s">
        <v>78</v>
      </c>
      <c r="BF613" t="s">
        <v>78</v>
      </c>
      <c r="BG613" t="s">
        <v>78</v>
      </c>
      <c r="BH613" t="s">
        <v>78</v>
      </c>
      <c r="BI613" t="s">
        <v>78</v>
      </c>
      <c r="BJ613" t="s">
        <v>78</v>
      </c>
      <c r="BK613" t="s">
        <v>78</v>
      </c>
      <c r="BL613" t="s">
        <v>78</v>
      </c>
      <c r="BM613" t="s">
        <v>78</v>
      </c>
      <c r="BN613" t="s">
        <v>55</v>
      </c>
      <c r="BO613" t="s">
        <v>55</v>
      </c>
      <c r="BP613" t="s">
        <v>78</v>
      </c>
      <c r="BQ613" t="s">
        <v>4468</v>
      </c>
      <c r="BR613">
        <v>1800</v>
      </c>
      <c r="BS613" s="45">
        <v>40359</v>
      </c>
      <c r="BT613" s="45">
        <v>40896</v>
      </c>
    </row>
    <row r="614" spans="1:72" x14ac:dyDescent="0.25">
      <c r="A614">
        <v>611</v>
      </c>
      <c r="B614">
        <v>47259</v>
      </c>
      <c r="C614">
        <v>54423</v>
      </c>
      <c r="D614" t="s">
        <v>2904</v>
      </c>
      <c r="E614" t="s">
        <v>6678</v>
      </c>
      <c r="F614">
        <v>4</v>
      </c>
      <c r="G614" t="s">
        <v>87</v>
      </c>
      <c r="H614">
        <v>3</v>
      </c>
      <c r="I614" t="s">
        <v>4421</v>
      </c>
      <c r="J614">
        <v>29</v>
      </c>
      <c r="N614" t="s">
        <v>4423</v>
      </c>
      <c r="O614">
        <v>1821230</v>
      </c>
      <c r="P614">
        <v>6655965</v>
      </c>
      <c r="Q614">
        <v>2</v>
      </c>
      <c r="R614">
        <v>38.162700000000001</v>
      </c>
      <c r="S614">
        <v>-121.6721</v>
      </c>
      <c r="U614" t="s">
        <v>137</v>
      </c>
      <c r="V614" t="s">
        <v>87</v>
      </c>
      <c r="W614" t="s">
        <v>87</v>
      </c>
      <c r="X614" t="s">
        <v>4538</v>
      </c>
      <c r="Y614" t="s">
        <v>341</v>
      </c>
      <c r="Z614" t="s">
        <v>5096</v>
      </c>
      <c r="AA614" t="s">
        <v>2907</v>
      </c>
      <c r="AB614" t="s">
        <v>69</v>
      </c>
      <c r="AC614">
        <v>40904</v>
      </c>
      <c r="AD614" t="s">
        <v>4476</v>
      </c>
      <c r="AE614" t="s">
        <v>4540</v>
      </c>
      <c r="AF614" t="s">
        <v>5098</v>
      </c>
      <c r="AG614" t="s">
        <v>2905</v>
      </c>
      <c r="AH614" t="s">
        <v>6679</v>
      </c>
      <c r="AI614" t="s">
        <v>6680</v>
      </c>
      <c r="AJ614" t="s">
        <v>6681</v>
      </c>
      <c r="AK614">
        <v>1</v>
      </c>
      <c r="AL614" t="s">
        <v>4538</v>
      </c>
      <c r="AM614" t="s">
        <v>78</v>
      </c>
      <c r="AN614">
        <v>180201630703</v>
      </c>
      <c r="AO614" t="s">
        <v>78</v>
      </c>
      <c r="AP614">
        <v>211</v>
      </c>
      <c r="AQ614" t="s">
        <v>78</v>
      </c>
      <c r="AR614" t="s">
        <v>4430</v>
      </c>
      <c r="AS614" t="s">
        <v>4431</v>
      </c>
      <c r="AT614" t="s">
        <v>78</v>
      </c>
      <c r="AU614" t="s">
        <v>78</v>
      </c>
      <c r="AV614" t="s">
        <v>78</v>
      </c>
      <c r="AW614" t="s">
        <v>78</v>
      </c>
      <c r="AX614" t="s">
        <v>78</v>
      </c>
      <c r="AY614" t="s">
        <v>78</v>
      </c>
      <c r="AZ614" t="s">
        <v>78</v>
      </c>
      <c r="BA614" t="s">
        <v>78</v>
      </c>
      <c r="BB614" t="s">
        <v>78</v>
      </c>
      <c r="BC614" t="s">
        <v>78</v>
      </c>
      <c r="BD614" t="s">
        <v>55</v>
      </c>
      <c r="BE614" t="s">
        <v>78</v>
      </c>
      <c r="BF614" t="s">
        <v>78</v>
      </c>
      <c r="BG614" t="s">
        <v>78</v>
      </c>
      <c r="BH614" t="s">
        <v>78</v>
      </c>
      <c r="BI614" t="s">
        <v>78</v>
      </c>
      <c r="BJ614" t="s">
        <v>78</v>
      </c>
      <c r="BK614" t="s">
        <v>78</v>
      </c>
      <c r="BL614" t="s">
        <v>78</v>
      </c>
      <c r="BM614" t="s">
        <v>78</v>
      </c>
      <c r="BN614" t="s">
        <v>55</v>
      </c>
      <c r="BO614" t="s">
        <v>78</v>
      </c>
      <c r="BP614" t="s">
        <v>78</v>
      </c>
      <c r="BQ614" t="s">
        <v>4468</v>
      </c>
      <c r="BR614">
        <v>1994</v>
      </c>
      <c r="BS614" s="45">
        <v>40385</v>
      </c>
      <c r="BT614" s="45">
        <v>40896</v>
      </c>
    </row>
    <row r="615" spans="1:72" x14ac:dyDescent="0.25">
      <c r="A615">
        <v>612</v>
      </c>
      <c r="B615">
        <v>47260</v>
      </c>
      <c r="C615">
        <v>54430</v>
      </c>
      <c r="D615" t="s">
        <v>2909</v>
      </c>
      <c r="E615" t="s">
        <v>6682</v>
      </c>
      <c r="F615">
        <v>1</v>
      </c>
      <c r="G615" t="s">
        <v>4420</v>
      </c>
      <c r="H615">
        <v>4</v>
      </c>
      <c r="I615" t="s">
        <v>4421</v>
      </c>
      <c r="J615">
        <v>26</v>
      </c>
      <c r="L615" t="s">
        <v>4435</v>
      </c>
      <c r="M615" t="s">
        <v>4448</v>
      </c>
      <c r="N615" t="s">
        <v>4423</v>
      </c>
      <c r="O615">
        <v>2122656</v>
      </c>
      <c r="P615">
        <v>6272626</v>
      </c>
      <c r="Q615">
        <v>3</v>
      </c>
      <c r="R615">
        <v>37.8202</v>
      </c>
      <c r="S615">
        <v>-121.50069999999999</v>
      </c>
      <c r="T615" t="s">
        <v>1634</v>
      </c>
      <c r="U615" t="s">
        <v>1265</v>
      </c>
      <c r="V615" t="s">
        <v>87</v>
      </c>
      <c r="W615" t="s">
        <v>87</v>
      </c>
      <c r="X615" t="s">
        <v>4474</v>
      </c>
      <c r="Y615" t="s">
        <v>59</v>
      </c>
      <c r="Z615" t="s">
        <v>4134</v>
      </c>
      <c r="AA615" t="s">
        <v>2910</v>
      </c>
      <c r="AB615" t="s">
        <v>69</v>
      </c>
      <c r="AC615">
        <v>40904</v>
      </c>
      <c r="AD615" t="s">
        <v>4476</v>
      </c>
      <c r="AE615" t="s">
        <v>3435</v>
      </c>
      <c r="AF615" t="s">
        <v>4960</v>
      </c>
      <c r="AG615" t="s">
        <v>2886</v>
      </c>
      <c r="AH615" t="s">
        <v>6683</v>
      </c>
      <c r="AI615" t="s">
        <v>6684</v>
      </c>
      <c r="AJ615" t="s">
        <v>2886</v>
      </c>
      <c r="AK615">
        <v>1</v>
      </c>
      <c r="AL615" t="s">
        <v>4474</v>
      </c>
      <c r="AM615" t="s">
        <v>78</v>
      </c>
      <c r="AN615">
        <v>180400030605</v>
      </c>
      <c r="AO615" t="s">
        <v>78</v>
      </c>
      <c r="AP615">
        <v>1925.3</v>
      </c>
      <c r="AQ615" t="s">
        <v>78</v>
      </c>
      <c r="AR615" t="s">
        <v>4430</v>
      </c>
      <c r="AS615" t="s">
        <v>4431</v>
      </c>
      <c r="AT615" t="s">
        <v>78</v>
      </c>
      <c r="AU615" t="s">
        <v>78</v>
      </c>
      <c r="AV615" t="s">
        <v>78</v>
      </c>
      <c r="AW615" t="s">
        <v>78</v>
      </c>
      <c r="AX615" t="s">
        <v>78</v>
      </c>
      <c r="AY615" t="s">
        <v>78</v>
      </c>
      <c r="AZ615" t="s">
        <v>78</v>
      </c>
      <c r="BA615" t="s">
        <v>78</v>
      </c>
      <c r="BB615" t="s">
        <v>78</v>
      </c>
      <c r="BC615" t="s">
        <v>78</v>
      </c>
      <c r="BD615" t="s">
        <v>55</v>
      </c>
      <c r="BE615" t="s">
        <v>78</v>
      </c>
      <c r="BF615" t="s">
        <v>78</v>
      </c>
      <c r="BG615" t="s">
        <v>78</v>
      </c>
      <c r="BH615" t="s">
        <v>78</v>
      </c>
      <c r="BI615" t="s">
        <v>78</v>
      </c>
      <c r="BJ615" t="s">
        <v>78</v>
      </c>
      <c r="BK615" t="s">
        <v>78</v>
      </c>
      <c r="BL615" t="s">
        <v>78</v>
      </c>
      <c r="BM615" t="s">
        <v>78</v>
      </c>
      <c r="BN615" t="s">
        <v>55</v>
      </c>
      <c r="BO615" t="s">
        <v>55</v>
      </c>
      <c r="BP615" t="s">
        <v>78</v>
      </c>
      <c r="BQ615" t="s">
        <v>4468</v>
      </c>
      <c r="BR615">
        <v>1800</v>
      </c>
      <c r="BS615" s="45">
        <v>40359</v>
      </c>
      <c r="BT615" s="45">
        <v>40897</v>
      </c>
    </row>
    <row r="616" spans="1:72" x14ac:dyDescent="0.25">
      <c r="A616">
        <v>613</v>
      </c>
      <c r="B616">
        <v>47261</v>
      </c>
      <c r="C616">
        <v>54433</v>
      </c>
      <c r="D616" t="s">
        <v>2912</v>
      </c>
      <c r="E616" t="s">
        <v>6685</v>
      </c>
      <c r="F616">
        <v>1</v>
      </c>
      <c r="G616" t="s">
        <v>4420</v>
      </c>
      <c r="H616">
        <v>4</v>
      </c>
      <c r="I616" t="s">
        <v>4421</v>
      </c>
      <c r="J616">
        <v>27</v>
      </c>
      <c r="L616" t="s">
        <v>4422</v>
      </c>
      <c r="N616" t="s">
        <v>4423</v>
      </c>
      <c r="O616">
        <v>2122751</v>
      </c>
      <c r="P616">
        <v>6267565</v>
      </c>
      <c r="Q616">
        <v>3</v>
      </c>
      <c r="R616">
        <v>37.820300000000003</v>
      </c>
      <c r="S616">
        <v>-121.51819999999999</v>
      </c>
      <c r="T616" t="s">
        <v>1634</v>
      </c>
      <c r="U616" t="s">
        <v>1265</v>
      </c>
      <c r="V616" t="s">
        <v>87</v>
      </c>
      <c r="W616" t="s">
        <v>87</v>
      </c>
      <c r="X616" t="s">
        <v>4474</v>
      </c>
      <c r="Y616" t="s">
        <v>59</v>
      </c>
      <c r="Z616" t="s">
        <v>5217</v>
      </c>
      <c r="AA616" t="s">
        <v>2910</v>
      </c>
      <c r="AB616" t="s">
        <v>69</v>
      </c>
      <c r="AC616">
        <v>40904</v>
      </c>
      <c r="AD616" t="s">
        <v>4476</v>
      </c>
      <c r="AE616" t="s">
        <v>3435</v>
      </c>
      <c r="AF616" t="s">
        <v>4960</v>
      </c>
      <c r="AG616" t="s">
        <v>2886</v>
      </c>
      <c r="AH616" t="s">
        <v>6686</v>
      </c>
      <c r="AI616" t="s">
        <v>6687</v>
      </c>
      <c r="AJ616" t="s">
        <v>2886</v>
      </c>
      <c r="AK616">
        <v>1</v>
      </c>
      <c r="AL616" t="s">
        <v>4474</v>
      </c>
      <c r="AM616" t="s">
        <v>78</v>
      </c>
      <c r="AN616">
        <v>180400030605</v>
      </c>
      <c r="AO616" t="s">
        <v>78</v>
      </c>
      <c r="AP616">
        <v>182</v>
      </c>
      <c r="AQ616" t="s">
        <v>78</v>
      </c>
      <c r="AR616" t="s">
        <v>4430</v>
      </c>
      <c r="AS616" t="s">
        <v>4431</v>
      </c>
      <c r="AT616" t="s">
        <v>78</v>
      </c>
      <c r="AU616" t="s">
        <v>78</v>
      </c>
      <c r="AV616" t="s">
        <v>78</v>
      </c>
      <c r="AW616" t="s">
        <v>78</v>
      </c>
      <c r="AX616" t="s">
        <v>78</v>
      </c>
      <c r="AY616" t="s">
        <v>78</v>
      </c>
      <c r="AZ616" t="s">
        <v>78</v>
      </c>
      <c r="BA616" t="s">
        <v>78</v>
      </c>
      <c r="BB616" t="s">
        <v>78</v>
      </c>
      <c r="BC616" t="s">
        <v>78</v>
      </c>
      <c r="BD616" t="s">
        <v>55</v>
      </c>
      <c r="BE616" t="s">
        <v>78</v>
      </c>
      <c r="BF616" t="s">
        <v>78</v>
      </c>
      <c r="BG616" t="s">
        <v>78</v>
      </c>
      <c r="BH616" t="s">
        <v>78</v>
      </c>
      <c r="BI616" t="s">
        <v>78</v>
      </c>
      <c r="BJ616" t="s">
        <v>78</v>
      </c>
      <c r="BK616" t="s">
        <v>78</v>
      </c>
      <c r="BL616" t="s">
        <v>78</v>
      </c>
      <c r="BM616" t="s">
        <v>78</v>
      </c>
      <c r="BN616" t="s">
        <v>55</v>
      </c>
      <c r="BO616" t="s">
        <v>55</v>
      </c>
      <c r="BP616" t="s">
        <v>78</v>
      </c>
      <c r="BQ616" t="s">
        <v>4468</v>
      </c>
      <c r="BR616">
        <v>1800</v>
      </c>
      <c r="BS616" s="45">
        <v>40359</v>
      </c>
      <c r="BT616" s="45">
        <v>40897</v>
      </c>
    </row>
    <row r="617" spans="1:72" x14ac:dyDescent="0.25">
      <c r="A617">
        <v>614</v>
      </c>
      <c r="B617">
        <v>46599</v>
      </c>
      <c r="C617">
        <v>53972</v>
      </c>
      <c r="D617" t="s">
        <v>2224</v>
      </c>
      <c r="E617" t="s">
        <v>6688</v>
      </c>
      <c r="F617">
        <v>0</v>
      </c>
      <c r="H617">
        <v>0</v>
      </c>
      <c r="J617">
        <v>0</v>
      </c>
      <c r="O617">
        <v>2142711</v>
      </c>
      <c r="P617">
        <v>6306654</v>
      </c>
      <c r="Q617">
        <v>3</v>
      </c>
      <c r="R617">
        <v>37.876199999999997</v>
      </c>
      <c r="S617">
        <v>-121.3835</v>
      </c>
      <c r="T617" t="s">
        <v>596</v>
      </c>
      <c r="U617" t="s">
        <v>692</v>
      </c>
      <c r="V617" t="s">
        <v>87</v>
      </c>
      <c r="W617" t="s">
        <v>87</v>
      </c>
      <c r="X617" t="s">
        <v>4474</v>
      </c>
      <c r="Y617" t="s">
        <v>59</v>
      </c>
      <c r="Z617" t="s">
        <v>4853</v>
      </c>
      <c r="AA617" t="s">
        <v>6689</v>
      </c>
      <c r="AB617" t="s">
        <v>6690</v>
      </c>
      <c r="AC617">
        <v>40857</v>
      </c>
      <c r="AD617" t="s">
        <v>4476</v>
      </c>
      <c r="AE617" t="s">
        <v>3435</v>
      </c>
      <c r="AF617" t="s">
        <v>2227</v>
      </c>
      <c r="AG617" t="s">
        <v>602</v>
      </c>
      <c r="AH617" t="s">
        <v>6691</v>
      </c>
      <c r="AJ617" t="s">
        <v>603</v>
      </c>
      <c r="AK617">
        <v>1</v>
      </c>
      <c r="AL617" t="s">
        <v>4474</v>
      </c>
      <c r="AM617" t="s">
        <v>78</v>
      </c>
      <c r="AN617">
        <v>180400030901</v>
      </c>
      <c r="AO617" t="s">
        <v>78</v>
      </c>
      <c r="AP617">
        <v>342</v>
      </c>
      <c r="AQ617" t="s">
        <v>78</v>
      </c>
      <c r="AR617" t="s">
        <v>4430</v>
      </c>
      <c r="AS617" t="s">
        <v>4431</v>
      </c>
      <c r="AT617" t="s">
        <v>78</v>
      </c>
      <c r="AU617" t="s">
        <v>78</v>
      </c>
      <c r="AV617" t="s">
        <v>78</v>
      </c>
      <c r="AW617" t="s">
        <v>78</v>
      </c>
      <c r="AX617" t="s">
        <v>78</v>
      </c>
      <c r="AY617" t="s">
        <v>78</v>
      </c>
      <c r="AZ617" t="s">
        <v>78</v>
      </c>
      <c r="BA617" t="s">
        <v>78</v>
      </c>
      <c r="BB617" t="s">
        <v>78</v>
      </c>
      <c r="BC617" t="s">
        <v>78</v>
      </c>
      <c r="BD617" t="s">
        <v>55</v>
      </c>
      <c r="BE617" t="s">
        <v>78</v>
      </c>
      <c r="BF617" t="s">
        <v>78</v>
      </c>
      <c r="BG617" t="s">
        <v>78</v>
      </c>
      <c r="BH617" t="s">
        <v>78</v>
      </c>
      <c r="BI617" t="s">
        <v>78</v>
      </c>
      <c r="BJ617" t="s">
        <v>78</v>
      </c>
      <c r="BK617" t="s">
        <v>78</v>
      </c>
      <c r="BL617" t="s">
        <v>55</v>
      </c>
      <c r="BM617" t="s">
        <v>78</v>
      </c>
      <c r="BN617" t="s">
        <v>55</v>
      </c>
      <c r="BO617" t="s">
        <v>55</v>
      </c>
      <c r="BP617" t="s">
        <v>78</v>
      </c>
      <c r="BQ617" t="s">
        <v>4468</v>
      </c>
      <c r="BR617">
        <v>1800</v>
      </c>
      <c r="BS617" s="45">
        <v>40358</v>
      </c>
      <c r="BT617" s="45">
        <v>40857</v>
      </c>
    </row>
    <row r="618" spans="1:72" x14ac:dyDescent="0.25">
      <c r="A618">
        <v>615</v>
      </c>
      <c r="B618">
        <v>47719</v>
      </c>
      <c r="C618">
        <v>54684</v>
      </c>
      <c r="D618" t="s">
        <v>3428</v>
      </c>
      <c r="E618" t="s">
        <v>6692</v>
      </c>
      <c r="F618">
        <v>1</v>
      </c>
      <c r="G618" t="s">
        <v>87</v>
      </c>
      <c r="H618">
        <v>6</v>
      </c>
      <c r="I618" t="s">
        <v>4421</v>
      </c>
      <c r="J618">
        <v>33</v>
      </c>
      <c r="L618" t="s">
        <v>4434</v>
      </c>
      <c r="M618" t="s">
        <v>4434</v>
      </c>
      <c r="N618" t="s">
        <v>4423</v>
      </c>
      <c r="O618">
        <v>2145258</v>
      </c>
      <c r="P618">
        <v>6321466</v>
      </c>
      <c r="Q618">
        <v>3</v>
      </c>
      <c r="R618">
        <v>37.883600000000001</v>
      </c>
      <c r="S618">
        <v>-121.3323</v>
      </c>
      <c r="T618" t="s">
        <v>1373</v>
      </c>
      <c r="U618" t="s">
        <v>128</v>
      </c>
      <c r="V618" t="s">
        <v>87</v>
      </c>
      <c r="W618" t="s">
        <v>87</v>
      </c>
      <c r="X618" t="s">
        <v>4474</v>
      </c>
      <c r="Y618" t="s">
        <v>59</v>
      </c>
      <c r="Z618" t="s">
        <v>4511</v>
      </c>
      <c r="AA618" t="s">
        <v>6693</v>
      </c>
      <c r="AC618">
        <v>40921</v>
      </c>
      <c r="AD618" t="s">
        <v>4476</v>
      </c>
      <c r="AE618" t="s">
        <v>3435</v>
      </c>
      <c r="AF618" t="s">
        <v>4512</v>
      </c>
      <c r="AG618" t="s">
        <v>3429</v>
      </c>
      <c r="AH618" t="s">
        <v>6694</v>
      </c>
      <c r="AI618" t="s">
        <v>6695</v>
      </c>
      <c r="AJ618" t="s">
        <v>6696</v>
      </c>
      <c r="AK618">
        <v>1</v>
      </c>
      <c r="AL618" t="s">
        <v>4474</v>
      </c>
      <c r="AM618" t="s">
        <v>78</v>
      </c>
      <c r="AN618">
        <v>180400030205</v>
      </c>
      <c r="AO618" t="s">
        <v>78</v>
      </c>
      <c r="AP618" t="s">
        <v>78</v>
      </c>
      <c r="AQ618" t="s">
        <v>78</v>
      </c>
      <c r="AR618" t="s">
        <v>4430</v>
      </c>
      <c r="AS618" t="s">
        <v>4431</v>
      </c>
      <c r="AT618" t="s">
        <v>78</v>
      </c>
      <c r="AU618" t="s">
        <v>78</v>
      </c>
      <c r="AV618" t="s">
        <v>78</v>
      </c>
      <c r="AW618" t="s">
        <v>78</v>
      </c>
      <c r="AX618" t="s">
        <v>78</v>
      </c>
      <c r="AY618" t="s">
        <v>78</v>
      </c>
      <c r="AZ618" t="s">
        <v>78</v>
      </c>
      <c r="BA618" t="s">
        <v>78</v>
      </c>
      <c r="BB618" t="s">
        <v>78</v>
      </c>
      <c r="BC618" t="s">
        <v>78</v>
      </c>
      <c r="BD618" t="s">
        <v>55</v>
      </c>
      <c r="BE618" t="s">
        <v>78</v>
      </c>
      <c r="BF618" t="s">
        <v>78</v>
      </c>
      <c r="BG618" t="s">
        <v>78</v>
      </c>
      <c r="BH618" t="s">
        <v>78</v>
      </c>
      <c r="BI618" t="s">
        <v>78</v>
      </c>
      <c r="BJ618" t="s">
        <v>78</v>
      </c>
      <c r="BK618" t="s">
        <v>78</v>
      </c>
      <c r="BL618" t="s">
        <v>78</v>
      </c>
      <c r="BM618" t="s">
        <v>78</v>
      </c>
      <c r="BN618" t="s">
        <v>55</v>
      </c>
      <c r="BO618" t="s">
        <v>55</v>
      </c>
      <c r="BP618" t="s">
        <v>78</v>
      </c>
      <c r="BQ618" t="s">
        <v>4468</v>
      </c>
      <c r="BR618">
        <v>1800</v>
      </c>
      <c r="BS618" s="45">
        <v>40365</v>
      </c>
      <c r="BT618" s="45">
        <v>40904</v>
      </c>
    </row>
    <row r="619" spans="1:72" x14ac:dyDescent="0.25">
      <c r="A619">
        <v>616</v>
      </c>
      <c r="B619">
        <v>47823</v>
      </c>
      <c r="C619">
        <v>54798</v>
      </c>
      <c r="D619" t="s">
        <v>3617</v>
      </c>
      <c r="E619" t="s">
        <v>6697</v>
      </c>
      <c r="F619">
        <v>4</v>
      </c>
      <c r="G619" t="s">
        <v>87</v>
      </c>
      <c r="H619">
        <v>5</v>
      </c>
      <c r="I619" t="s">
        <v>4421</v>
      </c>
      <c r="J619">
        <v>0</v>
      </c>
      <c r="L619" t="s">
        <v>4434</v>
      </c>
      <c r="M619" t="s">
        <v>4422</v>
      </c>
      <c r="N619" t="s">
        <v>4423</v>
      </c>
      <c r="O619">
        <v>2250174</v>
      </c>
      <c r="P619">
        <v>6286971</v>
      </c>
      <c r="Q619">
        <v>3</v>
      </c>
      <c r="R619">
        <v>38.1708</v>
      </c>
      <c r="S619">
        <v>-121.4555</v>
      </c>
      <c r="T619" t="s">
        <v>325</v>
      </c>
      <c r="U619" t="s">
        <v>324</v>
      </c>
      <c r="V619" t="s">
        <v>87</v>
      </c>
      <c r="W619" t="s">
        <v>87</v>
      </c>
      <c r="X619" t="s">
        <v>4474</v>
      </c>
      <c r="Y619" t="s">
        <v>59</v>
      </c>
      <c r="Z619" t="s">
        <v>4859</v>
      </c>
      <c r="AA619" t="s">
        <v>3610</v>
      </c>
      <c r="AB619" t="s">
        <v>69</v>
      </c>
      <c r="AC619">
        <v>40941</v>
      </c>
      <c r="AD619" t="s">
        <v>4476</v>
      </c>
      <c r="AE619" t="s">
        <v>4558</v>
      </c>
      <c r="AF619" t="s">
        <v>324</v>
      </c>
      <c r="AG619" t="s">
        <v>3581</v>
      </c>
      <c r="AH619" t="s">
        <v>6698</v>
      </c>
      <c r="AI619" t="s">
        <v>6699</v>
      </c>
      <c r="AJ619" t="s">
        <v>3581</v>
      </c>
      <c r="AK619">
        <v>1</v>
      </c>
      <c r="AL619" t="s">
        <v>4474</v>
      </c>
      <c r="AM619" t="s">
        <v>78</v>
      </c>
      <c r="AN619">
        <v>180400121103</v>
      </c>
      <c r="AO619" t="s">
        <v>78</v>
      </c>
      <c r="AP619">
        <v>130</v>
      </c>
      <c r="AQ619" t="s">
        <v>78</v>
      </c>
      <c r="AR619" t="s">
        <v>4430</v>
      </c>
      <c r="AS619" t="s">
        <v>4431</v>
      </c>
      <c r="AT619" t="s">
        <v>78</v>
      </c>
      <c r="AU619" t="s">
        <v>78</v>
      </c>
      <c r="AV619" t="s">
        <v>78</v>
      </c>
      <c r="AW619" t="s">
        <v>78</v>
      </c>
      <c r="AX619" t="s">
        <v>78</v>
      </c>
      <c r="AY619" t="s">
        <v>78</v>
      </c>
      <c r="AZ619" t="s">
        <v>78</v>
      </c>
      <c r="BA619" t="s">
        <v>78</v>
      </c>
      <c r="BB619" t="s">
        <v>78</v>
      </c>
      <c r="BC619" t="s">
        <v>78</v>
      </c>
      <c r="BD619" t="s">
        <v>55</v>
      </c>
      <c r="BE619" t="s">
        <v>78</v>
      </c>
      <c r="BF619" t="s">
        <v>78</v>
      </c>
      <c r="BG619" t="s">
        <v>78</v>
      </c>
      <c r="BH619" t="s">
        <v>78</v>
      </c>
      <c r="BI619" t="s">
        <v>78</v>
      </c>
      <c r="BJ619" t="s">
        <v>78</v>
      </c>
      <c r="BK619" t="s">
        <v>78</v>
      </c>
      <c r="BL619" t="s">
        <v>78</v>
      </c>
      <c r="BM619" t="s">
        <v>78</v>
      </c>
      <c r="BN619" t="s">
        <v>55</v>
      </c>
      <c r="BO619" t="s">
        <v>55</v>
      </c>
      <c r="BP619" t="s">
        <v>78</v>
      </c>
      <c r="BQ619" t="s">
        <v>4468</v>
      </c>
      <c r="BR619">
        <v>1800</v>
      </c>
      <c r="BS619" s="45">
        <v>40365</v>
      </c>
      <c r="BT619" s="45">
        <v>40906</v>
      </c>
    </row>
    <row r="620" spans="1:72" x14ac:dyDescent="0.25">
      <c r="A620">
        <v>617</v>
      </c>
      <c r="B620">
        <v>47229</v>
      </c>
      <c r="C620">
        <v>54565</v>
      </c>
      <c r="D620" t="s">
        <v>2927</v>
      </c>
      <c r="E620" t="s">
        <v>6700</v>
      </c>
      <c r="F620">
        <v>2</v>
      </c>
      <c r="G620" t="s">
        <v>4420</v>
      </c>
      <c r="H620">
        <v>5</v>
      </c>
      <c r="I620" t="s">
        <v>4421</v>
      </c>
      <c r="J620">
        <v>11</v>
      </c>
      <c r="L620" t="s">
        <v>4422</v>
      </c>
      <c r="M620" t="s">
        <v>4434</v>
      </c>
      <c r="N620" t="s">
        <v>4423</v>
      </c>
      <c r="O620">
        <v>2106741</v>
      </c>
      <c r="P620">
        <v>6304627</v>
      </c>
      <c r="Q620">
        <v>3</v>
      </c>
      <c r="R620">
        <v>37.7774</v>
      </c>
      <c r="S620">
        <v>-121.38939999999999</v>
      </c>
      <c r="T620" t="s">
        <v>1634</v>
      </c>
      <c r="U620" t="s">
        <v>1202</v>
      </c>
      <c r="V620" t="s">
        <v>87</v>
      </c>
      <c r="W620" t="s">
        <v>87</v>
      </c>
      <c r="X620" t="s">
        <v>4474</v>
      </c>
      <c r="Y620" t="s">
        <v>59</v>
      </c>
      <c r="Z620" t="s">
        <v>4134</v>
      </c>
      <c r="AA620" t="s">
        <v>1730</v>
      </c>
      <c r="AB620" t="s">
        <v>6701</v>
      </c>
      <c r="AC620">
        <v>40900</v>
      </c>
      <c r="AD620" t="s">
        <v>4476</v>
      </c>
      <c r="AE620" t="s">
        <v>3435</v>
      </c>
      <c r="AF620" t="s">
        <v>5052</v>
      </c>
      <c r="AG620" t="s">
        <v>2928</v>
      </c>
      <c r="AH620" t="s">
        <v>6702</v>
      </c>
      <c r="AI620" t="s">
        <v>6703</v>
      </c>
      <c r="AJ620" t="s">
        <v>2928</v>
      </c>
      <c r="AK620">
        <v>1</v>
      </c>
      <c r="AL620" t="s">
        <v>4474</v>
      </c>
      <c r="AM620" t="s">
        <v>78</v>
      </c>
      <c r="AN620">
        <v>180400030601</v>
      </c>
      <c r="AO620" t="s">
        <v>78</v>
      </c>
      <c r="AP620" t="s">
        <v>78</v>
      </c>
      <c r="AQ620" t="s">
        <v>78</v>
      </c>
      <c r="AR620" t="s">
        <v>4430</v>
      </c>
      <c r="AS620" t="s">
        <v>4431</v>
      </c>
      <c r="AT620" t="s">
        <v>78</v>
      </c>
      <c r="AU620" t="s">
        <v>78</v>
      </c>
      <c r="AV620" t="s">
        <v>78</v>
      </c>
      <c r="AW620" t="s">
        <v>78</v>
      </c>
      <c r="AX620" t="s">
        <v>78</v>
      </c>
      <c r="AY620" t="s">
        <v>78</v>
      </c>
      <c r="AZ620" t="s">
        <v>78</v>
      </c>
      <c r="BA620" t="s">
        <v>78</v>
      </c>
      <c r="BB620" t="s">
        <v>78</v>
      </c>
      <c r="BC620" t="s">
        <v>78</v>
      </c>
      <c r="BD620" t="s">
        <v>55</v>
      </c>
      <c r="BE620" t="s">
        <v>78</v>
      </c>
      <c r="BF620" t="s">
        <v>78</v>
      </c>
      <c r="BG620" t="s">
        <v>78</v>
      </c>
      <c r="BH620" t="s">
        <v>78</v>
      </c>
      <c r="BI620" t="s">
        <v>78</v>
      </c>
      <c r="BJ620" t="s">
        <v>78</v>
      </c>
      <c r="BK620" t="s">
        <v>78</v>
      </c>
      <c r="BL620" t="s">
        <v>78</v>
      </c>
      <c r="BM620" t="s">
        <v>78</v>
      </c>
      <c r="BN620" t="s">
        <v>55</v>
      </c>
      <c r="BO620" t="s">
        <v>55</v>
      </c>
      <c r="BP620" t="s">
        <v>78</v>
      </c>
      <c r="BQ620" t="s">
        <v>4468</v>
      </c>
      <c r="BR620">
        <v>1800</v>
      </c>
      <c r="BS620" s="45">
        <v>40359</v>
      </c>
      <c r="BT620" s="45">
        <v>40898</v>
      </c>
    </row>
    <row r="621" spans="1:72" x14ac:dyDescent="0.25">
      <c r="A621">
        <v>618</v>
      </c>
      <c r="B621">
        <v>47230</v>
      </c>
      <c r="C621">
        <v>54596</v>
      </c>
      <c r="D621" t="s">
        <v>2939</v>
      </c>
      <c r="E621" t="s">
        <v>6704</v>
      </c>
      <c r="F621">
        <v>2</v>
      </c>
      <c r="G621" t="s">
        <v>4420</v>
      </c>
      <c r="H621">
        <v>5</v>
      </c>
      <c r="I621" t="s">
        <v>4421</v>
      </c>
      <c r="J621">
        <v>11</v>
      </c>
      <c r="L621" t="s">
        <v>4435</v>
      </c>
      <c r="N621" t="s">
        <v>4423</v>
      </c>
      <c r="O621">
        <v>2104047</v>
      </c>
      <c r="P621">
        <v>6305636</v>
      </c>
      <c r="Q621">
        <v>3</v>
      </c>
      <c r="R621">
        <v>37.770000000000003</v>
      </c>
      <c r="S621">
        <v>-121.3858</v>
      </c>
      <c r="T621" t="s">
        <v>1634</v>
      </c>
      <c r="U621" t="s">
        <v>1202</v>
      </c>
      <c r="V621" t="s">
        <v>87</v>
      </c>
      <c r="W621" t="s">
        <v>87</v>
      </c>
      <c r="X621" t="s">
        <v>4474</v>
      </c>
      <c r="Y621" t="s">
        <v>59</v>
      </c>
      <c r="Z621" t="s">
        <v>4134</v>
      </c>
      <c r="AA621" t="s">
        <v>1730</v>
      </c>
      <c r="AB621" t="s">
        <v>6705</v>
      </c>
      <c r="AC621">
        <v>40900</v>
      </c>
      <c r="AD621" t="s">
        <v>4476</v>
      </c>
      <c r="AE621" t="s">
        <v>3435</v>
      </c>
      <c r="AF621" t="s">
        <v>5052</v>
      </c>
      <c r="AG621" t="s">
        <v>2928</v>
      </c>
      <c r="AH621" t="s">
        <v>6706</v>
      </c>
      <c r="AI621" t="s">
        <v>6707</v>
      </c>
      <c r="AJ621" t="s">
        <v>2928</v>
      </c>
      <c r="AK621">
        <v>1</v>
      </c>
      <c r="AL621" t="s">
        <v>4474</v>
      </c>
      <c r="AM621" t="s">
        <v>78</v>
      </c>
      <c r="AN621">
        <v>180400030601</v>
      </c>
      <c r="AO621" t="s">
        <v>78</v>
      </c>
      <c r="AP621" t="s">
        <v>78</v>
      </c>
      <c r="AQ621" t="s">
        <v>78</v>
      </c>
      <c r="AR621" t="s">
        <v>4430</v>
      </c>
      <c r="AS621" t="s">
        <v>4431</v>
      </c>
      <c r="AT621" t="s">
        <v>78</v>
      </c>
      <c r="AU621" t="s">
        <v>78</v>
      </c>
      <c r="AV621" t="s">
        <v>78</v>
      </c>
      <c r="AW621" t="s">
        <v>78</v>
      </c>
      <c r="AX621" t="s">
        <v>78</v>
      </c>
      <c r="AY621" t="s">
        <v>78</v>
      </c>
      <c r="AZ621" t="s">
        <v>78</v>
      </c>
      <c r="BA621" t="s">
        <v>78</v>
      </c>
      <c r="BB621" t="s">
        <v>78</v>
      </c>
      <c r="BC621" t="s">
        <v>78</v>
      </c>
      <c r="BD621" t="s">
        <v>55</v>
      </c>
      <c r="BE621" t="s">
        <v>78</v>
      </c>
      <c r="BF621" t="s">
        <v>78</v>
      </c>
      <c r="BG621" t="s">
        <v>78</v>
      </c>
      <c r="BH621" t="s">
        <v>78</v>
      </c>
      <c r="BI621" t="s">
        <v>78</v>
      </c>
      <c r="BJ621" t="s">
        <v>78</v>
      </c>
      <c r="BK621" t="s">
        <v>78</v>
      </c>
      <c r="BL621" t="s">
        <v>78</v>
      </c>
      <c r="BM621" t="s">
        <v>78</v>
      </c>
      <c r="BN621" t="s">
        <v>55</v>
      </c>
      <c r="BO621" t="s">
        <v>55</v>
      </c>
      <c r="BP621" t="s">
        <v>78</v>
      </c>
      <c r="BQ621" t="s">
        <v>4468</v>
      </c>
      <c r="BR621">
        <v>1800</v>
      </c>
      <c r="BS621" s="45">
        <v>40359</v>
      </c>
      <c r="BT621" s="45">
        <v>40899</v>
      </c>
    </row>
    <row r="622" spans="1:72" x14ac:dyDescent="0.25">
      <c r="A622">
        <v>619</v>
      </c>
      <c r="B622">
        <v>47749</v>
      </c>
      <c r="C622">
        <v>55181</v>
      </c>
      <c r="D622" t="s">
        <v>2991</v>
      </c>
      <c r="E622" t="s">
        <v>6708</v>
      </c>
      <c r="F622">
        <v>0</v>
      </c>
      <c r="H622">
        <v>0</v>
      </c>
      <c r="J622">
        <v>0</v>
      </c>
      <c r="O622">
        <v>1884555</v>
      </c>
      <c r="P622">
        <v>6685480</v>
      </c>
      <c r="Q622">
        <v>2</v>
      </c>
      <c r="R622">
        <v>38.336199999999998</v>
      </c>
      <c r="S622">
        <v>-121.5684</v>
      </c>
      <c r="T622" t="s">
        <v>1950</v>
      </c>
      <c r="U622" t="s">
        <v>216</v>
      </c>
      <c r="V622" t="s">
        <v>87</v>
      </c>
      <c r="W622" t="s">
        <v>87</v>
      </c>
      <c r="X622" t="s">
        <v>4538</v>
      </c>
      <c r="Y622" t="s">
        <v>170</v>
      </c>
      <c r="Z622" t="s">
        <v>4539</v>
      </c>
      <c r="AA622" t="s">
        <v>6709</v>
      </c>
      <c r="AB622" t="s">
        <v>3014</v>
      </c>
      <c r="AC622">
        <v>40926</v>
      </c>
      <c r="AD622" t="s">
        <v>4476</v>
      </c>
      <c r="AE622" t="s">
        <v>4540</v>
      </c>
      <c r="AF622" t="s">
        <v>4546</v>
      </c>
      <c r="AG622" t="s">
        <v>2992</v>
      </c>
      <c r="AH622" t="s">
        <v>6710</v>
      </c>
      <c r="AJ622" t="s">
        <v>2992</v>
      </c>
      <c r="AK622">
        <v>1</v>
      </c>
      <c r="AL622" t="s">
        <v>4538</v>
      </c>
      <c r="AM622" t="s">
        <v>78</v>
      </c>
      <c r="AN622">
        <v>180201630606</v>
      </c>
      <c r="AO622" t="s">
        <v>78</v>
      </c>
      <c r="AP622">
        <v>123</v>
      </c>
      <c r="AQ622" t="s">
        <v>78</v>
      </c>
      <c r="AR622" t="s">
        <v>4430</v>
      </c>
      <c r="AS622" t="s">
        <v>4431</v>
      </c>
      <c r="AT622" t="s">
        <v>78</v>
      </c>
      <c r="AU622" t="s">
        <v>78</v>
      </c>
      <c r="AV622" t="s">
        <v>78</v>
      </c>
      <c r="AW622" t="s">
        <v>78</v>
      </c>
      <c r="AX622" t="s">
        <v>78</v>
      </c>
      <c r="AY622" t="s">
        <v>78</v>
      </c>
      <c r="AZ622" t="s">
        <v>78</v>
      </c>
      <c r="BA622" t="s">
        <v>78</v>
      </c>
      <c r="BB622" t="s">
        <v>78</v>
      </c>
      <c r="BC622" t="s">
        <v>78</v>
      </c>
      <c r="BD622" t="s">
        <v>55</v>
      </c>
      <c r="BE622" t="s">
        <v>78</v>
      </c>
      <c r="BF622" t="s">
        <v>78</v>
      </c>
      <c r="BG622" t="s">
        <v>78</v>
      </c>
      <c r="BH622" t="s">
        <v>78</v>
      </c>
      <c r="BI622" t="s">
        <v>78</v>
      </c>
      <c r="BJ622" t="s">
        <v>78</v>
      </c>
      <c r="BK622" t="s">
        <v>78</v>
      </c>
      <c r="BL622" t="s">
        <v>78</v>
      </c>
      <c r="BM622" t="s">
        <v>78</v>
      </c>
      <c r="BN622" t="s">
        <v>55</v>
      </c>
      <c r="BO622" t="s">
        <v>55</v>
      </c>
      <c r="BP622" t="s">
        <v>78</v>
      </c>
      <c r="BQ622" t="s">
        <v>5019</v>
      </c>
      <c r="BR622">
        <v>1914</v>
      </c>
      <c r="BS622" s="45">
        <v>40359</v>
      </c>
      <c r="BT622" s="45">
        <v>40897</v>
      </c>
    </row>
    <row r="623" spans="1:72" x14ac:dyDescent="0.25">
      <c r="A623">
        <v>620</v>
      </c>
      <c r="B623">
        <v>47171</v>
      </c>
      <c r="C623">
        <v>54302</v>
      </c>
      <c r="D623" t="s">
        <v>2747</v>
      </c>
      <c r="E623" t="s">
        <v>6711</v>
      </c>
      <c r="F623">
        <v>0</v>
      </c>
      <c r="H623">
        <v>0</v>
      </c>
      <c r="J623">
        <v>0</v>
      </c>
      <c r="O623">
        <v>2158798</v>
      </c>
      <c r="P623">
        <v>6284037</v>
      </c>
      <c r="Q623">
        <v>3</v>
      </c>
      <c r="R623">
        <v>37.919800000000002</v>
      </c>
      <c r="S623">
        <v>-121.46250000000001</v>
      </c>
      <c r="T623" t="s">
        <v>1634</v>
      </c>
      <c r="U623" t="s">
        <v>2748</v>
      </c>
      <c r="V623" t="s">
        <v>87</v>
      </c>
      <c r="W623" t="s">
        <v>87</v>
      </c>
      <c r="X623" t="s">
        <v>4474</v>
      </c>
      <c r="Y623" t="s">
        <v>59</v>
      </c>
      <c r="Z623" t="s">
        <v>4853</v>
      </c>
      <c r="AA623" t="s">
        <v>2742</v>
      </c>
      <c r="AB623" t="s">
        <v>69</v>
      </c>
      <c r="AC623">
        <v>40898</v>
      </c>
      <c r="AD623" t="s">
        <v>4476</v>
      </c>
      <c r="AE623" t="s">
        <v>3435</v>
      </c>
      <c r="AF623" t="s">
        <v>4884</v>
      </c>
      <c r="AG623" t="s">
        <v>1721</v>
      </c>
      <c r="AH623" t="s">
        <v>6712</v>
      </c>
      <c r="AJ623" t="s">
        <v>1722</v>
      </c>
      <c r="AK623">
        <v>1</v>
      </c>
      <c r="AL623" t="s">
        <v>4474</v>
      </c>
      <c r="AM623" t="s">
        <v>78</v>
      </c>
      <c r="AN623">
        <v>180400030503</v>
      </c>
      <c r="AO623" t="s">
        <v>78</v>
      </c>
      <c r="AP623">
        <v>70.7</v>
      </c>
      <c r="AQ623" t="s">
        <v>78</v>
      </c>
      <c r="AR623" t="s">
        <v>4430</v>
      </c>
      <c r="AS623" t="s">
        <v>4431</v>
      </c>
      <c r="AT623" t="s">
        <v>78</v>
      </c>
      <c r="AU623" t="s">
        <v>78</v>
      </c>
      <c r="AV623" t="s">
        <v>78</v>
      </c>
      <c r="AW623" t="s">
        <v>78</v>
      </c>
      <c r="AX623" t="s">
        <v>78</v>
      </c>
      <c r="AY623" t="s">
        <v>78</v>
      </c>
      <c r="AZ623" t="s">
        <v>78</v>
      </c>
      <c r="BA623" t="s">
        <v>78</v>
      </c>
      <c r="BB623" t="s">
        <v>78</v>
      </c>
      <c r="BC623" t="s">
        <v>78</v>
      </c>
      <c r="BD623" t="s">
        <v>55</v>
      </c>
      <c r="BE623" t="s">
        <v>78</v>
      </c>
      <c r="BF623" t="s">
        <v>78</v>
      </c>
      <c r="BG623" t="s">
        <v>78</v>
      </c>
      <c r="BH623" t="s">
        <v>78</v>
      </c>
      <c r="BI623" t="s">
        <v>78</v>
      </c>
      <c r="BJ623" t="s">
        <v>78</v>
      </c>
      <c r="BK623" t="s">
        <v>78</v>
      </c>
      <c r="BL623" t="s">
        <v>78</v>
      </c>
      <c r="BM623" t="s">
        <v>78</v>
      </c>
      <c r="BN623" t="s">
        <v>55</v>
      </c>
      <c r="BO623" t="s">
        <v>55</v>
      </c>
      <c r="BP623" t="s">
        <v>78</v>
      </c>
      <c r="BQ623" t="s">
        <v>4468</v>
      </c>
      <c r="BR623">
        <v>1800</v>
      </c>
      <c r="BS623" s="45">
        <v>40353</v>
      </c>
      <c r="BT623" s="45">
        <v>40891</v>
      </c>
    </row>
    <row r="624" spans="1:72" x14ac:dyDescent="0.25">
      <c r="A624">
        <v>621</v>
      </c>
      <c r="B624">
        <v>47172</v>
      </c>
      <c r="C624">
        <v>54325</v>
      </c>
      <c r="D624" t="s">
        <v>2763</v>
      </c>
      <c r="E624" t="s">
        <v>6713</v>
      </c>
      <c r="F624">
        <v>0</v>
      </c>
      <c r="H624">
        <v>0</v>
      </c>
      <c r="J624">
        <v>0</v>
      </c>
      <c r="O624">
        <v>2200164</v>
      </c>
      <c r="P624">
        <v>6282606</v>
      </c>
      <c r="Q624">
        <v>3</v>
      </c>
      <c r="R624">
        <v>38.033299999999997</v>
      </c>
      <c r="S624">
        <v>-121.4689</v>
      </c>
      <c r="T624" t="s">
        <v>1634</v>
      </c>
      <c r="U624" t="s">
        <v>57</v>
      </c>
      <c r="V624" t="s">
        <v>87</v>
      </c>
      <c r="W624" t="s">
        <v>87</v>
      </c>
      <c r="X624" t="s">
        <v>4474</v>
      </c>
      <c r="Y624" t="s">
        <v>59</v>
      </c>
      <c r="Z624" t="s">
        <v>4334</v>
      </c>
      <c r="AA624" t="s">
        <v>2764</v>
      </c>
      <c r="AB624" t="s">
        <v>6714</v>
      </c>
      <c r="AC624">
        <v>40898</v>
      </c>
      <c r="AD624" t="s">
        <v>4476</v>
      </c>
      <c r="AE624" t="s">
        <v>3435</v>
      </c>
      <c r="AF624" t="s">
        <v>4870</v>
      </c>
      <c r="AG624" t="s">
        <v>2750</v>
      </c>
      <c r="AH624" t="s">
        <v>6715</v>
      </c>
      <c r="AJ624" t="s">
        <v>2751</v>
      </c>
      <c r="AK624">
        <v>1</v>
      </c>
      <c r="AL624" t="s">
        <v>4474</v>
      </c>
      <c r="AM624" t="s">
        <v>78</v>
      </c>
      <c r="AN624">
        <v>180400030504</v>
      </c>
      <c r="AO624" t="s">
        <v>78</v>
      </c>
      <c r="AP624">
        <v>93.6</v>
      </c>
      <c r="AQ624" t="s">
        <v>78</v>
      </c>
      <c r="AR624" t="s">
        <v>4430</v>
      </c>
      <c r="AS624" t="s">
        <v>4431</v>
      </c>
      <c r="AT624" t="s">
        <v>78</v>
      </c>
      <c r="AU624" t="s">
        <v>78</v>
      </c>
      <c r="AV624" t="s">
        <v>78</v>
      </c>
      <c r="AW624" t="s">
        <v>78</v>
      </c>
      <c r="AX624" t="s">
        <v>78</v>
      </c>
      <c r="AY624" t="s">
        <v>78</v>
      </c>
      <c r="AZ624" t="s">
        <v>78</v>
      </c>
      <c r="BA624" t="s">
        <v>78</v>
      </c>
      <c r="BB624" t="s">
        <v>78</v>
      </c>
      <c r="BC624" t="s">
        <v>78</v>
      </c>
      <c r="BD624" t="s">
        <v>55</v>
      </c>
      <c r="BE624" t="s">
        <v>78</v>
      </c>
      <c r="BF624" t="s">
        <v>78</v>
      </c>
      <c r="BG624" t="s">
        <v>78</v>
      </c>
      <c r="BH624" t="s">
        <v>78</v>
      </c>
      <c r="BI624" t="s">
        <v>78</v>
      </c>
      <c r="BJ624" t="s">
        <v>78</v>
      </c>
      <c r="BK624" t="s">
        <v>78</v>
      </c>
      <c r="BL624" t="s">
        <v>78</v>
      </c>
      <c r="BM624" t="s">
        <v>78</v>
      </c>
      <c r="BN624" t="s">
        <v>55</v>
      </c>
      <c r="BO624" t="s">
        <v>55</v>
      </c>
      <c r="BP624" t="s">
        <v>78</v>
      </c>
      <c r="BQ624" t="s">
        <v>4468</v>
      </c>
      <c r="BR624">
        <v>1800</v>
      </c>
      <c r="BS624" s="45">
        <v>40359</v>
      </c>
      <c r="BT624" s="45">
        <v>40892</v>
      </c>
    </row>
    <row r="625" spans="1:72" x14ac:dyDescent="0.25">
      <c r="A625">
        <v>622</v>
      </c>
      <c r="B625">
        <v>47173</v>
      </c>
      <c r="C625">
        <v>54326</v>
      </c>
      <c r="D625" t="s">
        <v>2765</v>
      </c>
      <c r="E625" t="s">
        <v>6716</v>
      </c>
      <c r="F625">
        <v>2</v>
      </c>
      <c r="G625" t="s">
        <v>87</v>
      </c>
      <c r="H625">
        <v>5</v>
      </c>
      <c r="I625" t="s">
        <v>4421</v>
      </c>
      <c r="J625">
        <v>9</v>
      </c>
      <c r="N625" t="s">
        <v>4423</v>
      </c>
      <c r="O625">
        <v>2202056</v>
      </c>
      <c r="P625">
        <v>6290923</v>
      </c>
      <c r="Q625">
        <v>3</v>
      </c>
      <c r="R625">
        <v>38.038699999999999</v>
      </c>
      <c r="S625">
        <v>-121.4401</v>
      </c>
      <c r="T625" t="s">
        <v>1634</v>
      </c>
      <c r="U625" t="s">
        <v>1791</v>
      </c>
      <c r="V625" t="s">
        <v>87</v>
      </c>
      <c r="W625" t="s">
        <v>87</v>
      </c>
      <c r="X625" t="s">
        <v>4474</v>
      </c>
      <c r="Y625" t="s">
        <v>59</v>
      </c>
      <c r="Z625" t="s">
        <v>4334</v>
      </c>
      <c r="AA625" t="s">
        <v>2752</v>
      </c>
      <c r="AB625" t="s">
        <v>6717</v>
      </c>
      <c r="AC625">
        <v>40898</v>
      </c>
      <c r="AD625" t="s">
        <v>4476</v>
      </c>
      <c r="AE625" t="s">
        <v>3435</v>
      </c>
      <c r="AF625" t="s">
        <v>4870</v>
      </c>
      <c r="AG625" t="s">
        <v>2750</v>
      </c>
      <c r="AH625" t="s">
        <v>6718</v>
      </c>
      <c r="AI625" t="s">
        <v>6719</v>
      </c>
      <c r="AJ625" t="s">
        <v>2751</v>
      </c>
      <c r="AK625">
        <v>1</v>
      </c>
      <c r="AL625" t="s">
        <v>4474</v>
      </c>
      <c r="AM625" t="s">
        <v>78</v>
      </c>
      <c r="AN625">
        <v>180400030504</v>
      </c>
      <c r="AO625" t="s">
        <v>78</v>
      </c>
      <c r="AP625">
        <v>154.9</v>
      </c>
      <c r="AQ625" t="s">
        <v>78</v>
      </c>
      <c r="AR625" t="s">
        <v>4430</v>
      </c>
      <c r="AS625" t="s">
        <v>4431</v>
      </c>
      <c r="AT625" t="s">
        <v>78</v>
      </c>
      <c r="AU625" t="s">
        <v>78</v>
      </c>
      <c r="AV625" t="s">
        <v>78</v>
      </c>
      <c r="AW625" t="s">
        <v>78</v>
      </c>
      <c r="AX625" t="s">
        <v>78</v>
      </c>
      <c r="AY625" t="s">
        <v>78</v>
      </c>
      <c r="AZ625" t="s">
        <v>78</v>
      </c>
      <c r="BA625" t="s">
        <v>78</v>
      </c>
      <c r="BB625" t="s">
        <v>78</v>
      </c>
      <c r="BC625" t="s">
        <v>78</v>
      </c>
      <c r="BD625" t="s">
        <v>55</v>
      </c>
      <c r="BE625" t="s">
        <v>78</v>
      </c>
      <c r="BF625" t="s">
        <v>78</v>
      </c>
      <c r="BG625" t="s">
        <v>78</v>
      </c>
      <c r="BH625" t="s">
        <v>78</v>
      </c>
      <c r="BI625" t="s">
        <v>78</v>
      </c>
      <c r="BJ625" t="s">
        <v>78</v>
      </c>
      <c r="BK625" t="s">
        <v>78</v>
      </c>
      <c r="BL625" t="s">
        <v>78</v>
      </c>
      <c r="BM625" t="s">
        <v>78</v>
      </c>
      <c r="BN625" t="s">
        <v>55</v>
      </c>
      <c r="BO625" t="s">
        <v>55</v>
      </c>
      <c r="BP625" t="s">
        <v>78</v>
      </c>
      <c r="BQ625" t="s">
        <v>4468</v>
      </c>
      <c r="BR625">
        <v>1800</v>
      </c>
      <c r="BS625" s="45">
        <v>40359</v>
      </c>
      <c r="BT625" s="45">
        <v>40892</v>
      </c>
    </row>
    <row r="626" spans="1:72" x14ac:dyDescent="0.25">
      <c r="A626">
        <v>623</v>
      </c>
      <c r="B626">
        <v>47197</v>
      </c>
      <c r="C626">
        <v>54606</v>
      </c>
      <c r="D626" t="s">
        <v>3096</v>
      </c>
      <c r="E626" t="s">
        <v>6720</v>
      </c>
      <c r="F626">
        <v>3</v>
      </c>
      <c r="G626" t="s">
        <v>4420</v>
      </c>
      <c r="H626">
        <v>6</v>
      </c>
      <c r="I626" t="s">
        <v>4421</v>
      </c>
      <c r="J626">
        <v>2</v>
      </c>
      <c r="L626" t="s">
        <v>4435</v>
      </c>
      <c r="M626" t="s">
        <v>4435</v>
      </c>
      <c r="N626" t="s">
        <v>4423</v>
      </c>
      <c r="O626">
        <v>2076672</v>
      </c>
      <c r="P626">
        <v>6338894</v>
      </c>
      <c r="Q626">
        <v>3</v>
      </c>
      <c r="R626">
        <v>37.695599999999999</v>
      </c>
      <c r="S626">
        <v>-121.27</v>
      </c>
      <c r="T626" t="s">
        <v>1373</v>
      </c>
      <c r="U626" t="s">
        <v>128</v>
      </c>
      <c r="V626" t="s">
        <v>87</v>
      </c>
      <c r="W626" t="s">
        <v>87</v>
      </c>
      <c r="X626" t="s">
        <v>4474</v>
      </c>
      <c r="Y626" t="s">
        <v>59</v>
      </c>
      <c r="Z626" t="s">
        <v>4475</v>
      </c>
      <c r="AA626" t="s">
        <v>6721</v>
      </c>
      <c r="AC626">
        <v>40899</v>
      </c>
      <c r="AD626" t="s">
        <v>4476</v>
      </c>
      <c r="AE626" t="s">
        <v>3435</v>
      </c>
      <c r="AF626" t="s">
        <v>4493</v>
      </c>
      <c r="AG626" t="s">
        <v>3097</v>
      </c>
      <c r="AH626" t="s">
        <v>6722</v>
      </c>
      <c r="AI626" t="s">
        <v>6723</v>
      </c>
      <c r="AJ626" t="s">
        <v>3098</v>
      </c>
      <c r="AK626">
        <v>1</v>
      </c>
      <c r="AL626" t="s">
        <v>4474</v>
      </c>
      <c r="AM626" t="s">
        <v>78</v>
      </c>
      <c r="AN626">
        <v>180400030202</v>
      </c>
      <c r="AO626" t="s">
        <v>78</v>
      </c>
      <c r="AP626">
        <v>130</v>
      </c>
      <c r="AQ626" t="s">
        <v>78</v>
      </c>
      <c r="AR626" t="s">
        <v>4430</v>
      </c>
      <c r="AS626" t="s">
        <v>4431</v>
      </c>
      <c r="AT626" t="s">
        <v>78</v>
      </c>
      <c r="AU626" t="s">
        <v>78</v>
      </c>
      <c r="AV626" t="s">
        <v>78</v>
      </c>
      <c r="AW626" t="s">
        <v>78</v>
      </c>
      <c r="AX626" t="s">
        <v>78</v>
      </c>
      <c r="AY626" t="s">
        <v>78</v>
      </c>
      <c r="AZ626" t="s">
        <v>78</v>
      </c>
      <c r="BA626" t="s">
        <v>78</v>
      </c>
      <c r="BB626" t="s">
        <v>78</v>
      </c>
      <c r="BC626" t="s">
        <v>78</v>
      </c>
      <c r="BD626" t="s">
        <v>55</v>
      </c>
      <c r="BE626" t="s">
        <v>78</v>
      </c>
      <c r="BF626" t="s">
        <v>78</v>
      </c>
      <c r="BG626" t="s">
        <v>78</v>
      </c>
      <c r="BH626" t="s">
        <v>78</v>
      </c>
      <c r="BI626" t="s">
        <v>78</v>
      </c>
      <c r="BJ626" t="s">
        <v>78</v>
      </c>
      <c r="BK626" t="s">
        <v>78</v>
      </c>
      <c r="BL626" t="s">
        <v>78</v>
      </c>
      <c r="BM626" t="s">
        <v>78</v>
      </c>
      <c r="BN626" t="s">
        <v>55</v>
      </c>
      <c r="BO626" t="s">
        <v>55</v>
      </c>
      <c r="BP626" t="s">
        <v>78</v>
      </c>
      <c r="BQ626" t="s">
        <v>4432</v>
      </c>
      <c r="BR626">
        <v>1800</v>
      </c>
      <c r="BS626" s="45">
        <v>40360</v>
      </c>
      <c r="BT626" s="45">
        <v>40899</v>
      </c>
    </row>
    <row r="627" spans="1:72" x14ac:dyDescent="0.25">
      <c r="A627">
        <v>624</v>
      </c>
      <c r="B627">
        <v>47198</v>
      </c>
      <c r="C627">
        <v>54340</v>
      </c>
      <c r="D627" t="s">
        <v>2773</v>
      </c>
      <c r="E627" t="s">
        <v>6724</v>
      </c>
      <c r="F627">
        <v>2</v>
      </c>
      <c r="G627" t="s">
        <v>87</v>
      </c>
      <c r="H627">
        <v>5</v>
      </c>
      <c r="I627" t="s">
        <v>4421</v>
      </c>
      <c r="J627">
        <v>9</v>
      </c>
      <c r="N627" t="s">
        <v>4423</v>
      </c>
      <c r="O627">
        <v>2202865</v>
      </c>
      <c r="P627">
        <v>6292466</v>
      </c>
      <c r="Q627">
        <v>3</v>
      </c>
      <c r="R627">
        <v>38.040999999999997</v>
      </c>
      <c r="S627">
        <v>-121.4348</v>
      </c>
      <c r="T627" t="s">
        <v>1634</v>
      </c>
      <c r="U627" t="s">
        <v>1791</v>
      </c>
      <c r="V627" t="s">
        <v>87</v>
      </c>
      <c r="W627" t="s">
        <v>87</v>
      </c>
      <c r="X627" t="s">
        <v>4474</v>
      </c>
      <c r="Y627" t="s">
        <v>59</v>
      </c>
      <c r="Z627" t="s">
        <v>4334</v>
      </c>
      <c r="AA627" t="s">
        <v>2752</v>
      </c>
      <c r="AB627" t="s">
        <v>6725</v>
      </c>
      <c r="AC627">
        <v>40899</v>
      </c>
      <c r="AD627" t="s">
        <v>4476</v>
      </c>
      <c r="AE627" t="s">
        <v>3435</v>
      </c>
      <c r="AF627" t="s">
        <v>4870</v>
      </c>
      <c r="AG627" t="s">
        <v>2750</v>
      </c>
      <c r="AH627" t="s">
        <v>6726</v>
      </c>
      <c r="AI627" t="s">
        <v>6719</v>
      </c>
      <c r="AJ627" t="s">
        <v>2751</v>
      </c>
      <c r="AK627">
        <v>1</v>
      </c>
      <c r="AL627" t="s">
        <v>4474</v>
      </c>
      <c r="AM627" t="s">
        <v>78</v>
      </c>
      <c r="AN627">
        <v>180400030504</v>
      </c>
      <c r="AO627" t="s">
        <v>78</v>
      </c>
      <c r="AP627">
        <v>68</v>
      </c>
      <c r="AQ627" t="s">
        <v>78</v>
      </c>
      <c r="AR627" t="s">
        <v>4430</v>
      </c>
      <c r="AS627" t="s">
        <v>4431</v>
      </c>
      <c r="AT627" t="s">
        <v>78</v>
      </c>
      <c r="AU627" t="s">
        <v>78</v>
      </c>
      <c r="AV627" t="s">
        <v>78</v>
      </c>
      <c r="AW627" t="s">
        <v>78</v>
      </c>
      <c r="AX627" t="s">
        <v>78</v>
      </c>
      <c r="AY627" t="s">
        <v>78</v>
      </c>
      <c r="AZ627" t="s">
        <v>78</v>
      </c>
      <c r="BA627" t="s">
        <v>78</v>
      </c>
      <c r="BB627" t="s">
        <v>78</v>
      </c>
      <c r="BC627" t="s">
        <v>78</v>
      </c>
      <c r="BD627" t="s">
        <v>55</v>
      </c>
      <c r="BE627" t="s">
        <v>78</v>
      </c>
      <c r="BF627" t="s">
        <v>78</v>
      </c>
      <c r="BG627" t="s">
        <v>78</v>
      </c>
      <c r="BH627" t="s">
        <v>78</v>
      </c>
      <c r="BI627" t="s">
        <v>78</v>
      </c>
      <c r="BJ627" t="s">
        <v>78</v>
      </c>
      <c r="BK627" t="s">
        <v>78</v>
      </c>
      <c r="BL627" t="s">
        <v>78</v>
      </c>
      <c r="BM627" t="s">
        <v>78</v>
      </c>
      <c r="BN627" t="s">
        <v>55</v>
      </c>
      <c r="BO627" t="s">
        <v>55</v>
      </c>
      <c r="BP627" t="s">
        <v>78</v>
      </c>
      <c r="BQ627" t="s">
        <v>4468</v>
      </c>
      <c r="BR627">
        <v>1800</v>
      </c>
      <c r="BS627" s="45">
        <v>40359</v>
      </c>
      <c r="BT627" s="45">
        <v>40892</v>
      </c>
    </row>
    <row r="628" spans="1:72" x14ac:dyDescent="0.25">
      <c r="A628">
        <v>625</v>
      </c>
      <c r="B628">
        <v>47200</v>
      </c>
      <c r="C628">
        <v>54351</v>
      </c>
      <c r="D628" t="s">
        <v>2776</v>
      </c>
      <c r="E628" t="s">
        <v>6727</v>
      </c>
      <c r="F628">
        <v>2</v>
      </c>
      <c r="G628" t="s">
        <v>87</v>
      </c>
      <c r="H628">
        <v>5</v>
      </c>
      <c r="I628" t="s">
        <v>4421</v>
      </c>
      <c r="J628">
        <v>18</v>
      </c>
      <c r="N628" t="s">
        <v>4423</v>
      </c>
      <c r="O628">
        <v>2195846</v>
      </c>
      <c r="P628">
        <v>6284132</v>
      </c>
      <c r="Q628">
        <v>3</v>
      </c>
      <c r="R628">
        <v>38.021500000000003</v>
      </c>
      <c r="S628">
        <v>-121.4635</v>
      </c>
      <c r="T628" t="s">
        <v>1634</v>
      </c>
      <c r="U628" t="s">
        <v>57</v>
      </c>
      <c r="V628" t="s">
        <v>87</v>
      </c>
      <c r="W628" t="s">
        <v>87</v>
      </c>
      <c r="X628" t="s">
        <v>4474</v>
      </c>
      <c r="Y628" t="s">
        <v>59</v>
      </c>
      <c r="Z628" t="s">
        <v>4334</v>
      </c>
      <c r="AA628" t="s">
        <v>2764</v>
      </c>
      <c r="AB628" t="s">
        <v>6728</v>
      </c>
      <c r="AC628">
        <v>40899</v>
      </c>
      <c r="AD628" t="s">
        <v>4476</v>
      </c>
      <c r="AE628" t="s">
        <v>3435</v>
      </c>
      <c r="AF628" t="s">
        <v>4870</v>
      </c>
      <c r="AG628" t="s">
        <v>2750</v>
      </c>
      <c r="AH628" t="s">
        <v>6729</v>
      </c>
      <c r="AI628" t="s">
        <v>6730</v>
      </c>
      <c r="AJ628" t="s">
        <v>2751</v>
      </c>
      <c r="AK628">
        <v>1</v>
      </c>
      <c r="AL628" t="s">
        <v>4474</v>
      </c>
      <c r="AM628" t="s">
        <v>78</v>
      </c>
      <c r="AN628">
        <v>180400030504</v>
      </c>
      <c r="AO628" t="s">
        <v>78</v>
      </c>
      <c r="AP628">
        <v>67.400000000000006</v>
      </c>
      <c r="AQ628" t="s">
        <v>78</v>
      </c>
      <c r="AR628" t="s">
        <v>4430</v>
      </c>
      <c r="AS628" t="s">
        <v>4431</v>
      </c>
      <c r="AT628" t="s">
        <v>78</v>
      </c>
      <c r="AU628" t="s">
        <v>78</v>
      </c>
      <c r="AV628" t="s">
        <v>78</v>
      </c>
      <c r="AW628" t="s">
        <v>78</v>
      </c>
      <c r="AX628" t="s">
        <v>78</v>
      </c>
      <c r="AY628" t="s">
        <v>78</v>
      </c>
      <c r="AZ628" t="s">
        <v>78</v>
      </c>
      <c r="BA628" t="s">
        <v>78</v>
      </c>
      <c r="BB628" t="s">
        <v>78</v>
      </c>
      <c r="BC628" t="s">
        <v>78</v>
      </c>
      <c r="BD628" t="s">
        <v>55</v>
      </c>
      <c r="BE628" t="s">
        <v>78</v>
      </c>
      <c r="BF628" t="s">
        <v>78</v>
      </c>
      <c r="BG628" t="s">
        <v>78</v>
      </c>
      <c r="BH628" t="s">
        <v>78</v>
      </c>
      <c r="BI628" t="s">
        <v>78</v>
      </c>
      <c r="BJ628" t="s">
        <v>78</v>
      </c>
      <c r="BK628" t="s">
        <v>78</v>
      </c>
      <c r="BL628" t="s">
        <v>78</v>
      </c>
      <c r="BM628" t="s">
        <v>78</v>
      </c>
      <c r="BN628" t="s">
        <v>55</v>
      </c>
      <c r="BO628" t="s">
        <v>55</v>
      </c>
      <c r="BP628" t="s">
        <v>78</v>
      </c>
      <c r="BQ628" t="s">
        <v>4468</v>
      </c>
      <c r="BR628">
        <v>1800</v>
      </c>
      <c r="BS628" s="45">
        <v>40359</v>
      </c>
      <c r="BT628" s="45">
        <v>40893</v>
      </c>
    </row>
    <row r="629" spans="1:72" x14ac:dyDescent="0.25">
      <c r="A629">
        <v>626</v>
      </c>
      <c r="B629">
        <v>47235</v>
      </c>
      <c r="C629">
        <v>54566</v>
      </c>
      <c r="D629" t="s">
        <v>3231</v>
      </c>
      <c r="E629" t="s">
        <v>6731</v>
      </c>
      <c r="F629">
        <v>0</v>
      </c>
      <c r="H629">
        <v>0</v>
      </c>
      <c r="J629">
        <v>0</v>
      </c>
      <c r="O629">
        <v>2157974</v>
      </c>
      <c r="P629">
        <v>6268443</v>
      </c>
      <c r="Q629">
        <v>3</v>
      </c>
      <c r="R629">
        <v>37.917099999999998</v>
      </c>
      <c r="S629">
        <v>-121.51649999999999</v>
      </c>
      <c r="T629" t="s">
        <v>1373</v>
      </c>
      <c r="U629" t="s">
        <v>692</v>
      </c>
      <c r="V629" t="s">
        <v>87</v>
      </c>
      <c r="W629" t="s">
        <v>87</v>
      </c>
      <c r="X629" t="s">
        <v>4474</v>
      </c>
      <c r="Y629" t="s">
        <v>59</v>
      </c>
      <c r="Z629" t="s">
        <v>4242</v>
      </c>
      <c r="AA629" t="s">
        <v>3234</v>
      </c>
      <c r="AC629">
        <v>40900</v>
      </c>
      <c r="AD629" t="s">
        <v>4476</v>
      </c>
      <c r="AE629" t="s">
        <v>3435</v>
      </c>
      <c r="AF629" t="s">
        <v>5169</v>
      </c>
      <c r="AG629" t="s">
        <v>3232</v>
      </c>
      <c r="AH629" t="s">
        <v>6732</v>
      </c>
      <c r="AJ629" t="s">
        <v>3233</v>
      </c>
      <c r="AK629">
        <v>1</v>
      </c>
      <c r="AL629" t="s">
        <v>4474</v>
      </c>
      <c r="AM629" t="s">
        <v>78</v>
      </c>
      <c r="AN629">
        <v>180400030904</v>
      </c>
      <c r="AO629" t="s">
        <v>78</v>
      </c>
      <c r="AP629" t="s">
        <v>78</v>
      </c>
      <c r="AQ629" t="s">
        <v>78</v>
      </c>
      <c r="AR629" t="s">
        <v>4430</v>
      </c>
      <c r="AS629" t="s">
        <v>4431</v>
      </c>
      <c r="AT629" t="s">
        <v>78</v>
      </c>
      <c r="AU629" t="s">
        <v>78</v>
      </c>
      <c r="AV629" t="s">
        <v>78</v>
      </c>
      <c r="AW629" t="s">
        <v>55</v>
      </c>
      <c r="AX629" t="s">
        <v>78</v>
      </c>
      <c r="AY629" t="s">
        <v>55</v>
      </c>
      <c r="AZ629" t="s">
        <v>78</v>
      </c>
      <c r="BA629" t="s">
        <v>78</v>
      </c>
      <c r="BB629" t="s">
        <v>78</v>
      </c>
      <c r="BC629" t="s">
        <v>78</v>
      </c>
      <c r="BD629" t="s">
        <v>55</v>
      </c>
      <c r="BE629" t="s">
        <v>78</v>
      </c>
      <c r="BF629" t="s">
        <v>78</v>
      </c>
      <c r="BG629" t="s">
        <v>78</v>
      </c>
      <c r="BH629" t="s">
        <v>78</v>
      </c>
      <c r="BI629" t="s">
        <v>78</v>
      </c>
      <c r="BJ629" t="s">
        <v>78</v>
      </c>
      <c r="BK629" t="s">
        <v>78</v>
      </c>
      <c r="BL629" t="s">
        <v>78</v>
      </c>
      <c r="BM629" t="s">
        <v>78</v>
      </c>
      <c r="BN629" t="s">
        <v>55</v>
      </c>
      <c r="BO629" t="s">
        <v>55</v>
      </c>
      <c r="BP629" t="s">
        <v>78</v>
      </c>
      <c r="BQ629" t="s">
        <v>4468</v>
      </c>
      <c r="BR629">
        <v>1800</v>
      </c>
      <c r="BS629" s="45">
        <v>40359</v>
      </c>
      <c r="BT629" s="45">
        <v>40898</v>
      </c>
    </row>
    <row r="630" spans="1:72" x14ac:dyDescent="0.25">
      <c r="A630">
        <v>627</v>
      </c>
      <c r="B630">
        <v>47236</v>
      </c>
      <c r="C630">
        <v>54471</v>
      </c>
      <c r="D630" t="s">
        <v>2925</v>
      </c>
      <c r="E630" t="s">
        <v>6733</v>
      </c>
      <c r="F630">
        <v>2</v>
      </c>
      <c r="G630" t="s">
        <v>4420</v>
      </c>
      <c r="H630">
        <v>4</v>
      </c>
      <c r="I630" t="s">
        <v>4421</v>
      </c>
      <c r="J630">
        <v>3</v>
      </c>
      <c r="L630" t="s">
        <v>4422</v>
      </c>
      <c r="N630" t="s">
        <v>4423</v>
      </c>
      <c r="O630">
        <v>2112969</v>
      </c>
      <c r="P630">
        <v>6267949</v>
      </c>
      <c r="Q630">
        <v>3</v>
      </c>
      <c r="R630">
        <v>37.793399999999998</v>
      </c>
      <c r="S630">
        <v>-121.51649999999999</v>
      </c>
      <c r="T630" t="s">
        <v>1634</v>
      </c>
      <c r="U630" t="s">
        <v>627</v>
      </c>
      <c r="V630" t="s">
        <v>87</v>
      </c>
      <c r="W630" t="s">
        <v>87</v>
      </c>
      <c r="X630" t="s">
        <v>4474</v>
      </c>
      <c r="Y630" t="s">
        <v>59</v>
      </c>
      <c r="Z630" t="s">
        <v>5217</v>
      </c>
      <c r="AA630" t="s">
        <v>2887</v>
      </c>
      <c r="AB630" t="s">
        <v>69</v>
      </c>
      <c r="AC630">
        <v>40900</v>
      </c>
      <c r="AD630" t="s">
        <v>4476</v>
      </c>
      <c r="AE630" t="s">
        <v>3435</v>
      </c>
      <c r="AF630" t="s">
        <v>4960</v>
      </c>
      <c r="AG630" t="s">
        <v>2886</v>
      </c>
      <c r="AH630" t="s">
        <v>6734</v>
      </c>
      <c r="AI630" t="s">
        <v>6735</v>
      </c>
      <c r="AJ630" t="s">
        <v>2886</v>
      </c>
      <c r="AK630">
        <v>1</v>
      </c>
      <c r="AL630" t="s">
        <v>4474</v>
      </c>
      <c r="AM630" t="s">
        <v>78</v>
      </c>
      <c r="AN630">
        <v>180400030605</v>
      </c>
      <c r="AO630" t="s">
        <v>78</v>
      </c>
      <c r="AP630">
        <v>414</v>
      </c>
      <c r="AQ630" t="s">
        <v>78</v>
      </c>
      <c r="AR630" t="s">
        <v>4430</v>
      </c>
      <c r="AS630" t="s">
        <v>4431</v>
      </c>
      <c r="AT630" t="s">
        <v>78</v>
      </c>
      <c r="AU630" t="s">
        <v>78</v>
      </c>
      <c r="AV630" t="s">
        <v>78</v>
      </c>
      <c r="AW630" t="s">
        <v>78</v>
      </c>
      <c r="AX630" t="s">
        <v>78</v>
      </c>
      <c r="AY630" t="s">
        <v>78</v>
      </c>
      <c r="AZ630" t="s">
        <v>78</v>
      </c>
      <c r="BA630" t="s">
        <v>78</v>
      </c>
      <c r="BB630" t="s">
        <v>78</v>
      </c>
      <c r="BC630" t="s">
        <v>78</v>
      </c>
      <c r="BD630" t="s">
        <v>55</v>
      </c>
      <c r="BE630" t="s">
        <v>78</v>
      </c>
      <c r="BF630" t="s">
        <v>78</v>
      </c>
      <c r="BG630" t="s">
        <v>78</v>
      </c>
      <c r="BH630" t="s">
        <v>78</v>
      </c>
      <c r="BI630" t="s">
        <v>78</v>
      </c>
      <c r="BJ630" t="s">
        <v>78</v>
      </c>
      <c r="BK630" t="s">
        <v>78</v>
      </c>
      <c r="BL630" t="s">
        <v>78</v>
      </c>
      <c r="BM630" t="s">
        <v>78</v>
      </c>
      <c r="BN630" t="s">
        <v>55</v>
      </c>
      <c r="BO630" t="s">
        <v>55</v>
      </c>
      <c r="BP630" t="s">
        <v>78</v>
      </c>
      <c r="BQ630" t="s">
        <v>4468</v>
      </c>
      <c r="BR630">
        <v>1800</v>
      </c>
      <c r="BS630" s="45">
        <v>40359</v>
      </c>
      <c r="BT630" s="45">
        <v>40897</v>
      </c>
    </row>
    <row r="631" spans="1:72" x14ac:dyDescent="0.25">
      <c r="A631">
        <v>628</v>
      </c>
      <c r="B631">
        <v>46701</v>
      </c>
      <c r="C631">
        <v>54104</v>
      </c>
      <c r="D631" t="s">
        <v>2409</v>
      </c>
      <c r="E631" t="s">
        <v>6736</v>
      </c>
      <c r="F631">
        <v>2</v>
      </c>
      <c r="G631" t="s">
        <v>87</v>
      </c>
      <c r="H631">
        <v>5</v>
      </c>
      <c r="I631" t="s">
        <v>4421</v>
      </c>
      <c r="J631">
        <v>23</v>
      </c>
      <c r="N631" t="s">
        <v>4423</v>
      </c>
      <c r="O631">
        <v>2194038</v>
      </c>
      <c r="P631">
        <v>6305767</v>
      </c>
      <c r="Q631">
        <v>3</v>
      </c>
      <c r="R631">
        <v>38.017099999999999</v>
      </c>
      <c r="S631">
        <v>-121.3883</v>
      </c>
      <c r="T631" t="s">
        <v>1373</v>
      </c>
      <c r="U631" t="s">
        <v>2402</v>
      </c>
      <c r="V631" t="s">
        <v>87</v>
      </c>
      <c r="W631" t="s">
        <v>87</v>
      </c>
      <c r="X631" t="s">
        <v>4474</v>
      </c>
      <c r="Y631" t="s">
        <v>59</v>
      </c>
      <c r="Z631" t="s">
        <v>4334</v>
      </c>
      <c r="AA631" t="s">
        <v>2403</v>
      </c>
      <c r="AB631" t="s">
        <v>6737</v>
      </c>
      <c r="AC631">
        <v>40865</v>
      </c>
      <c r="AD631" t="s">
        <v>4476</v>
      </c>
      <c r="AE631" t="s">
        <v>3435</v>
      </c>
      <c r="AF631" t="s">
        <v>4870</v>
      </c>
      <c r="AG631" t="s">
        <v>2111</v>
      </c>
      <c r="AH631" t="s">
        <v>6738</v>
      </c>
      <c r="AI631" t="s">
        <v>5360</v>
      </c>
      <c r="AJ631" t="s">
        <v>2111</v>
      </c>
      <c r="AK631">
        <v>1</v>
      </c>
      <c r="AL631" t="s">
        <v>4474</v>
      </c>
      <c r="AM631" t="s">
        <v>78</v>
      </c>
      <c r="AN631">
        <v>180400030504</v>
      </c>
      <c r="AO631" t="s">
        <v>78</v>
      </c>
      <c r="AP631" t="s">
        <v>78</v>
      </c>
      <c r="AQ631" t="s">
        <v>78</v>
      </c>
      <c r="AR631" t="s">
        <v>4430</v>
      </c>
      <c r="AS631" t="s">
        <v>4431</v>
      </c>
      <c r="AT631" t="s">
        <v>78</v>
      </c>
      <c r="AU631" t="s">
        <v>78</v>
      </c>
      <c r="AV631" t="s">
        <v>78</v>
      </c>
      <c r="AW631" t="s">
        <v>78</v>
      </c>
      <c r="AX631" t="s">
        <v>78</v>
      </c>
      <c r="AY631" t="s">
        <v>78</v>
      </c>
      <c r="AZ631" t="s">
        <v>78</v>
      </c>
      <c r="BA631" t="s">
        <v>78</v>
      </c>
      <c r="BB631" t="s">
        <v>78</v>
      </c>
      <c r="BC631" t="s">
        <v>78</v>
      </c>
      <c r="BD631" t="s">
        <v>55</v>
      </c>
      <c r="BE631" t="s">
        <v>78</v>
      </c>
      <c r="BF631" t="s">
        <v>78</v>
      </c>
      <c r="BG631" t="s">
        <v>78</v>
      </c>
      <c r="BH631" t="s">
        <v>78</v>
      </c>
      <c r="BI631" t="s">
        <v>78</v>
      </c>
      <c r="BJ631" t="s">
        <v>78</v>
      </c>
      <c r="BK631" t="s">
        <v>78</v>
      </c>
      <c r="BL631" t="s">
        <v>78</v>
      </c>
      <c r="BM631" t="s">
        <v>78</v>
      </c>
      <c r="BN631" t="s">
        <v>55</v>
      </c>
      <c r="BO631" t="s">
        <v>55</v>
      </c>
      <c r="BP631" t="s">
        <v>78</v>
      </c>
      <c r="BQ631" t="s">
        <v>4468</v>
      </c>
      <c r="BR631">
        <v>1800</v>
      </c>
      <c r="BS631" s="45">
        <v>40359</v>
      </c>
      <c r="BT631" s="45">
        <v>40865</v>
      </c>
    </row>
    <row r="632" spans="1:72" x14ac:dyDescent="0.25">
      <c r="A632">
        <v>629</v>
      </c>
      <c r="B632">
        <v>46704</v>
      </c>
      <c r="C632">
        <v>54059</v>
      </c>
      <c r="D632" t="s">
        <v>2362</v>
      </c>
      <c r="E632" t="s">
        <v>6739</v>
      </c>
      <c r="F632">
        <v>2</v>
      </c>
      <c r="G632" t="s">
        <v>4420</v>
      </c>
      <c r="H632">
        <v>6</v>
      </c>
      <c r="I632" t="s">
        <v>4421</v>
      </c>
      <c r="J632">
        <v>26</v>
      </c>
      <c r="L632" t="s">
        <v>4435</v>
      </c>
      <c r="M632" t="s">
        <v>4434</v>
      </c>
      <c r="N632" t="s">
        <v>4423</v>
      </c>
      <c r="O632">
        <v>2088883</v>
      </c>
      <c r="P632">
        <v>6337453</v>
      </c>
      <c r="Q632">
        <v>3</v>
      </c>
      <c r="R632">
        <v>37.729100000000003</v>
      </c>
      <c r="S632">
        <v>-121.2753</v>
      </c>
      <c r="T632" t="s">
        <v>1653</v>
      </c>
      <c r="U632" t="s">
        <v>57</v>
      </c>
      <c r="V632" t="s">
        <v>87</v>
      </c>
      <c r="W632" t="s">
        <v>87</v>
      </c>
      <c r="X632" t="s">
        <v>4474</v>
      </c>
      <c r="Y632" t="s">
        <v>59</v>
      </c>
      <c r="Z632" t="s">
        <v>4475</v>
      </c>
      <c r="AA632" t="s">
        <v>6740</v>
      </c>
      <c r="AB632" t="s">
        <v>6741</v>
      </c>
      <c r="AC632">
        <v>40865</v>
      </c>
      <c r="AD632" t="s">
        <v>4476</v>
      </c>
      <c r="AE632" t="s">
        <v>3435</v>
      </c>
      <c r="AF632" t="s">
        <v>4477</v>
      </c>
      <c r="AG632" t="s">
        <v>2363</v>
      </c>
      <c r="AH632" t="s">
        <v>6742</v>
      </c>
      <c r="AI632" t="s">
        <v>6743</v>
      </c>
      <c r="AJ632" t="s">
        <v>2364</v>
      </c>
      <c r="AK632">
        <v>1</v>
      </c>
      <c r="AL632" t="s">
        <v>4474</v>
      </c>
      <c r="AM632" t="s">
        <v>78</v>
      </c>
      <c r="AN632">
        <v>180400030203</v>
      </c>
      <c r="AO632" t="s">
        <v>78</v>
      </c>
      <c r="AP632">
        <v>124</v>
      </c>
      <c r="AQ632" t="s">
        <v>78</v>
      </c>
      <c r="AR632" t="s">
        <v>4430</v>
      </c>
      <c r="AS632" t="s">
        <v>4431</v>
      </c>
      <c r="AT632" t="s">
        <v>78</v>
      </c>
      <c r="AU632" t="s">
        <v>78</v>
      </c>
      <c r="AV632" t="s">
        <v>78</v>
      </c>
      <c r="AW632" t="s">
        <v>78</v>
      </c>
      <c r="AX632" t="s">
        <v>78</v>
      </c>
      <c r="AY632" t="s">
        <v>78</v>
      </c>
      <c r="AZ632" t="s">
        <v>78</v>
      </c>
      <c r="BA632" t="s">
        <v>78</v>
      </c>
      <c r="BB632" t="s">
        <v>78</v>
      </c>
      <c r="BC632" t="s">
        <v>78</v>
      </c>
      <c r="BD632" t="s">
        <v>55</v>
      </c>
      <c r="BE632" t="s">
        <v>78</v>
      </c>
      <c r="BF632" t="s">
        <v>78</v>
      </c>
      <c r="BG632" t="s">
        <v>78</v>
      </c>
      <c r="BH632" t="s">
        <v>78</v>
      </c>
      <c r="BI632" t="s">
        <v>78</v>
      </c>
      <c r="BJ632" t="s">
        <v>78</v>
      </c>
      <c r="BK632" t="s">
        <v>78</v>
      </c>
      <c r="BL632" t="s">
        <v>78</v>
      </c>
      <c r="BM632" t="s">
        <v>78</v>
      </c>
      <c r="BN632" t="s">
        <v>55</v>
      </c>
      <c r="BO632" t="s">
        <v>55</v>
      </c>
      <c r="BP632" t="s">
        <v>78</v>
      </c>
      <c r="BQ632" t="s">
        <v>4468</v>
      </c>
      <c r="BR632">
        <v>1800</v>
      </c>
      <c r="BS632" s="45">
        <v>40358</v>
      </c>
      <c r="BT632" s="45">
        <v>40862</v>
      </c>
    </row>
    <row r="633" spans="1:72" x14ac:dyDescent="0.25">
      <c r="A633">
        <v>630</v>
      </c>
      <c r="B633">
        <v>46707</v>
      </c>
      <c r="C633">
        <v>54109</v>
      </c>
      <c r="D633" t="s">
        <v>2565</v>
      </c>
      <c r="E633" t="s">
        <v>6744</v>
      </c>
      <c r="F633">
        <v>0</v>
      </c>
      <c r="H633">
        <v>0</v>
      </c>
      <c r="J633">
        <v>0</v>
      </c>
      <c r="O633">
        <v>2199009</v>
      </c>
      <c r="P633">
        <v>6312360</v>
      </c>
      <c r="Q633">
        <v>3</v>
      </c>
      <c r="R633">
        <v>38.030999999999999</v>
      </c>
      <c r="S633">
        <v>-121.3656</v>
      </c>
      <c r="T633" t="s">
        <v>1373</v>
      </c>
      <c r="U633" t="s">
        <v>6611</v>
      </c>
      <c r="V633" t="s">
        <v>87</v>
      </c>
      <c r="W633" t="s">
        <v>87</v>
      </c>
      <c r="X633" t="s">
        <v>4474</v>
      </c>
      <c r="Y633" t="s">
        <v>59</v>
      </c>
      <c r="Z633" t="s">
        <v>4889</v>
      </c>
      <c r="AA633" t="s">
        <v>6745</v>
      </c>
      <c r="AC633">
        <v>40865</v>
      </c>
      <c r="AD633" t="s">
        <v>4476</v>
      </c>
      <c r="AE633" t="s">
        <v>3435</v>
      </c>
      <c r="AF633" t="s">
        <v>4870</v>
      </c>
      <c r="AG633" t="s">
        <v>2484</v>
      </c>
      <c r="AH633" t="s">
        <v>6746</v>
      </c>
      <c r="AJ633" t="s">
        <v>2484</v>
      </c>
      <c r="AK633">
        <v>1</v>
      </c>
      <c r="AL633" t="s">
        <v>4474</v>
      </c>
      <c r="AM633" t="s">
        <v>78</v>
      </c>
      <c r="AN633">
        <v>180400030504</v>
      </c>
      <c r="AO633" t="s">
        <v>78</v>
      </c>
      <c r="AP633">
        <v>343</v>
      </c>
      <c r="AQ633" t="s">
        <v>78</v>
      </c>
      <c r="AR633" t="s">
        <v>4430</v>
      </c>
      <c r="AS633" t="s">
        <v>4431</v>
      </c>
      <c r="AT633" t="s">
        <v>78</v>
      </c>
      <c r="AU633" t="s">
        <v>78</v>
      </c>
      <c r="AV633" t="s">
        <v>78</v>
      </c>
      <c r="AW633" t="s">
        <v>78</v>
      </c>
      <c r="AX633" t="s">
        <v>78</v>
      </c>
      <c r="AY633" t="s">
        <v>78</v>
      </c>
      <c r="AZ633" t="s">
        <v>78</v>
      </c>
      <c r="BA633" t="s">
        <v>78</v>
      </c>
      <c r="BB633" t="s">
        <v>78</v>
      </c>
      <c r="BC633" t="s">
        <v>78</v>
      </c>
      <c r="BD633" t="s">
        <v>55</v>
      </c>
      <c r="BE633" t="s">
        <v>78</v>
      </c>
      <c r="BF633" t="s">
        <v>78</v>
      </c>
      <c r="BG633" t="s">
        <v>78</v>
      </c>
      <c r="BH633" t="s">
        <v>78</v>
      </c>
      <c r="BI633" t="s">
        <v>78</v>
      </c>
      <c r="BJ633" t="s">
        <v>78</v>
      </c>
      <c r="BK633" t="s">
        <v>78</v>
      </c>
      <c r="BL633" t="s">
        <v>78</v>
      </c>
      <c r="BM633" t="s">
        <v>78</v>
      </c>
      <c r="BN633" t="s">
        <v>55</v>
      </c>
      <c r="BO633" t="s">
        <v>55</v>
      </c>
      <c r="BP633" t="s">
        <v>78</v>
      </c>
      <c r="BQ633" t="s">
        <v>4468</v>
      </c>
      <c r="BR633">
        <v>1800</v>
      </c>
      <c r="BS633" s="45">
        <v>40346</v>
      </c>
      <c r="BT633" s="45">
        <v>40865</v>
      </c>
    </row>
    <row r="634" spans="1:72" x14ac:dyDescent="0.25">
      <c r="A634">
        <v>631</v>
      </c>
      <c r="B634">
        <v>46708</v>
      </c>
      <c r="C634">
        <v>54110</v>
      </c>
      <c r="D634" t="s">
        <v>2568</v>
      </c>
      <c r="E634" t="s">
        <v>6747</v>
      </c>
      <c r="F634">
        <v>1</v>
      </c>
      <c r="G634" t="s">
        <v>4420</v>
      </c>
      <c r="H634">
        <v>6</v>
      </c>
      <c r="I634" t="s">
        <v>4421</v>
      </c>
      <c r="J634">
        <v>9</v>
      </c>
      <c r="L634" t="s">
        <v>4448</v>
      </c>
      <c r="M634" t="s">
        <v>4448</v>
      </c>
      <c r="N634" t="s">
        <v>4423</v>
      </c>
      <c r="O634">
        <v>2140745</v>
      </c>
      <c r="P634">
        <v>6322312</v>
      </c>
      <c r="Q634">
        <v>3</v>
      </c>
      <c r="R634">
        <v>37.871200000000002</v>
      </c>
      <c r="S634">
        <v>-121.3292</v>
      </c>
      <c r="T634" t="s">
        <v>1373</v>
      </c>
      <c r="U634" t="s">
        <v>128</v>
      </c>
      <c r="V634" t="s">
        <v>87</v>
      </c>
      <c r="W634" t="s">
        <v>87</v>
      </c>
      <c r="X634" t="s">
        <v>4474</v>
      </c>
      <c r="Y634" t="s">
        <v>59</v>
      </c>
      <c r="Z634" t="s">
        <v>4222</v>
      </c>
      <c r="AA634" t="s">
        <v>2570</v>
      </c>
      <c r="AC634">
        <v>40865</v>
      </c>
      <c r="AD634" t="s">
        <v>4476</v>
      </c>
      <c r="AE634" t="s">
        <v>3435</v>
      </c>
      <c r="AF634" t="s">
        <v>4512</v>
      </c>
      <c r="AG634" t="s">
        <v>2569</v>
      </c>
      <c r="AH634" t="s">
        <v>6748</v>
      </c>
      <c r="AI634" t="s">
        <v>6749</v>
      </c>
      <c r="AJ634" t="s">
        <v>2569</v>
      </c>
      <c r="AK634">
        <v>1</v>
      </c>
      <c r="AL634" t="s">
        <v>4474</v>
      </c>
      <c r="AM634" t="s">
        <v>78</v>
      </c>
      <c r="AN634">
        <v>180400030205</v>
      </c>
      <c r="AO634" t="s">
        <v>78</v>
      </c>
      <c r="AP634">
        <v>362.8</v>
      </c>
      <c r="AQ634" t="s">
        <v>78</v>
      </c>
      <c r="AR634" t="s">
        <v>4430</v>
      </c>
      <c r="AS634" t="s">
        <v>4431</v>
      </c>
      <c r="AT634" t="s">
        <v>78</v>
      </c>
      <c r="AU634" t="s">
        <v>78</v>
      </c>
      <c r="AV634" t="s">
        <v>78</v>
      </c>
      <c r="AW634" t="s">
        <v>78</v>
      </c>
      <c r="AX634" t="s">
        <v>78</v>
      </c>
      <c r="AY634" t="s">
        <v>78</v>
      </c>
      <c r="AZ634" t="s">
        <v>78</v>
      </c>
      <c r="BA634" t="s">
        <v>78</v>
      </c>
      <c r="BB634" t="s">
        <v>78</v>
      </c>
      <c r="BC634" t="s">
        <v>78</v>
      </c>
      <c r="BD634" t="s">
        <v>55</v>
      </c>
      <c r="BE634" t="s">
        <v>78</v>
      </c>
      <c r="BF634" t="s">
        <v>78</v>
      </c>
      <c r="BG634" t="s">
        <v>78</v>
      </c>
      <c r="BH634" t="s">
        <v>78</v>
      </c>
      <c r="BI634" t="s">
        <v>78</v>
      </c>
      <c r="BJ634" t="s">
        <v>78</v>
      </c>
      <c r="BK634" t="s">
        <v>78</v>
      </c>
      <c r="BL634" t="s">
        <v>78</v>
      </c>
      <c r="BM634" t="s">
        <v>78</v>
      </c>
      <c r="BN634" t="s">
        <v>55</v>
      </c>
      <c r="BO634" t="s">
        <v>55</v>
      </c>
      <c r="BP634" t="s">
        <v>78</v>
      </c>
      <c r="BQ634" t="s">
        <v>4468</v>
      </c>
      <c r="BR634">
        <v>1800</v>
      </c>
      <c r="BS634" s="45">
        <v>40358</v>
      </c>
      <c r="BT634" s="45">
        <v>40865</v>
      </c>
    </row>
    <row r="635" spans="1:72" x14ac:dyDescent="0.25">
      <c r="A635">
        <v>632</v>
      </c>
      <c r="B635">
        <v>46709</v>
      </c>
      <c r="C635">
        <v>54111</v>
      </c>
      <c r="D635" t="s">
        <v>2573</v>
      </c>
      <c r="E635" t="s">
        <v>6750</v>
      </c>
      <c r="F635">
        <v>0</v>
      </c>
      <c r="H635">
        <v>0</v>
      </c>
      <c r="J635">
        <v>0</v>
      </c>
      <c r="O635">
        <v>2203979</v>
      </c>
      <c r="P635">
        <v>6303441</v>
      </c>
      <c r="Q635">
        <v>3</v>
      </c>
      <c r="R635">
        <v>38.044400000000003</v>
      </c>
      <c r="S635">
        <v>-121.3967</v>
      </c>
      <c r="T635" t="s">
        <v>1373</v>
      </c>
      <c r="U635" t="s">
        <v>6611</v>
      </c>
      <c r="V635" t="s">
        <v>87</v>
      </c>
      <c r="W635" t="s">
        <v>87</v>
      </c>
      <c r="X635" t="s">
        <v>4474</v>
      </c>
      <c r="Y635" t="s">
        <v>59</v>
      </c>
      <c r="Z635" t="s">
        <v>4334</v>
      </c>
      <c r="AA635" t="s">
        <v>2487</v>
      </c>
      <c r="AC635">
        <v>40865</v>
      </c>
      <c r="AD635" t="s">
        <v>4476</v>
      </c>
      <c r="AE635" t="s">
        <v>3435</v>
      </c>
      <c r="AF635" t="s">
        <v>4870</v>
      </c>
      <c r="AG635" t="s">
        <v>2484</v>
      </c>
      <c r="AH635" t="s">
        <v>6751</v>
      </c>
      <c r="AJ635" t="s">
        <v>2484</v>
      </c>
      <c r="AK635">
        <v>1</v>
      </c>
      <c r="AL635" t="s">
        <v>4474</v>
      </c>
      <c r="AM635" t="s">
        <v>78</v>
      </c>
      <c r="AN635">
        <v>180400030504</v>
      </c>
      <c r="AO635" t="s">
        <v>78</v>
      </c>
      <c r="AP635">
        <v>153</v>
      </c>
      <c r="AQ635" t="s">
        <v>78</v>
      </c>
      <c r="AR635" t="s">
        <v>4430</v>
      </c>
      <c r="AS635" t="s">
        <v>4431</v>
      </c>
      <c r="AT635" t="s">
        <v>78</v>
      </c>
      <c r="AU635" t="s">
        <v>78</v>
      </c>
      <c r="AV635" t="s">
        <v>78</v>
      </c>
      <c r="AW635" t="s">
        <v>78</v>
      </c>
      <c r="AX635" t="s">
        <v>78</v>
      </c>
      <c r="AY635" t="s">
        <v>78</v>
      </c>
      <c r="AZ635" t="s">
        <v>78</v>
      </c>
      <c r="BA635" t="s">
        <v>78</v>
      </c>
      <c r="BB635" t="s">
        <v>78</v>
      </c>
      <c r="BC635" t="s">
        <v>78</v>
      </c>
      <c r="BD635" t="s">
        <v>55</v>
      </c>
      <c r="BE635" t="s">
        <v>78</v>
      </c>
      <c r="BF635" t="s">
        <v>78</v>
      </c>
      <c r="BG635" t="s">
        <v>78</v>
      </c>
      <c r="BH635" t="s">
        <v>78</v>
      </c>
      <c r="BI635" t="s">
        <v>78</v>
      </c>
      <c r="BJ635" t="s">
        <v>78</v>
      </c>
      <c r="BK635" t="s">
        <v>78</v>
      </c>
      <c r="BL635" t="s">
        <v>78</v>
      </c>
      <c r="BM635" t="s">
        <v>78</v>
      </c>
      <c r="BN635" t="s">
        <v>55</v>
      </c>
      <c r="BO635" t="s">
        <v>55</v>
      </c>
      <c r="BP635" t="s">
        <v>78</v>
      </c>
      <c r="BQ635" t="s">
        <v>4468</v>
      </c>
      <c r="BR635">
        <v>1800</v>
      </c>
      <c r="BS635" s="45">
        <v>40346</v>
      </c>
      <c r="BT635" s="45">
        <v>40865</v>
      </c>
    </row>
    <row r="636" spans="1:72" x14ac:dyDescent="0.25">
      <c r="A636">
        <v>633</v>
      </c>
      <c r="B636">
        <v>47690</v>
      </c>
      <c r="C636">
        <v>54636</v>
      </c>
      <c r="D636" t="s">
        <v>3377</v>
      </c>
      <c r="E636" t="s">
        <v>6752</v>
      </c>
      <c r="F636">
        <v>1</v>
      </c>
      <c r="G636" t="s">
        <v>87</v>
      </c>
      <c r="H636">
        <v>5</v>
      </c>
      <c r="I636" t="s">
        <v>4421</v>
      </c>
      <c r="J636">
        <v>2</v>
      </c>
      <c r="L636" t="s">
        <v>4422</v>
      </c>
      <c r="M636" t="s">
        <v>4422</v>
      </c>
      <c r="N636" t="s">
        <v>4423</v>
      </c>
      <c r="O636">
        <v>2144639</v>
      </c>
      <c r="P636">
        <v>6306169</v>
      </c>
      <c r="Q636">
        <v>3</v>
      </c>
      <c r="R636">
        <v>37.881500000000003</v>
      </c>
      <c r="S636">
        <v>-121.3853</v>
      </c>
      <c r="T636" t="s">
        <v>1373</v>
      </c>
      <c r="U636" t="s">
        <v>692</v>
      </c>
      <c r="V636" t="s">
        <v>87</v>
      </c>
      <c r="W636" t="s">
        <v>87</v>
      </c>
      <c r="X636" t="s">
        <v>4474</v>
      </c>
      <c r="Y636" t="s">
        <v>59</v>
      </c>
      <c r="Z636" t="s">
        <v>4853</v>
      </c>
      <c r="AB636" t="s">
        <v>6753</v>
      </c>
      <c r="AC636">
        <v>40919</v>
      </c>
      <c r="AD636" t="s">
        <v>4476</v>
      </c>
      <c r="AE636" t="s">
        <v>3435</v>
      </c>
      <c r="AF636" t="s">
        <v>4927</v>
      </c>
      <c r="AG636" t="s">
        <v>2651</v>
      </c>
      <c r="AH636" t="s">
        <v>6754</v>
      </c>
      <c r="AI636" t="s">
        <v>6755</v>
      </c>
      <c r="AJ636" t="s">
        <v>5874</v>
      </c>
      <c r="AK636" t="s">
        <v>78</v>
      </c>
      <c r="AL636" t="s">
        <v>78</v>
      </c>
      <c r="AM636" t="s">
        <v>78</v>
      </c>
      <c r="AN636" t="s">
        <v>78</v>
      </c>
      <c r="AO636" t="s">
        <v>78</v>
      </c>
      <c r="AP636">
        <v>178</v>
      </c>
      <c r="AQ636" t="s">
        <v>78</v>
      </c>
      <c r="AR636" t="s">
        <v>4430</v>
      </c>
      <c r="AS636" t="s">
        <v>4529</v>
      </c>
      <c r="AT636" t="s">
        <v>78</v>
      </c>
      <c r="AU636" t="s">
        <v>78</v>
      </c>
      <c r="AV636" t="s">
        <v>78</v>
      </c>
      <c r="AW636" t="s">
        <v>78</v>
      </c>
      <c r="AX636" t="s">
        <v>78</v>
      </c>
      <c r="AY636" t="s">
        <v>78</v>
      </c>
      <c r="AZ636" t="s">
        <v>78</v>
      </c>
      <c r="BA636" t="s">
        <v>78</v>
      </c>
      <c r="BB636" t="s">
        <v>78</v>
      </c>
      <c r="BC636" t="s">
        <v>78</v>
      </c>
      <c r="BD636" t="s">
        <v>55</v>
      </c>
      <c r="BE636" t="s">
        <v>78</v>
      </c>
      <c r="BF636" t="s">
        <v>78</v>
      </c>
      <c r="BG636" t="s">
        <v>78</v>
      </c>
      <c r="BH636" t="s">
        <v>78</v>
      </c>
      <c r="BI636" t="s">
        <v>78</v>
      </c>
      <c r="BJ636" t="s">
        <v>78</v>
      </c>
      <c r="BK636" t="s">
        <v>78</v>
      </c>
      <c r="BL636" t="s">
        <v>78</v>
      </c>
      <c r="BM636" t="s">
        <v>78</v>
      </c>
      <c r="BN636" t="s">
        <v>55</v>
      </c>
      <c r="BO636" t="s">
        <v>55</v>
      </c>
      <c r="BP636" t="s">
        <v>78</v>
      </c>
      <c r="BQ636" t="s">
        <v>4468</v>
      </c>
      <c r="BR636">
        <v>1800</v>
      </c>
      <c r="BS636" s="45">
        <v>40352</v>
      </c>
      <c r="BT636" s="45">
        <v>40899</v>
      </c>
    </row>
    <row r="637" spans="1:72" x14ac:dyDescent="0.25">
      <c r="A637">
        <v>634</v>
      </c>
      <c r="B637">
        <v>47204</v>
      </c>
      <c r="C637">
        <v>54367</v>
      </c>
      <c r="D637" t="s">
        <v>2796</v>
      </c>
      <c r="E637" t="s">
        <v>6756</v>
      </c>
      <c r="F637">
        <v>2</v>
      </c>
      <c r="G637" t="s">
        <v>87</v>
      </c>
      <c r="H637">
        <v>5</v>
      </c>
      <c r="I637" t="s">
        <v>4421</v>
      </c>
      <c r="J637">
        <v>20</v>
      </c>
      <c r="N637" t="s">
        <v>4423</v>
      </c>
      <c r="O637">
        <v>2192451</v>
      </c>
      <c r="P637">
        <v>6286815</v>
      </c>
      <c r="Q637">
        <v>3</v>
      </c>
      <c r="R637">
        <v>38.012300000000003</v>
      </c>
      <c r="S637">
        <v>-121.45399999999999</v>
      </c>
      <c r="T637" t="s">
        <v>1634</v>
      </c>
      <c r="U637" t="s">
        <v>57</v>
      </c>
      <c r="V637" t="s">
        <v>87</v>
      </c>
      <c r="W637" t="s">
        <v>87</v>
      </c>
      <c r="X637" t="s">
        <v>4474</v>
      </c>
      <c r="Y637" t="s">
        <v>59</v>
      </c>
      <c r="Z637" t="s">
        <v>4334</v>
      </c>
      <c r="AA637" t="s">
        <v>2775</v>
      </c>
      <c r="AB637" t="s">
        <v>2798</v>
      </c>
      <c r="AC637">
        <v>40899</v>
      </c>
      <c r="AD637" t="s">
        <v>4476</v>
      </c>
      <c r="AE637" t="s">
        <v>3435</v>
      </c>
      <c r="AF637" t="s">
        <v>4870</v>
      </c>
      <c r="AG637" t="s">
        <v>2782</v>
      </c>
      <c r="AH637" t="s">
        <v>6757</v>
      </c>
      <c r="AI637" t="s">
        <v>6758</v>
      </c>
      <c r="AJ637" t="s">
        <v>2782</v>
      </c>
      <c r="AK637">
        <v>1</v>
      </c>
      <c r="AL637" t="s">
        <v>4474</v>
      </c>
      <c r="AM637" t="s">
        <v>78</v>
      </c>
      <c r="AN637">
        <v>180400030504</v>
      </c>
      <c r="AO637" t="s">
        <v>78</v>
      </c>
      <c r="AP637">
        <v>457.6</v>
      </c>
      <c r="AQ637" t="s">
        <v>78</v>
      </c>
      <c r="AR637" t="s">
        <v>4430</v>
      </c>
      <c r="AS637" t="s">
        <v>4431</v>
      </c>
      <c r="AT637" t="s">
        <v>78</v>
      </c>
      <c r="AU637" t="s">
        <v>78</v>
      </c>
      <c r="AV637" t="s">
        <v>78</v>
      </c>
      <c r="AW637" t="s">
        <v>78</v>
      </c>
      <c r="AX637" t="s">
        <v>78</v>
      </c>
      <c r="AY637" t="s">
        <v>78</v>
      </c>
      <c r="AZ637" t="s">
        <v>78</v>
      </c>
      <c r="BA637" t="s">
        <v>78</v>
      </c>
      <c r="BB637" t="s">
        <v>78</v>
      </c>
      <c r="BC637" t="s">
        <v>78</v>
      </c>
      <c r="BD637" t="s">
        <v>55</v>
      </c>
      <c r="BE637" t="s">
        <v>78</v>
      </c>
      <c r="BF637" t="s">
        <v>78</v>
      </c>
      <c r="BG637" t="s">
        <v>78</v>
      </c>
      <c r="BH637" t="s">
        <v>78</v>
      </c>
      <c r="BI637" t="s">
        <v>78</v>
      </c>
      <c r="BJ637" t="s">
        <v>78</v>
      </c>
      <c r="BK637" t="s">
        <v>78</v>
      </c>
      <c r="BL637" t="s">
        <v>78</v>
      </c>
      <c r="BM637" t="s">
        <v>78</v>
      </c>
      <c r="BN637" t="s">
        <v>55</v>
      </c>
      <c r="BO637" t="s">
        <v>55</v>
      </c>
      <c r="BP637" t="s">
        <v>78</v>
      </c>
      <c r="BQ637" t="s">
        <v>4468</v>
      </c>
      <c r="BR637">
        <v>1800</v>
      </c>
      <c r="BS637" s="45">
        <v>40359</v>
      </c>
      <c r="BT637" s="45">
        <v>40893</v>
      </c>
    </row>
    <row r="638" spans="1:72" x14ac:dyDescent="0.25">
      <c r="A638">
        <v>635</v>
      </c>
      <c r="B638">
        <v>47205</v>
      </c>
      <c r="C638">
        <v>54378</v>
      </c>
      <c r="D638" t="s">
        <v>2805</v>
      </c>
      <c r="E638" t="s">
        <v>6759</v>
      </c>
      <c r="F638">
        <v>2</v>
      </c>
      <c r="G638" t="s">
        <v>87</v>
      </c>
      <c r="H638">
        <v>5</v>
      </c>
      <c r="I638" t="s">
        <v>4421</v>
      </c>
      <c r="J638">
        <v>10</v>
      </c>
      <c r="N638" t="s">
        <v>4423</v>
      </c>
      <c r="O638">
        <v>2198553</v>
      </c>
      <c r="P638">
        <v>6300871</v>
      </c>
      <c r="Q638">
        <v>3</v>
      </c>
      <c r="R638">
        <v>38.029400000000003</v>
      </c>
      <c r="S638">
        <v>-121.4055</v>
      </c>
      <c r="T638" t="s">
        <v>1634</v>
      </c>
      <c r="U638" t="s">
        <v>1606</v>
      </c>
      <c r="V638" t="s">
        <v>87</v>
      </c>
      <c r="W638" t="s">
        <v>87</v>
      </c>
      <c r="X638" t="s">
        <v>4474</v>
      </c>
      <c r="Y638" t="s">
        <v>59</v>
      </c>
      <c r="Z638" t="s">
        <v>4334</v>
      </c>
      <c r="AA638" t="s">
        <v>2806</v>
      </c>
      <c r="AB638" t="s">
        <v>2807</v>
      </c>
      <c r="AC638">
        <v>40899</v>
      </c>
      <c r="AD638" t="s">
        <v>4476</v>
      </c>
      <c r="AE638" t="s">
        <v>3435</v>
      </c>
      <c r="AF638" t="s">
        <v>4870</v>
      </c>
      <c r="AG638" t="s">
        <v>2782</v>
      </c>
      <c r="AH638" t="s">
        <v>6760</v>
      </c>
      <c r="AI638" t="s">
        <v>6065</v>
      </c>
      <c r="AJ638" t="s">
        <v>2782</v>
      </c>
      <c r="AK638">
        <v>1</v>
      </c>
      <c r="AL638" t="s">
        <v>4474</v>
      </c>
      <c r="AM638" t="s">
        <v>78</v>
      </c>
      <c r="AN638">
        <v>180400030504</v>
      </c>
      <c r="AO638" t="s">
        <v>78</v>
      </c>
      <c r="AP638" t="s">
        <v>78</v>
      </c>
      <c r="AQ638" t="s">
        <v>78</v>
      </c>
      <c r="AR638" t="s">
        <v>4430</v>
      </c>
      <c r="AS638" t="s">
        <v>4431</v>
      </c>
      <c r="AT638" t="s">
        <v>78</v>
      </c>
      <c r="AU638" t="s">
        <v>78</v>
      </c>
      <c r="AV638" t="s">
        <v>78</v>
      </c>
      <c r="AW638" t="s">
        <v>78</v>
      </c>
      <c r="AX638" t="s">
        <v>78</v>
      </c>
      <c r="AY638" t="s">
        <v>78</v>
      </c>
      <c r="AZ638" t="s">
        <v>78</v>
      </c>
      <c r="BA638" t="s">
        <v>78</v>
      </c>
      <c r="BB638" t="s">
        <v>78</v>
      </c>
      <c r="BC638" t="s">
        <v>55</v>
      </c>
      <c r="BD638" t="s">
        <v>78</v>
      </c>
      <c r="BE638" t="s">
        <v>78</v>
      </c>
      <c r="BF638" t="s">
        <v>78</v>
      </c>
      <c r="BG638" t="s">
        <v>78</v>
      </c>
      <c r="BH638" t="s">
        <v>78</v>
      </c>
      <c r="BI638" t="s">
        <v>78</v>
      </c>
      <c r="BJ638" t="s">
        <v>78</v>
      </c>
      <c r="BK638" t="s">
        <v>78</v>
      </c>
      <c r="BL638" t="s">
        <v>78</v>
      </c>
      <c r="BM638" t="s">
        <v>78</v>
      </c>
      <c r="BN638" t="s">
        <v>55</v>
      </c>
      <c r="BO638" t="s">
        <v>55</v>
      </c>
      <c r="BP638" t="s">
        <v>78</v>
      </c>
      <c r="BQ638" t="s">
        <v>4468</v>
      </c>
      <c r="BR638">
        <v>1800</v>
      </c>
      <c r="BS638" s="45">
        <v>40359</v>
      </c>
      <c r="BT638" s="45">
        <v>40896</v>
      </c>
    </row>
    <row r="639" spans="1:72" x14ac:dyDescent="0.25">
      <c r="A639">
        <v>636</v>
      </c>
      <c r="B639">
        <v>47595</v>
      </c>
      <c r="C639">
        <v>54579</v>
      </c>
      <c r="D639" t="s">
        <v>3354</v>
      </c>
      <c r="E639" t="s">
        <v>6761</v>
      </c>
      <c r="F639">
        <v>2</v>
      </c>
      <c r="G639" t="s">
        <v>87</v>
      </c>
      <c r="H639">
        <v>4</v>
      </c>
      <c r="I639" t="s">
        <v>4421</v>
      </c>
      <c r="J639">
        <v>23</v>
      </c>
      <c r="L639" t="s">
        <v>4448</v>
      </c>
      <c r="M639" t="s">
        <v>4422</v>
      </c>
      <c r="N639" t="s">
        <v>4423</v>
      </c>
      <c r="O639">
        <v>2192250</v>
      </c>
      <c r="P639">
        <v>6270823</v>
      </c>
      <c r="Q639">
        <v>3</v>
      </c>
      <c r="R639">
        <v>38.011200000000002</v>
      </c>
      <c r="S639">
        <v>-121.5095</v>
      </c>
      <c r="T639" t="s">
        <v>128</v>
      </c>
      <c r="U639" t="s">
        <v>692</v>
      </c>
      <c r="V639" t="s">
        <v>87</v>
      </c>
      <c r="W639" t="s">
        <v>87</v>
      </c>
      <c r="X639" t="s">
        <v>4474</v>
      </c>
      <c r="Y639" t="s">
        <v>59</v>
      </c>
      <c r="Z639" t="s">
        <v>4342</v>
      </c>
      <c r="AA639" t="s">
        <v>3351</v>
      </c>
      <c r="AB639" t="s">
        <v>6762</v>
      </c>
      <c r="AC639">
        <v>40918</v>
      </c>
      <c r="AD639" t="s">
        <v>4476</v>
      </c>
      <c r="AE639" t="s">
        <v>3435</v>
      </c>
      <c r="AF639" t="s">
        <v>4927</v>
      </c>
      <c r="AG639" t="s">
        <v>3341</v>
      </c>
      <c r="AH639" t="s">
        <v>6763</v>
      </c>
      <c r="AI639" t="s">
        <v>6103</v>
      </c>
      <c r="AJ639" t="s">
        <v>3342</v>
      </c>
      <c r="AK639">
        <v>1</v>
      </c>
      <c r="AL639" t="s">
        <v>4474</v>
      </c>
      <c r="AM639" t="s">
        <v>78</v>
      </c>
      <c r="AN639">
        <v>180400030906</v>
      </c>
      <c r="AO639" t="s">
        <v>78</v>
      </c>
      <c r="AP639" t="s">
        <v>78</v>
      </c>
      <c r="AQ639" t="s">
        <v>78</v>
      </c>
      <c r="AR639" t="s">
        <v>4430</v>
      </c>
      <c r="AS639" t="s">
        <v>4431</v>
      </c>
      <c r="AT639" t="s">
        <v>78</v>
      </c>
      <c r="AU639" t="s">
        <v>78</v>
      </c>
      <c r="AV639" t="s">
        <v>78</v>
      </c>
      <c r="AW639" t="s">
        <v>78</v>
      </c>
      <c r="AX639" t="s">
        <v>78</v>
      </c>
      <c r="AY639" t="s">
        <v>78</v>
      </c>
      <c r="AZ639" t="s">
        <v>78</v>
      </c>
      <c r="BA639" t="s">
        <v>78</v>
      </c>
      <c r="BB639" t="s">
        <v>78</v>
      </c>
      <c r="BC639" t="s">
        <v>55</v>
      </c>
      <c r="BD639" t="s">
        <v>78</v>
      </c>
      <c r="BE639" t="s">
        <v>78</v>
      </c>
      <c r="BF639" t="s">
        <v>78</v>
      </c>
      <c r="BG639" t="s">
        <v>78</v>
      </c>
      <c r="BH639" t="s">
        <v>78</v>
      </c>
      <c r="BI639" t="s">
        <v>78</v>
      </c>
      <c r="BJ639" t="s">
        <v>78</v>
      </c>
      <c r="BK639" t="s">
        <v>78</v>
      </c>
      <c r="BL639" t="s">
        <v>78</v>
      </c>
      <c r="BM639" t="s">
        <v>78</v>
      </c>
      <c r="BN639" t="s">
        <v>55</v>
      </c>
      <c r="BO639" t="s">
        <v>55</v>
      </c>
      <c r="BP639" t="s">
        <v>78</v>
      </c>
      <c r="BQ639" t="s">
        <v>4432</v>
      </c>
      <c r="BR639">
        <v>1800</v>
      </c>
      <c r="BS639" s="45">
        <v>40359</v>
      </c>
      <c r="BT639" s="45">
        <v>40899</v>
      </c>
    </row>
    <row r="640" spans="1:72" x14ac:dyDescent="0.25">
      <c r="A640">
        <v>637</v>
      </c>
      <c r="B640">
        <v>47898</v>
      </c>
      <c r="C640">
        <v>55495</v>
      </c>
      <c r="D640" t="s">
        <v>3479</v>
      </c>
      <c r="E640" t="s">
        <v>6764</v>
      </c>
      <c r="F640">
        <v>2</v>
      </c>
      <c r="G640" t="s">
        <v>87</v>
      </c>
      <c r="H640">
        <v>5</v>
      </c>
      <c r="I640" t="s">
        <v>4421</v>
      </c>
      <c r="J640">
        <v>19</v>
      </c>
      <c r="L640" t="s">
        <v>4435</v>
      </c>
      <c r="M640" t="s">
        <v>4422</v>
      </c>
      <c r="N640" t="s">
        <v>4423</v>
      </c>
      <c r="O640">
        <v>2189888</v>
      </c>
      <c r="P640">
        <v>6284339</v>
      </c>
      <c r="Q640">
        <v>3</v>
      </c>
      <c r="R640">
        <v>38.005099999999999</v>
      </c>
      <c r="S640">
        <v>-121.46250000000001</v>
      </c>
      <c r="T640" t="s">
        <v>57</v>
      </c>
      <c r="U640" t="s">
        <v>3480</v>
      </c>
      <c r="V640" t="s">
        <v>87</v>
      </c>
      <c r="W640" t="s">
        <v>87</v>
      </c>
      <c r="X640" t="s">
        <v>4474</v>
      </c>
      <c r="Y640" t="s">
        <v>59</v>
      </c>
      <c r="Z640" t="s">
        <v>4334</v>
      </c>
      <c r="AA640" t="s">
        <v>3476</v>
      </c>
      <c r="AB640" t="s">
        <v>6765</v>
      </c>
      <c r="AC640">
        <v>40949</v>
      </c>
      <c r="AD640" t="s">
        <v>4476</v>
      </c>
      <c r="AE640" t="s">
        <v>3435</v>
      </c>
      <c r="AF640" t="s">
        <v>4884</v>
      </c>
      <c r="AG640" t="s">
        <v>3331</v>
      </c>
      <c r="AH640" t="s">
        <v>6766</v>
      </c>
      <c r="AI640" t="s">
        <v>6767</v>
      </c>
      <c r="AJ640" t="s">
        <v>3331</v>
      </c>
      <c r="AK640">
        <v>1</v>
      </c>
      <c r="AL640" t="s">
        <v>4474</v>
      </c>
      <c r="AM640" t="s">
        <v>78</v>
      </c>
      <c r="AN640">
        <v>180400030503</v>
      </c>
      <c r="AO640" t="s">
        <v>78</v>
      </c>
      <c r="AP640" t="s">
        <v>78</v>
      </c>
      <c r="AQ640" t="s">
        <v>78</v>
      </c>
      <c r="AR640" t="s">
        <v>4430</v>
      </c>
      <c r="AS640" t="s">
        <v>4431</v>
      </c>
      <c r="AT640" t="s">
        <v>78</v>
      </c>
      <c r="AU640" t="s">
        <v>78</v>
      </c>
      <c r="AV640" t="s">
        <v>78</v>
      </c>
      <c r="AW640" t="s">
        <v>78</v>
      </c>
      <c r="AX640" t="s">
        <v>78</v>
      </c>
      <c r="AY640" t="s">
        <v>78</v>
      </c>
      <c r="AZ640" t="s">
        <v>78</v>
      </c>
      <c r="BA640" t="s">
        <v>78</v>
      </c>
      <c r="BB640" t="s">
        <v>78</v>
      </c>
      <c r="BC640" t="s">
        <v>78</v>
      </c>
      <c r="BD640" t="s">
        <v>55</v>
      </c>
      <c r="BE640" t="s">
        <v>78</v>
      </c>
      <c r="BF640" t="s">
        <v>78</v>
      </c>
      <c r="BG640" t="s">
        <v>78</v>
      </c>
      <c r="BH640" t="s">
        <v>78</v>
      </c>
      <c r="BI640" t="s">
        <v>78</v>
      </c>
      <c r="BJ640" t="s">
        <v>78</v>
      </c>
      <c r="BK640" t="s">
        <v>78</v>
      </c>
      <c r="BL640" t="s">
        <v>78</v>
      </c>
      <c r="BM640" t="s">
        <v>78</v>
      </c>
      <c r="BN640" t="s">
        <v>55</v>
      </c>
      <c r="BO640" t="s">
        <v>55</v>
      </c>
      <c r="BP640" t="s">
        <v>78</v>
      </c>
      <c r="BQ640" t="s">
        <v>4432</v>
      </c>
      <c r="BR640">
        <v>1800</v>
      </c>
      <c r="BS640" s="45">
        <v>40359</v>
      </c>
      <c r="BT640" s="45">
        <v>40942</v>
      </c>
    </row>
    <row r="641" spans="1:72" x14ac:dyDescent="0.25">
      <c r="A641">
        <v>638</v>
      </c>
      <c r="B641">
        <v>46734</v>
      </c>
      <c r="C641">
        <v>54143</v>
      </c>
      <c r="D641" t="s">
        <v>2429</v>
      </c>
      <c r="E641" t="s">
        <v>6768</v>
      </c>
      <c r="F641">
        <v>0</v>
      </c>
      <c r="H641">
        <v>0</v>
      </c>
      <c r="J641">
        <v>0</v>
      </c>
      <c r="O641">
        <v>2197856</v>
      </c>
      <c r="P641">
        <v>6301888</v>
      </c>
      <c r="Q641">
        <v>3</v>
      </c>
      <c r="R641">
        <v>38.027500000000003</v>
      </c>
      <c r="S641">
        <v>-121.4019</v>
      </c>
      <c r="T641" t="s">
        <v>1373</v>
      </c>
      <c r="U641" t="s">
        <v>2402</v>
      </c>
      <c r="V641" t="s">
        <v>87</v>
      </c>
      <c r="W641" t="s">
        <v>87</v>
      </c>
      <c r="X641" t="s">
        <v>4474</v>
      </c>
      <c r="Y641" t="s">
        <v>59</v>
      </c>
      <c r="Z641" t="s">
        <v>4334</v>
      </c>
      <c r="AA641" t="s">
        <v>6652</v>
      </c>
      <c r="AB641" t="s">
        <v>6769</v>
      </c>
      <c r="AC641">
        <v>40869</v>
      </c>
      <c r="AD641" t="s">
        <v>4476</v>
      </c>
      <c r="AE641" t="s">
        <v>3435</v>
      </c>
      <c r="AF641" t="s">
        <v>4870</v>
      </c>
      <c r="AG641" t="s">
        <v>2111</v>
      </c>
      <c r="AH641" t="s">
        <v>6770</v>
      </c>
      <c r="AJ641" t="s">
        <v>2111</v>
      </c>
      <c r="AK641">
        <v>1</v>
      </c>
      <c r="AL641" t="s">
        <v>4474</v>
      </c>
      <c r="AM641" t="s">
        <v>78</v>
      </c>
      <c r="AN641">
        <v>180400030504</v>
      </c>
      <c r="AO641" t="s">
        <v>78</v>
      </c>
      <c r="AP641">
        <v>182.7</v>
      </c>
      <c r="AQ641" t="s">
        <v>78</v>
      </c>
      <c r="AR641" t="s">
        <v>4430</v>
      </c>
      <c r="AS641" t="s">
        <v>4431</v>
      </c>
      <c r="AT641" t="s">
        <v>78</v>
      </c>
      <c r="AU641" t="s">
        <v>78</v>
      </c>
      <c r="AV641" t="s">
        <v>78</v>
      </c>
      <c r="AW641" t="s">
        <v>78</v>
      </c>
      <c r="AX641" t="s">
        <v>78</v>
      </c>
      <c r="AY641" t="s">
        <v>78</v>
      </c>
      <c r="AZ641" t="s">
        <v>78</v>
      </c>
      <c r="BA641" t="s">
        <v>78</v>
      </c>
      <c r="BB641" t="s">
        <v>78</v>
      </c>
      <c r="BC641" t="s">
        <v>78</v>
      </c>
      <c r="BD641" t="s">
        <v>55</v>
      </c>
      <c r="BE641" t="s">
        <v>78</v>
      </c>
      <c r="BF641" t="s">
        <v>78</v>
      </c>
      <c r="BG641" t="s">
        <v>78</v>
      </c>
      <c r="BH641" t="s">
        <v>78</v>
      </c>
      <c r="BI641" t="s">
        <v>78</v>
      </c>
      <c r="BJ641" t="s">
        <v>78</v>
      </c>
      <c r="BK641" t="s">
        <v>78</v>
      </c>
      <c r="BL641" t="s">
        <v>78</v>
      </c>
      <c r="BM641" t="s">
        <v>78</v>
      </c>
      <c r="BN641" t="s">
        <v>55</v>
      </c>
      <c r="BO641" t="s">
        <v>55</v>
      </c>
      <c r="BP641" t="s">
        <v>78</v>
      </c>
      <c r="BQ641" t="s">
        <v>4468</v>
      </c>
      <c r="BR641">
        <v>1800</v>
      </c>
      <c r="BS641" s="45">
        <v>40359</v>
      </c>
      <c r="BT641" s="45">
        <v>40869</v>
      </c>
    </row>
    <row r="642" spans="1:72" x14ac:dyDescent="0.25">
      <c r="A642">
        <v>639</v>
      </c>
      <c r="B642">
        <v>46600</v>
      </c>
      <c r="C642">
        <v>53974</v>
      </c>
      <c r="D642" t="s">
        <v>2228</v>
      </c>
      <c r="E642" t="s">
        <v>6771</v>
      </c>
      <c r="F642">
        <v>0</v>
      </c>
      <c r="H642">
        <v>0</v>
      </c>
      <c r="J642">
        <v>0</v>
      </c>
      <c r="O642">
        <v>2145793</v>
      </c>
      <c r="P642">
        <v>6299247</v>
      </c>
      <c r="Q642">
        <v>3</v>
      </c>
      <c r="R642">
        <v>37.884500000000003</v>
      </c>
      <c r="S642">
        <v>-121.4093</v>
      </c>
      <c r="T642" t="s">
        <v>596</v>
      </c>
      <c r="U642" t="s">
        <v>692</v>
      </c>
      <c r="V642" t="s">
        <v>87</v>
      </c>
      <c r="W642" t="s">
        <v>87</v>
      </c>
      <c r="X642" t="s">
        <v>4474</v>
      </c>
      <c r="Y642" t="s">
        <v>59</v>
      </c>
      <c r="Z642" t="s">
        <v>4853</v>
      </c>
      <c r="AA642" t="s">
        <v>6772</v>
      </c>
      <c r="AB642" t="s">
        <v>6773</v>
      </c>
      <c r="AC642">
        <v>40857</v>
      </c>
      <c r="AD642" t="s">
        <v>4476</v>
      </c>
      <c r="AE642" t="s">
        <v>3435</v>
      </c>
      <c r="AF642" t="s">
        <v>4927</v>
      </c>
      <c r="AG642" t="s">
        <v>602</v>
      </c>
      <c r="AH642" t="s">
        <v>6774</v>
      </c>
      <c r="AJ642" t="s">
        <v>603</v>
      </c>
      <c r="AK642">
        <v>1</v>
      </c>
      <c r="AL642" t="s">
        <v>4474</v>
      </c>
      <c r="AM642" t="s">
        <v>78</v>
      </c>
      <c r="AN642">
        <v>180400030906</v>
      </c>
      <c r="AO642" t="s">
        <v>78</v>
      </c>
      <c r="AP642">
        <v>152.80000000000001</v>
      </c>
      <c r="AQ642" t="s">
        <v>78</v>
      </c>
      <c r="AR642" t="s">
        <v>4430</v>
      </c>
      <c r="AS642" t="s">
        <v>4431</v>
      </c>
      <c r="AT642" t="s">
        <v>78</v>
      </c>
      <c r="AU642" t="s">
        <v>78</v>
      </c>
      <c r="AV642" t="s">
        <v>78</v>
      </c>
      <c r="AW642" t="s">
        <v>78</v>
      </c>
      <c r="AX642" t="s">
        <v>78</v>
      </c>
      <c r="AY642" t="s">
        <v>78</v>
      </c>
      <c r="AZ642" t="s">
        <v>78</v>
      </c>
      <c r="BA642" t="s">
        <v>78</v>
      </c>
      <c r="BB642" t="s">
        <v>78</v>
      </c>
      <c r="BC642" t="s">
        <v>78</v>
      </c>
      <c r="BD642" t="s">
        <v>55</v>
      </c>
      <c r="BE642" t="s">
        <v>78</v>
      </c>
      <c r="BF642" t="s">
        <v>78</v>
      </c>
      <c r="BG642" t="s">
        <v>78</v>
      </c>
      <c r="BH642" t="s">
        <v>78</v>
      </c>
      <c r="BI642" t="s">
        <v>78</v>
      </c>
      <c r="BJ642" t="s">
        <v>78</v>
      </c>
      <c r="BK642" t="s">
        <v>78</v>
      </c>
      <c r="BL642" t="s">
        <v>78</v>
      </c>
      <c r="BM642" t="s">
        <v>78</v>
      </c>
      <c r="BN642" t="s">
        <v>55</v>
      </c>
      <c r="BO642" t="s">
        <v>55</v>
      </c>
      <c r="BP642" t="s">
        <v>78</v>
      </c>
      <c r="BQ642" t="s">
        <v>4468</v>
      </c>
      <c r="BR642">
        <v>1800</v>
      </c>
      <c r="BS642" s="45">
        <v>40358</v>
      </c>
      <c r="BT642" s="45">
        <v>40857</v>
      </c>
    </row>
    <row r="643" spans="1:72" x14ac:dyDescent="0.25">
      <c r="A643">
        <v>640</v>
      </c>
      <c r="B643">
        <v>46607</v>
      </c>
      <c r="C643">
        <v>53981</v>
      </c>
      <c r="D643" t="s">
        <v>2340</v>
      </c>
      <c r="E643" t="s">
        <v>6775</v>
      </c>
      <c r="F643">
        <v>3</v>
      </c>
      <c r="G643" t="s">
        <v>87</v>
      </c>
      <c r="H643">
        <v>3</v>
      </c>
      <c r="I643" t="s">
        <v>4421</v>
      </c>
      <c r="J643">
        <v>12</v>
      </c>
      <c r="L643" t="s">
        <v>4422</v>
      </c>
      <c r="N643" t="s">
        <v>4423</v>
      </c>
      <c r="O643">
        <v>1805410</v>
      </c>
      <c r="P643">
        <v>6680588</v>
      </c>
      <c r="Q643">
        <v>2</v>
      </c>
      <c r="R643">
        <v>38.118899999999996</v>
      </c>
      <c r="S643">
        <v>-121.58669999999999</v>
      </c>
      <c r="T643" t="s">
        <v>57</v>
      </c>
      <c r="U643" t="s">
        <v>325</v>
      </c>
      <c r="V643" t="s">
        <v>87</v>
      </c>
      <c r="W643" t="s">
        <v>87</v>
      </c>
      <c r="X643" t="s">
        <v>4474</v>
      </c>
      <c r="Y643" t="s">
        <v>341</v>
      </c>
      <c r="Z643" t="s">
        <v>4342</v>
      </c>
      <c r="AA643" t="s">
        <v>2343</v>
      </c>
      <c r="AB643" t="s">
        <v>6776</v>
      </c>
      <c r="AC643">
        <v>40857</v>
      </c>
      <c r="AD643" t="s">
        <v>4476</v>
      </c>
      <c r="AE643" t="s">
        <v>4558</v>
      </c>
      <c r="AF643" t="s">
        <v>5180</v>
      </c>
      <c r="AG643" t="s">
        <v>2341</v>
      </c>
      <c r="AH643" t="s">
        <v>6777</v>
      </c>
      <c r="AI643" t="s">
        <v>6778</v>
      </c>
      <c r="AJ643" t="s">
        <v>6779</v>
      </c>
      <c r="AK643">
        <v>1</v>
      </c>
      <c r="AL643" t="s">
        <v>4474</v>
      </c>
      <c r="AM643" t="s">
        <v>78</v>
      </c>
      <c r="AN643">
        <v>180400121106</v>
      </c>
      <c r="AO643" t="s">
        <v>78</v>
      </c>
      <c r="AP643">
        <v>150</v>
      </c>
      <c r="AQ643" t="s">
        <v>78</v>
      </c>
      <c r="AR643" t="s">
        <v>4430</v>
      </c>
      <c r="AS643" t="s">
        <v>4431</v>
      </c>
      <c r="AT643" t="s">
        <v>78</v>
      </c>
      <c r="AU643" t="s">
        <v>78</v>
      </c>
      <c r="AV643" t="s">
        <v>78</v>
      </c>
      <c r="AW643" t="s">
        <v>78</v>
      </c>
      <c r="AX643" t="s">
        <v>78</v>
      </c>
      <c r="AY643" t="s">
        <v>78</v>
      </c>
      <c r="AZ643" t="s">
        <v>78</v>
      </c>
      <c r="BA643" t="s">
        <v>78</v>
      </c>
      <c r="BB643" t="s">
        <v>78</v>
      </c>
      <c r="BC643" t="s">
        <v>78</v>
      </c>
      <c r="BD643" t="s">
        <v>55</v>
      </c>
      <c r="BE643" t="s">
        <v>78</v>
      </c>
      <c r="BF643" t="s">
        <v>78</v>
      </c>
      <c r="BG643" t="s">
        <v>78</v>
      </c>
      <c r="BH643" t="s">
        <v>78</v>
      </c>
      <c r="BI643" t="s">
        <v>78</v>
      </c>
      <c r="BJ643" t="s">
        <v>78</v>
      </c>
      <c r="BK643" t="s">
        <v>78</v>
      </c>
      <c r="BL643" t="s">
        <v>78</v>
      </c>
      <c r="BM643" t="s">
        <v>78</v>
      </c>
      <c r="BN643" t="s">
        <v>55</v>
      </c>
      <c r="BO643" t="s">
        <v>78</v>
      </c>
      <c r="BP643" t="s">
        <v>78</v>
      </c>
      <c r="BQ643" t="s">
        <v>4432</v>
      </c>
      <c r="BR643">
        <v>1800</v>
      </c>
      <c r="BS643" s="45">
        <v>40356</v>
      </c>
      <c r="BT643" s="45">
        <v>40857</v>
      </c>
    </row>
    <row r="644" spans="1:72" x14ac:dyDescent="0.25">
      <c r="A644">
        <v>641</v>
      </c>
      <c r="B644">
        <v>46609</v>
      </c>
      <c r="C644">
        <v>53984</v>
      </c>
      <c r="D644" t="s">
        <v>2233</v>
      </c>
      <c r="E644" t="s">
        <v>6780</v>
      </c>
      <c r="F644">
        <v>0</v>
      </c>
      <c r="H644">
        <v>0</v>
      </c>
      <c r="J644">
        <v>0</v>
      </c>
      <c r="O644">
        <v>2144643</v>
      </c>
      <c r="P644">
        <v>6305995</v>
      </c>
      <c r="Q644">
        <v>3</v>
      </c>
      <c r="R644">
        <v>37.881500000000003</v>
      </c>
      <c r="S644">
        <v>-121.38590000000001</v>
      </c>
      <c r="T644" t="s">
        <v>596</v>
      </c>
      <c r="U644" t="s">
        <v>692</v>
      </c>
      <c r="V644" t="s">
        <v>87</v>
      </c>
      <c r="W644" t="s">
        <v>87</v>
      </c>
      <c r="X644" t="s">
        <v>4474</v>
      </c>
      <c r="Y644" t="s">
        <v>59</v>
      </c>
      <c r="Z644" t="s">
        <v>4853</v>
      </c>
      <c r="AA644" t="s">
        <v>2231</v>
      </c>
      <c r="AB644" t="s">
        <v>6781</v>
      </c>
      <c r="AC644">
        <v>40857</v>
      </c>
      <c r="AD644" t="s">
        <v>4476</v>
      </c>
      <c r="AE644" t="s">
        <v>3435</v>
      </c>
      <c r="AF644" t="s">
        <v>4927</v>
      </c>
      <c r="AG644" t="s">
        <v>602</v>
      </c>
      <c r="AH644" t="s">
        <v>6782</v>
      </c>
      <c r="AJ644" t="s">
        <v>603</v>
      </c>
      <c r="AK644">
        <v>1</v>
      </c>
      <c r="AL644" t="s">
        <v>4474</v>
      </c>
      <c r="AM644" t="s">
        <v>78</v>
      </c>
      <c r="AN644">
        <v>180400030906</v>
      </c>
      <c r="AO644" t="s">
        <v>78</v>
      </c>
      <c r="AP644">
        <v>128.69999999999999</v>
      </c>
      <c r="AQ644" t="s">
        <v>78</v>
      </c>
      <c r="AR644" t="s">
        <v>4430</v>
      </c>
      <c r="AS644" t="s">
        <v>4431</v>
      </c>
      <c r="AT644" t="s">
        <v>78</v>
      </c>
      <c r="AU644" t="s">
        <v>78</v>
      </c>
      <c r="AV644" t="s">
        <v>78</v>
      </c>
      <c r="AW644" t="s">
        <v>78</v>
      </c>
      <c r="AX644" t="s">
        <v>78</v>
      </c>
      <c r="AY644" t="s">
        <v>78</v>
      </c>
      <c r="AZ644" t="s">
        <v>78</v>
      </c>
      <c r="BA644" t="s">
        <v>78</v>
      </c>
      <c r="BB644" t="s">
        <v>78</v>
      </c>
      <c r="BC644" t="s">
        <v>78</v>
      </c>
      <c r="BD644" t="s">
        <v>55</v>
      </c>
      <c r="BE644" t="s">
        <v>78</v>
      </c>
      <c r="BF644" t="s">
        <v>78</v>
      </c>
      <c r="BG644" t="s">
        <v>78</v>
      </c>
      <c r="BH644" t="s">
        <v>78</v>
      </c>
      <c r="BI644" t="s">
        <v>78</v>
      </c>
      <c r="BJ644" t="s">
        <v>78</v>
      </c>
      <c r="BK644" t="s">
        <v>78</v>
      </c>
      <c r="BL644" t="s">
        <v>55</v>
      </c>
      <c r="BM644" t="s">
        <v>78</v>
      </c>
      <c r="BN644" t="s">
        <v>55</v>
      </c>
      <c r="BO644" t="s">
        <v>55</v>
      </c>
      <c r="BP644" t="s">
        <v>78</v>
      </c>
      <c r="BQ644" t="s">
        <v>4468</v>
      </c>
      <c r="BR644">
        <v>1800</v>
      </c>
      <c r="BS644" s="45">
        <v>40358</v>
      </c>
      <c r="BT644" s="45">
        <v>40857</v>
      </c>
    </row>
    <row r="645" spans="1:72" x14ac:dyDescent="0.25">
      <c r="A645">
        <v>642</v>
      </c>
      <c r="B645">
        <v>46833</v>
      </c>
      <c r="C645">
        <v>54220</v>
      </c>
      <c r="D645" t="s">
        <v>2656</v>
      </c>
      <c r="E645" t="s">
        <v>6783</v>
      </c>
      <c r="F645">
        <v>0</v>
      </c>
      <c r="H645">
        <v>0</v>
      </c>
      <c r="J645">
        <v>0</v>
      </c>
      <c r="O645">
        <v>2177533</v>
      </c>
      <c r="P645">
        <v>6275931</v>
      </c>
      <c r="Q645">
        <v>3</v>
      </c>
      <c r="R645">
        <v>37.970999999999997</v>
      </c>
      <c r="S645">
        <v>-121.4913</v>
      </c>
      <c r="T645" t="s">
        <v>1634</v>
      </c>
      <c r="U645" t="s">
        <v>2632</v>
      </c>
      <c r="V645" t="s">
        <v>87</v>
      </c>
      <c r="W645" t="s">
        <v>87</v>
      </c>
      <c r="X645" t="s">
        <v>4474</v>
      </c>
      <c r="Y645" t="s">
        <v>59</v>
      </c>
      <c r="Z645" t="s">
        <v>4853</v>
      </c>
      <c r="AA645" t="s">
        <v>2633</v>
      </c>
      <c r="AB645" t="s">
        <v>69</v>
      </c>
      <c r="AC645">
        <v>40882</v>
      </c>
      <c r="AD645" t="s">
        <v>4476</v>
      </c>
      <c r="AE645" t="s">
        <v>3435</v>
      </c>
      <c r="AF645" t="s">
        <v>4884</v>
      </c>
      <c r="AG645" t="s">
        <v>2630</v>
      </c>
      <c r="AH645" t="s">
        <v>6784</v>
      </c>
      <c r="AJ645" t="s">
        <v>2631</v>
      </c>
      <c r="AK645">
        <v>1</v>
      </c>
      <c r="AL645" t="s">
        <v>4474</v>
      </c>
      <c r="AM645" t="s">
        <v>78</v>
      </c>
      <c r="AN645">
        <v>180400030503</v>
      </c>
      <c r="AO645" t="s">
        <v>78</v>
      </c>
      <c r="AP645">
        <v>442</v>
      </c>
      <c r="AQ645" t="s">
        <v>78</v>
      </c>
      <c r="AR645" t="s">
        <v>4430</v>
      </c>
      <c r="AS645" t="s">
        <v>4431</v>
      </c>
      <c r="AT645" t="s">
        <v>78</v>
      </c>
      <c r="AU645" t="s">
        <v>78</v>
      </c>
      <c r="AV645" t="s">
        <v>78</v>
      </c>
      <c r="AW645" t="s">
        <v>78</v>
      </c>
      <c r="AX645" t="s">
        <v>78</v>
      </c>
      <c r="AY645" t="s">
        <v>55</v>
      </c>
      <c r="AZ645" t="s">
        <v>78</v>
      </c>
      <c r="BA645" t="s">
        <v>78</v>
      </c>
      <c r="BB645" t="s">
        <v>78</v>
      </c>
      <c r="BC645" t="s">
        <v>78</v>
      </c>
      <c r="BD645" t="s">
        <v>55</v>
      </c>
      <c r="BE645" t="s">
        <v>78</v>
      </c>
      <c r="BF645" t="s">
        <v>78</v>
      </c>
      <c r="BG645" t="s">
        <v>78</v>
      </c>
      <c r="BH645" t="s">
        <v>78</v>
      </c>
      <c r="BI645" t="s">
        <v>78</v>
      </c>
      <c r="BJ645" t="s">
        <v>78</v>
      </c>
      <c r="BK645" t="s">
        <v>78</v>
      </c>
      <c r="BL645" t="s">
        <v>78</v>
      </c>
      <c r="BM645" t="s">
        <v>78</v>
      </c>
      <c r="BN645" t="s">
        <v>55</v>
      </c>
      <c r="BO645" t="s">
        <v>55</v>
      </c>
      <c r="BP645" t="s">
        <v>78</v>
      </c>
      <c r="BQ645" t="s">
        <v>4432</v>
      </c>
      <c r="BR645">
        <v>1800</v>
      </c>
      <c r="BS645" s="45">
        <v>40358</v>
      </c>
      <c r="BT645" s="45">
        <v>40882</v>
      </c>
    </row>
    <row r="646" spans="1:72" x14ac:dyDescent="0.25">
      <c r="A646">
        <v>643</v>
      </c>
      <c r="B646">
        <v>46837</v>
      </c>
      <c r="C646">
        <v>54164</v>
      </c>
      <c r="D646" t="s">
        <v>2097</v>
      </c>
      <c r="E646" t="s">
        <v>6785</v>
      </c>
      <c r="F646">
        <v>1</v>
      </c>
      <c r="G646" t="s">
        <v>4420</v>
      </c>
      <c r="H646">
        <v>5</v>
      </c>
      <c r="I646" t="s">
        <v>4421</v>
      </c>
      <c r="J646">
        <v>1</v>
      </c>
      <c r="N646" t="s">
        <v>4423</v>
      </c>
      <c r="O646">
        <v>2142295</v>
      </c>
      <c r="P646">
        <v>6308448</v>
      </c>
      <c r="Q646">
        <v>3</v>
      </c>
      <c r="R646">
        <v>37.875100000000003</v>
      </c>
      <c r="S646">
        <v>-121.37730000000001</v>
      </c>
      <c r="T646" t="s">
        <v>2101</v>
      </c>
      <c r="U646" t="s">
        <v>604</v>
      </c>
      <c r="V646" t="s">
        <v>87</v>
      </c>
      <c r="W646" t="s">
        <v>87</v>
      </c>
      <c r="X646" t="s">
        <v>4474</v>
      </c>
      <c r="Y646" t="s">
        <v>59</v>
      </c>
      <c r="Z646" t="s">
        <v>4853</v>
      </c>
      <c r="AA646" t="s">
        <v>765</v>
      </c>
      <c r="AB646" t="s">
        <v>5660</v>
      </c>
      <c r="AC646">
        <v>40883</v>
      </c>
      <c r="AD646" t="s">
        <v>4476</v>
      </c>
      <c r="AE646" t="s">
        <v>3435</v>
      </c>
      <c r="AF646" t="s">
        <v>4927</v>
      </c>
      <c r="AG646" t="s">
        <v>2098</v>
      </c>
      <c r="AH646" t="s">
        <v>6786</v>
      </c>
      <c r="AI646" t="s">
        <v>6086</v>
      </c>
      <c r="AJ646" t="s">
        <v>6787</v>
      </c>
      <c r="AK646" t="s">
        <v>78</v>
      </c>
      <c r="AL646" t="s">
        <v>78</v>
      </c>
      <c r="AM646" t="s">
        <v>78</v>
      </c>
      <c r="AN646" t="s">
        <v>78</v>
      </c>
      <c r="AO646" t="s">
        <v>78</v>
      </c>
      <c r="AP646">
        <v>150</v>
      </c>
      <c r="AQ646" t="s">
        <v>78</v>
      </c>
      <c r="AR646" t="s">
        <v>4430</v>
      </c>
      <c r="AS646" t="s">
        <v>4529</v>
      </c>
      <c r="AT646" t="s">
        <v>78</v>
      </c>
      <c r="AU646" t="s">
        <v>78</v>
      </c>
      <c r="AV646" t="s">
        <v>78</v>
      </c>
      <c r="AW646" t="s">
        <v>78</v>
      </c>
      <c r="AX646" t="s">
        <v>78</v>
      </c>
      <c r="AY646" t="s">
        <v>78</v>
      </c>
      <c r="AZ646" t="s">
        <v>78</v>
      </c>
      <c r="BA646" t="s">
        <v>78</v>
      </c>
      <c r="BB646" t="s">
        <v>78</v>
      </c>
      <c r="BC646" t="s">
        <v>78</v>
      </c>
      <c r="BD646" t="s">
        <v>55</v>
      </c>
      <c r="BE646" t="s">
        <v>78</v>
      </c>
      <c r="BF646" t="s">
        <v>78</v>
      </c>
      <c r="BG646" t="s">
        <v>78</v>
      </c>
      <c r="BH646" t="s">
        <v>78</v>
      </c>
      <c r="BI646" t="s">
        <v>78</v>
      </c>
      <c r="BJ646" t="s">
        <v>78</v>
      </c>
      <c r="BK646" t="s">
        <v>78</v>
      </c>
      <c r="BL646" t="s">
        <v>78</v>
      </c>
      <c r="BM646" t="s">
        <v>78</v>
      </c>
      <c r="BN646" t="s">
        <v>55</v>
      </c>
      <c r="BO646" t="s">
        <v>55</v>
      </c>
      <c r="BP646" t="s">
        <v>78</v>
      </c>
      <c r="BQ646" t="s">
        <v>4432</v>
      </c>
      <c r="BR646">
        <v>1800</v>
      </c>
      <c r="BS646" s="45">
        <v>40724</v>
      </c>
      <c r="BT646" s="45">
        <v>40876</v>
      </c>
    </row>
    <row r="647" spans="1:72" x14ac:dyDescent="0.25">
      <c r="A647">
        <v>644</v>
      </c>
      <c r="B647">
        <v>46840</v>
      </c>
      <c r="C647">
        <v>54224</v>
      </c>
      <c r="D647" t="s">
        <v>2612</v>
      </c>
      <c r="E647" t="s">
        <v>6788</v>
      </c>
      <c r="F647">
        <v>2</v>
      </c>
      <c r="G647" t="s">
        <v>87</v>
      </c>
      <c r="H647">
        <v>5</v>
      </c>
      <c r="I647" t="s">
        <v>4421</v>
      </c>
      <c r="J647">
        <v>0</v>
      </c>
      <c r="N647" t="s">
        <v>4423</v>
      </c>
      <c r="O647">
        <v>2190972</v>
      </c>
      <c r="P647">
        <v>6290514</v>
      </c>
      <c r="Q647">
        <v>3</v>
      </c>
      <c r="R647">
        <v>38.008299999999998</v>
      </c>
      <c r="S647">
        <v>-121.44110000000001</v>
      </c>
      <c r="T647" t="s">
        <v>1634</v>
      </c>
      <c r="U647" t="s">
        <v>57</v>
      </c>
      <c r="V647" t="s">
        <v>87</v>
      </c>
      <c r="W647" t="s">
        <v>87</v>
      </c>
      <c r="X647" t="s">
        <v>4474</v>
      </c>
      <c r="Y647" t="s">
        <v>59</v>
      </c>
      <c r="Z647" t="s">
        <v>4334</v>
      </c>
      <c r="AA647" t="s">
        <v>2615</v>
      </c>
      <c r="AB647" t="s">
        <v>6789</v>
      </c>
      <c r="AC647">
        <v>40883</v>
      </c>
      <c r="AD647" t="s">
        <v>4476</v>
      </c>
      <c r="AE647" t="s">
        <v>3435</v>
      </c>
      <c r="AF647" t="s">
        <v>4870</v>
      </c>
      <c r="AG647" t="s">
        <v>2613</v>
      </c>
      <c r="AH647" t="s">
        <v>6790</v>
      </c>
      <c r="AI647" t="s">
        <v>5751</v>
      </c>
      <c r="AJ647" t="s">
        <v>2614</v>
      </c>
      <c r="AK647">
        <v>1</v>
      </c>
      <c r="AL647" t="s">
        <v>4474</v>
      </c>
      <c r="AM647" t="s">
        <v>78</v>
      </c>
      <c r="AN647">
        <v>180400030504</v>
      </c>
      <c r="AO647" t="s">
        <v>78</v>
      </c>
      <c r="AP647">
        <v>343.6</v>
      </c>
      <c r="AQ647" t="s">
        <v>78</v>
      </c>
      <c r="AR647" t="s">
        <v>4430</v>
      </c>
      <c r="AS647" t="s">
        <v>4431</v>
      </c>
      <c r="AT647" t="s">
        <v>78</v>
      </c>
      <c r="AU647" t="s">
        <v>78</v>
      </c>
      <c r="AV647" t="s">
        <v>78</v>
      </c>
      <c r="AW647" t="s">
        <v>78</v>
      </c>
      <c r="AX647" t="s">
        <v>78</v>
      </c>
      <c r="AY647" t="s">
        <v>78</v>
      </c>
      <c r="AZ647" t="s">
        <v>78</v>
      </c>
      <c r="BA647" t="s">
        <v>78</v>
      </c>
      <c r="BB647" t="s">
        <v>78</v>
      </c>
      <c r="BC647" t="s">
        <v>78</v>
      </c>
      <c r="BD647" t="s">
        <v>55</v>
      </c>
      <c r="BE647" t="s">
        <v>78</v>
      </c>
      <c r="BF647" t="s">
        <v>78</v>
      </c>
      <c r="BG647" t="s">
        <v>78</v>
      </c>
      <c r="BH647" t="s">
        <v>78</v>
      </c>
      <c r="BI647" t="s">
        <v>78</v>
      </c>
      <c r="BJ647" t="s">
        <v>78</v>
      </c>
      <c r="BK647" t="s">
        <v>78</v>
      </c>
      <c r="BL647" t="s">
        <v>78</v>
      </c>
      <c r="BM647" t="s">
        <v>78</v>
      </c>
      <c r="BN647" t="s">
        <v>55</v>
      </c>
      <c r="BO647" t="s">
        <v>55</v>
      </c>
      <c r="BP647" t="s">
        <v>78</v>
      </c>
      <c r="BQ647" t="s">
        <v>4468</v>
      </c>
      <c r="BR647">
        <v>1800</v>
      </c>
      <c r="BS647" s="45">
        <v>40359</v>
      </c>
      <c r="BT647" s="45">
        <v>40883</v>
      </c>
    </row>
    <row r="648" spans="1:72" x14ac:dyDescent="0.25">
      <c r="A648">
        <v>645</v>
      </c>
      <c r="B648">
        <v>46842</v>
      </c>
      <c r="C648">
        <v>54225</v>
      </c>
      <c r="D648" t="s">
        <v>2617</v>
      </c>
      <c r="E648" t="s">
        <v>6791</v>
      </c>
      <c r="F648">
        <v>2</v>
      </c>
      <c r="G648" t="s">
        <v>87</v>
      </c>
      <c r="H648">
        <v>5</v>
      </c>
      <c r="I648" t="s">
        <v>4421</v>
      </c>
      <c r="J648">
        <v>0</v>
      </c>
      <c r="N648" t="s">
        <v>4423</v>
      </c>
      <c r="O648">
        <v>2187498</v>
      </c>
      <c r="P648">
        <v>6294282</v>
      </c>
      <c r="Q648">
        <v>3</v>
      </c>
      <c r="R648">
        <v>37.998899999999999</v>
      </c>
      <c r="S648">
        <v>-121.42789999999999</v>
      </c>
      <c r="T648" t="s">
        <v>1634</v>
      </c>
      <c r="U648" t="s">
        <v>57</v>
      </c>
      <c r="V648" t="s">
        <v>87</v>
      </c>
      <c r="W648" t="s">
        <v>87</v>
      </c>
      <c r="X648" t="s">
        <v>4474</v>
      </c>
      <c r="Y648" t="s">
        <v>59</v>
      </c>
      <c r="Z648" t="s">
        <v>4853</v>
      </c>
      <c r="AA648" t="s">
        <v>6792</v>
      </c>
      <c r="AB648" t="s">
        <v>6793</v>
      </c>
      <c r="AC648">
        <v>40883</v>
      </c>
      <c r="AD648" t="s">
        <v>4476</v>
      </c>
      <c r="AE648" t="s">
        <v>3435</v>
      </c>
      <c r="AF648" t="s">
        <v>4870</v>
      </c>
      <c r="AG648" t="s">
        <v>2613</v>
      </c>
      <c r="AH648" t="s">
        <v>6794</v>
      </c>
      <c r="AI648" t="s">
        <v>5751</v>
      </c>
      <c r="AJ648" t="s">
        <v>2614</v>
      </c>
      <c r="AK648">
        <v>1</v>
      </c>
      <c r="AL648" t="s">
        <v>4474</v>
      </c>
      <c r="AM648" t="s">
        <v>78</v>
      </c>
      <c r="AN648">
        <v>180400030504</v>
      </c>
      <c r="AO648" t="s">
        <v>78</v>
      </c>
      <c r="AP648">
        <v>198.6</v>
      </c>
      <c r="AQ648" t="s">
        <v>78</v>
      </c>
      <c r="AR648" t="s">
        <v>4430</v>
      </c>
      <c r="AS648" t="s">
        <v>4431</v>
      </c>
      <c r="AT648" t="s">
        <v>78</v>
      </c>
      <c r="AU648" t="s">
        <v>78</v>
      </c>
      <c r="AV648" t="s">
        <v>78</v>
      </c>
      <c r="AW648" t="s">
        <v>78</v>
      </c>
      <c r="AX648" t="s">
        <v>78</v>
      </c>
      <c r="AY648" t="s">
        <v>78</v>
      </c>
      <c r="AZ648" t="s">
        <v>78</v>
      </c>
      <c r="BA648" t="s">
        <v>78</v>
      </c>
      <c r="BB648" t="s">
        <v>78</v>
      </c>
      <c r="BC648" t="s">
        <v>78</v>
      </c>
      <c r="BD648" t="s">
        <v>55</v>
      </c>
      <c r="BE648" t="s">
        <v>78</v>
      </c>
      <c r="BF648" t="s">
        <v>78</v>
      </c>
      <c r="BG648" t="s">
        <v>78</v>
      </c>
      <c r="BH648" t="s">
        <v>78</v>
      </c>
      <c r="BI648" t="s">
        <v>78</v>
      </c>
      <c r="BJ648" t="s">
        <v>78</v>
      </c>
      <c r="BK648" t="s">
        <v>78</v>
      </c>
      <c r="BL648" t="s">
        <v>78</v>
      </c>
      <c r="BM648" t="s">
        <v>78</v>
      </c>
      <c r="BN648" t="s">
        <v>55</v>
      </c>
      <c r="BO648" t="s">
        <v>55</v>
      </c>
      <c r="BP648" t="s">
        <v>78</v>
      </c>
      <c r="BQ648" t="s">
        <v>4468</v>
      </c>
      <c r="BR648">
        <v>1800</v>
      </c>
      <c r="BS648" s="45">
        <v>40359</v>
      </c>
      <c r="BT648" s="45">
        <v>40883</v>
      </c>
    </row>
    <row r="649" spans="1:72" x14ac:dyDescent="0.25">
      <c r="A649">
        <v>646</v>
      </c>
      <c r="B649">
        <v>47698</v>
      </c>
      <c r="C649">
        <v>55136</v>
      </c>
      <c r="D649" t="s">
        <v>2469</v>
      </c>
      <c r="E649" t="s">
        <v>6795</v>
      </c>
      <c r="F649">
        <v>1</v>
      </c>
      <c r="G649" t="s">
        <v>4420</v>
      </c>
      <c r="H649">
        <v>5</v>
      </c>
      <c r="I649" t="s">
        <v>4421</v>
      </c>
      <c r="J649">
        <v>25</v>
      </c>
      <c r="L649" t="s">
        <v>4422</v>
      </c>
      <c r="N649" t="s">
        <v>4423</v>
      </c>
      <c r="O649">
        <v>2109082</v>
      </c>
      <c r="P649">
        <v>6297815</v>
      </c>
      <c r="Q649">
        <v>3</v>
      </c>
      <c r="R649">
        <v>37.7836</v>
      </c>
      <c r="S649">
        <v>-121.413</v>
      </c>
      <c r="T649" t="s">
        <v>6796</v>
      </c>
      <c r="U649" t="s">
        <v>692</v>
      </c>
      <c r="V649" t="s">
        <v>87</v>
      </c>
      <c r="W649" t="s">
        <v>87</v>
      </c>
      <c r="X649" t="s">
        <v>4474</v>
      </c>
      <c r="Y649" t="s">
        <v>59</v>
      </c>
      <c r="Z649" t="s">
        <v>4134</v>
      </c>
      <c r="AA649" t="s">
        <v>2459</v>
      </c>
      <c r="AB649" t="s">
        <v>3014</v>
      </c>
      <c r="AC649">
        <v>40920</v>
      </c>
      <c r="AD649" t="s">
        <v>4476</v>
      </c>
      <c r="AE649" t="s">
        <v>3435</v>
      </c>
      <c r="AF649" t="s">
        <v>5052</v>
      </c>
      <c r="AG649" t="s">
        <v>2449</v>
      </c>
      <c r="AH649" t="s">
        <v>6797</v>
      </c>
      <c r="AI649" t="s">
        <v>6798</v>
      </c>
      <c r="AJ649" t="s">
        <v>2449</v>
      </c>
      <c r="AK649">
        <v>1</v>
      </c>
      <c r="AL649" t="s">
        <v>4474</v>
      </c>
      <c r="AM649" t="s">
        <v>78</v>
      </c>
      <c r="AN649">
        <v>180400030601</v>
      </c>
      <c r="AO649" t="s">
        <v>78</v>
      </c>
      <c r="AP649">
        <v>90</v>
      </c>
      <c r="AQ649" t="s">
        <v>78</v>
      </c>
      <c r="AR649" t="s">
        <v>4430</v>
      </c>
      <c r="AS649" t="s">
        <v>4431</v>
      </c>
      <c r="AT649" t="s">
        <v>78</v>
      </c>
      <c r="AU649" t="s">
        <v>78</v>
      </c>
      <c r="AV649" t="s">
        <v>78</v>
      </c>
      <c r="AW649" t="s">
        <v>78</v>
      </c>
      <c r="AX649" t="s">
        <v>78</v>
      </c>
      <c r="AY649" t="s">
        <v>78</v>
      </c>
      <c r="AZ649" t="s">
        <v>78</v>
      </c>
      <c r="BA649" t="s">
        <v>78</v>
      </c>
      <c r="BB649" t="s">
        <v>78</v>
      </c>
      <c r="BC649" t="s">
        <v>78</v>
      </c>
      <c r="BD649" t="s">
        <v>55</v>
      </c>
      <c r="BE649" t="s">
        <v>78</v>
      </c>
      <c r="BF649" t="s">
        <v>78</v>
      </c>
      <c r="BG649" t="s">
        <v>78</v>
      </c>
      <c r="BH649" t="s">
        <v>78</v>
      </c>
      <c r="BI649" t="s">
        <v>78</v>
      </c>
      <c r="BJ649" t="s">
        <v>78</v>
      </c>
      <c r="BK649" t="s">
        <v>78</v>
      </c>
      <c r="BL649" t="s">
        <v>78</v>
      </c>
      <c r="BM649" t="s">
        <v>78</v>
      </c>
      <c r="BN649" t="s">
        <v>55</v>
      </c>
      <c r="BO649" t="s">
        <v>55</v>
      </c>
      <c r="BP649" t="s">
        <v>78</v>
      </c>
      <c r="BQ649" t="s">
        <v>4468</v>
      </c>
      <c r="BR649">
        <v>1800</v>
      </c>
      <c r="BS649" s="45">
        <v>40358</v>
      </c>
      <c r="BT649" s="45">
        <v>40920</v>
      </c>
    </row>
    <row r="650" spans="1:72" x14ac:dyDescent="0.25">
      <c r="A650">
        <v>647</v>
      </c>
      <c r="B650">
        <v>47911</v>
      </c>
      <c r="C650">
        <v>54868</v>
      </c>
      <c r="D650" t="s">
        <v>3632</v>
      </c>
      <c r="E650" t="s">
        <v>6799</v>
      </c>
      <c r="F650">
        <v>0</v>
      </c>
      <c r="H650">
        <v>0</v>
      </c>
      <c r="J650">
        <v>0</v>
      </c>
      <c r="O650">
        <v>2132129</v>
      </c>
      <c r="P650">
        <v>6261964</v>
      </c>
      <c r="Q650">
        <v>3</v>
      </c>
      <c r="R650">
        <v>37.8459</v>
      </c>
      <c r="S650">
        <v>-121.538</v>
      </c>
      <c r="T650" t="s">
        <v>1634</v>
      </c>
      <c r="U650" t="s">
        <v>627</v>
      </c>
      <c r="V650" t="s">
        <v>87</v>
      </c>
      <c r="W650" t="s">
        <v>87</v>
      </c>
      <c r="X650" t="s">
        <v>4474</v>
      </c>
      <c r="Y650" t="s">
        <v>94</v>
      </c>
      <c r="Z650" t="s">
        <v>5217</v>
      </c>
      <c r="AA650" t="s">
        <v>3635</v>
      </c>
      <c r="AB650" t="s">
        <v>69</v>
      </c>
      <c r="AC650">
        <v>40955</v>
      </c>
      <c r="AD650" t="s">
        <v>4476</v>
      </c>
      <c r="AE650" t="s">
        <v>3435</v>
      </c>
      <c r="AF650" t="s">
        <v>4960</v>
      </c>
      <c r="AG650" t="s">
        <v>3633</v>
      </c>
      <c r="AH650" t="s">
        <v>6800</v>
      </c>
      <c r="AJ650" t="s">
        <v>3634</v>
      </c>
      <c r="AK650">
        <v>1</v>
      </c>
      <c r="AL650" t="s">
        <v>4474</v>
      </c>
      <c r="AM650" t="s">
        <v>78</v>
      </c>
      <c r="AN650">
        <v>180400030605</v>
      </c>
      <c r="AO650" t="s">
        <v>78</v>
      </c>
      <c r="AP650" t="s">
        <v>78</v>
      </c>
      <c r="AQ650" t="s">
        <v>78</v>
      </c>
      <c r="AR650" t="s">
        <v>4430</v>
      </c>
      <c r="AS650" t="s">
        <v>4431</v>
      </c>
      <c r="AT650" t="s">
        <v>78</v>
      </c>
      <c r="AU650" t="s">
        <v>78</v>
      </c>
      <c r="AV650" t="s">
        <v>78</v>
      </c>
      <c r="AW650" t="s">
        <v>78</v>
      </c>
      <c r="AX650" t="s">
        <v>78</v>
      </c>
      <c r="AY650" t="s">
        <v>78</v>
      </c>
      <c r="AZ650" t="s">
        <v>78</v>
      </c>
      <c r="BA650" t="s">
        <v>78</v>
      </c>
      <c r="BB650" t="s">
        <v>78</v>
      </c>
      <c r="BC650" t="s">
        <v>78</v>
      </c>
      <c r="BD650" t="s">
        <v>55</v>
      </c>
      <c r="BE650" t="s">
        <v>78</v>
      </c>
      <c r="BF650" t="s">
        <v>78</v>
      </c>
      <c r="BG650" t="s">
        <v>78</v>
      </c>
      <c r="BH650" t="s">
        <v>78</v>
      </c>
      <c r="BI650" t="s">
        <v>78</v>
      </c>
      <c r="BJ650" t="s">
        <v>78</v>
      </c>
      <c r="BK650" t="s">
        <v>78</v>
      </c>
      <c r="BL650" t="s">
        <v>78</v>
      </c>
      <c r="BM650" t="s">
        <v>78</v>
      </c>
      <c r="BN650" t="s">
        <v>55</v>
      </c>
      <c r="BO650" t="s">
        <v>55</v>
      </c>
      <c r="BP650" t="s">
        <v>78</v>
      </c>
      <c r="BQ650" t="s">
        <v>4432</v>
      </c>
      <c r="BR650">
        <v>1800</v>
      </c>
      <c r="BS650" s="45">
        <v>40361</v>
      </c>
      <c r="BT650" s="45">
        <v>40907</v>
      </c>
    </row>
    <row r="651" spans="1:72" x14ac:dyDescent="0.25">
      <c r="A651">
        <v>648</v>
      </c>
      <c r="B651">
        <v>47275</v>
      </c>
      <c r="C651">
        <v>54495</v>
      </c>
      <c r="D651" t="s">
        <v>3018</v>
      </c>
      <c r="E651" t="s">
        <v>6801</v>
      </c>
      <c r="F651">
        <v>0</v>
      </c>
      <c r="H651">
        <v>0</v>
      </c>
      <c r="J651">
        <v>0</v>
      </c>
      <c r="N651" t="s">
        <v>4423</v>
      </c>
      <c r="O651">
        <v>2159145</v>
      </c>
      <c r="P651">
        <v>6272190</v>
      </c>
      <c r="Q651">
        <v>3</v>
      </c>
      <c r="R651">
        <v>37.920400000000001</v>
      </c>
      <c r="S651">
        <v>-121.50360000000001</v>
      </c>
      <c r="T651" t="s">
        <v>596</v>
      </c>
      <c r="U651" t="s">
        <v>692</v>
      </c>
      <c r="V651" t="s">
        <v>87</v>
      </c>
      <c r="W651" t="s">
        <v>87</v>
      </c>
      <c r="X651" t="s">
        <v>4474</v>
      </c>
      <c r="Y651" t="s">
        <v>59</v>
      </c>
      <c r="Z651" t="s">
        <v>4242</v>
      </c>
      <c r="AA651" t="s">
        <v>3022</v>
      </c>
      <c r="AB651" t="s">
        <v>6405</v>
      </c>
      <c r="AC651">
        <v>40905</v>
      </c>
      <c r="AD651" t="s">
        <v>4476</v>
      </c>
      <c r="AE651" t="s">
        <v>3435</v>
      </c>
      <c r="AF651" t="s">
        <v>4884</v>
      </c>
      <c r="AG651" t="s">
        <v>3019</v>
      </c>
      <c r="AH651" t="s">
        <v>6802</v>
      </c>
      <c r="AJ651" t="s">
        <v>6803</v>
      </c>
      <c r="AK651">
        <v>1</v>
      </c>
      <c r="AL651" t="s">
        <v>4474</v>
      </c>
      <c r="AM651" t="s">
        <v>78</v>
      </c>
      <c r="AN651">
        <v>180400030503</v>
      </c>
      <c r="AO651" t="s">
        <v>78</v>
      </c>
      <c r="AP651">
        <v>117.9</v>
      </c>
      <c r="AQ651" t="s">
        <v>78</v>
      </c>
      <c r="AR651" t="s">
        <v>4430</v>
      </c>
      <c r="AS651" t="s">
        <v>4431</v>
      </c>
      <c r="AT651" t="s">
        <v>78</v>
      </c>
      <c r="AU651" t="s">
        <v>78</v>
      </c>
      <c r="AV651" t="s">
        <v>78</v>
      </c>
      <c r="AW651" t="s">
        <v>78</v>
      </c>
      <c r="AX651" t="s">
        <v>78</v>
      </c>
      <c r="AY651" t="s">
        <v>78</v>
      </c>
      <c r="AZ651" t="s">
        <v>78</v>
      </c>
      <c r="BA651" t="s">
        <v>78</v>
      </c>
      <c r="BB651" t="s">
        <v>78</v>
      </c>
      <c r="BC651" t="s">
        <v>78</v>
      </c>
      <c r="BD651" t="s">
        <v>55</v>
      </c>
      <c r="BE651" t="s">
        <v>78</v>
      </c>
      <c r="BF651" t="s">
        <v>78</v>
      </c>
      <c r="BG651" t="s">
        <v>78</v>
      </c>
      <c r="BH651" t="s">
        <v>78</v>
      </c>
      <c r="BI651" t="s">
        <v>78</v>
      </c>
      <c r="BJ651" t="s">
        <v>78</v>
      </c>
      <c r="BK651" t="s">
        <v>78</v>
      </c>
      <c r="BL651" t="s">
        <v>78</v>
      </c>
      <c r="BM651" t="s">
        <v>78</v>
      </c>
      <c r="BN651" t="s">
        <v>55</v>
      </c>
      <c r="BO651" t="s">
        <v>55</v>
      </c>
      <c r="BP651" t="s">
        <v>78</v>
      </c>
      <c r="BQ651" t="s">
        <v>4468</v>
      </c>
      <c r="BR651">
        <v>1800</v>
      </c>
      <c r="BS651" s="45">
        <v>40353</v>
      </c>
      <c r="BT651" s="45">
        <v>40896</v>
      </c>
    </row>
    <row r="652" spans="1:72" x14ac:dyDescent="0.25">
      <c r="A652">
        <v>649</v>
      </c>
      <c r="B652">
        <v>47278</v>
      </c>
      <c r="C652">
        <v>54498</v>
      </c>
      <c r="D652" t="s">
        <v>3028</v>
      </c>
      <c r="E652" t="s">
        <v>6804</v>
      </c>
      <c r="F652">
        <v>5</v>
      </c>
      <c r="G652" t="s">
        <v>87</v>
      </c>
      <c r="H652">
        <v>5</v>
      </c>
      <c r="I652" t="s">
        <v>4421</v>
      </c>
      <c r="J652">
        <v>28</v>
      </c>
      <c r="N652" t="s">
        <v>4423</v>
      </c>
      <c r="O652">
        <v>2281013</v>
      </c>
      <c r="P652">
        <v>6291252</v>
      </c>
      <c r="Q652">
        <v>3</v>
      </c>
      <c r="R652">
        <v>38.255600000000001</v>
      </c>
      <c r="S652">
        <v>-121.4417</v>
      </c>
      <c r="T652" t="s">
        <v>596</v>
      </c>
      <c r="U652" t="s">
        <v>306</v>
      </c>
      <c r="V652" t="s">
        <v>87</v>
      </c>
      <c r="W652" t="s">
        <v>87</v>
      </c>
      <c r="X652" t="s">
        <v>4474</v>
      </c>
      <c r="Y652" t="s">
        <v>59</v>
      </c>
      <c r="Z652" t="s">
        <v>5064</v>
      </c>
      <c r="AA652" t="s">
        <v>3031</v>
      </c>
      <c r="AB652" t="s">
        <v>1148</v>
      </c>
      <c r="AC652">
        <v>40905</v>
      </c>
      <c r="AD652" t="s">
        <v>4476</v>
      </c>
      <c r="AE652" t="s">
        <v>4558</v>
      </c>
      <c r="AF652" t="s">
        <v>5046</v>
      </c>
      <c r="AG652" t="s">
        <v>3029</v>
      </c>
      <c r="AH652" t="s">
        <v>6805</v>
      </c>
      <c r="AI652" t="s">
        <v>6806</v>
      </c>
      <c r="AJ652" t="s">
        <v>3030</v>
      </c>
      <c r="AK652">
        <v>1</v>
      </c>
      <c r="AL652" t="s">
        <v>4474</v>
      </c>
      <c r="AM652" t="s">
        <v>78</v>
      </c>
      <c r="AN652">
        <v>180400121102</v>
      </c>
      <c r="AO652" t="s">
        <v>78</v>
      </c>
      <c r="AP652">
        <v>106</v>
      </c>
      <c r="AQ652" t="s">
        <v>78</v>
      </c>
      <c r="AR652" t="s">
        <v>4430</v>
      </c>
      <c r="AS652" t="s">
        <v>4431</v>
      </c>
      <c r="AT652" t="s">
        <v>78</v>
      </c>
      <c r="AU652" t="s">
        <v>78</v>
      </c>
      <c r="AV652" t="s">
        <v>78</v>
      </c>
      <c r="AW652" t="s">
        <v>78</v>
      </c>
      <c r="AX652" t="s">
        <v>78</v>
      </c>
      <c r="AY652" t="s">
        <v>78</v>
      </c>
      <c r="AZ652" t="s">
        <v>78</v>
      </c>
      <c r="BA652" t="s">
        <v>78</v>
      </c>
      <c r="BB652" t="s">
        <v>78</v>
      </c>
      <c r="BC652" t="s">
        <v>78</v>
      </c>
      <c r="BD652" t="s">
        <v>55</v>
      </c>
      <c r="BE652" t="s">
        <v>78</v>
      </c>
      <c r="BF652" t="s">
        <v>78</v>
      </c>
      <c r="BG652" t="s">
        <v>78</v>
      </c>
      <c r="BH652" t="s">
        <v>78</v>
      </c>
      <c r="BI652" t="s">
        <v>78</v>
      </c>
      <c r="BJ652" t="s">
        <v>78</v>
      </c>
      <c r="BK652" t="s">
        <v>78</v>
      </c>
      <c r="BL652" t="s">
        <v>78</v>
      </c>
      <c r="BM652" t="s">
        <v>78</v>
      </c>
      <c r="BN652" t="s">
        <v>55</v>
      </c>
      <c r="BO652" t="s">
        <v>55</v>
      </c>
      <c r="BP652" t="s">
        <v>78</v>
      </c>
      <c r="BQ652" t="s">
        <v>4432</v>
      </c>
      <c r="BR652">
        <v>1800</v>
      </c>
      <c r="BS652" s="45">
        <v>40352</v>
      </c>
      <c r="BT652" s="45">
        <v>40898</v>
      </c>
    </row>
    <row r="653" spans="1:72" x14ac:dyDescent="0.25">
      <c r="A653">
        <v>650</v>
      </c>
      <c r="B653">
        <v>47279</v>
      </c>
      <c r="C653">
        <v>54499</v>
      </c>
      <c r="D653" t="s">
        <v>3033</v>
      </c>
      <c r="E653" t="s">
        <v>6807</v>
      </c>
      <c r="F653">
        <v>0</v>
      </c>
      <c r="H653">
        <v>0</v>
      </c>
      <c r="J653">
        <v>0</v>
      </c>
      <c r="N653" t="s">
        <v>4423</v>
      </c>
      <c r="O653">
        <v>2159056</v>
      </c>
      <c r="P653">
        <v>6276270</v>
      </c>
      <c r="Q653">
        <v>3</v>
      </c>
      <c r="R653">
        <v>37.920299999999997</v>
      </c>
      <c r="S653">
        <v>-121.4894</v>
      </c>
      <c r="T653" t="s">
        <v>596</v>
      </c>
      <c r="U653" t="s">
        <v>692</v>
      </c>
      <c r="V653" t="s">
        <v>87</v>
      </c>
      <c r="W653" t="s">
        <v>87</v>
      </c>
      <c r="X653" t="s">
        <v>4474</v>
      </c>
      <c r="Y653" t="s">
        <v>59</v>
      </c>
      <c r="Z653" t="s">
        <v>4853</v>
      </c>
      <c r="AA653" t="s">
        <v>3027</v>
      </c>
      <c r="AB653" t="s">
        <v>6405</v>
      </c>
      <c r="AC653">
        <v>40905</v>
      </c>
      <c r="AD653" t="s">
        <v>4476</v>
      </c>
      <c r="AE653" t="s">
        <v>3435</v>
      </c>
      <c r="AF653" t="s">
        <v>4884</v>
      </c>
      <c r="AG653" t="s">
        <v>3025</v>
      </c>
      <c r="AH653" t="s">
        <v>6808</v>
      </c>
      <c r="AJ653" t="s">
        <v>3026</v>
      </c>
      <c r="AK653">
        <v>1</v>
      </c>
      <c r="AL653" t="s">
        <v>4474</v>
      </c>
      <c r="AM653" t="s">
        <v>78</v>
      </c>
      <c r="AN653">
        <v>180400030503</v>
      </c>
      <c r="AO653" t="s">
        <v>78</v>
      </c>
      <c r="AP653">
        <v>126.3</v>
      </c>
      <c r="AQ653" t="s">
        <v>78</v>
      </c>
      <c r="AR653" t="s">
        <v>4430</v>
      </c>
      <c r="AS653" t="s">
        <v>4431</v>
      </c>
      <c r="AT653" t="s">
        <v>78</v>
      </c>
      <c r="AU653" t="s">
        <v>78</v>
      </c>
      <c r="AV653" t="s">
        <v>78</v>
      </c>
      <c r="AW653" t="s">
        <v>78</v>
      </c>
      <c r="AX653" t="s">
        <v>78</v>
      </c>
      <c r="AY653" t="s">
        <v>78</v>
      </c>
      <c r="AZ653" t="s">
        <v>78</v>
      </c>
      <c r="BA653" t="s">
        <v>78</v>
      </c>
      <c r="BB653" t="s">
        <v>78</v>
      </c>
      <c r="BC653" t="s">
        <v>78</v>
      </c>
      <c r="BD653" t="s">
        <v>55</v>
      </c>
      <c r="BE653" t="s">
        <v>78</v>
      </c>
      <c r="BF653" t="s">
        <v>78</v>
      </c>
      <c r="BG653" t="s">
        <v>78</v>
      </c>
      <c r="BH653" t="s">
        <v>78</v>
      </c>
      <c r="BI653" t="s">
        <v>78</v>
      </c>
      <c r="BJ653" t="s">
        <v>78</v>
      </c>
      <c r="BK653" t="s">
        <v>78</v>
      </c>
      <c r="BL653" t="s">
        <v>78</v>
      </c>
      <c r="BM653" t="s">
        <v>78</v>
      </c>
      <c r="BN653" t="s">
        <v>55</v>
      </c>
      <c r="BO653" t="s">
        <v>55</v>
      </c>
      <c r="BP653" t="s">
        <v>78</v>
      </c>
      <c r="BQ653" t="s">
        <v>4468</v>
      </c>
      <c r="BR653">
        <v>1800</v>
      </c>
      <c r="BS653" s="45">
        <v>40353</v>
      </c>
      <c r="BT653" s="45">
        <v>40898</v>
      </c>
    </row>
    <row r="654" spans="1:72" x14ac:dyDescent="0.25">
      <c r="A654">
        <v>651</v>
      </c>
      <c r="B654">
        <v>47920</v>
      </c>
      <c r="C654">
        <v>54872</v>
      </c>
      <c r="D654" t="s">
        <v>3638</v>
      </c>
      <c r="E654" t="s">
        <v>6809</v>
      </c>
      <c r="F654">
        <v>0</v>
      </c>
      <c r="H654">
        <v>0</v>
      </c>
      <c r="J654">
        <v>0</v>
      </c>
      <c r="O654">
        <v>2132751</v>
      </c>
      <c r="P654">
        <v>6255752</v>
      </c>
      <c r="Q654">
        <v>3</v>
      </c>
      <c r="R654">
        <v>37.8474</v>
      </c>
      <c r="S654">
        <v>-121.5595</v>
      </c>
      <c r="T654" t="s">
        <v>1634</v>
      </c>
      <c r="U654" t="s">
        <v>3639</v>
      </c>
      <c r="V654" t="s">
        <v>87</v>
      </c>
      <c r="W654" t="s">
        <v>87</v>
      </c>
      <c r="X654" t="s">
        <v>4474</v>
      </c>
      <c r="Y654" t="s">
        <v>94</v>
      </c>
      <c r="Z654" t="s">
        <v>5217</v>
      </c>
      <c r="AA654" t="s">
        <v>3635</v>
      </c>
      <c r="AB654" t="s">
        <v>69</v>
      </c>
      <c r="AC654">
        <v>40955</v>
      </c>
      <c r="AD654" t="s">
        <v>4476</v>
      </c>
      <c r="AE654" t="s">
        <v>3435</v>
      </c>
      <c r="AF654" t="s">
        <v>4960</v>
      </c>
      <c r="AG654" t="s">
        <v>3633</v>
      </c>
      <c r="AH654" t="s">
        <v>6810</v>
      </c>
      <c r="AJ654" t="s">
        <v>3634</v>
      </c>
      <c r="AK654">
        <v>1</v>
      </c>
      <c r="AL654" t="s">
        <v>4474</v>
      </c>
      <c r="AM654" t="s">
        <v>78</v>
      </c>
      <c r="AN654">
        <v>180400030605</v>
      </c>
      <c r="AO654" t="s">
        <v>78</v>
      </c>
      <c r="AP654">
        <v>894</v>
      </c>
      <c r="AQ654" t="s">
        <v>78</v>
      </c>
      <c r="AR654" t="s">
        <v>4430</v>
      </c>
      <c r="AS654" t="s">
        <v>4431</v>
      </c>
      <c r="AT654" t="s">
        <v>78</v>
      </c>
      <c r="AU654" t="s">
        <v>78</v>
      </c>
      <c r="AV654" t="s">
        <v>78</v>
      </c>
      <c r="AW654" t="s">
        <v>78</v>
      </c>
      <c r="AX654" t="s">
        <v>78</v>
      </c>
      <c r="AY654" t="s">
        <v>78</v>
      </c>
      <c r="AZ654" t="s">
        <v>78</v>
      </c>
      <c r="BA654" t="s">
        <v>78</v>
      </c>
      <c r="BB654" t="s">
        <v>78</v>
      </c>
      <c r="BC654" t="s">
        <v>78</v>
      </c>
      <c r="BD654" t="s">
        <v>55</v>
      </c>
      <c r="BE654" t="s">
        <v>78</v>
      </c>
      <c r="BF654" t="s">
        <v>78</v>
      </c>
      <c r="BG654" t="s">
        <v>78</v>
      </c>
      <c r="BH654" t="s">
        <v>78</v>
      </c>
      <c r="BI654" t="s">
        <v>78</v>
      </c>
      <c r="BJ654" t="s">
        <v>78</v>
      </c>
      <c r="BK654" t="s">
        <v>78</v>
      </c>
      <c r="BL654" t="s">
        <v>78</v>
      </c>
      <c r="BM654" t="s">
        <v>78</v>
      </c>
      <c r="BN654" t="s">
        <v>55</v>
      </c>
      <c r="BO654" t="s">
        <v>55</v>
      </c>
      <c r="BP654" t="s">
        <v>78</v>
      </c>
      <c r="BQ654" t="s">
        <v>4432</v>
      </c>
      <c r="BR654">
        <v>1800</v>
      </c>
      <c r="BS654" s="45">
        <v>40361</v>
      </c>
      <c r="BT654" s="45">
        <v>40911</v>
      </c>
    </row>
    <row r="655" spans="1:72" x14ac:dyDescent="0.25">
      <c r="A655">
        <v>652</v>
      </c>
      <c r="B655">
        <v>46618</v>
      </c>
      <c r="C655">
        <v>54021</v>
      </c>
      <c r="D655" t="s">
        <v>2213</v>
      </c>
      <c r="E655" t="s">
        <v>6811</v>
      </c>
      <c r="F655">
        <v>5</v>
      </c>
      <c r="G655" t="s">
        <v>87</v>
      </c>
      <c r="H655">
        <v>3</v>
      </c>
      <c r="I655" t="s">
        <v>4421</v>
      </c>
      <c r="J655">
        <v>14</v>
      </c>
      <c r="L655" t="s">
        <v>4434</v>
      </c>
      <c r="M655" t="s">
        <v>4435</v>
      </c>
      <c r="N655" t="s">
        <v>4423</v>
      </c>
      <c r="O655">
        <v>1866801</v>
      </c>
      <c r="P655">
        <v>6675483</v>
      </c>
      <c r="Q655">
        <v>2</v>
      </c>
      <c r="R655">
        <v>38.287599999999998</v>
      </c>
      <c r="S655">
        <v>-121.6035</v>
      </c>
      <c r="T655" t="s">
        <v>216</v>
      </c>
      <c r="U655" t="s">
        <v>931</v>
      </c>
      <c r="V655" t="s">
        <v>87</v>
      </c>
      <c r="W655" t="s">
        <v>87</v>
      </c>
      <c r="X655" t="s">
        <v>4538</v>
      </c>
      <c r="Y655" t="s">
        <v>341</v>
      </c>
      <c r="Z655" t="s">
        <v>4539</v>
      </c>
      <c r="AA655" t="s">
        <v>2215</v>
      </c>
      <c r="AB655" t="s">
        <v>6812</v>
      </c>
      <c r="AC655">
        <v>40861</v>
      </c>
      <c r="AD655" t="s">
        <v>4476</v>
      </c>
      <c r="AE655" t="s">
        <v>4540</v>
      </c>
      <c r="AF655" t="s">
        <v>4546</v>
      </c>
      <c r="AG655" t="s">
        <v>2214</v>
      </c>
      <c r="AH655" t="s">
        <v>6813</v>
      </c>
      <c r="AI655" t="s">
        <v>6814</v>
      </c>
      <c r="AJ655" t="s">
        <v>2214</v>
      </c>
      <c r="AK655">
        <v>1</v>
      </c>
      <c r="AL655" t="s">
        <v>4538</v>
      </c>
      <c r="AM655" t="s">
        <v>78</v>
      </c>
      <c r="AN655">
        <v>180201630606</v>
      </c>
      <c r="AO655" t="s">
        <v>78</v>
      </c>
      <c r="AP655">
        <v>210</v>
      </c>
      <c r="AQ655" t="s">
        <v>78</v>
      </c>
      <c r="AR655" t="s">
        <v>4430</v>
      </c>
      <c r="AS655" t="s">
        <v>4431</v>
      </c>
      <c r="AT655" t="s">
        <v>78</v>
      </c>
      <c r="AU655" t="s">
        <v>78</v>
      </c>
      <c r="AV655" t="s">
        <v>78</v>
      </c>
      <c r="AW655" t="s">
        <v>78</v>
      </c>
      <c r="AX655" t="s">
        <v>78</v>
      </c>
      <c r="AY655" t="s">
        <v>78</v>
      </c>
      <c r="AZ655" t="s">
        <v>78</v>
      </c>
      <c r="BA655" t="s">
        <v>78</v>
      </c>
      <c r="BB655" t="s">
        <v>78</v>
      </c>
      <c r="BC655" t="s">
        <v>78</v>
      </c>
      <c r="BD655" t="s">
        <v>55</v>
      </c>
      <c r="BE655" t="s">
        <v>78</v>
      </c>
      <c r="BF655" t="s">
        <v>78</v>
      </c>
      <c r="BG655" t="s">
        <v>78</v>
      </c>
      <c r="BH655" t="s">
        <v>78</v>
      </c>
      <c r="BI655" t="s">
        <v>78</v>
      </c>
      <c r="BJ655" t="s">
        <v>78</v>
      </c>
      <c r="BK655" t="s">
        <v>78</v>
      </c>
      <c r="BL655" t="s">
        <v>78</v>
      </c>
      <c r="BM655" t="s">
        <v>78</v>
      </c>
      <c r="BN655" t="s">
        <v>55</v>
      </c>
      <c r="BO655" t="s">
        <v>55</v>
      </c>
      <c r="BP655" t="s">
        <v>78</v>
      </c>
      <c r="BQ655" t="s">
        <v>4468</v>
      </c>
      <c r="BR655">
        <v>1800</v>
      </c>
      <c r="BS655" s="45">
        <v>40357</v>
      </c>
      <c r="BT655" s="45">
        <v>40861</v>
      </c>
    </row>
    <row r="656" spans="1:72" x14ac:dyDescent="0.25">
      <c r="A656">
        <v>653</v>
      </c>
      <c r="B656">
        <v>48394</v>
      </c>
      <c r="C656">
        <v>55322</v>
      </c>
      <c r="D656" t="s">
        <v>3692</v>
      </c>
      <c r="E656" t="s">
        <v>6815</v>
      </c>
      <c r="F656">
        <v>0</v>
      </c>
      <c r="H656">
        <v>0</v>
      </c>
      <c r="J656">
        <v>0</v>
      </c>
      <c r="O656">
        <v>2158936</v>
      </c>
      <c r="P656">
        <v>6290966</v>
      </c>
      <c r="Q656">
        <v>3</v>
      </c>
      <c r="R656">
        <v>37.920299999999997</v>
      </c>
      <c r="S656">
        <v>-121.4385</v>
      </c>
      <c r="T656" t="s">
        <v>58</v>
      </c>
      <c r="U656" t="s">
        <v>2312</v>
      </c>
      <c r="V656" t="s">
        <v>87</v>
      </c>
      <c r="W656" t="s">
        <v>87</v>
      </c>
      <c r="X656" t="s">
        <v>4474</v>
      </c>
      <c r="Y656" t="s">
        <v>59</v>
      </c>
      <c r="Z656" t="s">
        <v>4853</v>
      </c>
      <c r="AA656" t="s">
        <v>3690</v>
      </c>
      <c r="AB656" t="s">
        <v>69</v>
      </c>
      <c r="AC656">
        <v>40977</v>
      </c>
      <c r="AD656" t="s">
        <v>4476</v>
      </c>
      <c r="AE656" t="s">
        <v>3435</v>
      </c>
      <c r="AF656" t="s">
        <v>4905</v>
      </c>
      <c r="AG656" t="s">
        <v>3688</v>
      </c>
      <c r="AH656" t="s">
        <v>6816</v>
      </c>
      <c r="AJ656" t="s">
        <v>3689</v>
      </c>
      <c r="AK656">
        <v>1</v>
      </c>
      <c r="AL656" t="s">
        <v>4474</v>
      </c>
      <c r="AM656" t="s">
        <v>78</v>
      </c>
      <c r="AN656">
        <v>180400030502</v>
      </c>
      <c r="AO656" t="s">
        <v>78</v>
      </c>
      <c r="AP656" t="s">
        <v>78</v>
      </c>
      <c r="AQ656" t="s">
        <v>78</v>
      </c>
      <c r="AR656" t="s">
        <v>4430</v>
      </c>
      <c r="AS656" t="s">
        <v>4431</v>
      </c>
      <c r="AT656" t="s">
        <v>78</v>
      </c>
      <c r="AU656" t="s">
        <v>78</v>
      </c>
      <c r="AV656" t="s">
        <v>78</v>
      </c>
      <c r="AW656" t="s">
        <v>78</v>
      </c>
      <c r="AX656" t="s">
        <v>78</v>
      </c>
      <c r="AY656" t="s">
        <v>78</v>
      </c>
      <c r="AZ656" t="s">
        <v>78</v>
      </c>
      <c r="BA656" t="s">
        <v>78</v>
      </c>
      <c r="BB656" t="s">
        <v>78</v>
      </c>
      <c r="BC656" t="s">
        <v>78</v>
      </c>
      <c r="BD656" t="s">
        <v>78</v>
      </c>
      <c r="BE656" t="s">
        <v>78</v>
      </c>
      <c r="BF656" t="s">
        <v>78</v>
      </c>
      <c r="BG656" t="s">
        <v>78</v>
      </c>
      <c r="BH656" t="s">
        <v>78</v>
      </c>
      <c r="BI656" t="s">
        <v>78</v>
      </c>
      <c r="BJ656" t="s">
        <v>78</v>
      </c>
      <c r="BK656" t="s">
        <v>78</v>
      </c>
      <c r="BL656" t="s">
        <v>55</v>
      </c>
      <c r="BM656" t="s">
        <v>78</v>
      </c>
      <c r="BN656" t="s">
        <v>55</v>
      </c>
      <c r="BO656" t="s">
        <v>55</v>
      </c>
      <c r="BP656" t="s">
        <v>78</v>
      </c>
      <c r="BQ656" t="s">
        <v>4432</v>
      </c>
      <c r="BR656">
        <v>1800</v>
      </c>
      <c r="BS656" s="45">
        <v>40360</v>
      </c>
      <c r="BT656" s="45">
        <v>40935</v>
      </c>
    </row>
    <row r="657" spans="1:72" x14ac:dyDescent="0.25">
      <c r="A657">
        <v>654</v>
      </c>
      <c r="B657">
        <v>48746</v>
      </c>
      <c r="C657">
        <v>56016</v>
      </c>
      <c r="D657" t="s">
        <v>3764</v>
      </c>
      <c r="E657" t="s">
        <v>6817</v>
      </c>
      <c r="F657">
        <v>0</v>
      </c>
      <c r="H657">
        <v>0</v>
      </c>
      <c r="J657">
        <v>0</v>
      </c>
      <c r="N657" t="s">
        <v>4423</v>
      </c>
      <c r="O657">
        <v>2203709</v>
      </c>
      <c r="P657">
        <v>6264466</v>
      </c>
      <c r="Q657">
        <v>3</v>
      </c>
      <c r="R657">
        <v>38.042499999999997</v>
      </c>
      <c r="S657">
        <v>-121.532</v>
      </c>
      <c r="T657" t="s">
        <v>1634</v>
      </c>
      <c r="U657" t="s">
        <v>604</v>
      </c>
      <c r="V657" t="s">
        <v>87</v>
      </c>
      <c r="W657" t="s">
        <v>87</v>
      </c>
      <c r="X657" t="s">
        <v>4474</v>
      </c>
      <c r="Y657" t="s">
        <v>59</v>
      </c>
      <c r="Z657" t="s">
        <v>4342</v>
      </c>
      <c r="AA657" t="s">
        <v>3736</v>
      </c>
      <c r="AB657" t="s">
        <v>5784</v>
      </c>
      <c r="AC657">
        <v>41003</v>
      </c>
      <c r="AD657" t="s">
        <v>4476</v>
      </c>
      <c r="AE657" t="s">
        <v>3435</v>
      </c>
      <c r="AF657" t="s">
        <v>4927</v>
      </c>
      <c r="AG657" t="s">
        <v>3725</v>
      </c>
      <c r="AH657" t="s">
        <v>5785</v>
      </c>
      <c r="AJ657" t="s">
        <v>3725</v>
      </c>
      <c r="AK657">
        <v>1</v>
      </c>
      <c r="AL657" t="s">
        <v>4474</v>
      </c>
      <c r="AM657" t="s">
        <v>78</v>
      </c>
      <c r="AN657">
        <v>180400030906</v>
      </c>
      <c r="AO657" t="s">
        <v>78</v>
      </c>
      <c r="AP657">
        <v>379.6</v>
      </c>
      <c r="AQ657" t="s">
        <v>78</v>
      </c>
      <c r="AR657" t="s">
        <v>4430</v>
      </c>
      <c r="AS657" t="s">
        <v>4431</v>
      </c>
      <c r="AT657" t="s">
        <v>78</v>
      </c>
      <c r="AU657" t="s">
        <v>78</v>
      </c>
      <c r="AV657" t="s">
        <v>78</v>
      </c>
      <c r="AW657" t="s">
        <v>78</v>
      </c>
      <c r="AX657" t="s">
        <v>78</v>
      </c>
      <c r="AY657" t="s">
        <v>78</v>
      </c>
      <c r="AZ657" t="s">
        <v>78</v>
      </c>
      <c r="BA657" t="s">
        <v>78</v>
      </c>
      <c r="BB657" t="s">
        <v>78</v>
      </c>
      <c r="BC657" t="s">
        <v>78</v>
      </c>
      <c r="BD657" t="s">
        <v>55</v>
      </c>
      <c r="BE657" t="s">
        <v>78</v>
      </c>
      <c r="BF657" t="s">
        <v>78</v>
      </c>
      <c r="BG657" t="s">
        <v>78</v>
      </c>
      <c r="BH657" t="s">
        <v>78</v>
      </c>
      <c r="BI657" t="s">
        <v>78</v>
      </c>
      <c r="BJ657" t="s">
        <v>78</v>
      </c>
      <c r="BK657" t="s">
        <v>78</v>
      </c>
      <c r="BL657" t="s">
        <v>78</v>
      </c>
      <c r="BM657" t="s">
        <v>78</v>
      </c>
      <c r="BN657" t="s">
        <v>55</v>
      </c>
      <c r="BO657" t="s">
        <v>55</v>
      </c>
      <c r="BP657" t="s">
        <v>78</v>
      </c>
      <c r="BQ657" t="s">
        <v>4432</v>
      </c>
      <c r="BR657">
        <v>1800</v>
      </c>
      <c r="BS657" s="45">
        <v>40358</v>
      </c>
      <c r="BT657" s="45">
        <v>40998</v>
      </c>
    </row>
    <row r="658" spans="1:72" x14ac:dyDescent="0.25">
      <c r="A658">
        <v>655</v>
      </c>
      <c r="B658">
        <v>46580</v>
      </c>
      <c r="C658">
        <v>53966</v>
      </c>
      <c r="D658" t="s">
        <v>2201</v>
      </c>
      <c r="E658" t="s">
        <v>6818</v>
      </c>
      <c r="F658">
        <v>0</v>
      </c>
      <c r="H658">
        <v>0</v>
      </c>
      <c r="J658">
        <v>0</v>
      </c>
      <c r="O658">
        <v>2232881</v>
      </c>
      <c r="P658">
        <v>6265297</v>
      </c>
      <c r="Q658">
        <v>3</v>
      </c>
      <c r="R658">
        <v>38.122700000000002</v>
      </c>
      <c r="S658">
        <v>-121.5303</v>
      </c>
      <c r="T658" t="s">
        <v>1373</v>
      </c>
      <c r="U658" t="s">
        <v>5589</v>
      </c>
      <c r="V658" t="s">
        <v>87</v>
      </c>
      <c r="W658" t="s">
        <v>87</v>
      </c>
      <c r="X658" t="s">
        <v>4474</v>
      </c>
      <c r="Y658" t="s">
        <v>59</v>
      </c>
      <c r="Z658" t="s">
        <v>4342</v>
      </c>
      <c r="AA658" t="s">
        <v>5178</v>
      </c>
      <c r="AB658" t="s">
        <v>6819</v>
      </c>
      <c r="AC658">
        <v>40857</v>
      </c>
      <c r="AD658" t="s">
        <v>4476</v>
      </c>
      <c r="AE658" t="s">
        <v>4558</v>
      </c>
      <c r="AF658" t="s">
        <v>5180</v>
      </c>
      <c r="AG658" t="s">
        <v>1756</v>
      </c>
      <c r="AH658" t="s">
        <v>6820</v>
      </c>
      <c r="AJ658" t="s">
        <v>1756</v>
      </c>
      <c r="AK658">
        <v>1</v>
      </c>
      <c r="AL658" t="s">
        <v>4474</v>
      </c>
      <c r="AM658" t="s">
        <v>78</v>
      </c>
      <c r="AN658">
        <v>180400121106</v>
      </c>
      <c r="AO658" t="s">
        <v>78</v>
      </c>
      <c r="AP658">
        <v>244.5</v>
      </c>
      <c r="AQ658" t="s">
        <v>78</v>
      </c>
      <c r="AR658" t="s">
        <v>4430</v>
      </c>
      <c r="AS658" t="s">
        <v>4431</v>
      </c>
      <c r="AT658" t="s">
        <v>78</v>
      </c>
      <c r="AU658" t="s">
        <v>78</v>
      </c>
      <c r="AV658" t="s">
        <v>78</v>
      </c>
      <c r="AW658" t="s">
        <v>78</v>
      </c>
      <c r="AX658" t="s">
        <v>78</v>
      </c>
      <c r="AY658" t="s">
        <v>55</v>
      </c>
      <c r="AZ658" t="s">
        <v>78</v>
      </c>
      <c r="BA658" t="s">
        <v>78</v>
      </c>
      <c r="BB658" t="s">
        <v>78</v>
      </c>
      <c r="BC658" t="s">
        <v>78</v>
      </c>
      <c r="BD658" t="s">
        <v>55</v>
      </c>
      <c r="BE658" t="s">
        <v>78</v>
      </c>
      <c r="BF658" t="s">
        <v>78</v>
      </c>
      <c r="BG658" t="s">
        <v>78</v>
      </c>
      <c r="BH658" t="s">
        <v>78</v>
      </c>
      <c r="BI658" t="s">
        <v>78</v>
      </c>
      <c r="BJ658" t="s">
        <v>78</v>
      </c>
      <c r="BK658" t="s">
        <v>78</v>
      </c>
      <c r="BL658" t="s">
        <v>78</v>
      </c>
      <c r="BM658" t="s">
        <v>78</v>
      </c>
      <c r="BN658" t="s">
        <v>55</v>
      </c>
      <c r="BO658" t="s">
        <v>55</v>
      </c>
      <c r="BP658" t="s">
        <v>78</v>
      </c>
      <c r="BQ658" t="s">
        <v>4432</v>
      </c>
      <c r="BR658">
        <v>1800</v>
      </c>
      <c r="BS658" s="45">
        <v>40359</v>
      </c>
      <c r="BT658" s="45">
        <v>40857</v>
      </c>
    </row>
    <row r="659" spans="1:72" x14ac:dyDescent="0.25">
      <c r="A659">
        <v>656</v>
      </c>
      <c r="B659">
        <v>46630</v>
      </c>
      <c r="C659">
        <v>54019</v>
      </c>
      <c r="D659" t="s">
        <v>2212</v>
      </c>
      <c r="E659" t="s">
        <v>6821</v>
      </c>
      <c r="F659">
        <v>0</v>
      </c>
      <c r="H659">
        <v>0</v>
      </c>
      <c r="J659">
        <v>0</v>
      </c>
      <c r="O659">
        <v>2241874</v>
      </c>
      <c r="P659">
        <v>6260297</v>
      </c>
      <c r="Q659">
        <v>3</v>
      </c>
      <c r="R659">
        <v>38.147199999999998</v>
      </c>
      <c r="S659">
        <v>-121.548</v>
      </c>
      <c r="T659" t="s">
        <v>1373</v>
      </c>
      <c r="U659" t="s">
        <v>5589</v>
      </c>
      <c r="V659" t="s">
        <v>87</v>
      </c>
      <c r="W659" t="s">
        <v>87</v>
      </c>
      <c r="X659" t="s">
        <v>4474</v>
      </c>
      <c r="Y659" t="s">
        <v>59</v>
      </c>
      <c r="Z659" t="s">
        <v>4613</v>
      </c>
      <c r="AA659" t="s">
        <v>5178</v>
      </c>
      <c r="AB659" t="s">
        <v>6822</v>
      </c>
      <c r="AC659">
        <v>40861</v>
      </c>
      <c r="AD659" t="s">
        <v>4476</v>
      </c>
      <c r="AE659" t="s">
        <v>4558</v>
      </c>
      <c r="AF659" t="s">
        <v>5180</v>
      </c>
      <c r="AG659" t="s">
        <v>1756</v>
      </c>
      <c r="AH659" t="s">
        <v>6823</v>
      </c>
      <c r="AJ659" t="s">
        <v>1756</v>
      </c>
      <c r="AK659">
        <v>1</v>
      </c>
      <c r="AL659" t="s">
        <v>4474</v>
      </c>
      <c r="AM659" t="s">
        <v>78</v>
      </c>
      <c r="AN659">
        <v>180400121106</v>
      </c>
      <c r="AO659" t="s">
        <v>78</v>
      </c>
      <c r="AP659">
        <v>191.6</v>
      </c>
      <c r="AQ659" t="s">
        <v>78</v>
      </c>
      <c r="AR659" t="s">
        <v>4430</v>
      </c>
      <c r="AS659" t="s">
        <v>4431</v>
      </c>
      <c r="AT659" t="s">
        <v>78</v>
      </c>
      <c r="AU659" t="s">
        <v>78</v>
      </c>
      <c r="AV659" t="s">
        <v>78</v>
      </c>
      <c r="AW659" t="s">
        <v>78</v>
      </c>
      <c r="AX659" t="s">
        <v>78</v>
      </c>
      <c r="AY659" t="s">
        <v>55</v>
      </c>
      <c r="AZ659" t="s">
        <v>78</v>
      </c>
      <c r="BA659" t="s">
        <v>78</v>
      </c>
      <c r="BB659" t="s">
        <v>78</v>
      </c>
      <c r="BC659" t="s">
        <v>78</v>
      </c>
      <c r="BD659" t="s">
        <v>55</v>
      </c>
      <c r="BE659" t="s">
        <v>78</v>
      </c>
      <c r="BF659" t="s">
        <v>78</v>
      </c>
      <c r="BG659" t="s">
        <v>78</v>
      </c>
      <c r="BH659" t="s">
        <v>78</v>
      </c>
      <c r="BI659" t="s">
        <v>78</v>
      </c>
      <c r="BJ659" t="s">
        <v>78</v>
      </c>
      <c r="BK659" t="s">
        <v>78</v>
      </c>
      <c r="BL659" t="s">
        <v>78</v>
      </c>
      <c r="BM659" t="s">
        <v>78</v>
      </c>
      <c r="BN659" t="s">
        <v>55</v>
      </c>
      <c r="BO659" t="s">
        <v>55</v>
      </c>
      <c r="BP659" t="s">
        <v>78</v>
      </c>
      <c r="BQ659" t="s">
        <v>4432</v>
      </c>
      <c r="BR659">
        <v>1800</v>
      </c>
      <c r="BS659" s="45">
        <v>40359</v>
      </c>
      <c r="BT659" s="45">
        <v>40861</v>
      </c>
    </row>
    <row r="660" spans="1:72" x14ac:dyDescent="0.25">
      <c r="A660">
        <v>657</v>
      </c>
      <c r="B660">
        <v>47375</v>
      </c>
      <c r="C660">
        <v>54413</v>
      </c>
      <c r="D660" t="s">
        <v>3282</v>
      </c>
      <c r="E660" t="s">
        <v>6824</v>
      </c>
      <c r="F660">
        <v>1</v>
      </c>
      <c r="G660" t="s">
        <v>4420</v>
      </c>
      <c r="H660">
        <v>5</v>
      </c>
      <c r="I660" t="s">
        <v>4421</v>
      </c>
      <c r="J660">
        <v>23</v>
      </c>
      <c r="N660" t="s">
        <v>4423</v>
      </c>
      <c r="O660">
        <v>2125886</v>
      </c>
      <c r="P660">
        <v>6305655</v>
      </c>
      <c r="Q660">
        <v>3</v>
      </c>
      <c r="R660">
        <v>37.83</v>
      </c>
      <c r="S660">
        <v>-121.3865</v>
      </c>
      <c r="T660" t="s">
        <v>596</v>
      </c>
      <c r="U660" t="s">
        <v>692</v>
      </c>
      <c r="V660" t="s">
        <v>87</v>
      </c>
      <c r="W660" t="s">
        <v>87</v>
      </c>
      <c r="X660" t="s">
        <v>4474</v>
      </c>
      <c r="Y660" t="s">
        <v>59</v>
      </c>
      <c r="Z660" t="s">
        <v>4134</v>
      </c>
      <c r="AA660" t="s">
        <v>725</v>
      </c>
      <c r="AB660" t="s">
        <v>5101</v>
      </c>
      <c r="AC660">
        <v>40907</v>
      </c>
      <c r="AD660" t="s">
        <v>4476</v>
      </c>
      <c r="AE660" t="s">
        <v>3435</v>
      </c>
      <c r="AF660" t="s">
        <v>4927</v>
      </c>
      <c r="AG660" t="s">
        <v>3283</v>
      </c>
      <c r="AH660" t="s">
        <v>6825</v>
      </c>
      <c r="AI660" t="s">
        <v>6826</v>
      </c>
      <c r="AJ660" t="s">
        <v>3284</v>
      </c>
      <c r="AK660" t="s">
        <v>78</v>
      </c>
      <c r="AL660" t="s">
        <v>78</v>
      </c>
      <c r="AM660" t="s">
        <v>78</v>
      </c>
      <c r="AN660" t="s">
        <v>78</v>
      </c>
      <c r="AO660" t="s">
        <v>78</v>
      </c>
      <c r="AP660">
        <v>205</v>
      </c>
      <c r="AQ660" t="s">
        <v>78</v>
      </c>
      <c r="AR660" t="s">
        <v>4430</v>
      </c>
      <c r="AS660" t="s">
        <v>4529</v>
      </c>
      <c r="AT660" t="s">
        <v>78</v>
      </c>
      <c r="AU660" t="s">
        <v>78</v>
      </c>
      <c r="AV660" t="s">
        <v>78</v>
      </c>
      <c r="AW660" t="s">
        <v>78</v>
      </c>
      <c r="AX660" t="s">
        <v>78</v>
      </c>
      <c r="AY660" t="s">
        <v>78</v>
      </c>
      <c r="AZ660" t="s">
        <v>78</v>
      </c>
      <c r="BA660" t="s">
        <v>78</v>
      </c>
      <c r="BB660" t="s">
        <v>78</v>
      </c>
      <c r="BC660" t="s">
        <v>78</v>
      </c>
      <c r="BD660" t="s">
        <v>55</v>
      </c>
      <c r="BE660" t="s">
        <v>78</v>
      </c>
      <c r="BF660" t="s">
        <v>78</v>
      </c>
      <c r="BG660" t="s">
        <v>78</v>
      </c>
      <c r="BH660" t="s">
        <v>78</v>
      </c>
      <c r="BI660" t="s">
        <v>78</v>
      </c>
      <c r="BJ660" t="s">
        <v>78</v>
      </c>
      <c r="BK660" t="s">
        <v>78</v>
      </c>
      <c r="BL660" t="s">
        <v>78</v>
      </c>
      <c r="BM660" t="s">
        <v>78</v>
      </c>
      <c r="BN660" t="s">
        <v>55</v>
      </c>
      <c r="BO660" t="s">
        <v>55</v>
      </c>
      <c r="BP660" t="s">
        <v>78</v>
      </c>
      <c r="BQ660" t="s">
        <v>4468</v>
      </c>
      <c r="BR660">
        <v>1800</v>
      </c>
      <c r="BS660" s="45">
        <v>40359</v>
      </c>
      <c r="BT660" s="45">
        <v>40896</v>
      </c>
    </row>
    <row r="661" spans="1:72" x14ac:dyDescent="0.25">
      <c r="A661">
        <v>658</v>
      </c>
      <c r="B661">
        <v>47376</v>
      </c>
      <c r="C661">
        <v>54416</v>
      </c>
      <c r="D661" t="s">
        <v>3288</v>
      </c>
      <c r="E661" t="s">
        <v>6827</v>
      </c>
      <c r="F661">
        <v>1</v>
      </c>
      <c r="G661" t="s">
        <v>4420</v>
      </c>
      <c r="H661">
        <v>4</v>
      </c>
      <c r="I661" t="s">
        <v>4421</v>
      </c>
      <c r="J661">
        <v>33</v>
      </c>
      <c r="N661" t="s">
        <v>4423</v>
      </c>
      <c r="O661">
        <v>2117562</v>
      </c>
      <c r="P661">
        <v>6262763</v>
      </c>
      <c r="Q661">
        <v>3</v>
      </c>
      <c r="R661">
        <v>37.805900000000001</v>
      </c>
      <c r="S661">
        <v>-121.5346</v>
      </c>
      <c r="T661" t="s">
        <v>596</v>
      </c>
      <c r="U661" t="s">
        <v>397</v>
      </c>
      <c r="V661" t="s">
        <v>87</v>
      </c>
      <c r="W661" t="s">
        <v>87</v>
      </c>
      <c r="X661" t="s">
        <v>4474</v>
      </c>
      <c r="Y661" t="s">
        <v>59</v>
      </c>
      <c r="Z661" t="s">
        <v>5217</v>
      </c>
      <c r="AA661" t="s">
        <v>2887</v>
      </c>
      <c r="AB661" t="s">
        <v>5101</v>
      </c>
      <c r="AC661">
        <v>40907</v>
      </c>
      <c r="AD661" t="s">
        <v>4476</v>
      </c>
      <c r="AE661" t="s">
        <v>3435</v>
      </c>
      <c r="AF661" t="s">
        <v>4960</v>
      </c>
      <c r="AG661" t="s">
        <v>2886</v>
      </c>
      <c r="AH661" t="s">
        <v>6828</v>
      </c>
      <c r="AI661" t="s">
        <v>6829</v>
      </c>
      <c r="AJ661" t="s">
        <v>2886</v>
      </c>
      <c r="AK661">
        <v>1</v>
      </c>
      <c r="AL661" t="s">
        <v>4474</v>
      </c>
      <c r="AM661" t="s">
        <v>78</v>
      </c>
      <c r="AN661">
        <v>180400030605</v>
      </c>
      <c r="AO661" t="s">
        <v>78</v>
      </c>
      <c r="AP661">
        <v>179</v>
      </c>
      <c r="AQ661" t="s">
        <v>78</v>
      </c>
      <c r="AR661" t="s">
        <v>4430</v>
      </c>
      <c r="AS661" t="s">
        <v>4431</v>
      </c>
      <c r="AT661" t="s">
        <v>78</v>
      </c>
      <c r="AU661" t="s">
        <v>78</v>
      </c>
      <c r="AV661" t="s">
        <v>78</v>
      </c>
      <c r="AW661" t="s">
        <v>78</v>
      </c>
      <c r="AX661" t="s">
        <v>78</v>
      </c>
      <c r="AY661" t="s">
        <v>78</v>
      </c>
      <c r="AZ661" t="s">
        <v>78</v>
      </c>
      <c r="BA661" t="s">
        <v>78</v>
      </c>
      <c r="BB661" t="s">
        <v>78</v>
      </c>
      <c r="BC661" t="s">
        <v>78</v>
      </c>
      <c r="BD661" t="s">
        <v>55</v>
      </c>
      <c r="BE661" t="s">
        <v>78</v>
      </c>
      <c r="BF661" t="s">
        <v>78</v>
      </c>
      <c r="BG661" t="s">
        <v>78</v>
      </c>
      <c r="BH661" t="s">
        <v>78</v>
      </c>
      <c r="BI661" t="s">
        <v>78</v>
      </c>
      <c r="BJ661" t="s">
        <v>78</v>
      </c>
      <c r="BK661" t="s">
        <v>78</v>
      </c>
      <c r="BL661" t="s">
        <v>78</v>
      </c>
      <c r="BM661" t="s">
        <v>78</v>
      </c>
      <c r="BN661" t="s">
        <v>55</v>
      </c>
      <c r="BO661" t="s">
        <v>55</v>
      </c>
      <c r="BP661" t="s">
        <v>78</v>
      </c>
      <c r="BQ661" t="s">
        <v>4468</v>
      </c>
      <c r="BR661">
        <v>1800</v>
      </c>
      <c r="BS661" s="45">
        <v>40359</v>
      </c>
      <c r="BT661" s="45">
        <v>40896</v>
      </c>
    </row>
    <row r="662" spans="1:72" x14ac:dyDescent="0.25">
      <c r="A662">
        <v>659</v>
      </c>
      <c r="B662">
        <v>47394</v>
      </c>
      <c r="C662">
        <v>54420</v>
      </c>
      <c r="D662" t="s">
        <v>3289</v>
      </c>
      <c r="E662" t="s">
        <v>6830</v>
      </c>
      <c r="F662">
        <v>1</v>
      </c>
      <c r="G662" t="s">
        <v>4420</v>
      </c>
      <c r="H662">
        <v>5</v>
      </c>
      <c r="I662" t="s">
        <v>4421</v>
      </c>
      <c r="J662">
        <v>27</v>
      </c>
      <c r="N662" t="s">
        <v>4423</v>
      </c>
      <c r="O662">
        <v>2122485</v>
      </c>
      <c r="P662">
        <v>6298787</v>
      </c>
      <c r="Q662">
        <v>3</v>
      </c>
      <c r="R662">
        <v>37.820500000000003</v>
      </c>
      <c r="S662">
        <v>-121.4101</v>
      </c>
      <c r="T662" t="s">
        <v>596</v>
      </c>
      <c r="U662" t="s">
        <v>647</v>
      </c>
      <c r="V662" t="s">
        <v>87</v>
      </c>
      <c r="W662" t="s">
        <v>87</v>
      </c>
      <c r="X662" t="s">
        <v>4474</v>
      </c>
      <c r="Y662" t="s">
        <v>59</v>
      </c>
      <c r="Z662" t="s">
        <v>4134</v>
      </c>
      <c r="AA662" t="s">
        <v>3290</v>
      </c>
      <c r="AB662" t="s">
        <v>5101</v>
      </c>
      <c r="AC662">
        <v>40907</v>
      </c>
      <c r="AD662" t="s">
        <v>4476</v>
      </c>
      <c r="AE662" t="s">
        <v>3435</v>
      </c>
      <c r="AF662" t="s">
        <v>2227</v>
      </c>
      <c r="AG662" t="s">
        <v>3283</v>
      </c>
      <c r="AH662" t="s">
        <v>6831</v>
      </c>
      <c r="AI662" t="s">
        <v>6832</v>
      </c>
      <c r="AJ662" t="s">
        <v>3284</v>
      </c>
      <c r="AK662">
        <v>1</v>
      </c>
      <c r="AL662" t="s">
        <v>4474</v>
      </c>
      <c r="AM662" t="s">
        <v>78</v>
      </c>
      <c r="AN662">
        <v>180400030901</v>
      </c>
      <c r="AO662" t="s">
        <v>78</v>
      </c>
      <c r="AP662">
        <v>1231.7</v>
      </c>
      <c r="AQ662" t="s">
        <v>78</v>
      </c>
      <c r="AR662" t="s">
        <v>4430</v>
      </c>
      <c r="AS662" t="s">
        <v>4431</v>
      </c>
      <c r="AT662" t="s">
        <v>78</v>
      </c>
      <c r="AU662" t="s">
        <v>78</v>
      </c>
      <c r="AV662" t="s">
        <v>78</v>
      </c>
      <c r="AW662" t="s">
        <v>78</v>
      </c>
      <c r="AX662" t="s">
        <v>78</v>
      </c>
      <c r="AY662" t="s">
        <v>78</v>
      </c>
      <c r="AZ662" t="s">
        <v>78</v>
      </c>
      <c r="BA662" t="s">
        <v>78</v>
      </c>
      <c r="BB662" t="s">
        <v>78</v>
      </c>
      <c r="BC662" t="s">
        <v>78</v>
      </c>
      <c r="BD662" t="s">
        <v>55</v>
      </c>
      <c r="BE662" t="s">
        <v>78</v>
      </c>
      <c r="BF662" t="s">
        <v>78</v>
      </c>
      <c r="BG662" t="s">
        <v>78</v>
      </c>
      <c r="BH662" t="s">
        <v>78</v>
      </c>
      <c r="BI662" t="s">
        <v>78</v>
      </c>
      <c r="BJ662" t="s">
        <v>78</v>
      </c>
      <c r="BK662" t="s">
        <v>78</v>
      </c>
      <c r="BL662" t="s">
        <v>78</v>
      </c>
      <c r="BM662" t="s">
        <v>78</v>
      </c>
      <c r="BN662" t="s">
        <v>55</v>
      </c>
      <c r="BO662" t="s">
        <v>55</v>
      </c>
      <c r="BP662" t="s">
        <v>78</v>
      </c>
      <c r="BQ662" t="s">
        <v>4468</v>
      </c>
      <c r="BR662">
        <v>1800</v>
      </c>
      <c r="BS662" s="45">
        <v>40359</v>
      </c>
      <c r="BT662" s="45">
        <v>40896</v>
      </c>
    </row>
    <row r="663" spans="1:72" x14ac:dyDescent="0.25">
      <c r="A663">
        <v>660</v>
      </c>
      <c r="B663">
        <v>47904</v>
      </c>
      <c r="C663">
        <v>55502</v>
      </c>
      <c r="D663" t="s">
        <v>3490</v>
      </c>
      <c r="E663" t="s">
        <v>6833</v>
      </c>
      <c r="F663">
        <v>2</v>
      </c>
      <c r="G663" t="s">
        <v>87</v>
      </c>
      <c r="H663">
        <v>5</v>
      </c>
      <c r="I663" t="s">
        <v>4421</v>
      </c>
      <c r="J663">
        <v>18</v>
      </c>
      <c r="L663" t="s">
        <v>4448</v>
      </c>
      <c r="M663" t="s">
        <v>4448</v>
      </c>
      <c r="N663" t="s">
        <v>4423</v>
      </c>
      <c r="O663">
        <v>2197183</v>
      </c>
      <c r="P663">
        <v>6281040</v>
      </c>
      <c r="Q663">
        <v>3</v>
      </c>
      <c r="R663">
        <v>38.025100000000002</v>
      </c>
      <c r="S663">
        <v>-121.4743</v>
      </c>
      <c r="T663" t="s">
        <v>57</v>
      </c>
      <c r="U663" t="s">
        <v>3491</v>
      </c>
      <c r="V663" t="s">
        <v>87</v>
      </c>
      <c r="W663" t="s">
        <v>87</v>
      </c>
      <c r="X663" t="s">
        <v>4474</v>
      </c>
      <c r="Y663" t="s">
        <v>59</v>
      </c>
      <c r="Z663" t="s">
        <v>4334</v>
      </c>
      <c r="AA663" t="s">
        <v>3476</v>
      </c>
      <c r="AB663" t="s">
        <v>6834</v>
      </c>
      <c r="AC663">
        <v>40949</v>
      </c>
      <c r="AD663" t="s">
        <v>4476</v>
      </c>
      <c r="AE663" t="s">
        <v>3435</v>
      </c>
      <c r="AF663" t="s">
        <v>4884</v>
      </c>
      <c r="AG663" t="s">
        <v>3331</v>
      </c>
      <c r="AH663" t="s">
        <v>6835</v>
      </c>
      <c r="AI663" t="s">
        <v>6836</v>
      </c>
      <c r="AJ663" t="s">
        <v>3331</v>
      </c>
      <c r="AK663">
        <v>1</v>
      </c>
      <c r="AL663" t="s">
        <v>4474</v>
      </c>
      <c r="AM663" t="s">
        <v>78</v>
      </c>
      <c r="AN663">
        <v>180400030503</v>
      </c>
      <c r="AO663" t="s">
        <v>78</v>
      </c>
      <c r="AP663" t="s">
        <v>78</v>
      </c>
      <c r="AQ663" t="s">
        <v>78</v>
      </c>
      <c r="AR663" t="s">
        <v>4430</v>
      </c>
      <c r="AS663" t="s">
        <v>4431</v>
      </c>
      <c r="AT663" t="s">
        <v>78</v>
      </c>
      <c r="AU663" t="s">
        <v>78</v>
      </c>
      <c r="AV663" t="s">
        <v>78</v>
      </c>
      <c r="AW663" t="s">
        <v>78</v>
      </c>
      <c r="AX663" t="s">
        <v>78</v>
      </c>
      <c r="AY663" t="s">
        <v>78</v>
      </c>
      <c r="AZ663" t="s">
        <v>78</v>
      </c>
      <c r="BA663" t="s">
        <v>78</v>
      </c>
      <c r="BB663" t="s">
        <v>78</v>
      </c>
      <c r="BC663" t="s">
        <v>78</v>
      </c>
      <c r="BD663" t="s">
        <v>55</v>
      </c>
      <c r="BE663" t="s">
        <v>78</v>
      </c>
      <c r="BF663" t="s">
        <v>78</v>
      </c>
      <c r="BG663" t="s">
        <v>78</v>
      </c>
      <c r="BH663" t="s">
        <v>78</v>
      </c>
      <c r="BI663" t="s">
        <v>78</v>
      </c>
      <c r="BJ663" t="s">
        <v>78</v>
      </c>
      <c r="BK663" t="s">
        <v>78</v>
      </c>
      <c r="BL663" t="s">
        <v>78</v>
      </c>
      <c r="BM663" t="s">
        <v>78</v>
      </c>
      <c r="BN663" t="s">
        <v>55</v>
      </c>
      <c r="BO663" t="s">
        <v>55</v>
      </c>
      <c r="BP663" t="s">
        <v>78</v>
      </c>
      <c r="BQ663" t="s">
        <v>4432</v>
      </c>
      <c r="BR663">
        <v>1800</v>
      </c>
      <c r="BS663" s="45">
        <v>40359</v>
      </c>
      <c r="BT663" s="45">
        <v>40942</v>
      </c>
    </row>
    <row r="664" spans="1:72" x14ac:dyDescent="0.25">
      <c r="A664">
        <v>661</v>
      </c>
      <c r="B664">
        <v>47203</v>
      </c>
      <c r="C664">
        <v>54338</v>
      </c>
      <c r="D664" t="s">
        <v>2768</v>
      </c>
      <c r="E664" t="s">
        <v>6837</v>
      </c>
      <c r="F664">
        <v>0</v>
      </c>
      <c r="H664">
        <v>0</v>
      </c>
      <c r="J664">
        <v>0</v>
      </c>
      <c r="O664">
        <v>2167513</v>
      </c>
      <c r="P664">
        <v>6310026</v>
      </c>
      <c r="Q664">
        <v>3</v>
      </c>
      <c r="R664">
        <v>37.944400000000002</v>
      </c>
      <c r="S664">
        <v>-121.37269999999999</v>
      </c>
      <c r="T664" t="s">
        <v>1634</v>
      </c>
      <c r="U664" t="s">
        <v>1703</v>
      </c>
      <c r="V664" t="s">
        <v>87</v>
      </c>
      <c r="W664" t="s">
        <v>87</v>
      </c>
      <c r="X664" t="s">
        <v>4474</v>
      </c>
      <c r="Y664" t="s">
        <v>59</v>
      </c>
      <c r="Z664" t="s">
        <v>4511</v>
      </c>
      <c r="AA664" t="s">
        <v>2397</v>
      </c>
      <c r="AB664" t="s">
        <v>6838</v>
      </c>
      <c r="AC664">
        <v>40899</v>
      </c>
      <c r="AD664" t="s">
        <v>4476</v>
      </c>
      <c r="AE664" t="s">
        <v>3435</v>
      </c>
      <c r="AF664" t="s">
        <v>4905</v>
      </c>
      <c r="AG664" t="s">
        <v>2769</v>
      </c>
      <c r="AH664" t="s">
        <v>6839</v>
      </c>
      <c r="AJ664" t="s">
        <v>2770</v>
      </c>
      <c r="AK664">
        <v>1</v>
      </c>
      <c r="AL664" t="s">
        <v>4474</v>
      </c>
      <c r="AM664" t="s">
        <v>78</v>
      </c>
      <c r="AN664">
        <v>180400030502</v>
      </c>
      <c r="AO664" t="s">
        <v>78</v>
      </c>
      <c r="AP664" t="s">
        <v>78</v>
      </c>
      <c r="AQ664" t="s">
        <v>78</v>
      </c>
      <c r="AR664" t="s">
        <v>4430</v>
      </c>
      <c r="AS664" t="s">
        <v>4431</v>
      </c>
      <c r="AT664" t="s">
        <v>78</v>
      </c>
      <c r="AU664" t="s">
        <v>78</v>
      </c>
      <c r="AV664" t="s">
        <v>78</v>
      </c>
      <c r="AW664" t="s">
        <v>78</v>
      </c>
      <c r="AX664" t="s">
        <v>78</v>
      </c>
      <c r="AY664" t="s">
        <v>78</v>
      </c>
      <c r="AZ664" t="s">
        <v>78</v>
      </c>
      <c r="BA664" t="s">
        <v>78</v>
      </c>
      <c r="BB664" t="s">
        <v>78</v>
      </c>
      <c r="BC664" t="s">
        <v>78</v>
      </c>
      <c r="BD664" t="s">
        <v>55</v>
      </c>
      <c r="BE664" t="s">
        <v>78</v>
      </c>
      <c r="BF664" t="s">
        <v>78</v>
      </c>
      <c r="BG664" t="s">
        <v>78</v>
      </c>
      <c r="BH664" t="s">
        <v>78</v>
      </c>
      <c r="BI664" t="s">
        <v>78</v>
      </c>
      <c r="BJ664" t="s">
        <v>78</v>
      </c>
      <c r="BK664" t="s">
        <v>78</v>
      </c>
      <c r="BL664" t="s">
        <v>78</v>
      </c>
      <c r="BM664" t="s">
        <v>78</v>
      </c>
      <c r="BN664" t="s">
        <v>55</v>
      </c>
      <c r="BO664" t="s">
        <v>55</v>
      </c>
      <c r="BP664" t="s">
        <v>78</v>
      </c>
      <c r="BQ664" t="s">
        <v>4432</v>
      </c>
      <c r="BR664">
        <v>1800</v>
      </c>
      <c r="BS664" s="45">
        <v>40359</v>
      </c>
      <c r="BT664" s="45">
        <v>40892</v>
      </c>
    </row>
    <row r="665" spans="1:72" x14ac:dyDescent="0.25">
      <c r="A665">
        <v>662</v>
      </c>
      <c r="B665">
        <v>47694</v>
      </c>
      <c r="C665">
        <v>54708</v>
      </c>
      <c r="D665" t="s">
        <v>3379</v>
      </c>
      <c r="E665" t="s">
        <v>6840</v>
      </c>
      <c r="F665">
        <v>0</v>
      </c>
      <c r="H665">
        <v>0</v>
      </c>
      <c r="J665">
        <v>0</v>
      </c>
      <c r="O665">
        <v>2239006</v>
      </c>
      <c r="P665">
        <v>6289022</v>
      </c>
      <c r="Q665">
        <v>3</v>
      </c>
      <c r="R665">
        <v>38.1402</v>
      </c>
      <c r="S665">
        <v>-121.44799999999999</v>
      </c>
      <c r="T665" t="s">
        <v>1373</v>
      </c>
      <c r="U665" t="s">
        <v>4858</v>
      </c>
      <c r="V665" t="s">
        <v>87</v>
      </c>
      <c r="W665" t="s">
        <v>87</v>
      </c>
      <c r="X665" t="s">
        <v>4474</v>
      </c>
      <c r="Y665" t="s">
        <v>59</v>
      </c>
      <c r="Z665" t="s">
        <v>4859</v>
      </c>
      <c r="AA665" t="s">
        <v>1780</v>
      </c>
      <c r="AB665" t="s">
        <v>6841</v>
      </c>
      <c r="AC665">
        <v>40919</v>
      </c>
      <c r="AD665" t="s">
        <v>4476</v>
      </c>
      <c r="AE665" t="s">
        <v>4558</v>
      </c>
      <c r="AF665" t="s">
        <v>4106</v>
      </c>
      <c r="AG665" t="s">
        <v>3380</v>
      </c>
      <c r="AH665" t="s">
        <v>6842</v>
      </c>
      <c r="AJ665" t="s">
        <v>6843</v>
      </c>
      <c r="AK665">
        <v>1</v>
      </c>
      <c r="AL665" t="s">
        <v>4474</v>
      </c>
      <c r="AM665" t="s">
        <v>78</v>
      </c>
      <c r="AN665">
        <v>180400121105</v>
      </c>
      <c r="AO665" t="s">
        <v>78</v>
      </c>
      <c r="AP665">
        <v>616.79999999999995</v>
      </c>
      <c r="AQ665" t="s">
        <v>78</v>
      </c>
      <c r="AR665" t="s">
        <v>4430</v>
      </c>
      <c r="AS665" t="s">
        <v>4431</v>
      </c>
      <c r="AT665" t="s">
        <v>78</v>
      </c>
      <c r="AU665" t="s">
        <v>78</v>
      </c>
      <c r="AV665" t="s">
        <v>78</v>
      </c>
      <c r="AW665" t="s">
        <v>78</v>
      </c>
      <c r="AX665" t="s">
        <v>78</v>
      </c>
      <c r="AY665" t="s">
        <v>78</v>
      </c>
      <c r="AZ665" t="s">
        <v>78</v>
      </c>
      <c r="BA665" t="s">
        <v>78</v>
      </c>
      <c r="BB665" t="s">
        <v>78</v>
      </c>
      <c r="BC665" t="s">
        <v>78</v>
      </c>
      <c r="BD665" t="s">
        <v>55</v>
      </c>
      <c r="BE665" t="s">
        <v>78</v>
      </c>
      <c r="BF665" t="s">
        <v>78</v>
      </c>
      <c r="BG665" t="s">
        <v>78</v>
      </c>
      <c r="BH665" t="s">
        <v>78</v>
      </c>
      <c r="BI665" t="s">
        <v>78</v>
      </c>
      <c r="BJ665" t="s">
        <v>78</v>
      </c>
      <c r="BK665" t="s">
        <v>78</v>
      </c>
      <c r="BL665" t="s">
        <v>78</v>
      </c>
      <c r="BM665" t="s">
        <v>78</v>
      </c>
      <c r="BN665" t="s">
        <v>55</v>
      </c>
      <c r="BO665" t="s">
        <v>55</v>
      </c>
      <c r="BP665" t="s">
        <v>78</v>
      </c>
      <c r="BQ665" t="s">
        <v>4468</v>
      </c>
      <c r="BR665">
        <v>1800</v>
      </c>
      <c r="BS665" s="45">
        <v>40365</v>
      </c>
      <c r="BT665" s="45">
        <v>40905</v>
      </c>
    </row>
    <row r="666" spans="1:72" x14ac:dyDescent="0.25">
      <c r="A666">
        <v>663</v>
      </c>
      <c r="B666">
        <v>47696</v>
      </c>
      <c r="C666">
        <v>54653</v>
      </c>
      <c r="D666" t="s">
        <v>3385</v>
      </c>
      <c r="E666" t="s">
        <v>6844</v>
      </c>
      <c r="F666">
        <v>3</v>
      </c>
      <c r="G666" t="s">
        <v>4628</v>
      </c>
      <c r="H666">
        <v>3</v>
      </c>
      <c r="I666" t="s">
        <v>4421</v>
      </c>
      <c r="J666">
        <v>12</v>
      </c>
      <c r="N666" t="s">
        <v>4423</v>
      </c>
      <c r="O666">
        <v>1805654</v>
      </c>
      <c r="P666">
        <v>6680594</v>
      </c>
      <c r="Q666">
        <v>2</v>
      </c>
      <c r="R666">
        <v>38.119599999999998</v>
      </c>
      <c r="S666">
        <v>-121.5866</v>
      </c>
      <c r="T666" t="s">
        <v>306</v>
      </c>
      <c r="U666" t="s">
        <v>1214</v>
      </c>
      <c r="V666" t="s">
        <v>87</v>
      </c>
      <c r="W666" t="s">
        <v>87</v>
      </c>
      <c r="X666" t="s">
        <v>4538</v>
      </c>
      <c r="Y666" t="s">
        <v>341</v>
      </c>
      <c r="Z666" t="s">
        <v>4342</v>
      </c>
      <c r="AA666" t="s">
        <v>6845</v>
      </c>
      <c r="AB666" t="s">
        <v>5906</v>
      </c>
      <c r="AC666">
        <v>40919</v>
      </c>
      <c r="AD666" t="s">
        <v>4476</v>
      </c>
      <c r="AE666" t="s">
        <v>4540</v>
      </c>
      <c r="AF666" t="s">
        <v>5098</v>
      </c>
      <c r="AG666" t="s">
        <v>3386</v>
      </c>
      <c r="AH666" t="s">
        <v>6846</v>
      </c>
      <c r="AI666" t="s">
        <v>6847</v>
      </c>
      <c r="AJ666" t="s">
        <v>6848</v>
      </c>
      <c r="AK666">
        <v>1</v>
      </c>
      <c r="AL666" t="s">
        <v>4538</v>
      </c>
      <c r="AM666" t="s">
        <v>78</v>
      </c>
      <c r="AN666">
        <v>180201630703</v>
      </c>
      <c r="AO666" t="s">
        <v>78</v>
      </c>
      <c r="AP666">
        <v>100</v>
      </c>
      <c r="AQ666" t="s">
        <v>78</v>
      </c>
      <c r="AR666" t="s">
        <v>4430</v>
      </c>
      <c r="AS666" t="s">
        <v>4431</v>
      </c>
      <c r="AT666" t="s">
        <v>78</v>
      </c>
      <c r="AU666" t="s">
        <v>78</v>
      </c>
      <c r="AV666" t="s">
        <v>78</v>
      </c>
      <c r="AW666" t="s">
        <v>78</v>
      </c>
      <c r="AX666" t="s">
        <v>78</v>
      </c>
      <c r="AY666" t="s">
        <v>78</v>
      </c>
      <c r="AZ666" t="s">
        <v>78</v>
      </c>
      <c r="BA666" t="s">
        <v>78</v>
      </c>
      <c r="BB666" t="s">
        <v>78</v>
      </c>
      <c r="BC666" t="s">
        <v>78</v>
      </c>
      <c r="BD666" t="s">
        <v>55</v>
      </c>
      <c r="BE666" t="s">
        <v>78</v>
      </c>
      <c r="BF666" t="s">
        <v>78</v>
      </c>
      <c r="BG666" t="s">
        <v>78</v>
      </c>
      <c r="BH666" t="s">
        <v>78</v>
      </c>
      <c r="BI666" t="s">
        <v>78</v>
      </c>
      <c r="BJ666" t="s">
        <v>78</v>
      </c>
      <c r="BK666" t="s">
        <v>78</v>
      </c>
      <c r="BL666" t="s">
        <v>78</v>
      </c>
      <c r="BM666" t="s">
        <v>78</v>
      </c>
      <c r="BN666" t="s">
        <v>55</v>
      </c>
      <c r="BO666" t="s">
        <v>78</v>
      </c>
      <c r="BP666" t="s">
        <v>78</v>
      </c>
      <c r="BQ666" t="s">
        <v>4432</v>
      </c>
      <c r="BR666" t="s">
        <v>78</v>
      </c>
      <c r="BS666" s="45">
        <v>40365</v>
      </c>
      <c r="BT666" s="45">
        <v>40900</v>
      </c>
    </row>
    <row r="667" spans="1:72" x14ac:dyDescent="0.25">
      <c r="A667">
        <v>664</v>
      </c>
      <c r="B667">
        <v>47676</v>
      </c>
      <c r="C667">
        <v>54654</v>
      </c>
      <c r="D667" t="s">
        <v>3390</v>
      </c>
      <c r="E667" t="s">
        <v>6849</v>
      </c>
      <c r="F667">
        <v>3</v>
      </c>
      <c r="G667" t="s">
        <v>4628</v>
      </c>
      <c r="H667">
        <v>3</v>
      </c>
      <c r="I667" t="s">
        <v>4421</v>
      </c>
      <c r="J667">
        <v>12</v>
      </c>
      <c r="O667">
        <v>1801349</v>
      </c>
      <c r="P667">
        <v>6676952</v>
      </c>
      <c r="Q667">
        <v>2</v>
      </c>
      <c r="R667">
        <v>38.107799999999997</v>
      </c>
      <c r="S667">
        <v>-121.5994</v>
      </c>
      <c r="T667" t="s">
        <v>128</v>
      </c>
      <c r="U667" t="s">
        <v>128</v>
      </c>
      <c r="V667" t="s">
        <v>87</v>
      </c>
      <c r="W667" t="s">
        <v>87</v>
      </c>
      <c r="X667" t="s">
        <v>4474</v>
      </c>
      <c r="Y667" t="s">
        <v>341</v>
      </c>
      <c r="Z667" t="s">
        <v>4342</v>
      </c>
      <c r="AA667" t="s">
        <v>6850</v>
      </c>
      <c r="AB667" t="s">
        <v>5906</v>
      </c>
      <c r="AC667">
        <v>40919</v>
      </c>
      <c r="AD667" t="s">
        <v>4476</v>
      </c>
      <c r="AE667" t="s">
        <v>4540</v>
      </c>
      <c r="AF667" t="s">
        <v>5098</v>
      </c>
      <c r="AG667" t="s">
        <v>3386</v>
      </c>
      <c r="AH667" t="s">
        <v>6851</v>
      </c>
      <c r="AI667" t="s">
        <v>6847</v>
      </c>
      <c r="AJ667" t="s">
        <v>6848</v>
      </c>
      <c r="AK667">
        <v>1</v>
      </c>
      <c r="AL667" t="s">
        <v>4474</v>
      </c>
      <c r="AM667" t="s">
        <v>78</v>
      </c>
      <c r="AN667">
        <v>180201630703</v>
      </c>
      <c r="AO667" t="s">
        <v>78</v>
      </c>
      <c r="AP667">
        <v>107</v>
      </c>
      <c r="AQ667" t="s">
        <v>78</v>
      </c>
      <c r="AR667" t="s">
        <v>4430</v>
      </c>
      <c r="AS667" t="s">
        <v>4431</v>
      </c>
      <c r="AT667" t="s">
        <v>78</v>
      </c>
      <c r="AU667" t="s">
        <v>78</v>
      </c>
      <c r="AV667" t="s">
        <v>78</v>
      </c>
      <c r="AW667" t="s">
        <v>78</v>
      </c>
      <c r="AX667" t="s">
        <v>78</v>
      </c>
      <c r="AY667" t="s">
        <v>78</v>
      </c>
      <c r="AZ667" t="s">
        <v>78</v>
      </c>
      <c r="BA667" t="s">
        <v>78</v>
      </c>
      <c r="BB667" t="s">
        <v>78</v>
      </c>
      <c r="BC667" t="s">
        <v>78</v>
      </c>
      <c r="BD667" t="s">
        <v>55</v>
      </c>
      <c r="BE667" t="s">
        <v>78</v>
      </c>
      <c r="BF667" t="s">
        <v>78</v>
      </c>
      <c r="BG667" t="s">
        <v>78</v>
      </c>
      <c r="BH667" t="s">
        <v>78</v>
      </c>
      <c r="BI667" t="s">
        <v>78</v>
      </c>
      <c r="BJ667" t="s">
        <v>78</v>
      </c>
      <c r="BK667" t="s">
        <v>78</v>
      </c>
      <c r="BL667" t="s">
        <v>78</v>
      </c>
      <c r="BM667" t="s">
        <v>78</v>
      </c>
      <c r="BN667" t="s">
        <v>55</v>
      </c>
      <c r="BO667" t="s">
        <v>78</v>
      </c>
      <c r="BP667" t="s">
        <v>78</v>
      </c>
      <c r="BQ667" t="s">
        <v>4432</v>
      </c>
      <c r="BR667" t="s">
        <v>78</v>
      </c>
      <c r="BS667" s="45">
        <v>40365</v>
      </c>
      <c r="BT667" s="45">
        <v>40900</v>
      </c>
    </row>
    <row r="668" spans="1:72" x14ac:dyDescent="0.25">
      <c r="A668">
        <v>665</v>
      </c>
      <c r="B668">
        <v>47677</v>
      </c>
      <c r="C668">
        <v>54696</v>
      </c>
      <c r="D668" t="s">
        <v>3681</v>
      </c>
      <c r="E668" t="s">
        <v>6852</v>
      </c>
      <c r="F668">
        <v>5</v>
      </c>
      <c r="G668" t="s">
        <v>87</v>
      </c>
      <c r="H668">
        <v>3</v>
      </c>
      <c r="I668" t="s">
        <v>4421</v>
      </c>
      <c r="J668">
        <v>10</v>
      </c>
      <c r="L668" t="s">
        <v>4435</v>
      </c>
      <c r="M668" t="s">
        <v>4448</v>
      </c>
      <c r="N668" t="s">
        <v>4423</v>
      </c>
      <c r="O668">
        <v>1867774</v>
      </c>
      <c r="P668">
        <v>6668584</v>
      </c>
      <c r="Q668">
        <v>2</v>
      </c>
      <c r="R668">
        <v>38.290300000000002</v>
      </c>
      <c r="S668">
        <v>-121.6275</v>
      </c>
      <c r="T668" t="s">
        <v>137</v>
      </c>
      <c r="U668" t="s">
        <v>1611</v>
      </c>
      <c r="V668" t="s">
        <v>87</v>
      </c>
      <c r="W668" t="s">
        <v>87</v>
      </c>
      <c r="X668" t="s">
        <v>4538</v>
      </c>
      <c r="Y668" t="s">
        <v>77</v>
      </c>
      <c r="Z668" t="s">
        <v>4551</v>
      </c>
      <c r="AA668" t="s">
        <v>932</v>
      </c>
      <c r="AB668" t="s">
        <v>6853</v>
      </c>
      <c r="AC668">
        <v>40919</v>
      </c>
      <c r="AD668" t="s">
        <v>4476</v>
      </c>
      <c r="AE668" t="s">
        <v>4540</v>
      </c>
      <c r="AF668" t="s">
        <v>4546</v>
      </c>
      <c r="AG668" t="s">
        <v>1588</v>
      </c>
      <c r="AH668" t="s">
        <v>4880</v>
      </c>
      <c r="AI668" t="s">
        <v>6854</v>
      </c>
      <c r="AJ668" t="s">
        <v>1589</v>
      </c>
      <c r="AK668">
        <v>1</v>
      </c>
      <c r="AL668" t="s">
        <v>4538</v>
      </c>
      <c r="AM668" t="s">
        <v>78</v>
      </c>
      <c r="AN668">
        <v>180201630606</v>
      </c>
      <c r="AO668" t="s">
        <v>78</v>
      </c>
      <c r="AP668">
        <v>1592.8</v>
      </c>
      <c r="AQ668" t="s">
        <v>78</v>
      </c>
      <c r="AR668" t="s">
        <v>4430</v>
      </c>
      <c r="AS668" t="s">
        <v>4431</v>
      </c>
      <c r="AT668" t="s">
        <v>78</v>
      </c>
      <c r="AU668" t="s">
        <v>78</v>
      </c>
      <c r="AV668" t="s">
        <v>78</v>
      </c>
      <c r="AW668" t="s">
        <v>78</v>
      </c>
      <c r="AX668" t="s">
        <v>78</v>
      </c>
      <c r="AY668" t="s">
        <v>78</v>
      </c>
      <c r="AZ668" t="s">
        <v>78</v>
      </c>
      <c r="BA668" t="s">
        <v>78</v>
      </c>
      <c r="BB668" t="s">
        <v>78</v>
      </c>
      <c r="BC668" t="s">
        <v>78</v>
      </c>
      <c r="BD668" t="s">
        <v>55</v>
      </c>
      <c r="BE668" t="s">
        <v>78</v>
      </c>
      <c r="BF668" t="s">
        <v>78</v>
      </c>
      <c r="BG668" t="s">
        <v>78</v>
      </c>
      <c r="BH668" t="s">
        <v>78</v>
      </c>
      <c r="BI668" t="s">
        <v>78</v>
      </c>
      <c r="BJ668" t="s">
        <v>78</v>
      </c>
      <c r="BK668" t="s">
        <v>78</v>
      </c>
      <c r="BL668" t="s">
        <v>78</v>
      </c>
      <c r="BM668" t="s">
        <v>78</v>
      </c>
      <c r="BN668" t="s">
        <v>55</v>
      </c>
      <c r="BO668" t="s">
        <v>78</v>
      </c>
      <c r="BP668" t="s">
        <v>78</v>
      </c>
      <c r="BQ668" t="s">
        <v>4432</v>
      </c>
      <c r="BR668">
        <v>1800</v>
      </c>
      <c r="BS668" s="45">
        <v>40358</v>
      </c>
      <c r="BT668" s="45">
        <v>40905</v>
      </c>
    </row>
    <row r="669" spans="1:72" x14ac:dyDescent="0.25">
      <c r="A669">
        <v>666</v>
      </c>
      <c r="B669">
        <v>47679</v>
      </c>
      <c r="C669">
        <v>54698</v>
      </c>
      <c r="D669" t="s">
        <v>3682</v>
      </c>
      <c r="E669" t="s">
        <v>6855</v>
      </c>
      <c r="F669">
        <v>4</v>
      </c>
      <c r="G669" t="s">
        <v>87</v>
      </c>
      <c r="H669">
        <v>3</v>
      </c>
      <c r="I669" t="s">
        <v>4421</v>
      </c>
      <c r="J669">
        <v>2</v>
      </c>
      <c r="L669" t="s">
        <v>4435</v>
      </c>
      <c r="M669" t="s">
        <v>4434</v>
      </c>
      <c r="N669" t="s">
        <v>4423</v>
      </c>
      <c r="O669">
        <v>1840484</v>
      </c>
      <c r="P669">
        <v>6674299</v>
      </c>
      <c r="Q669">
        <v>2</v>
      </c>
      <c r="R669">
        <v>38.215299999999999</v>
      </c>
      <c r="S669">
        <v>-121.608</v>
      </c>
      <c r="T669" t="s">
        <v>137</v>
      </c>
      <c r="U669" t="s">
        <v>3683</v>
      </c>
      <c r="V669" t="s">
        <v>87</v>
      </c>
      <c r="W669" t="s">
        <v>87</v>
      </c>
      <c r="X669" t="s">
        <v>4538</v>
      </c>
      <c r="Y669" t="s">
        <v>77</v>
      </c>
      <c r="Z669" t="s">
        <v>4613</v>
      </c>
      <c r="AA669" t="s">
        <v>3684</v>
      </c>
      <c r="AB669" t="s">
        <v>5318</v>
      </c>
      <c r="AC669">
        <v>40919</v>
      </c>
      <c r="AD669" t="s">
        <v>4476</v>
      </c>
      <c r="AE669" t="s">
        <v>4540</v>
      </c>
      <c r="AF669" t="s">
        <v>4546</v>
      </c>
      <c r="AG669" t="s">
        <v>1588</v>
      </c>
      <c r="AH669" t="s">
        <v>6856</v>
      </c>
      <c r="AI669" t="s">
        <v>6857</v>
      </c>
      <c r="AJ669" t="s">
        <v>1589</v>
      </c>
      <c r="AK669">
        <v>1</v>
      </c>
      <c r="AL669" t="s">
        <v>4538</v>
      </c>
      <c r="AM669" t="s">
        <v>78</v>
      </c>
      <c r="AN669">
        <v>180201630606</v>
      </c>
      <c r="AO669" t="s">
        <v>78</v>
      </c>
      <c r="AP669">
        <v>522.20000000000005</v>
      </c>
      <c r="AQ669" t="s">
        <v>78</v>
      </c>
      <c r="AR669" t="s">
        <v>4430</v>
      </c>
      <c r="AS669" t="s">
        <v>4431</v>
      </c>
      <c r="AT669" t="s">
        <v>78</v>
      </c>
      <c r="AU669" t="s">
        <v>78</v>
      </c>
      <c r="AV669" t="s">
        <v>78</v>
      </c>
      <c r="AW669" t="s">
        <v>78</v>
      </c>
      <c r="AX669" t="s">
        <v>78</v>
      </c>
      <c r="AY669" t="s">
        <v>78</v>
      </c>
      <c r="AZ669" t="s">
        <v>78</v>
      </c>
      <c r="BA669" t="s">
        <v>78</v>
      </c>
      <c r="BB669" t="s">
        <v>78</v>
      </c>
      <c r="BC669" t="s">
        <v>78</v>
      </c>
      <c r="BD669" t="s">
        <v>55</v>
      </c>
      <c r="BE669" t="s">
        <v>78</v>
      </c>
      <c r="BF669" t="s">
        <v>78</v>
      </c>
      <c r="BG669" t="s">
        <v>78</v>
      </c>
      <c r="BH669" t="s">
        <v>78</v>
      </c>
      <c r="BI669" t="s">
        <v>78</v>
      </c>
      <c r="BJ669" t="s">
        <v>78</v>
      </c>
      <c r="BK669" t="s">
        <v>78</v>
      </c>
      <c r="BL669" t="s">
        <v>78</v>
      </c>
      <c r="BM669" t="s">
        <v>78</v>
      </c>
      <c r="BN669" t="s">
        <v>55</v>
      </c>
      <c r="BO669" t="s">
        <v>78</v>
      </c>
      <c r="BP669" t="s">
        <v>78</v>
      </c>
      <c r="BQ669" t="s">
        <v>4432</v>
      </c>
      <c r="BR669">
        <v>1800</v>
      </c>
      <c r="BS669" s="45">
        <v>40358</v>
      </c>
      <c r="BT669" s="45">
        <v>40905</v>
      </c>
    </row>
    <row r="670" spans="1:72" x14ac:dyDescent="0.25">
      <c r="A670">
        <v>667</v>
      </c>
      <c r="B670">
        <v>47680</v>
      </c>
      <c r="C670">
        <v>54699</v>
      </c>
      <c r="D670" t="s">
        <v>3685</v>
      </c>
      <c r="E670" t="s">
        <v>6858</v>
      </c>
      <c r="F670">
        <v>5</v>
      </c>
      <c r="G670" t="s">
        <v>87</v>
      </c>
      <c r="H670">
        <v>3</v>
      </c>
      <c r="I670" t="s">
        <v>4421</v>
      </c>
      <c r="J670">
        <v>15</v>
      </c>
      <c r="L670" t="s">
        <v>4434</v>
      </c>
      <c r="M670" t="s">
        <v>4448</v>
      </c>
      <c r="N670" t="s">
        <v>4423</v>
      </c>
      <c r="O670">
        <v>1862480</v>
      </c>
      <c r="P670">
        <v>6665400</v>
      </c>
      <c r="Q670">
        <v>2</v>
      </c>
      <c r="R670">
        <v>38.275799999999997</v>
      </c>
      <c r="S670">
        <v>-121.6387</v>
      </c>
      <c r="T670" t="s">
        <v>137</v>
      </c>
      <c r="U670" t="s">
        <v>1611</v>
      </c>
      <c r="V670" t="s">
        <v>87</v>
      </c>
      <c r="W670" t="s">
        <v>87</v>
      </c>
      <c r="X670" t="s">
        <v>4538</v>
      </c>
      <c r="Y670" t="s">
        <v>77</v>
      </c>
      <c r="Z670" t="s">
        <v>4551</v>
      </c>
      <c r="AA670" t="s">
        <v>3686</v>
      </c>
      <c r="AB670" t="s">
        <v>6859</v>
      </c>
      <c r="AC670">
        <v>40919</v>
      </c>
      <c r="AD670" t="s">
        <v>4476</v>
      </c>
      <c r="AE670" t="s">
        <v>4540</v>
      </c>
      <c r="AF670" t="s">
        <v>4546</v>
      </c>
      <c r="AG670" t="s">
        <v>1588</v>
      </c>
      <c r="AH670" t="s">
        <v>6860</v>
      </c>
      <c r="AI670" t="s">
        <v>6861</v>
      </c>
      <c r="AJ670" t="s">
        <v>1589</v>
      </c>
      <c r="AK670">
        <v>1</v>
      </c>
      <c r="AL670" t="s">
        <v>4538</v>
      </c>
      <c r="AM670" t="s">
        <v>78</v>
      </c>
      <c r="AN670">
        <v>180201630606</v>
      </c>
      <c r="AO670" t="s">
        <v>78</v>
      </c>
      <c r="AP670">
        <v>404.2</v>
      </c>
      <c r="AQ670" t="s">
        <v>78</v>
      </c>
      <c r="AR670" t="s">
        <v>4430</v>
      </c>
      <c r="AS670" t="s">
        <v>4431</v>
      </c>
      <c r="AT670" t="s">
        <v>78</v>
      </c>
      <c r="AU670" t="s">
        <v>78</v>
      </c>
      <c r="AV670" t="s">
        <v>78</v>
      </c>
      <c r="AW670" t="s">
        <v>78</v>
      </c>
      <c r="AX670" t="s">
        <v>78</v>
      </c>
      <c r="AY670" t="s">
        <v>78</v>
      </c>
      <c r="AZ670" t="s">
        <v>78</v>
      </c>
      <c r="BA670" t="s">
        <v>78</v>
      </c>
      <c r="BB670" t="s">
        <v>78</v>
      </c>
      <c r="BC670" t="s">
        <v>78</v>
      </c>
      <c r="BD670" t="s">
        <v>55</v>
      </c>
      <c r="BE670" t="s">
        <v>78</v>
      </c>
      <c r="BF670" t="s">
        <v>78</v>
      </c>
      <c r="BG670" t="s">
        <v>78</v>
      </c>
      <c r="BH670" t="s">
        <v>78</v>
      </c>
      <c r="BI670" t="s">
        <v>78</v>
      </c>
      <c r="BJ670" t="s">
        <v>78</v>
      </c>
      <c r="BK670" t="s">
        <v>78</v>
      </c>
      <c r="BL670" t="s">
        <v>78</v>
      </c>
      <c r="BM670" t="s">
        <v>78</v>
      </c>
      <c r="BN670" t="s">
        <v>55</v>
      </c>
      <c r="BO670" t="s">
        <v>78</v>
      </c>
      <c r="BP670" t="s">
        <v>78</v>
      </c>
      <c r="BQ670" t="s">
        <v>4432</v>
      </c>
      <c r="BR670">
        <v>1800</v>
      </c>
      <c r="BS670" s="45">
        <v>40358</v>
      </c>
      <c r="BT670" s="45">
        <v>40905</v>
      </c>
    </row>
    <row r="671" spans="1:72" x14ac:dyDescent="0.25">
      <c r="A671">
        <v>668</v>
      </c>
      <c r="B671">
        <v>47744</v>
      </c>
      <c r="C671">
        <v>54841</v>
      </c>
      <c r="D671" t="s">
        <v>3212</v>
      </c>
      <c r="E671" t="s">
        <v>6862</v>
      </c>
      <c r="F671">
        <v>6</v>
      </c>
      <c r="G671" t="s">
        <v>87</v>
      </c>
      <c r="H671">
        <v>4</v>
      </c>
      <c r="I671" t="s">
        <v>4421</v>
      </c>
      <c r="J671">
        <v>11</v>
      </c>
      <c r="L671" t="s">
        <v>4422</v>
      </c>
      <c r="M671" t="s">
        <v>4434</v>
      </c>
      <c r="N671" t="s">
        <v>4423</v>
      </c>
      <c r="O671">
        <v>1903300</v>
      </c>
      <c r="P671">
        <v>6700360</v>
      </c>
      <c r="Q671">
        <v>2</v>
      </c>
      <c r="R671">
        <v>38.387500000000003</v>
      </c>
      <c r="S671">
        <v>-121.51609999999999</v>
      </c>
      <c r="T671" t="s">
        <v>2815</v>
      </c>
      <c r="U671" t="s">
        <v>137</v>
      </c>
      <c r="V671" t="s">
        <v>87</v>
      </c>
      <c r="W671" t="s">
        <v>87</v>
      </c>
      <c r="X671" t="s">
        <v>4538</v>
      </c>
      <c r="Y671" t="s">
        <v>170</v>
      </c>
      <c r="Z671" t="s">
        <v>4668</v>
      </c>
      <c r="AA671" t="s">
        <v>6863</v>
      </c>
      <c r="AB671" t="s">
        <v>6864</v>
      </c>
      <c r="AC671">
        <v>40926</v>
      </c>
      <c r="AD671" t="s">
        <v>4476</v>
      </c>
      <c r="AE671" t="s">
        <v>4540</v>
      </c>
      <c r="AF671" t="s">
        <v>4541</v>
      </c>
      <c r="AG671" t="s">
        <v>3195</v>
      </c>
      <c r="AH671" t="s">
        <v>6865</v>
      </c>
      <c r="AI671" t="s">
        <v>6866</v>
      </c>
      <c r="AJ671" t="s">
        <v>3195</v>
      </c>
      <c r="AK671">
        <v>1</v>
      </c>
      <c r="AL671" t="s">
        <v>4538</v>
      </c>
      <c r="AM671" t="s">
        <v>78</v>
      </c>
      <c r="AN671">
        <v>180201630702</v>
      </c>
      <c r="AO671" t="s">
        <v>78</v>
      </c>
      <c r="AP671">
        <v>160</v>
      </c>
      <c r="AQ671" t="s">
        <v>78</v>
      </c>
      <c r="AR671" t="s">
        <v>4430</v>
      </c>
      <c r="AS671" t="s">
        <v>4431</v>
      </c>
      <c r="AT671" t="s">
        <v>78</v>
      </c>
      <c r="AU671" t="s">
        <v>78</v>
      </c>
      <c r="AV671" t="s">
        <v>78</v>
      </c>
      <c r="AW671" t="s">
        <v>78</v>
      </c>
      <c r="AX671" t="s">
        <v>78</v>
      </c>
      <c r="AY671" t="s">
        <v>78</v>
      </c>
      <c r="AZ671" t="s">
        <v>78</v>
      </c>
      <c r="BA671" t="s">
        <v>78</v>
      </c>
      <c r="BB671" t="s">
        <v>78</v>
      </c>
      <c r="BC671" t="s">
        <v>78</v>
      </c>
      <c r="BD671" t="s">
        <v>55</v>
      </c>
      <c r="BE671" t="s">
        <v>78</v>
      </c>
      <c r="BF671" t="s">
        <v>78</v>
      </c>
      <c r="BG671" t="s">
        <v>78</v>
      </c>
      <c r="BH671" t="s">
        <v>78</v>
      </c>
      <c r="BI671" t="s">
        <v>78</v>
      </c>
      <c r="BJ671" t="s">
        <v>78</v>
      </c>
      <c r="BK671" t="s">
        <v>78</v>
      </c>
      <c r="BL671" t="s">
        <v>78</v>
      </c>
      <c r="BM671" t="s">
        <v>78</v>
      </c>
      <c r="BN671" t="s">
        <v>55</v>
      </c>
      <c r="BO671" t="s">
        <v>55</v>
      </c>
      <c r="BP671" t="s">
        <v>78</v>
      </c>
      <c r="BQ671" t="s">
        <v>4432</v>
      </c>
      <c r="BR671">
        <v>1910</v>
      </c>
      <c r="BS671" s="45">
        <v>40359</v>
      </c>
      <c r="BT671" s="45">
        <v>40907</v>
      </c>
    </row>
    <row r="672" spans="1:72" x14ac:dyDescent="0.25">
      <c r="A672">
        <v>669</v>
      </c>
      <c r="B672">
        <v>47745</v>
      </c>
      <c r="C672">
        <v>54840</v>
      </c>
      <c r="D672" t="s">
        <v>3205</v>
      </c>
      <c r="E672" t="s">
        <v>6867</v>
      </c>
      <c r="F672">
        <v>4</v>
      </c>
      <c r="G672" t="s">
        <v>87</v>
      </c>
      <c r="H672">
        <v>3</v>
      </c>
      <c r="I672" t="s">
        <v>4421</v>
      </c>
      <c r="J672">
        <v>5</v>
      </c>
      <c r="N672" t="s">
        <v>4423</v>
      </c>
      <c r="O672">
        <v>1842507</v>
      </c>
      <c r="P672">
        <v>6655980</v>
      </c>
      <c r="Q672">
        <v>2</v>
      </c>
      <c r="R672">
        <v>38.2211</v>
      </c>
      <c r="S672">
        <v>-121.6717</v>
      </c>
      <c r="T672" t="s">
        <v>137</v>
      </c>
      <c r="U672" t="s">
        <v>1043</v>
      </c>
      <c r="V672" t="s">
        <v>87</v>
      </c>
      <c r="W672" t="s">
        <v>87</v>
      </c>
      <c r="X672" t="s">
        <v>4538</v>
      </c>
      <c r="Y672" t="s">
        <v>77</v>
      </c>
      <c r="Z672" t="s">
        <v>5096</v>
      </c>
      <c r="AA672" t="s">
        <v>3209</v>
      </c>
      <c r="AB672" t="s">
        <v>6868</v>
      </c>
      <c r="AC672">
        <v>40926</v>
      </c>
      <c r="AD672" t="s">
        <v>4476</v>
      </c>
      <c r="AE672" t="s">
        <v>4540</v>
      </c>
      <c r="AF672" t="s">
        <v>4546</v>
      </c>
      <c r="AG672" t="s">
        <v>3206</v>
      </c>
      <c r="AH672" t="s">
        <v>6869</v>
      </c>
      <c r="AI672" t="s">
        <v>6519</v>
      </c>
      <c r="AJ672" t="s">
        <v>6870</v>
      </c>
      <c r="AK672">
        <v>1</v>
      </c>
      <c r="AL672" t="s">
        <v>4538</v>
      </c>
      <c r="AM672" t="s">
        <v>78</v>
      </c>
      <c r="AN672">
        <v>180201630606</v>
      </c>
      <c r="AO672" t="s">
        <v>78</v>
      </c>
      <c r="AP672">
        <v>688</v>
      </c>
      <c r="AQ672" t="s">
        <v>78</v>
      </c>
      <c r="AR672" t="s">
        <v>4430</v>
      </c>
      <c r="AS672" t="s">
        <v>4431</v>
      </c>
      <c r="AT672" t="s">
        <v>78</v>
      </c>
      <c r="AU672" t="s">
        <v>78</v>
      </c>
      <c r="AV672" t="s">
        <v>78</v>
      </c>
      <c r="AW672" t="s">
        <v>78</v>
      </c>
      <c r="AX672" t="s">
        <v>78</v>
      </c>
      <c r="AY672" t="s">
        <v>78</v>
      </c>
      <c r="AZ672" t="s">
        <v>78</v>
      </c>
      <c r="BA672" t="s">
        <v>78</v>
      </c>
      <c r="BB672" t="s">
        <v>78</v>
      </c>
      <c r="BC672" t="s">
        <v>78</v>
      </c>
      <c r="BD672" t="s">
        <v>55</v>
      </c>
      <c r="BE672" t="s">
        <v>78</v>
      </c>
      <c r="BF672" t="s">
        <v>78</v>
      </c>
      <c r="BG672" t="s">
        <v>78</v>
      </c>
      <c r="BH672" t="s">
        <v>78</v>
      </c>
      <c r="BI672" t="s">
        <v>78</v>
      </c>
      <c r="BJ672" t="s">
        <v>78</v>
      </c>
      <c r="BK672" t="s">
        <v>78</v>
      </c>
      <c r="BL672" t="s">
        <v>78</v>
      </c>
      <c r="BM672" t="s">
        <v>78</v>
      </c>
      <c r="BN672" t="s">
        <v>55</v>
      </c>
      <c r="BO672" t="s">
        <v>55</v>
      </c>
      <c r="BP672" t="s">
        <v>78</v>
      </c>
      <c r="BQ672" t="s">
        <v>4432</v>
      </c>
      <c r="BR672">
        <v>1899</v>
      </c>
      <c r="BS672" s="45">
        <v>40353</v>
      </c>
      <c r="BT672" s="45">
        <v>40907</v>
      </c>
    </row>
    <row r="673" spans="1:72" x14ac:dyDescent="0.25">
      <c r="A673">
        <v>670</v>
      </c>
      <c r="B673">
        <v>47821</v>
      </c>
      <c r="C673">
        <v>54796</v>
      </c>
      <c r="D673" t="s">
        <v>3616</v>
      </c>
      <c r="E673" t="s">
        <v>6871</v>
      </c>
      <c r="F673">
        <v>4</v>
      </c>
      <c r="G673" t="s">
        <v>87</v>
      </c>
      <c r="H673">
        <v>5</v>
      </c>
      <c r="I673" t="s">
        <v>4421</v>
      </c>
      <c r="J673">
        <v>0</v>
      </c>
      <c r="L673" t="s">
        <v>4434</v>
      </c>
      <c r="M673" t="s">
        <v>4422</v>
      </c>
      <c r="N673" t="s">
        <v>4423</v>
      </c>
      <c r="O673">
        <v>2249863</v>
      </c>
      <c r="P673">
        <v>6286691</v>
      </c>
      <c r="Q673">
        <v>3</v>
      </c>
      <c r="R673">
        <v>38.169899999999998</v>
      </c>
      <c r="S673">
        <v>-121.45650000000001</v>
      </c>
      <c r="T673" t="s">
        <v>325</v>
      </c>
      <c r="U673" t="s">
        <v>324</v>
      </c>
      <c r="V673" t="s">
        <v>87</v>
      </c>
      <c r="W673" t="s">
        <v>87</v>
      </c>
      <c r="X673" t="s">
        <v>4474</v>
      </c>
      <c r="Y673" t="s">
        <v>59</v>
      </c>
      <c r="Z673" t="s">
        <v>4859</v>
      </c>
      <c r="AA673" t="s">
        <v>3610</v>
      </c>
      <c r="AB673" t="s">
        <v>69</v>
      </c>
      <c r="AC673">
        <v>40941</v>
      </c>
      <c r="AD673" t="s">
        <v>4476</v>
      </c>
      <c r="AE673" t="s">
        <v>4558</v>
      </c>
      <c r="AF673" t="s">
        <v>324</v>
      </c>
      <c r="AG673" t="s">
        <v>3581</v>
      </c>
      <c r="AH673" t="s">
        <v>6872</v>
      </c>
      <c r="AI673" t="s">
        <v>6699</v>
      </c>
      <c r="AJ673" t="s">
        <v>3581</v>
      </c>
      <c r="AK673">
        <v>1</v>
      </c>
      <c r="AL673" t="s">
        <v>4474</v>
      </c>
      <c r="AM673" t="s">
        <v>78</v>
      </c>
      <c r="AN673">
        <v>180400121103</v>
      </c>
      <c r="AO673" t="s">
        <v>78</v>
      </c>
      <c r="AP673">
        <v>81</v>
      </c>
      <c r="AQ673" t="s">
        <v>78</v>
      </c>
      <c r="AR673" t="s">
        <v>4430</v>
      </c>
      <c r="AS673" t="s">
        <v>4431</v>
      </c>
      <c r="AT673" t="s">
        <v>78</v>
      </c>
      <c r="AU673" t="s">
        <v>78</v>
      </c>
      <c r="AV673" t="s">
        <v>78</v>
      </c>
      <c r="AW673" t="s">
        <v>78</v>
      </c>
      <c r="AX673" t="s">
        <v>78</v>
      </c>
      <c r="AY673" t="s">
        <v>78</v>
      </c>
      <c r="AZ673" t="s">
        <v>78</v>
      </c>
      <c r="BA673" t="s">
        <v>78</v>
      </c>
      <c r="BB673" t="s">
        <v>78</v>
      </c>
      <c r="BC673" t="s">
        <v>78</v>
      </c>
      <c r="BD673" t="s">
        <v>55</v>
      </c>
      <c r="BE673" t="s">
        <v>78</v>
      </c>
      <c r="BF673" t="s">
        <v>78</v>
      </c>
      <c r="BG673" t="s">
        <v>78</v>
      </c>
      <c r="BH673" t="s">
        <v>78</v>
      </c>
      <c r="BI673" t="s">
        <v>78</v>
      </c>
      <c r="BJ673" t="s">
        <v>78</v>
      </c>
      <c r="BK673" t="s">
        <v>78</v>
      </c>
      <c r="BL673" t="s">
        <v>78</v>
      </c>
      <c r="BM673" t="s">
        <v>78</v>
      </c>
      <c r="BN673" t="s">
        <v>55</v>
      </c>
      <c r="BO673" t="s">
        <v>55</v>
      </c>
      <c r="BP673" t="s">
        <v>78</v>
      </c>
      <c r="BQ673" t="s">
        <v>4468</v>
      </c>
      <c r="BR673">
        <v>1800</v>
      </c>
      <c r="BS673" s="45">
        <v>40365</v>
      </c>
      <c r="BT673" s="45">
        <v>40906</v>
      </c>
    </row>
    <row r="674" spans="1:72" x14ac:dyDescent="0.25">
      <c r="A674">
        <v>671</v>
      </c>
      <c r="B674">
        <v>46866</v>
      </c>
      <c r="C674">
        <v>54252</v>
      </c>
      <c r="D674" t="s">
        <v>2118</v>
      </c>
      <c r="E674" t="s">
        <v>6873</v>
      </c>
      <c r="F674">
        <v>0</v>
      </c>
      <c r="H674">
        <v>0</v>
      </c>
      <c r="J674">
        <v>0</v>
      </c>
      <c r="O674">
        <v>1821705</v>
      </c>
      <c r="P674">
        <v>6670234</v>
      </c>
      <c r="Q674">
        <v>2</v>
      </c>
      <c r="R674">
        <v>38.163800000000002</v>
      </c>
      <c r="S674">
        <v>-121.6224</v>
      </c>
      <c r="T674" t="s">
        <v>1634</v>
      </c>
      <c r="U674" t="s">
        <v>137</v>
      </c>
      <c r="V674" t="s">
        <v>87</v>
      </c>
      <c r="W674" t="s">
        <v>87</v>
      </c>
      <c r="X674" t="s">
        <v>4538</v>
      </c>
      <c r="Y674" t="s">
        <v>341</v>
      </c>
      <c r="Z674" t="s">
        <v>4613</v>
      </c>
      <c r="AA674" t="s">
        <v>6874</v>
      </c>
      <c r="AB674" t="s">
        <v>4992</v>
      </c>
      <c r="AC674">
        <v>40885</v>
      </c>
      <c r="AD674" t="s">
        <v>4476</v>
      </c>
      <c r="AE674" t="s">
        <v>4540</v>
      </c>
      <c r="AF674" t="s">
        <v>5098</v>
      </c>
      <c r="AG674" t="s">
        <v>2119</v>
      </c>
      <c r="AH674" t="s">
        <v>6875</v>
      </c>
      <c r="AJ674" t="s">
        <v>2120</v>
      </c>
      <c r="AK674">
        <v>1</v>
      </c>
      <c r="AL674" t="s">
        <v>4538</v>
      </c>
      <c r="AM674" t="s">
        <v>78</v>
      </c>
      <c r="AN674">
        <v>180201630703</v>
      </c>
      <c r="AO674" t="s">
        <v>78</v>
      </c>
      <c r="AP674">
        <v>230</v>
      </c>
      <c r="AQ674" t="s">
        <v>78</v>
      </c>
      <c r="AR674" t="s">
        <v>4430</v>
      </c>
      <c r="AS674" t="s">
        <v>4431</v>
      </c>
      <c r="AT674" t="s">
        <v>78</v>
      </c>
      <c r="AU674" t="s">
        <v>78</v>
      </c>
      <c r="AV674" t="s">
        <v>78</v>
      </c>
      <c r="AW674" t="s">
        <v>78</v>
      </c>
      <c r="AX674" t="s">
        <v>78</v>
      </c>
      <c r="AY674" t="s">
        <v>78</v>
      </c>
      <c r="AZ674" t="s">
        <v>78</v>
      </c>
      <c r="BA674" t="s">
        <v>78</v>
      </c>
      <c r="BB674" t="s">
        <v>78</v>
      </c>
      <c r="BC674" t="s">
        <v>78</v>
      </c>
      <c r="BD674" t="s">
        <v>55</v>
      </c>
      <c r="BE674" t="s">
        <v>78</v>
      </c>
      <c r="BF674" t="s">
        <v>78</v>
      </c>
      <c r="BG674" t="s">
        <v>78</v>
      </c>
      <c r="BH674" t="s">
        <v>78</v>
      </c>
      <c r="BI674" t="s">
        <v>78</v>
      </c>
      <c r="BJ674" t="s">
        <v>78</v>
      </c>
      <c r="BK674" t="s">
        <v>78</v>
      </c>
      <c r="BL674" t="s">
        <v>78</v>
      </c>
      <c r="BM674" t="s">
        <v>78</v>
      </c>
      <c r="BN674" t="s">
        <v>55</v>
      </c>
      <c r="BO674" t="s">
        <v>78</v>
      </c>
      <c r="BP674" t="s">
        <v>78</v>
      </c>
      <c r="BQ674" t="s">
        <v>4432</v>
      </c>
      <c r="BR674">
        <v>1800</v>
      </c>
      <c r="BS674" s="45">
        <v>40359</v>
      </c>
      <c r="BT674" s="45">
        <v>40885</v>
      </c>
    </row>
    <row r="675" spans="1:72" x14ac:dyDescent="0.25">
      <c r="A675">
        <v>672</v>
      </c>
      <c r="B675">
        <v>47208</v>
      </c>
      <c r="C675">
        <v>54356</v>
      </c>
      <c r="D675" t="s">
        <v>2777</v>
      </c>
      <c r="E675" t="s">
        <v>6876</v>
      </c>
      <c r="F675">
        <v>0</v>
      </c>
      <c r="H675">
        <v>0</v>
      </c>
      <c r="J675">
        <v>0</v>
      </c>
      <c r="O675">
        <v>2158772</v>
      </c>
      <c r="P675">
        <v>6285306</v>
      </c>
      <c r="Q675">
        <v>3</v>
      </c>
      <c r="R675">
        <v>37.919699999999999</v>
      </c>
      <c r="S675">
        <v>-121.4581</v>
      </c>
      <c r="T675" t="s">
        <v>1634</v>
      </c>
      <c r="U675" t="s">
        <v>2748</v>
      </c>
      <c r="V675" t="s">
        <v>87</v>
      </c>
      <c r="W675" t="s">
        <v>87</v>
      </c>
      <c r="X675" t="s">
        <v>4474</v>
      </c>
      <c r="Y675" t="s">
        <v>59</v>
      </c>
      <c r="Z675" t="s">
        <v>4853</v>
      </c>
      <c r="AA675" t="s">
        <v>2742</v>
      </c>
      <c r="AB675" t="s">
        <v>69</v>
      </c>
      <c r="AC675">
        <v>40899</v>
      </c>
      <c r="AD675" t="s">
        <v>4476</v>
      </c>
      <c r="AE675" t="s">
        <v>3435</v>
      </c>
      <c r="AF675" t="s">
        <v>4884</v>
      </c>
      <c r="AG675" t="s">
        <v>1721</v>
      </c>
      <c r="AH675" t="s">
        <v>6877</v>
      </c>
      <c r="AJ675" t="s">
        <v>1722</v>
      </c>
      <c r="AK675">
        <v>1</v>
      </c>
      <c r="AL675" t="s">
        <v>4474</v>
      </c>
      <c r="AM675" t="s">
        <v>78</v>
      </c>
      <c r="AN675">
        <v>180400030503</v>
      </c>
      <c r="AO675" t="s">
        <v>78</v>
      </c>
      <c r="AP675">
        <v>67.3</v>
      </c>
      <c r="AQ675" t="s">
        <v>78</v>
      </c>
      <c r="AR675" t="s">
        <v>4430</v>
      </c>
      <c r="AS675" t="s">
        <v>4431</v>
      </c>
      <c r="AT675" t="s">
        <v>78</v>
      </c>
      <c r="AU675" t="s">
        <v>78</v>
      </c>
      <c r="AV675" t="s">
        <v>78</v>
      </c>
      <c r="AW675" t="s">
        <v>78</v>
      </c>
      <c r="AX675" t="s">
        <v>78</v>
      </c>
      <c r="AY675" t="s">
        <v>78</v>
      </c>
      <c r="AZ675" t="s">
        <v>78</v>
      </c>
      <c r="BA675" t="s">
        <v>78</v>
      </c>
      <c r="BB675" t="s">
        <v>78</v>
      </c>
      <c r="BC675" t="s">
        <v>78</v>
      </c>
      <c r="BD675" t="s">
        <v>55</v>
      </c>
      <c r="BE675" t="s">
        <v>78</v>
      </c>
      <c r="BF675" t="s">
        <v>78</v>
      </c>
      <c r="BG675" t="s">
        <v>78</v>
      </c>
      <c r="BH675" t="s">
        <v>78</v>
      </c>
      <c r="BI675" t="s">
        <v>78</v>
      </c>
      <c r="BJ675" t="s">
        <v>78</v>
      </c>
      <c r="BK675" t="s">
        <v>78</v>
      </c>
      <c r="BL675" t="s">
        <v>78</v>
      </c>
      <c r="BM675" t="s">
        <v>78</v>
      </c>
      <c r="BN675" t="s">
        <v>55</v>
      </c>
      <c r="BO675" t="s">
        <v>55</v>
      </c>
      <c r="BP675" t="s">
        <v>78</v>
      </c>
      <c r="BQ675" t="s">
        <v>4468</v>
      </c>
      <c r="BR675">
        <v>1800</v>
      </c>
      <c r="BS675" s="45">
        <v>40353</v>
      </c>
      <c r="BT675" s="45">
        <v>40893</v>
      </c>
    </row>
    <row r="676" spans="1:72" x14ac:dyDescent="0.25">
      <c r="A676">
        <v>673</v>
      </c>
      <c r="B676">
        <v>47640</v>
      </c>
      <c r="C676">
        <v>54729</v>
      </c>
      <c r="D676" t="s">
        <v>3134</v>
      </c>
      <c r="E676" t="s">
        <v>6878</v>
      </c>
      <c r="F676">
        <v>0</v>
      </c>
      <c r="H676">
        <v>0</v>
      </c>
      <c r="J676">
        <v>0</v>
      </c>
      <c r="O676">
        <v>2191118</v>
      </c>
      <c r="P676">
        <v>6305948</v>
      </c>
      <c r="Q676">
        <v>3</v>
      </c>
      <c r="R676">
        <v>38.009099999999997</v>
      </c>
      <c r="S676">
        <v>-121.38760000000001</v>
      </c>
      <c r="T676" t="s">
        <v>1634</v>
      </c>
      <c r="U676" t="s">
        <v>1606</v>
      </c>
      <c r="V676" t="s">
        <v>87</v>
      </c>
      <c r="W676" t="s">
        <v>87</v>
      </c>
      <c r="X676" t="s">
        <v>4474</v>
      </c>
      <c r="Y676" t="s">
        <v>59</v>
      </c>
      <c r="Z676" t="s">
        <v>4334</v>
      </c>
      <c r="AA676" t="s">
        <v>3132</v>
      </c>
      <c r="AB676" t="s">
        <v>69</v>
      </c>
      <c r="AC676">
        <v>40918</v>
      </c>
      <c r="AD676" t="s">
        <v>4476</v>
      </c>
      <c r="AE676" t="s">
        <v>3435</v>
      </c>
      <c r="AF676" t="s">
        <v>4870</v>
      </c>
      <c r="AG676" t="s">
        <v>3130</v>
      </c>
      <c r="AH676" t="s">
        <v>6879</v>
      </c>
      <c r="AJ676" t="s">
        <v>3131</v>
      </c>
      <c r="AK676">
        <v>1</v>
      </c>
      <c r="AL676" t="s">
        <v>4474</v>
      </c>
      <c r="AM676" t="s">
        <v>78</v>
      </c>
      <c r="AN676">
        <v>180400030504</v>
      </c>
      <c r="AO676" t="s">
        <v>78</v>
      </c>
      <c r="AP676">
        <v>64.7</v>
      </c>
      <c r="AQ676" t="s">
        <v>78</v>
      </c>
      <c r="AR676" t="s">
        <v>4430</v>
      </c>
      <c r="AS676" t="s">
        <v>4431</v>
      </c>
      <c r="AT676" t="s">
        <v>78</v>
      </c>
      <c r="AU676" t="s">
        <v>78</v>
      </c>
      <c r="AV676" t="s">
        <v>78</v>
      </c>
      <c r="AW676" t="s">
        <v>55</v>
      </c>
      <c r="AX676" t="s">
        <v>78</v>
      </c>
      <c r="AY676" t="s">
        <v>55</v>
      </c>
      <c r="AZ676" t="s">
        <v>78</v>
      </c>
      <c r="BA676" t="s">
        <v>78</v>
      </c>
      <c r="BB676" t="s">
        <v>78</v>
      </c>
      <c r="BC676" t="s">
        <v>78</v>
      </c>
      <c r="BD676" t="s">
        <v>55</v>
      </c>
      <c r="BE676" t="s">
        <v>78</v>
      </c>
      <c r="BF676" t="s">
        <v>78</v>
      </c>
      <c r="BG676" t="s">
        <v>78</v>
      </c>
      <c r="BH676" t="s">
        <v>78</v>
      </c>
      <c r="BI676" t="s">
        <v>78</v>
      </c>
      <c r="BJ676" t="s">
        <v>78</v>
      </c>
      <c r="BK676" t="s">
        <v>78</v>
      </c>
      <c r="BL676" t="s">
        <v>78</v>
      </c>
      <c r="BM676" t="s">
        <v>78</v>
      </c>
      <c r="BN676" t="s">
        <v>55</v>
      </c>
      <c r="BO676" t="s">
        <v>55</v>
      </c>
      <c r="BP676" t="s">
        <v>78</v>
      </c>
      <c r="BQ676" t="s">
        <v>4468</v>
      </c>
      <c r="BR676">
        <v>1800</v>
      </c>
      <c r="BS676" s="45">
        <v>40359</v>
      </c>
      <c r="BT676" s="45">
        <v>40905</v>
      </c>
    </row>
    <row r="677" spans="1:72" x14ac:dyDescent="0.25">
      <c r="A677">
        <v>674</v>
      </c>
      <c r="B677">
        <v>47619</v>
      </c>
      <c r="C677">
        <v>54748</v>
      </c>
      <c r="D677" t="s">
        <v>3135</v>
      </c>
      <c r="E677" t="s">
        <v>6880</v>
      </c>
      <c r="F677">
        <v>0</v>
      </c>
      <c r="H677">
        <v>0</v>
      </c>
      <c r="J677">
        <v>0</v>
      </c>
      <c r="O677">
        <v>2142471</v>
      </c>
      <c r="P677">
        <v>6308322</v>
      </c>
      <c r="Q677">
        <v>3</v>
      </c>
      <c r="R677">
        <v>37.875599999999999</v>
      </c>
      <c r="S677">
        <v>-121.37779999999999</v>
      </c>
      <c r="T677" t="s">
        <v>1634</v>
      </c>
      <c r="U677" t="s">
        <v>604</v>
      </c>
      <c r="V677" t="s">
        <v>87</v>
      </c>
      <c r="W677" t="s">
        <v>87</v>
      </c>
      <c r="X677" t="s">
        <v>4474</v>
      </c>
      <c r="Y677" t="s">
        <v>59</v>
      </c>
      <c r="Z677" t="s">
        <v>4853</v>
      </c>
      <c r="AA677" t="s">
        <v>5523</v>
      </c>
      <c r="AB677" t="s">
        <v>760</v>
      </c>
      <c r="AC677">
        <v>40918</v>
      </c>
      <c r="AD677" t="s">
        <v>4476</v>
      </c>
      <c r="AE677" t="s">
        <v>3435</v>
      </c>
      <c r="AF677" t="s">
        <v>4927</v>
      </c>
      <c r="AG677" t="s">
        <v>602</v>
      </c>
      <c r="AH677" t="s">
        <v>5388</v>
      </c>
      <c r="AJ677" t="s">
        <v>603</v>
      </c>
      <c r="AK677" t="s">
        <v>78</v>
      </c>
      <c r="AL677" t="s">
        <v>78</v>
      </c>
      <c r="AM677" t="s">
        <v>78</v>
      </c>
      <c r="AN677" t="s">
        <v>78</v>
      </c>
      <c r="AO677" t="s">
        <v>78</v>
      </c>
      <c r="AP677">
        <v>227.6</v>
      </c>
      <c r="AQ677" t="s">
        <v>78</v>
      </c>
      <c r="AR677" t="s">
        <v>4430</v>
      </c>
      <c r="AS677" t="s">
        <v>4529</v>
      </c>
      <c r="AT677" t="s">
        <v>78</v>
      </c>
      <c r="AU677" t="s">
        <v>78</v>
      </c>
      <c r="AV677" t="s">
        <v>78</v>
      </c>
      <c r="AW677" t="s">
        <v>78</v>
      </c>
      <c r="AX677" t="s">
        <v>78</v>
      </c>
      <c r="AY677" t="s">
        <v>55</v>
      </c>
      <c r="AZ677" t="s">
        <v>78</v>
      </c>
      <c r="BA677" t="s">
        <v>78</v>
      </c>
      <c r="BB677" t="s">
        <v>78</v>
      </c>
      <c r="BC677" t="s">
        <v>78</v>
      </c>
      <c r="BD677" t="s">
        <v>55</v>
      </c>
      <c r="BE677" t="s">
        <v>78</v>
      </c>
      <c r="BF677" t="s">
        <v>78</v>
      </c>
      <c r="BG677" t="s">
        <v>78</v>
      </c>
      <c r="BH677" t="s">
        <v>78</v>
      </c>
      <c r="BI677" t="s">
        <v>78</v>
      </c>
      <c r="BJ677" t="s">
        <v>78</v>
      </c>
      <c r="BK677" t="s">
        <v>78</v>
      </c>
      <c r="BL677" t="s">
        <v>78</v>
      </c>
      <c r="BM677" t="s">
        <v>78</v>
      </c>
      <c r="BN677" t="s">
        <v>55</v>
      </c>
      <c r="BO677" t="s">
        <v>55</v>
      </c>
      <c r="BP677" t="s">
        <v>78</v>
      </c>
      <c r="BQ677" t="s">
        <v>4468</v>
      </c>
      <c r="BR677">
        <v>1800</v>
      </c>
      <c r="BS677" s="45">
        <v>40358</v>
      </c>
      <c r="BT677" s="45">
        <v>40905</v>
      </c>
    </row>
    <row r="678" spans="1:72" x14ac:dyDescent="0.25">
      <c r="A678">
        <v>675</v>
      </c>
      <c r="B678">
        <v>48362</v>
      </c>
      <c r="C678">
        <v>55290</v>
      </c>
      <c r="D678" t="s">
        <v>3663</v>
      </c>
      <c r="E678" t="s">
        <v>6881</v>
      </c>
      <c r="F678">
        <v>4</v>
      </c>
      <c r="G678" t="s">
        <v>87</v>
      </c>
      <c r="H678">
        <v>5</v>
      </c>
      <c r="I678" t="s">
        <v>4421</v>
      </c>
      <c r="J678">
        <v>0</v>
      </c>
      <c r="L678" t="s">
        <v>4434</v>
      </c>
      <c r="M678" t="s">
        <v>4422</v>
      </c>
      <c r="N678" t="s">
        <v>4423</v>
      </c>
      <c r="O678">
        <v>2249240</v>
      </c>
      <c r="P678">
        <v>6283825</v>
      </c>
      <c r="Q678">
        <v>3</v>
      </c>
      <c r="R678">
        <v>38.168100000000003</v>
      </c>
      <c r="S678">
        <v>-121.4665</v>
      </c>
      <c r="T678" t="s">
        <v>325</v>
      </c>
      <c r="U678" t="s">
        <v>324</v>
      </c>
      <c r="V678" t="s">
        <v>87</v>
      </c>
      <c r="W678" t="s">
        <v>87</v>
      </c>
      <c r="X678" t="s">
        <v>4474</v>
      </c>
      <c r="Y678" t="s">
        <v>59</v>
      </c>
      <c r="Z678" t="s">
        <v>4859</v>
      </c>
      <c r="AA678" t="s">
        <v>3656</v>
      </c>
      <c r="AB678" t="s">
        <v>69</v>
      </c>
      <c r="AC678">
        <v>40976</v>
      </c>
      <c r="AD678" t="s">
        <v>4476</v>
      </c>
      <c r="AE678" t="s">
        <v>4558</v>
      </c>
      <c r="AF678" t="s">
        <v>324</v>
      </c>
      <c r="AG678" t="s">
        <v>3654</v>
      </c>
      <c r="AH678" t="s">
        <v>6882</v>
      </c>
      <c r="AI678" t="s">
        <v>6699</v>
      </c>
      <c r="AJ678" t="s">
        <v>5850</v>
      </c>
      <c r="AK678">
        <v>1</v>
      </c>
      <c r="AL678" t="s">
        <v>4474</v>
      </c>
      <c r="AM678" t="s">
        <v>78</v>
      </c>
      <c r="AN678">
        <v>180400121103</v>
      </c>
      <c r="AO678" t="s">
        <v>78</v>
      </c>
      <c r="AP678">
        <v>83</v>
      </c>
      <c r="AQ678" t="s">
        <v>78</v>
      </c>
      <c r="AR678" t="s">
        <v>4430</v>
      </c>
      <c r="AS678" t="s">
        <v>4431</v>
      </c>
      <c r="AT678" t="s">
        <v>78</v>
      </c>
      <c r="AU678" t="s">
        <v>78</v>
      </c>
      <c r="AV678" t="s">
        <v>78</v>
      </c>
      <c r="AW678" t="s">
        <v>78</v>
      </c>
      <c r="AX678" t="s">
        <v>78</v>
      </c>
      <c r="AY678" t="s">
        <v>78</v>
      </c>
      <c r="AZ678" t="s">
        <v>78</v>
      </c>
      <c r="BA678" t="s">
        <v>78</v>
      </c>
      <c r="BB678" t="s">
        <v>78</v>
      </c>
      <c r="BC678" t="s">
        <v>78</v>
      </c>
      <c r="BD678" t="s">
        <v>55</v>
      </c>
      <c r="BE678" t="s">
        <v>78</v>
      </c>
      <c r="BF678" t="s">
        <v>78</v>
      </c>
      <c r="BG678" t="s">
        <v>78</v>
      </c>
      <c r="BH678" t="s">
        <v>78</v>
      </c>
      <c r="BI678" t="s">
        <v>78</v>
      </c>
      <c r="BJ678" t="s">
        <v>78</v>
      </c>
      <c r="BK678" t="s">
        <v>78</v>
      </c>
      <c r="BL678" t="s">
        <v>78</v>
      </c>
      <c r="BM678" t="s">
        <v>78</v>
      </c>
      <c r="BN678" t="s">
        <v>55</v>
      </c>
      <c r="BO678" t="s">
        <v>55</v>
      </c>
      <c r="BP678" t="s">
        <v>78</v>
      </c>
      <c r="BQ678" t="s">
        <v>4468</v>
      </c>
      <c r="BR678">
        <v>1800</v>
      </c>
      <c r="BS678" s="45">
        <v>40365</v>
      </c>
      <c r="BT678" s="45">
        <v>40934</v>
      </c>
    </row>
    <row r="679" spans="1:72" x14ac:dyDescent="0.25">
      <c r="A679">
        <v>676</v>
      </c>
      <c r="B679">
        <v>48363</v>
      </c>
      <c r="C679">
        <v>55291</v>
      </c>
      <c r="D679" t="s">
        <v>3665</v>
      </c>
      <c r="E679" t="s">
        <v>6883</v>
      </c>
      <c r="F679">
        <v>4</v>
      </c>
      <c r="G679" t="s">
        <v>87</v>
      </c>
      <c r="H679">
        <v>5</v>
      </c>
      <c r="I679" t="s">
        <v>4421</v>
      </c>
      <c r="J679">
        <v>0</v>
      </c>
      <c r="L679" t="s">
        <v>4434</v>
      </c>
      <c r="M679" t="s">
        <v>4422</v>
      </c>
      <c r="N679" t="s">
        <v>4423</v>
      </c>
      <c r="O679">
        <v>2249469</v>
      </c>
      <c r="P679">
        <v>6285759</v>
      </c>
      <c r="Q679">
        <v>3</v>
      </c>
      <c r="R679">
        <v>38.168799999999997</v>
      </c>
      <c r="S679">
        <v>-121.4597</v>
      </c>
      <c r="T679" t="s">
        <v>325</v>
      </c>
      <c r="U679" t="s">
        <v>324</v>
      </c>
      <c r="V679" t="s">
        <v>87</v>
      </c>
      <c r="W679" t="s">
        <v>87</v>
      </c>
      <c r="X679" t="s">
        <v>4474</v>
      </c>
      <c r="Y679" t="s">
        <v>59</v>
      </c>
      <c r="Z679" t="s">
        <v>4859</v>
      </c>
      <c r="AA679" t="s">
        <v>3656</v>
      </c>
      <c r="AB679" t="s">
        <v>69</v>
      </c>
      <c r="AC679">
        <v>40976</v>
      </c>
      <c r="AD679" t="s">
        <v>4476</v>
      </c>
      <c r="AE679" t="s">
        <v>4558</v>
      </c>
      <c r="AF679" t="s">
        <v>324</v>
      </c>
      <c r="AG679" t="s">
        <v>3669</v>
      </c>
      <c r="AH679" t="s">
        <v>6884</v>
      </c>
      <c r="AI679" t="s">
        <v>6699</v>
      </c>
      <c r="AJ679" t="s">
        <v>3655</v>
      </c>
      <c r="AK679">
        <v>1</v>
      </c>
      <c r="AL679" t="s">
        <v>4474</v>
      </c>
      <c r="AM679" t="s">
        <v>78</v>
      </c>
      <c r="AN679">
        <v>180400121103</v>
      </c>
      <c r="AO679" t="s">
        <v>78</v>
      </c>
      <c r="AP679">
        <v>70.5</v>
      </c>
      <c r="AQ679" t="s">
        <v>78</v>
      </c>
      <c r="AR679" t="s">
        <v>4430</v>
      </c>
      <c r="AS679" t="s">
        <v>4431</v>
      </c>
      <c r="AT679" t="s">
        <v>78</v>
      </c>
      <c r="AU679" t="s">
        <v>78</v>
      </c>
      <c r="AV679" t="s">
        <v>78</v>
      </c>
      <c r="AW679" t="s">
        <v>78</v>
      </c>
      <c r="AX679" t="s">
        <v>78</v>
      </c>
      <c r="AY679" t="s">
        <v>78</v>
      </c>
      <c r="AZ679" t="s">
        <v>78</v>
      </c>
      <c r="BA679" t="s">
        <v>78</v>
      </c>
      <c r="BB679" t="s">
        <v>78</v>
      </c>
      <c r="BC679" t="s">
        <v>78</v>
      </c>
      <c r="BD679" t="s">
        <v>55</v>
      </c>
      <c r="BE679" t="s">
        <v>78</v>
      </c>
      <c r="BF679" t="s">
        <v>78</v>
      </c>
      <c r="BG679" t="s">
        <v>78</v>
      </c>
      <c r="BH679" t="s">
        <v>78</v>
      </c>
      <c r="BI679" t="s">
        <v>78</v>
      </c>
      <c r="BJ679" t="s">
        <v>78</v>
      </c>
      <c r="BK679" t="s">
        <v>78</v>
      </c>
      <c r="BL679" t="s">
        <v>78</v>
      </c>
      <c r="BM679" t="s">
        <v>78</v>
      </c>
      <c r="BN679" t="s">
        <v>55</v>
      </c>
      <c r="BO679" t="s">
        <v>55</v>
      </c>
      <c r="BP679" t="s">
        <v>78</v>
      </c>
      <c r="BQ679" t="s">
        <v>4468</v>
      </c>
      <c r="BR679">
        <v>1800</v>
      </c>
      <c r="BS679" s="45">
        <v>40365</v>
      </c>
      <c r="BT679" s="45">
        <v>40934</v>
      </c>
    </row>
    <row r="680" spans="1:72" x14ac:dyDescent="0.25">
      <c r="A680">
        <v>677</v>
      </c>
      <c r="B680">
        <v>48364</v>
      </c>
      <c r="C680">
        <v>55292</v>
      </c>
      <c r="D680" t="s">
        <v>3667</v>
      </c>
      <c r="E680" t="s">
        <v>6885</v>
      </c>
      <c r="F680">
        <v>4</v>
      </c>
      <c r="G680" t="s">
        <v>87</v>
      </c>
      <c r="H680">
        <v>5</v>
      </c>
      <c r="I680" t="s">
        <v>4421</v>
      </c>
      <c r="J680">
        <v>0</v>
      </c>
      <c r="L680" t="s">
        <v>4434</v>
      </c>
      <c r="M680" t="s">
        <v>4422</v>
      </c>
      <c r="N680" t="s">
        <v>4423</v>
      </c>
      <c r="O680">
        <v>2249469</v>
      </c>
      <c r="P680">
        <v>6285768</v>
      </c>
      <c r="Q680">
        <v>3</v>
      </c>
      <c r="R680">
        <v>38.168799999999997</v>
      </c>
      <c r="S680">
        <v>-121.4597</v>
      </c>
      <c r="T680" t="s">
        <v>325</v>
      </c>
      <c r="U680" t="s">
        <v>324</v>
      </c>
      <c r="V680" t="s">
        <v>87</v>
      </c>
      <c r="W680" t="s">
        <v>87</v>
      </c>
      <c r="X680" t="s">
        <v>4474</v>
      </c>
      <c r="Y680" t="s">
        <v>59</v>
      </c>
      <c r="Z680" t="s">
        <v>4859</v>
      </c>
      <c r="AA680" t="s">
        <v>3656</v>
      </c>
      <c r="AB680" t="s">
        <v>69</v>
      </c>
      <c r="AC680">
        <v>40976</v>
      </c>
      <c r="AD680" t="s">
        <v>4476</v>
      </c>
      <c r="AE680" t="s">
        <v>4558</v>
      </c>
      <c r="AF680" t="s">
        <v>324</v>
      </c>
      <c r="AG680" t="s">
        <v>3669</v>
      </c>
      <c r="AH680" t="s">
        <v>6884</v>
      </c>
      <c r="AI680" t="s">
        <v>6699</v>
      </c>
      <c r="AJ680" t="s">
        <v>3655</v>
      </c>
      <c r="AK680">
        <v>1</v>
      </c>
      <c r="AL680" t="s">
        <v>4474</v>
      </c>
      <c r="AM680" t="s">
        <v>78</v>
      </c>
      <c r="AN680">
        <v>180400121103</v>
      </c>
      <c r="AO680" t="s">
        <v>78</v>
      </c>
      <c r="AP680">
        <v>70.5</v>
      </c>
      <c r="AQ680" t="s">
        <v>78</v>
      </c>
      <c r="AR680" t="s">
        <v>4430</v>
      </c>
      <c r="AS680" t="s">
        <v>4431</v>
      </c>
      <c r="AT680" t="s">
        <v>78</v>
      </c>
      <c r="AU680" t="s">
        <v>78</v>
      </c>
      <c r="AV680" t="s">
        <v>78</v>
      </c>
      <c r="AW680" t="s">
        <v>78</v>
      </c>
      <c r="AX680" t="s">
        <v>78</v>
      </c>
      <c r="AY680" t="s">
        <v>78</v>
      </c>
      <c r="AZ680" t="s">
        <v>78</v>
      </c>
      <c r="BA680" t="s">
        <v>78</v>
      </c>
      <c r="BB680" t="s">
        <v>78</v>
      </c>
      <c r="BC680" t="s">
        <v>78</v>
      </c>
      <c r="BD680" t="s">
        <v>55</v>
      </c>
      <c r="BE680" t="s">
        <v>78</v>
      </c>
      <c r="BF680" t="s">
        <v>78</v>
      </c>
      <c r="BG680" t="s">
        <v>78</v>
      </c>
      <c r="BH680" t="s">
        <v>78</v>
      </c>
      <c r="BI680" t="s">
        <v>78</v>
      </c>
      <c r="BJ680" t="s">
        <v>78</v>
      </c>
      <c r="BK680" t="s">
        <v>78</v>
      </c>
      <c r="BL680" t="s">
        <v>78</v>
      </c>
      <c r="BM680" t="s">
        <v>78</v>
      </c>
      <c r="BN680" t="s">
        <v>55</v>
      </c>
      <c r="BO680" t="s">
        <v>55</v>
      </c>
      <c r="BP680" t="s">
        <v>78</v>
      </c>
      <c r="BQ680" t="s">
        <v>4468</v>
      </c>
      <c r="BR680">
        <v>1800</v>
      </c>
      <c r="BS680" s="45">
        <v>40365</v>
      </c>
      <c r="BT680" s="45">
        <v>40934</v>
      </c>
    </row>
    <row r="681" spans="1:72" x14ac:dyDescent="0.25">
      <c r="A681">
        <v>678</v>
      </c>
      <c r="B681">
        <v>48366</v>
      </c>
      <c r="C681">
        <v>55293</v>
      </c>
      <c r="D681" t="s">
        <v>3668</v>
      </c>
      <c r="E681" t="s">
        <v>6886</v>
      </c>
      <c r="F681">
        <v>3</v>
      </c>
      <c r="G681" t="s">
        <v>87</v>
      </c>
      <c r="H681">
        <v>5</v>
      </c>
      <c r="I681" t="s">
        <v>4421</v>
      </c>
      <c r="J681">
        <v>0</v>
      </c>
      <c r="L681" t="s">
        <v>4434</v>
      </c>
      <c r="M681" t="s">
        <v>4435</v>
      </c>
      <c r="N681" t="s">
        <v>4423</v>
      </c>
      <c r="O681">
        <v>2239159</v>
      </c>
      <c r="P681">
        <v>6286712</v>
      </c>
      <c r="Q681">
        <v>3</v>
      </c>
      <c r="R681">
        <v>38.140500000000003</v>
      </c>
      <c r="S681">
        <v>-121.456</v>
      </c>
      <c r="T681" t="s">
        <v>325</v>
      </c>
      <c r="U681" t="s">
        <v>4106</v>
      </c>
      <c r="V681" t="s">
        <v>87</v>
      </c>
      <c r="W681" t="s">
        <v>87</v>
      </c>
      <c r="X681" t="s">
        <v>4474</v>
      </c>
      <c r="Y681" t="s">
        <v>59</v>
      </c>
      <c r="Z681" t="s">
        <v>4859</v>
      </c>
      <c r="AA681" t="s">
        <v>3671</v>
      </c>
      <c r="AB681" t="s">
        <v>69</v>
      </c>
      <c r="AC681">
        <v>40976</v>
      </c>
      <c r="AD681" t="s">
        <v>4476</v>
      </c>
      <c r="AE681" t="s">
        <v>4558</v>
      </c>
      <c r="AF681" t="s">
        <v>4106</v>
      </c>
      <c r="AG681" t="s">
        <v>3669</v>
      </c>
      <c r="AH681" t="s">
        <v>6887</v>
      </c>
      <c r="AI681" t="s">
        <v>6888</v>
      </c>
      <c r="AJ681" t="s">
        <v>3676</v>
      </c>
      <c r="AK681">
        <v>1</v>
      </c>
      <c r="AL681" t="s">
        <v>4474</v>
      </c>
      <c r="AM681" t="s">
        <v>78</v>
      </c>
      <c r="AN681">
        <v>180400121105</v>
      </c>
      <c r="AO681" t="s">
        <v>78</v>
      </c>
      <c r="AP681">
        <v>293</v>
      </c>
      <c r="AQ681" t="s">
        <v>78</v>
      </c>
      <c r="AR681" t="s">
        <v>4430</v>
      </c>
      <c r="AS681" t="s">
        <v>4431</v>
      </c>
      <c r="AT681" t="s">
        <v>78</v>
      </c>
      <c r="AU681" t="s">
        <v>78</v>
      </c>
      <c r="AV681" t="s">
        <v>78</v>
      </c>
      <c r="AW681" t="s">
        <v>78</v>
      </c>
      <c r="AX681" t="s">
        <v>78</v>
      </c>
      <c r="AY681" t="s">
        <v>78</v>
      </c>
      <c r="AZ681" t="s">
        <v>78</v>
      </c>
      <c r="BA681" t="s">
        <v>78</v>
      </c>
      <c r="BB681" t="s">
        <v>78</v>
      </c>
      <c r="BC681" t="s">
        <v>78</v>
      </c>
      <c r="BD681" t="s">
        <v>55</v>
      </c>
      <c r="BE681" t="s">
        <v>78</v>
      </c>
      <c r="BF681" t="s">
        <v>78</v>
      </c>
      <c r="BG681" t="s">
        <v>78</v>
      </c>
      <c r="BH681" t="s">
        <v>78</v>
      </c>
      <c r="BI681" t="s">
        <v>78</v>
      </c>
      <c r="BJ681" t="s">
        <v>78</v>
      </c>
      <c r="BK681" t="s">
        <v>78</v>
      </c>
      <c r="BL681" t="s">
        <v>78</v>
      </c>
      <c r="BM681" t="s">
        <v>78</v>
      </c>
      <c r="BN681" t="s">
        <v>55</v>
      </c>
      <c r="BO681" t="s">
        <v>55</v>
      </c>
      <c r="BP681" t="s">
        <v>78</v>
      </c>
      <c r="BQ681" t="s">
        <v>4468</v>
      </c>
      <c r="BR681">
        <v>1800</v>
      </c>
      <c r="BS681" s="45">
        <v>40365</v>
      </c>
      <c r="BT681" s="45">
        <v>40934</v>
      </c>
    </row>
    <row r="682" spans="1:72" x14ac:dyDescent="0.25">
      <c r="A682">
        <v>679</v>
      </c>
      <c r="B682">
        <v>48368</v>
      </c>
      <c r="C682">
        <v>55315</v>
      </c>
      <c r="D682" t="s">
        <v>3678</v>
      </c>
      <c r="E682" t="s">
        <v>6889</v>
      </c>
      <c r="F682">
        <v>4</v>
      </c>
      <c r="G682" t="s">
        <v>87</v>
      </c>
      <c r="H682">
        <v>5</v>
      </c>
      <c r="I682" t="s">
        <v>4421</v>
      </c>
      <c r="J682">
        <v>0</v>
      </c>
      <c r="L682" t="s">
        <v>4435</v>
      </c>
      <c r="M682" t="s">
        <v>4434</v>
      </c>
      <c r="N682" t="s">
        <v>4423</v>
      </c>
      <c r="O682">
        <v>2241012</v>
      </c>
      <c r="P682">
        <v>6291970</v>
      </c>
      <c r="Q682">
        <v>3</v>
      </c>
      <c r="R682">
        <v>38.145699999999998</v>
      </c>
      <c r="S682">
        <v>-121.4378</v>
      </c>
      <c r="T682" t="s">
        <v>325</v>
      </c>
      <c r="U682" t="s">
        <v>4106</v>
      </c>
      <c r="V682" t="s">
        <v>87</v>
      </c>
      <c r="W682" t="s">
        <v>87</v>
      </c>
      <c r="X682" t="s">
        <v>4474</v>
      </c>
      <c r="Y682" t="s">
        <v>59</v>
      </c>
      <c r="Z682" t="s">
        <v>4859</v>
      </c>
      <c r="AA682" t="s">
        <v>3677</v>
      </c>
      <c r="AB682" t="s">
        <v>69</v>
      </c>
      <c r="AC682">
        <v>40976</v>
      </c>
      <c r="AD682" t="s">
        <v>4476</v>
      </c>
      <c r="AE682" t="s">
        <v>4558</v>
      </c>
      <c r="AF682" t="s">
        <v>324</v>
      </c>
      <c r="AG682" t="s">
        <v>3669</v>
      </c>
      <c r="AH682" t="s">
        <v>6890</v>
      </c>
      <c r="AI682" t="s">
        <v>6891</v>
      </c>
      <c r="AJ682" t="s">
        <v>3676</v>
      </c>
      <c r="AK682">
        <v>1</v>
      </c>
      <c r="AL682" t="s">
        <v>4474</v>
      </c>
      <c r="AM682" t="s">
        <v>78</v>
      </c>
      <c r="AN682">
        <v>180400121103</v>
      </c>
      <c r="AO682" t="s">
        <v>78</v>
      </c>
      <c r="AP682">
        <v>132</v>
      </c>
      <c r="AQ682" t="s">
        <v>78</v>
      </c>
      <c r="AR682" t="s">
        <v>4430</v>
      </c>
      <c r="AS682" t="s">
        <v>4431</v>
      </c>
      <c r="AT682" t="s">
        <v>78</v>
      </c>
      <c r="AU682" t="s">
        <v>78</v>
      </c>
      <c r="AV682" t="s">
        <v>78</v>
      </c>
      <c r="AW682" t="s">
        <v>78</v>
      </c>
      <c r="AX682" t="s">
        <v>78</v>
      </c>
      <c r="AY682" t="s">
        <v>78</v>
      </c>
      <c r="AZ682" t="s">
        <v>78</v>
      </c>
      <c r="BA682" t="s">
        <v>78</v>
      </c>
      <c r="BB682" t="s">
        <v>78</v>
      </c>
      <c r="BC682" t="s">
        <v>78</v>
      </c>
      <c r="BD682" t="s">
        <v>55</v>
      </c>
      <c r="BE682" t="s">
        <v>78</v>
      </c>
      <c r="BF682" t="s">
        <v>78</v>
      </c>
      <c r="BG682" t="s">
        <v>78</v>
      </c>
      <c r="BH682" t="s">
        <v>78</v>
      </c>
      <c r="BI682" t="s">
        <v>78</v>
      </c>
      <c r="BJ682" t="s">
        <v>78</v>
      </c>
      <c r="BK682" t="s">
        <v>78</v>
      </c>
      <c r="BL682" t="s">
        <v>78</v>
      </c>
      <c r="BM682" t="s">
        <v>78</v>
      </c>
      <c r="BN682" t="s">
        <v>55</v>
      </c>
      <c r="BO682" t="s">
        <v>55</v>
      </c>
      <c r="BP682" t="s">
        <v>78</v>
      </c>
      <c r="BQ682" t="s">
        <v>4468</v>
      </c>
      <c r="BR682">
        <v>1800</v>
      </c>
      <c r="BS682" s="45">
        <v>40365</v>
      </c>
      <c r="BT682" s="45">
        <v>40935</v>
      </c>
    </row>
    <row r="683" spans="1:72" x14ac:dyDescent="0.25">
      <c r="A683">
        <v>680</v>
      </c>
      <c r="B683">
        <v>48369</v>
      </c>
      <c r="C683">
        <v>55317</v>
      </c>
      <c r="D683" t="s">
        <v>3680</v>
      </c>
      <c r="E683" t="s">
        <v>6892</v>
      </c>
      <c r="F683">
        <v>4</v>
      </c>
      <c r="G683" t="s">
        <v>87</v>
      </c>
      <c r="H683">
        <v>5</v>
      </c>
      <c r="I683" t="s">
        <v>4421</v>
      </c>
      <c r="J683">
        <v>0</v>
      </c>
      <c r="L683" t="s">
        <v>4435</v>
      </c>
      <c r="M683" t="s">
        <v>4434</v>
      </c>
      <c r="N683" t="s">
        <v>4423</v>
      </c>
      <c r="O683">
        <v>2241011</v>
      </c>
      <c r="P683">
        <v>6292013</v>
      </c>
      <c r="Q683">
        <v>3</v>
      </c>
      <c r="R683">
        <v>38.145699999999998</v>
      </c>
      <c r="S683">
        <v>-121.43770000000001</v>
      </c>
      <c r="T683" t="s">
        <v>325</v>
      </c>
      <c r="U683" t="s">
        <v>4106</v>
      </c>
      <c r="V683" t="s">
        <v>87</v>
      </c>
      <c r="W683" t="s">
        <v>87</v>
      </c>
      <c r="X683" t="s">
        <v>4474</v>
      </c>
      <c r="Y683" t="s">
        <v>59</v>
      </c>
      <c r="Z683" t="s">
        <v>4859</v>
      </c>
      <c r="AA683" t="s">
        <v>3677</v>
      </c>
      <c r="AB683" t="s">
        <v>69</v>
      </c>
      <c r="AC683">
        <v>40976</v>
      </c>
      <c r="AD683" t="s">
        <v>4476</v>
      </c>
      <c r="AE683" t="s">
        <v>4558</v>
      </c>
      <c r="AF683" t="s">
        <v>324</v>
      </c>
      <c r="AG683" t="s">
        <v>3669</v>
      </c>
      <c r="AH683" t="s">
        <v>6893</v>
      </c>
      <c r="AI683" t="s">
        <v>6891</v>
      </c>
      <c r="AJ683" t="s">
        <v>3676</v>
      </c>
      <c r="AK683">
        <v>1</v>
      </c>
      <c r="AL683" t="s">
        <v>4474</v>
      </c>
      <c r="AM683" t="s">
        <v>78</v>
      </c>
      <c r="AN683">
        <v>180400121103</v>
      </c>
      <c r="AO683" t="s">
        <v>78</v>
      </c>
      <c r="AP683">
        <v>140</v>
      </c>
      <c r="AQ683" t="s">
        <v>78</v>
      </c>
      <c r="AR683" t="s">
        <v>4430</v>
      </c>
      <c r="AS683" t="s">
        <v>4431</v>
      </c>
      <c r="AT683" t="s">
        <v>78</v>
      </c>
      <c r="AU683" t="s">
        <v>78</v>
      </c>
      <c r="AV683" t="s">
        <v>78</v>
      </c>
      <c r="AW683" t="s">
        <v>78</v>
      </c>
      <c r="AX683" t="s">
        <v>78</v>
      </c>
      <c r="AY683" t="s">
        <v>78</v>
      </c>
      <c r="AZ683" t="s">
        <v>78</v>
      </c>
      <c r="BA683" t="s">
        <v>78</v>
      </c>
      <c r="BB683" t="s">
        <v>78</v>
      </c>
      <c r="BC683" t="s">
        <v>78</v>
      </c>
      <c r="BD683" t="s">
        <v>55</v>
      </c>
      <c r="BE683" t="s">
        <v>78</v>
      </c>
      <c r="BF683" t="s">
        <v>78</v>
      </c>
      <c r="BG683" t="s">
        <v>78</v>
      </c>
      <c r="BH683" t="s">
        <v>78</v>
      </c>
      <c r="BI683" t="s">
        <v>78</v>
      </c>
      <c r="BJ683" t="s">
        <v>78</v>
      </c>
      <c r="BK683" t="s">
        <v>78</v>
      </c>
      <c r="BL683" t="s">
        <v>78</v>
      </c>
      <c r="BM683" t="s">
        <v>78</v>
      </c>
      <c r="BN683" t="s">
        <v>55</v>
      </c>
      <c r="BO683" t="s">
        <v>55</v>
      </c>
      <c r="BP683" t="s">
        <v>78</v>
      </c>
      <c r="BQ683" t="s">
        <v>4468</v>
      </c>
      <c r="BR683">
        <v>1800</v>
      </c>
      <c r="BS683" s="45">
        <v>40365</v>
      </c>
      <c r="BT683" s="45">
        <v>40935</v>
      </c>
    </row>
    <row r="684" spans="1:72" x14ac:dyDescent="0.25">
      <c r="A684">
        <v>681</v>
      </c>
      <c r="B684">
        <v>48732</v>
      </c>
      <c r="C684">
        <v>55945</v>
      </c>
      <c r="D684" t="s">
        <v>3728</v>
      </c>
      <c r="E684" t="s">
        <v>6894</v>
      </c>
      <c r="F684">
        <v>0</v>
      </c>
      <c r="H684">
        <v>0</v>
      </c>
      <c r="J684">
        <v>0</v>
      </c>
      <c r="N684" t="s">
        <v>4423</v>
      </c>
      <c r="O684">
        <v>2193446</v>
      </c>
      <c r="P684">
        <v>6267901</v>
      </c>
      <c r="Q684">
        <v>3</v>
      </c>
      <c r="R684">
        <v>38.014400000000002</v>
      </c>
      <c r="S684">
        <v>-121.5197</v>
      </c>
      <c r="T684" t="s">
        <v>1634</v>
      </c>
      <c r="U684" t="s">
        <v>604</v>
      </c>
      <c r="V684" t="s">
        <v>87</v>
      </c>
      <c r="W684" t="s">
        <v>87</v>
      </c>
      <c r="X684" t="s">
        <v>4474</v>
      </c>
      <c r="Y684" t="s">
        <v>59</v>
      </c>
      <c r="Z684" t="s">
        <v>4342</v>
      </c>
      <c r="AA684" t="s">
        <v>3730</v>
      </c>
      <c r="AB684" t="s">
        <v>6895</v>
      </c>
      <c r="AC684">
        <v>40998</v>
      </c>
      <c r="AD684" t="s">
        <v>4476</v>
      </c>
      <c r="AE684" t="s">
        <v>3435</v>
      </c>
      <c r="AF684" t="s">
        <v>4927</v>
      </c>
      <c r="AG684" t="s">
        <v>3729</v>
      </c>
      <c r="AH684" t="s">
        <v>6896</v>
      </c>
      <c r="AJ684" t="s">
        <v>3729</v>
      </c>
      <c r="AK684">
        <v>1</v>
      </c>
      <c r="AL684" t="s">
        <v>4474</v>
      </c>
      <c r="AM684" t="s">
        <v>78</v>
      </c>
      <c r="AN684">
        <v>180400030906</v>
      </c>
      <c r="AO684" t="s">
        <v>78</v>
      </c>
      <c r="AP684">
        <v>110.8</v>
      </c>
      <c r="AQ684" t="s">
        <v>78</v>
      </c>
      <c r="AR684" t="s">
        <v>4430</v>
      </c>
      <c r="AS684" t="s">
        <v>4431</v>
      </c>
      <c r="AT684" t="s">
        <v>78</v>
      </c>
      <c r="AU684" t="s">
        <v>78</v>
      </c>
      <c r="AV684" t="s">
        <v>78</v>
      </c>
      <c r="AW684" t="s">
        <v>78</v>
      </c>
      <c r="AX684" t="s">
        <v>78</v>
      </c>
      <c r="AY684" t="s">
        <v>55</v>
      </c>
      <c r="AZ684" t="s">
        <v>78</v>
      </c>
      <c r="BA684" t="s">
        <v>78</v>
      </c>
      <c r="BB684" t="s">
        <v>78</v>
      </c>
      <c r="BC684" t="s">
        <v>78</v>
      </c>
      <c r="BD684" t="s">
        <v>55</v>
      </c>
      <c r="BE684" t="s">
        <v>78</v>
      </c>
      <c r="BF684" t="s">
        <v>78</v>
      </c>
      <c r="BG684" t="s">
        <v>78</v>
      </c>
      <c r="BH684" t="s">
        <v>78</v>
      </c>
      <c r="BI684" t="s">
        <v>78</v>
      </c>
      <c r="BJ684" t="s">
        <v>78</v>
      </c>
      <c r="BK684" t="s">
        <v>78</v>
      </c>
      <c r="BL684" t="s">
        <v>78</v>
      </c>
      <c r="BM684" t="s">
        <v>78</v>
      </c>
      <c r="BN684" t="s">
        <v>55</v>
      </c>
      <c r="BO684" t="s">
        <v>55</v>
      </c>
      <c r="BP684" t="s">
        <v>78</v>
      </c>
      <c r="BQ684" t="s">
        <v>4432</v>
      </c>
      <c r="BR684">
        <v>1800</v>
      </c>
      <c r="BS684" s="45">
        <v>40358</v>
      </c>
      <c r="BT684" s="45">
        <v>40997</v>
      </c>
    </row>
    <row r="685" spans="1:72" x14ac:dyDescent="0.25">
      <c r="A685">
        <v>682</v>
      </c>
      <c r="B685">
        <v>46686</v>
      </c>
      <c r="C685">
        <v>54098</v>
      </c>
      <c r="D685" t="s">
        <v>2543</v>
      </c>
      <c r="E685" t="s">
        <v>6897</v>
      </c>
      <c r="F685">
        <v>0</v>
      </c>
      <c r="H685">
        <v>0</v>
      </c>
      <c r="J685">
        <v>0</v>
      </c>
      <c r="O685">
        <v>2199618</v>
      </c>
      <c r="P685">
        <v>6309181</v>
      </c>
      <c r="Q685">
        <v>3</v>
      </c>
      <c r="R685">
        <v>38.032499999999999</v>
      </c>
      <c r="S685">
        <v>-121.3766</v>
      </c>
      <c r="T685" t="s">
        <v>1373</v>
      </c>
      <c r="U685" t="s">
        <v>6611</v>
      </c>
      <c r="V685" t="s">
        <v>87</v>
      </c>
      <c r="W685" t="s">
        <v>87</v>
      </c>
      <c r="X685" t="s">
        <v>4474</v>
      </c>
      <c r="Y685" t="s">
        <v>59</v>
      </c>
      <c r="Z685" t="s">
        <v>4334</v>
      </c>
      <c r="AA685" t="s">
        <v>2487</v>
      </c>
      <c r="AC685">
        <v>40865</v>
      </c>
      <c r="AD685" t="s">
        <v>4476</v>
      </c>
      <c r="AE685" t="s">
        <v>3435</v>
      </c>
      <c r="AF685" t="s">
        <v>6898</v>
      </c>
      <c r="AG685" t="s">
        <v>2484</v>
      </c>
      <c r="AH685" t="s">
        <v>6899</v>
      </c>
      <c r="AJ685" t="s">
        <v>2484</v>
      </c>
      <c r="AK685">
        <v>1</v>
      </c>
      <c r="AL685" t="s">
        <v>4474</v>
      </c>
      <c r="AM685" t="s">
        <v>78</v>
      </c>
      <c r="AN685">
        <v>180400030403</v>
      </c>
      <c r="AO685" t="s">
        <v>78</v>
      </c>
      <c r="AP685">
        <v>325</v>
      </c>
      <c r="AQ685" t="s">
        <v>78</v>
      </c>
      <c r="AR685" t="s">
        <v>4430</v>
      </c>
      <c r="AS685" t="s">
        <v>4431</v>
      </c>
      <c r="AT685" t="s">
        <v>78</v>
      </c>
      <c r="AU685" t="s">
        <v>78</v>
      </c>
      <c r="AV685" t="s">
        <v>78</v>
      </c>
      <c r="AW685" t="s">
        <v>78</v>
      </c>
      <c r="AX685" t="s">
        <v>78</v>
      </c>
      <c r="AY685" t="s">
        <v>78</v>
      </c>
      <c r="AZ685" t="s">
        <v>78</v>
      </c>
      <c r="BA685" t="s">
        <v>78</v>
      </c>
      <c r="BB685" t="s">
        <v>78</v>
      </c>
      <c r="BC685" t="s">
        <v>78</v>
      </c>
      <c r="BD685" t="s">
        <v>55</v>
      </c>
      <c r="BE685" t="s">
        <v>78</v>
      </c>
      <c r="BF685" t="s">
        <v>78</v>
      </c>
      <c r="BG685" t="s">
        <v>78</v>
      </c>
      <c r="BH685" t="s">
        <v>78</v>
      </c>
      <c r="BI685" t="s">
        <v>78</v>
      </c>
      <c r="BJ685" t="s">
        <v>78</v>
      </c>
      <c r="BK685" t="s">
        <v>78</v>
      </c>
      <c r="BL685" t="s">
        <v>78</v>
      </c>
      <c r="BM685" t="s">
        <v>78</v>
      </c>
      <c r="BN685" t="s">
        <v>55</v>
      </c>
      <c r="BO685" t="s">
        <v>55</v>
      </c>
      <c r="BP685" t="s">
        <v>78</v>
      </c>
      <c r="BQ685" t="s">
        <v>4468</v>
      </c>
      <c r="BR685">
        <v>1800</v>
      </c>
      <c r="BS685" s="45">
        <v>40346</v>
      </c>
      <c r="BT685" s="45">
        <v>40865</v>
      </c>
    </row>
    <row r="686" spans="1:72" x14ac:dyDescent="0.25">
      <c r="A686">
        <v>683</v>
      </c>
      <c r="B686">
        <v>46687</v>
      </c>
      <c r="C686">
        <v>54099</v>
      </c>
      <c r="D686" t="s">
        <v>2547</v>
      </c>
      <c r="E686" t="s">
        <v>6900</v>
      </c>
      <c r="F686">
        <v>0</v>
      </c>
      <c r="H686">
        <v>0</v>
      </c>
      <c r="J686">
        <v>0</v>
      </c>
      <c r="O686">
        <v>2199394</v>
      </c>
      <c r="P686">
        <v>6312286</v>
      </c>
      <c r="Q686">
        <v>3</v>
      </c>
      <c r="R686">
        <v>38.031999999999996</v>
      </c>
      <c r="S686">
        <v>-121.3659</v>
      </c>
      <c r="T686" t="s">
        <v>1373</v>
      </c>
      <c r="U686" t="s">
        <v>6611</v>
      </c>
      <c r="V686" t="s">
        <v>87</v>
      </c>
      <c r="W686" t="s">
        <v>87</v>
      </c>
      <c r="X686" t="s">
        <v>4474</v>
      </c>
      <c r="Y686" t="s">
        <v>59</v>
      </c>
      <c r="Z686" t="s">
        <v>4889</v>
      </c>
      <c r="AA686" t="s">
        <v>6745</v>
      </c>
      <c r="AC686">
        <v>40865</v>
      </c>
      <c r="AD686" t="s">
        <v>4476</v>
      </c>
      <c r="AE686" t="s">
        <v>3435</v>
      </c>
      <c r="AF686" t="s">
        <v>4870</v>
      </c>
      <c r="AG686" t="s">
        <v>2484</v>
      </c>
      <c r="AH686" t="s">
        <v>6901</v>
      </c>
      <c r="AJ686" t="s">
        <v>2484</v>
      </c>
      <c r="AK686">
        <v>1</v>
      </c>
      <c r="AL686" t="s">
        <v>4474</v>
      </c>
      <c r="AM686" t="s">
        <v>78</v>
      </c>
      <c r="AN686">
        <v>180400030504</v>
      </c>
      <c r="AO686" t="s">
        <v>78</v>
      </c>
      <c r="AP686">
        <v>201</v>
      </c>
      <c r="AQ686" t="s">
        <v>78</v>
      </c>
      <c r="AR686" t="s">
        <v>4430</v>
      </c>
      <c r="AS686" t="s">
        <v>4431</v>
      </c>
      <c r="AT686" t="s">
        <v>78</v>
      </c>
      <c r="AU686" t="s">
        <v>78</v>
      </c>
      <c r="AV686" t="s">
        <v>78</v>
      </c>
      <c r="AW686" t="s">
        <v>78</v>
      </c>
      <c r="AX686" t="s">
        <v>78</v>
      </c>
      <c r="AY686" t="s">
        <v>78</v>
      </c>
      <c r="AZ686" t="s">
        <v>78</v>
      </c>
      <c r="BA686" t="s">
        <v>78</v>
      </c>
      <c r="BB686" t="s">
        <v>78</v>
      </c>
      <c r="BC686" t="s">
        <v>78</v>
      </c>
      <c r="BD686" t="s">
        <v>55</v>
      </c>
      <c r="BE686" t="s">
        <v>78</v>
      </c>
      <c r="BF686" t="s">
        <v>78</v>
      </c>
      <c r="BG686" t="s">
        <v>78</v>
      </c>
      <c r="BH686" t="s">
        <v>78</v>
      </c>
      <c r="BI686" t="s">
        <v>78</v>
      </c>
      <c r="BJ686" t="s">
        <v>78</v>
      </c>
      <c r="BK686" t="s">
        <v>78</v>
      </c>
      <c r="BL686" t="s">
        <v>78</v>
      </c>
      <c r="BM686" t="s">
        <v>78</v>
      </c>
      <c r="BN686" t="s">
        <v>55</v>
      </c>
      <c r="BO686" t="s">
        <v>55</v>
      </c>
      <c r="BP686" t="s">
        <v>78</v>
      </c>
      <c r="BQ686" t="s">
        <v>4468</v>
      </c>
      <c r="BR686">
        <v>1800</v>
      </c>
      <c r="BS686" s="45">
        <v>40350</v>
      </c>
      <c r="BT686" s="45">
        <v>40865</v>
      </c>
    </row>
    <row r="687" spans="1:72" x14ac:dyDescent="0.25">
      <c r="A687">
        <v>684</v>
      </c>
      <c r="B687">
        <v>47405</v>
      </c>
      <c r="C687">
        <v>54491</v>
      </c>
      <c r="D687" t="s">
        <v>3305</v>
      </c>
      <c r="E687" t="s">
        <v>6902</v>
      </c>
      <c r="F687">
        <v>6</v>
      </c>
      <c r="G687" t="s">
        <v>87</v>
      </c>
      <c r="H687">
        <v>4</v>
      </c>
      <c r="I687" t="s">
        <v>4421</v>
      </c>
      <c r="J687">
        <v>9</v>
      </c>
      <c r="L687" t="s">
        <v>4448</v>
      </c>
      <c r="M687" t="s">
        <v>4435</v>
      </c>
      <c r="N687" t="s">
        <v>4423</v>
      </c>
      <c r="O687">
        <v>1900434</v>
      </c>
      <c r="P687">
        <v>6693485</v>
      </c>
      <c r="Q687">
        <v>2</v>
      </c>
      <c r="R687">
        <v>38.3797</v>
      </c>
      <c r="S687">
        <v>-121.5402</v>
      </c>
      <c r="T687" t="s">
        <v>931</v>
      </c>
      <c r="U687" t="s">
        <v>332</v>
      </c>
      <c r="V687" t="s">
        <v>87</v>
      </c>
      <c r="W687" t="s">
        <v>87</v>
      </c>
      <c r="X687" t="s">
        <v>4538</v>
      </c>
      <c r="Y687" t="s">
        <v>170</v>
      </c>
      <c r="Z687" t="s">
        <v>4668</v>
      </c>
      <c r="AB687" t="s">
        <v>6903</v>
      </c>
      <c r="AC687">
        <v>40911</v>
      </c>
      <c r="AD687" t="s">
        <v>4476</v>
      </c>
      <c r="AE687" t="s">
        <v>4540</v>
      </c>
      <c r="AF687" t="s">
        <v>4546</v>
      </c>
      <c r="AG687" t="s">
        <v>3306</v>
      </c>
      <c r="AH687" t="s">
        <v>6904</v>
      </c>
      <c r="AI687" t="s">
        <v>6905</v>
      </c>
      <c r="AJ687" t="s">
        <v>3306</v>
      </c>
      <c r="AK687">
        <v>1</v>
      </c>
      <c r="AL687" t="s">
        <v>4538</v>
      </c>
      <c r="AM687" t="s">
        <v>78</v>
      </c>
      <c r="AN687">
        <v>180201630606</v>
      </c>
      <c r="AO687" t="s">
        <v>78</v>
      </c>
      <c r="AP687">
        <v>1500</v>
      </c>
      <c r="AQ687" t="s">
        <v>78</v>
      </c>
      <c r="AR687" t="s">
        <v>4430</v>
      </c>
      <c r="AS687" t="s">
        <v>4431</v>
      </c>
      <c r="AT687" t="s">
        <v>78</v>
      </c>
      <c r="AU687" t="s">
        <v>78</v>
      </c>
      <c r="AV687" t="s">
        <v>78</v>
      </c>
      <c r="AW687" t="s">
        <v>78</v>
      </c>
      <c r="AX687" t="s">
        <v>78</v>
      </c>
      <c r="AY687" t="s">
        <v>78</v>
      </c>
      <c r="AZ687" t="s">
        <v>78</v>
      </c>
      <c r="BA687" t="s">
        <v>78</v>
      </c>
      <c r="BB687" t="s">
        <v>78</v>
      </c>
      <c r="BC687" t="s">
        <v>78</v>
      </c>
      <c r="BD687" t="s">
        <v>55</v>
      </c>
      <c r="BE687" t="s">
        <v>78</v>
      </c>
      <c r="BF687" t="s">
        <v>78</v>
      </c>
      <c r="BG687" t="s">
        <v>78</v>
      </c>
      <c r="BH687" t="s">
        <v>78</v>
      </c>
      <c r="BI687" t="s">
        <v>78</v>
      </c>
      <c r="BJ687" t="s">
        <v>78</v>
      </c>
      <c r="BK687" t="s">
        <v>78</v>
      </c>
      <c r="BL687" t="s">
        <v>78</v>
      </c>
      <c r="BM687" t="s">
        <v>78</v>
      </c>
      <c r="BN687" t="s">
        <v>55</v>
      </c>
      <c r="BO687" t="s">
        <v>55</v>
      </c>
      <c r="BP687" t="s">
        <v>78</v>
      </c>
      <c r="BQ687" t="s">
        <v>4432</v>
      </c>
      <c r="BR687">
        <v>1952</v>
      </c>
      <c r="BS687" s="45">
        <v>40359</v>
      </c>
      <c r="BT687" s="45">
        <v>40897</v>
      </c>
    </row>
    <row r="688" spans="1:72" x14ac:dyDescent="0.25">
      <c r="A688">
        <v>685</v>
      </c>
      <c r="B688">
        <v>47408</v>
      </c>
      <c r="C688">
        <v>54525</v>
      </c>
      <c r="D688" t="s">
        <v>3308</v>
      </c>
      <c r="E688" t="s">
        <v>6906</v>
      </c>
      <c r="F688">
        <v>1</v>
      </c>
      <c r="G688" t="s">
        <v>87</v>
      </c>
      <c r="H688">
        <v>5</v>
      </c>
      <c r="I688" t="s">
        <v>4421</v>
      </c>
      <c r="J688">
        <v>1</v>
      </c>
      <c r="L688" t="s">
        <v>4448</v>
      </c>
      <c r="M688" t="s">
        <v>4422</v>
      </c>
      <c r="N688" t="s">
        <v>4423</v>
      </c>
      <c r="O688">
        <v>2142422</v>
      </c>
      <c r="P688">
        <v>6308355</v>
      </c>
      <c r="Q688">
        <v>3</v>
      </c>
      <c r="R688">
        <v>37.875500000000002</v>
      </c>
      <c r="S688">
        <v>-121.3776</v>
      </c>
      <c r="T688" t="s">
        <v>596</v>
      </c>
      <c r="U688" t="s">
        <v>692</v>
      </c>
      <c r="V688" t="s">
        <v>87</v>
      </c>
      <c r="W688" t="s">
        <v>87</v>
      </c>
      <c r="X688" t="s">
        <v>4474</v>
      </c>
      <c r="Y688" t="s">
        <v>59</v>
      </c>
      <c r="Z688" t="s">
        <v>4853</v>
      </c>
      <c r="AB688" t="s">
        <v>6907</v>
      </c>
      <c r="AC688">
        <v>40911</v>
      </c>
      <c r="AD688" t="s">
        <v>4476</v>
      </c>
      <c r="AE688" t="s">
        <v>3435</v>
      </c>
      <c r="AF688" t="s">
        <v>4927</v>
      </c>
      <c r="AG688" t="s">
        <v>3309</v>
      </c>
      <c r="AH688" t="s">
        <v>6908</v>
      </c>
      <c r="AI688" t="s">
        <v>6909</v>
      </c>
      <c r="AJ688" t="s">
        <v>6910</v>
      </c>
      <c r="AK688" t="s">
        <v>78</v>
      </c>
      <c r="AL688" t="s">
        <v>78</v>
      </c>
      <c r="AM688" t="s">
        <v>78</v>
      </c>
      <c r="AN688" t="s">
        <v>78</v>
      </c>
      <c r="AO688" t="s">
        <v>78</v>
      </c>
      <c r="AP688" t="s">
        <v>78</v>
      </c>
      <c r="AQ688" t="s">
        <v>78</v>
      </c>
      <c r="AR688" t="s">
        <v>4430</v>
      </c>
      <c r="AS688" t="s">
        <v>4529</v>
      </c>
      <c r="AT688" t="s">
        <v>78</v>
      </c>
      <c r="AU688" t="s">
        <v>78</v>
      </c>
      <c r="AV688" t="s">
        <v>78</v>
      </c>
      <c r="AW688" t="s">
        <v>78</v>
      </c>
      <c r="AX688" t="s">
        <v>78</v>
      </c>
      <c r="AY688" t="s">
        <v>78</v>
      </c>
      <c r="AZ688" t="s">
        <v>78</v>
      </c>
      <c r="BA688" t="s">
        <v>78</v>
      </c>
      <c r="BB688" t="s">
        <v>78</v>
      </c>
      <c r="BC688" t="s">
        <v>78</v>
      </c>
      <c r="BD688" t="s">
        <v>55</v>
      </c>
      <c r="BE688" t="s">
        <v>78</v>
      </c>
      <c r="BF688" t="s">
        <v>78</v>
      </c>
      <c r="BG688" t="s">
        <v>78</v>
      </c>
      <c r="BH688" t="s">
        <v>78</v>
      </c>
      <c r="BI688" t="s">
        <v>78</v>
      </c>
      <c r="BJ688" t="s">
        <v>78</v>
      </c>
      <c r="BK688" t="s">
        <v>78</v>
      </c>
      <c r="BL688" t="s">
        <v>78</v>
      </c>
      <c r="BM688" t="s">
        <v>78</v>
      </c>
      <c r="BN688" t="s">
        <v>55</v>
      </c>
      <c r="BO688" t="s">
        <v>55</v>
      </c>
      <c r="BP688" t="s">
        <v>78</v>
      </c>
      <c r="BQ688" t="s">
        <v>4468</v>
      </c>
      <c r="BR688">
        <v>1880</v>
      </c>
      <c r="BS688" s="45">
        <v>40352</v>
      </c>
      <c r="BT688" s="45">
        <v>40898</v>
      </c>
    </row>
    <row r="689" spans="1:72" x14ac:dyDescent="0.25">
      <c r="A689">
        <v>686</v>
      </c>
      <c r="B689">
        <v>47409</v>
      </c>
      <c r="C689">
        <v>54530</v>
      </c>
      <c r="D689" t="s">
        <v>3317</v>
      </c>
      <c r="E689" t="s">
        <v>6911</v>
      </c>
      <c r="F689">
        <v>1</v>
      </c>
      <c r="G689" t="s">
        <v>87</v>
      </c>
      <c r="H689">
        <v>5</v>
      </c>
      <c r="I689" t="s">
        <v>4421</v>
      </c>
      <c r="J689">
        <v>0</v>
      </c>
      <c r="N689" t="s">
        <v>4423</v>
      </c>
      <c r="O689">
        <v>2152854</v>
      </c>
      <c r="P689">
        <v>6283850</v>
      </c>
      <c r="Q689">
        <v>3</v>
      </c>
      <c r="R689">
        <v>37.903399999999998</v>
      </c>
      <c r="S689">
        <v>-121.4629</v>
      </c>
      <c r="T689" t="s">
        <v>128</v>
      </c>
      <c r="U689" t="s">
        <v>6912</v>
      </c>
      <c r="V689" t="s">
        <v>87</v>
      </c>
      <c r="W689" t="s">
        <v>87</v>
      </c>
      <c r="X689" t="s">
        <v>4474</v>
      </c>
      <c r="Y689" t="s">
        <v>59</v>
      </c>
      <c r="Z689" t="s">
        <v>4853</v>
      </c>
      <c r="AA689" t="s">
        <v>3318</v>
      </c>
      <c r="AB689" t="s">
        <v>6913</v>
      </c>
      <c r="AC689">
        <v>40911</v>
      </c>
      <c r="AD689" t="s">
        <v>4476</v>
      </c>
      <c r="AE689" t="s">
        <v>3435</v>
      </c>
      <c r="AF689" t="s">
        <v>4905</v>
      </c>
      <c r="AG689" t="s">
        <v>3301</v>
      </c>
      <c r="AH689" t="s">
        <v>6914</v>
      </c>
      <c r="AI689" t="s">
        <v>6915</v>
      </c>
      <c r="AJ689" t="s">
        <v>3302</v>
      </c>
      <c r="AK689">
        <v>1</v>
      </c>
      <c r="AL689" t="s">
        <v>4474</v>
      </c>
      <c r="AM689" t="s">
        <v>78</v>
      </c>
      <c r="AN689">
        <v>180400030502</v>
      </c>
      <c r="AO689" t="s">
        <v>78</v>
      </c>
      <c r="AP689">
        <v>147</v>
      </c>
      <c r="AQ689" t="s">
        <v>78</v>
      </c>
      <c r="AR689" t="s">
        <v>4430</v>
      </c>
      <c r="AS689" t="s">
        <v>4431</v>
      </c>
      <c r="AT689" t="s">
        <v>78</v>
      </c>
      <c r="AU689" t="s">
        <v>78</v>
      </c>
      <c r="AV689" t="s">
        <v>78</v>
      </c>
      <c r="AW689" t="s">
        <v>78</v>
      </c>
      <c r="AX689" t="s">
        <v>78</v>
      </c>
      <c r="AY689" t="s">
        <v>55</v>
      </c>
      <c r="AZ689" t="s">
        <v>78</v>
      </c>
      <c r="BA689" t="s">
        <v>78</v>
      </c>
      <c r="BB689" t="s">
        <v>78</v>
      </c>
      <c r="BC689" t="s">
        <v>78</v>
      </c>
      <c r="BD689" t="s">
        <v>55</v>
      </c>
      <c r="BE689" t="s">
        <v>78</v>
      </c>
      <c r="BF689" t="s">
        <v>78</v>
      </c>
      <c r="BG689" t="s">
        <v>78</v>
      </c>
      <c r="BH689" t="s">
        <v>78</v>
      </c>
      <c r="BI689" t="s">
        <v>78</v>
      </c>
      <c r="BJ689" t="s">
        <v>78</v>
      </c>
      <c r="BK689" t="s">
        <v>78</v>
      </c>
      <c r="BL689" t="s">
        <v>78</v>
      </c>
      <c r="BM689" t="s">
        <v>78</v>
      </c>
      <c r="BN689" t="s">
        <v>55</v>
      </c>
      <c r="BO689" t="s">
        <v>78</v>
      </c>
      <c r="BP689" t="s">
        <v>78</v>
      </c>
      <c r="BQ689" t="s">
        <v>4468</v>
      </c>
      <c r="BR689">
        <v>1800</v>
      </c>
      <c r="BS689" s="45">
        <v>40354</v>
      </c>
      <c r="BT689" s="45">
        <v>40898</v>
      </c>
    </row>
    <row r="690" spans="1:72" x14ac:dyDescent="0.25">
      <c r="A690">
        <v>687</v>
      </c>
      <c r="B690">
        <v>47410</v>
      </c>
      <c r="C690">
        <v>54532</v>
      </c>
      <c r="D690" t="s">
        <v>3320</v>
      </c>
      <c r="E690" t="s">
        <v>6916</v>
      </c>
      <c r="F690">
        <v>1</v>
      </c>
      <c r="G690" t="s">
        <v>87</v>
      </c>
      <c r="H690">
        <v>5</v>
      </c>
      <c r="I690" t="s">
        <v>4421</v>
      </c>
      <c r="J690">
        <v>32</v>
      </c>
      <c r="N690" t="s">
        <v>4423</v>
      </c>
      <c r="O690">
        <v>2148122</v>
      </c>
      <c r="P690">
        <v>6289814</v>
      </c>
      <c r="Q690">
        <v>3</v>
      </c>
      <c r="R690">
        <v>37.890599999999999</v>
      </c>
      <c r="S690">
        <v>-121.4421</v>
      </c>
      <c r="T690" t="s">
        <v>128</v>
      </c>
      <c r="U690" t="s">
        <v>692</v>
      </c>
      <c r="V690" t="s">
        <v>87</v>
      </c>
      <c r="W690" t="s">
        <v>87</v>
      </c>
      <c r="X690" t="s">
        <v>4474</v>
      </c>
      <c r="Y690" t="s">
        <v>59</v>
      </c>
      <c r="Z690" t="s">
        <v>4853</v>
      </c>
      <c r="AA690" t="s">
        <v>3321</v>
      </c>
      <c r="AB690" t="s">
        <v>6917</v>
      </c>
      <c r="AC690">
        <v>40911</v>
      </c>
      <c r="AD690" t="s">
        <v>4476</v>
      </c>
      <c r="AE690" t="s">
        <v>3435</v>
      </c>
      <c r="AF690" t="s">
        <v>4927</v>
      </c>
      <c r="AG690" t="s">
        <v>3301</v>
      </c>
      <c r="AH690" t="s">
        <v>6918</v>
      </c>
      <c r="AI690" t="s">
        <v>6919</v>
      </c>
      <c r="AJ690" t="s">
        <v>3302</v>
      </c>
      <c r="AK690">
        <v>1</v>
      </c>
      <c r="AL690" t="s">
        <v>4474</v>
      </c>
      <c r="AM690" t="s">
        <v>78</v>
      </c>
      <c r="AN690">
        <v>180400030906</v>
      </c>
      <c r="AO690" t="s">
        <v>78</v>
      </c>
      <c r="AP690">
        <v>490</v>
      </c>
      <c r="AQ690" t="s">
        <v>78</v>
      </c>
      <c r="AR690" t="s">
        <v>4430</v>
      </c>
      <c r="AS690" t="s">
        <v>4431</v>
      </c>
      <c r="AT690" t="s">
        <v>78</v>
      </c>
      <c r="AU690" t="s">
        <v>78</v>
      </c>
      <c r="AV690" t="s">
        <v>78</v>
      </c>
      <c r="AW690" t="s">
        <v>78</v>
      </c>
      <c r="AX690" t="s">
        <v>78</v>
      </c>
      <c r="AY690" t="s">
        <v>55</v>
      </c>
      <c r="AZ690" t="s">
        <v>78</v>
      </c>
      <c r="BA690" t="s">
        <v>78</v>
      </c>
      <c r="BB690" t="s">
        <v>78</v>
      </c>
      <c r="BC690" t="s">
        <v>78</v>
      </c>
      <c r="BD690" t="s">
        <v>55</v>
      </c>
      <c r="BE690" t="s">
        <v>78</v>
      </c>
      <c r="BF690" t="s">
        <v>78</v>
      </c>
      <c r="BG690" t="s">
        <v>78</v>
      </c>
      <c r="BH690" t="s">
        <v>78</v>
      </c>
      <c r="BI690" t="s">
        <v>78</v>
      </c>
      <c r="BJ690" t="s">
        <v>78</v>
      </c>
      <c r="BK690" t="s">
        <v>78</v>
      </c>
      <c r="BL690" t="s">
        <v>78</v>
      </c>
      <c r="BM690" t="s">
        <v>78</v>
      </c>
      <c r="BN690" t="s">
        <v>55</v>
      </c>
      <c r="BO690" t="s">
        <v>78</v>
      </c>
      <c r="BP690" t="s">
        <v>78</v>
      </c>
      <c r="BQ690" t="s">
        <v>4468</v>
      </c>
      <c r="BR690">
        <v>1800</v>
      </c>
      <c r="BS690" s="45">
        <v>40354</v>
      </c>
      <c r="BT690" s="45">
        <v>40898</v>
      </c>
    </row>
    <row r="691" spans="1:72" x14ac:dyDescent="0.25">
      <c r="A691">
        <v>688</v>
      </c>
      <c r="B691">
        <v>47411</v>
      </c>
      <c r="C691">
        <v>54536</v>
      </c>
      <c r="D691" t="s">
        <v>3322</v>
      </c>
      <c r="E691" t="s">
        <v>6920</v>
      </c>
      <c r="F691">
        <v>1</v>
      </c>
      <c r="G691" t="s">
        <v>87</v>
      </c>
      <c r="H691">
        <v>5</v>
      </c>
      <c r="I691" t="s">
        <v>4421</v>
      </c>
      <c r="J691">
        <v>0</v>
      </c>
      <c r="N691" t="s">
        <v>4423</v>
      </c>
      <c r="O691">
        <v>2159658</v>
      </c>
      <c r="P691">
        <v>6291410</v>
      </c>
      <c r="Q691">
        <v>3</v>
      </c>
      <c r="R691">
        <v>37.9223</v>
      </c>
      <c r="S691">
        <v>-121.437</v>
      </c>
      <c r="T691" t="s">
        <v>128</v>
      </c>
      <c r="U691" t="s">
        <v>610</v>
      </c>
      <c r="V691" t="s">
        <v>87</v>
      </c>
      <c r="W691" t="s">
        <v>87</v>
      </c>
      <c r="X691" t="s">
        <v>4474</v>
      </c>
      <c r="Y691" t="s">
        <v>59</v>
      </c>
      <c r="Z691" t="s">
        <v>4853</v>
      </c>
      <c r="AA691" t="s">
        <v>6921</v>
      </c>
      <c r="AB691" t="s">
        <v>6922</v>
      </c>
      <c r="AC691">
        <v>40911</v>
      </c>
      <c r="AD691" t="s">
        <v>4476</v>
      </c>
      <c r="AE691" t="s">
        <v>3435</v>
      </c>
      <c r="AF691" t="s">
        <v>4905</v>
      </c>
      <c r="AG691" t="s">
        <v>3301</v>
      </c>
      <c r="AH691" t="s">
        <v>6923</v>
      </c>
      <c r="AI691" t="s">
        <v>6915</v>
      </c>
      <c r="AJ691" t="s">
        <v>3302</v>
      </c>
      <c r="AK691">
        <v>1</v>
      </c>
      <c r="AL691" t="s">
        <v>4474</v>
      </c>
      <c r="AM691" t="s">
        <v>78</v>
      </c>
      <c r="AN691">
        <v>180400030502</v>
      </c>
      <c r="AO691" t="s">
        <v>78</v>
      </c>
      <c r="AP691">
        <v>105</v>
      </c>
      <c r="AQ691" t="s">
        <v>78</v>
      </c>
      <c r="AR691" t="s">
        <v>4430</v>
      </c>
      <c r="AS691" t="s">
        <v>4431</v>
      </c>
      <c r="AT691" t="s">
        <v>78</v>
      </c>
      <c r="AU691" t="s">
        <v>78</v>
      </c>
      <c r="AV691" t="s">
        <v>78</v>
      </c>
      <c r="AW691" t="s">
        <v>78</v>
      </c>
      <c r="AX691" t="s">
        <v>78</v>
      </c>
      <c r="AY691" t="s">
        <v>55</v>
      </c>
      <c r="AZ691" t="s">
        <v>78</v>
      </c>
      <c r="BA691" t="s">
        <v>78</v>
      </c>
      <c r="BB691" t="s">
        <v>78</v>
      </c>
      <c r="BC691" t="s">
        <v>78</v>
      </c>
      <c r="BD691" t="s">
        <v>55</v>
      </c>
      <c r="BE691" t="s">
        <v>78</v>
      </c>
      <c r="BF691" t="s">
        <v>78</v>
      </c>
      <c r="BG691" t="s">
        <v>78</v>
      </c>
      <c r="BH691" t="s">
        <v>78</v>
      </c>
      <c r="BI691" t="s">
        <v>78</v>
      </c>
      <c r="BJ691" t="s">
        <v>78</v>
      </c>
      <c r="BK691" t="s">
        <v>78</v>
      </c>
      <c r="BL691" t="s">
        <v>78</v>
      </c>
      <c r="BM691" t="s">
        <v>78</v>
      </c>
      <c r="BN691" t="s">
        <v>55</v>
      </c>
      <c r="BO691" t="s">
        <v>78</v>
      </c>
      <c r="BP691" t="s">
        <v>78</v>
      </c>
      <c r="BQ691" t="s">
        <v>4468</v>
      </c>
      <c r="BR691">
        <v>1800</v>
      </c>
      <c r="BS691" s="45">
        <v>40354</v>
      </c>
      <c r="BT691" s="45">
        <v>40898</v>
      </c>
    </row>
    <row r="692" spans="1:72" x14ac:dyDescent="0.25">
      <c r="A692">
        <v>689</v>
      </c>
      <c r="B692">
        <v>47414</v>
      </c>
      <c r="C692">
        <v>54569</v>
      </c>
      <c r="D692" t="s">
        <v>3319</v>
      </c>
      <c r="E692" t="s">
        <v>6924</v>
      </c>
      <c r="F692">
        <v>1</v>
      </c>
      <c r="G692" t="s">
        <v>87</v>
      </c>
      <c r="H692">
        <v>5</v>
      </c>
      <c r="I692" t="s">
        <v>4421</v>
      </c>
      <c r="J692">
        <v>16</v>
      </c>
      <c r="L692" t="s">
        <v>4434</v>
      </c>
      <c r="M692" t="s">
        <v>4434</v>
      </c>
      <c r="N692" t="s">
        <v>4423</v>
      </c>
      <c r="O692">
        <v>2162591</v>
      </c>
      <c r="P692">
        <v>6291390</v>
      </c>
      <c r="Q692">
        <v>3</v>
      </c>
      <c r="R692">
        <v>37.930399999999999</v>
      </c>
      <c r="S692">
        <v>-121.4371</v>
      </c>
      <c r="T692" t="s">
        <v>596</v>
      </c>
      <c r="U692" t="s">
        <v>610</v>
      </c>
      <c r="V692" t="s">
        <v>87</v>
      </c>
      <c r="W692" t="s">
        <v>87</v>
      </c>
      <c r="X692" t="s">
        <v>4474</v>
      </c>
      <c r="Y692" t="s">
        <v>59</v>
      </c>
      <c r="Z692" t="s">
        <v>4853</v>
      </c>
      <c r="AA692" t="s">
        <v>3316</v>
      </c>
      <c r="AB692" t="s">
        <v>6925</v>
      </c>
      <c r="AC692">
        <v>40911</v>
      </c>
      <c r="AD692" t="s">
        <v>4476</v>
      </c>
      <c r="AE692" t="s">
        <v>3435</v>
      </c>
      <c r="AF692" t="s">
        <v>4905</v>
      </c>
      <c r="AG692" t="s">
        <v>3314</v>
      </c>
      <c r="AH692" t="s">
        <v>6926</v>
      </c>
      <c r="AI692" t="s">
        <v>6927</v>
      </c>
      <c r="AJ692" t="s">
        <v>3315</v>
      </c>
      <c r="AK692">
        <v>1</v>
      </c>
      <c r="AL692" t="s">
        <v>4474</v>
      </c>
      <c r="AM692" t="s">
        <v>78</v>
      </c>
      <c r="AN692">
        <v>180400030502</v>
      </c>
      <c r="AO692" t="s">
        <v>78</v>
      </c>
      <c r="AP692">
        <v>210</v>
      </c>
      <c r="AQ692" t="s">
        <v>78</v>
      </c>
      <c r="AR692" t="s">
        <v>4430</v>
      </c>
      <c r="AS692" t="s">
        <v>4431</v>
      </c>
      <c r="AT692" t="s">
        <v>78</v>
      </c>
      <c r="AU692" t="s">
        <v>78</v>
      </c>
      <c r="AV692" t="s">
        <v>78</v>
      </c>
      <c r="AW692" t="s">
        <v>78</v>
      </c>
      <c r="AX692" t="s">
        <v>78</v>
      </c>
      <c r="AY692" t="s">
        <v>78</v>
      </c>
      <c r="AZ692" t="s">
        <v>78</v>
      </c>
      <c r="BA692" t="s">
        <v>78</v>
      </c>
      <c r="BB692" t="s">
        <v>78</v>
      </c>
      <c r="BC692" t="s">
        <v>78</v>
      </c>
      <c r="BD692" t="s">
        <v>55</v>
      </c>
      <c r="BE692" t="s">
        <v>78</v>
      </c>
      <c r="BF692" t="s">
        <v>78</v>
      </c>
      <c r="BG692" t="s">
        <v>78</v>
      </c>
      <c r="BH692" t="s">
        <v>78</v>
      </c>
      <c r="BI692" t="s">
        <v>78</v>
      </c>
      <c r="BJ692" t="s">
        <v>78</v>
      </c>
      <c r="BK692" t="s">
        <v>78</v>
      </c>
      <c r="BL692" t="s">
        <v>78</v>
      </c>
      <c r="BM692" t="s">
        <v>78</v>
      </c>
      <c r="BN692" t="s">
        <v>55</v>
      </c>
      <c r="BO692" t="s">
        <v>55</v>
      </c>
      <c r="BP692" t="s">
        <v>78</v>
      </c>
      <c r="BQ692" t="s">
        <v>4468</v>
      </c>
      <c r="BR692">
        <v>1880</v>
      </c>
      <c r="BS692" s="45">
        <v>40352</v>
      </c>
      <c r="BT692" s="45">
        <v>40898</v>
      </c>
    </row>
    <row r="693" spans="1:72" x14ac:dyDescent="0.25">
      <c r="A693">
        <v>690</v>
      </c>
      <c r="B693">
        <v>47419</v>
      </c>
      <c r="C693">
        <v>54867</v>
      </c>
      <c r="D693" t="s">
        <v>3277</v>
      </c>
      <c r="E693" t="s">
        <v>6928</v>
      </c>
      <c r="F693">
        <v>2</v>
      </c>
      <c r="G693" t="s">
        <v>4420</v>
      </c>
      <c r="H693">
        <v>5</v>
      </c>
      <c r="I693" t="s">
        <v>4421</v>
      </c>
      <c r="J693">
        <v>6</v>
      </c>
      <c r="N693" t="s">
        <v>4423</v>
      </c>
      <c r="O693">
        <v>2114696</v>
      </c>
      <c r="P693">
        <v>6281668</v>
      </c>
      <c r="Q693">
        <v>3</v>
      </c>
      <c r="R693">
        <v>37.7986</v>
      </c>
      <c r="S693">
        <v>-121.4691</v>
      </c>
      <c r="T693" t="s">
        <v>3014</v>
      </c>
      <c r="U693" t="s">
        <v>397</v>
      </c>
      <c r="V693" t="s">
        <v>87</v>
      </c>
      <c r="W693" t="s">
        <v>87</v>
      </c>
      <c r="X693" t="s">
        <v>4474</v>
      </c>
      <c r="Y693" t="s">
        <v>59</v>
      </c>
      <c r="Z693" t="s">
        <v>4134</v>
      </c>
      <c r="AB693" t="s">
        <v>3014</v>
      </c>
      <c r="AC693">
        <v>40911</v>
      </c>
      <c r="AD693" t="s">
        <v>4476</v>
      </c>
      <c r="AE693" t="s">
        <v>3435</v>
      </c>
      <c r="AF693" t="s">
        <v>4960</v>
      </c>
      <c r="AG693" t="s">
        <v>3278</v>
      </c>
      <c r="AH693" t="s">
        <v>6929</v>
      </c>
      <c r="AI693" t="s">
        <v>6930</v>
      </c>
      <c r="AJ693" t="s">
        <v>6931</v>
      </c>
      <c r="AK693">
        <v>1</v>
      </c>
      <c r="AL693" t="s">
        <v>4474</v>
      </c>
      <c r="AM693" t="s">
        <v>78</v>
      </c>
      <c r="AN693">
        <v>180400030605</v>
      </c>
      <c r="AO693" t="s">
        <v>78</v>
      </c>
      <c r="AP693">
        <v>222</v>
      </c>
      <c r="AQ693" t="s">
        <v>78</v>
      </c>
      <c r="AR693" t="s">
        <v>4430</v>
      </c>
      <c r="AS693" t="s">
        <v>4431</v>
      </c>
      <c r="AT693" t="s">
        <v>78</v>
      </c>
      <c r="AU693" t="s">
        <v>78</v>
      </c>
      <c r="AV693" t="s">
        <v>78</v>
      </c>
      <c r="AW693" t="s">
        <v>78</v>
      </c>
      <c r="AX693" t="s">
        <v>78</v>
      </c>
      <c r="AY693" t="s">
        <v>78</v>
      </c>
      <c r="AZ693" t="s">
        <v>78</v>
      </c>
      <c r="BA693" t="s">
        <v>78</v>
      </c>
      <c r="BB693" t="s">
        <v>78</v>
      </c>
      <c r="BC693" t="s">
        <v>78</v>
      </c>
      <c r="BD693" t="s">
        <v>55</v>
      </c>
      <c r="BE693" t="s">
        <v>78</v>
      </c>
      <c r="BF693" t="s">
        <v>78</v>
      </c>
      <c r="BG693" t="s">
        <v>78</v>
      </c>
      <c r="BH693" t="s">
        <v>78</v>
      </c>
      <c r="BI693" t="s">
        <v>78</v>
      </c>
      <c r="BJ693" t="s">
        <v>78</v>
      </c>
      <c r="BK693" t="s">
        <v>78</v>
      </c>
      <c r="BL693" t="s">
        <v>78</v>
      </c>
      <c r="BM693" t="s">
        <v>78</v>
      </c>
      <c r="BN693" t="s">
        <v>55</v>
      </c>
      <c r="BO693" t="s">
        <v>55</v>
      </c>
      <c r="BP693" t="s">
        <v>78</v>
      </c>
      <c r="BQ693" t="s">
        <v>4468</v>
      </c>
      <c r="BR693">
        <v>1800</v>
      </c>
      <c r="BS693" s="45">
        <v>40422</v>
      </c>
      <c r="BT693" s="45">
        <v>40907</v>
      </c>
    </row>
    <row r="694" spans="1:72" x14ac:dyDescent="0.25">
      <c r="A694">
        <v>691</v>
      </c>
      <c r="B694">
        <v>46551</v>
      </c>
      <c r="C694">
        <v>53925</v>
      </c>
      <c r="D694" t="s">
        <v>2287</v>
      </c>
      <c r="E694" t="s">
        <v>6932</v>
      </c>
      <c r="F694">
        <v>0</v>
      </c>
      <c r="H694">
        <v>0</v>
      </c>
      <c r="J694">
        <v>0</v>
      </c>
      <c r="O694">
        <v>2096502</v>
      </c>
      <c r="P694">
        <v>6329391</v>
      </c>
      <c r="Q694">
        <v>3</v>
      </c>
      <c r="R694">
        <v>37.749899999999997</v>
      </c>
      <c r="S694">
        <v>-121.3034</v>
      </c>
      <c r="U694" t="s">
        <v>57</v>
      </c>
      <c r="V694" t="s">
        <v>87</v>
      </c>
      <c r="W694" t="s">
        <v>87</v>
      </c>
      <c r="X694" t="s">
        <v>4474</v>
      </c>
      <c r="Y694" t="s">
        <v>59</v>
      </c>
      <c r="Z694" t="s">
        <v>4475</v>
      </c>
      <c r="AA694" t="s">
        <v>2241</v>
      </c>
      <c r="AB694" t="s">
        <v>69</v>
      </c>
      <c r="AC694">
        <v>40856</v>
      </c>
      <c r="AD694" t="s">
        <v>4476</v>
      </c>
      <c r="AE694" t="s">
        <v>3435</v>
      </c>
      <c r="AF694" t="s">
        <v>5052</v>
      </c>
      <c r="AG694" t="s">
        <v>2240</v>
      </c>
      <c r="AH694" t="s">
        <v>6933</v>
      </c>
      <c r="AJ694" t="s">
        <v>6197</v>
      </c>
      <c r="AK694">
        <v>1</v>
      </c>
      <c r="AL694" t="s">
        <v>4474</v>
      </c>
      <c r="AM694" t="s">
        <v>78</v>
      </c>
      <c r="AN694">
        <v>180400030601</v>
      </c>
      <c r="AO694" t="s">
        <v>78</v>
      </c>
      <c r="AP694">
        <v>1163</v>
      </c>
      <c r="AQ694" t="s">
        <v>78</v>
      </c>
      <c r="AR694" t="s">
        <v>4430</v>
      </c>
      <c r="AS694" t="s">
        <v>4431</v>
      </c>
      <c r="AT694" t="s">
        <v>78</v>
      </c>
      <c r="AU694" t="s">
        <v>78</v>
      </c>
      <c r="AV694" t="s">
        <v>78</v>
      </c>
      <c r="AW694" t="s">
        <v>78</v>
      </c>
      <c r="AX694" t="s">
        <v>78</v>
      </c>
      <c r="AY694" t="s">
        <v>78</v>
      </c>
      <c r="AZ694" t="s">
        <v>78</v>
      </c>
      <c r="BA694" t="s">
        <v>78</v>
      </c>
      <c r="BB694" t="s">
        <v>78</v>
      </c>
      <c r="BC694" t="s">
        <v>78</v>
      </c>
      <c r="BD694" t="s">
        <v>55</v>
      </c>
      <c r="BE694" t="s">
        <v>78</v>
      </c>
      <c r="BF694" t="s">
        <v>78</v>
      </c>
      <c r="BG694" t="s">
        <v>78</v>
      </c>
      <c r="BH694" t="s">
        <v>78</v>
      </c>
      <c r="BI694" t="s">
        <v>78</v>
      </c>
      <c r="BJ694" t="s">
        <v>78</v>
      </c>
      <c r="BK694" t="s">
        <v>78</v>
      </c>
      <c r="BL694" t="s">
        <v>78</v>
      </c>
      <c r="BM694" t="s">
        <v>78</v>
      </c>
      <c r="BN694" t="s">
        <v>55</v>
      </c>
      <c r="BO694" t="s">
        <v>78</v>
      </c>
      <c r="BP694" t="s">
        <v>78</v>
      </c>
      <c r="BQ694" t="s">
        <v>4432</v>
      </c>
      <c r="BR694">
        <v>1900</v>
      </c>
      <c r="BS694" s="45">
        <v>40358</v>
      </c>
      <c r="BT694" s="45">
        <v>40855</v>
      </c>
    </row>
    <row r="695" spans="1:72" x14ac:dyDescent="0.25">
      <c r="A695">
        <v>692</v>
      </c>
      <c r="B695">
        <v>46553</v>
      </c>
      <c r="C695">
        <v>53893</v>
      </c>
      <c r="D695" t="s">
        <v>2189</v>
      </c>
      <c r="E695" t="s">
        <v>6934</v>
      </c>
      <c r="F695">
        <v>0</v>
      </c>
      <c r="H695">
        <v>0</v>
      </c>
      <c r="J695">
        <v>0</v>
      </c>
      <c r="O695">
        <v>2231440</v>
      </c>
      <c r="P695">
        <v>6279055</v>
      </c>
      <c r="Q695">
        <v>3</v>
      </c>
      <c r="R695">
        <v>38.119100000000003</v>
      </c>
      <c r="S695">
        <v>-121.4824</v>
      </c>
      <c r="V695" t="s">
        <v>87</v>
      </c>
      <c r="W695" t="s">
        <v>87</v>
      </c>
      <c r="X695" t="s">
        <v>4474</v>
      </c>
      <c r="Y695" t="s">
        <v>59</v>
      </c>
      <c r="Z695" t="s">
        <v>4334</v>
      </c>
      <c r="AC695">
        <v>40856</v>
      </c>
      <c r="AD695" t="s">
        <v>4476</v>
      </c>
      <c r="AE695" t="s">
        <v>4558</v>
      </c>
      <c r="AF695" t="s">
        <v>4106</v>
      </c>
      <c r="AG695" t="s">
        <v>1756</v>
      </c>
      <c r="AH695" t="s">
        <v>6935</v>
      </c>
      <c r="AJ695" t="s">
        <v>1756</v>
      </c>
      <c r="AK695">
        <v>1</v>
      </c>
      <c r="AL695" t="s">
        <v>4474</v>
      </c>
      <c r="AM695" t="s">
        <v>78</v>
      </c>
      <c r="AN695">
        <v>180400121105</v>
      </c>
      <c r="AO695" t="s">
        <v>78</v>
      </c>
      <c r="AP695">
        <v>141.4</v>
      </c>
      <c r="AQ695" t="s">
        <v>78</v>
      </c>
      <c r="AR695" t="s">
        <v>4430</v>
      </c>
      <c r="AS695" t="s">
        <v>4431</v>
      </c>
      <c r="AT695" t="s">
        <v>78</v>
      </c>
      <c r="AU695" t="s">
        <v>78</v>
      </c>
      <c r="AV695" t="s">
        <v>78</v>
      </c>
      <c r="AW695" t="s">
        <v>78</v>
      </c>
      <c r="AX695" t="s">
        <v>78</v>
      </c>
      <c r="AY695" t="s">
        <v>55</v>
      </c>
      <c r="AZ695" t="s">
        <v>78</v>
      </c>
      <c r="BA695" t="s">
        <v>78</v>
      </c>
      <c r="BB695" t="s">
        <v>78</v>
      </c>
      <c r="BC695" t="s">
        <v>78</v>
      </c>
      <c r="BD695" t="s">
        <v>55</v>
      </c>
      <c r="BE695" t="s">
        <v>78</v>
      </c>
      <c r="BF695" t="s">
        <v>78</v>
      </c>
      <c r="BG695" t="s">
        <v>78</v>
      </c>
      <c r="BH695" t="s">
        <v>78</v>
      </c>
      <c r="BI695" t="s">
        <v>78</v>
      </c>
      <c r="BJ695" t="s">
        <v>78</v>
      </c>
      <c r="BK695" t="s">
        <v>78</v>
      </c>
      <c r="BL695" t="s">
        <v>78</v>
      </c>
      <c r="BM695" t="s">
        <v>78</v>
      </c>
      <c r="BN695" t="s">
        <v>55</v>
      </c>
      <c r="BO695" t="s">
        <v>55</v>
      </c>
      <c r="BP695" t="s">
        <v>78</v>
      </c>
      <c r="BQ695" t="s">
        <v>4432</v>
      </c>
      <c r="BR695">
        <v>1800</v>
      </c>
      <c r="BS695" s="45">
        <v>40359</v>
      </c>
      <c r="BT695" s="45">
        <v>40851</v>
      </c>
    </row>
    <row r="696" spans="1:72" x14ac:dyDescent="0.25">
      <c r="A696">
        <v>693</v>
      </c>
      <c r="B696">
        <v>46555</v>
      </c>
      <c r="C696">
        <v>53927</v>
      </c>
      <c r="D696" t="s">
        <v>1942</v>
      </c>
      <c r="E696" t="s">
        <v>6936</v>
      </c>
      <c r="F696">
        <v>4</v>
      </c>
      <c r="G696" t="s">
        <v>87</v>
      </c>
      <c r="H696">
        <v>3</v>
      </c>
      <c r="I696" t="s">
        <v>4421</v>
      </c>
      <c r="J696">
        <v>29</v>
      </c>
      <c r="L696" t="s">
        <v>4435</v>
      </c>
      <c r="M696" t="s">
        <v>4434</v>
      </c>
      <c r="N696" t="s">
        <v>4423</v>
      </c>
      <c r="O696">
        <v>1820409</v>
      </c>
      <c r="P696">
        <v>6655414</v>
      </c>
      <c r="Q696">
        <v>2</v>
      </c>
      <c r="R696">
        <v>38.160400000000003</v>
      </c>
      <c r="S696">
        <v>-121.67400000000001</v>
      </c>
      <c r="U696" t="s">
        <v>216</v>
      </c>
      <c r="V696" t="s">
        <v>87</v>
      </c>
      <c r="W696" t="s">
        <v>87</v>
      </c>
      <c r="X696" t="s">
        <v>4538</v>
      </c>
      <c r="Y696" t="s">
        <v>341</v>
      </c>
      <c r="Z696" t="s">
        <v>5096</v>
      </c>
      <c r="AA696" t="s">
        <v>6937</v>
      </c>
      <c r="AC696">
        <v>40856</v>
      </c>
      <c r="AD696" t="s">
        <v>4476</v>
      </c>
      <c r="AE696" t="s">
        <v>4540</v>
      </c>
      <c r="AF696" t="s">
        <v>5098</v>
      </c>
      <c r="AG696" t="s">
        <v>1943</v>
      </c>
      <c r="AH696" t="s">
        <v>6938</v>
      </c>
      <c r="AI696" t="s">
        <v>6939</v>
      </c>
      <c r="AJ696" t="s">
        <v>6940</v>
      </c>
      <c r="AK696">
        <v>1</v>
      </c>
      <c r="AL696" t="s">
        <v>4538</v>
      </c>
      <c r="AM696" t="s">
        <v>78</v>
      </c>
      <c r="AN696">
        <v>180201630703</v>
      </c>
      <c r="AO696" t="s">
        <v>78</v>
      </c>
      <c r="AP696">
        <v>206</v>
      </c>
      <c r="AQ696" t="s">
        <v>78</v>
      </c>
      <c r="AR696" t="s">
        <v>4430</v>
      </c>
      <c r="AS696" t="s">
        <v>4431</v>
      </c>
      <c r="AT696" t="s">
        <v>78</v>
      </c>
      <c r="AU696" t="s">
        <v>78</v>
      </c>
      <c r="AV696" t="s">
        <v>78</v>
      </c>
      <c r="AW696" t="s">
        <v>78</v>
      </c>
      <c r="AX696" t="s">
        <v>78</v>
      </c>
      <c r="AY696" t="s">
        <v>78</v>
      </c>
      <c r="AZ696" t="s">
        <v>78</v>
      </c>
      <c r="BA696" t="s">
        <v>78</v>
      </c>
      <c r="BB696" t="s">
        <v>78</v>
      </c>
      <c r="BC696" t="s">
        <v>78</v>
      </c>
      <c r="BD696" t="s">
        <v>55</v>
      </c>
      <c r="BE696" t="s">
        <v>78</v>
      </c>
      <c r="BF696" t="s">
        <v>78</v>
      </c>
      <c r="BG696" t="s">
        <v>78</v>
      </c>
      <c r="BH696" t="s">
        <v>78</v>
      </c>
      <c r="BI696" t="s">
        <v>78</v>
      </c>
      <c r="BJ696" t="s">
        <v>78</v>
      </c>
      <c r="BK696" t="s">
        <v>78</v>
      </c>
      <c r="BL696" t="s">
        <v>78</v>
      </c>
      <c r="BM696" t="s">
        <v>78</v>
      </c>
      <c r="BN696" t="s">
        <v>55</v>
      </c>
      <c r="BO696" t="s">
        <v>78</v>
      </c>
      <c r="BP696" t="s">
        <v>78</v>
      </c>
      <c r="BQ696" t="s">
        <v>4432</v>
      </c>
      <c r="BR696">
        <v>2004</v>
      </c>
      <c r="BS696" s="45">
        <v>40361</v>
      </c>
      <c r="BT696" s="45">
        <v>40855</v>
      </c>
    </row>
    <row r="697" spans="1:72" x14ac:dyDescent="0.25">
      <c r="A697">
        <v>694</v>
      </c>
      <c r="B697">
        <v>46559</v>
      </c>
      <c r="C697">
        <v>53933</v>
      </c>
      <c r="D697" t="s">
        <v>1948</v>
      </c>
      <c r="E697" t="s">
        <v>6941</v>
      </c>
      <c r="F697">
        <v>5</v>
      </c>
      <c r="G697" t="s">
        <v>87</v>
      </c>
      <c r="H697">
        <v>4</v>
      </c>
      <c r="I697" t="s">
        <v>4421</v>
      </c>
      <c r="J697">
        <v>34</v>
      </c>
      <c r="N697" t="s">
        <v>4423</v>
      </c>
      <c r="O697">
        <v>1849488</v>
      </c>
      <c r="P697">
        <v>6686648</v>
      </c>
      <c r="Q697">
        <v>2</v>
      </c>
      <c r="R697">
        <v>38.239899999999999</v>
      </c>
      <c r="S697">
        <v>-121.56489999999999</v>
      </c>
      <c r="T697" t="s">
        <v>1950</v>
      </c>
      <c r="U697" t="s">
        <v>216</v>
      </c>
      <c r="V697" t="s">
        <v>87</v>
      </c>
      <c r="W697" t="s">
        <v>87</v>
      </c>
      <c r="X697" t="s">
        <v>4538</v>
      </c>
      <c r="Y697" t="s">
        <v>341</v>
      </c>
      <c r="Z697" t="s">
        <v>4613</v>
      </c>
      <c r="AA697" t="s">
        <v>6942</v>
      </c>
      <c r="AB697" t="s">
        <v>5101</v>
      </c>
      <c r="AC697">
        <v>40856</v>
      </c>
      <c r="AD697" t="s">
        <v>4476</v>
      </c>
      <c r="AE697" t="s">
        <v>4540</v>
      </c>
      <c r="AF697" t="s">
        <v>4541</v>
      </c>
      <c r="AG697" t="s">
        <v>1949</v>
      </c>
      <c r="AH697" t="s">
        <v>6943</v>
      </c>
      <c r="AI697" t="s">
        <v>6944</v>
      </c>
      <c r="AJ697" t="s">
        <v>1949</v>
      </c>
      <c r="AK697">
        <v>1</v>
      </c>
      <c r="AL697" t="s">
        <v>4538</v>
      </c>
      <c r="AM697" t="s">
        <v>78</v>
      </c>
      <c r="AN697">
        <v>180201630702</v>
      </c>
      <c r="AO697" t="s">
        <v>78</v>
      </c>
      <c r="AP697">
        <v>119</v>
      </c>
      <c r="AQ697" t="s">
        <v>78</v>
      </c>
      <c r="AR697" t="s">
        <v>4430</v>
      </c>
      <c r="AS697" t="s">
        <v>4431</v>
      </c>
      <c r="AT697" t="s">
        <v>78</v>
      </c>
      <c r="AU697" t="s">
        <v>78</v>
      </c>
      <c r="AV697" t="s">
        <v>78</v>
      </c>
      <c r="AW697" t="s">
        <v>78</v>
      </c>
      <c r="AX697" t="s">
        <v>78</v>
      </c>
      <c r="AY697" t="s">
        <v>78</v>
      </c>
      <c r="AZ697" t="s">
        <v>78</v>
      </c>
      <c r="BA697" t="s">
        <v>78</v>
      </c>
      <c r="BB697" t="s">
        <v>78</v>
      </c>
      <c r="BC697" t="s">
        <v>78</v>
      </c>
      <c r="BD697" t="s">
        <v>55</v>
      </c>
      <c r="BE697" t="s">
        <v>78</v>
      </c>
      <c r="BF697" t="s">
        <v>78</v>
      </c>
      <c r="BG697" t="s">
        <v>78</v>
      </c>
      <c r="BH697" t="s">
        <v>78</v>
      </c>
      <c r="BI697" t="s">
        <v>78</v>
      </c>
      <c r="BJ697" t="s">
        <v>78</v>
      </c>
      <c r="BK697" t="s">
        <v>78</v>
      </c>
      <c r="BL697" t="s">
        <v>78</v>
      </c>
      <c r="BM697" t="s">
        <v>78</v>
      </c>
      <c r="BN697" t="s">
        <v>55</v>
      </c>
      <c r="BO697" t="s">
        <v>78</v>
      </c>
      <c r="BP697" t="s">
        <v>78</v>
      </c>
      <c r="BQ697" t="s">
        <v>4432</v>
      </c>
      <c r="BR697">
        <v>1800</v>
      </c>
      <c r="BS697" s="45">
        <v>40357</v>
      </c>
      <c r="BT697" s="45">
        <v>40856</v>
      </c>
    </row>
    <row r="698" spans="1:72" x14ac:dyDescent="0.25">
      <c r="A698">
        <v>695</v>
      </c>
      <c r="B698">
        <v>46560</v>
      </c>
      <c r="C698">
        <v>53934</v>
      </c>
      <c r="D698" t="s">
        <v>2315</v>
      </c>
      <c r="E698" t="s">
        <v>6945</v>
      </c>
      <c r="F698">
        <v>15</v>
      </c>
      <c r="H698">
        <v>5</v>
      </c>
      <c r="I698" t="s">
        <v>4421</v>
      </c>
      <c r="J698">
        <v>20</v>
      </c>
      <c r="N698" t="s">
        <v>4423</v>
      </c>
      <c r="O698">
        <v>2122532</v>
      </c>
      <c r="P698">
        <v>6288243</v>
      </c>
      <c r="Q698">
        <v>3</v>
      </c>
      <c r="R698">
        <v>37.820300000000003</v>
      </c>
      <c r="S698">
        <v>-121.4466</v>
      </c>
      <c r="T698" t="s">
        <v>1634</v>
      </c>
      <c r="U698" t="s">
        <v>6946</v>
      </c>
      <c r="V698" t="s">
        <v>87</v>
      </c>
      <c r="W698" t="s">
        <v>87</v>
      </c>
      <c r="X698" t="s">
        <v>4474</v>
      </c>
      <c r="Y698" t="s">
        <v>59</v>
      </c>
      <c r="Z698" t="s">
        <v>4134</v>
      </c>
      <c r="AA698" t="s">
        <v>6947</v>
      </c>
      <c r="AB698" t="s">
        <v>6948</v>
      </c>
      <c r="AC698">
        <v>40856</v>
      </c>
      <c r="AD698" t="s">
        <v>4476</v>
      </c>
      <c r="AE698" t="s">
        <v>3435</v>
      </c>
      <c r="AF698" t="s">
        <v>4960</v>
      </c>
      <c r="AG698" t="s">
        <v>2306</v>
      </c>
      <c r="AH698" t="s">
        <v>6949</v>
      </c>
      <c r="AI698" t="s">
        <v>6950</v>
      </c>
      <c r="AJ698" t="s">
        <v>2306</v>
      </c>
      <c r="AK698">
        <v>1</v>
      </c>
      <c r="AL698" t="s">
        <v>4474</v>
      </c>
      <c r="AM698" t="s">
        <v>78</v>
      </c>
      <c r="AN698">
        <v>180400030605</v>
      </c>
      <c r="AO698" t="s">
        <v>78</v>
      </c>
      <c r="AP698">
        <v>1004</v>
      </c>
      <c r="AQ698" t="s">
        <v>78</v>
      </c>
      <c r="AR698" t="s">
        <v>4430</v>
      </c>
      <c r="AS698" t="s">
        <v>4431</v>
      </c>
      <c r="AT698" t="s">
        <v>78</v>
      </c>
      <c r="AU698" t="s">
        <v>78</v>
      </c>
      <c r="AV698" t="s">
        <v>78</v>
      </c>
      <c r="AW698" t="s">
        <v>78</v>
      </c>
      <c r="AX698" t="s">
        <v>78</v>
      </c>
      <c r="AY698" t="s">
        <v>78</v>
      </c>
      <c r="AZ698" t="s">
        <v>78</v>
      </c>
      <c r="BA698" t="s">
        <v>78</v>
      </c>
      <c r="BB698" t="s">
        <v>78</v>
      </c>
      <c r="BC698" t="s">
        <v>78</v>
      </c>
      <c r="BD698" t="s">
        <v>55</v>
      </c>
      <c r="BE698" t="s">
        <v>78</v>
      </c>
      <c r="BF698" t="s">
        <v>78</v>
      </c>
      <c r="BG698" t="s">
        <v>78</v>
      </c>
      <c r="BH698" t="s">
        <v>78</v>
      </c>
      <c r="BI698" t="s">
        <v>78</v>
      </c>
      <c r="BJ698" t="s">
        <v>78</v>
      </c>
      <c r="BK698" t="s">
        <v>78</v>
      </c>
      <c r="BL698" t="s">
        <v>78</v>
      </c>
      <c r="BM698" t="s">
        <v>78</v>
      </c>
      <c r="BN698" t="s">
        <v>55</v>
      </c>
      <c r="BO698" t="s">
        <v>55</v>
      </c>
      <c r="BP698" t="s">
        <v>78</v>
      </c>
      <c r="BQ698" t="s">
        <v>4468</v>
      </c>
      <c r="BR698">
        <v>1800</v>
      </c>
      <c r="BS698" s="45">
        <v>40351</v>
      </c>
      <c r="BT698" s="45">
        <v>40856</v>
      </c>
    </row>
    <row r="699" spans="1:72" x14ac:dyDescent="0.25">
      <c r="A699">
        <v>696</v>
      </c>
      <c r="B699">
        <v>46538</v>
      </c>
      <c r="C699">
        <v>53935</v>
      </c>
      <c r="D699" t="s">
        <v>1953</v>
      </c>
      <c r="E699" t="s">
        <v>6951</v>
      </c>
      <c r="F699">
        <v>5</v>
      </c>
      <c r="G699" t="s">
        <v>87</v>
      </c>
      <c r="H699">
        <v>4</v>
      </c>
      <c r="I699" t="s">
        <v>4421</v>
      </c>
      <c r="J699">
        <v>19</v>
      </c>
      <c r="N699" t="s">
        <v>4423</v>
      </c>
      <c r="O699">
        <v>1873445</v>
      </c>
      <c r="P699">
        <v>6684419</v>
      </c>
      <c r="Q699">
        <v>2</v>
      </c>
      <c r="R699">
        <v>38.305700000000002</v>
      </c>
      <c r="S699">
        <v>-121.5722</v>
      </c>
      <c r="U699" t="s">
        <v>216</v>
      </c>
      <c r="V699" t="s">
        <v>87</v>
      </c>
      <c r="W699" t="s">
        <v>87</v>
      </c>
      <c r="X699" t="s">
        <v>4538</v>
      </c>
      <c r="Y699" t="s">
        <v>341</v>
      </c>
      <c r="Z699" t="s">
        <v>4539</v>
      </c>
      <c r="AC699">
        <v>40856</v>
      </c>
      <c r="AD699" t="s">
        <v>4476</v>
      </c>
      <c r="AE699" t="s">
        <v>4540</v>
      </c>
      <c r="AF699" t="s">
        <v>4541</v>
      </c>
      <c r="AG699" t="s">
        <v>1954</v>
      </c>
      <c r="AH699" t="s">
        <v>6952</v>
      </c>
      <c r="AI699" t="s">
        <v>6525</v>
      </c>
      <c r="AJ699" t="s">
        <v>1954</v>
      </c>
      <c r="AK699">
        <v>1</v>
      </c>
      <c r="AL699" t="s">
        <v>4538</v>
      </c>
      <c r="AM699" t="s">
        <v>78</v>
      </c>
      <c r="AN699">
        <v>180201630702</v>
      </c>
      <c r="AO699" t="s">
        <v>78</v>
      </c>
      <c r="AP699">
        <v>171</v>
      </c>
      <c r="AQ699" t="s">
        <v>78</v>
      </c>
      <c r="AR699" t="s">
        <v>4430</v>
      </c>
      <c r="AS699" t="s">
        <v>4431</v>
      </c>
      <c r="AT699" t="s">
        <v>78</v>
      </c>
      <c r="AU699" t="s">
        <v>78</v>
      </c>
      <c r="AV699" t="s">
        <v>78</v>
      </c>
      <c r="AW699" t="s">
        <v>78</v>
      </c>
      <c r="AX699" t="s">
        <v>78</v>
      </c>
      <c r="AY699" t="s">
        <v>78</v>
      </c>
      <c r="AZ699" t="s">
        <v>78</v>
      </c>
      <c r="BA699" t="s">
        <v>78</v>
      </c>
      <c r="BB699" t="s">
        <v>78</v>
      </c>
      <c r="BC699" t="s">
        <v>78</v>
      </c>
      <c r="BD699" t="s">
        <v>55</v>
      </c>
      <c r="BE699" t="s">
        <v>78</v>
      </c>
      <c r="BF699" t="s">
        <v>78</v>
      </c>
      <c r="BG699" t="s">
        <v>78</v>
      </c>
      <c r="BH699" t="s">
        <v>78</v>
      </c>
      <c r="BI699" t="s">
        <v>78</v>
      </c>
      <c r="BJ699" t="s">
        <v>78</v>
      </c>
      <c r="BK699" t="s">
        <v>78</v>
      </c>
      <c r="BL699" t="s">
        <v>78</v>
      </c>
      <c r="BM699" t="s">
        <v>78</v>
      </c>
      <c r="BN699" t="s">
        <v>55</v>
      </c>
      <c r="BO699" t="s">
        <v>78</v>
      </c>
      <c r="BP699" t="s">
        <v>78</v>
      </c>
      <c r="BQ699" t="s">
        <v>4432</v>
      </c>
      <c r="BR699">
        <v>1907</v>
      </c>
      <c r="BS699" s="45">
        <v>40361</v>
      </c>
      <c r="BT699" s="45">
        <v>40856</v>
      </c>
    </row>
    <row r="700" spans="1:72" x14ac:dyDescent="0.25">
      <c r="A700">
        <v>697</v>
      </c>
      <c r="B700">
        <v>46539</v>
      </c>
      <c r="C700">
        <v>53936</v>
      </c>
      <c r="D700" t="s">
        <v>2316</v>
      </c>
      <c r="E700" t="s">
        <v>6953</v>
      </c>
      <c r="F700">
        <v>0</v>
      </c>
      <c r="H700">
        <v>0</v>
      </c>
      <c r="J700">
        <v>0</v>
      </c>
      <c r="O700">
        <v>2152057</v>
      </c>
      <c r="P700">
        <v>6281499</v>
      </c>
      <c r="Q700">
        <v>3</v>
      </c>
      <c r="R700">
        <v>37.901200000000003</v>
      </c>
      <c r="S700">
        <v>-121.471</v>
      </c>
      <c r="T700" t="s">
        <v>604</v>
      </c>
      <c r="U700" t="s">
        <v>2312</v>
      </c>
      <c r="V700" t="s">
        <v>87</v>
      </c>
      <c r="W700" t="s">
        <v>87</v>
      </c>
      <c r="X700" t="s">
        <v>4474</v>
      </c>
      <c r="Y700" t="s">
        <v>59</v>
      </c>
      <c r="Z700" t="s">
        <v>4853</v>
      </c>
      <c r="AA700" t="s">
        <v>6954</v>
      </c>
      <c r="AB700" t="s">
        <v>6955</v>
      </c>
      <c r="AC700">
        <v>40856</v>
      </c>
      <c r="AD700" t="s">
        <v>4476</v>
      </c>
      <c r="AE700" t="s">
        <v>3435</v>
      </c>
      <c r="AF700" t="s">
        <v>4884</v>
      </c>
      <c r="AG700" t="s">
        <v>2310</v>
      </c>
      <c r="AH700" t="s">
        <v>6956</v>
      </c>
      <c r="AJ700" t="s">
        <v>2311</v>
      </c>
      <c r="AK700">
        <v>1</v>
      </c>
      <c r="AL700" t="s">
        <v>4474</v>
      </c>
      <c r="AM700" t="s">
        <v>78</v>
      </c>
      <c r="AN700">
        <v>180400030503</v>
      </c>
      <c r="AO700" t="s">
        <v>78</v>
      </c>
      <c r="AP700">
        <v>124.7</v>
      </c>
      <c r="AQ700" t="s">
        <v>78</v>
      </c>
      <c r="AR700" t="s">
        <v>4430</v>
      </c>
      <c r="AS700" t="s">
        <v>4431</v>
      </c>
      <c r="AT700" t="s">
        <v>78</v>
      </c>
      <c r="AU700" t="s">
        <v>78</v>
      </c>
      <c r="AV700" t="s">
        <v>78</v>
      </c>
      <c r="AW700" t="s">
        <v>78</v>
      </c>
      <c r="AX700" t="s">
        <v>78</v>
      </c>
      <c r="AY700" t="s">
        <v>78</v>
      </c>
      <c r="AZ700" t="s">
        <v>78</v>
      </c>
      <c r="BA700" t="s">
        <v>78</v>
      </c>
      <c r="BB700" t="s">
        <v>78</v>
      </c>
      <c r="BC700" t="s">
        <v>78</v>
      </c>
      <c r="BD700" t="s">
        <v>55</v>
      </c>
      <c r="BE700" t="s">
        <v>78</v>
      </c>
      <c r="BF700" t="s">
        <v>78</v>
      </c>
      <c r="BG700" t="s">
        <v>78</v>
      </c>
      <c r="BH700" t="s">
        <v>78</v>
      </c>
      <c r="BI700" t="s">
        <v>78</v>
      </c>
      <c r="BJ700" t="s">
        <v>78</v>
      </c>
      <c r="BK700" t="s">
        <v>78</v>
      </c>
      <c r="BL700" t="s">
        <v>78</v>
      </c>
      <c r="BM700" t="s">
        <v>78</v>
      </c>
      <c r="BN700" t="s">
        <v>55</v>
      </c>
      <c r="BO700" t="s">
        <v>55</v>
      </c>
      <c r="BP700" t="s">
        <v>78</v>
      </c>
      <c r="BQ700" t="s">
        <v>4468</v>
      </c>
      <c r="BR700">
        <v>1800</v>
      </c>
      <c r="BS700" s="45">
        <v>40349</v>
      </c>
      <c r="BT700" s="45">
        <v>40856</v>
      </c>
    </row>
    <row r="701" spans="1:72" x14ac:dyDescent="0.25">
      <c r="A701">
        <v>698</v>
      </c>
      <c r="B701">
        <v>47624</v>
      </c>
      <c r="C701">
        <v>54597</v>
      </c>
      <c r="D701" t="s">
        <v>3357</v>
      </c>
      <c r="E701" t="s">
        <v>6957</v>
      </c>
      <c r="F701">
        <v>2</v>
      </c>
      <c r="G701" t="s">
        <v>87</v>
      </c>
      <c r="H701">
        <v>4</v>
      </c>
      <c r="I701" t="s">
        <v>4421</v>
      </c>
      <c r="J701">
        <v>23</v>
      </c>
      <c r="L701" t="s">
        <v>4448</v>
      </c>
      <c r="M701" t="s">
        <v>4435</v>
      </c>
      <c r="N701" t="s">
        <v>4423</v>
      </c>
      <c r="O701">
        <v>2190848</v>
      </c>
      <c r="P701">
        <v>6270993</v>
      </c>
      <c r="Q701">
        <v>3</v>
      </c>
      <c r="R701">
        <v>38.007399999999997</v>
      </c>
      <c r="S701">
        <v>-121.5089</v>
      </c>
      <c r="T701" t="s">
        <v>128</v>
      </c>
      <c r="U701" t="s">
        <v>692</v>
      </c>
      <c r="V701" t="s">
        <v>87</v>
      </c>
      <c r="W701" t="s">
        <v>87</v>
      </c>
      <c r="X701" t="s">
        <v>4474</v>
      </c>
      <c r="Y701" t="s">
        <v>59</v>
      </c>
      <c r="Z701" t="s">
        <v>4342</v>
      </c>
      <c r="AA701" t="s">
        <v>3343</v>
      </c>
      <c r="AB701" t="s">
        <v>6958</v>
      </c>
      <c r="AC701">
        <v>40918</v>
      </c>
      <c r="AD701" t="s">
        <v>4476</v>
      </c>
      <c r="AE701" t="s">
        <v>3435</v>
      </c>
      <c r="AF701" t="s">
        <v>4927</v>
      </c>
      <c r="AG701" t="s">
        <v>243</v>
      </c>
      <c r="AH701" t="s">
        <v>6959</v>
      </c>
      <c r="AI701" t="s">
        <v>6099</v>
      </c>
      <c r="AJ701" t="s">
        <v>243</v>
      </c>
      <c r="AK701">
        <v>1</v>
      </c>
      <c r="AL701" t="s">
        <v>4474</v>
      </c>
      <c r="AM701" t="s">
        <v>78</v>
      </c>
      <c r="AN701">
        <v>180400030906</v>
      </c>
      <c r="AO701" t="s">
        <v>78</v>
      </c>
      <c r="AP701" t="s">
        <v>78</v>
      </c>
      <c r="AQ701" t="s">
        <v>78</v>
      </c>
      <c r="AR701" t="s">
        <v>4430</v>
      </c>
      <c r="AS701" t="s">
        <v>4431</v>
      </c>
      <c r="AT701" t="s">
        <v>78</v>
      </c>
      <c r="AU701" t="s">
        <v>78</v>
      </c>
      <c r="AV701" t="s">
        <v>78</v>
      </c>
      <c r="AW701" t="s">
        <v>78</v>
      </c>
      <c r="AX701" t="s">
        <v>78</v>
      </c>
      <c r="AY701" t="s">
        <v>78</v>
      </c>
      <c r="AZ701" t="s">
        <v>78</v>
      </c>
      <c r="BA701" t="s">
        <v>78</v>
      </c>
      <c r="BB701" t="s">
        <v>78</v>
      </c>
      <c r="BC701" t="s">
        <v>78</v>
      </c>
      <c r="BD701" t="s">
        <v>55</v>
      </c>
      <c r="BE701" t="s">
        <v>78</v>
      </c>
      <c r="BF701" t="s">
        <v>78</v>
      </c>
      <c r="BG701" t="s">
        <v>78</v>
      </c>
      <c r="BH701" t="s">
        <v>78</v>
      </c>
      <c r="BI701" t="s">
        <v>78</v>
      </c>
      <c r="BJ701" t="s">
        <v>78</v>
      </c>
      <c r="BK701" t="s">
        <v>78</v>
      </c>
      <c r="BL701" t="s">
        <v>78</v>
      </c>
      <c r="BM701" t="s">
        <v>78</v>
      </c>
      <c r="BN701" t="s">
        <v>55</v>
      </c>
      <c r="BO701" t="s">
        <v>55</v>
      </c>
      <c r="BP701" t="s">
        <v>78</v>
      </c>
      <c r="BQ701" t="s">
        <v>4468</v>
      </c>
      <c r="BR701">
        <v>1800</v>
      </c>
      <c r="BS701" s="45">
        <v>40724</v>
      </c>
      <c r="BT701" s="45">
        <v>40899</v>
      </c>
    </row>
    <row r="702" spans="1:72" x14ac:dyDescent="0.25">
      <c r="A702">
        <v>699</v>
      </c>
      <c r="B702">
        <v>47625</v>
      </c>
      <c r="C702">
        <v>54767</v>
      </c>
      <c r="D702" t="s">
        <v>3580</v>
      </c>
      <c r="E702" t="s">
        <v>6960</v>
      </c>
      <c r="F702">
        <v>4</v>
      </c>
      <c r="G702" t="s">
        <v>87</v>
      </c>
      <c r="H702">
        <v>5</v>
      </c>
      <c r="I702" t="s">
        <v>4421</v>
      </c>
      <c r="J702">
        <v>0</v>
      </c>
      <c r="L702" t="s">
        <v>4448</v>
      </c>
      <c r="M702" t="s">
        <v>4435</v>
      </c>
      <c r="N702" t="s">
        <v>4423</v>
      </c>
      <c r="O702">
        <v>2262169</v>
      </c>
      <c r="P702">
        <v>6289271</v>
      </c>
      <c r="Q702">
        <v>3</v>
      </c>
      <c r="R702">
        <v>38.203800000000001</v>
      </c>
      <c r="S702">
        <v>-121.44799999999999</v>
      </c>
      <c r="T702" t="s">
        <v>325</v>
      </c>
      <c r="U702" t="s">
        <v>520</v>
      </c>
      <c r="V702" t="s">
        <v>87</v>
      </c>
      <c r="W702" t="s">
        <v>87</v>
      </c>
      <c r="X702" t="s">
        <v>4474</v>
      </c>
      <c r="Y702" t="s">
        <v>59</v>
      </c>
      <c r="Z702" t="s">
        <v>4859</v>
      </c>
      <c r="AA702" t="s">
        <v>3584</v>
      </c>
      <c r="AB702" t="s">
        <v>69</v>
      </c>
      <c r="AC702">
        <v>40925</v>
      </c>
      <c r="AD702" t="s">
        <v>4476</v>
      </c>
      <c r="AE702" t="s">
        <v>4558</v>
      </c>
      <c r="AF702" t="s">
        <v>324</v>
      </c>
      <c r="AG702" t="s">
        <v>3581</v>
      </c>
      <c r="AH702" t="s">
        <v>6961</v>
      </c>
      <c r="AI702" t="s">
        <v>6032</v>
      </c>
      <c r="AJ702" t="s">
        <v>3581</v>
      </c>
      <c r="AK702">
        <v>1</v>
      </c>
      <c r="AL702" t="s">
        <v>4474</v>
      </c>
      <c r="AM702" t="s">
        <v>78</v>
      </c>
      <c r="AN702">
        <v>180400121103</v>
      </c>
      <c r="AO702" t="s">
        <v>78</v>
      </c>
      <c r="AP702">
        <v>495</v>
      </c>
      <c r="AQ702" t="s">
        <v>78</v>
      </c>
      <c r="AR702" t="s">
        <v>4430</v>
      </c>
      <c r="AS702" t="s">
        <v>4431</v>
      </c>
      <c r="AT702" t="s">
        <v>78</v>
      </c>
      <c r="AU702" t="s">
        <v>78</v>
      </c>
      <c r="AV702" t="s">
        <v>78</v>
      </c>
      <c r="AW702" t="s">
        <v>78</v>
      </c>
      <c r="AX702" t="s">
        <v>78</v>
      </c>
      <c r="AY702" t="s">
        <v>78</v>
      </c>
      <c r="AZ702" t="s">
        <v>78</v>
      </c>
      <c r="BA702" t="s">
        <v>78</v>
      </c>
      <c r="BB702" t="s">
        <v>78</v>
      </c>
      <c r="BC702" t="s">
        <v>78</v>
      </c>
      <c r="BD702" t="s">
        <v>55</v>
      </c>
      <c r="BE702" t="s">
        <v>78</v>
      </c>
      <c r="BF702" t="s">
        <v>78</v>
      </c>
      <c r="BG702" t="s">
        <v>78</v>
      </c>
      <c r="BH702" t="s">
        <v>78</v>
      </c>
      <c r="BI702" t="s">
        <v>78</v>
      </c>
      <c r="BJ702" t="s">
        <v>78</v>
      </c>
      <c r="BK702" t="s">
        <v>78</v>
      </c>
      <c r="BL702" t="s">
        <v>78</v>
      </c>
      <c r="BM702" t="s">
        <v>78</v>
      </c>
      <c r="BN702" t="s">
        <v>55</v>
      </c>
      <c r="BO702" t="s">
        <v>55</v>
      </c>
      <c r="BP702" t="s">
        <v>78</v>
      </c>
      <c r="BQ702" t="s">
        <v>4468</v>
      </c>
      <c r="BR702">
        <v>1800</v>
      </c>
      <c r="BS702" s="45">
        <v>40365</v>
      </c>
      <c r="BT702" s="45">
        <v>40906</v>
      </c>
    </row>
    <row r="703" spans="1:72" x14ac:dyDescent="0.25">
      <c r="A703">
        <v>700</v>
      </c>
      <c r="B703">
        <v>46627</v>
      </c>
      <c r="C703">
        <v>53998</v>
      </c>
      <c r="D703" t="s">
        <v>2210</v>
      </c>
      <c r="E703" t="s">
        <v>6962</v>
      </c>
      <c r="F703">
        <v>0</v>
      </c>
      <c r="H703">
        <v>0</v>
      </c>
      <c r="J703">
        <v>0</v>
      </c>
      <c r="O703">
        <v>2247268</v>
      </c>
      <c r="P703">
        <v>6264593</v>
      </c>
      <c r="Q703">
        <v>3</v>
      </c>
      <c r="R703">
        <v>38.162100000000002</v>
      </c>
      <c r="S703">
        <v>-121.5333</v>
      </c>
      <c r="T703" t="s">
        <v>1373</v>
      </c>
      <c r="U703" t="s">
        <v>5589</v>
      </c>
      <c r="V703" t="s">
        <v>87</v>
      </c>
      <c r="W703" t="s">
        <v>87</v>
      </c>
      <c r="X703" t="s">
        <v>4474</v>
      </c>
      <c r="Y703" t="s">
        <v>59</v>
      </c>
      <c r="Z703" t="s">
        <v>4613</v>
      </c>
      <c r="AA703" t="s">
        <v>5178</v>
      </c>
      <c r="AB703" t="s">
        <v>6963</v>
      </c>
      <c r="AC703">
        <v>40861</v>
      </c>
      <c r="AD703" t="s">
        <v>4476</v>
      </c>
      <c r="AE703" t="s">
        <v>4558</v>
      </c>
      <c r="AF703" t="s">
        <v>5180</v>
      </c>
      <c r="AG703" t="s">
        <v>1756</v>
      </c>
      <c r="AH703" t="s">
        <v>6964</v>
      </c>
      <c r="AJ703" t="s">
        <v>1756</v>
      </c>
      <c r="AK703">
        <v>1</v>
      </c>
      <c r="AL703" t="s">
        <v>4474</v>
      </c>
      <c r="AM703" t="s">
        <v>78</v>
      </c>
      <c r="AN703">
        <v>180400121106</v>
      </c>
      <c r="AO703" t="s">
        <v>78</v>
      </c>
      <c r="AP703">
        <v>206.5</v>
      </c>
      <c r="AQ703" t="s">
        <v>78</v>
      </c>
      <c r="AR703" t="s">
        <v>4430</v>
      </c>
      <c r="AS703" t="s">
        <v>4431</v>
      </c>
      <c r="AT703" t="s">
        <v>78</v>
      </c>
      <c r="AU703" t="s">
        <v>78</v>
      </c>
      <c r="AV703" t="s">
        <v>78</v>
      </c>
      <c r="AW703" t="s">
        <v>78</v>
      </c>
      <c r="AX703" t="s">
        <v>78</v>
      </c>
      <c r="AY703" t="s">
        <v>55</v>
      </c>
      <c r="AZ703" t="s">
        <v>78</v>
      </c>
      <c r="BA703" t="s">
        <v>78</v>
      </c>
      <c r="BB703" t="s">
        <v>78</v>
      </c>
      <c r="BC703" t="s">
        <v>78</v>
      </c>
      <c r="BD703" t="s">
        <v>55</v>
      </c>
      <c r="BE703" t="s">
        <v>78</v>
      </c>
      <c r="BF703" t="s">
        <v>78</v>
      </c>
      <c r="BG703" t="s">
        <v>78</v>
      </c>
      <c r="BH703" t="s">
        <v>78</v>
      </c>
      <c r="BI703" t="s">
        <v>78</v>
      </c>
      <c r="BJ703" t="s">
        <v>78</v>
      </c>
      <c r="BK703" t="s">
        <v>78</v>
      </c>
      <c r="BL703" t="s">
        <v>78</v>
      </c>
      <c r="BM703" t="s">
        <v>78</v>
      </c>
      <c r="BN703" t="s">
        <v>55</v>
      </c>
      <c r="BO703" t="s">
        <v>55</v>
      </c>
      <c r="BP703" t="s">
        <v>78</v>
      </c>
      <c r="BQ703" t="s">
        <v>4432</v>
      </c>
      <c r="BR703">
        <v>1800</v>
      </c>
      <c r="BS703" s="45">
        <v>40359</v>
      </c>
      <c r="BT703" s="45">
        <v>40861</v>
      </c>
    </row>
    <row r="704" spans="1:72" x14ac:dyDescent="0.25">
      <c r="A704">
        <v>701</v>
      </c>
      <c r="B704">
        <v>46634</v>
      </c>
      <c r="C704">
        <v>54028</v>
      </c>
      <c r="D704" t="s">
        <v>2219</v>
      </c>
      <c r="E704" t="s">
        <v>6965</v>
      </c>
      <c r="F704">
        <v>0</v>
      </c>
      <c r="H704">
        <v>0</v>
      </c>
      <c r="J704">
        <v>0</v>
      </c>
      <c r="O704">
        <v>2243193</v>
      </c>
      <c r="P704">
        <v>6263393</v>
      </c>
      <c r="Q704">
        <v>3</v>
      </c>
      <c r="R704">
        <v>38.1509</v>
      </c>
      <c r="S704">
        <v>-121.5373</v>
      </c>
      <c r="T704" t="s">
        <v>1373</v>
      </c>
      <c r="U704" t="s">
        <v>6966</v>
      </c>
      <c r="V704" t="s">
        <v>87</v>
      </c>
      <c r="W704" t="s">
        <v>87</v>
      </c>
      <c r="X704" t="s">
        <v>4474</v>
      </c>
      <c r="Y704" t="s">
        <v>59</v>
      </c>
      <c r="Z704" t="s">
        <v>4613</v>
      </c>
      <c r="AA704" t="s">
        <v>5178</v>
      </c>
      <c r="AB704" t="s">
        <v>6967</v>
      </c>
      <c r="AC704">
        <v>40862</v>
      </c>
      <c r="AD704" t="s">
        <v>4476</v>
      </c>
      <c r="AE704" t="s">
        <v>4558</v>
      </c>
      <c r="AF704" t="s">
        <v>5180</v>
      </c>
      <c r="AG704" t="s">
        <v>1756</v>
      </c>
      <c r="AH704" t="s">
        <v>6968</v>
      </c>
      <c r="AJ704" t="s">
        <v>1756</v>
      </c>
      <c r="AK704">
        <v>1</v>
      </c>
      <c r="AL704" t="s">
        <v>4474</v>
      </c>
      <c r="AM704" t="s">
        <v>78</v>
      </c>
      <c r="AN704">
        <v>180400121106</v>
      </c>
      <c r="AO704" t="s">
        <v>78</v>
      </c>
      <c r="AP704">
        <v>618.79999999999995</v>
      </c>
      <c r="AQ704" t="s">
        <v>78</v>
      </c>
      <c r="AR704" t="s">
        <v>4430</v>
      </c>
      <c r="AS704" t="s">
        <v>4431</v>
      </c>
      <c r="AT704" t="s">
        <v>78</v>
      </c>
      <c r="AU704" t="s">
        <v>78</v>
      </c>
      <c r="AV704" t="s">
        <v>78</v>
      </c>
      <c r="AW704" t="s">
        <v>78</v>
      </c>
      <c r="AX704" t="s">
        <v>78</v>
      </c>
      <c r="AY704" t="s">
        <v>78</v>
      </c>
      <c r="AZ704" t="s">
        <v>78</v>
      </c>
      <c r="BA704" t="s">
        <v>78</v>
      </c>
      <c r="BB704" t="s">
        <v>78</v>
      </c>
      <c r="BC704" t="s">
        <v>78</v>
      </c>
      <c r="BD704" t="s">
        <v>55</v>
      </c>
      <c r="BE704" t="s">
        <v>78</v>
      </c>
      <c r="BF704" t="s">
        <v>78</v>
      </c>
      <c r="BG704" t="s">
        <v>78</v>
      </c>
      <c r="BH704" t="s">
        <v>78</v>
      </c>
      <c r="BI704" t="s">
        <v>78</v>
      </c>
      <c r="BJ704" t="s">
        <v>78</v>
      </c>
      <c r="BK704" t="s">
        <v>78</v>
      </c>
      <c r="BL704" t="s">
        <v>78</v>
      </c>
      <c r="BM704" t="s">
        <v>78</v>
      </c>
      <c r="BN704" t="s">
        <v>55</v>
      </c>
      <c r="BO704" t="s">
        <v>55</v>
      </c>
      <c r="BP704" t="s">
        <v>78</v>
      </c>
      <c r="BQ704" t="s">
        <v>4432</v>
      </c>
      <c r="BR704">
        <v>1800</v>
      </c>
      <c r="BS704" s="45">
        <v>40359</v>
      </c>
      <c r="BT704" s="45">
        <v>40861</v>
      </c>
    </row>
    <row r="705" spans="1:72" x14ac:dyDescent="0.25">
      <c r="A705">
        <v>702</v>
      </c>
      <c r="B705">
        <v>46636</v>
      </c>
      <c r="C705">
        <v>54026</v>
      </c>
      <c r="D705" t="s">
        <v>2218</v>
      </c>
      <c r="E705" t="s">
        <v>6969</v>
      </c>
      <c r="F705">
        <v>0</v>
      </c>
      <c r="H705">
        <v>0</v>
      </c>
      <c r="J705">
        <v>0</v>
      </c>
      <c r="O705">
        <v>2245107</v>
      </c>
      <c r="P705">
        <v>6264253</v>
      </c>
      <c r="Q705">
        <v>3</v>
      </c>
      <c r="R705">
        <v>38.156199999999998</v>
      </c>
      <c r="S705">
        <v>-121.53440000000001</v>
      </c>
      <c r="T705" t="s">
        <v>1373</v>
      </c>
      <c r="U705" t="s">
        <v>5589</v>
      </c>
      <c r="V705" t="s">
        <v>87</v>
      </c>
      <c r="W705" t="s">
        <v>87</v>
      </c>
      <c r="X705" t="s">
        <v>4474</v>
      </c>
      <c r="Y705" t="s">
        <v>59</v>
      </c>
      <c r="Z705" t="s">
        <v>4613</v>
      </c>
      <c r="AA705" t="s">
        <v>5178</v>
      </c>
      <c r="AB705" t="s">
        <v>6970</v>
      </c>
      <c r="AC705">
        <v>40862</v>
      </c>
      <c r="AD705" t="s">
        <v>4476</v>
      </c>
      <c r="AE705" t="s">
        <v>4558</v>
      </c>
      <c r="AF705" t="s">
        <v>5180</v>
      </c>
      <c r="AG705" t="s">
        <v>1756</v>
      </c>
      <c r="AH705" t="s">
        <v>6971</v>
      </c>
      <c r="AJ705" t="s">
        <v>1756</v>
      </c>
      <c r="AK705">
        <v>1</v>
      </c>
      <c r="AL705" t="s">
        <v>4474</v>
      </c>
      <c r="AM705" t="s">
        <v>78</v>
      </c>
      <c r="AN705">
        <v>180400121106</v>
      </c>
      <c r="AO705" t="s">
        <v>78</v>
      </c>
      <c r="AP705">
        <v>189.6</v>
      </c>
      <c r="AQ705" t="s">
        <v>78</v>
      </c>
      <c r="AR705" t="s">
        <v>4430</v>
      </c>
      <c r="AS705" t="s">
        <v>4431</v>
      </c>
      <c r="AT705" t="s">
        <v>78</v>
      </c>
      <c r="AU705" t="s">
        <v>78</v>
      </c>
      <c r="AV705" t="s">
        <v>78</v>
      </c>
      <c r="AW705" t="s">
        <v>78</v>
      </c>
      <c r="AX705" t="s">
        <v>78</v>
      </c>
      <c r="AY705" t="s">
        <v>55</v>
      </c>
      <c r="AZ705" t="s">
        <v>78</v>
      </c>
      <c r="BA705" t="s">
        <v>78</v>
      </c>
      <c r="BB705" t="s">
        <v>78</v>
      </c>
      <c r="BC705" t="s">
        <v>78</v>
      </c>
      <c r="BD705" t="s">
        <v>55</v>
      </c>
      <c r="BE705" t="s">
        <v>78</v>
      </c>
      <c r="BF705" t="s">
        <v>78</v>
      </c>
      <c r="BG705" t="s">
        <v>78</v>
      </c>
      <c r="BH705" t="s">
        <v>78</v>
      </c>
      <c r="BI705" t="s">
        <v>78</v>
      </c>
      <c r="BJ705" t="s">
        <v>78</v>
      </c>
      <c r="BK705" t="s">
        <v>78</v>
      </c>
      <c r="BL705" t="s">
        <v>78</v>
      </c>
      <c r="BM705" t="s">
        <v>78</v>
      </c>
      <c r="BN705" t="s">
        <v>55</v>
      </c>
      <c r="BO705" t="s">
        <v>55</v>
      </c>
      <c r="BP705" t="s">
        <v>78</v>
      </c>
      <c r="BQ705" t="s">
        <v>4432</v>
      </c>
      <c r="BR705">
        <v>1800</v>
      </c>
      <c r="BS705" s="45">
        <v>40358</v>
      </c>
      <c r="BT705" s="45">
        <v>40861</v>
      </c>
    </row>
    <row r="706" spans="1:72" x14ac:dyDescent="0.25">
      <c r="A706">
        <v>703</v>
      </c>
      <c r="B706">
        <v>46637</v>
      </c>
      <c r="C706">
        <v>53942</v>
      </c>
      <c r="D706" t="s">
        <v>2194</v>
      </c>
      <c r="E706" t="s">
        <v>6972</v>
      </c>
      <c r="F706">
        <v>0</v>
      </c>
      <c r="H706">
        <v>0</v>
      </c>
      <c r="J706">
        <v>0</v>
      </c>
      <c r="O706">
        <v>2258347</v>
      </c>
      <c r="P706">
        <v>6266191</v>
      </c>
      <c r="Q706">
        <v>3</v>
      </c>
      <c r="R706">
        <v>38.192599999999999</v>
      </c>
      <c r="S706">
        <v>-121.52809999999999</v>
      </c>
      <c r="T706" t="s">
        <v>1373</v>
      </c>
      <c r="U706" t="s">
        <v>5589</v>
      </c>
      <c r="V706" t="s">
        <v>87</v>
      </c>
      <c r="W706" t="s">
        <v>87</v>
      </c>
      <c r="X706" t="s">
        <v>4474</v>
      </c>
      <c r="Y706" t="s">
        <v>59</v>
      </c>
      <c r="Z706" t="s">
        <v>4613</v>
      </c>
      <c r="AA706" t="s">
        <v>5178</v>
      </c>
      <c r="AB706" t="s">
        <v>6973</v>
      </c>
      <c r="AC706">
        <v>40862</v>
      </c>
      <c r="AD706" t="s">
        <v>4476</v>
      </c>
      <c r="AE706" t="s">
        <v>4558</v>
      </c>
      <c r="AF706" t="s">
        <v>5180</v>
      </c>
      <c r="AG706" t="s">
        <v>1756</v>
      </c>
      <c r="AH706" t="s">
        <v>6974</v>
      </c>
      <c r="AJ706" t="s">
        <v>1756</v>
      </c>
      <c r="AK706">
        <v>1</v>
      </c>
      <c r="AL706" t="s">
        <v>4474</v>
      </c>
      <c r="AM706" t="s">
        <v>78</v>
      </c>
      <c r="AN706">
        <v>180400121106</v>
      </c>
      <c r="AO706" t="s">
        <v>78</v>
      </c>
      <c r="AP706">
        <v>114.9</v>
      </c>
      <c r="AQ706" t="s">
        <v>78</v>
      </c>
      <c r="AR706" t="s">
        <v>4430</v>
      </c>
      <c r="AS706" t="s">
        <v>4431</v>
      </c>
      <c r="AT706" t="s">
        <v>78</v>
      </c>
      <c r="AU706" t="s">
        <v>78</v>
      </c>
      <c r="AV706" t="s">
        <v>78</v>
      </c>
      <c r="AW706" t="s">
        <v>78</v>
      </c>
      <c r="AX706" t="s">
        <v>78</v>
      </c>
      <c r="AY706" t="s">
        <v>55</v>
      </c>
      <c r="AZ706" t="s">
        <v>78</v>
      </c>
      <c r="BA706" t="s">
        <v>78</v>
      </c>
      <c r="BB706" t="s">
        <v>78</v>
      </c>
      <c r="BC706" t="s">
        <v>78</v>
      </c>
      <c r="BD706" t="s">
        <v>55</v>
      </c>
      <c r="BE706" t="s">
        <v>78</v>
      </c>
      <c r="BF706" t="s">
        <v>78</v>
      </c>
      <c r="BG706" t="s">
        <v>78</v>
      </c>
      <c r="BH706" t="s">
        <v>78</v>
      </c>
      <c r="BI706" t="s">
        <v>78</v>
      </c>
      <c r="BJ706" t="s">
        <v>78</v>
      </c>
      <c r="BK706" t="s">
        <v>78</v>
      </c>
      <c r="BL706" t="s">
        <v>78</v>
      </c>
      <c r="BM706" t="s">
        <v>78</v>
      </c>
      <c r="BN706" t="s">
        <v>55</v>
      </c>
      <c r="BO706" t="s">
        <v>55</v>
      </c>
      <c r="BP706" t="s">
        <v>78</v>
      </c>
      <c r="BQ706" t="s">
        <v>4432</v>
      </c>
      <c r="BR706">
        <v>1800</v>
      </c>
      <c r="BS706" s="45">
        <v>40332</v>
      </c>
      <c r="BT706" s="45">
        <v>40856</v>
      </c>
    </row>
    <row r="707" spans="1:72" x14ac:dyDescent="0.25">
      <c r="A707">
        <v>704</v>
      </c>
      <c r="B707">
        <v>46846</v>
      </c>
      <c r="C707">
        <v>54228</v>
      </c>
      <c r="D707" t="s">
        <v>2637</v>
      </c>
      <c r="E707" t="s">
        <v>6975</v>
      </c>
      <c r="F707">
        <v>2</v>
      </c>
      <c r="G707" t="s">
        <v>87</v>
      </c>
      <c r="H707">
        <v>5</v>
      </c>
      <c r="I707" t="s">
        <v>4421</v>
      </c>
      <c r="J707">
        <v>0</v>
      </c>
      <c r="N707" t="s">
        <v>4423</v>
      </c>
      <c r="O707">
        <v>2187482</v>
      </c>
      <c r="P707">
        <v>6294260</v>
      </c>
      <c r="Q707">
        <v>3</v>
      </c>
      <c r="R707">
        <v>37.998800000000003</v>
      </c>
      <c r="S707">
        <v>-121.428</v>
      </c>
      <c r="T707" t="s">
        <v>1634</v>
      </c>
      <c r="U707" t="s">
        <v>57</v>
      </c>
      <c r="V707" t="s">
        <v>87</v>
      </c>
      <c r="W707" t="s">
        <v>87</v>
      </c>
      <c r="X707" t="s">
        <v>4474</v>
      </c>
      <c r="Y707" t="s">
        <v>59</v>
      </c>
      <c r="Z707" t="s">
        <v>4853</v>
      </c>
      <c r="AA707" t="s">
        <v>6792</v>
      </c>
      <c r="AB707" t="s">
        <v>6976</v>
      </c>
      <c r="AC707">
        <v>40883</v>
      </c>
      <c r="AD707" t="s">
        <v>4476</v>
      </c>
      <c r="AE707" t="s">
        <v>3435</v>
      </c>
      <c r="AF707" t="s">
        <v>4870</v>
      </c>
      <c r="AG707" t="s">
        <v>2613</v>
      </c>
      <c r="AH707" t="s">
        <v>6977</v>
      </c>
      <c r="AI707" t="s">
        <v>5751</v>
      </c>
      <c r="AJ707" t="s">
        <v>2614</v>
      </c>
      <c r="AK707">
        <v>1</v>
      </c>
      <c r="AL707" t="s">
        <v>4474</v>
      </c>
      <c r="AM707" t="s">
        <v>78</v>
      </c>
      <c r="AN707">
        <v>180400030504</v>
      </c>
      <c r="AO707" t="s">
        <v>78</v>
      </c>
      <c r="AP707">
        <v>186.7</v>
      </c>
      <c r="AQ707" t="s">
        <v>78</v>
      </c>
      <c r="AR707" t="s">
        <v>4430</v>
      </c>
      <c r="AS707" t="s">
        <v>4431</v>
      </c>
      <c r="AT707" t="s">
        <v>78</v>
      </c>
      <c r="AU707" t="s">
        <v>78</v>
      </c>
      <c r="AV707" t="s">
        <v>78</v>
      </c>
      <c r="AW707" t="s">
        <v>78</v>
      </c>
      <c r="AX707" t="s">
        <v>78</v>
      </c>
      <c r="AY707" t="s">
        <v>78</v>
      </c>
      <c r="AZ707" t="s">
        <v>78</v>
      </c>
      <c r="BA707" t="s">
        <v>78</v>
      </c>
      <c r="BB707" t="s">
        <v>78</v>
      </c>
      <c r="BC707" t="s">
        <v>78</v>
      </c>
      <c r="BD707" t="s">
        <v>55</v>
      </c>
      <c r="BE707" t="s">
        <v>78</v>
      </c>
      <c r="BF707" t="s">
        <v>78</v>
      </c>
      <c r="BG707" t="s">
        <v>78</v>
      </c>
      <c r="BH707" t="s">
        <v>78</v>
      </c>
      <c r="BI707" t="s">
        <v>78</v>
      </c>
      <c r="BJ707" t="s">
        <v>78</v>
      </c>
      <c r="BK707" t="s">
        <v>78</v>
      </c>
      <c r="BL707" t="s">
        <v>78</v>
      </c>
      <c r="BM707" t="s">
        <v>78</v>
      </c>
      <c r="BN707" t="s">
        <v>55</v>
      </c>
      <c r="BO707" t="s">
        <v>55</v>
      </c>
      <c r="BP707" t="s">
        <v>78</v>
      </c>
      <c r="BQ707" t="s">
        <v>4468</v>
      </c>
      <c r="BR707">
        <v>1800</v>
      </c>
      <c r="BS707" s="45">
        <v>40359</v>
      </c>
      <c r="BT707" s="45">
        <v>40883</v>
      </c>
    </row>
    <row r="708" spans="1:72" x14ac:dyDescent="0.25">
      <c r="A708">
        <v>705</v>
      </c>
      <c r="B708">
        <v>47754</v>
      </c>
      <c r="C708">
        <v>54554</v>
      </c>
      <c r="D708" t="s">
        <v>3158</v>
      </c>
      <c r="E708" t="s">
        <v>6978</v>
      </c>
      <c r="F708">
        <v>2</v>
      </c>
      <c r="G708" t="s">
        <v>87</v>
      </c>
      <c r="H708">
        <v>3</v>
      </c>
      <c r="I708" t="s">
        <v>4421</v>
      </c>
      <c r="J708">
        <v>20</v>
      </c>
      <c r="N708" t="s">
        <v>4423</v>
      </c>
      <c r="O708">
        <v>2189073</v>
      </c>
      <c r="P708">
        <v>6224943</v>
      </c>
      <c r="Q708">
        <v>3</v>
      </c>
      <c r="R708">
        <v>38.001100000000001</v>
      </c>
      <c r="S708">
        <v>-121.6686</v>
      </c>
      <c r="T708" t="s">
        <v>3151</v>
      </c>
      <c r="U708" t="s">
        <v>3155</v>
      </c>
      <c r="V708" t="s">
        <v>87</v>
      </c>
      <c r="W708" t="s">
        <v>87</v>
      </c>
      <c r="X708" t="s">
        <v>4474</v>
      </c>
      <c r="Y708" t="s">
        <v>94</v>
      </c>
      <c r="Z708" t="s">
        <v>6979</v>
      </c>
      <c r="AA708" t="s">
        <v>3156</v>
      </c>
      <c r="AB708" t="s">
        <v>6980</v>
      </c>
      <c r="AC708">
        <v>40927</v>
      </c>
      <c r="AD708" t="s">
        <v>4476</v>
      </c>
      <c r="AE708" t="s">
        <v>3435</v>
      </c>
      <c r="AF708" t="s">
        <v>4574</v>
      </c>
      <c r="AG708" t="s">
        <v>3149</v>
      </c>
      <c r="AH708" t="s">
        <v>6981</v>
      </c>
      <c r="AI708" t="s">
        <v>6982</v>
      </c>
      <c r="AJ708" t="s">
        <v>3149</v>
      </c>
      <c r="AK708">
        <v>1</v>
      </c>
      <c r="AL708" t="s">
        <v>4474</v>
      </c>
      <c r="AM708" t="s">
        <v>78</v>
      </c>
      <c r="AN708">
        <v>180400030803</v>
      </c>
      <c r="AO708" t="s">
        <v>78</v>
      </c>
      <c r="AP708" t="s">
        <v>78</v>
      </c>
      <c r="AQ708" t="s">
        <v>78</v>
      </c>
      <c r="AR708" t="s">
        <v>4430</v>
      </c>
      <c r="AS708" t="s">
        <v>4431</v>
      </c>
      <c r="AT708" t="s">
        <v>78</v>
      </c>
      <c r="AU708" t="s">
        <v>78</v>
      </c>
      <c r="AV708" t="s">
        <v>78</v>
      </c>
      <c r="AW708" t="s">
        <v>78</v>
      </c>
      <c r="AX708" t="s">
        <v>78</v>
      </c>
      <c r="AY708" t="s">
        <v>78</v>
      </c>
      <c r="AZ708" t="s">
        <v>78</v>
      </c>
      <c r="BA708" t="s">
        <v>78</v>
      </c>
      <c r="BB708" t="s">
        <v>78</v>
      </c>
      <c r="BC708" t="s">
        <v>78</v>
      </c>
      <c r="BD708" t="s">
        <v>78</v>
      </c>
      <c r="BE708" t="s">
        <v>78</v>
      </c>
      <c r="BF708" t="s">
        <v>78</v>
      </c>
      <c r="BG708" t="s">
        <v>78</v>
      </c>
      <c r="BH708" t="s">
        <v>78</v>
      </c>
      <c r="BI708" t="s">
        <v>78</v>
      </c>
      <c r="BJ708" t="s">
        <v>78</v>
      </c>
      <c r="BK708" t="s">
        <v>78</v>
      </c>
      <c r="BL708" t="s">
        <v>78</v>
      </c>
      <c r="BM708" t="s">
        <v>78</v>
      </c>
      <c r="BN708" t="s">
        <v>55</v>
      </c>
      <c r="BO708" t="s">
        <v>55</v>
      </c>
      <c r="BP708" t="s">
        <v>78</v>
      </c>
      <c r="BQ708" t="s">
        <v>4468</v>
      </c>
      <c r="BR708">
        <v>2003</v>
      </c>
      <c r="BS708" s="45">
        <v>40361</v>
      </c>
      <c r="BT708" s="45">
        <v>40927</v>
      </c>
    </row>
    <row r="709" spans="1:72" x14ac:dyDescent="0.25">
      <c r="A709">
        <v>706</v>
      </c>
      <c r="B709">
        <v>47284</v>
      </c>
      <c r="C709">
        <v>54504</v>
      </c>
      <c r="D709" t="s">
        <v>3034</v>
      </c>
      <c r="E709" t="s">
        <v>6983</v>
      </c>
      <c r="F709">
        <v>0</v>
      </c>
      <c r="H709">
        <v>0</v>
      </c>
      <c r="J709">
        <v>0</v>
      </c>
      <c r="N709" t="s">
        <v>4423</v>
      </c>
      <c r="O709">
        <v>2158958</v>
      </c>
      <c r="P709">
        <v>6280006</v>
      </c>
      <c r="Q709">
        <v>3</v>
      </c>
      <c r="R709">
        <v>37.920099999999998</v>
      </c>
      <c r="S709">
        <v>-121.4765</v>
      </c>
      <c r="T709" t="s">
        <v>596</v>
      </c>
      <c r="U709" t="s">
        <v>692</v>
      </c>
      <c r="V709" t="s">
        <v>87</v>
      </c>
      <c r="W709" t="s">
        <v>87</v>
      </c>
      <c r="X709" t="s">
        <v>4474</v>
      </c>
      <c r="Y709" t="s">
        <v>59</v>
      </c>
      <c r="Z709" t="s">
        <v>4853</v>
      </c>
      <c r="AA709" t="s">
        <v>3027</v>
      </c>
      <c r="AB709" t="s">
        <v>6405</v>
      </c>
      <c r="AC709">
        <v>40905</v>
      </c>
      <c r="AD709" t="s">
        <v>4476</v>
      </c>
      <c r="AE709" t="s">
        <v>3435</v>
      </c>
      <c r="AF709" t="s">
        <v>4884</v>
      </c>
      <c r="AG709" t="s">
        <v>3025</v>
      </c>
      <c r="AH709" t="s">
        <v>6984</v>
      </c>
      <c r="AJ709" t="s">
        <v>3026</v>
      </c>
      <c r="AK709">
        <v>1</v>
      </c>
      <c r="AL709" t="s">
        <v>4474</v>
      </c>
      <c r="AM709" t="s">
        <v>78</v>
      </c>
      <c r="AN709">
        <v>180400030503</v>
      </c>
      <c r="AO709" t="s">
        <v>78</v>
      </c>
      <c r="AP709">
        <v>170.8</v>
      </c>
      <c r="AQ709" t="s">
        <v>78</v>
      </c>
      <c r="AR709" t="s">
        <v>4430</v>
      </c>
      <c r="AS709" t="s">
        <v>4431</v>
      </c>
      <c r="AT709" t="s">
        <v>78</v>
      </c>
      <c r="AU709" t="s">
        <v>78</v>
      </c>
      <c r="AV709" t="s">
        <v>78</v>
      </c>
      <c r="AW709" t="s">
        <v>78</v>
      </c>
      <c r="AX709" t="s">
        <v>78</v>
      </c>
      <c r="AY709" t="s">
        <v>78</v>
      </c>
      <c r="AZ709" t="s">
        <v>78</v>
      </c>
      <c r="BA709" t="s">
        <v>78</v>
      </c>
      <c r="BB709" t="s">
        <v>78</v>
      </c>
      <c r="BC709" t="s">
        <v>78</v>
      </c>
      <c r="BD709" t="s">
        <v>55</v>
      </c>
      <c r="BE709" t="s">
        <v>78</v>
      </c>
      <c r="BF709" t="s">
        <v>78</v>
      </c>
      <c r="BG709" t="s">
        <v>78</v>
      </c>
      <c r="BH709" t="s">
        <v>78</v>
      </c>
      <c r="BI709" t="s">
        <v>78</v>
      </c>
      <c r="BJ709" t="s">
        <v>78</v>
      </c>
      <c r="BK709" t="s">
        <v>78</v>
      </c>
      <c r="BL709" t="s">
        <v>78</v>
      </c>
      <c r="BM709" t="s">
        <v>78</v>
      </c>
      <c r="BN709" t="s">
        <v>55</v>
      </c>
      <c r="BO709" t="s">
        <v>55</v>
      </c>
      <c r="BP709" t="s">
        <v>78</v>
      </c>
      <c r="BQ709" t="s">
        <v>4468</v>
      </c>
      <c r="BR709">
        <v>1800</v>
      </c>
      <c r="BS709" s="45">
        <v>40353</v>
      </c>
      <c r="BT709" s="45">
        <v>40898</v>
      </c>
    </row>
    <row r="710" spans="1:72" x14ac:dyDescent="0.25">
      <c r="A710">
        <v>707</v>
      </c>
      <c r="B710">
        <v>47288</v>
      </c>
      <c r="C710">
        <v>54511</v>
      </c>
      <c r="D710" t="s">
        <v>3035</v>
      </c>
      <c r="E710" t="s">
        <v>6985</v>
      </c>
      <c r="F710">
        <v>0</v>
      </c>
      <c r="H710">
        <v>0</v>
      </c>
      <c r="J710">
        <v>0</v>
      </c>
      <c r="N710" t="s">
        <v>4423</v>
      </c>
      <c r="O710">
        <v>2149425</v>
      </c>
      <c r="P710">
        <v>6243506</v>
      </c>
      <c r="Q710">
        <v>3</v>
      </c>
      <c r="R710">
        <v>37.892800000000001</v>
      </c>
      <c r="S710">
        <v>-121.6026</v>
      </c>
      <c r="T710" t="s">
        <v>596</v>
      </c>
      <c r="U710" t="s">
        <v>93</v>
      </c>
      <c r="V710" t="s">
        <v>87</v>
      </c>
      <c r="W710" t="s">
        <v>87</v>
      </c>
      <c r="X710" t="s">
        <v>4474</v>
      </c>
      <c r="Y710" t="s">
        <v>94</v>
      </c>
      <c r="Z710" t="s">
        <v>4242</v>
      </c>
      <c r="AA710" t="s">
        <v>3038</v>
      </c>
      <c r="AB710" t="s">
        <v>5906</v>
      </c>
      <c r="AC710">
        <v>40905</v>
      </c>
      <c r="AD710" t="s">
        <v>4476</v>
      </c>
      <c r="AE710" t="s">
        <v>3435</v>
      </c>
      <c r="AF710" t="s">
        <v>4502</v>
      </c>
      <c r="AG710" t="s">
        <v>3036</v>
      </c>
      <c r="AH710" t="s">
        <v>6649</v>
      </c>
      <c r="AJ710" t="s">
        <v>3037</v>
      </c>
      <c r="AK710">
        <v>1</v>
      </c>
      <c r="AL710" t="s">
        <v>4474</v>
      </c>
      <c r="AM710" t="s">
        <v>78</v>
      </c>
      <c r="AN710">
        <v>180400030802</v>
      </c>
      <c r="AO710" t="s">
        <v>78</v>
      </c>
      <c r="AP710">
        <v>176.3</v>
      </c>
      <c r="AQ710" t="s">
        <v>78</v>
      </c>
      <c r="AR710" t="s">
        <v>4430</v>
      </c>
      <c r="AS710" t="s">
        <v>4431</v>
      </c>
      <c r="AT710" t="s">
        <v>78</v>
      </c>
      <c r="AU710" t="s">
        <v>78</v>
      </c>
      <c r="AV710" t="s">
        <v>78</v>
      </c>
      <c r="AW710" t="s">
        <v>78</v>
      </c>
      <c r="AX710" t="s">
        <v>78</v>
      </c>
      <c r="AY710" t="s">
        <v>78</v>
      </c>
      <c r="AZ710" t="s">
        <v>78</v>
      </c>
      <c r="BA710" t="s">
        <v>78</v>
      </c>
      <c r="BB710" t="s">
        <v>78</v>
      </c>
      <c r="BC710" t="s">
        <v>78</v>
      </c>
      <c r="BD710" t="s">
        <v>55</v>
      </c>
      <c r="BE710" t="s">
        <v>78</v>
      </c>
      <c r="BF710" t="s">
        <v>78</v>
      </c>
      <c r="BG710" t="s">
        <v>78</v>
      </c>
      <c r="BH710" t="s">
        <v>78</v>
      </c>
      <c r="BI710" t="s">
        <v>78</v>
      </c>
      <c r="BJ710" t="s">
        <v>78</v>
      </c>
      <c r="BK710" t="s">
        <v>78</v>
      </c>
      <c r="BL710" t="s">
        <v>78</v>
      </c>
      <c r="BM710" t="s">
        <v>78</v>
      </c>
      <c r="BN710" t="s">
        <v>55</v>
      </c>
      <c r="BO710" t="s">
        <v>55</v>
      </c>
      <c r="BP710" t="s">
        <v>78</v>
      </c>
      <c r="BQ710" t="s">
        <v>4468</v>
      </c>
      <c r="BR710">
        <v>1800</v>
      </c>
      <c r="BS710" s="45">
        <v>40351</v>
      </c>
      <c r="BT710" s="45">
        <v>40898</v>
      </c>
    </row>
    <row r="711" spans="1:72" x14ac:dyDescent="0.25">
      <c r="A711">
        <v>708</v>
      </c>
      <c r="B711">
        <v>47291</v>
      </c>
      <c r="C711">
        <v>54516</v>
      </c>
      <c r="D711" t="s">
        <v>3040</v>
      </c>
      <c r="E711" t="s">
        <v>6986</v>
      </c>
      <c r="F711">
        <v>0</v>
      </c>
      <c r="H711">
        <v>0</v>
      </c>
      <c r="J711">
        <v>0</v>
      </c>
      <c r="N711" t="s">
        <v>4423</v>
      </c>
      <c r="O711">
        <v>2159051</v>
      </c>
      <c r="P711">
        <v>6275990</v>
      </c>
      <c r="Q711">
        <v>3</v>
      </c>
      <c r="R711">
        <v>37.920200000000001</v>
      </c>
      <c r="S711">
        <v>-121.49039999999999</v>
      </c>
      <c r="T711" t="s">
        <v>596</v>
      </c>
      <c r="U711" t="s">
        <v>692</v>
      </c>
      <c r="V711" t="s">
        <v>87</v>
      </c>
      <c r="W711" t="s">
        <v>87</v>
      </c>
      <c r="X711" t="s">
        <v>4474</v>
      </c>
      <c r="Y711" t="s">
        <v>59</v>
      </c>
      <c r="Z711" t="s">
        <v>4853</v>
      </c>
      <c r="AA711" t="s">
        <v>3022</v>
      </c>
      <c r="AB711" t="s">
        <v>6405</v>
      </c>
      <c r="AC711">
        <v>40905</v>
      </c>
      <c r="AD711" t="s">
        <v>4476</v>
      </c>
      <c r="AE711" t="s">
        <v>3435</v>
      </c>
      <c r="AF711" t="s">
        <v>4884</v>
      </c>
      <c r="AG711" t="s">
        <v>3019</v>
      </c>
      <c r="AH711" t="s">
        <v>6987</v>
      </c>
      <c r="AJ711" t="s">
        <v>6803</v>
      </c>
      <c r="AK711">
        <v>1</v>
      </c>
      <c r="AL711" t="s">
        <v>4474</v>
      </c>
      <c r="AM711" t="s">
        <v>78</v>
      </c>
      <c r="AN711">
        <v>180400030503</v>
      </c>
      <c r="AO711" t="s">
        <v>78</v>
      </c>
      <c r="AP711" t="s">
        <v>78</v>
      </c>
      <c r="AQ711" t="s">
        <v>78</v>
      </c>
      <c r="AR711" t="s">
        <v>4430</v>
      </c>
      <c r="AS711" t="s">
        <v>4431</v>
      </c>
      <c r="AT711" t="s">
        <v>78</v>
      </c>
      <c r="AU711" t="s">
        <v>78</v>
      </c>
      <c r="AV711" t="s">
        <v>78</v>
      </c>
      <c r="AW711" t="s">
        <v>78</v>
      </c>
      <c r="AX711" t="s">
        <v>78</v>
      </c>
      <c r="AY711" t="s">
        <v>78</v>
      </c>
      <c r="AZ711" t="s">
        <v>78</v>
      </c>
      <c r="BA711" t="s">
        <v>78</v>
      </c>
      <c r="BB711" t="s">
        <v>78</v>
      </c>
      <c r="BC711" t="s">
        <v>78</v>
      </c>
      <c r="BD711" t="s">
        <v>55</v>
      </c>
      <c r="BE711" t="s">
        <v>78</v>
      </c>
      <c r="BF711" t="s">
        <v>78</v>
      </c>
      <c r="BG711" t="s">
        <v>78</v>
      </c>
      <c r="BH711" t="s">
        <v>78</v>
      </c>
      <c r="BI711" t="s">
        <v>78</v>
      </c>
      <c r="BJ711" t="s">
        <v>78</v>
      </c>
      <c r="BK711" t="s">
        <v>78</v>
      </c>
      <c r="BL711" t="s">
        <v>78</v>
      </c>
      <c r="BM711" t="s">
        <v>78</v>
      </c>
      <c r="BN711" t="s">
        <v>55</v>
      </c>
      <c r="BO711" t="s">
        <v>55</v>
      </c>
      <c r="BP711" t="s">
        <v>78</v>
      </c>
      <c r="BQ711" t="s">
        <v>4468</v>
      </c>
      <c r="BR711">
        <v>1800</v>
      </c>
      <c r="BS711" s="45">
        <v>40353</v>
      </c>
      <c r="BT711" s="45">
        <v>40898</v>
      </c>
    </row>
    <row r="712" spans="1:72" x14ac:dyDescent="0.25">
      <c r="A712">
        <v>709</v>
      </c>
      <c r="B712">
        <v>47293</v>
      </c>
      <c r="C712">
        <v>54518</v>
      </c>
      <c r="D712" t="s">
        <v>3041</v>
      </c>
      <c r="E712" t="s">
        <v>6988</v>
      </c>
      <c r="F712">
        <v>5</v>
      </c>
      <c r="G712" t="s">
        <v>87</v>
      </c>
      <c r="H712">
        <v>4</v>
      </c>
      <c r="I712" t="s">
        <v>4421</v>
      </c>
      <c r="J712">
        <v>26</v>
      </c>
      <c r="L712" t="s">
        <v>4448</v>
      </c>
      <c r="M712" t="s">
        <v>4434</v>
      </c>
      <c r="N712" t="s">
        <v>4423</v>
      </c>
      <c r="O712">
        <v>1855966</v>
      </c>
      <c r="P712">
        <v>6700064</v>
      </c>
      <c r="Q712">
        <v>2</v>
      </c>
      <c r="R712">
        <v>38.2575</v>
      </c>
      <c r="S712">
        <v>-121.518</v>
      </c>
      <c r="T712" t="s">
        <v>596</v>
      </c>
      <c r="U712" t="s">
        <v>216</v>
      </c>
      <c r="V712" t="s">
        <v>87</v>
      </c>
      <c r="W712" t="s">
        <v>87</v>
      </c>
      <c r="X712" t="s">
        <v>4538</v>
      </c>
      <c r="Y712" t="s">
        <v>341</v>
      </c>
      <c r="Z712" t="s">
        <v>4539</v>
      </c>
      <c r="AA712" t="s">
        <v>3042</v>
      </c>
      <c r="AB712" t="s">
        <v>6989</v>
      </c>
      <c r="AC712">
        <v>40905</v>
      </c>
      <c r="AD712" t="s">
        <v>4476</v>
      </c>
      <c r="AE712" t="s">
        <v>4540</v>
      </c>
      <c r="AF712" t="s">
        <v>4541</v>
      </c>
      <c r="AG712" t="s">
        <v>1231</v>
      </c>
      <c r="AH712" t="s">
        <v>6990</v>
      </c>
      <c r="AI712" t="s">
        <v>6991</v>
      </c>
      <c r="AJ712" t="s">
        <v>1232</v>
      </c>
      <c r="AK712">
        <v>1</v>
      </c>
      <c r="AL712" t="s">
        <v>4538</v>
      </c>
      <c r="AM712" t="s">
        <v>78</v>
      </c>
      <c r="AN712">
        <v>180201630702</v>
      </c>
      <c r="AO712" t="s">
        <v>78</v>
      </c>
      <c r="AP712">
        <v>126</v>
      </c>
      <c r="AQ712" t="s">
        <v>78</v>
      </c>
      <c r="AR712" t="s">
        <v>4430</v>
      </c>
      <c r="AS712" t="s">
        <v>4431</v>
      </c>
      <c r="AT712" t="s">
        <v>78</v>
      </c>
      <c r="AU712" t="s">
        <v>78</v>
      </c>
      <c r="AV712" t="s">
        <v>78</v>
      </c>
      <c r="AW712" t="s">
        <v>78</v>
      </c>
      <c r="AX712" t="s">
        <v>78</v>
      </c>
      <c r="AY712" t="s">
        <v>78</v>
      </c>
      <c r="AZ712" t="s">
        <v>78</v>
      </c>
      <c r="BA712" t="s">
        <v>78</v>
      </c>
      <c r="BB712" t="s">
        <v>78</v>
      </c>
      <c r="BC712" t="s">
        <v>78</v>
      </c>
      <c r="BD712" t="s">
        <v>55</v>
      </c>
      <c r="BE712" t="s">
        <v>78</v>
      </c>
      <c r="BF712" t="s">
        <v>78</v>
      </c>
      <c r="BG712" t="s">
        <v>78</v>
      </c>
      <c r="BH712" t="s">
        <v>78</v>
      </c>
      <c r="BI712" t="s">
        <v>78</v>
      </c>
      <c r="BJ712" t="s">
        <v>78</v>
      </c>
      <c r="BK712" t="s">
        <v>78</v>
      </c>
      <c r="BL712" t="s">
        <v>78</v>
      </c>
      <c r="BM712" t="s">
        <v>78</v>
      </c>
      <c r="BN712" t="s">
        <v>55</v>
      </c>
      <c r="BO712" t="s">
        <v>55</v>
      </c>
      <c r="BP712" t="s">
        <v>78</v>
      </c>
      <c r="BQ712" t="s">
        <v>4432</v>
      </c>
      <c r="BR712">
        <v>1800</v>
      </c>
      <c r="BS712" s="45">
        <v>40354</v>
      </c>
      <c r="BT712" s="45">
        <v>40898</v>
      </c>
    </row>
    <row r="713" spans="1:72" x14ac:dyDescent="0.25">
      <c r="A713">
        <v>710</v>
      </c>
      <c r="B713">
        <v>47294</v>
      </c>
      <c r="C713">
        <v>54519</v>
      </c>
      <c r="D713" t="s">
        <v>3044</v>
      </c>
      <c r="E713" t="s">
        <v>6992</v>
      </c>
      <c r="F713">
        <v>0</v>
      </c>
      <c r="H713">
        <v>0</v>
      </c>
      <c r="J713">
        <v>0</v>
      </c>
      <c r="N713" t="s">
        <v>4423</v>
      </c>
      <c r="O713">
        <v>2159108</v>
      </c>
      <c r="P713">
        <v>6273763</v>
      </c>
      <c r="Q713">
        <v>3</v>
      </c>
      <c r="R713">
        <v>37.920299999999997</v>
      </c>
      <c r="S713">
        <v>-121.49809999999999</v>
      </c>
      <c r="T713" t="s">
        <v>596</v>
      </c>
      <c r="U713" t="s">
        <v>692</v>
      </c>
      <c r="V713" t="s">
        <v>87</v>
      </c>
      <c r="W713" t="s">
        <v>87</v>
      </c>
      <c r="X713" t="s">
        <v>4474</v>
      </c>
      <c r="Y713" t="s">
        <v>59</v>
      </c>
      <c r="Z713" t="s">
        <v>4853</v>
      </c>
      <c r="AA713" t="s">
        <v>3022</v>
      </c>
      <c r="AB713" t="s">
        <v>6405</v>
      </c>
      <c r="AC713">
        <v>40905</v>
      </c>
      <c r="AD713" t="s">
        <v>4476</v>
      </c>
      <c r="AE713" t="s">
        <v>3435</v>
      </c>
      <c r="AF713" t="s">
        <v>4884</v>
      </c>
      <c r="AG713" t="s">
        <v>3019</v>
      </c>
      <c r="AH713" t="s">
        <v>6993</v>
      </c>
      <c r="AJ713" t="s">
        <v>6803</v>
      </c>
      <c r="AK713">
        <v>1</v>
      </c>
      <c r="AL713" t="s">
        <v>4474</v>
      </c>
      <c r="AM713" t="s">
        <v>78</v>
      </c>
      <c r="AN713">
        <v>180400030503</v>
      </c>
      <c r="AO713" t="s">
        <v>78</v>
      </c>
      <c r="AP713">
        <v>132.5</v>
      </c>
      <c r="AQ713" t="s">
        <v>78</v>
      </c>
      <c r="AR713" t="s">
        <v>4430</v>
      </c>
      <c r="AS713" t="s">
        <v>4431</v>
      </c>
      <c r="AT713" t="s">
        <v>78</v>
      </c>
      <c r="AU713" t="s">
        <v>78</v>
      </c>
      <c r="AV713" t="s">
        <v>78</v>
      </c>
      <c r="AW713" t="s">
        <v>78</v>
      </c>
      <c r="AX713" t="s">
        <v>78</v>
      </c>
      <c r="AY713" t="s">
        <v>78</v>
      </c>
      <c r="AZ713" t="s">
        <v>78</v>
      </c>
      <c r="BA713" t="s">
        <v>78</v>
      </c>
      <c r="BB713" t="s">
        <v>78</v>
      </c>
      <c r="BC713" t="s">
        <v>78</v>
      </c>
      <c r="BD713" t="s">
        <v>55</v>
      </c>
      <c r="BE713" t="s">
        <v>78</v>
      </c>
      <c r="BF713" t="s">
        <v>78</v>
      </c>
      <c r="BG713" t="s">
        <v>78</v>
      </c>
      <c r="BH713" t="s">
        <v>78</v>
      </c>
      <c r="BI713" t="s">
        <v>78</v>
      </c>
      <c r="BJ713" t="s">
        <v>78</v>
      </c>
      <c r="BK713" t="s">
        <v>78</v>
      </c>
      <c r="BL713" t="s">
        <v>78</v>
      </c>
      <c r="BM713" t="s">
        <v>78</v>
      </c>
      <c r="BN713" t="s">
        <v>55</v>
      </c>
      <c r="BO713" t="s">
        <v>55</v>
      </c>
      <c r="BP713" t="s">
        <v>78</v>
      </c>
      <c r="BQ713" t="s">
        <v>4468</v>
      </c>
      <c r="BR713">
        <v>1800</v>
      </c>
      <c r="BS713" s="45">
        <v>40353</v>
      </c>
      <c r="BT713" s="45">
        <v>40898</v>
      </c>
    </row>
    <row r="714" spans="1:72" x14ac:dyDescent="0.25">
      <c r="A714">
        <v>711</v>
      </c>
      <c r="B714">
        <v>48388</v>
      </c>
      <c r="C714">
        <v>55838</v>
      </c>
      <c r="D714" t="s">
        <v>2729</v>
      </c>
      <c r="E714" t="s">
        <v>6994</v>
      </c>
      <c r="F714">
        <v>1</v>
      </c>
      <c r="G714" t="s">
        <v>4420</v>
      </c>
      <c r="H714">
        <v>4</v>
      </c>
      <c r="I714" t="s">
        <v>4421</v>
      </c>
      <c r="J714">
        <v>8</v>
      </c>
      <c r="L714" t="s">
        <v>4435</v>
      </c>
      <c r="M714" t="s">
        <v>4435</v>
      </c>
      <c r="N714" t="s">
        <v>4423</v>
      </c>
      <c r="O714">
        <v>2137677</v>
      </c>
      <c r="P714">
        <v>6257354</v>
      </c>
      <c r="Q714">
        <v>3</v>
      </c>
      <c r="R714">
        <v>37.860999999999997</v>
      </c>
      <c r="S714">
        <v>-121.55410000000001</v>
      </c>
      <c r="T714" t="s">
        <v>1373</v>
      </c>
      <c r="U714" t="s">
        <v>397</v>
      </c>
      <c r="V714" t="s">
        <v>87</v>
      </c>
      <c r="W714" t="s">
        <v>87</v>
      </c>
      <c r="X714" t="s">
        <v>4474</v>
      </c>
      <c r="Y714" t="s">
        <v>59</v>
      </c>
      <c r="Z714" t="s">
        <v>5217</v>
      </c>
      <c r="AA714" t="s">
        <v>6995</v>
      </c>
      <c r="AB714" t="s">
        <v>6996</v>
      </c>
      <c r="AC714">
        <v>40976</v>
      </c>
      <c r="AD714" t="s">
        <v>4476</v>
      </c>
      <c r="AE714" t="s">
        <v>3435</v>
      </c>
      <c r="AF714" t="s">
        <v>5169</v>
      </c>
      <c r="AG714" t="s">
        <v>2622</v>
      </c>
      <c r="AH714" t="s">
        <v>6997</v>
      </c>
      <c r="AI714" t="s">
        <v>6998</v>
      </c>
      <c r="AJ714" t="s">
        <v>2623</v>
      </c>
      <c r="AK714">
        <v>1</v>
      </c>
      <c r="AL714" t="s">
        <v>4474</v>
      </c>
      <c r="AM714" t="s">
        <v>78</v>
      </c>
      <c r="AN714">
        <v>180400030904</v>
      </c>
      <c r="AO714" t="s">
        <v>78</v>
      </c>
      <c r="AP714">
        <v>280.3</v>
      </c>
      <c r="AQ714" t="s">
        <v>78</v>
      </c>
      <c r="AR714" t="s">
        <v>4430</v>
      </c>
      <c r="AS714" t="s">
        <v>4431</v>
      </c>
      <c r="AT714" t="s">
        <v>78</v>
      </c>
      <c r="AU714" t="s">
        <v>78</v>
      </c>
      <c r="AV714" t="s">
        <v>78</v>
      </c>
      <c r="AW714" t="s">
        <v>78</v>
      </c>
      <c r="AX714" t="s">
        <v>78</v>
      </c>
      <c r="AY714" t="s">
        <v>78</v>
      </c>
      <c r="AZ714" t="s">
        <v>78</v>
      </c>
      <c r="BA714" t="s">
        <v>78</v>
      </c>
      <c r="BB714" t="s">
        <v>78</v>
      </c>
      <c r="BC714" t="s">
        <v>78</v>
      </c>
      <c r="BD714" t="s">
        <v>55</v>
      </c>
      <c r="BE714" t="s">
        <v>78</v>
      </c>
      <c r="BF714" t="s">
        <v>78</v>
      </c>
      <c r="BG714" t="s">
        <v>78</v>
      </c>
      <c r="BH714" t="s">
        <v>78</v>
      </c>
      <c r="BI714" t="s">
        <v>78</v>
      </c>
      <c r="BJ714" t="s">
        <v>78</v>
      </c>
      <c r="BK714" t="s">
        <v>78</v>
      </c>
      <c r="BL714" t="s">
        <v>78</v>
      </c>
      <c r="BM714" t="s">
        <v>78</v>
      </c>
      <c r="BN714" t="s">
        <v>55</v>
      </c>
      <c r="BO714" t="s">
        <v>55</v>
      </c>
      <c r="BP714" t="s">
        <v>78</v>
      </c>
      <c r="BQ714" t="s">
        <v>4432</v>
      </c>
      <c r="BR714">
        <v>1800</v>
      </c>
      <c r="BS714" s="45">
        <v>40359</v>
      </c>
      <c r="BT714" s="45">
        <v>40877</v>
      </c>
    </row>
    <row r="715" spans="1:72" x14ac:dyDescent="0.25">
      <c r="A715">
        <v>712</v>
      </c>
      <c r="B715">
        <v>48758</v>
      </c>
      <c r="C715">
        <v>56069</v>
      </c>
      <c r="D715" t="s">
        <v>3738</v>
      </c>
      <c r="E715" t="s">
        <v>6999</v>
      </c>
      <c r="F715">
        <v>0</v>
      </c>
      <c r="H715">
        <v>0</v>
      </c>
      <c r="J715">
        <v>0</v>
      </c>
      <c r="N715" t="s">
        <v>4423</v>
      </c>
      <c r="O715">
        <v>2214042</v>
      </c>
      <c r="P715">
        <v>6253103</v>
      </c>
      <c r="Q715">
        <v>3</v>
      </c>
      <c r="R715">
        <v>38.070500000000003</v>
      </c>
      <c r="S715">
        <v>-121.5719</v>
      </c>
      <c r="T715" t="s">
        <v>1634</v>
      </c>
      <c r="U715" t="s">
        <v>627</v>
      </c>
      <c r="V715" t="s">
        <v>87</v>
      </c>
      <c r="W715" t="s">
        <v>87</v>
      </c>
      <c r="X715" t="s">
        <v>4474</v>
      </c>
      <c r="Y715" t="s">
        <v>59</v>
      </c>
      <c r="Z715" t="s">
        <v>4342</v>
      </c>
      <c r="AA715" t="s">
        <v>3736</v>
      </c>
      <c r="AB715" t="s">
        <v>7000</v>
      </c>
      <c r="AC715">
        <v>41005</v>
      </c>
      <c r="AD715" t="s">
        <v>4476</v>
      </c>
      <c r="AE715" t="s">
        <v>3435</v>
      </c>
      <c r="AF715" t="s">
        <v>4927</v>
      </c>
      <c r="AG715" t="s">
        <v>3729</v>
      </c>
      <c r="AH715" t="s">
        <v>7001</v>
      </c>
      <c r="AJ715" t="s">
        <v>3729</v>
      </c>
      <c r="AK715">
        <v>1</v>
      </c>
      <c r="AL715" t="s">
        <v>4474</v>
      </c>
      <c r="AM715" t="s">
        <v>78</v>
      </c>
      <c r="AN715">
        <v>180400030906</v>
      </c>
      <c r="AO715" t="s">
        <v>78</v>
      </c>
      <c r="AP715">
        <v>165.1</v>
      </c>
      <c r="AQ715" t="s">
        <v>78</v>
      </c>
      <c r="AR715" t="s">
        <v>4430</v>
      </c>
      <c r="AS715" t="s">
        <v>4431</v>
      </c>
      <c r="AT715" t="s">
        <v>78</v>
      </c>
      <c r="AU715" t="s">
        <v>78</v>
      </c>
      <c r="AV715" t="s">
        <v>78</v>
      </c>
      <c r="AW715" t="s">
        <v>78</v>
      </c>
      <c r="AX715" t="s">
        <v>78</v>
      </c>
      <c r="AY715" t="s">
        <v>55</v>
      </c>
      <c r="AZ715" t="s">
        <v>78</v>
      </c>
      <c r="BA715" t="s">
        <v>78</v>
      </c>
      <c r="BB715" t="s">
        <v>78</v>
      </c>
      <c r="BC715" t="s">
        <v>78</v>
      </c>
      <c r="BD715" t="s">
        <v>55</v>
      </c>
      <c r="BE715" t="s">
        <v>78</v>
      </c>
      <c r="BF715" t="s">
        <v>78</v>
      </c>
      <c r="BG715" t="s">
        <v>78</v>
      </c>
      <c r="BH715" t="s">
        <v>78</v>
      </c>
      <c r="BI715" t="s">
        <v>78</v>
      </c>
      <c r="BJ715" t="s">
        <v>78</v>
      </c>
      <c r="BK715" t="s">
        <v>78</v>
      </c>
      <c r="BL715" t="s">
        <v>78</v>
      </c>
      <c r="BM715" t="s">
        <v>78</v>
      </c>
      <c r="BN715" t="s">
        <v>55</v>
      </c>
      <c r="BO715" t="s">
        <v>55</v>
      </c>
      <c r="BP715" t="s">
        <v>78</v>
      </c>
      <c r="BQ715" t="s">
        <v>4432</v>
      </c>
      <c r="BR715">
        <v>1800</v>
      </c>
      <c r="BS715" s="45">
        <v>40358</v>
      </c>
      <c r="BT715" s="45">
        <v>41005</v>
      </c>
    </row>
    <row r="716" spans="1:72" x14ac:dyDescent="0.25">
      <c r="A716">
        <v>713</v>
      </c>
      <c r="B716">
        <v>46639</v>
      </c>
      <c r="C716">
        <v>53941</v>
      </c>
      <c r="D716" t="s">
        <v>2193</v>
      </c>
      <c r="E716" t="s">
        <v>7002</v>
      </c>
      <c r="F716">
        <v>0</v>
      </c>
      <c r="H716">
        <v>0</v>
      </c>
      <c r="J716">
        <v>0</v>
      </c>
      <c r="O716">
        <v>2231451</v>
      </c>
      <c r="P716">
        <v>6258362</v>
      </c>
      <c r="Q716">
        <v>3</v>
      </c>
      <c r="R716">
        <v>38.118499999999997</v>
      </c>
      <c r="S716">
        <v>-121.5543</v>
      </c>
      <c r="T716" t="s">
        <v>1373</v>
      </c>
      <c r="U716" t="s">
        <v>5589</v>
      </c>
      <c r="V716" t="s">
        <v>87</v>
      </c>
      <c r="W716" t="s">
        <v>87</v>
      </c>
      <c r="X716" t="s">
        <v>4474</v>
      </c>
      <c r="Y716" t="s">
        <v>59</v>
      </c>
      <c r="Z716" t="s">
        <v>4342</v>
      </c>
      <c r="AA716" t="s">
        <v>5178</v>
      </c>
      <c r="AB716" t="s">
        <v>7003</v>
      </c>
      <c r="AC716">
        <v>40862</v>
      </c>
      <c r="AD716" t="s">
        <v>4476</v>
      </c>
      <c r="AE716" t="s">
        <v>4558</v>
      </c>
      <c r="AF716" t="s">
        <v>5180</v>
      </c>
      <c r="AG716" t="s">
        <v>1756</v>
      </c>
      <c r="AH716" t="s">
        <v>7004</v>
      </c>
      <c r="AJ716" t="s">
        <v>1756</v>
      </c>
      <c r="AK716">
        <v>1</v>
      </c>
      <c r="AL716" t="s">
        <v>4474</v>
      </c>
      <c r="AM716" t="s">
        <v>78</v>
      </c>
      <c r="AN716">
        <v>180400121106</v>
      </c>
      <c r="AO716" t="s">
        <v>78</v>
      </c>
      <c r="AP716">
        <v>133</v>
      </c>
      <c r="AQ716" t="s">
        <v>78</v>
      </c>
      <c r="AR716" t="s">
        <v>4430</v>
      </c>
      <c r="AS716" t="s">
        <v>4431</v>
      </c>
      <c r="AT716" t="s">
        <v>78</v>
      </c>
      <c r="AU716" t="s">
        <v>78</v>
      </c>
      <c r="AV716" t="s">
        <v>78</v>
      </c>
      <c r="AW716" t="s">
        <v>78</v>
      </c>
      <c r="AX716" t="s">
        <v>78</v>
      </c>
      <c r="AY716" t="s">
        <v>55</v>
      </c>
      <c r="AZ716" t="s">
        <v>78</v>
      </c>
      <c r="BA716" t="s">
        <v>78</v>
      </c>
      <c r="BB716" t="s">
        <v>78</v>
      </c>
      <c r="BC716" t="s">
        <v>78</v>
      </c>
      <c r="BD716" t="s">
        <v>55</v>
      </c>
      <c r="BE716" t="s">
        <v>78</v>
      </c>
      <c r="BF716" t="s">
        <v>78</v>
      </c>
      <c r="BG716" t="s">
        <v>78</v>
      </c>
      <c r="BH716" t="s">
        <v>78</v>
      </c>
      <c r="BI716" t="s">
        <v>78</v>
      </c>
      <c r="BJ716" t="s">
        <v>78</v>
      </c>
      <c r="BK716" t="s">
        <v>78</v>
      </c>
      <c r="BL716" t="s">
        <v>78</v>
      </c>
      <c r="BM716" t="s">
        <v>78</v>
      </c>
      <c r="BN716" t="s">
        <v>55</v>
      </c>
      <c r="BO716" t="s">
        <v>55</v>
      </c>
      <c r="BP716" t="s">
        <v>78</v>
      </c>
      <c r="BQ716" t="s">
        <v>4432</v>
      </c>
      <c r="BR716">
        <v>1800</v>
      </c>
      <c r="BS716" s="45">
        <v>40359</v>
      </c>
      <c r="BT716" s="45">
        <v>40856</v>
      </c>
    </row>
    <row r="717" spans="1:72" x14ac:dyDescent="0.25">
      <c r="A717">
        <v>714</v>
      </c>
      <c r="B717">
        <v>46640</v>
      </c>
      <c r="C717">
        <v>53939</v>
      </c>
      <c r="D717" t="s">
        <v>2192</v>
      </c>
      <c r="E717" t="s">
        <v>7005</v>
      </c>
      <c r="F717">
        <v>0</v>
      </c>
      <c r="H717">
        <v>0</v>
      </c>
      <c r="J717">
        <v>0</v>
      </c>
      <c r="O717">
        <v>2254497</v>
      </c>
      <c r="P717">
        <v>6277150</v>
      </c>
      <c r="Q717">
        <v>3</v>
      </c>
      <c r="R717">
        <v>38.182400000000001</v>
      </c>
      <c r="S717">
        <v>-121.48990000000001</v>
      </c>
      <c r="T717" t="s">
        <v>1373</v>
      </c>
      <c r="U717" t="s">
        <v>7006</v>
      </c>
      <c r="V717" t="s">
        <v>87</v>
      </c>
      <c r="W717" t="s">
        <v>87</v>
      </c>
      <c r="X717" t="s">
        <v>4474</v>
      </c>
      <c r="Y717" t="s">
        <v>59</v>
      </c>
      <c r="Z717" t="s">
        <v>4859</v>
      </c>
      <c r="AA717" t="s">
        <v>5178</v>
      </c>
      <c r="AB717" t="s">
        <v>7007</v>
      </c>
      <c r="AC717">
        <v>40862</v>
      </c>
      <c r="AD717" t="s">
        <v>4476</v>
      </c>
      <c r="AE717" t="s">
        <v>4558</v>
      </c>
      <c r="AF717" t="s">
        <v>5180</v>
      </c>
      <c r="AG717" t="s">
        <v>1756</v>
      </c>
      <c r="AH717" t="s">
        <v>7008</v>
      </c>
      <c r="AJ717" t="s">
        <v>1756</v>
      </c>
      <c r="AK717">
        <v>1</v>
      </c>
      <c r="AL717" t="s">
        <v>4474</v>
      </c>
      <c r="AM717" t="s">
        <v>78</v>
      </c>
      <c r="AN717">
        <v>180400121106</v>
      </c>
      <c r="AO717" t="s">
        <v>78</v>
      </c>
      <c r="AP717">
        <v>212</v>
      </c>
      <c r="AQ717" t="s">
        <v>78</v>
      </c>
      <c r="AR717" t="s">
        <v>4430</v>
      </c>
      <c r="AS717" t="s">
        <v>4431</v>
      </c>
      <c r="AT717" t="s">
        <v>78</v>
      </c>
      <c r="AU717" t="s">
        <v>78</v>
      </c>
      <c r="AV717" t="s">
        <v>78</v>
      </c>
      <c r="AW717" t="s">
        <v>78</v>
      </c>
      <c r="AX717" t="s">
        <v>78</v>
      </c>
      <c r="AY717" t="s">
        <v>55</v>
      </c>
      <c r="AZ717" t="s">
        <v>78</v>
      </c>
      <c r="BA717" t="s">
        <v>78</v>
      </c>
      <c r="BB717" t="s">
        <v>78</v>
      </c>
      <c r="BC717" t="s">
        <v>78</v>
      </c>
      <c r="BD717" t="s">
        <v>55</v>
      </c>
      <c r="BE717" t="s">
        <v>78</v>
      </c>
      <c r="BF717" t="s">
        <v>78</v>
      </c>
      <c r="BG717" t="s">
        <v>78</v>
      </c>
      <c r="BH717" t="s">
        <v>78</v>
      </c>
      <c r="BI717" t="s">
        <v>78</v>
      </c>
      <c r="BJ717" t="s">
        <v>78</v>
      </c>
      <c r="BK717" t="s">
        <v>78</v>
      </c>
      <c r="BL717" t="s">
        <v>78</v>
      </c>
      <c r="BM717" t="s">
        <v>78</v>
      </c>
      <c r="BN717" t="s">
        <v>55</v>
      </c>
      <c r="BO717" t="s">
        <v>55</v>
      </c>
      <c r="BP717" t="s">
        <v>78</v>
      </c>
      <c r="BQ717" t="s">
        <v>4432</v>
      </c>
      <c r="BR717">
        <v>1800</v>
      </c>
      <c r="BS717" s="45">
        <v>40359</v>
      </c>
      <c r="BT717" s="45">
        <v>40856</v>
      </c>
    </row>
    <row r="718" spans="1:72" x14ac:dyDescent="0.25">
      <c r="A718">
        <v>715</v>
      </c>
      <c r="B718">
        <v>47757</v>
      </c>
      <c r="C718">
        <v>54757</v>
      </c>
      <c r="D718" t="s">
        <v>3179</v>
      </c>
      <c r="E718" t="s">
        <v>7009</v>
      </c>
      <c r="F718">
        <v>2</v>
      </c>
      <c r="G718" t="s">
        <v>87</v>
      </c>
      <c r="H718">
        <v>3</v>
      </c>
      <c r="I718" t="s">
        <v>4421</v>
      </c>
      <c r="J718">
        <v>19</v>
      </c>
      <c r="N718" t="s">
        <v>4423</v>
      </c>
      <c r="O718">
        <v>2190246</v>
      </c>
      <c r="P718">
        <v>6222335</v>
      </c>
      <c r="Q718">
        <v>3</v>
      </c>
      <c r="R718">
        <v>38.004199999999997</v>
      </c>
      <c r="S718">
        <v>-121.6777</v>
      </c>
      <c r="T718" t="s">
        <v>3151</v>
      </c>
      <c r="U718" t="s">
        <v>3150</v>
      </c>
      <c r="V718" t="s">
        <v>87</v>
      </c>
      <c r="W718" t="s">
        <v>87</v>
      </c>
      <c r="X718" t="s">
        <v>4474</v>
      </c>
      <c r="Y718" t="s">
        <v>94</v>
      </c>
      <c r="Z718" t="s">
        <v>6979</v>
      </c>
      <c r="AA718" t="s">
        <v>3178</v>
      </c>
      <c r="AB718" t="s">
        <v>7010</v>
      </c>
      <c r="AC718">
        <v>40927</v>
      </c>
      <c r="AD718" t="s">
        <v>4476</v>
      </c>
      <c r="AE718" t="s">
        <v>3435</v>
      </c>
      <c r="AF718" t="s">
        <v>4574</v>
      </c>
      <c r="AG718" t="s">
        <v>3149</v>
      </c>
      <c r="AH718" t="s">
        <v>7011</v>
      </c>
      <c r="AI718" t="s">
        <v>7012</v>
      </c>
      <c r="AJ718" t="s">
        <v>3149</v>
      </c>
      <c r="AK718">
        <v>1</v>
      </c>
      <c r="AL718" t="s">
        <v>4474</v>
      </c>
      <c r="AM718" t="s">
        <v>78</v>
      </c>
      <c r="AN718">
        <v>180400030803</v>
      </c>
      <c r="AO718" t="s">
        <v>78</v>
      </c>
      <c r="AP718">
        <v>270</v>
      </c>
      <c r="AQ718" t="s">
        <v>78</v>
      </c>
      <c r="AR718" t="s">
        <v>4430</v>
      </c>
      <c r="AS718" t="s">
        <v>4431</v>
      </c>
      <c r="AT718" t="s">
        <v>78</v>
      </c>
      <c r="AU718" t="s">
        <v>78</v>
      </c>
      <c r="AV718" t="s">
        <v>78</v>
      </c>
      <c r="AW718" t="s">
        <v>78</v>
      </c>
      <c r="AX718" t="s">
        <v>78</v>
      </c>
      <c r="AY718" t="s">
        <v>78</v>
      </c>
      <c r="AZ718" t="s">
        <v>78</v>
      </c>
      <c r="BA718" t="s">
        <v>78</v>
      </c>
      <c r="BB718" t="s">
        <v>78</v>
      </c>
      <c r="BC718" t="s">
        <v>78</v>
      </c>
      <c r="BD718" t="s">
        <v>55</v>
      </c>
      <c r="BE718" t="s">
        <v>78</v>
      </c>
      <c r="BF718" t="s">
        <v>78</v>
      </c>
      <c r="BG718" t="s">
        <v>78</v>
      </c>
      <c r="BH718" t="s">
        <v>78</v>
      </c>
      <c r="BI718" t="s">
        <v>78</v>
      </c>
      <c r="BJ718" t="s">
        <v>78</v>
      </c>
      <c r="BK718" t="s">
        <v>78</v>
      </c>
      <c r="BL718" t="s">
        <v>78</v>
      </c>
      <c r="BM718" t="s">
        <v>78</v>
      </c>
      <c r="BN718" t="s">
        <v>55</v>
      </c>
      <c r="BO718" t="s">
        <v>78</v>
      </c>
      <c r="BP718" t="s">
        <v>78</v>
      </c>
      <c r="BQ718" t="s">
        <v>4432</v>
      </c>
      <c r="BR718">
        <v>2003</v>
      </c>
      <c r="BS718" s="45">
        <v>40355</v>
      </c>
      <c r="BT718" s="45">
        <v>40905</v>
      </c>
    </row>
    <row r="719" spans="1:72" x14ac:dyDescent="0.25">
      <c r="A719">
        <v>716</v>
      </c>
      <c r="B719">
        <v>47758</v>
      </c>
      <c r="C719">
        <v>54755</v>
      </c>
      <c r="D719" t="s">
        <v>3177</v>
      </c>
      <c r="E719" t="s">
        <v>7013</v>
      </c>
      <c r="F719">
        <v>2</v>
      </c>
      <c r="G719" t="s">
        <v>87</v>
      </c>
      <c r="H719">
        <v>3</v>
      </c>
      <c r="I719" t="s">
        <v>4421</v>
      </c>
      <c r="J719">
        <v>19</v>
      </c>
      <c r="M719" t="s">
        <v>4435</v>
      </c>
      <c r="N719" t="s">
        <v>4423</v>
      </c>
      <c r="O719">
        <v>2189082</v>
      </c>
      <c r="P719">
        <v>6222326</v>
      </c>
      <c r="Q719">
        <v>3</v>
      </c>
      <c r="R719">
        <v>38.000999999999998</v>
      </c>
      <c r="S719">
        <v>-121.6777</v>
      </c>
      <c r="T719" t="s">
        <v>3151</v>
      </c>
      <c r="U719" t="s">
        <v>3150</v>
      </c>
      <c r="V719" t="s">
        <v>87</v>
      </c>
      <c r="W719" t="s">
        <v>87</v>
      </c>
      <c r="X719" t="s">
        <v>4474</v>
      </c>
      <c r="Y719" t="s">
        <v>94</v>
      </c>
      <c r="Z719" t="s">
        <v>6979</v>
      </c>
      <c r="AA719" t="s">
        <v>3178</v>
      </c>
      <c r="AB719" t="s">
        <v>7014</v>
      </c>
      <c r="AC719">
        <v>40927</v>
      </c>
      <c r="AD719" t="s">
        <v>4476</v>
      </c>
      <c r="AE719" t="s">
        <v>3435</v>
      </c>
      <c r="AF719" t="s">
        <v>4574</v>
      </c>
      <c r="AG719" t="s">
        <v>3149</v>
      </c>
      <c r="AH719" t="s">
        <v>7015</v>
      </c>
      <c r="AI719" t="s">
        <v>7016</v>
      </c>
      <c r="AJ719" t="s">
        <v>3149</v>
      </c>
      <c r="AK719">
        <v>1</v>
      </c>
      <c r="AL719" t="s">
        <v>4474</v>
      </c>
      <c r="AM719" t="s">
        <v>78</v>
      </c>
      <c r="AN719">
        <v>180400030803</v>
      </c>
      <c r="AO719" t="s">
        <v>78</v>
      </c>
      <c r="AP719">
        <v>270</v>
      </c>
      <c r="AQ719" t="s">
        <v>78</v>
      </c>
      <c r="AR719" t="s">
        <v>4430</v>
      </c>
      <c r="AS719" t="s">
        <v>4431</v>
      </c>
      <c r="AT719" t="s">
        <v>78</v>
      </c>
      <c r="AU719" t="s">
        <v>78</v>
      </c>
      <c r="AV719" t="s">
        <v>78</v>
      </c>
      <c r="AW719" t="s">
        <v>78</v>
      </c>
      <c r="AX719" t="s">
        <v>78</v>
      </c>
      <c r="AY719" t="s">
        <v>78</v>
      </c>
      <c r="AZ719" t="s">
        <v>78</v>
      </c>
      <c r="BA719" t="s">
        <v>78</v>
      </c>
      <c r="BB719" t="s">
        <v>78</v>
      </c>
      <c r="BC719" t="s">
        <v>78</v>
      </c>
      <c r="BD719" t="s">
        <v>55</v>
      </c>
      <c r="BE719" t="s">
        <v>78</v>
      </c>
      <c r="BF719" t="s">
        <v>78</v>
      </c>
      <c r="BG719" t="s">
        <v>78</v>
      </c>
      <c r="BH719" t="s">
        <v>78</v>
      </c>
      <c r="BI719" t="s">
        <v>78</v>
      </c>
      <c r="BJ719" t="s">
        <v>78</v>
      </c>
      <c r="BK719" t="s">
        <v>78</v>
      </c>
      <c r="BL719" t="s">
        <v>78</v>
      </c>
      <c r="BM719" t="s">
        <v>78</v>
      </c>
      <c r="BN719" t="s">
        <v>55</v>
      </c>
      <c r="BO719" t="s">
        <v>78</v>
      </c>
      <c r="BP719" t="s">
        <v>78</v>
      </c>
      <c r="BQ719" t="s">
        <v>4432</v>
      </c>
      <c r="BR719">
        <v>2003</v>
      </c>
      <c r="BS719" s="45">
        <v>40355</v>
      </c>
      <c r="BT719" s="45">
        <v>40905</v>
      </c>
    </row>
    <row r="720" spans="1:72" x14ac:dyDescent="0.25">
      <c r="A720">
        <v>717</v>
      </c>
      <c r="B720">
        <v>47436</v>
      </c>
      <c r="C720">
        <v>54274</v>
      </c>
      <c r="D720" t="s">
        <v>2447</v>
      </c>
      <c r="E720" t="s">
        <v>7017</v>
      </c>
      <c r="F720">
        <v>0</v>
      </c>
      <c r="H720">
        <v>0</v>
      </c>
      <c r="J720">
        <v>0</v>
      </c>
      <c r="N720" t="s">
        <v>4423</v>
      </c>
      <c r="O720">
        <v>2157693</v>
      </c>
      <c r="P720">
        <v>6254648</v>
      </c>
      <c r="Q720">
        <v>3</v>
      </c>
      <c r="R720">
        <v>37.915900000000001</v>
      </c>
      <c r="S720">
        <v>-121.5643</v>
      </c>
      <c r="T720" t="s">
        <v>596</v>
      </c>
      <c r="U720" t="s">
        <v>397</v>
      </c>
      <c r="V720" t="s">
        <v>87</v>
      </c>
      <c r="W720" t="s">
        <v>87</v>
      </c>
      <c r="X720" t="s">
        <v>4474</v>
      </c>
      <c r="Y720" t="s">
        <v>59</v>
      </c>
      <c r="Z720" t="s">
        <v>4242</v>
      </c>
      <c r="AA720" t="s">
        <v>2165</v>
      </c>
      <c r="AB720" t="s">
        <v>5906</v>
      </c>
      <c r="AC720">
        <v>40911</v>
      </c>
      <c r="AD720" t="s">
        <v>4476</v>
      </c>
      <c r="AE720" t="s">
        <v>3435</v>
      </c>
      <c r="AF720" t="s">
        <v>4960</v>
      </c>
      <c r="AG720" t="s">
        <v>2168</v>
      </c>
      <c r="AH720" t="s">
        <v>7018</v>
      </c>
      <c r="AJ720" t="s">
        <v>2164</v>
      </c>
      <c r="AK720">
        <v>1</v>
      </c>
      <c r="AL720" t="s">
        <v>4474</v>
      </c>
      <c r="AM720" t="s">
        <v>78</v>
      </c>
      <c r="AN720">
        <v>180400030605</v>
      </c>
      <c r="AO720" t="s">
        <v>78</v>
      </c>
      <c r="AP720">
        <v>224</v>
      </c>
      <c r="AQ720" t="s">
        <v>78</v>
      </c>
      <c r="AR720" t="s">
        <v>4430</v>
      </c>
      <c r="AS720" t="s">
        <v>4431</v>
      </c>
      <c r="AT720" t="s">
        <v>78</v>
      </c>
      <c r="AU720" t="s">
        <v>78</v>
      </c>
      <c r="AV720" t="s">
        <v>78</v>
      </c>
      <c r="AW720" t="s">
        <v>78</v>
      </c>
      <c r="AX720" t="s">
        <v>78</v>
      </c>
      <c r="AY720" t="s">
        <v>78</v>
      </c>
      <c r="AZ720" t="s">
        <v>78</v>
      </c>
      <c r="BA720" t="s">
        <v>78</v>
      </c>
      <c r="BB720" t="s">
        <v>78</v>
      </c>
      <c r="BC720" t="s">
        <v>78</v>
      </c>
      <c r="BD720" t="s">
        <v>55</v>
      </c>
      <c r="BE720" t="s">
        <v>78</v>
      </c>
      <c r="BF720" t="s">
        <v>78</v>
      </c>
      <c r="BG720" t="s">
        <v>78</v>
      </c>
      <c r="BH720" t="s">
        <v>78</v>
      </c>
      <c r="BI720" t="s">
        <v>78</v>
      </c>
      <c r="BJ720" t="s">
        <v>78</v>
      </c>
      <c r="BK720" t="s">
        <v>78</v>
      </c>
      <c r="BL720" t="s">
        <v>78</v>
      </c>
      <c r="BM720" t="s">
        <v>78</v>
      </c>
      <c r="BN720" t="s">
        <v>55</v>
      </c>
      <c r="BO720" t="s">
        <v>55</v>
      </c>
      <c r="BP720" t="s">
        <v>78</v>
      </c>
      <c r="BQ720" t="s">
        <v>4468</v>
      </c>
      <c r="BR720">
        <v>1800</v>
      </c>
      <c r="BS720" s="45">
        <v>40359</v>
      </c>
      <c r="BT720" s="45">
        <v>40889</v>
      </c>
    </row>
    <row r="721" spans="1:72" x14ac:dyDescent="0.25">
      <c r="A721">
        <v>718</v>
      </c>
      <c r="B721">
        <v>47438</v>
      </c>
      <c r="C721">
        <v>54919</v>
      </c>
      <c r="D721" t="s">
        <v>2956</v>
      </c>
      <c r="E721" t="s">
        <v>7019</v>
      </c>
      <c r="F721">
        <v>2</v>
      </c>
      <c r="G721" t="s">
        <v>4420</v>
      </c>
      <c r="H721">
        <v>6</v>
      </c>
      <c r="I721" t="s">
        <v>4421</v>
      </c>
      <c r="J721">
        <v>18</v>
      </c>
      <c r="L721" t="s">
        <v>4448</v>
      </c>
      <c r="N721" t="s">
        <v>4423</v>
      </c>
      <c r="O721">
        <v>2104182</v>
      </c>
      <c r="P721">
        <v>6313510</v>
      </c>
      <c r="Q721">
        <v>3</v>
      </c>
      <c r="R721">
        <v>37.770600000000002</v>
      </c>
      <c r="S721">
        <v>-121.3586</v>
      </c>
      <c r="T721" t="s">
        <v>1634</v>
      </c>
      <c r="U721" t="s">
        <v>1202</v>
      </c>
      <c r="V721" t="s">
        <v>87</v>
      </c>
      <c r="W721" t="s">
        <v>87</v>
      </c>
      <c r="X721" t="s">
        <v>4474</v>
      </c>
      <c r="Y721" t="s">
        <v>59</v>
      </c>
      <c r="Z721" t="s">
        <v>4222</v>
      </c>
      <c r="AA721" t="s">
        <v>1730</v>
      </c>
      <c r="AB721" t="s">
        <v>7020</v>
      </c>
      <c r="AC721">
        <v>40911</v>
      </c>
      <c r="AD721" t="s">
        <v>4476</v>
      </c>
      <c r="AE721" t="s">
        <v>3435</v>
      </c>
      <c r="AF721" t="s">
        <v>5052</v>
      </c>
      <c r="AG721" t="s">
        <v>2928</v>
      </c>
      <c r="AH721" t="s">
        <v>7021</v>
      </c>
      <c r="AI721" t="s">
        <v>7022</v>
      </c>
      <c r="AJ721" t="s">
        <v>2928</v>
      </c>
      <c r="AK721">
        <v>1</v>
      </c>
      <c r="AL721" t="s">
        <v>4474</v>
      </c>
      <c r="AM721" t="s">
        <v>78</v>
      </c>
      <c r="AN721">
        <v>180400030601</v>
      </c>
      <c r="AO721" t="s">
        <v>78</v>
      </c>
      <c r="AP721" t="s">
        <v>78</v>
      </c>
      <c r="AQ721" t="s">
        <v>78</v>
      </c>
      <c r="AR721" t="s">
        <v>4430</v>
      </c>
      <c r="AS721" t="s">
        <v>4431</v>
      </c>
      <c r="AT721" t="s">
        <v>78</v>
      </c>
      <c r="AU721" t="s">
        <v>78</v>
      </c>
      <c r="AV721" t="s">
        <v>78</v>
      </c>
      <c r="AW721" t="s">
        <v>78</v>
      </c>
      <c r="AX721" t="s">
        <v>78</v>
      </c>
      <c r="AY721" t="s">
        <v>78</v>
      </c>
      <c r="AZ721" t="s">
        <v>78</v>
      </c>
      <c r="BA721" t="s">
        <v>78</v>
      </c>
      <c r="BB721" t="s">
        <v>78</v>
      </c>
      <c r="BC721" t="s">
        <v>78</v>
      </c>
      <c r="BD721" t="s">
        <v>55</v>
      </c>
      <c r="BE721" t="s">
        <v>78</v>
      </c>
      <c r="BF721" t="s">
        <v>78</v>
      </c>
      <c r="BG721" t="s">
        <v>78</v>
      </c>
      <c r="BH721" t="s">
        <v>78</v>
      </c>
      <c r="BI721" t="s">
        <v>78</v>
      </c>
      <c r="BJ721" t="s">
        <v>78</v>
      </c>
      <c r="BK721" t="s">
        <v>78</v>
      </c>
      <c r="BL721" t="s">
        <v>78</v>
      </c>
      <c r="BM721" t="s">
        <v>78</v>
      </c>
      <c r="BN721" t="s">
        <v>55</v>
      </c>
      <c r="BO721" t="s">
        <v>55</v>
      </c>
      <c r="BP721" t="s">
        <v>78</v>
      </c>
      <c r="BQ721" t="s">
        <v>4468</v>
      </c>
      <c r="BR721">
        <v>1800</v>
      </c>
      <c r="BS721" s="45">
        <v>40359</v>
      </c>
      <c r="BT721" s="45">
        <v>40911</v>
      </c>
    </row>
    <row r="722" spans="1:72" x14ac:dyDescent="0.25">
      <c r="A722">
        <v>719</v>
      </c>
      <c r="B722">
        <v>47314</v>
      </c>
      <c r="C722">
        <v>54586</v>
      </c>
      <c r="D722" t="s">
        <v>3054</v>
      </c>
      <c r="E722" t="s">
        <v>7023</v>
      </c>
      <c r="F722">
        <v>0</v>
      </c>
      <c r="H722">
        <v>0</v>
      </c>
      <c r="J722">
        <v>0</v>
      </c>
      <c r="N722" t="s">
        <v>4423</v>
      </c>
      <c r="O722">
        <v>2168396</v>
      </c>
      <c r="P722">
        <v>6278065</v>
      </c>
      <c r="Q722">
        <v>3</v>
      </c>
      <c r="R722">
        <v>37.945999999999998</v>
      </c>
      <c r="S722">
        <v>-121.48350000000001</v>
      </c>
      <c r="T722" t="s">
        <v>596</v>
      </c>
      <c r="U722" t="s">
        <v>636</v>
      </c>
      <c r="V722" t="s">
        <v>87</v>
      </c>
      <c r="W722" t="s">
        <v>87</v>
      </c>
      <c r="X722" t="s">
        <v>4474</v>
      </c>
      <c r="Y722" t="s">
        <v>59</v>
      </c>
      <c r="Z722" t="s">
        <v>4853</v>
      </c>
      <c r="AA722" t="s">
        <v>3055</v>
      </c>
      <c r="AB722" t="s">
        <v>1148</v>
      </c>
      <c r="AC722">
        <v>40905</v>
      </c>
      <c r="AD722" t="s">
        <v>4476</v>
      </c>
      <c r="AE722" t="s">
        <v>3435</v>
      </c>
      <c r="AF722" t="s">
        <v>4884</v>
      </c>
      <c r="AG722" t="s">
        <v>3019</v>
      </c>
      <c r="AH722" t="s">
        <v>7024</v>
      </c>
      <c r="AJ722" t="s">
        <v>6803</v>
      </c>
      <c r="AK722">
        <v>1</v>
      </c>
      <c r="AL722" t="s">
        <v>4474</v>
      </c>
      <c r="AM722" t="s">
        <v>78</v>
      </c>
      <c r="AN722">
        <v>180400030503</v>
      </c>
      <c r="AO722" t="s">
        <v>78</v>
      </c>
      <c r="AP722">
        <v>127.6</v>
      </c>
      <c r="AQ722" t="s">
        <v>78</v>
      </c>
      <c r="AR722" t="s">
        <v>4430</v>
      </c>
      <c r="AS722" t="s">
        <v>4431</v>
      </c>
      <c r="AT722" t="s">
        <v>78</v>
      </c>
      <c r="AU722" t="s">
        <v>78</v>
      </c>
      <c r="AV722" t="s">
        <v>78</v>
      </c>
      <c r="AW722" t="s">
        <v>78</v>
      </c>
      <c r="AX722" t="s">
        <v>78</v>
      </c>
      <c r="AY722" t="s">
        <v>78</v>
      </c>
      <c r="AZ722" t="s">
        <v>78</v>
      </c>
      <c r="BA722" t="s">
        <v>78</v>
      </c>
      <c r="BB722" t="s">
        <v>78</v>
      </c>
      <c r="BC722" t="s">
        <v>78</v>
      </c>
      <c r="BD722" t="s">
        <v>55</v>
      </c>
      <c r="BE722" t="s">
        <v>78</v>
      </c>
      <c r="BF722" t="s">
        <v>78</v>
      </c>
      <c r="BG722" t="s">
        <v>78</v>
      </c>
      <c r="BH722" t="s">
        <v>78</v>
      </c>
      <c r="BI722" t="s">
        <v>78</v>
      </c>
      <c r="BJ722" t="s">
        <v>78</v>
      </c>
      <c r="BK722" t="s">
        <v>78</v>
      </c>
      <c r="BL722" t="s">
        <v>78</v>
      </c>
      <c r="BM722" t="s">
        <v>78</v>
      </c>
      <c r="BN722" t="s">
        <v>55</v>
      </c>
      <c r="BO722" t="s">
        <v>55</v>
      </c>
      <c r="BP722" t="s">
        <v>78</v>
      </c>
      <c r="BQ722" t="s">
        <v>4468</v>
      </c>
      <c r="BR722">
        <v>1800</v>
      </c>
      <c r="BS722" s="45">
        <v>40353</v>
      </c>
      <c r="BT722" s="45">
        <v>40899</v>
      </c>
    </row>
    <row r="723" spans="1:72" x14ac:dyDescent="0.25">
      <c r="A723">
        <v>720</v>
      </c>
      <c r="B723">
        <v>46871</v>
      </c>
      <c r="C723">
        <v>54259</v>
      </c>
      <c r="D723" t="s">
        <v>2130</v>
      </c>
      <c r="E723" t="s">
        <v>7025</v>
      </c>
      <c r="F723">
        <v>1</v>
      </c>
      <c r="G723" t="s">
        <v>87</v>
      </c>
      <c r="H723">
        <v>4</v>
      </c>
      <c r="I723" t="s">
        <v>4421</v>
      </c>
      <c r="J723">
        <v>23</v>
      </c>
      <c r="N723" t="s">
        <v>4423</v>
      </c>
      <c r="O723">
        <v>2159127</v>
      </c>
      <c r="P723">
        <v>6272057</v>
      </c>
      <c r="Q723">
        <v>3</v>
      </c>
      <c r="R723">
        <v>37.920299999999997</v>
      </c>
      <c r="S723">
        <v>-121.504</v>
      </c>
      <c r="T723" t="s">
        <v>604</v>
      </c>
      <c r="U723" t="s">
        <v>2131</v>
      </c>
      <c r="V723" t="s">
        <v>87</v>
      </c>
      <c r="W723" t="s">
        <v>87</v>
      </c>
      <c r="X723" t="s">
        <v>4474</v>
      </c>
      <c r="Y723" t="s">
        <v>59</v>
      </c>
      <c r="Z723" t="s">
        <v>4242</v>
      </c>
      <c r="AA723" t="s">
        <v>2128</v>
      </c>
      <c r="AB723" t="s">
        <v>69</v>
      </c>
      <c r="AC723">
        <v>40886</v>
      </c>
      <c r="AD723" t="s">
        <v>4476</v>
      </c>
      <c r="AE723" t="s">
        <v>3435</v>
      </c>
      <c r="AF723" t="s">
        <v>4884</v>
      </c>
      <c r="AG723" t="s">
        <v>2126</v>
      </c>
      <c r="AH723" t="s">
        <v>7026</v>
      </c>
      <c r="AI723" t="s">
        <v>7027</v>
      </c>
      <c r="AJ723" t="s">
        <v>5885</v>
      </c>
      <c r="AK723">
        <v>1</v>
      </c>
      <c r="AL723" t="s">
        <v>4474</v>
      </c>
      <c r="AM723" t="s">
        <v>78</v>
      </c>
      <c r="AN723">
        <v>180400030503</v>
      </c>
      <c r="AO723" t="s">
        <v>78</v>
      </c>
      <c r="AP723">
        <v>215</v>
      </c>
      <c r="AQ723" t="s">
        <v>78</v>
      </c>
      <c r="AR723" t="s">
        <v>4430</v>
      </c>
      <c r="AS723" t="s">
        <v>4431</v>
      </c>
      <c r="AT723" t="s">
        <v>78</v>
      </c>
      <c r="AU723" t="s">
        <v>78</v>
      </c>
      <c r="AV723" t="s">
        <v>78</v>
      </c>
      <c r="AW723" t="s">
        <v>78</v>
      </c>
      <c r="AX723" t="s">
        <v>78</v>
      </c>
      <c r="AY723" t="s">
        <v>78</v>
      </c>
      <c r="AZ723" t="s">
        <v>78</v>
      </c>
      <c r="BA723" t="s">
        <v>78</v>
      </c>
      <c r="BB723" t="s">
        <v>78</v>
      </c>
      <c r="BC723" t="s">
        <v>78</v>
      </c>
      <c r="BD723" t="s">
        <v>55</v>
      </c>
      <c r="BE723" t="s">
        <v>78</v>
      </c>
      <c r="BF723" t="s">
        <v>78</v>
      </c>
      <c r="BG723" t="s">
        <v>78</v>
      </c>
      <c r="BH723" t="s">
        <v>78</v>
      </c>
      <c r="BI723" t="s">
        <v>78</v>
      </c>
      <c r="BJ723" t="s">
        <v>78</v>
      </c>
      <c r="BK723" t="s">
        <v>78</v>
      </c>
      <c r="BL723" t="s">
        <v>78</v>
      </c>
      <c r="BM723" t="s">
        <v>78</v>
      </c>
      <c r="BN723" t="s">
        <v>55</v>
      </c>
      <c r="BO723" t="s">
        <v>55</v>
      </c>
      <c r="BP723" t="s">
        <v>78</v>
      </c>
      <c r="BQ723" t="s">
        <v>4468</v>
      </c>
      <c r="BR723">
        <v>1800</v>
      </c>
      <c r="BS723" s="45">
        <v>40359</v>
      </c>
      <c r="BT723" s="45">
        <v>40886</v>
      </c>
    </row>
    <row r="724" spans="1:72" x14ac:dyDescent="0.25">
      <c r="A724">
        <v>721</v>
      </c>
      <c r="B724">
        <v>46874</v>
      </c>
      <c r="C724">
        <v>53987</v>
      </c>
      <c r="D724" t="s">
        <v>1964</v>
      </c>
      <c r="E724" t="s">
        <v>7028</v>
      </c>
      <c r="F724">
        <v>3</v>
      </c>
      <c r="G724" t="s">
        <v>87</v>
      </c>
      <c r="H724">
        <v>5</v>
      </c>
      <c r="I724" t="s">
        <v>4421</v>
      </c>
      <c r="J724">
        <v>0</v>
      </c>
      <c r="N724" t="s">
        <v>4423</v>
      </c>
      <c r="O724">
        <v>2215913</v>
      </c>
      <c r="P724">
        <v>6286888</v>
      </c>
      <c r="Q724">
        <v>3</v>
      </c>
      <c r="R724">
        <v>38.076700000000002</v>
      </c>
      <c r="S724">
        <v>-121.4546</v>
      </c>
      <c r="T724" t="s">
        <v>1373</v>
      </c>
      <c r="U724" t="s">
        <v>1117</v>
      </c>
      <c r="V724" t="s">
        <v>87</v>
      </c>
      <c r="W724" t="s">
        <v>87</v>
      </c>
      <c r="X724" t="s">
        <v>4474</v>
      </c>
      <c r="Y724" t="s">
        <v>59</v>
      </c>
      <c r="Z724" t="s">
        <v>4334</v>
      </c>
      <c r="AA724" t="s">
        <v>1967</v>
      </c>
      <c r="AB724" t="s">
        <v>7029</v>
      </c>
      <c r="AC724">
        <v>40886</v>
      </c>
      <c r="AD724" t="s">
        <v>4476</v>
      </c>
      <c r="AE724" t="s">
        <v>4558</v>
      </c>
      <c r="AF724" t="s">
        <v>4106</v>
      </c>
      <c r="AG724" t="s">
        <v>1965</v>
      </c>
      <c r="AH724" t="s">
        <v>7030</v>
      </c>
      <c r="AI724" t="s">
        <v>5010</v>
      </c>
      <c r="AJ724" t="s">
        <v>1965</v>
      </c>
      <c r="AK724">
        <v>1</v>
      </c>
      <c r="AL724" t="s">
        <v>4474</v>
      </c>
      <c r="AM724" t="s">
        <v>78</v>
      </c>
      <c r="AN724">
        <v>180400121105</v>
      </c>
      <c r="AO724" t="s">
        <v>78</v>
      </c>
      <c r="AP724">
        <v>101</v>
      </c>
      <c r="AQ724" t="s">
        <v>78</v>
      </c>
      <c r="AR724" t="s">
        <v>4430</v>
      </c>
      <c r="AS724" t="s">
        <v>4431</v>
      </c>
      <c r="AT724" t="s">
        <v>78</v>
      </c>
      <c r="AU724" t="s">
        <v>78</v>
      </c>
      <c r="AV724" t="s">
        <v>78</v>
      </c>
      <c r="AW724" t="s">
        <v>78</v>
      </c>
      <c r="AX724" t="s">
        <v>78</v>
      </c>
      <c r="AY724" t="s">
        <v>78</v>
      </c>
      <c r="AZ724" t="s">
        <v>78</v>
      </c>
      <c r="BA724" t="s">
        <v>78</v>
      </c>
      <c r="BB724" t="s">
        <v>78</v>
      </c>
      <c r="BC724" t="s">
        <v>78</v>
      </c>
      <c r="BD724" t="s">
        <v>55</v>
      </c>
      <c r="BE724" t="s">
        <v>78</v>
      </c>
      <c r="BF724" t="s">
        <v>78</v>
      </c>
      <c r="BG724" t="s">
        <v>78</v>
      </c>
      <c r="BH724" t="s">
        <v>78</v>
      </c>
      <c r="BI724" t="s">
        <v>78</v>
      </c>
      <c r="BJ724" t="s">
        <v>78</v>
      </c>
      <c r="BK724" t="s">
        <v>78</v>
      </c>
      <c r="BL724" t="s">
        <v>78</v>
      </c>
      <c r="BM724" t="s">
        <v>78</v>
      </c>
      <c r="BN724" t="s">
        <v>55</v>
      </c>
      <c r="BO724" t="s">
        <v>55</v>
      </c>
      <c r="BP724" t="s">
        <v>78</v>
      </c>
      <c r="BQ724" t="s">
        <v>4432</v>
      </c>
      <c r="BR724">
        <v>1800</v>
      </c>
      <c r="BS724" s="45">
        <v>40358</v>
      </c>
      <c r="BT724" s="45">
        <v>40857</v>
      </c>
    </row>
    <row r="725" spans="1:72" x14ac:dyDescent="0.25">
      <c r="A725">
        <v>722</v>
      </c>
      <c r="B725">
        <v>47329</v>
      </c>
      <c r="C725">
        <v>54649</v>
      </c>
      <c r="D725" t="s">
        <v>3067</v>
      </c>
      <c r="E725" t="s">
        <v>7031</v>
      </c>
      <c r="F725">
        <v>6</v>
      </c>
      <c r="G725" t="s">
        <v>87</v>
      </c>
      <c r="H725">
        <v>3</v>
      </c>
      <c r="I725" t="s">
        <v>4421</v>
      </c>
      <c r="J725">
        <v>0</v>
      </c>
      <c r="N725" t="s">
        <v>4423</v>
      </c>
      <c r="O725">
        <v>1878550</v>
      </c>
      <c r="P725">
        <v>6672162</v>
      </c>
      <c r="Q725">
        <v>2</v>
      </c>
      <c r="R725">
        <v>38.319899999999997</v>
      </c>
      <c r="S725">
        <v>-121.61490000000001</v>
      </c>
      <c r="T725" t="s">
        <v>596</v>
      </c>
      <c r="U725" t="s">
        <v>1101</v>
      </c>
      <c r="V725" t="s">
        <v>87</v>
      </c>
      <c r="W725" t="s">
        <v>87</v>
      </c>
      <c r="X725" t="s">
        <v>4538</v>
      </c>
      <c r="Y725" t="s">
        <v>170</v>
      </c>
      <c r="Z725" t="s">
        <v>4539</v>
      </c>
      <c r="AA725" t="s">
        <v>7032</v>
      </c>
      <c r="AB725" t="s">
        <v>7033</v>
      </c>
      <c r="AC725">
        <v>40906</v>
      </c>
      <c r="AD725" t="s">
        <v>4476</v>
      </c>
      <c r="AE725" t="s">
        <v>4540</v>
      </c>
      <c r="AF725" t="s">
        <v>4546</v>
      </c>
      <c r="AG725" t="s">
        <v>2310</v>
      </c>
      <c r="AH725" t="s">
        <v>7034</v>
      </c>
      <c r="AI725" t="s">
        <v>7035</v>
      </c>
      <c r="AJ725" t="s">
        <v>2311</v>
      </c>
      <c r="AK725" t="s">
        <v>78</v>
      </c>
      <c r="AL725" t="s">
        <v>78</v>
      </c>
      <c r="AM725" t="s">
        <v>78</v>
      </c>
      <c r="AN725" t="s">
        <v>78</v>
      </c>
      <c r="AO725" t="s">
        <v>78</v>
      </c>
      <c r="AP725">
        <v>498.6</v>
      </c>
      <c r="AQ725" t="s">
        <v>78</v>
      </c>
      <c r="AR725" t="s">
        <v>4430</v>
      </c>
      <c r="AS725" t="s">
        <v>4529</v>
      </c>
      <c r="AT725" t="s">
        <v>78</v>
      </c>
      <c r="AU725" t="s">
        <v>78</v>
      </c>
      <c r="AV725" t="s">
        <v>78</v>
      </c>
      <c r="AW725" t="s">
        <v>78</v>
      </c>
      <c r="AX725" t="s">
        <v>78</v>
      </c>
      <c r="AY725" t="s">
        <v>78</v>
      </c>
      <c r="AZ725" t="s">
        <v>78</v>
      </c>
      <c r="BA725" t="s">
        <v>78</v>
      </c>
      <c r="BB725" t="s">
        <v>78</v>
      </c>
      <c r="BC725" t="s">
        <v>78</v>
      </c>
      <c r="BD725" t="s">
        <v>55</v>
      </c>
      <c r="BE725" t="s">
        <v>78</v>
      </c>
      <c r="BF725" t="s">
        <v>78</v>
      </c>
      <c r="BG725" t="s">
        <v>78</v>
      </c>
      <c r="BH725" t="s">
        <v>78</v>
      </c>
      <c r="BI725" t="s">
        <v>78</v>
      </c>
      <c r="BJ725" t="s">
        <v>78</v>
      </c>
      <c r="BK725" t="s">
        <v>78</v>
      </c>
      <c r="BL725" t="s">
        <v>78</v>
      </c>
      <c r="BM725" t="s">
        <v>78</v>
      </c>
      <c r="BN725" t="s">
        <v>55</v>
      </c>
      <c r="BO725" t="s">
        <v>55</v>
      </c>
      <c r="BP725" t="s">
        <v>78</v>
      </c>
      <c r="BQ725" t="s">
        <v>4468</v>
      </c>
      <c r="BR725">
        <v>1913</v>
      </c>
      <c r="BS725" s="45">
        <v>40352</v>
      </c>
      <c r="BT725" s="45">
        <v>40900</v>
      </c>
    </row>
    <row r="726" spans="1:72" x14ac:dyDescent="0.25">
      <c r="A726">
        <v>723</v>
      </c>
      <c r="B726">
        <v>47331</v>
      </c>
      <c r="C726">
        <v>54658</v>
      </c>
      <c r="D726" t="s">
        <v>3069</v>
      </c>
      <c r="E726" t="s">
        <v>7036</v>
      </c>
      <c r="F726">
        <v>6</v>
      </c>
      <c r="G726" t="s">
        <v>87</v>
      </c>
      <c r="H726">
        <v>3</v>
      </c>
      <c r="I726" t="s">
        <v>4421</v>
      </c>
      <c r="J726">
        <v>0</v>
      </c>
      <c r="N726" t="s">
        <v>4423</v>
      </c>
      <c r="O726">
        <v>1880354</v>
      </c>
      <c r="P726">
        <v>6680204</v>
      </c>
      <c r="Q726">
        <v>2</v>
      </c>
      <c r="R726">
        <v>38.3247</v>
      </c>
      <c r="S726">
        <v>-121.5868</v>
      </c>
      <c r="T726" t="s">
        <v>596</v>
      </c>
      <c r="U726" t="s">
        <v>931</v>
      </c>
      <c r="V726" t="s">
        <v>87</v>
      </c>
      <c r="W726" t="s">
        <v>87</v>
      </c>
      <c r="X726" t="s">
        <v>4538</v>
      </c>
      <c r="Y726" t="s">
        <v>170</v>
      </c>
      <c r="Z726" t="s">
        <v>4539</v>
      </c>
      <c r="AA726" t="s">
        <v>3070</v>
      </c>
      <c r="AB726" t="s">
        <v>7037</v>
      </c>
      <c r="AC726">
        <v>40906</v>
      </c>
      <c r="AD726" t="s">
        <v>4476</v>
      </c>
      <c r="AE726" t="s">
        <v>4540</v>
      </c>
      <c r="AF726" t="s">
        <v>4546</v>
      </c>
      <c r="AG726" t="s">
        <v>2310</v>
      </c>
      <c r="AH726" t="s">
        <v>7038</v>
      </c>
      <c r="AI726" t="s">
        <v>7035</v>
      </c>
      <c r="AJ726" t="s">
        <v>2311</v>
      </c>
      <c r="AK726">
        <v>1</v>
      </c>
      <c r="AL726" t="s">
        <v>4538</v>
      </c>
      <c r="AM726" t="s">
        <v>78</v>
      </c>
      <c r="AN726">
        <v>180201630606</v>
      </c>
      <c r="AO726" t="s">
        <v>78</v>
      </c>
      <c r="AP726">
        <v>70</v>
      </c>
      <c r="AQ726" t="s">
        <v>78</v>
      </c>
      <c r="AR726" t="s">
        <v>4430</v>
      </c>
      <c r="AS726" t="s">
        <v>4431</v>
      </c>
      <c r="AT726" t="s">
        <v>78</v>
      </c>
      <c r="AU726" t="s">
        <v>78</v>
      </c>
      <c r="AV726" t="s">
        <v>78</v>
      </c>
      <c r="AW726" t="s">
        <v>78</v>
      </c>
      <c r="AX726" t="s">
        <v>78</v>
      </c>
      <c r="AY726" t="s">
        <v>78</v>
      </c>
      <c r="AZ726" t="s">
        <v>78</v>
      </c>
      <c r="BA726" t="s">
        <v>78</v>
      </c>
      <c r="BB726" t="s">
        <v>78</v>
      </c>
      <c r="BC726" t="s">
        <v>78</v>
      </c>
      <c r="BD726" t="s">
        <v>55</v>
      </c>
      <c r="BE726" t="s">
        <v>78</v>
      </c>
      <c r="BF726" t="s">
        <v>78</v>
      </c>
      <c r="BG726" t="s">
        <v>78</v>
      </c>
      <c r="BH726" t="s">
        <v>78</v>
      </c>
      <c r="BI726" t="s">
        <v>78</v>
      </c>
      <c r="BJ726" t="s">
        <v>78</v>
      </c>
      <c r="BK726" t="s">
        <v>78</v>
      </c>
      <c r="BL726" t="s">
        <v>78</v>
      </c>
      <c r="BM726" t="s">
        <v>78</v>
      </c>
      <c r="BN726" t="s">
        <v>55</v>
      </c>
      <c r="BO726" t="s">
        <v>55</v>
      </c>
      <c r="BP726" t="s">
        <v>78</v>
      </c>
      <c r="BQ726" t="s">
        <v>4432</v>
      </c>
      <c r="BR726">
        <v>1800</v>
      </c>
      <c r="BS726" s="45">
        <v>40352</v>
      </c>
      <c r="BT726" s="45">
        <v>40900</v>
      </c>
    </row>
    <row r="727" spans="1:72" x14ac:dyDescent="0.25">
      <c r="A727">
        <v>724</v>
      </c>
      <c r="B727">
        <v>47334</v>
      </c>
      <c r="C727">
        <v>54453</v>
      </c>
      <c r="D727" t="s">
        <v>2923</v>
      </c>
      <c r="E727" t="s">
        <v>7039</v>
      </c>
      <c r="F727">
        <v>4</v>
      </c>
      <c r="G727" t="s">
        <v>87</v>
      </c>
      <c r="H727">
        <v>3</v>
      </c>
      <c r="I727" t="s">
        <v>4421</v>
      </c>
      <c r="J727">
        <v>25</v>
      </c>
      <c r="N727" t="s">
        <v>4423</v>
      </c>
      <c r="O727">
        <v>1825162</v>
      </c>
      <c r="P727">
        <v>6682213</v>
      </c>
      <c r="Q727">
        <v>2</v>
      </c>
      <c r="R727">
        <v>38.173200000000001</v>
      </c>
      <c r="S727">
        <v>-121.58069999999999</v>
      </c>
      <c r="T727" t="s">
        <v>325</v>
      </c>
      <c r="U727" t="s">
        <v>1871</v>
      </c>
      <c r="V727" t="s">
        <v>87</v>
      </c>
      <c r="W727" t="s">
        <v>87</v>
      </c>
      <c r="X727" t="s">
        <v>4538</v>
      </c>
      <c r="Y727" t="s">
        <v>341</v>
      </c>
      <c r="Z727" t="s">
        <v>4613</v>
      </c>
      <c r="AA727" t="s">
        <v>2924</v>
      </c>
      <c r="AB727" t="s">
        <v>69</v>
      </c>
      <c r="AC727">
        <v>40906</v>
      </c>
      <c r="AD727" t="s">
        <v>4476</v>
      </c>
      <c r="AE727" t="s">
        <v>4558</v>
      </c>
      <c r="AF727" t="s">
        <v>5180</v>
      </c>
      <c r="AG727" t="s">
        <v>2917</v>
      </c>
      <c r="AH727" t="s">
        <v>7040</v>
      </c>
      <c r="AI727" t="s">
        <v>5895</v>
      </c>
      <c r="AJ727" t="s">
        <v>2918</v>
      </c>
      <c r="AK727">
        <v>1</v>
      </c>
      <c r="AL727" t="s">
        <v>4538</v>
      </c>
      <c r="AM727" t="s">
        <v>78</v>
      </c>
      <c r="AN727">
        <v>180400121106</v>
      </c>
      <c r="AO727" t="s">
        <v>78</v>
      </c>
      <c r="AP727">
        <v>365</v>
      </c>
      <c r="AQ727" t="s">
        <v>78</v>
      </c>
      <c r="AR727" t="s">
        <v>4430</v>
      </c>
      <c r="AS727" t="s">
        <v>4431</v>
      </c>
      <c r="AT727" t="s">
        <v>78</v>
      </c>
      <c r="AU727" t="s">
        <v>78</v>
      </c>
      <c r="AV727" t="s">
        <v>78</v>
      </c>
      <c r="AW727" t="s">
        <v>78</v>
      </c>
      <c r="AX727" t="s">
        <v>78</v>
      </c>
      <c r="AY727" t="s">
        <v>78</v>
      </c>
      <c r="AZ727" t="s">
        <v>78</v>
      </c>
      <c r="BA727" t="s">
        <v>78</v>
      </c>
      <c r="BB727" t="s">
        <v>78</v>
      </c>
      <c r="BC727" t="s">
        <v>78</v>
      </c>
      <c r="BD727" t="s">
        <v>55</v>
      </c>
      <c r="BE727" t="s">
        <v>78</v>
      </c>
      <c r="BF727" t="s">
        <v>78</v>
      </c>
      <c r="BG727" t="s">
        <v>78</v>
      </c>
      <c r="BH727" t="s">
        <v>78</v>
      </c>
      <c r="BI727" t="s">
        <v>78</v>
      </c>
      <c r="BJ727" t="s">
        <v>78</v>
      </c>
      <c r="BK727" t="s">
        <v>78</v>
      </c>
      <c r="BL727" t="s">
        <v>78</v>
      </c>
      <c r="BM727" t="s">
        <v>78</v>
      </c>
      <c r="BN727" t="s">
        <v>55</v>
      </c>
      <c r="BO727" t="s">
        <v>78</v>
      </c>
      <c r="BP727" t="s">
        <v>78</v>
      </c>
      <c r="BQ727" t="s">
        <v>4468</v>
      </c>
      <c r="BR727">
        <v>1970</v>
      </c>
      <c r="BS727" s="45">
        <v>40385</v>
      </c>
      <c r="BT727" s="45">
        <v>40897</v>
      </c>
    </row>
    <row r="728" spans="1:72" x14ac:dyDescent="0.25">
      <c r="A728">
        <v>725</v>
      </c>
      <c r="B728">
        <v>48258</v>
      </c>
      <c r="C728">
        <v>55711</v>
      </c>
      <c r="D728" t="s">
        <v>2675</v>
      </c>
      <c r="E728" t="s">
        <v>7041</v>
      </c>
      <c r="F728">
        <v>3</v>
      </c>
      <c r="G728" t="s">
        <v>87</v>
      </c>
      <c r="H728">
        <v>5</v>
      </c>
      <c r="I728" t="s">
        <v>4421</v>
      </c>
      <c r="J728">
        <v>34</v>
      </c>
      <c r="L728" t="s">
        <v>4448</v>
      </c>
      <c r="M728" t="s">
        <v>4422</v>
      </c>
      <c r="N728" t="s">
        <v>4423</v>
      </c>
      <c r="O728">
        <v>2213907</v>
      </c>
      <c r="P728">
        <v>6297149</v>
      </c>
      <c r="Q728">
        <v>3</v>
      </c>
      <c r="R728">
        <v>38.0715</v>
      </c>
      <c r="S728">
        <v>-121.41889999999999</v>
      </c>
      <c r="T728" t="s">
        <v>1373</v>
      </c>
      <c r="U728" t="s">
        <v>1009</v>
      </c>
      <c r="V728" t="s">
        <v>87</v>
      </c>
      <c r="W728" t="s">
        <v>87</v>
      </c>
      <c r="X728" t="s">
        <v>4474</v>
      </c>
      <c r="Y728" t="s">
        <v>59</v>
      </c>
      <c r="Z728" t="s">
        <v>4334</v>
      </c>
      <c r="AA728" t="s">
        <v>2677</v>
      </c>
      <c r="AC728">
        <v>40966</v>
      </c>
      <c r="AD728" t="s">
        <v>4476</v>
      </c>
      <c r="AE728" t="s">
        <v>3435</v>
      </c>
      <c r="AF728" t="s">
        <v>5036</v>
      </c>
      <c r="AG728" t="s">
        <v>2676</v>
      </c>
      <c r="AH728" t="s">
        <v>7042</v>
      </c>
      <c r="AI728" t="s">
        <v>5704</v>
      </c>
      <c r="AJ728" t="s">
        <v>2676</v>
      </c>
      <c r="AK728">
        <v>1</v>
      </c>
      <c r="AL728" t="s">
        <v>4474</v>
      </c>
      <c r="AM728" t="s">
        <v>78</v>
      </c>
      <c r="AN728">
        <v>180400030903</v>
      </c>
      <c r="AO728" t="s">
        <v>78</v>
      </c>
      <c r="AP728">
        <v>120</v>
      </c>
      <c r="AQ728" t="s">
        <v>78</v>
      </c>
      <c r="AR728" t="s">
        <v>4430</v>
      </c>
      <c r="AS728" t="s">
        <v>4431</v>
      </c>
      <c r="AT728" t="s">
        <v>78</v>
      </c>
      <c r="AU728" t="s">
        <v>78</v>
      </c>
      <c r="AV728" t="s">
        <v>78</v>
      </c>
      <c r="AW728" t="s">
        <v>78</v>
      </c>
      <c r="AX728" t="s">
        <v>78</v>
      </c>
      <c r="AY728" t="s">
        <v>78</v>
      </c>
      <c r="AZ728" t="s">
        <v>78</v>
      </c>
      <c r="BA728" t="s">
        <v>78</v>
      </c>
      <c r="BB728" t="s">
        <v>78</v>
      </c>
      <c r="BC728" t="s">
        <v>78</v>
      </c>
      <c r="BD728" t="s">
        <v>55</v>
      </c>
      <c r="BE728" t="s">
        <v>78</v>
      </c>
      <c r="BF728" t="s">
        <v>78</v>
      </c>
      <c r="BG728" t="s">
        <v>78</v>
      </c>
      <c r="BH728" t="s">
        <v>78</v>
      </c>
      <c r="BI728" t="s">
        <v>78</v>
      </c>
      <c r="BJ728" t="s">
        <v>78</v>
      </c>
      <c r="BK728" t="s">
        <v>78</v>
      </c>
      <c r="BL728" t="s">
        <v>78</v>
      </c>
      <c r="BM728" t="s">
        <v>78</v>
      </c>
      <c r="BN728" t="s">
        <v>55</v>
      </c>
      <c r="BO728" t="s">
        <v>55</v>
      </c>
      <c r="BP728" t="s">
        <v>78</v>
      </c>
      <c r="BQ728" t="s">
        <v>4432</v>
      </c>
      <c r="BR728">
        <v>1800</v>
      </c>
      <c r="BS728" s="45">
        <v>40358</v>
      </c>
      <c r="BT728" s="45">
        <v>40876</v>
      </c>
    </row>
    <row r="729" spans="1:72" x14ac:dyDescent="0.25">
      <c r="A729">
        <v>726</v>
      </c>
      <c r="B729">
        <v>48260</v>
      </c>
      <c r="C729">
        <v>55713</v>
      </c>
      <c r="D729" t="s">
        <v>2679</v>
      </c>
      <c r="E729" t="s">
        <v>7043</v>
      </c>
      <c r="F729">
        <v>1</v>
      </c>
      <c r="G729" t="s">
        <v>4420</v>
      </c>
      <c r="H729">
        <v>6</v>
      </c>
      <c r="I729" t="s">
        <v>4421</v>
      </c>
      <c r="J729">
        <v>9</v>
      </c>
      <c r="N729" t="s">
        <v>4423</v>
      </c>
      <c r="O729">
        <v>2135660</v>
      </c>
      <c r="P729">
        <v>6324929</v>
      </c>
      <c r="Q729">
        <v>3</v>
      </c>
      <c r="R729">
        <v>37.857300000000002</v>
      </c>
      <c r="S729">
        <v>-121.32</v>
      </c>
      <c r="T729" t="s">
        <v>1373</v>
      </c>
      <c r="U729" t="s">
        <v>128</v>
      </c>
      <c r="V729" t="s">
        <v>87</v>
      </c>
      <c r="W729" t="s">
        <v>87</v>
      </c>
      <c r="X729" t="s">
        <v>4474</v>
      </c>
      <c r="Y729" t="s">
        <v>59</v>
      </c>
      <c r="Z729" t="s">
        <v>4222</v>
      </c>
      <c r="AA729" t="s">
        <v>422</v>
      </c>
      <c r="AC729">
        <v>40966</v>
      </c>
      <c r="AD729" t="s">
        <v>4476</v>
      </c>
      <c r="AE729" t="s">
        <v>3435</v>
      </c>
      <c r="AF729" t="s">
        <v>4512</v>
      </c>
      <c r="AG729" t="s">
        <v>421</v>
      </c>
      <c r="AH729" t="s">
        <v>7044</v>
      </c>
      <c r="AI729" t="s">
        <v>7045</v>
      </c>
      <c r="AJ729" t="s">
        <v>421</v>
      </c>
      <c r="AK729" t="s">
        <v>78</v>
      </c>
      <c r="AL729" t="s">
        <v>78</v>
      </c>
      <c r="AM729" t="s">
        <v>78</v>
      </c>
      <c r="AN729" t="s">
        <v>78</v>
      </c>
      <c r="AO729" t="s">
        <v>78</v>
      </c>
      <c r="AP729">
        <v>357.8</v>
      </c>
      <c r="AQ729" t="s">
        <v>78</v>
      </c>
      <c r="AR729" t="s">
        <v>4430</v>
      </c>
      <c r="AS729" t="s">
        <v>4529</v>
      </c>
      <c r="AT729" t="s">
        <v>78</v>
      </c>
      <c r="AU729" t="s">
        <v>78</v>
      </c>
      <c r="AV729" t="s">
        <v>78</v>
      </c>
      <c r="AW729" t="s">
        <v>78</v>
      </c>
      <c r="AX729" t="s">
        <v>78</v>
      </c>
      <c r="AY729" t="s">
        <v>78</v>
      </c>
      <c r="AZ729" t="s">
        <v>78</v>
      </c>
      <c r="BA729" t="s">
        <v>78</v>
      </c>
      <c r="BB729" t="s">
        <v>78</v>
      </c>
      <c r="BC729" t="s">
        <v>78</v>
      </c>
      <c r="BD729" t="s">
        <v>55</v>
      </c>
      <c r="BE729" t="s">
        <v>78</v>
      </c>
      <c r="BF729" t="s">
        <v>78</v>
      </c>
      <c r="BG729" t="s">
        <v>78</v>
      </c>
      <c r="BH729" t="s">
        <v>78</v>
      </c>
      <c r="BI729" t="s">
        <v>78</v>
      </c>
      <c r="BJ729" t="s">
        <v>78</v>
      </c>
      <c r="BK729" t="s">
        <v>78</v>
      </c>
      <c r="BL729" t="s">
        <v>78</v>
      </c>
      <c r="BM729" t="s">
        <v>78</v>
      </c>
      <c r="BN729" t="s">
        <v>55</v>
      </c>
      <c r="BO729" t="s">
        <v>55</v>
      </c>
      <c r="BP729" t="s">
        <v>78</v>
      </c>
      <c r="BQ729" t="s">
        <v>4468</v>
      </c>
      <c r="BR729">
        <v>1800</v>
      </c>
      <c r="BS729" s="45">
        <v>40359</v>
      </c>
      <c r="BT729" s="45">
        <v>40876</v>
      </c>
    </row>
    <row r="730" spans="1:72" x14ac:dyDescent="0.25">
      <c r="A730">
        <v>727</v>
      </c>
      <c r="B730">
        <v>46716</v>
      </c>
      <c r="C730">
        <v>54118</v>
      </c>
      <c r="D730" t="s">
        <v>2410</v>
      </c>
      <c r="E730" t="s">
        <v>7046</v>
      </c>
      <c r="F730">
        <v>2</v>
      </c>
      <c r="G730" t="s">
        <v>87</v>
      </c>
      <c r="H730">
        <v>5</v>
      </c>
      <c r="I730" t="s">
        <v>4421</v>
      </c>
      <c r="J730">
        <v>23</v>
      </c>
      <c r="N730" t="s">
        <v>4423</v>
      </c>
      <c r="O730">
        <v>2191341</v>
      </c>
      <c r="P730">
        <v>6304577</v>
      </c>
      <c r="Q730">
        <v>3</v>
      </c>
      <c r="R730">
        <v>38.009700000000002</v>
      </c>
      <c r="S730">
        <v>-121.39239999999999</v>
      </c>
      <c r="T730" t="s">
        <v>1373</v>
      </c>
      <c r="U730" t="s">
        <v>2402</v>
      </c>
      <c r="V730" t="s">
        <v>87</v>
      </c>
      <c r="W730" t="s">
        <v>87</v>
      </c>
      <c r="X730" t="s">
        <v>4474</v>
      </c>
      <c r="Y730" t="s">
        <v>59</v>
      </c>
      <c r="Z730" t="s">
        <v>4334</v>
      </c>
      <c r="AA730" t="s">
        <v>7047</v>
      </c>
      <c r="AB730" t="s">
        <v>7048</v>
      </c>
      <c r="AC730">
        <v>40868</v>
      </c>
      <c r="AD730" t="s">
        <v>4476</v>
      </c>
      <c r="AE730" t="s">
        <v>3435</v>
      </c>
      <c r="AF730" t="s">
        <v>4870</v>
      </c>
      <c r="AG730" t="s">
        <v>2111</v>
      </c>
      <c r="AH730" t="s">
        <v>7049</v>
      </c>
      <c r="AI730" t="s">
        <v>5360</v>
      </c>
      <c r="AJ730" t="s">
        <v>2111</v>
      </c>
      <c r="AK730">
        <v>1</v>
      </c>
      <c r="AL730" t="s">
        <v>4474</v>
      </c>
      <c r="AM730" t="s">
        <v>78</v>
      </c>
      <c r="AN730">
        <v>180400030504</v>
      </c>
      <c r="AO730" t="s">
        <v>78</v>
      </c>
      <c r="AP730">
        <v>129.1</v>
      </c>
      <c r="AQ730" t="s">
        <v>78</v>
      </c>
      <c r="AR730" t="s">
        <v>4430</v>
      </c>
      <c r="AS730" t="s">
        <v>4431</v>
      </c>
      <c r="AT730" t="s">
        <v>78</v>
      </c>
      <c r="AU730" t="s">
        <v>78</v>
      </c>
      <c r="AV730" t="s">
        <v>78</v>
      </c>
      <c r="AW730" t="s">
        <v>78</v>
      </c>
      <c r="AX730" t="s">
        <v>78</v>
      </c>
      <c r="AY730" t="s">
        <v>78</v>
      </c>
      <c r="AZ730" t="s">
        <v>78</v>
      </c>
      <c r="BA730" t="s">
        <v>78</v>
      </c>
      <c r="BB730" t="s">
        <v>78</v>
      </c>
      <c r="BC730" t="s">
        <v>78</v>
      </c>
      <c r="BD730" t="s">
        <v>55</v>
      </c>
      <c r="BE730" t="s">
        <v>78</v>
      </c>
      <c r="BF730" t="s">
        <v>78</v>
      </c>
      <c r="BG730" t="s">
        <v>78</v>
      </c>
      <c r="BH730" t="s">
        <v>78</v>
      </c>
      <c r="BI730" t="s">
        <v>78</v>
      </c>
      <c r="BJ730" t="s">
        <v>78</v>
      </c>
      <c r="BK730" t="s">
        <v>78</v>
      </c>
      <c r="BL730" t="s">
        <v>78</v>
      </c>
      <c r="BM730" t="s">
        <v>78</v>
      </c>
      <c r="BN730" t="s">
        <v>55</v>
      </c>
      <c r="BO730" t="s">
        <v>55</v>
      </c>
      <c r="BP730" t="s">
        <v>78</v>
      </c>
      <c r="BQ730" t="s">
        <v>4468</v>
      </c>
      <c r="BR730">
        <v>1800</v>
      </c>
      <c r="BS730" s="45">
        <v>40359</v>
      </c>
      <c r="BT730" s="45">
        <v>40868</v>
      </c>
    </row>
    <row r="731" spans="1:72" x14ac:dyDescent="0.25">
      <c r="A731">
        <v>728</v>
      </c>
      <c r="B731">
        <v>46720</v>
      </c>
      <c r="C731">
        <v>54122</v>
      </c>
      <c r="D731" t="s">
        <v>2412</v>
      </c>
      <c r="E731" t="s">
        <v>7050</v>
      </c>
      <c r="F731">
        <v>2</v>
      </c>
      <c r="G731" t="s">
        <v>87</v>
      </c>
      <c r="H731">
        <v>3</v>
      </c>
      <c r="I731" t="s">
        <v>4421</v>
      </c>
      <c r="J731">
        <v>34</v>
      </c>
      <c r="N731" t="s">
        <v>4423</v>
      </c>
      <c r="O731">
        <v>2179735</v>
      </c>
      <c r="P731">
        <v>6236758</v>
      </c>
      <c r="Q731">
        <v>3</v>
      </c>
      <c r="R731">
        <v>37.9758</v>
      </c>
      <c r="S731">
        <v>-121.6272</v>
      </c>
      <c r="T731" t="s">
        <v>1373</v>
      </c>
      <c r="U731" t="s">
        <v>498</v>
      </c>
      <c r="V731" t="s">
        <v>87</v>
      </c>
      <c r="W731" t="s">
        <v>87</v>
      </c>
      <c r="X731" t="s">
        <v>4474</v>
      </c>
      <c r="Y731" t="s">
        <v>94</v>
      </c>
      <c r="Z731" t="s">
        <v>7051</v>
      </c>
      <c r="AA731" t="s">
        <v>2413</v>
      </c>
      <c r="AB731" t="s">
        <v>7052</v>
      </c>
      <c r="AC731">
        <v>40868</v>
      </c>
      <c r="AD731" t="s">
        <v>4476</v>
      </c>
      <c r="AE731" t="s">
        <v>3435</v>
      </c>
      <c r="AF731" t="s">
        <v>4574</v>
      </c>
      <c r="AG731" t="s">
        <v>2126</v>
      </c>
      <c r="AH731" t="s">
        <v>7053</v>
      </c>
      <c r="AI731" t="s">
        <v>7054</v>
      </c>
      <c r="AJ731" t="s">
        <v>5885</v>
      </c>
      <c r="AK731">
        <v>1</v>
      </c>
      <c r="AL731" t="s">
        <v>4474</v>
      </c>
      <c r="AM731" t="s">
        <v>78</v>
      </c>
      <c r="AN731">
        <v>180400030803</v>
      </c>
      <c r="AO731" t="s">
        <v>78</v>
      </c>
      <c r="AP731" t="s">
        <v>78</v>
      </c>
      <c r="AQ731" t="s">
        <v>78</v>
      </c>
      <c r="AR731" t="s">
        <v>4430</v>
      </c>
      <c r="AS731" t="s">
        <v>4431</v>
      </c>
      <c r="AT731" t="s">
        <v>78</v>
      </c>
      <c r="AU731" t="s">
        <v>78</v>
      </c>
      <c r="AV731" t="s">
        <v>78</v>
      </c>
      <c r="AW731" t="s">
        <v>78</v>
      </c>
      <c r="AX731" t="s">
        <v>78</v>
      </c>
      <c r="AY731" t="s">
        <v>78</v>
      </c>
      <c r="AZ731" t="s">
        <v>78</v>
      </c>
      <c r="BA731" t="s">
        <v>78</v>
      </c>
      <c r="BB731" t="s">
        <v>78</v>
      </c>
      <c r="BC731" t="s">
        <v>78</v>
      </c>
      <c r="BD731" t="s">
        <v>55</v>
      </c>
      <c r="BE731" t="s">
        <v>78</v>
      </c>
      <c r="BF731" t="s">
        <v>78</v>
      </c>
      <c r="BG731" t="s">
        <v>78</v>
      </c>
      <c r="BH731" t="s">
        <v>78</v>
      </c>
      <c r="BI731" t="s">
        <v>78</v>
      </c>
      <c r="BJ731" t="s">
        <v>78</v>
      </c>
      <c r="BK731" t="s">
        <v>78</v>
      </c>
      <c r="BL731" t="s">
        <v>78</v>
      </c>
      <c r="BM731" t="s">
        <v>78</v>
      </c>
      <c r="BN731" t="s">
        <v>55</v>
      </c>
      <c r="BO731" t="s">
        <v>55</v>
      </c>
      <c r="BP731" t="s">
        <v>78</v>
      </c>
      <c r="BQ731" t="s">
        <v>4468</v>
      </c>
      <c r="BR731">
        <v>1800</v>
      </c>
      <c r="BS731" s="45">
        <v>40359</v>
      </c>
      <c r="BT731" s="45">
        <v>40868</v>
      </c>
    </row>
    <row r="732" spans="1:72" x14ac:dyDescent="0.25">
      <c r="A732">
        <v>729</v>
      </c>
      <c r="B732">
        <v>47441</v>
      </c>
      <c r="C732">
        <v>54920</v>
      </c>
      <c r="D732" t="s">
        <v>2448</v>
      </c>
      <c r="E732" t="s">
        <v>7055</v>
      </c>
      <c r="F732">
        <v>1</v>
      </c>
      <c r="G732" t="s">
        <v>4420</v>
      </c>
      <c r="H732">
        <v>5</v>
      </c>
      <c r="I732" t="s">
        <v>4421</v>
      </c>
      <c r="J732">
        <v>1</v>
      </c>
      <c r="N732" t="s">
        <v>4423</v>
      </c>
      <c r="O732">
        <v>2141827</v>
      </c>
      <c r="P732">
        <v>6308673</v>
      </c>
      <c r="Q732">
        <v>3</v>
      </c>
      <c r="R732">
        <v>37.873800000000003</v>
      </c>
      <c r="S732">
        <v>-121.37649999999999</v>
      </c>
      <c r="T732" t="s">
        <v>596</v>
      </c>
      <c r="U732" t="s">
        <v>692</v>
      </c>
      <c r="V732" t="s">
        <v>87</v>
      </c>
      <c r="W732" t="s">
        <v>87</v>
      </c>
      <c r="X732" t="s">
        <v>4474</v>
      </c>
      <c r="Y732" t="s">
        <v>59</v>
      </c>
      <c r="Z732" t="s">
        <v>4134</v>
      </c>
      <c r="AA732" t="s">
        <v>1275</v>
      </c>
      <c r="AB732" t="s">
        <v>5101</v>
      </c>
      <c r="AC732">
        <v>40911</v>
      </c>
      <c r="AD732" t="s">
        <v>4476</v>
      </c>
      <c r="AE732" t="s">
        <v>3435</v>
      </c>
      <c r="AF732" t="s">
        <v>4927</v>
      </c>
      <c r="AG732" t="s">
        <v>2449</v>
      </c>
      <c r="AH732" t="s">
        <v>7056</v>
      </c>
      <c r="AI732" t="s">
        <v>6086</v>
      </c>
      <c r="AJ732" t="s">
        <v>2449</v>
      </c>
      <c r="AK732">
        <v>1</v>
      </c>
      <c r="AL732" t="s">
        <v>4474</v>
      </c>
      <c r="AM732" t="s">
        <v>78</v>
      </c>
      <c r="AN732">
        <v>180400030906</v>
      </c>
      <c r="AO732" t="s">
        <v>78</v>
      </c>
      <c r="AP732" t="s">
        <v>78</v>
      </c>
      <c r="AQ732" t="s">
        <v>78</v>
      </c>
      <c r="AR732" t="s">
        <v>4430</v>
      </c>
      <c r="AS732" t="s">
        <v>4431</v>
      </c>
      <c r="AT732" t="s">
        <v>78</v>
      </c>
      <c r="AU732" t="s">
        <v>78</v>
      </c>
      <c r="AV732" t="s">
        <v>78</v>
      </c>
      <c r="AW732" t="s">
        <v>78</v>
      </c>
      <c r="AX732" t="s">
        <v>78</v>
      </c>
      <c r="AY732" t="s">
        <v>78</v>
      </c>
      <c r="AZ732" t="s">
        <v>78</v>
      </c>
      <c r="BA732" t="s">
        <v>78</v>
      </c>
      <c r="BB732" t="s">
        <v>78</v>
      </c>
      <c r="BC732" t="s">
        <v>55</v>
      </c>
      <c r="BD732" t="s">
        <v>78</v>
      </c>
      <c r="BE732" t="s">
        <v>78</v>
      </c>
      <c r="BF732" t="s">
        <v>78</v>
      </c>
      <c r="BG732" t="s">
        <v>78</v>
      </c>
      <c r="BH732" t="s">
        <v>78</v>
      </c>
      <c r="BI732" t="s">
        <v>78</v>
      </c>
      <c r="BJ732" t="s">
        <v>78</v>
      </c>
      <c r="BK732" t="s">
        <v>78</v>
      </c>
      <c r="BL732" t="s">
        <v>78</v>
      </c>
      <c r="BM732" t="s">
        <v>78</v>
      </c>
      <c r="BN732" t="s">
        <v>55</v>
      </c>
      <c r="BO732" t="s">
        <v>55</v>
      </c>
      <c r="BP732" t="s">
        <v>78</v>
      </c>
      <c r="BQ732" t="s">
        <v>4468</v>
      </c>
      <c r="BR732">
        <v>1800</v>
      </c>
      <c r="BS732" s="45">
        <v>40358</v>
      </c>
      <c r="BT732" s="45">
        <v>40889</v>
      </c>
    </row>
    <row r="733" spans="1:72" x14ac:dyDescent="0.25">
      <c r="A733">
        <v>730</v>
      </c>
      <c r="B733">
        <v>47443</v>
      </c>
      <c r="C733">
        <v>54921</v>
      </c>
      <c r="D733" t="s">
        <v>2452</v>
      </c>
      <c r="E733" t="s">
        <v>7057</v>
      </c>
      <c r="F733">
        <v>1</v>
      </c>
      <c r="G733" t="s">
        <v>4420</v>
      </c>
      <c r="H733">
        <v>6</v>
      </c>
      <c r="I733" t="s">
        <v>4421</v>
      </c>
      <c r="J733">
        <v>30</v>
      </c>
      <c r="N733" t="s">
        <v>4423</v>
      </c>
      <c r="O733">
        <v>2121687</v>
      </c>
      <c r="P733">
        <v>6316044</v>
      </c>
      <c r="Q733">
        <v>3</v>
      </c>
      <c r="R733">
        <v>37.8187</v>
      </c>
      <c r="S733">
        <v>-121.35039999999999</v>
      </c>
      <c r="T733" t="s">
        <v>596</v>
      </c>
      <c r="U733" t="s">
        <v>397</v>
      </c>
      <c r="V733" t="s">
        <v>87</v>
      </c>
      <c r="W733" t="s">
        <v>87</v>
      </c>
      <c r="X733" t="s">
        <v>4474</v>
      </c>
      <c r="Y733" t="s">
        <v>59</v>
      </c>
      <c r="Z733" t="s">
        <v>4222</v>
      </c>
      <c r="AA733" t="s">
        <v>2454</v>
      </c>
      <c r="AB733" t="s">
        <v>5101</v>
      </c>
      <c r="AC733">
        <v>40911</v>
      </c>
      <c r="AD733" t="s">
        <v>4476</v>
      </c>
      <c r="AE733" t="s">
        <v>3435</v>
      </c>
      <c r="AF733" t="s">
        <v>5052</v>
      </c>
      <c r="AG733" t="s">
        <v>2449</v>
      </c>
      <c r="AH733" t="s">
        <v>7058</v>
      </c>
      <c r="AI733" t="s">
        <v>7059</v>
      </c>
      <c r="AJ733" t="s">
        <v>2453</v>
      </c>
      <c r="AK733">
        <v>1</v>
      </c>
      <c r="AL733" t="s">
        <v>4474</v>
      </c>
      <c r="AM733" t="s">
        <v>78</v>
      </c>
      <c r="AN733">
        <v>180400030601</v>
      </c>
      <c r="AO733" t="s">
        <v>78</v>
      </c>
      <c r="AP733">
        <v>200</v>
      </c>
      <c r="AQ733" t="s">
        <v>78</v>
      </c>
      <c r="AR733" t="s">
        <v>4430</v>
      </c>
      <c r="AS733" t="s">
        <v>4431</v>
      </c>
      <c r="AT733" t="s">
        <v>78</v>
      </c>
      <c r="AU733" t="s">
        <v>78</v>
      </c>
      <c r="AV733" t="s">
        <v>78</v>
      </c>
      <c r="AW733" t="s">
        <v>78</v>
      </c>
      <c r="AX733" t="s">
        <v>78</v>
      </c>
      <c r="AY733" t="s">
        <v>78</v>
      </c>
      <c r="AZ733" t="s">
        <v>78</v>
      </c>
      <c r="BA733" t="s">
        <v>78</v>
      </c>
      <c r="BB733" t="s">
        <v>78</v>
      </c>
      <c r="BC733" t="s">
        <v>78</v>
      </c>
      <c r="BD733" t="s">
        <v>55</v>
      </c>
      <c r="BE733" t="s">
        <v>78</v>
      </c>
      <c r="BF733" t="s">
        <v>78</v>
      </c>
      <c r="BG733" t="s">
        <v>78</v>
      </c>
      <c r="BH733" t="s">
        <v>78</v>
      </c>
      <c r="BI733" t="s">
        <v>78</v>
      </c>
      <c r="BJ733" t="s">
        <v>78</v>
      </c>
      <c r="BK733" t="s">
        <v>78</v>
      </c>
      <c r="BL733" t="s">
        <v>78</v>
      </c>
      <c r="BM733" t="s">
        <v>78</v>
      </c>
      <c r="BN733" t="s">
        <v>55</v>
      </c>
      <c r="BO733" t="s">
        <v>55</v>
      </c>
      <c r="BP733" t="s">
        <v>78</v>
      </c>
      <c r="BQ733" t="s">
        <v>4468</v>
      </c>
      <c r="BR733">
        <v>1800</v>
      </c>
      <c r="BS733" s="45">
        <v>40358</v>
      </c>
      <c r="BT733" s="45">
        <v>40889</v>
      </c>
    </row>
    <row r="734" spans="1:72" x14ac:dyDescent="0.25">
      <c r="A734">
        <v>731</v>
      </c>
      <c r="B734">
        <v>47449</v>
      </c>
      <c r="C734">
        <v>54272</v>
      </c>
      <c r="D734" t="s">
        <v>2132</v>
      </c>
      <c r="E734" t="s">
        <v>7060</v>
      </c>
      <c r="F734">
        <v>0</v>
      </c>
      <c r="H734">
        <v>0</v>
      </c>
      <c r="J734">
        <v>0</v>
      </c>
      <c r="N734" t="s">
        <v>4423</v>
      </c>
      <c r="O734">
        <v>1814261</v>
      </c>
      <c r="P734">
        <v>6669551</v>
      </c>
      <c r="Q734">
        <v>2</v>
      </c>
      <c r="R734">
        <v>38.1434</v>
      </c>
      <c r="S734">
        <v>-121.6249</v>
      </c>
      <c r="T734" t="s">
        <v>137</v>
      </c>
      <c r="U734" t="s">
        <v>2135</v>
      </c>
      <c r="V734" t="s">
        <v>87</v>
      </c>
      <c r="W734" t="s">
        <v>87</v>
      </c>
      <c r="X734" t="s">
        <v>4538</v>
      </c>
      <c r="Y734" t="s">
        <v>341</v>
      </c>
      <c r="Z734" t="s">
        <v>4613</v>
      </c>
      <c r="AA734" t="s">
        <v>7061</v>
      </c>
      <c r="AB734" t="s">
        <v>7062</v>
      </c>
      <c r="AC734">
        <v>40911</v>
      </c>
      <c r="AD734" t="s">
        <v>4476</v>
      </c>
      <c r="AE734" t="s">
        <v>4540</v>
      </c>
      <c r="AF734" t="s">
        <v>5098</v>
      </c>
      <c r="AG734" t="s">
        <v>2133</v>
      </c>
      <c r="AH734" t="s">
        <v>7063</v>
      </c>
      <c r="AJ734" t="s">
        <v>2134</v>
      </c>
      <c r="AK734">
        <v>1</v>
      </c>
      <c r="AL734" t="s">
        <v>4538</v>
      </c>
      <c r="AM734" t="s">
        <v>78</v>
      </c>
      <c r="AN734">
        <v>180201630703</v>
      </c>
      <c r="AO734" t="s">
        <v>78</v>
      </c>
      <c r="AP734" t="s">
        <v>78</v>
      </c>
      <c r="AQ734" t="s">
        <v>78</v>
      </c>
      <c r="AR734" t="s">
        <v>4430</v>
      </c>
      <c r="AS734" t="s">
        <v>4431</v>
      </c>
      <c r="AT734" t="s">
        <v>78</v>
      </c>
      <c r="AU734" t="s">
        <v>78</v>
      </c>
      <c r="AV734" t="s">
        <v>78</v>
      </c>
      <c r="AW734" t="s">
        <v>78</v>
      </c>
      <c r="AX734" t="s">
        <v>78</v>
      </c>
      <c r="AY734" t="s">
        <v>78</v>
      </c>
      <c r="AZ734" t="s">
        <v>78</v>
      </c>
      <c r="BA734" t="s">
        <v>78</v>
      </c>
      <c r="BB734" t="s">
        <v>78</v>
      </c>
      <c r="BC734" t="s">
        <v>78</v>
      </c>
      <c r="BD734" t="s">
        <v>78</v>
      </c>
      <c r="BE734" t="s">
        <v>78</v>
      </c>
      <c r="BF734" t="s">
        <v>78</v>
      </c>
      <c r="BG734" t="s">
        <v>78</v>
      </c>
      <c r="BH734" t="s">
        <v>78</v>
      </c>
      <c r="BI734" t="s">
        <v>78</v>
      </c>
      <c r="BJ734" t="s">
        <v>78</v>
      </c>
      <c r="BK734" t="s">
        <v>78</v>
      </c>
      <c r="BL734" t="s">
        <v>78</v>
      </c>
      <c r="BM734" t="s">
        <v>78</v>
      </c>
      <c r="BN734" t="s">
        <v>55</v>
      </c>
      <c r="BO734" t="s">
        <v>78</v>
      </c>
      <c r="BP734" t="s">
        <v>78</v>
      </c>
      <c r="BQ734" t="s">
        <v>4468</v>
      </c>
      <c r="BR734">
        <v>1800</v>
      </c>
      <c r="BS734" s="45">
        <v>40359</v>
      </c>
      <c r="BT734" s="45" t="s">
        <v>78</v>
      </c>
    </row>
    <row r="735" spans="1:72" x14ac:dyDescent="0.25">
      <c r="A735">
        <v>732</v>
      </c>
      <c r="B735">
        <v>47451</v>
      </c>
      <c r="C735">
        <v>54928</v>
      </c>
      <c r="D735" t="s">
        <v>2957</v>
      </c>
      <c r="E735" t="s">
        <v>7064</v>
      </c>
      <c r="F735">
        <v>1</v>
      </c>
      <c r="G735" t="s">
        <v>4420</v>
      </c>
      <c r="H735">
        <v>4</v>
      </c>
      <c r="I735" t="s">
        <v>4421</v>
      </c>
      <c r="J735">
        <v>34</v>
      </c>
      <c r="L735" t="s">
        <v>4448</v>
      </c>
      <c r="N735" t="s">
        <v>4423</v>
      </c>
      <c r="O735">
        <v>2116661</v>
      </c>
      <c r="P735">
        <v>6263653</v>
      </c>
      <c r="Q735">
        <v>3</v>
      </c>
      <c r="R735">
        <v>37.8035</v>
      </c>
      <c r="S735">
        <v>-121.53149999999999</v>
      </c>
      <c r="T735" t="s">
        <v>1634</v>
      </c>
      <c r="U735" t="s">
        <v>627</v>
      </c>
      <c r="V735" t="s">
        <v>87</v>
      </c>
      <c r="W735" t="s">
        <v>87</v>
      </c>
      <c r="X735" t="s">
        <v>4474</v>
      </c>
      <c r="Y735" t="s">
        <v>59</v>
      </c>
      <c r="Z735" t="s">
        <v>5217</v>
      </c>
      <c r="AA735" t="s">
        <v>2887</v>
      </c>
      <c r="AB735" t="s">
        <v>69</v>
      </c>
      <c r="AC735">
        <v>40911</v>
      </c>
      <c r="AD735" t="s">
        <v>4476</v>
      </c>
      <c r="AE735" t="s">
        <v>3435</v>
      </c>
      <c r="AF735" t="s">
        <v>4960</v>
      </c>
      <c r="AG735" t="s">
        <v>2886</v>
      </c>
      <c r="AH735" t="s">
        <v>7065</v>
      </c>
      <c r="AI735" t="s">
        <v>7066</v>
      </c>
      <c r="AJ735" t="s">
        <v>2886</v>
      </c>
      <c r="AK735">
        <v>1</v>
      </c>
      <c r="AL735" t="s">
        <v>4474</v>
      </c>
      <c r="AM735" t="s">
        <v>78</v>
      </c>
      <c r="AN735">
        <v>180400030605</v>
      </c>
      <c r="AO735" t="s">
        <v>78</v>
      </c>
      <c r="AP735">
        <v>161</v>
      </c>
      <c r="AQ735" t="s">
        <v>78</v>
      </c>
      <c r="AR735" t="s">
        <v>4430</v>
      </c>
      <c r="AS735" t="s">
        <v>4431</v>
      </c>
      <c r="AT735" t="s">
        <v>78</v>
      </c>
      <c r="AU735" t="s">
        <v>78</v>
      </c>
      <c r="AV735" t="s">
        <v>78</v>
      </c>
      <c r="AW735" t="s">
        <v>78</v>
      </c>
      <c r="AX735" t="s">
        <v>78</v>
      </c>
      <c r="AY735" t="s">
        <v>78</v>
      </c>
      <c r="AZ735" t="s">
        <v>78</v>
      </c>
      <c r="BA735" t="s">
        <v>78</v>
      </c>
      <c r="BB735" t="s">
        <v>78</v>
      </c>
      <c r="BC735" t="s">
        <v>78</v>
      </c>
      <c r="BD735" t="s">
        <v>55</v>
      </c>
      <c r="BE735" t="s">
        <v>78</v>
      </c>
      <c r="BF735" t="s">
        <v>78</v>
      </c>
      <c r="BG735" t="s">
        <v>78</v>
      </c>
      <c r="BH735" t="s">
        <v>78</v>
      </c>
      <c r="BI735" t="s">
        <v>78</v>
      </c>
      <c r="BJ735" t="s">
        <v>78</v>
      </c>
      <c r="BK735" t="s">
        <v>78</v>
      </c>
      <c r="BL735" t="s">
        <v>78</v>
      </c>
      <c r="BM735" t="s">
        <v>78</v>
      </c>
      <c r="BN735" t="s">
        <v>55</v>
      </c>
      <c r="BO735" t="s">
        <v>55</v>
      </c>
      <c r="BP735" t="s">
        <v>78</v>
      </c>
      <c r="BQ735" t="s">
        <v>4468</v>
      </c>
      <c r="BR735">
        <v>1800</v>
      </c>
      <c r="BS735" s="45">
        <v>40359</v>
      </c>
      <c r="BT735" s="45">
        <v>40911</v>
      </c>
    </row>
    <row r="736" spans="1:72" x14ac:dyDescent="0.25">
      <c r="A736">
        <v>733</v>
      </c>
      <c r="B736">
        <v>46512</v>
      </c>
      <c r="C736">
        <v>53894</v>
      </c>
      <c r="D736" t="s">
        <v>2276</v>
      </c>
      <c r="E736" t="s">
        <v>7067</v>
      </c>
      <c r="F736">
        <v>0</v>
      </c>
      <c r="H736">
        <v>0</v>
      </c>
      <c r="J736">
        <v>0</v>
      </c>
      <c r="O736">
        <v>2183976</v>
      </c>
      <c r="P736">
        <v>6303258</v>
      </c>
      <c r="Q736">
        <v>3</v>
      </c>
      <c r="R736">
        <v>37.989400000000003</v>
      </c>
      <c r="S736">
        <v>-121.3967</v>
      </c>
      <c r="U736" t="s">
        <v>57</v>
      </c>
      <c r="V736" t="s">
        <v>87</v>
      </c>
      <c r="W736" t="s">
        <v>87</v>
      </c>
      <c r="X736" t="s">
        <v>4474</v>
      </c>
      <c r="Y736" t="s">
        <v>59</v>
      </c>
      <c r="Z736" t="s">
        <v>4853</v>
      </c>
      <c r="AB736" t="s">
        <v>69</v>
      </c>
      <c r="AC736">
        <v>40851</v>
      </c>
      <c r="AD736" t="s">
        <v>4476</v>
      </c>
      <c r="AE736" t="s">
        <v>3435</v>
      </c>
      <c r="AF736" t="s">
        <v>4870</v>
      </c>
      <c r="AG736" t="s">
        <v>2266</v>
      </c>
      <c r="AH736" t="s">
        <v>7068</v>
      </c>
      <c r="AJ736" t="s">
        <v>2267</v>
      </c>
      <c r="AK736">
        <v>1</v>
      </c>
      <c r="AL736" t="s">
        <v>4474</v>
      </c>
      <c r="AM736" t="s">
        <v>78</v>
      </c>
      <c r="AN736">
        <v>180400030504</v>
      </c>
      <c r="AO736" t="s">
        <v>78</v>
      </c>
      <c r="AP736">
        <v>135.9</v>
      </c>
      <c r="AQ736" t="s">
        <v>78</v>
      </c>
      <c r="AR736" t="s">
        <v>4430</v>
      </c>
      <c r="AS736" t="s">
        <v>4431</v>
      </c>
      <c r="AT736" t="s">
        <v>78</v>
      </c>
      <c r="AU736" t="s">
        <v>78</v>
      </c>
      <c r="AV736" t="s">
        <v>78</v>
      </c>
      <c r="AW736" t="s">
        <v>78</v>
      </c>
      <c r="AX736" t="s">
        <v>78</v>
      </c>
      <c r="AY736" t="s">
        <v>78</v>
      </c>
      <c r="AZ736" t="s">
        <v>78</v>
      </c>
      <c r="BA736" t="s">
        <v>78</v>
      </c>
      <c r="BB736" t="s">
        <v>78</v>
      </c>
      <c r="BC736" t="s">
        <v>78</v>
      </c>
      <c r="BD736" t="s">
        <v>55</v>
      </c>
      <c r="BE736" t="s">
        <v>78</v>
      </c>
      <c r="BF736" t="s">
        <v>78</v>
      </c>
      <c r="BG736" t="s">
        <v>78</v>
      </c>
      <c r="BH736" t="s">
        <v>78</v>
      </c>
      <c r="BI736" t="s">
        <v>78</v>
      </c>
      <c r="BJ736" t="s">
        <v>78</v>
      </c>
      <c r="BK736" t="s">
        <v>78</v>
      </c>
      <c r="BL736" t="s">
        <v>78</v>
      </c>
      <c r="BM736" t="s">
        <v>78</v>
      </c>
      <c r="BN736" t="s">
        <v>55</v>
      </c>
      <c r="BO736" t="s">
        <v>55</v>
      </c>
      <c r="BP736" t="s">
        <v>78</v>
      </c>
      <c r="BQ736" t="s">
        <v>4468</v>
      </c>
      <c r="BR736">
        <v>1800</v>
      </c>
      <c r="BS736" s="45">
        <v>40357</v>
      </c>
      <c r="BT736" s="45">
        <v>40851</v>
      </c>
    </row>
    <row r="737" spans="1:72" x14ac:dyDescent="0.25">
      <c r="A737">
        <v>734</v>
      </c>
      <c r="B737">
        <v>47201</v>
      </c>
      <c r="C737">
        <v>54336</v>
      </c>
      <c r="D737" t="s">
        <v>2767</v>
      </c>
      <c r="E737" t="s">
        <v>7069</v>
      </c>
      <c r="F737">
        <v>2</v>
      </c>
      <c r="G737" t="s">
        <v>87</v>
      </c>
      <c r="H737">
        <v>5</v>
      </c>
      <c r="I737" t="s">
        <v>4421</v>
      </c>
      <c r="J737">
        <v>9</v>
      </c>
      <c r="N737" t="s">
        <v>4423</v>
      </c>
      <c r="O737">
        <v>2201999</v>
      </c>
      <c r="P737">
        <v>6291406</v>
      </c>
      <c r="Q737">
        <v>3</v>
      </c>
      <c r="R737">
        <v>38.038600000000002</v>
      </c>
      <c r="S737">
        <v>-121.4384</v>
      </c>
      <c r="T737" t="s">
        <v>1634</v>
      </c>
      <c r="U737" t="s">
        <v>7070</v>
      </c>
      <c r="V737" t="s">
        <v>87</v>
      </c>
      <c r="W737" t="s">
        <v>87</v>
      </c>
      <c r="X737" t="s">
        <v>4474</v>
      </c>
      <c r="Y737" t="s">
        <v>59</v>
      </c>
      <c r="Z737" t="s">
        <v>4334</v>
      </c>
      <c r="AA737" t="s">
        <v>2752</v>
      </c>
      <c r="AB737" t="s">
        <v>7071</v>
      </c>
      <c r="AC737">
        <v>40899</v>
      </c>
      <c r="AD737" t="s">
        <v>4476</v>
      </c>
      <c r="AE737" t="s">
        <v>3435</v>
      </c>
      <c r="AF737" t="s">
        <v>4870</v>
      </c>
      <c r="AG737" t="s">
        <v>2750</v>
      </c>
      <c r="AH737" t="s">
        <v>7072</v>
      </c>
      <c r="AI737" t="s">
        <v>6719</v>
      </c>
      <c r="AJ737" t="s">
        <v>2751</v>
      </c>
      <c r="AK737">
        <v>1</v>
      </c>
      <c r="AL737" t="s">
        <v>4474</v>
      </c>
      <c r="AM737" t="s">
        <v>78</v>
      </c>
      <c r="AN737">
        <v>180400030504</v>
      </c>
      <c r="AO737" t="s">
        <v>78</v>
      </c>
      <c r="AP737">
        <v>235.3</v>
      </c>
      <c r="AQ737" t="s">
        <v>78</v>
      </c>
      <c r="AR737" t="s">
        <v>4430</v>
      </c>
      <c r="AS737" t="s">
        <v>4431</v>
      </c>
      <c r="AT737" t="s">
        <v>78</v>
      </c>
      <c r="AU737" t="s">
        <v>78</v>
      </c>
      <c r="AV737" t="s">
        <v>78</v>
      </c>
      <c r="AW737" t="s">
        <v>78</v>
      </c>
      <c r="AX737" t="s">
        <v>78</v>
      </c>
      <c r="AY737" t="s">
        <v>78</v>
      </c>
      <c r="AZ737" t="s">
        <v>78</v>
      </c>
      <c r="BA737" t="s">
        <v>78</v>
      </c>
      <c r="BB737" t="s">
        <v>78</v>
      </c>
      <c r="BC737" t="s">
        <v>78</v>
      </c>
      <c r="BD737" t="s">
        <v>55</v>
      </c>
      <c r="BE737" t="s">
        <v>78</v>
      </c>
      <c r="BF737" t="s">
        <v>78</v>
      </c>
      <c r="BG737" t="s">
        <v>78</v>
      </c>
      <c r="BH737" t="s">
        <v>78</v>
      </c>
      <c r="BI737" t="s">
        <v>78</v>
      </c>
      <c r="BJ737" t="s">
        <v>78</v>
      </c>
      <c r="BK737" t="s">
        <v>78</v>
      </c>
      <c r="BL737" t="s">
        <v>78</v>
      </c>
      <c r="BM737" t="s">
        <v>78</v>
      </c>
      <c r="BN737" t="s">
        <v>55</v>
      </c>
      <c r="BO737" t="s">
        <v>55</v>
      </c>
      <c r="BP737" t="s">
        <v>78</v>
      </c>
      <c r="BQ737" t="s">
        <v>4468</v>
      </c>
      <c r="BR737">
        <v>1800</v>
      </c>
      <c r="BS737" s="45">
        <v>40359</v>
      </c>
      <c r="BT737" s="45">
        <v>40892</v>
      </c>
    </row>
    <row r="738" spans="1:72" x14ac:dyDescent="0.25">
      <c r="A738">
        <v>735</v>
      </c>
      <c r="B738">
        <v>47630</v>
      </c>
      <c r="C738">
        <v>54806</v>
      </c>
      <c r="D738" t="s">
        <v>3140</v>
      </c>
      <c r="E738" t="s">
        <v>7073</v>
      </c>
      <c r="F738">
        <v>1</v>
      </c>
      <c r="G738" t="s">
        <v>4420</v>
      </c>
      <c r="H738">
        <v>4</v>
      </c>
      <c r="I738" t="s">
        <v>4421</v>
      </c>
      <c r="J738">
        <v>25</v>
      </c>
      <c r="N738" t="s">
        <v>4423</v>
      </c>
      <c r="O738">
        <v>2122652</v>
      </c>
      <c r="P738">
        <v>6277879</v>
      </c>
      <c r="Q738">
        <v>3</v>
      </c>
      <c r="R738">
        <v>37.820300000000003</v>
      </c>
      <c r="S738">
        <v>-121.4825</v>
      </c>
      <c r="T738" t="s">
        <v>1634</v>
      </c>
      <c r="U738" t="s">
        <v>1265</v>
      </c>
      <c r="V738" t="s">
        <v>87</v>
      </c>
      <c r="W738" t="s">
        <v>87</v>
      </c>
      <c r="X738" t="s">
        <v>4474</v>
      </c>
      <c r="Y738" t="s">
        <v>59</v>
      </c>
      <c r="Z738" t="s">
        <v>4134</v>
      </c>
      <c r="AA738" t="s">
        <v>7074</v>
      </c>
      <c r="AB738" t="s">
        <v>69</v>
      </c>
      <c r="AC738">
        <v>40918</v>
      </c>
      <c r="AD738" t="s">
        <v>4476</v>
      </c>
      <c r="AE738" t="s">
        <v>3435</v>
      </c>
      <c r="AF738" t="s">
        <v>4960</v>
      </c>
      <c r="AG738" t="s">
        <v>3141</v>
      </c>
      <c r="AH738" t="s">
        <v>7075</v>
      </c>
      <c r="AI738" t="s">
        <v>7076</v>
      </c>
      <c r="AJ738" t="s">
        <v>3141</v>
      </c>
      <c r="AK738">
        <v>1</v>
      </c>
      <c r="AL738" t="s">
        <v>4474</v>
      </c>
      <c r="AM738" t="s">
        <v>78</v>
      </c>
      <c r="AN738">
        <v>180400030605</v>
      </c>
      <c r="AO738" t="s">
        <v>78</v>
      </c>
      <c r="AP738">
        <v>811.5</v>
      </c>
      <c r="AQ738" t="s">
        <v>78</v>
      </c>
      <c r="AR738" t="s">
        <v>4430</v>
      </c>
      <c r="AS738" t="s">
        <v>4431</v>
      </c>
      <c r="AT738" t="s">
        <v>78</v>
      </c>
      <c r="AU738" t="s">
        <v>78</v>
      </c>
      <c r="AV738" t="s">
        <v>78</v>
      </c>
      <c r="AW738" t="s">
        <v>78</v>
      </c>
      <c r="AX738" t="s">
        <v>78</v>
      </c>
      <c r="AY738" t="s">
        <v>78</v>
      </c>
      <c r="AZ738" t="s">
        <v>78</v>
      </c>
      <c r="BA738" t="s">
        <v>78</v>
      </c>
      <c r="BB738" t="s">
        <v>78</v>
      </c>
      <c r="BC738" t="s">
        <v>78</v>
      </c>
      <c r="BD738" t="s">
        <v>55</v>
      </c>
      <c r="BE738" t="s">
        <v>78</v>
      </c>
      <c r="BF738" t="s">
        <v>78</v>
      </c>
      <c r="BG738" t="s">
        <v>78</v>
      </c>
      <c r="BH738" t="s">
        <v>78</v>
      </c>
      <c r="BI738" t="s">
        <v>78</v>
      </c>
      <c r="BJ738" t="s">
        <v>78</v>
      </c>
      <c r="BK738" t="s">
        <v>78</v>
      </c>
      <c r="BL738" t="s">
        <v>78</v>
      </c>
      <c r="BM738" t="s">
        <v>78</v>
      </c>
      <c r="BN738" t="s">
        <v>55</v>
      </c>
      <c r="BO738" t="s">
        <v>55</v>
      </c>
      <c r="BP738" t="s">
        <v>78</v>
      </c>
      <c r="BQ738" t="s">
        <v>4432</v>
      </c>
      <c r="BR738">
        <v>1894</v>
      </c>
      <c r="BS738" s="45">
        <v>40358</v>
      </c>
      <c r="BT738" s="45">
        <v>40906</v>
      </c>
    </row>
    <row r="739" spans="1:72" x14ac:dyDescent="0.25">
      <c r="A739">
        <v>736</v>
      </c>
      <c r="B739">
        <v>47631</v>
      </c>
      <c r="C739">
        <v>54810</v>
      </c>
      <c r="D739" t="s">
        <v>3145</v>
      </c>
      <c r="E739" t="s">
        <v>7077</v>
      </c>
      <c r="F739">
        <v>1</v>
      </c>
      <c r="G739" t="s">
        <v>4420</v>
      </c>
      <c r="H739">
        <v>4</v>
      </c>
      <c r="I739" t="s">
        <v>4421</v>
      </c>
      <c r="J739">
        <v>25</v>
      </c>
      <c r="N739" t="s">
        <v>4423</v>
      </c>
      <c r="O739">
        <v>2122588</v>
      </c>
      <c r="P739">
        <v>6278450</v>
      </c>
      <c r="Q739">
        <v>3</v>
      </c>
      <c r="R739">
        <v>37.8202</v>
      </c>
      <c r="S739">
        <v>-121.48050000000001</v>
      </c>
      <c r="T739" t="s">
        <v>1634</v>
      </c>
      <c r="U739" t="s">
        <v>1265</v>
      </c>
      <c r="V739" t="s">
        <v>87</v>
      </c>
      <c r="W739" t="s">
        <v>87</v>
      </c>
      <c r="X739" t="s">
        <v>4474</v>
      </c>
      <c r="Y739" t="s">
        <v>59</v>
      </c>
      <c r="Z739" t="s">
        <v>4134</v>
      </c>
      <c r="AA739" t="s">
        <v>7074</v>
      </c>
      <c r="AB739" t="s">
        <v>69</v>
      </c>
      <c r="AC739">
        <v>40918</v>
      </c>
      <c r="AD739" t="s">
        <v>4476</v>
      </c>
      <c r="AE739" t="s">
        <v>3435</v>
      </c>
      <c r="AF739" t="s">
        <v>4960</v>
      </c>
      <c r="AG739" t="s">
        <v>3141</v>
      </c>
      <c r="AH739" t="s">
        <v>7078</v>
      </c>
      <c r="AI739" t="s">
        <v>7076</v>
      </c>
      <c r="AJ739" t="s">
        <v>3141</v>
      </c>
      <c r="AK739">
        <v>1</v>
      </c>
      <c r="AL739" t="s">
        <v>4474</v>
      </c>
      <c r="AM739" t="s">
        <v>78</v>
      </c>
      <c r="AN739">
        <v>180400030605</v>
      </c>
      <c r="AO739" t="s">
        <v>78</v>
      </c>
      <c r="AP739">
        <v>811.5</v>
      </c>
      <c r="AQ739" t="s">
        <v>78</v>
      </c>
      <c r="AR739" t="s">
        <v>4430</v>
      </c>
      <c r="AS739" t="s">
        <v>4431</v>
      </c>
      <c r="AT739" t="s">
        <v>78</v>
      </c>
      <c r="AU739" t="s">
        <v>78</v>
      </c>
      <c r="AV739" t="s">
        <v>78</v>
      </c>
      <c r="AW739" t="s">
        <v>78</v>
      </c>
      <c r="AX739" t="s">
        <v>78</v>
      </c>
      <c r="AY739" t="s">
        <v>78</v>
      </c>
      <c r="AZ739" t="s">
        <v>78</v>
      </c>
      <c r="BA739" t="s">
        <v>78</v>
      </c>
      <c r="BB739" t="s">
        <v>78</v>
      </c>
      <c r="BC739" t="s">
        <v>78</v>
      </c>
      <c r="BD739" t="s">
        <v>55</v>
      </c>
      <c r="BE739" t="s">
        <v>78</v>
      </c>
      <c r="BF739" t="s">
        <v>78</v>
      </c>
      <c r="BG739" t="s">
        <v>78</v>
      </c>
      <c r="BH739" t="s">
        <v>78</v>
      </c>
      <c r="BI739" t="s">
        <v>78</v>
      </c>
      <c r="BJ739" t="s">
        <v>78</v>
      </c>
      <c r="BK739" t="s">
        <v>78</v>
      </c>
      <c r="BL739" t="s">
        <v>78</v>
      </c>
      <c r="BM739" t="s">
        <v>78</v>
      </c>
      <c r="BN739" t="s">
        <v>55</v>
      </c>
      <c r="BO739" t="s">
        <v>55</v>
      </c>
      <c r="BP739" t="s">
        <v>78</v>
      </c>
      <c r="BQ739" t="s">
        <v>4432</v>
      </c>
      <c r="BR739">
        <v>1800</v>
      </c>
      <c r="BS739" s="45">
        <v>40358</v>
      </c>
      <c r="BT739" s="45">
        <v>40906</v>
      </c>
    </row>
    <row r="740" spans="1:72" x14ac:dyDescent="0.25">
      <c r="A740">
        <v>737</v>
      </c>
      <c r="B740">
        <v>47644</v>
      </c>
      <c r="C740">
        <v>54822</v>
      </c>
      <c r="D740" t="s">
        <v>3146</v>
      </c>
      <c r="E740" t="s">
        <v>7079</v>
      </c>
      <c r="F740">
        <v>1</v>
      </c>
      <c r="G740" t="s">
        <v>4420</v>
      </c>
      <c r="H740">
        <v>4</v>
      </c>
      <c r="I740" t="s">
        <v>4421</v>
      </c>
      <c r="J740">
        <v>25</v>
      </c>
      <c r="N740" t="s">
        <v>4423</v>
      </c>
      <c r="O740">
        <v>2122662</v>
      </c>
      <c r="P740">
        <v>6275823</v>
      </c>
      <c r="Q740">
        <v>3</v>
      </c>
      <c r="R740">
        <v>37.820300000000003</v>
      </c>
      <c r="S740">
        <v>-121.4896</v>
      </c>
      <c r="T740" t="s">
        <v>1634</v>
      </c>
      <c r="U740" t="s">
        <v>1265</v>
      </c>
      <c r="V740" t="s">
        <v>87</v>
      </c>
      <c r="W740" t="s">
        <v>87</v>
      </c>
      <c r="X740" t="s">
        <v>4474</v>
      </c>
      <c r="Y740" t="s">
        <v>59</v>
      </c>
      <c r="Z740" t="s">
        <v>4134</v>
      </c>
      <c r="AA740" t="s">
        <v>3147</v>
      </c>
      <c r="AB740" t="s">
        <v>69</v>
      </c>
      <c r="AC740">
        <v>40918</v>
      </c>
      <c r="AD740" t="s">
        <v>4476</v>
      </c>
      <c r="AE740" t="s">
        <v>3435</v>
      </c>
      <c r="AF740" t="s">
        <v>4960</v>
      </c>
      <c r="AG740" t="s">
        <v>3141</v>
      </c>
      <c r="AH740" t="s">
        <v>7080</v>
      </c>
      <c r="AI740" t="s">
        <v>7076</v>
      </c>
      <c r="AJ740" t="s">
        <v>3141</v>
      </c>
      <c r="AK740">
        <v>1</v>
      </c>
      <c r="AL740" t="s">
        <v>4474</v>
      </c>
      <c r="AM740" t="s">
        <v>78</v>
      </c>
      <c r="AN740">
        <v>180400030605</v>
      </c>
      <c r="AO740" t="s">
        <v>78</v>
      </c>
      <c r="AP740">
        <v>612.29999999999995</v>
      </c>
      <c r="AQ740" t="s">
        <v>78</v>
      </c>
      <c r="AR740" t="s">
        <v>4430</v>
      </c>
      <c r="AS740" t="s">
        <v>4431</v>
      </c>
      <c r="AT740" t="s">
        <v>78</v>
      </c>
      <c r="AU740" t="s">
        <v>78</v>
      </c>
      <c r="AV740" t="s">
        <v>78</v>
      </c>
      <c r="AW740" t="s">
        <v>78</v>
      </c>
      <c r="AX740" t="s">
        <v>78</v>
      </c>
      <c r="AY740" t="s">
        <v>78</v>
      </c>
      <c r="AZ740" t="s">
        <v>78</v>
      </c>
      <c r="BA740" t="s">
        <v>78</v>
      </c>
      <c r="BB740" t="s">
        <v>78</v>
      </c>
      <c r="BC740" t="s">
        <v>78</v>
      </c>
      <c r="BD740" t="s">
        <v>55</v>
      </c>
      <c r="BE740" t="s">
        <v>78</v>
      </c>
      <c r="BF740" t="s">
        <v>78</v>
      </c>
      <c r="BG740" t="s">
        <v>78</v>
      </c>
      <c r="BH740" t="s">
        <v>78</v>
      </c>
      <c r="BI740" t="s">
        <v>78</v>
      </c>
      <c r="BJ740" t="s">
        <v>78</v>
      </c>
      <c r="BK740" t="s">
        <v>78</v>
      </c>
      <c r="BL740" t="s">
        <v>78</v>
      </c>
      <c r="BM740" t="s">
        <v>78</v>
      </c>
      <c r="BN740" t="s">
        <v>55</v>
      </c>
      <c r="BO740" t="s">
        <v>55</v>
      </c>
      <c r="BP740" t="s">
        <v>78</v>
      </c>
      <c r="BQ740" t="s">
        <v>4432</v>
      </c>
      <c r="BR740">
        <v>1800</v>
      </c>
      <c r="BS740" s="45">
        <v>40358</v>
      </c>
      <c r="BT740" s="45">
        <v>41272</v>
      </c>
    </row>
    <row r="741" spans="1:72" x14ac:dyDescent="0.25">
      <c r="A741">
        <v>738</v>
      </c>
      <c r="B741">
        <v>46895</v>
      </c>
      <c r="C741">
        <v>54145</v>
      </c>
      <c r="D741" t="s">
        <v>2430</v>
      </c>
      <c r="E741" t="s">
        <v>7081</v>
      </c>
      <c r="F741">
        <v>2</v>
      </c>
      <c r="G741" t="s">
        <v>87</v>
      </c>
      <c r="H741">
        <v>5</v>
      </c>
      <c r="I741" t="s">
        <v>4421</v>
      </c>
      <c r="J741">
        <v>14</v>
      </c>
      <c r="N741" t="s">
        <v>4423</v>
      </c>
      <c r="O741">
        <v>0</v>
      </c>
      <c r="P741">
        <v>0</v>
      </c>
      <c r="Q741">
        <v>0</v>
      </c>
      <c r="R741">
        <v>38.028799999999997</v>
      </c>
      <c r="S741">
        <v>-121.4049</v>
      </c>
      <c r="T741" t="s">
        <v>596</v>
      </c>
      <c r="U741" t="s">
        <v>2402</v>
      </c>
      <c r="V741" t="s">
        <v>87</v>
      </c>
      <c r="W741" t="s">
        <v>87</v>
      </c>
      <c r="X741" t="s">
        <v>4474</v>
      </c>
      <c r="Y741" t="s">
        <v>59</v>
      </c>
      <c r="AA741" t="s">
        <v>7082</v>
      </c>
      <c r="AB741" t="s">
        <v>7083</v>
      </c>
      <c r="AC741">
        <v>40891</v>
      </c>
      <c r="AD741" t="s">
        <v>4476</v>
      </c>
      <c r="AE741" t="s">
        <v>3435</v>
      </c>
      <c r="AF741" t="s">
        <v>4870</v>
      </c>
      <c r="AG741" t="s">
        <v>2111</v>
      </c>
      <c r="AH741" t="s">
        <v>7084</v>
      </c>
      <c r="AI741" t="s">
        <v>7085</v>
      </c>
      <c r="AJ741" t="s">
        <v>2111</v>
      </c>
      <c r="AK741">
        <v>1</v>
      </c>
      <c r="AL741" t="s">
        <v>4474</v>
      </c>
      <c r="AM741" t="s">
        <v>78</v>
      </c>
      <c r="AN741">
        <v>180400030504</v>
      </c>
      <c r="AO741" t="s">
        <v>78</v>
      </c>
      <c r="AP741">
        <v>182.7</v>
      </c>
      <c r="AQ741" t="s">
        <v>78</v>
      </c>
      <c r="AR741" t="s">
        <v>4430</v>
      </c>
      <c r="AS741" t="s">
        <v>4431</v>
      </c>
      <c r="AT741" t="s">
        <v>78</v>
      </c>
      <c r="AU741" t="s">
        <v>78</v>
      </c>
      <c r="AV741" t="s">
        <v>78</v>
      </c>
      <c r="AW741" t="s">
        <v>78</v>
      </c>
      <c r="AX741" t="s">
        <v>78</v>
      </c>
      <c r="AY741" t="s">
        <v>78</v>
      </c>
      <c r="AZ741" t="s">
        <v>78</v>
      </c>
      <c r="BA741" t="s">
        <v>78</v>
      </c>
      <c r="BB741" t="s">
        <v>78</v>
      </c>
      <c r="BC741" t="s">
        <v>78</v>
      </c>
      <c r="BD741" t="s">
        <v>55</v>
      </c>
      <c r="BE741" t="s">
        <v>78</v>
      </c>
      <c r="BF741" t="s">
        <v>78</v>
      </c>
      <c r="BG741" t="s">
        <v>78</v>
      </c>
      <c r="BH741" t="s">
        <v>78</v>
      </c>
      <c r="BI741" t="s">
        <v>78</v>
      </c>
      <c r="BJ741" t="s">
        <v>78</v>
      </c>
      <c r="BK741" t="s">
        <v>78</v>
      </c>
      <c r="BL741" t="s">
        <v>78</v>
      </c>
      <c r="BM741" t="s">
        <v>78</v>
      </c>
      <c r="BN741" t="s">
        <v>55</v>
      </c>
      <c r="BO741" t="s">
        <v>55</v>
      </c>
      <c r="BP741" t="s">
        <v>78</v>
      </c>
      <c r="BQ741" t="s">
        <v>4468</v>
      </c>
      <c r="BR741">
        <v>1800</v>
      </c>
      <c r="BS741" s="45" t="s">
        <v>78</v>
      </c>
      <c r="BT741" s="45" t="s">
        <v>78</v>
      </c>
    </row>
    <row r="742" spans="1:72" x14ac:dyDescent="0.25">
      <c r="A742">
        <v>739</v>
      </c>
      <c r="B742">
        <v>54505</v>
      </c>
      <c r="C742">
        <v>58406</v>
      </c>
      <c r="D742" t="s">
        <v>3967</v>
      </c>
      <c r="E742" t="s">
        <v>7086</v>
      </c>
      <c r="F742">
        <v>0</v>
      </c>
      <c r="H742">
        <v>0</v>
      </c>
      <c r="J742">
        <v>0</v>
      </c>
      <c r="O742">
        <v>2190871</v>
      </c>
      <c r="P742">
        <v>6310806</v>
      </c>
      <c r="Q742">
        <v>3</v>
      </c>
      <c r="R742">
        <v>38.008600000000001</v>
      </c>
      <c r="S742">
        <v>-121.3707</v>
      </c>
      <c r="T742" t="s">
        <v>57</v>
      </c>
      <c r="U742" t="s">
        <v>1606</v>
      </c>
      <c r="V742" t="s">
        <v>87</v>
      </c>
      <c r="W742" t="s">
        <v>87</v>
      </c>
      <c r="X742" t="s">
        <v>4474</v>
      </c>
      <c r="Y742" t="s">
        <v>59</v>
      </c>
      <c r="Z742" t="s">
        <v>4889</v>
      </c>
      <c r="AC742">
        <v>41369</v>
      </c>
      <c r="AD742" t="s">
        <v>4476</v>
      </c>
      <c r="AE742" t="s">
        <v>3435</v>
      </c>
      <c r="AF742" t="s">
        <v>4870</v>
      </c>
      <c r="AG742" t="s">
        <v>3968</v>
      </c>
      <c r="AH742" t="s">
        <v>7087</v>
      </c>
      <c r="AJ742" t="s">
        <v>3968</v>
      </c>
      <c r="AK742">
        <v>1</v>
      </c>
      <c r="AL742" t="s">
        <v>4474</v>
      </c>
      <c r="AM742" t="s">
        <v>78</v>
      </c>
      <c r="AN742">
        <v>180400030504</v>
      </c>
      <c r="AO742" t="s">
        <v>78</v>
      </c>
      <c r="AP742">
        <v>300</v>
      </c>
      <c r="AQ742" t="s">
        <v>78</v>
      </c>
      <c r="AR742" t="s">
        <v>4430</v>
      </c>
      <c r="AS742" t="s">
        <v>4431</v>
      </c>
      <c r="AT742" t="s">
        <v>78</v>
      </c>
      <c r="AU742" t="s">
        <v>78</v>
      </c>
      <c r="AV742" t="s">
        <v>78</v>
      </c>
      <c r="AW742" t="s">
        <v>78</v>
      </c>
      <c r="AX742" t="s">
        <v>78</v>
      </c>
      <c r="AY742" t="s">
        <v>78</v>
      </c>
      <c r="AZ742" t="s">
        <v>78</v>
      </c>
      <c r="BA742" t="s">
        <v>78</v>
      </c>
      <c r="BB742" t="s">
        <v>78</v>
      </c>
      <c r="BC742" t="s">
        <v>78</v>
      </c>
      <c r="BD742" t="s">
        <v>55</v>
      </c>
      <c r="BE742" t="s">
        <v>78</v>
      </c>
      <c r="BF742" t="s">
        <v>78</v>
      </c>
      <c r="BG742" t="s">
        <v>78</v>
      </c>
      <c r="BH742" t="s">
        <v>78</v>
      </c>
      <c r="BI742" t="s">
        <v>78</v>
      </c>
      <c r="BJ742" t="s">
        <v>78</v>
      </c>
      <c r="BK742" t="s">
        <v>78</v>
      </c>
      <c r="BL742" t="s">
        <v>78</v>
      </c>
      <c r="BM742" t="s">
        <v>78</v>
      </c>
      <c r="BN742" t="s">
        <v>55</v>
      </c>
      <c r="BO742" t="s">
        <v>55</v>
      </c>
      <c r="BP742" t="s">
        <v>78</v>
      </c>
      <c r="BQ742" t="s">
        <v>4468</v>
      </c>
      <c r="BR742">
        <v>1800</v>
      </c>
      <c r="BS742" s="45">
        <v>40365</v>
      </c>
      <c r="BT742" s="45">
        <v>41172</v>
      </c>
    </row>
    <row r="743" spans="1:72" x14ac:dyDescent="0.25">
      <c r="A743">
        <v>740</v>
      </c>
      <c r="B743">
        <v>46515</v>
      </c>
      <c r="C743">
        <v>53895</v>
      </c>
      <c r="D743" t="s">
        <v>2286</v>
      </c>
      <c r="E743" t="s">
        <v>7088</v>
      </c>
      <c r="F743">
        <v>0</v>
      </c>
      <c r="H743">
        <v>0</v>
      </c>
      <c r="J743">
        <v>0</v>
      </c>
      <c r="O743">
        <v>2237087</v>
      </c>
      <c r="P743">
        <v>6271914</v>
      </c>
      <c r="Q743">
        <v>3</v>
      </c>
      <c r="R743">
        <v>38.134399999999999</v>
      </c>
      <c r="S743">
        <v>-121.5074</v>
      </c>
      <c r="T743" t="s">
        <v>1634</v>
      </c>
      <c r="U743" t="s">
        <v>3778</v>
      </c>
      <c r="V743" t="s">
        <v>87</v>
      </c>
      <c r="W743" t="s">
        <v>87</v>
      </c>
      <c r="X743" t="s">
        <v>4474</v>
      </c>
      <c r="Y743" t="s">
        <v>59</v>
      </c>
      <c r="Z743" t="s">
        <v>4613</v>
      </c>
      <c r="AA743" t="s">
        <v>7089</v>
      </c>
      <c r="AB743" t="s">
        <v>7090</v>
      </c>
      <c r="AC743">
        <v>40851</v>
      </c>
      <c r="AD743" t="s">
        <v>4476</v>
      </c>
      <c r="AE743" t="s">
        <v>4558</v>
      </c>
      <c r="AF743" t="s">
        <v>5180</v>
      </c>
      <c r="AG743" t="s">
        <v>1756</v>
      </c>
      <c r="AH743" t="s">
        <v>7091</v>
      </c>
      <c r="AJ743" t="s">
        <v>1756</v>
      </c>
      <c r="AK743">
        <v>1</v>
      </c>
      <c r="AL743" t="s">
        <v>4474</v>
      </c>
      <c r="AM743" t="s">
        <v>78</v>
      </c>
      <c r="AN743">
        <v>180400121106</v>
      </c>
      <c r="AO743" t="s">
        <v>78</v>
      </c>
      <c r="AP743">
        <v>258.39999999999998</v>
      </c>
      <c r="AQ743" t="s">
        <v>78</v>
      </c>
      <c r="AR743" t="s">
        <v>4430</v>
      </c>
      <c r="AS743" t="s">
        <v>4431</v>
      </c>
      <c r="AT743" t="s">
        <v>78</v>
      </c>
      <c r="AU743" t="s">
        <v>78</v>
      </c>
      <c r="AV743" t="s">
        <v>78</v>
      </c>
      <c r="AW743" t="s">
        <v>78</v>
      </c>
      <c r="AX743" t="s">
        <v>78</v>
      </c>
      <c r="AY743" t="s">
        <v>78</v>
      </c>
      <c r="AZ743" t="s">
        <v>78</v>
      </c>
      <c r="BA743" t="s">
        <v>78</v>
      </c>
      <c r="BB743" t="s">
        <v>78</v>
      </c>
      <c r="BC743" t="s">
        <v>78</v>
      </c>
      <c r="BD743" t="s">
        <v>55</v>
      </c>
      <c r="BE743" t="s">
        <v>78</v>
      </c>
      <c r="BF743" t="s">
        <v>78</v>
      </c>
      <c r="BG743" t="s">
        <v>78</v>
      </c>
      <c r="BH743" t="s">
        <v>78</v>
      </c>
      <c r="BI743" t="s">
        <v>78</v>
      </c>
      <c r="BJ743" t="s">
        <v>78</v>
      </c>
      <c r="BK743" t="s">
        <v>78</v>
      </c>
      <c r="BL743" t="s">
        <v>78</v>
      </c>
      <c r="BM743" t="s">
        <v>78</v>
      </c>
      <c r="BN743" t="s">
        <v>55</v>
      </c>
      <c r="BO743" t="s">
        <v>55</v>
      </c>
      <c r="BP743" t="s">
        <v>78</v>
      </c>
      <c r="BQ743" t="s">
        <v>4432</v>
      </c>
      <c r="BR743">
        <v>1800</v>
      </c>
      <c r="BS743" s="45">
        <v>40358</v>
      </c>
      <c r="BT743" s="45">
        <v>40851</v>
      </c>
    </row>
    <row r="744" spans="1:72" x14ac:dyDescent="0.25">
      <c r="A744">
        <v>741</v>
      </c>
      <c r="B744">
        <v>46562</v>
      </c>
      <c r="C744">
        <v>53947</v>
      </c>
      <c r="D744" t="s">
        <v>2317</v>
      </c>
      <c r="E744" t="s">
        <v>7092</v>
      </c>
      <c r="F744">
        <v>1</v>
      </c>
      <c r="G744" t="s">
        <v>4420</v>
      </c>
      <c r="H744">
        <v>6</v>
      </c>
      <c r="I744" t="s">
        <v>4421</v>
      </c>
      <c r="J744">
        <v>29</v>
      </c>
      <c r="L744" t="s">
        <v>4422</v>
      </c>
      <c r="N744" t="s">
        <v>4423</v>
      </c>
      <c r="O744">
        <v>2122969</v>
      </c>
      <c r="P744">
        <v>6319090</v>
      </c>
      <c r="Q744">
        <v>3</v>
      </c>
      <c r="R744">
        <v>37.822299999999998</v>
      </c>
      <c r="S744">
        <v>-121.3399</v>
      </c>
      <c r="T744" t="s">
        <v>1634</v>
      </c>
      <c r="U744" t="s">
        <v>627</v>
      </c>
      <c r="V744" t="s">
        <v>87</v>
      </c>
      <c r="W744" t="s">
        <v>87</v>
      </c>
      <c r="X744" t="s">
        <v>4474</v>
      </c>
      <c r="Y744" t="s">
        <v>59</v>
      </c>
      <c r="Z744" t="s">
        <v>4222</v>
      </c>
      <c r="AA744" t="s">
        <v>2320</v>
      </c>
      <c r="AB744" t="s">
        <v>69</v>
      </c>
      <c r="AC744">
        <v>40856</v>
      </c>
      <c r="AD744" t="s">
        <v>4476</v>
      </c>
      <c r="AE744" t="s">
        <v>3435</v>
      </c>
      <c r="AF744" t="s">
        <v>5052</v>
      </c>
      <c r="AG744" t="s">
        <v>2318</v>
      </c>
      <c r="AH744" t="s">
        <v>7093</v>
      </c>
      <c r="AI744" t="s">
        <v>7094</v>
      </c>
      <c r="AJ744" t="s">
        <v>2319</v>
      </c>
      <c r="AK744">
        <v>1</v>
      </c>
      <c r="AL744" t="s">
        <v>4474</v>
      </c>
      <c r="AM744" t="s">
        <v>78</v>
      </c>
      <c r="AN744">
        <v>180400030601</v>
      </c>
      <c r="AO744" t="s">
        <v>78</v>
      </c>
      <c r="AP744">
        <v>255</v>
      </c>
      <c r="AQ744" t="s">
        <v>78</v>
      </c>
      <c r="AR744" t="s">
        <v>4430</v>
      </c>
      <c r="AS744" t="s">
        <v>4431</v>
      </c>
      <c r="AT744" t="s">
        <v>78</v>
      </c>
      <c r="AU744" t="s">
        <v>78</v>
      </c>
      <c r="AV744" t="s">
        <v>78</v>
      </c>
      <c r="AW744" t="s">
        <v>78</v>
      </c>
      <c r="AX744" t="s">
        <v>78</v>
      </c>
      <c r="AY744" t="s">
        <v>78</v>
      </c>
      <c r="AZ744" t="s">
        <v>78</v>
      </c>
      <c r="BA744" t="s">
        <v>78</v>
      </c>
      <c r="BB744" t="s">
        <v>78</v>
      </c>
      <c r="BC744" t="s">
        <v>78</v>
      </c>
      <c r="BD744" t="s">
        <v>55</v>
      </c>
      <c r="BE744" t="s">
        <v>78</v>
      </c>
      <c r="BF744" t="s">
        <v>78</v>
      </c>
      <c r="BG744" t="s">
        <v>78</v>
      </c>
      <c r="BH744" t="s">
        <v>78</v>
      </c>
      <c r="BI744" t="s">
        <v>78</v>
      </c>
      <c r="BJ744" t="s">
        <v>78</v>
      </c>
      <c r="BK744" t="s">
        <v>78</v>
      </c>
      <c r="BL744" t="s">
        <v>78</v>
      </c>
      <c r="BM744" t="s">
        <v>78</v>
      </c>
      <c r="BN744" t="s">
        <v>55</v>
      </c>
      <c r="BO744" t="s">
        <v>55</v>
      </c>
      <c r="BP744" t="s">
        <v>78</v>
      </c>
      <c r="BQ744" t="s">
        <v>4468</v>
      </c>
      <c r="BR744">
        <v>1800</v>
      </c>
      <c r="BS744" s="45">
        <v>40350</v>
      </c>
      <c r="BT744" s="45">
        <v>40856</v>
      </c>
    </row>
    <row r="745" spans="1:72" x14ac:dyDescent="0.25">
      <c r="A745">
        <v>742</v>
      </c>
      <c r="B745">
        <v>46566</v>
      </c>
      <c r="C745">
        <v>53951</v>
      </c>
      <c r="D745" t="s">
        <v>1959</v>
      </c>
      <c r="E745" t="s">
        <v>7095</v>
      </c>
      <c r="F745">
        <v>4</v>
      </c>
      <c r="G745" t="s">
        <v>87</v>
      </c>
      <c r="H745">
        <v>5</v>
      </c>
      <c r="I745" t="s">
        <v>4421</v>
      </c>
      <c r="J745">
        <v>12</v>
      </c>
      <c r="L745" t="s">
        <v>4422</v>
      </c>
      <c r="M745" t="s">
        <v>4434</v>
      </c>
      <c r="N745" t="s">
        <v>4423</v>
      </c>
      <c r="O745">
        <v>2268489</v>
      </c>
      <c r="P745">
        <v>6303244</v>
      </c>
      <c r="Q745">
        <v>3</v>
      </c>
      <c r="R745">
        <v>38.221499999999999</v>
      </c>
      <c r="S745">
        <v>-121.39960000000001</v>
      </c>
      <c r="T745" t="s">
        <v>1373</v>
      </c>
      <c r="U745" t="s">
        <v>306</v>
      </c>
      <c r="V745" t="s">
        <v>87</v>
      </c>
      <c r="W745" t="s">
        <v>87</v>
      </c>
      <c r="X745" t="s">
        <v>4474</v>
      </c>
      <c r="Y745" t="s">
        <v>59</v>
      </c>
      <c r="Z745" t="s">
        <v>4859</v>
      </c>
      <c r="AA745" t="s">
        <v>1961</v>
      </c>
      <c r="AC745">
        <v>40856</v>
      </c>
      <c r="AD745" t="s">
        <v>4476</v>
      </c>
      <c r="AE745" t="s">
        <v>4558</v>
      </c>
      <c r="AF745" t="s">
        <v>5046</v>
      </c>
      <c r="AG745" t="s">
        <v>1960</v>
      </c>
      <c r="AH745" t="s">
        <v>7096</v>
      </c>
      <c r="AI745" t="s">
        <v>7097</v>
      </c>
      <c r="AJ745" t="s">
        <v>1960</v>
      </c>
      <c r="AK745">
        <v>1</v>
      </c>
      <c r="AL745" t="s">
        <v>4474</v>
      </c>
      <c r="AM745" t="s">
        <v>78</v>
      </c>
      <c r="AN745">
        <v>180400121102</v>
      </c>
      <c r="AO745" t="s">
        <v>78</v>
      </c>
      <c r="AP745">
        <v>265</v>
      </c>
      <c r="AQ745" t="s">
        <v>78</v>
      </c>
      <c r="AR745" t="s">
        <v>4430</v>
      </c>
      <c r="AS745" t="s">
        <v>4431</v>
      </c>
      <c r="AT745" t="s">
        <v>78</v>
      </c>
      <c r="AU745" t="s">
        <v>78</v>
      </c>
      <c r="AV745" t="s">
        <v>78</v>
      </c>
      <c r="AW745" t="s">
        <v>78</v>
      </c>
      <c r="AX745" t="s">
        <v>78</v>
      </c>
      <c r="AY745" t="s">
        <v>78</v>
      </c>
      <c r="AZ745" t="s">
        <v>78</v>
      </c>
      <c r="BA745" t="s">
        <v>78</v>
      </c>
      <c r="BB745" t="s">
        <v>78</v>
      </c>
      <c r="BC745" t="s">
        <v>78</v>
      </c>
      <c r="BD745" t="s">
        <v>55</v>
      </c>
      <c r="BE745" t="s">
        <v>78</v>
      </c>
      <c r="BF745" t="s">
        <v>78</v>
      </c>
      <c r="BG745" t="s">
        <v>78</v>
      </c>
      <c r="BH745" t="s">
        <v>78</v>
      </c>
      <c r="BI745" t="s">
        <v>78</v>
      </c>
      <c r="BJ745" t="s">
        <v>78</v>
      </c>
      <c r="BK745" t="s">
        <v>78</v>
      </c>
      <c r="BL745" t="s">
        <v>78</v>
      </c>
      <c r="BM745" t="s">
        <v>78</v>
      </c>
      <c r="BN745" t="s">
        <v>55</v>
      </c>
      <c r="BO745" t="s">
        <v>55</v>
      </c>
      <c r="BP745" t="s">
        <v>78</v>
      </c>
      <c r="BQ745" t="s">
        <v>4468</v>
      </c>
      <c r="BR745">
        <v>1800</v>
      </c>
      <c r="BS745" s="45">
        <v>40354</v>
      </c>
      <c r="BT745" s="45">
        <v>40856</v>
      </c>
    </row>
    <row r="746" spans="1:72" x14ac:dyDescent="0.25">
      <c r="A746">
        <v>743</v>
      </c>
      <c r="B746">
        <v>47645</v>
      </c>
      <c r="C746">
        <v>54600</v>
      </c>
      <c r="D746" t="s">
        <v>3361</v>
      </c>
      <c r="E746" t="s">
        <v>7098</v>
      </c>
      <c r="F746">
        <v>2</v>
      </c>
      <c r="G746" t="s">
        <v>87</v>
      </c>
      <c r="H746">
        <v>5</v>
      </c>
      <c r="I746" t="s">
        <v>4421</v>
      </c>
      <c r="J746">
        <v>30</v>
      </c>
      <c r="L746" t="s">
        <v>4435</v>
      </c>
      <c r="M746" t="s">
        <v>4434</v>
      </c>
      <c r="N746" t="s">
        <v>4423</v>
      </c>
      <c r="O746">
        <v>2183468</v>
      </c>
      <c r="P746">
        <v>6283019</v>
      </c>
      <c r="Q746">
        <v>3</v>
      </c>
      <c r="R746">
        <v>37.987499999999997</v>
      </c>
      <c r="S746">
        <v>-121.4669</v>
      </c>
      <c r="T746" t="s">
        <v>128</v>
      </c>
      <c r="U746" t="s">
        <v>3362</v>
      </c>
      <c r="V746" t="s">
        <v>87</v>
      </c>
      <c r="W746" t="s">
        <v>87</v>
      </c>
      <c r="X746" t="s">
        <v>4474</v>
      </c>
      <c r="Y746" t="s">
        <v>59</v>
      </c>
      <c r="Z746" t="s">
        <v>4853</v>
      </c>
      <c r="AA746" t="s">
        <v>3363</v>
      </c>
      <c r="AB746" t="s">
        <v>7099</v>
      </c>
      <c r="AC746">
        <v>40918</v>
      </c>
      <c r="AD746" t="s">
        <v>4476</v>
      </c>
      <c r="AE746" t="s">
        <v>3435</v>
      </c>
      <c r="AF746" t="s">
        <v>4884</v>
      </c>
      <c r="AG746" t="s">
        <v>243</v>
      </c>
      <c r="AH746" t="s">
        <v>7100</v>
      </c>
      <c r="AI746" t="s">
        <v>7101</v>
      </c>
      <c r="AJ746" t="s">
        <v>243</v>
      </c>
      <c r="AK746">
        <v>1</v>
      </c>
      <c r="AL746" t="s">
        <v>4474</v>
      </c>
      <c r="AM746" t="s">
        <v>78</v>
      </c>
      <c r="AN746">
        <v>180400030503</v>
      </c>
      <c r="AO746" t="s">
        <v>78</v>
      </c>
      <c r="AP746" t="s">
        <v>78</v>
      </c>
      <c r="AQ746" t="s">
        <v>78</v>
      </c>
      <c r="AR746" t="s">
        <v>4430</v>
      </c>
      <c r="AS746" t="s">
        <v>4431</v>
      </c>
      <c r="AT746" t="s">
        <v>78</v>
      </c>
      <c r="AU746" t="s">
        <v>78</v>
      </c>
      <c r="AV746" t="s">
        <v>78</v>
      </c>
      <c r="AW746" t="s">
        <v>78</v>
      </c>
      <c r="AX746" t="s">
        <v>78</v>
      </c>
      <c r="AY746" t="s">
        <v>78</v>
      </c>
      <c r="AZ746" t="s">
        <v>78</v>
      </c>
      <c r="BA746" t="s">
        <v>78</v>
      </c>
      <c r="BB746" t="s">
        <v>78</v>
      </c>
      <c r="BC746" t="s">
        <v>78</v>
      </c>
      <c r="BD746" t="s">
        <v>55</v>
      </c>
      <c r="BE746" t="s">
        <v>78</v>
      </c>
      <c r="BF746" t="s">
        <v>78</v>
      </c>
      <c r="BG746" t="s">
        <v>78</v>
      </c>
      <c r="BH746" t="s">
        <v>78</v>
      </c>
      <c r="BI746" t="s">
        <v>78</v>
      </c>
      <c r="BJ746" t="s">
        <v>78</v>
      </c>
      <c r="BK746" t="s">
        <v>78</v>
      </c>
      <c r="BL746" t="s">
        <v>78</v>
      </c>
      <c r="BM746" t="s">
        <v>78</v>
      </c>
      <c r="BN746" t="s">
        <v>55</v>
      </c>
      <c r="BO746" t="s">
        <v>55</v>
      </c>
      <c r="BP746" t="s">
        <v>78</v>
      </c>
      <c r="BQ746" t="s">
        <v>4432</v>
      </c>
      <c r="BR746">
        <v>1800</v>
      </c>
      <c r="BS746" s="45">
        <v>40359</v>
      </c>
      <c r="BT746" s="45">
        <v>40899</v>
      </c>
    </row>
    <row r="747" spans="1:72" x14ac:dyDescent="0.25">
      <c r="A747">
        <v>744</v>
      </c>
      <c r="B747">
        <v>47646</v>
      </c>
      <c r="C747">
        <v>54824</v>
      </c>
      <c r="D747" t="s">
        <v>3148</v>
      </c>
      <c r="E747" t="s">
        <v>7102</v>
      </c>
      <c r="F747">
        <v>2</v>
      </c>
      <c r="G747" t="s">
        <v>87</v>
      </c>
      <c r="H747">
        <v>3</v>
      </c>
      <c r="I747" t="s">
        <v>4421</v>
      </c>
      <c r="J747">
        <v>19</v>
      </c>
      <c r="L747" t="s">
        <v>4422</v>
      </c>
      <c r="N747" t="s">
        <v>4423</v>
      </c>
      <c r="O747">
        <v>2192371</v>
      </c>
      <c r="P747">
        <v>6221631</v>
      </c>
      <c r="Q747">
        <v>3</v>
      </c>
      <c r="R747">
        <v>38.01</v>
      </c>
      <c r="S747">
        <v>-121.6803</v>
      </c>
      <c r="T747" t="s">
        <v>3151</v>
      </c>
      <c r="U747" t="s">
        <v>3150</v>
      </c>
      <c r="V747" t="s">
        <v>87</v>
      </c>
      <c r="W747" t="s">
        <v>87</v>
      </c>
      <c r="X747" t="s">
        <v>4474</v>
      </c>
      <c r="Y747" t="s">
        <v>94</v>
      </c>
      <c r="Z747" t="s">
        <v>6979</v>
      </c>
      <c r="AA747" t="s">
        <v>3152</v>
      </c>
      <c r="AB747" t="s">
        <v>7103</v>
      </c>
      <c r="AC747">
        <v>40918</v>
      </c>
      <c r="AD747" t="s">
        <v>4476</v>
      </c>
      <c r="AE747" t="s">
        <v>3435</v>
      </c>
      <c r="AF747" t="s">
        <v>4574</v>
      </c>
      <c r="AG747" t="s">
        <v>3149</v>
      </c>
      <c r="AH747" t="s">
        <v>7104</v>
      </c>
      <c r="AI747" t="s">
        <v>7105</v>
      </c>
      <c r="AJ747" t="s">
        <v>3149</v>
      </c>
      <c r="AK747">
        <v>1</v>
      </c>
      <c r="AL747" t="s">
        <v>4474</v>
      </c>
      <c r="AM747" t="s">
        <v>78</v>
      </c>
      <c r="AN747">
        <v>180400030803</v>
      </c>
      <c r="AO747" t="s">
        <v>78</v>
      </c>
      <c r="AP747">
        <v>200</v>
      </c>
      <c r="AQ747" t="s">
        <v>78</v>
      </c>
      <c r="AR747" t="s">
        <v>4430</v>
      </c>
      <c r="AS747" t="s">
        <v>4431</v>
      </c>
      <c r="AT747" t="s">
        <v>78</v>
      </c>
      <c r="AU747" t="s">
        <v>78</v>
      </c>
      <c r="AV747" t="s">
        <v>78</v>
      </c>
      <c r="AW747" t="s">
        <v>78</v>
      </c>
      <c r="AX747" t="s">
        <v>78</v>
      </c>
      <c r="AY747" t="s">
        <v>78</v>
      </c>
      <c r="AZ747" t="s">
        <v>78</v>
      </c>
      <c r="BA747" t="s">
        <v>78</v>
      </c>
      <c r="BB747" t="s">
        <v>78</v>
      </c>
      <c r="BC747" t="s">
        <v>78</v>
      </c>
      <c r="BD747" t="s">
        <v>55</v>
      </c>
      <c r="BE747" t="s">
        <v>78</v>
      </c>
      <c r="BF747" t="s">
        <v>78</v>
      </c>
      <c r="BG747" t="s">
        <v>78</v>
      </c>
      <c r="BH747" t="s">
        <v>78</v>
      </c>
      <c r="BI747" t="s">
        <v>78</v>
      </c>
      <c r="BJ747" t="s">
        <v>78</v>
      </c>
      <c r="BK747" t="s">
        <v>78</v>
      </c>
      <c r="BL747" t="s">
        <v>78</v>
      </c>
      <c r="BM747" t="s">
        <v>78</v>
      </c>
      <c r="BN747" t="s">
        <v>55</v>
      </c>
      <c r="BO747" t="s">
        <v>78</v>
      </c>
      <c r="BP747" t="s">
        <v>78</v>
      </c>
      <c r="BQ747" t="s">
        <v>4432</v>
      </c>
      <c r="BR747">
        <v>2003</v>
      </c>
      <c r="BS747" s="45">
        <v>40385</v>
      </c>
      <c r="BT747" s="45">
        <v>40906</v>
      </c>
    </row>
    <row r="748" spans="1:72" x14ac:dyDescent="0.25">
      <c r="A748">
        <v>745</v>
      </c>
      <c r="B748">
        <v>47647</v>
      </c>
      <c r="C748">
        <v>54825</v>
      </c>
      <c r="D748" t="s">
        <v>3154</v>
      </c>
      <c r="E748" t="s">
        <v>7106</v>
      </c>
      <c r="F748">
        <v>2</v>
      </c>
      <c r="G748" t="s">
        <v>87</v>
      </c>
      <c r="H748">
        <v>3</v>
      </c>
      <c r="I748" t="s">
        <v>4421</v>
      </c>
      <c r="J748">
        <v>20</v>
      </c>
      <c r="N748" t="s">
        <v>4423</v>
      </c>
      <c r="O748">
        <v>2187975</v>
      </c>
      <c r="P748">
        <v>6224936</v>
      </c>
      <c r="Q748">
        <v>3</v>
      </c>
      <c r="R748">
        <v>37.997999999999998</v>
      </c>
      <c r="S748">
        <v>-121.6686</v>
      </c>
      <c r="T748" t="s">
        <v>3151</v>
      </c>
      <c r="U748" t="s">
        <v>3155</v>
      </c>
      <c r="V748" t="s">
        <v>87</v>
      </c>
      <c r="W748" t="s">
        <v>87</v>
      </c>
      <c r="X748" t="s">
        <v>4474</v>
      </c>
      <c r="Y748" t="s">
        <v>94</v>
      </c>
      <c r="Z748" t="s">
        <v>7051</v>
      </c>
      <c r="AA748" t="s">
        <v>3156</v>
      </c>
      <c r="AB748" t="s">
        <v>7107</v>
      </c>
      <c r="AC748">
        <v>40918</v>
      </c>
      <c r="AD748" t="s">
        <v>4476</v>
      </c>
      <c r="AE748" t="s">
        <v>3435</v>
      </c>
      <c r="AF748" t="s">
        <v>4574</v>
      </c>
      <c r="AG748" t="s">
        <v>3149</v>
      </c>
      <c r="AH748" t="s">
        <v>7108</v>
      </c>
      <c r="AI748" t="s">
        <v>6982</v>
      </c>
      <c r="AJ748" t="s">
        <v>3149</v>
      </c>
      <c r="AK748">
        <v>1</v>
      </c>
      <c r="AL748" t="s">
        <v>4474</v>
      </c>
      <c r="AM748" t="s">
        <v>78</v>
      </c>
      <c r="AN748">
        <v>180400030803</v>
      </c>
      <c r="AO748" t="s">
        <v>78</v>
      </c>
      <c r="AP748">
        <v>100</v>
      </c>
      <c r="AQ748" t="s">
        <v>78</v>
      </c>
      <c r="AR748" t="s">
        <v>4430</v>
      </c>
      <c r="AS748" t="s">
        <v>4431</v>
      </c>
      <c r="AT748" t="s">
        <v>78</v>
      </c>
      <c r="AU748" t="s">
        <v>78</v>
      </c>
      <c r="AV748" t="s">
        <v>78</v>
      </c>
      <c r="AW748" t="s">
        <v>78</v>
      </c>
      <c r="AX748" t="s">
        <v>78</v>
      </c>
      <c r="AY748" t="s">
        <v>78</v>
      </c>
      <c r="AZ748" t="s">
        <v>78</v>
      </c>
      <c r="BA748" t="s">
        <v>78</v>
      </c>
      <c r="BB748" t="s">
        <v>78</v>
      </c>
      <c r="BC748" t="s">
        <v>78</v>
      </c>
      <c r="BD748" t="s">
        <v>55</v>
      </c>
      <c r="BE748" t="s">
        <v>78</v>
      </c>
      <c r="BF748" t="s">
        <v>78</v>
      </c>
      <c r="BG748" t="s">
        <v>78</v>
      </c>
      <c r="BH748" t="s">
        <v>78</v>
      </c>
      <c r="BI748" t="s">
        <v>78</v>
      </c>
      <c r="BJ748" t="s">
        <v>78</v>
      </c>
      <c r="BK748" t="s">
        <v>78</v>
      </c>
      <c r="BL748" t="s">
        <v>78</v>
      </c>
      <c r="BM748" t="s">
        <v>78</v>
      </c>
      <c r="BN748" t="s">
        <v>55</v>
      </c>
      <c r="BO748" t="s">
        <v>78</v>
      </c>
      <c r="BP748" t="s">
        <v>78</v>
      </c>
      <c r="BQ748" t="s">
        <v>4468</v>
      </c>
      <c r="BR748">
        <v>2003</v>
      </c>
      <c r="BS748" s="45">
        <v>40385</v>
      </c>
      <c r="BT748" s="45">
        <v>40906</v>
      </c>
    </row>
    <row r="749" spans="1:72" x14ac:dyDescent="0.25">
      <c r="A749">
        <v>746</v>
      </c>
      <c r="B749">
        <v>46623</v>
      </c>
      <c r="C749">
        <v>53991</v>
      </c>
      <c r="D749" t="s">
        <v>2346</v>
      </c>
      <c r="E749" t="s">
        <v>7109</v>
      </c>
      <c r="F749">
        <v>0</v>
      </c>
      <c r="H749">
        <v>0</v>
      </c>
      <c r="J749">
        <v>0</v>
      </c>
      <c r="O749">
        <v>2160949</v>
      </c>
      <c r="P749">
        <v>6263701</v>
      </c>
      <c r="Q749">
        <v>3</v>
      </c>
      <c r="R749">
        <v>37.9251</v>
      </c>
      <c r="S749">
        <v>-121.5331</v>
      </c>
      <c r="T749" t="s">
        <v>1634</v>
      </c>
      <c r="U749" t="s">
        <v>604</v>
      </c>
      <c r="V749" t="s">
        <v>87</v>
      </c>
      <c r="W749" t="s">
        <v>87</v>
      </c>
      <c r="X749" t="s">
        <v>4474</v>
      </c>
      <c r="Y749" t="s">
        <v>59</v>
      </c>
      <c r="Z749" t="s">
        <v>4242</v>
      </c>
      <c r="AA749" t="s">
        <v>2349</v>
      </c>
      <c r="AB749" t="s">
        <v>69</v>
      </c>
      <c r="AC749">
        <v>40862</v>
      </c>
      <c r="AD749" t="s">
        <v>4476</v>
      </c>
      <c r="AE749" t="s">
        <v>3435</v>
      </c>
      <c r="AF749" t="s">
        <v>5169</v>
      </c>
      <c r="AG749" t="s">
        <v>2347</v>
      </c>
      <c r="AH749" t="s">
        <v>7110</v>
      </c>
      <c r="AJ749" t="s">
        <v>2348</v>
      </c>
      <c r="AK749">
        <v>1</v>
      </c>
      <c r="AL749" t="s">
        <v>4474</v>
      </c>
      <c r="AM749" t="s">
        <v>78</v>
      </c>
      <c r="AN749">
        <v>180400030904</v>
      </c>
      <c r="AO749" t="s">
        <v>78</v>
      </c>
      <c r="AP749">
        <v>137.5</v>
      </c>
      <c r="AQ749" t="s">
        <v>78</v>
      </c>
      <c r="AR749" t="s">
        <v>4430</v>
      </c>
      <c r="AS749" t="s">
        <v>4431</v>
      </c>
      <c r="AT749" t="s">
        <v>78</v>
      </c>
      <c r="AU749" t="s">
        <v>78</v>
      </c>
      <c r="AV749" t="s">
        <v>78</v>
      </c>
      <c r="AW749" t="s">
        <v>78</v>
      </c>
      <c r="AX749" t="s">
        <v>78</v>
      </c>
      <c r="AY749" t="s">
        <v>78</v>
      </c>
      <c r="AZ749" t="s">
        <v>78</v>
      </c>
      <c r="BA749" t="s">
        <v>78</v>
      </c>
      <c r="BB749" t="s">
        <v>78</v>
      </c>
      <c r="BC749" t="s">
        <v>78</v>
      </c>
      <c r="BD749" t="s">
        <v>55</v>
      </c>
      <c r="BE749" t="s">
        <v>78</v>
      </c>
      <c r="BF749" t="s">
        <v>78</v>
      </c>
      <c r="BG749" t="s">
        <v>78</v>
      </c>
      <c r="BH749" t="s">
        <v>78</v>
      </c>
      <c r="BI749" t="s">
        <v>78</v>
      </c>
      <c r="BJ749" t="s">
        <v>78</v>
      </c>
      <c r="BK749" t="s">
        <v>78</v>
      </c>
      <c r="BL749" t="s">
        <v>78</v>
      </c>
      <c r="BM749" t="s">
        <v>78</v>
      </c>
      <c r="BN749" t="s">
        <v>55</v>
      </c>
      <c r="BO749" t="s">
        <v>55</v>
      </c>
      <c r="BP749" t="s">
        <v>78</v>
      </c>
      <c r="BQ749" t="s">
        <v>4432</v>
      </c>
      <c r="BR749">
        <v>1800</v>
      </c>
      <c r="BS749" s="45">
        <v>40359</v>
      </c>
      <c r="BT749" s="45">
        <v>40862</v>
      </c>
    </row>
    <row r="750" spans="1:72" x14ac:dyDescent="0.25">
      <c r="A750">
        <v>747</v>
      </c>
      <c r="B750">
        <v>47158</v>
      </c>
      <c r="C750">
        <v>54301</v>
      </c>
      <c r="D750" t="s">
        <v>2745</v>
      </c>
      <c r="E750" t="s">
        <v>7111</v>
      </c>
      <c r="F750">
        <v>0</v>
      </c>
      <c r="H750">
        <v>0</v>
      </c>
      <c r="J750">
        <v>0</v>
      </c>
      <c r="O750">
        <v>2168669</v>
      </c>
      <c r="P750">
        <v>6289169</v>
      </c>
      <c r="Q750">
        <v>3</v>
      </c>
      <c r="R750">
        <v>37.947000000000003</v>
      </c>
      <c r="S750">
        <v>-121.44499999999999</v>
      </c>
      <c r="T750" t="s">
        <v>1639</v>
      </c>
      <c r="U750" t="s">
        <v>641</v>
      </c>
      <c r="V750" t="s">
        <v>87</v>
      </c>
      <c r="W750" t="s">
        <v>87</v>
      </c>
      <c r="X750" t="s">
        <v>4474</v>
      </c>
      <c r="Y750" t="s">
        <v>59</v>
      </c>
      <c r="Z750" t="s">
        <v>4853</v>
      </c>
      <c r="AA750" t="s">
        <v>2746</v>
      </c>
      <c r="AB750" t="s">
        <v>69</v>
      </c>
      <c r="AC750">
        <v>40898</v>
      </c>
      <c r="AD750" t="s">
        <v>4476</v>
      </c>
      <c r="AE750" t="s">
        <v>3435</v>
      </c>
      <c r="AF750" t="s">
        <v>4870</v>
      </c>
      <c r="AG750" t="s">
        <v>1701</v>
      </c>
      <c r="AH750" t="s">
        <v>7112</v>
      </c>
      <c r="AJ750" t="s">
        <v>1702</v>
      </c>
      <c r="AK750">
        <v>1</v>
      </c>
      <c r="AL750" t="s">
        <v>4474</v>
      </c>
      <c r="AM750" t="s">
        <v>78</v>
      </c>
      <c r="AN750">
        <v>180400030504</v>
      </c>
      <c r="AO750" t="s">
        <v>78</v>
      </c>
      <c r="AP750">
        <v>95</v>
      </c>
      <c r="AQ750" t="s">
        <v>78</v>
      </c>
      <c r="AR750" t="s">
        <v>4430</v>
      </c>
      <c r="AS750" t="s">
        <v>4431</v>
      </c>
      <c r="AT750" t="s">
        <v>78</v>
      </c>
      <c r="AU750" t="s">
        <v>78</v>
      </c>
      <c r="AV750" t="s">
        <v>78</v>
      </c>
      <c r="AW750" t="s">
        <v>78</v>
      </c>
      <c r="AX750" t="s">
        <v>78</v>
      </c>
      <c r="AY750" t="s">
        <v>78</v>
      </c>
      <c r="AZ750" t="s">
        <v>78</v>
      </c>
      <c r="BA750" t="s">
        <v>78</v>
      </c>
      <c r="BB750" t="s">
        <v>78</v>
      </c>
      <c r="BC750" t="s">
        <v>78</v>
      </c>
      <c r="BD750" t="s">
        <v>55</v>
      </c>
      <c r="BE750" t="s">
        <v>78</v>
      </c>
      <c r="BF750" t="s">
        <v>78</v>
      </c>
      <c r="BG750" t="s">
        <v>78</v>
      </c>
      <c r="BH750" t="s">
        <v>78</v>
      </c>
      <c r="BI750" t="s">
        <v>78</v>
      </c>
      <c r="BJ750" t="s">
        <v>78</v>
      </c>
      <c r="BK750" t="s">
        <v>78</v>
      </c>
      <c r="BL750" t="s">
        <v>78</v>
      </c>
      <c r="BM750" t="s">
        <v>78</v>
      </c>
      <c r="BN750" t="s">
        <v>55</v>
      </c>
      <c r="BO750" t="s">
        <v>55</v>
      </c>
      <c r="BP750" t="s">
        <v>78</v>
      </c>
      <c r="BQ750" t="s">
        <v>4468</v>
      </c>
      <c r="BR750">
        <v>1800</v>
      </c>
      <c r="BS750" s="45">
        <v>40358</v>
      </c>
      <c r="BT750" s="45">
        <v>40891</v>
      </c>
    </row>
    <row r="751" spans="1:72" x14ac:dyDescent="0.25">
      <c r="A751">
        <v>748</v>
      </c>
      <c r="B751">
        <v>47160</v>
      </c>
      <c r="C751">
        <v>54306</v>
      </c>
      <c r="D751" t="s">
        <v>2755</v>
      </c>
      <c r="E751" t="s">
        <v>7113</v>
      </c>
      <c r="F751">
        <v>2</v>
      </c>
      <c r="G751" t="s">
        <v>87</v>
      </c>
      <c r="H751">
        <v>5</v>
      </c>
      <c r="I751" t="s">
        <v>4421</v>
      </c>
      <c r="J751">
        <v>5</v>
      </c>
      <c r="N751" t="s">
        <v>4423</v>
      </c>
      <c r="O751">
        <v>2206306</v>
      </c>
      <c r="P751">
        <v>6286150</v>
      </c>
      <c r="Q751">
        <v>3</v>
      </c>
      <c r="R751">
        <v>38.0503</v>
      </c>
      <c r="S751">
        <v>-121.4568</v>
      </c>
      <c r="T751" t="s">
        <v>1634</v>
      </c>
      <c r="U751" t="s">
        <v>1791</v>
      </c>
      <c r="V751" t="s">
        <v>87</v>
      </c>
      <c r="W751" t="s">
        <v>87</v>
      </c>
      <c r="X751" t="s">
        <v>4474</v>
      </c>
      <c r="Y751" t="s">
        <v>59</v>
      </c>
      <c r="Z751" t="s">
        <v>4334</v>
      </c>
      <c r="AA751" t="s">
        <v>2752</v>
      </c>
      <c r="AB751" t="s">
        <v>7114</v>
      </c>
      <c r="AC751">
        <v>40898</v>
      </c>
      <c r="AD751" t="s">
        <v>4476</v>
      </c>
      <c r="AE751" t="s">
        <v>3435</v>
      </c>
      <c r="AF751" t="s">
        <v>4870</v>
      </c>
      <c r="AG751" t="s">
        <v>2750</v>
      </c>
      <c r="AH751" t="s">
        <v>7115</v>
      </c>
      <c r="AI751" t="s">
        <v>7116</v>
      </c>
      <c r="AJ751" t="s">
        <v>2751</v>
      </c>
      <c r="AK751">
        <v>1</v>
      </c>
      <c r="AL751" t="s">
        <v>4474</v>
      </c>
      <c r="AM751" t="s">
        <v>78</v>
      </c>
      <c r="AN751">
        <v>180400030504</v>
      </c>
      <c r="AO751" t="s">
        <v>78</v>
      </c>
      <c r="AP751">
        <v>121</v>
      </c>
      <c r="AQ751" t="s">
        <v>78</v>
      </c>
      <c r="AR751" t="s">
        <v>4430</v>
      </c>
      <c r="AS751" t="s">
        <v>4431</v>
      </c>
      <c r="AT751" t="s">
        <v>78</v>
      </c>
      <c r="AU751" t="s">
        <v>78</v>
      </c>
      <c r="AV751" t="s">
        <v>78</v>
      </c>
      <c r="AW751" t="s">
        <v>78</v>
      </c>
      <c r="AX751" t="s">
        <v>78</v>
      </c>
      <c r="AY751" t="s">
        <v>78</v>
      </c>
      <c r="AZ751" t="s">
        <v>78</v>
      </c>
      <c r="BA751" t="s">
        <v>78</v>
      </c>
      <c r="BB751" t="s">
        <v>78</v>
      </c>
      <c r="BC751" t="s">
        <v>78</v>
      </c>
      <c r="BD751" t="s">
        <v>55</v>
      </c>
      <c r="BE751" t="s">
        <v>78</v>
      </c>
      <c r="BF751" t="s">
        <v>78</v>
      </c>
      <c r="BG751" t="s">
        <v>78</v>
      </c>
      <c r="BH751" t="s">
        <v>78</v>
      </c>
      <c r="BI751" t="s">
        <v>78</v>
      </c>
      <c r="BJ751" t="s">
        <v>78</v>
      </c>
      <c r="BK751" t="s">
        <v>78</v>
      </c>
      <c r="BL751" t="s">
        <v>78</v>
      </c>
      <c r="BM751" t="s">
        <v>78</v>
      </c>
      <c r="BN751" t="s">
        <v>55</v>
      </c>
      <c r="BO751" t="s">
        <v>55</v>
      </c>
      <c r="BP751" t="s">
        <v>78</v>
      </c>
      <c r="BQ751" t="s">
        <v>4468</v>
      </c>
      <c r="BR751">
        <v>1800</v>
      </c>
      <c r="BS751" s="45">
        <v>40359</v>
      </c>
      <c r="BT751" s="45">
        <v>40891</v>
      </c>
    </row>
    <row r="752" spans="1:72" x14ac:dyDescent="0.25">
      <c r="A752">
        <v>749</v>
      </c>
      <c r="B752">
        <v>47163</v>
      </c>
      <c r="C752">
        <v>54309</v>
      </c>
      <c r="D752" t="s">
        <v>2757</v>
      </c>
      <c r="E752" t="s">
        <v>7117</v>
      </c>
      <c r="F752">
        <v>2</v>
      </c>
      <c r="G752" t="s">
        <v>87</v>
      </c>
      <c r="H752">
        <v>5</v>
      </c>
      <c r="I752" t="s">
        <v>4421</v>
      </c>
      <c r="J752">
        <v>8</v>
      </c>
      <c r="N752" t="s">
        <v>4423</v>
      </c>
      <c r="O752">
        <v>2202708</v>
      </c>
      <c r="P752">
        <v>6288664</v>
      </c>
      <c r="Q752">
        <v>3</v>
      </c>
      <c r="R752">
        <v>38.040500000000002</v>
      </c>
      <c r="S752">
        <v>-121.44799999999999</v>
      </c>
      <c r="T752" t="s">
        <v>1634</v>
      </c>
      <c r="U752" t="s">
        <v>1791</v>
      </c>
      <c r="V752" t="s">
        <v>87</v>
      </c>
      <c r="W752" t="s">
        <v>87</v>
      </c>
      <c r="X752" t="s">
        <v>4474</v>
      </c>
      <c r="Y752" t="s">
        <v>59</v>
      </c>
      <c r="Z752" t="s">
        <v>4334</v>
      </c>
      <c r="AA752" t="s">
        <v>2752</v>
      </c>
      <c r="AB752" t="s">
        <v>7118</v>
      </c>
      <c r="AC752">
        <v>40898</v>
      </c>
      <c r="AD752" t="s">
        <v>4476</v>
      </c>
      <c r="AE752" t="s">
        <v>3435</v>
      </c>
      <c r="AF752" t="s">
        <v>4870</v>
      </c>
      <c r="AG752" t="s">
        <v>2750</v>
      </c>
      <c r="AH752" t="s">
        <v>7119</v>
      </c>
      <c r="AI752" t="s">
        <v>7120</v>
      </c>
      <c r="AJ752" t="s">
        <v>2751</v>
      </c>
      <c r="AK752">
        <v>1</v>
      </c>
      <c r="AL752" t="s">
        <v>4474</v>
      </c>
      <c r="AM752" t="s">
        <v>78</v>
      </c>
      <c r="AN752">
        <v>180400030504</v>
      </c>
      <c r="AO752" t="s">
        <v>78</v>
      </c>
      <c r="AP752">
        <v>70.5</v>
      </c>
      <c r="AQ752" t="s">
        <v>78</v>
      </c>
      <c r="AR752" t="s">
        <v>4430</v>
      </c>
      <c r="AS752" t="s">
        <v>4431</v>
      </c>
      <c r="AT752" t="s">
        <v>78</v>
      </c>
      <c r="AU752" t="s">
        <v>78</v>
      </c>
      <c r="AV752" t="s">
        <v>78</v>
      </c>
      <c r="AW752" t="s">
        <v>78</v>
      </c>
      <c r="AX752" t="s">
        <v>78</v>
      </c>
      <c r="AY752" t="s">
        <v>78</v>
      </c>
      <c r="AZ752" t="s">
        <v>78</v>
      </c>
      <c r="BA752" t="s">
        <v>78</v>
      </c>
      <c r="BB752" t="s">
        <v>78</v>
      </c>
      <c r="BC752" t="s">
        <v>78</v>
      </c>
      <c r="BD752" t="s">
        <v>55</v>
      </c>
      <c r="BE752" t="s">
        <v>78</v>
      </c>
      <c r="BF752" t="s">
        <v>78</v>
      </c>
      <c r="BG752" t="s">
        <v>78</v>
      </c>
      <c r="BH752" t="s">
        <v>78</v>
      </c>
      <c r="BI752" t="s">
        <v>78</v>
      </c>
      <c r="BJ752" t="s">
        <v>78</v>
      </c>
      <c r="BK752" t="s">
        <v>78</v>
      </c>
      <c r="BL752" t="s">
        <v>78</v>
      </c>
      <c r="BM752" t="s">
        <v>78</v>
      </c>
      <c r="BN752" t="s">
        <v>55</v>
      </c>
      <c r="BO752" t="s">
        <v>55</v>
      </c>
      <c r="BP752" t="s">
        <v>78</v>
      </c>
      <c r="BQ752" t="s">
        <v>4468</v>
      </c>
      <c r="BR752">
        <v>1800</v>
      </c>
      <c r="BS752" s="45">
        <v>40359</v>
      </c>
      <c r="BT752" s="45">
        <v>40891</v>
      </c>
    </row>
    <row r="753" spans="1:72" x14ac:dyDescent="0.25">
      <c r="A753">
        <v>750</v>
      </c>
      <c r="B753">
        <v>47164</v>
      </c>
      <c r="C753">
        <v>54312</v>
      </c>
      <c r="D753" t="s">
        <v>2758</v>
      </c>
      <c r="E753" t="s">
        <v>7121</v>
      </c>
      <c r="F753">
        <v>2</v>
      </c>
      <c r="G753" t="s">
        <v>87</v>
      </c>
      <c r="H753">
        <v>4</v>
      </c>
      <c r="I753" t="s">
        <v>4421</v>
      </c>
      <c r="J753">
        <v>12</v>
      </c>
      <c r="N753" t="s">
        <v>4423</v>
      </c>
      <c r="O753">
        <v>2201694</v>
      </c>
      <c r="P753">
        <v>6279902</v>
      </c>
      <c r="Q753">
        <v>3</v>
      </c>
      <c r="R753">
        <v>38.037399999999998</v>
      </c>
      <c r="S753">
        <v>-121.47839999999999</v>
      </c>
      <c r="T753" t="s">
        <v>1634</v>
      </c>
      <c r="U753" t="s">
        <v>57</v>
      </c>
      <c r="V753" t="s">
        <v>87</v>
      </c>
      <c r="W753" t="s">
        <v>87</v>
      </c>
      <c r="X753" t="s">
        <v>4474</v>
      </c>
      <c r="Y753" t="s">
        <v>59</v>
      </c>
      <c r="Z753" t="s">
        <v>4334</v>
      </c>
      <c r="AA753" t="s">
        <v>2759</v>
      </c>
      <c r="AB753" t="s">
        <v>7122</v>
      </c>
      <c r="AC753">
        <v>40898</v>
      </c>
      <c r="AD753" t="s">
        <v>4476</v>
      </c>
      <c r="AE753" t="s">
        <v>3435</v>
      </c>
      <c r="AF753" t="s">
        <v>4870</v>
      </c>
      <c r="AG753" t="s">
        <v>2750</v>
      </c>
      <c r="AH753" t="s">
        <v>7123</v>
      </c>
      <c r="AI753" t="s">
        <v>7124</v>
      </c>
      <c r="AJ753" t="s">
        <v>2751</v>
      </c>
      <c r="AK753">
        <v>1</v>
      </c>
      <c r="AL753" t="s">
        <v>4474</v>
      </c>
      <c r="AM753" t="s">
        <v>78</v>
      </c>
      <c r="AN753">
        <v>180400030504</v>
      </c>
      <c r="AO753" t="s">
        <v>78</v>
      </c>
      <c r="AP753">
        <v>62.2</v>
      </c>
      <c r="AQ753" t="s">
        <v>78</v>
      </c>
      <c r="AR753" t="s">
        <v>4430</v>
      </c>
      <c r="AS753" t="s">
        <v>4431</v>
      </c>
      <c r="AT753" t="s">
        <v>78</v>
      </c>
      <c r="AU753" t="s">
        <v>78</v>
      </c>
      <c r="AV753" t="s">
        <v>78</v>
      </c>
      <c r="AW753" t="s">
        <v>78</v>
      </c>
      <c r="AX753" t="s">
        <v>78</v>
      </c>
      <c r="AY753" t="s">
        <v>78</v>
      </c>
      <c r="AZ753" t="s">
        <v>78</v>
      </c>
      <c r="BA753" t="s">
        <v>78</v>
      </c>
      <c r="BB753" t="s">
        <v>78</v>
      </c>
      <c r="BC753" t="s">
        <v>78</v>
      </c>
      <c r="BD753" t="s">
        <v>55</v>
      </c>
      <c r="BE753" t="s">
        <v>78</v>
      </c>
      <c r="BF753" t="s">
        <v>78</v>
      </c>
      <c r="BG753" t="s">
        <v>78</v>
      </c>
      <c r="BH753" t="s">
        <v>78</v>
      </c>
      <c r="BI753" t="s">
        <v>78</v>
      </c>
      <c r="BJ753" t="s">
        <v>78</v>
      </c>
      <c r="BK753" t="s">
        <v>78</v>
      </c>
      <c r="BL753" t="s">
        <v>78</v>
      </c>
      <c r="BM753" t="s">
        <v>78</v>
      </c>
      <c r="BN753" t="s">
        <v>55</v>
      </c>
      <c r="BO753" t="s">
        <v>55</v>
      </c>
      <c r="BP753" t="s">
        <v>78</v>
      </c>
      <c r="BQ753" t="s">
        <v>4468</v>
      </c>
      <c r="BR753">
        <v>1800</v>
      </c>
      <c r="BS753" s="45">
        <v>40359</v>
      </c>
      <c r="BT753" s="45">
        <v>40891</v>
      </c>
    </row>
    <row r="754" spans="1:72" x14ac:dyDescent="0.25">
      <c r="A754">
        <v>751</v>
      </c>
      <c r="B754">
        <v>47165</v>
      </c>
      <c r="C754">
        <v>54315</v>
      </c>
      <c r="D754" t="s">
        <v>2760</v>
      </c>
      <c r="E754" t="s">
        <v>7125</v>
      </c>
      <c r="F754">
        <v>2</v>
      </c>
      <c r="G754" t="s">
        <v>87</v>
      </c>
      <c r="H754">
        <v>5</v>
      </c>
      <c r="I754" t="s">
        <v>4421</v>
      </c>
      <c r="J754">
        <v>8</v>
      </c>
      <c r="N754" t="s">
        <v>4423</v>
      </c>
      <c r="O754">
        <v>2202447</v>
      </c>
      <c r="P754">
        <v>6289359</v>
      </c>
      <c r="Q754">
        <v>3</v>
      </c>
      <c r="R754">
        <v>38.0398</v>
      </c>
      <c r="S754">
        <v>-121.4456</v>
      </c>
      <c r="T754" t="s">
        <v>1634</v>
      </c>
      <c r="U754" t="s">
        <v>1791</v>
      </c>
      <c r="V754" t="s">
        <v>87</v>
      </c>
      <c r="W754" t="s">
        <v>87</v>
      </c>
      <c r="X754" t="s">
        <v>4474</v>
      </c>
      <c r="Y754" t="s">
        <v>59</v>
      </c>
      <c r="Z754" t="s">
        <v>4334</v>
      </c>
      <c r="AA754" t="s">
        <v>2752</v>
      </c>
      <c r="AB754" t="s">
        <v>7126</v>
      </c>
      <c r="AC754">
        <v>40898</v>
      </c>
      <c r="AD754" t="s">
        <v>4476</v>
      </c>
      <c r="AE754" t="s">
        <v>3435</v>
      </c>
      <c r="AF754" t="s">
        <v>4870</v>
      </c>
      <c r="AG754" t="s">
        <v>2750</v>
      </c>
      <c r="AH754" t="s">
        <v>7127</v>
      </c>
      <c r="AI754" t="s">
        <v>7120</v>
      </c>
      <c r="AJ754" t="s">
        <v>2751</v>
      </c>
      <c r="AK754">
        <v>1</v>
      </c>
      <c r="AL754" t="s">
        <v>4474</v>
      </c>
      <c r="AM754" t="s">
        <v>78</v>
      </c>
      <c r="AN754">
        <v>180400030504</v>
      </c>
      <c r="AO754" t="s">
        <v>78</v>
      </c>
      <c r="AP754">
        <v>72.5</v>
      </c>
      <c r="AQ754" t="s">
        <v>78</v>
      </c>
      <c r="AR754" t="s">
        <v>4430</v>
      </c>
      <c r="AS754" t="s">
        <v>4431</v>
      </c>
      <c r="AT754" t="s">
        <v>78</v>
      </c>
      <c r="AU754" t="s">
        <v>78</v>
      </c>
      <c r="AV754" t="s">
        <v>78</v>
      </c>
      <c r="AW754" t="s">
        <v>78</v>
      </c>
      <c r="AX754" t="s">
        <v>78</v>
      </c>
      <c r="AY754" t="s">
        <v>78</v>
      </c>
      <c r="AZ754" t="s">
        <v>78</v>
      </c>
      <c r="BA754" t="s">
        <v>78</v>
      </c>
      <c r="BB754" t="s">
        <v>78</v>
      </c>
      <c r="BC754" t="s">
        <v>78</v>
      </c>
      <c r="BD754" t="s">
        <v>55</v>
      </c>
      <c r="BE754" t="s">
        <v>78</v>
      </c>
      <c r="BF754" t="s">
        <v>78</v>
      </c>
      <c r="BG754" t="s">
        <v>78</v>
      </c>
      <c r="BH754" t="s">
        <v>78</v>
      </c>
      <c r="BI754" t="s">
        <v>78</v>
      </c>
      <c r="BJ754" t="s">
        <v>78</v>
      </c>
      <c r="BK754" t="s">
        <v>78</v>
      </c>
      <c r="BL754" t="s">
        <v>78</v>
      </c>
      <c r="BM754" t="s">
        <v>78</v>
      </c>
      <c r="BN754" t="s">
        <v>55</v>
      </c>
      <c r="BO754" t="s">
        <v>55</v>
      </c>
      <c r="BP754" t="s">
        <v>78</v>
      </c>
      <c r="BQ754" t="s">
        <v>4468</v>
      </c>
      <c r="BR754">
        <v>1800</v>
      </c>
      <c r="BS754" s="45">
        <v>40359</v>
      </c>
      <c r="BT754" s="45">
        <v>40891</v>
      </c>
    </row>
    <row r="755" spans="1:72" x14ac:dyDescent="0.25">
      <c r="A755">
        <v>752</v>
      </c>
      <c r="B755">
        <v>47166</v>
      </c>
      <c r="C755">
        <v>54316</v>
      </c>
      <c r="D755" t="s">
        <v>2761</v>
      </c>
      <c r="E755" t="s">
        <v>7128</v>
      </c>
      <c r="F755">
        <v>2</v>
      </c>
      <c r="G755" t="s">
        <v>87</v>
      </c>
      <c r="H755">
        <v>5</v>
      </c>
      <c r="I755" t="s">
        <v>4421</v>
      </c>
      <c r="J755">
        <v>7</v>
      </c>
      <c r="N755" t="s">
        <v>4423</v>
      </c>
      <c r="O755">
        <v>2201461</v>
      </c>
      <c r="P755">
        <v>6280817</v>
      </c>
      <c r="Q755">
        <v>3</v>
      </c>
      <c r="R755">
        <v>38.036799999999999</v>
      </c>
      <c r="S755">
        <v>-121.4752</v>
      </c>
      <c r="T755" t="s">
        <v>1634</v>
      </c>
      <c r="U755" t="s">
        <v>57</v>
      </c>
      <c r="V755" t="s">
        <v>87</v>
      </c>
      <c r="W755" t="s">
        <v>87</v>
      </c>
      <c r="X755" t="s">
        <v>4474</v>
      </c>
      <c r="Y755" t="s">
        <v>59</v>
      </c>
      <c r="Z755" t="s">
        <v>4334</v>
      </c>
      <c r="AA755" t="s">
        <v>2759</v>
      </c>
      <c r="AB755" t="s">
        <v>7129</v>
      </c>
      <c r="AC755">
        <v>40898</v>
      </c>
      <c r="AD755" t="s">
        <v>4476</v>
      </c>
      <c r="AE755" t="s">
        <v>3435</v>
      </c>
      <c r="AF755" t="s">
        <v>4870</v>
      </c>
      <c r="AG755" t="s">
        <v>2750</v>
      </c>
      <c r="AH755" t="s">
        <v>7130</v>
      </c>
      <c r="AI755" t="s">
        <v>7131</v>
      </c>
      <c r="AJ755" t="s">
        <v>2751</v>
      </c>
      <c r="AK755">
        <v>1</v>
      </c>
      <c r="AL755" t="s">
        <v>4474</v>
      </c>
      <c r="AM755" t="s">
        <v>78</v>
      </c>
      <c r="AN755">
        <v>180400030504</v>
      </c>
      <c r="AO755" t="s">
        <v>78</v>
      </c>
      <c r="AP755">
        <v>80.599999999999994</v>
      </c>
      <c r="AQ755" t="s">
        <v>78</v>
      </c>
      <c r="AR755" t="s">
        <v>4430</v>
      </c>
      <c r="AS755" t="s">
        <v>4431</v>
      </c>
      <c r="AT755" t="s">
        <v>78</v>
      </c>
      <c r="AU755" t="s">
        <v>78</v>
      </c>
      <c r="AV755" t="s">
        <v>78</v>
      </c>
      <c r="AW755" t="s">
        <v>78</v>
      </c>
      <c r="AX755" t="s">
        <v>78</v>
      </c>
      <c r="AY755" t="s">
        <v>78</v>
      </c>
      <c r="AZ755" t="s">
        <v>78</v>
      </c>
      <c r="BA755" t="s">
        <v>78</v>
      </c>
      <c r="BB755" t="s">
        <v>78</v>
      </c>
      <c r="BC755" t="s">
        <v>78</v>
      </c>
      <c r="BD755" t="s">
        <v>55</v>
      </c>
      <c r="BE755" t="s">
        <v>78</v>
      </c>
      <c r="BF755" t="s">
        <v>78</v>
      </c>
      <c r="BG755" t="s">
        <v>78</v>
      </c>
      <c r="BH755" t="s">
        <v>78</v>
      </c>
      <c r="BI755" t="s">
        <v>78</v>
      </c>
      <c r="BJ755" t="s">
        <v>78</v>
      </c>
      <c r="BK755" t="s">
        <v>78</v>
      </c>
      <c r="BL755" t="s">
        <v>78</v>
      </c>
      <c r="BM755" t="s">
        <v>78</v>
      </c>
      <c r="BN755" t="s">
        <v>55</v>
      </c>
      <c r="BO755" t="s">
        <v>55</v>
      </c>
      <c r="BP755" t="s">
        <v>78</v>
      </c>
      <c r="BQ755" t="s">
        <v>4468</v>
      </c>
      <c r="BR755">
        <v>1800</v>
      </c>
      <c r="BS755" s="45">
        <v>40359</v>
      </c>
      <c r="BT755" s="45">
        <v>40891</v>
      </c>
    </row>
    <row r="756" spans="1:72" x14ac:dyDescent="0.25">
      <c r="A756">
        <v>753</v>
      </c>
      <c r="B756">
        <v>50514</v>
      </c>
      <c r="C756">
        <v>58138</v>
      </c>
      <c r="D756" t="s">
        <v>3337</v>
      </c>
      <c r="E756" t="s">
        <v>7132</v>
      </c>
      <c r="F756">
        <v>2</v>
      </c>
      <c r="G756" t="s">
        <v>87</v>
      </c>
      <c r="H756">
        <v>4</v>
      </c>
      <c r="I756" t="s">
        <v>4421</v>
      </c>
      <c r="J756">
        <v>35</v>
      </c>
      <c r="L756" t="s">
        <v>4448</v>
      </c>
      <c r="M756" t="s">
        <v>4434</v>
      </c>
      <c r="N756" t="s">
        <v>4423</v>
      </c>
      <c r="O756">
        <v>2180118</v>
      </c>
      <c r="P756">
        <v>6269886</v>
      </c>
      <c r="Q756">
        <v>3</v>
      </c>
      <c r="R756">
        <v>37.977899999999998</v>
      </c>
      <c r="S756">
        <v>-121.5123</v>
      </c>
      <c r="T756" t="s">
        <v>57</v>
      </c>
      <c r="U756" t="s">
        <v>6072</v>
      </c>
      <c r="V756" t="s">
        <v>87</v>
      </c>
      <c r="W756" t="s">
        <v>87</v>
      </c>
      <c r="X756" t="s">
        <v>4474</v>
      </c>
      <c r="Y756" t="s">
        <v>59</v>
      </c>
      <c r="Z756" t="s">
        <v>4242</v>
      </c>
      <c r="AA756" t="s">
        <v>3326</v>
      </c>
      <c r="AB756" t="s">
        <v>7133</v>
      </c>
      <c r="AC756">
        <v>41156</v>
      </c>
      <c r="AD756" t="s">
        <v>4476</v>
      </c>
      <c r="AE756" t="s">
        <v>3435</v>
      </c>
      <c r="AF756" t="s">
        <v>4927</v>
      </c>
      <c r="AG756" t="s">
        <v>3261</v>
      </c>
      <c r="AH756" t="s">
        <v>7134</v>
      </c>
      <c r="AI756" t="s">
        <v>7135</v>
      </c>
      <c r="AJ756" t="s">
        <v>3261</v>
      </c>
      <c r="AK756">
        <v>1</v>
      </c>
      <c r="AL756" t="s">
        <v>4474</v>
      </c>
      <c r="AM756" t="s">
        <v>78</v>
      </c>
      <c r="AN756">
        <v>180400030906</v>
      </c>
      <c r="AO756" t="s">
        <v>78</v>
      </c>
      <c r="AP756" t="s">
        <v>78</v>
      </c>
      <c r="AQ756" t="s">
        <v>78</v>
      </c>
      <c r="AR756" t="s">
        <v>4430</v>
      </c>
      <c r="AS756" t="s">
        <v>4431</v>
      </c>
      <c r="AT756" t="s">
        <v>78</v>
      </c>
      <c r="AU756" t="s">
        <v>78</v>
      </c>
      <c r="AV756" t="s">
        <v>78</v>
      </c>
      <c r="AW756" t="s">
        <v>78</v>
      </c>
      <c r="AX756" t="s">
        <v>78</v>
      </c>
      <c r="AY756" t="s">
        <v>78</v>
      </c>
      <c r="AZ756" t="s">
        <v>78</v>
      </c>
      <c r="BA756" t="s">
        <v>78</v>
      </c>
      <c r="BB756" t="s">
        <v>78</v>
      </c>
      <c r="BC756" t="s">
        <v>78</v>
      </c>
      <c r="BD756" t="s">
        <v>55</v>
      </c>
      <c r="BE756" t="s">
        <v>78</v>
      </c>
      <c r="BF756" t="s">
        <v>78</v>
      </c>
      <c r="BG756" t="s">
        <v>78</v>
      </c>
      <c r="BH756" t="s">
        <v>78</v>
      </c>
      <c r="BI756" t="s">
        <v>78</v>
      </c>
      <c r="BJ756" t="s">
        <v>78</v>
      </c>
      <c r="BK756" t="s">
        <v>78</v>
      </c>
      <c r="BL756" t="s">
        <v>78</v>
      </c>
      <c r="BM756" t="s">
        <v>78</v>
      </c>
      <c r="BN756" t="s">
        <v>55</v>
      </c>
      <c r="BO756" t="s">
        <v>55</v>
      </c>
      <c r="BP756" t="s">
        <v>78</v>
      </c>
      <c r="BQ756" t="s">
        <v>4432</v>
      </c>
      <c r="BR756">
        <v>1800</v>
      </c>
      <c r="BS756" s="45">
        <v>40359</v>
      </c>
      <c r="BT756" s="45">
        <v>41156</v>
      </c>
    </row>
    <row r="757" spans="1:72" x14ac:dyDescent="0.25">
      <c r="A757">
        <v>754</v>
      </c>
      <c r="B757">
        <v>46653</v>
      </c>
      <c r="C757">
        <v>54064</v>
      </c>
      <c r="D757" t="s">
        <v>2379</v>
      </c>
      <c r="E757" t="s">
        <v>7136</v>
      </c>
      <c r="F757">
        <v>0</v>
      </c>
      <c r="H757">
        <v>0</v>
      </c>
      <c r="J757">
        <v>0</v>
      </c>
      <c r="O757">
        <v>2155935</v>
      </c>
      <c r="P757">
        <v>6304047</v>
      </c>
      <c r="Q757">
        <v>3</v>
      </c>
      <c r="R757">
        <v>37.912500000000001</v>
      </c>
      <c r="S757">
        <v>-121.393</v>
      </c>
      <c r="T757" t="s">
        <v>1634</v>
      </c>
      <c r="U757" t="s">
        <v>2358</v>
      </c>
      <c r="V757" t="s">
        <v>87</v>
      </c>
      <c r="W757" t="s">
        <v>87</v>
      </c>
      <c r="X757" t="s">
        <v>4474</v>
      </c>
      <c r="Y757" t="s">
        <v>59</v>
      </c>
      <c r="Z757" t="s">
        <v>4853</v>
      </c>
      <c r="AA757" t="s">
        <v>7137</v>
      </c>
      <c r="AB757" t="s">
        <v>760</v>
      </c>
      <c r="AC757">
        <v>40869</v>
      </c>
      <c r="AD757" t="s">
        <v>4476</v>
      </c>
      <c r="AE757" t="s">
        <v>3435</v>
      </c>
      <c r="AF757" t="s">
        <v>4905</v>
      </c>
      <c r="AG757" t="s">
        <v>2356</v>
      </c>
      <c r="AH757" t="s">
        <v>7138</v>
      </c>
      <c r="AJ757" t="s">
        <v>2357</v>
      </c>
      <c r="AK757" t="s">
        <v>78</v>
      </c>
      <c r="AL757" t="s">
        <v>78</v>
      </c>
      <c r="AM757" t="s">
        <v>78</v>
      </c>
      <c r="AN757" t="s">
        <v>78</v>
      </c>
      <c r="AO757" t="s">
        <v>78</v>
      </c>
      <c r="AP757" t="s">
        <v>78</v>
      </c>
      <c r="AQ757" t="s">
        <v>78</v>
      </c>
      <c r="AR757" t="s">
        <v>4430</v>
      </c>
      <c r="AS757" t="s">
        <v>4529</v>
      </c>
      <c r="AT757" t="s">
        <v>78</v>
      </c>
      <c r="AU757" t="s">
        <v>78</v>
      </c>
      <c r="AV757" t="s">
        <v>78</v>
      </c>
      <c r="AW757" t="s">
        <v>78</v>
      </c>
      <c r="AX757" t="s">
        <v>78</v>
      </c>
      <c r="AY757" t="s">
        <v>78</v>
      </c>
      <c r="AZ757" t="s">
        <v>78</v>
      </c>
      <c r="BA757" t="s">
        <v>78</v>
      </c>
      <c r="BB757" t="s">
        <v>78</v>
      </c>
      <c r="BC757" t="s">
        <v>78</v>
      </c>
      <c r="BD757" t="s">
        <v>55</v>
      </c>
      <c r="BE757" t="s">
        <v>78</v>
      </c>
      <c r="BF757" t="s">
        <v>78</v>
      </c>
      <c r="BG757" t="s">
        <v>78</v>
      </c>
      <c r="BH757" t="s">
        <v>78</v>
      </c>
      <c r="BI757" t="s">
        <v>78</v>
      </c>
      <c r="BJ757" t="s">
        <v>78</v>
      </c>
      <c r="BK757" t="s">
        <v>78</v>
      </c>
      <c r="BL757" t="s">
        <v>78</v>
      </c>
      <c r="BM757" t="s">
        <v>78</v>
      </c>
      <c r="BN757" t="s">
        <v>55</v>
      </c>
      <c r="BO757" t="s">
        <v>55</v>
      </c>
      <c r="BP757" t="s">
        <v>78</v>
      </c>
      <c r="BQ757" t="s">
        <v>4468</v>
      </c>
      <c r="BR757">
        <v>1800</v>
      </c>
      <c r="BS757" s="45">
        <v>40359</v>
      </c>
      <c r="BT757" s="45">
        <v>40863</v>
      </c>
    </row>
    <row r="758" spans="1:72" x14ac:dyDescent="0.25">
      <c r="A758">
        <v>755</v>
      </c>
      <c r="B758">
        <v>46655</v>
      </c>
      <c r="C758">
        <v>54067</v>
      </c>
      <c r="D758" t="s">
        <v>2384</v>
      </c>
      <c r="E758" t="s">
        <v>7139</v>
      </c>
      <c r="F758">
        <v>5</v>
      </c>
      <c r="G758" t="s">
        <v>87</v>
      </c>
      <c r="H758">
        <v>3</v>
      </c>
      <c r="I758" t="s">
        <v>4421</v>
      </c>
      <c r="J758">
        <v>1</v>
      </c>
      <c r="L758" t="s">
        <v>4448</v>
      </c>
      <c r="M758" t="s">
        <v>4422</v>
      </c>
      <c r="N758" t="s">
        <v>4423</v>
      </c>
      <c r="O758">
        <v>1877170</v>
      </c>
      <c r="P758">
        <v>6679101</v>
      </c>
      <c r="Q758">
        <v>2</v>
      </c>
      <c r="R758">
        <v>38.316000000000003</v>
      </c>
      <c r="S758">
        <v>-121.5907</v>
      </c>
      <c r="T758" t="s">
        <v>137</v>
      </c>
      <c r="U758" t="s">
        <v>1826</v>
      </c>
      <c r="V758" t="s">
        <v>87</v>
      </c>
      <c r="W758" t="s">
        <v>87</v>
      </c>
      <c r="X758" t="s">
        <v>4538</v>
      </c>
      <c r="Y758" t="s">
        <v>341</v>
      </c>
      <c r="Z758" t="s">
        <v>4539</v>
      </c>
      <c r="AA758" t="s">
        <v>2385</v>
      </c>
      <c r="AB758" t="s">
        <v>7140</v>
      </c>
      <c r="AC758">
        <v>40863</v>
      </c>
      <c r="AD758" t="s">
        <v>4476</v>
      </c>
      <c r="AE758" t="s">
        <v>4540</v>
      </c>
      <c r="AF758" t="s">
        <v>4546</v>
      </c>
      <c r="AG758" t="s">
        <v>1091</v>
      </c>
      <c r="AH758" t="s">
        <v>7141</v>
      </c>
      <c r="AI758" t="s">
        <v>7142</v>
      </c>
      <c r="AJ758" t="s">
        <v>1092</v>
      </c>
      <c r="AK758">
        <v>1</v>
      </c>
      <c r="AL758" t="s">
        <v>4538</v>
      </c>
      <c r="AM758" t="s">
        <v>78</v>
      </c>
      <c r="AN758">
        <v>180201630606</v>
      </c>
      <c r="AO758" t="s">
        <v>78</v>
      </c>
      <c r="AP758">
        <v>70</v>
      </c>
      <c r="AQ758" t="s">
        <v>78</v>
      </c>
      <c r="AR758" t="s">
        <v>4430</v>
      </c>
      <c r="AS758" t="s">
        <v>4431</v>
      </c>
      <c r="AT758" t="s">
        <v>78</v>
      </c>
      <c r="AU758" t="s">
        <v>78</v>
      </c>
      <c r="AV758" t="s">
        <v>78</v>
      </c>
      <c r="AW758" t="s">
        <v>78</v>
      </c>
      <c r="AX758" t="s">
        <v>78</v>
      </c>
      <c r="AY758" t="s">
        <v>78</v>
      </c>
      <c r="AZ758" t="s">
        <v>78</v>
      </c>
      <c r="BA758" t="s">
        <v>78</v>
      </c>
      <c r="BB758" t="s">
        <v>78</v>
      </c>
      <c r="BC758" t="s">
        <v>78</v>
      </c>
      <c r="BD758" t="s">
        <v>55</v>
      </c>
      <c r="BE758" t="s">
        <v>78</v>
      </c>
      <c r="BF758" t="s">
        <v>78</v>
      </c>
      <c r="BG758" t="s">
        <v>78</v>
      </c>
      <c r="BH758" t="s">
        <v>78</v>
      </c>
      <c r="BI758" t="s">
        <v>78</v>
      </c>
      <c r="BJ758" t="s">
        <v>78</v>
      </c>
      <c r="BK758" t="s">
        <v>78</v>
      </c>
      <c r="BL758" t="s">
        <v>78</v>
      </c>
      <c r="BM758" t="s">
        <v>78</v>
      </c>
      <c r="BN758" t="s">
        <v>55</v>
      </c>
      <c r="BO758" t="s">
        <v>55</v>
      </c>
      <c r="BP758" t="s">
        <v>78</v>
      </c>
      <c r="BQ758" t="s">
        <v>4432</v>
      </c>
      <c r="BR758">
        <v>1800</v>
      </c>
      <c r="BS758" s="45">
        <v>40355</v>
      </c>
      <c r="BT758" s="45">
        <v>40863</v>
      </c>
    </row>
    <row r="759" spans="1:72" x14ac:dyDescent="0.25">
      <c r="A759">
        <v>756</v>
      </c>
      <c r="B759">
        <v>46670</v>
      </c>
      <c r="C759">
        <v>54073</v>
      </c>
      <c r="D759" t="s">
        <v>2527</v>
      </c>
      <c r="E759" t="s">
        <v>7143</v>
      </c>
      <c r="F759">
        <v>0</v>
      </c>
      <c r="H759">
        <v>0</v>
      </c>
      <c r="J759">
        <v>0</v>
      </c>
      <c r="O759">
        <v>2108744</v>
      </c>
      <c r="P759">
        <v>6295744</v>
      </c>
      <c r="Q759">
        <v>3</v>
      </c>
      <c r="R759">
        <v>37.782600000000002</v>
      </c>
      <c r="S759">
        <v>-121.42019999999999</v>
      </c>
      <c r="T759" t="s">
        <v>1373</v>
      </c>
      <c r="U759" t="s">
        <v>7144</v>
      </c>
      <c r="V759" t="s">
        <v>87</v>
      </c>
      <c r="W759" t="s">
        <v>87</v>
      </c>
      <c r="X759" t="s">
        <v>4474</v>
      </c>
      <c r="Y759" t="s">
        <v>59</v>
      </c>
      <c r="Z759" t="s">
        <v>4134</v>
      </c>
      <c r="AA759" t="s">
        <v>2530</v>
      </c>
      <c r="AC759">
        <v>40863</v>
      </c>
      <c r="AD759" t="s">
        <v>4476</v>
      </c>
      <c r="AE759" t="s">
        <v>3435</v>
      </c>
      <c r="AF759" t="s">
        <v>5052</v>
      </c>
      <c r="AG759" t="s">
        <v>2528</v>
      </c>
      <c r="AH759" t="s">
        <v>7145</v>
      </c>
      <c r="AJ759" t="s">
        <v>2528</v>
      </c>
      <c r="AK759">
        <v>1</v>
      </c>
      <c r="AL759" t="s">
        <v>4474</v>
      </c>
      <c r="AM759" t="s">
        <v>78</v>
      </c>
      <c r="AN759">
        <v>180400030601</v>
      </c>
      <c r="AO759" t="s">
        <v>78</v>
      </c>
      <c r="AP759">
        <v>879</v>
      </c>
      <c r="AQ759" t="s">
        <v>78</v>
      </c>
      <c r="AR759" t="s">
        <v>4430</v>
      </c>
      <c r="AS759" t="s">
        <v>4431</v>
      </c>
      <c r="AT759" t="s">
        <v>78</v>
      </c>
      <c r="AU759" t="s">
        <v>78</v>
      </c>
      <c r="AV759" t="s">
        <v>78</v>
      </c>
      <c r="AW759" t="s">
        <v>78</v>
      </c>
      <c r="AX759" t="s">
        <v>78</v>
      </c>
      <c r="AY759" t="s">
        <v>78</v>
      </c>
      <c r="AZ759" t="s">
        <v>78</v>
      </c>
      <c r="BA759" t="s">
        <v>78</v>
      </c>
      <c r="BB759" t="s">
        <v>78</v>
      </c>
      <c r="BC759" t="s">
        <v>78</v>
      </c>
      <c r="BD759" t="s">
        <v>55</v>
      </c>
      <c r="BE759" t="s">
        <v>78</v>
      </c>
      <c r="BF759" t="s">
        <v>78</v>
      </c>
      <c r="BG759" t="s">
        <v>78</v>
      </c>
      <c r="BH759" t="s">
        <v>78</v>
      </c>
      <c r="BI759" t="s">
        <v>78</v>
      </c>
      <c r="BJ759" t="s">
        <v>78</v>
      </c>
      <c r="BK759" t="s">
        <v>78</v>
      </c>
      <c r="BL759" t="s">
        <v>78</v>
      </c>
      <c r="BM759" t="s">
        <v>78</v>
      </c>
      <c r="BN759" t="s">
        <v>55</v>
      </c>
      <c r="BO759" t="s">
        <v>55</v>
      </c>
      <c r="BP759" t="s">
        <v>78</v>
      </c>
      <c r="BQ759" t="s">
        <v>4432</v>
      </c>
      <c r="BR759">
        <v>1912</v>
      </c>
      <c r="BS759" s="45">
        <v>40357</v>
      </c>
      <c r="BT759" s="45">
        <v>40863</v>
      </c>
    </row>
    <row r="760" spans="1:72" x14ac:dyDescent="0.25">
      <c r="A760">
        <v>757</v>
      </c>
      <c r="B760">
        <v>47702</v>
      </c>
      <c r="C760">
        <v>54665</v>
      </c>
      <c r="D760" t="s">
        <v>3394</v>
      </c>
      <c r="E760" t="s">
        <v>7146</v>
      </c>
      <c r="F760">
        <v>3</v>
      </c>
      <c r="G760" t="s">
        <v>4628</v>
      </c>
      <c r="H760">
        <v>3</v>
      </c>
      <c r="I760" t="s">
        <v>4421</v>
      </c>
      <c r="J760">
        <v>12</v>
      </c>
      <c r="N760" t="s">
        <v>4423</v>
      </c>
      <c r="O760">
        <v>1824130</v>
      </c>
      <c r="P760">
        <v>6661424</v>
      </c>
      <c r="Q760">
        <v>2</v>
      </c>
      <c r="R760">
        <v>38.1706</v>
      </c>
      <c r="S760">
        <v>-121.65300000000001</v>
      </c>
      <c r="T760" t="s">
        <v>306</v>
      </c>
      <c r="U760" t="s">
        <v>1214</v>
      </c>
      <c r="V760" t="s">
        <v>87</v>
      </c>
      <c r="W760" t="s">
        <v>87</v>
      </c>
      <c r="X760" t="s">
        <v>4538</v>
      </c>
      <c r="Y760" t="s">
        <v>341</v>
      </c>
      <c r="Z760" t="s">
        <v>5096</v>
      </c>
      <c r="AA760" t="s">
        <v>3397</v>
      </c>
      <c r="AB760" t="s">
        <v>5906</v>
      </c>
      <c r="AC760">
        <v>40921</v>
      </c>
      <c r="AD760" t="s">
        <v>4476</v>
      </c>
      <c r="AE760" t="s">
        <v>4540</v>
      </c>
      <c r="AF760" t="s">
        <v>5098</v>
      </c>
      <c r="AG760" t="s">
        <v>3395</v>
      </c>
      <c r="AH760" t="s">
        <v>7147</v>
      </c>
      <c r="AI760" t="s">
        <v>6847</v>
      </c>
      <c r="AJ760" t="s">
        <v>6603</v>
      </c>
      <c r="AK760">
        <v>1</v>
      </c>
      <c r="AL760" t="s">
        <v>4538</v>
      </c>
      <c r="AM760" t="s">
        <v>78</v>
      </c>
      <c r="AN760">
        <v>180201630703</v>
      </c>
      <c r="AO760" t="s">
        <v>78</v>
      </c>
      <c r="AP760">
        <v>190</v>
      </c>
      <c r="AQ760" t="s">
        <v>78</v>
      </c>
      <c r="AR760" t="s">
        <v>4430</v>
      </c>
      <c r="AS760" t="s">
        <v>4431</v>
      </c>
      <c r="AT760" t="s">
        <v>78</v>
      </c>
      <c r="AU760" t="s">
        <v>78</v>
      </c>
      <c r="AV760" t="s">
        <v>78</v>
      </c>
      <c r="AW760" t="s">
        <v>78</v>
      </c>
      <c r="AX760" t="s">
        <v>78</v>
      </c>
      <c r="AY760" t="s">
        <v>78</v>
      </c>
      <c r="AZ760" t="s">
        <v>78</v>
      </c>
      <c r="BA760" t="s">
        <v>78</v>
      </c>
      <c r="BB760" t="s">
        <v>78</v>
      </c>
      <c r="BC760" t="s">
        <v>78</v>
      </c>
      <c r="BD760" t="s">
        <v>55</v>
      </c>
      <c r="BE760" t="s">
        <v>78</v>
      </c>
      <c r="BF760" t="s">
        <v>78</v>
      </c>
      <c r="BG760" t="s">
        <v>78</v>
      </c>
      <c r="BH760" t="s">
        <v>78</v>
      </c>
      <c r="BI760" t="s">
        <v>78</v>
      </c>
      <c r="BJ760" t="s">
        <v>78</v>
      </c>
      <c r="BK760" t="s">
        <v>78</v>
      </c>
      <c r="BL760" t="s">
        <v>78</v>
      </c>
      <c r="BM760" t="s">
        <v>78</v>
      </c>
      <c r="BN760" t="s">
        <v>55</v>
      </c>
      <c r="BO760" t="s">
        <v>78</v>
      </c>
      <c r="BP760" t="s">
        <v>78</v>
      </c>
      <c r="BQ760" t="s">
        <v>4432</v>
      </c>
      <c r="BR760" t="s">
        <v>78</v>
      </c>
      <c r="BS760" s="45">
        <v>40365</v>
      </c>
      <c r="BT760" s="45">
        <v>40904</v>
      </c>
    </row>
    <row r="761" spans="1:72" x14ac:dyDescent="0.25">
      <c r="A761">
        <v>758</v>
      </c>
      <c r="B761">
        <v>47703</v>
      </c>
      <c r="C761">
        <v>54670</v>
      </c>
      <c r="D761" t="s">
        <v>3407</v>
      </c>
      <c r="E761" t="s">
        <v>7148</v>
      </c>
      <c r="F761">
        <v>0</v>
      </c>
      <c r="H761">
        <v>0</v>
      </c>
      <c r="J761">
        <v>0</v>
      </c>
      <c r="O761">
        <v>1801586</v>
      </c>
      <c r="P761">
        <v>6673667</v>
      </c>
      <c r="Q761">
        <v>2</v>
      </c>
      <c r="R761">
        <v>38.108499999999999</v>
      </c>
      <c r="S761">
        <v>-121.6108</v>
      </c>
      <c r="T761" t="s">
        <v>306</v>
      </c>
      <c r="U761" t="s">
        <v>1214</v>
      </c>
      <c r="V761" t="s">
        <v>87</v>
      </c>
      <c r="W761" t="s">
        <v>87</v>
      </c>
      <c r="X761" t="s">
        <v>4538</v>
      </c>
      <c r="Y761" t="s">
        <v>341</v>
      </c>
      <c r="Z761" t="s">
        <v>4342</v>
      </c>
      <c r="AA761" t="s">
        <v>3408</v>
      </c>
      <c r="AB761" t="s">
        <v>5906</v>
      </c>
      <c r="AC761">
        <v>40921</v>
      </c>
      <c r="AD761" t="s">
        <v>4476</v>
      </c>
      <c r="AE761" t="s">
        <v>4540</v>
      </c>
      <c r="AF761" t="s">
        <v>5098</v>
      </c>
      <c r="AG761" t="s">
        <v>3395</v>
      </c>
      <c r="AH761" t="s">
        <v>7149</v>
      </c>
      <c r="AJ761" t="s">
        <v>6603</v>
      </c>
      <c r="AK761">
        <v>1</v>
      </c>
      <c r="AL761" t="s">
        <v>4538</v>
      </c>
      <c r="AM761" t="s">
        <v>78</v>
      </c>
      <c r="AN761">
        <v>180201630703</v>
      </c>
      <c r="AO761" t="s">
        <v>78</v>
      </c>
      <c r="AP761">
        <v>153</v>
      </c>
      <c r="AQ761" t="s">
        <v>78</v>
      </c>
      <c r="AR761" t="s">
        <v>4430</v>
      </c>
      <c r="AS761" t="s">
        <v>4431</v>
      </c>
      <c r="AT761" t="s">
        <v>78</v>
      </c>
      <c r="AU761" t="s">
        <v>78</v>
      </c>
      <c r="AV761" t="s">
        <v>78</v>
      </c>
      <c r="AW761" t="s">
        <v>78</v>
      </c>
      <c r="AX761" t="s">
        <v>78</v>
      </c>
      <c r="AY761" t="s">
        <v>78</v>
      </c>
      <c r="AZ761" t="s">
        <v>78</v>
      </c>
      <c r="BA761" t="s">
        <v>78</v>
      </c>
      <c r="BB761" t="s">
        <v>78</v>
      </c>
      <c r="BC761" t="s">
        <v>78</v>
      </c>
      <c r="BD761" t="s">
        <v>55</v>
      </c>
      <c r="BE761" t="s">
        <v>78</v>
      </c>
      <c r="BF761" t="s">
        <v>78</v>
      </c>
      <c r="BG761" t="s">
        <v>78</v>
      </c>
      <c r="BH761" t="s">
        <v>78</v>
      </c>
      <c r="BI761" t="s">
        <v>78</v>
      </c>
      <c r="BJ761" t="s">
        <v>78</v>
      </c>
      <c r="BK761" t="s">
        <v>78</v>
      </c>
      <c r="BL761" t="s">
        <v>78</v>
      </c>
      <c r="BM761" t="s">
        <v>78</v>
      </c>
      <c r="BN761" t="s">
        <v>55</v>
      </c>
      <c r="BO761" t="s">
        <v>78</v>
      </c>
      <c r="BP761" t="s">
        <v>78</v>
      </c>
      <c r="BQ761" t="s">
        <v>4432</v>
      </c>
      <c r="BR761" t="s">
        <v>78</v>
      </c>
      <c r="BS761" s="45">
        <v>40365</v>
      </c>
      <c r="BT761" s="45">
        <v>40904</v>
      </c>
    </row>
    <row r="762" spans="1:72" x14ac:dyDescent="0.25">
      <c r="A762">
        <v>759</v>
      </c>
      <c r="B762">
        <v>48179</v>
      </c>
      <c r="C762">
        <v>55591</v>
      </c>
      <c r="D762" t="s">
        <v>2657</v>
      </c>
      <c r="E762" t="s">
        <v>7150</v>
      </c>
      <c r="F762">
        <v>5</v>
      </c>
      <c r="G762" t="s">
        <v>87</v>
      </c>
      <c r="H762">
        <v>2</v>
      </c>
      <c r="I762" t="s">
        <v>4421</v>
      </c>
      <c r="J762">
        <v>20</v>
      </c>
      <c r="L762" t="s">
        <v>4435</v>
      </c>
      <c r="N762" t="s">
        <v>4423</v>
      </c>
      <c r="O762">
        <v>1856974</v>
      </c>
      <c r="P762">
        <v>6627188</v>
      </c>
      <c r="Q762">
        <v>2</v>
      </c>
      <c r="R762">
        <v>38.261099999999999</v>
      </c>
      <c r="S762">
        <v>-121.7718</v>
      </c>
      <c r="T762" t="s">
        <v>2659</v>
      </c>
      <c r="U762" t="s">
        <v>2658</v>
      </c>
      <c r="V762" t="s">
        <v>87</v>
      </c>
      <c r="W762" t="s">
        <v>87</v>
      </c>
      <c r="X762" t="s">
        <v>4538</v>
      </c>
      <c r="Y762" t="s">
        <v>77</v>
      </c>
      <c r="Z762" t="s">
        <v>4619</v>
      </c>
      <c r="AA762" t="s">
        <v>2608</v>
      </c>
      <c r="AC762">
        <v>40956</v>
      </c>
      <c r="AD762" t="s">
        <v>4476</v>
      </c>
      <c r="AE762" t="s">
        <v>4540</v>
      </c>
      <c r="AF762" t="s">
        <v>787</v>
      </c>
      <c r="AG762" t="s">
        <v>2606</v>
      </c>
      <c r="AH762" t="s">
        <v>7151</v>
      </c>
      <c r="AI762" t="s">
        <v>7152</v>
      </c>
      <c r="AJ762" t="s">
        <v>2607</v>
      </c>
      <c r="AK762">
        <v>1</v>
      </c>
      <c r="AL762" t="s">
        <v>4538</v>
      </c>
      <c r="AM762" t="s">
        <v>78</v>
      </c>
      <c r="AN762">
        <v>180201630604</v>
      </c>
      <c r="AO762" t="s">
        <v>78</v>
      </c>
      <c r="AP762">
        <v>120</v>
      </c>
      <c r="AQ762" t="s">
        <v>78</v>
      </c>
      <c r="AR762" t="s">
        <v>4430</v>
      </c>
      <c r="AS762" t="s">
        <v>4431</v>
      </c>
      <c r="AT762" t="s">
        <v>78</v>
      </c>
      <c r="AU762" t="s">
        <v>78</v>
      </c>
      <c r="AV762" t="s">
        <v>78</v>
      </c>
      <c r="AW762" t="s">
        <v>78</v>
      </c>
      <c r="AX762" t="s">
        <v>78</v>
      </c>
      <c r="AY762" t="s">
        <v>78</v>
      </c>
      <c r="AZ762" t="s">
        <v>78</v>
      </c>
      <c r="BA762" t="s">
        <v>78</v>
      </c>
      <c r="BB762" t="s">
        <v>78</v>
      </c>
      <c r="BC762" t="s">
        <v>78</v>
      </c>
      <c r="BD762" t="s">
        <v>55</v>
      </c>
      <c r="BE762" t="s">
        <v>78</v>
      </c>
      <c r="BF762" t="s">
        <v>78</v>
      </c>
      <c r="BG762" t="s">
        <v>78</v>
      </c>
      <c r="BH762" t="s">
        <v>78</v>
      </c>
      <c r="BI762" t="s">
        <v>78</v>
      </c>
      <c r="BJ762" t="s">
        <v>78</v>
      </c>
      <c r="BK762" t="s">
        <v>78</v>
      </c>
      <c r="BL762" t="s">
        <v>78</v>
      </c>
      <c r="BM762" t="s">
        <v>78</v>
      </c>
      <c r="BN762" t="s">
        <v>55</v>
      </c>
      <c r="BO762" t="s">
        <v>78</v>
      </c>
      <c r="BP762" t="s">
        <v>78</v>
      </c>
      <c r="BQ762" t="s">
        <v>4468</v>
      </c>
      <c r="BR762">
        <v>1900</v>
      </c>
      <c r="BS762" s="45">
        <v>40361</v>
      </c>
      <c r="BT762" s="45">
        <v>40878</v>
      </c>
    </row>
    <row r="763" spans="1:72" x14ac:dyDescent="0.25">
      <c r="A763">
        <v>760</v>
      </c>
      <c r="B763">
        <v>48183</v>
      </c>
      <c r="C763">
        <v>55602</v>
      </c>
      <c r="D763" t="s">
        <v>2663</v>
      </c>
      <c r="E763" t="s">
        <v>7153</v>
      </c>
      <c r="F763">
        <v>0</v>
      </c>
      <c r="H763">
        <v>0</v>
      </c>
      <c r="J763">
        <v>0</v>
      </c>
      <c r="O763">
        <v>2136470</v>
      </c>
      <c r="P763">
        <v>6308824</v>
      </c>
      <c r="Q763">
        <v>3</v>
      </c>
      <c r="R763">
        <v>37.859099999999998</v>
      </c>
      <c r="S763">
        <v>-121.3758</v>
      </c>
      <c r="T763" t="s">
        <v>1373</v>
      </c>
      <c r="U763" t="s">
        <v>692</v>
      </c>
      <c r="V763" t="s">
        <v>87</v>
      </c>
      <c r="W763" t="s">
        <v>87</v>
      </c>
      <c r="X763" t="s">
        <v>4474</v>
      </c>
      <c r="Y763" t="s">
        <v>59</v>
      </c>
      <c r="Z763" t="s">
        <v>4222</v>
      </c>
      <c r="AA763" t="s">
        <v>687</v>
      </c>
      <c r="AC763">
        <v>40956</v>
      </c>
      <c r="AD763" t="s">
        <v>4476</v>
      </c>
      <c r="AE763" t="s">
        <v>3435</v>
      </c>
      <c r="AF763" t="s">
        <v>4927</v>
      </c>
      <c r="AG763" t="s">
        <v>686</v>
      </c>
      <c r="AH763" t="s">
        <v>7154</v>
      </c>
      <c r="AI763" t="s">
        <v>7155</v>
      </c>
      <c r="AJ763" t="s">
        <v>686</v>
      </c>
      <c r="AK763" t="s">
        <v>78</v>
      </c>
      <c r="AL763" t="s">
        <v>78</v>
      </c>
      <c r="AM763" t="s">
        <v>78</v>
      </c>
      <c r="AN763" t="s">
        <v>78</v>
      </c>
      <c r="AO763" t="s">
        <v>78</v>
      </c>
      <c r="AP763" t="s">
        <v>78</v>
      </c>
      <c r="AQ763" t="s">
        <v>78</v>
      </c>
      <c r="AR763" t="s">
        <v>4430</v>
      </c>
      <c r="AS763" t="s">
        <v>4529</v>
      </c>
      <c r="AT763" t="s">
        <v>78</v>
      </c>
      <c r="AU763" t="s">
        <v>78</v>
      </c>
      <c r="AV763" t="s">
        <v>78</v>
      </c>
      <c r="AW763" t="s">
        <v>78</v>
      </c>
      <c r="AX763" t="s">
        <v>78</v>
      </c>
      <c r="AY763" t="s">
        <v>78</v>
      </c>
      <c r="AZ763" t="s">
        <v>78</v>
      </c>
      <c r="BA763" t="s">
        <v>78</v>
      </c>
      <c r="BB763" t="s">
        <v>78</v>
      </c>
      <c r="BC763" t="s">
        <v>78</v>
      </c>
      <c r="BD763" t="s">
        <v>55</v>
      </c>
      <c r="BE763" t="s">
        <v>78</v>
      </c>
      <c r="BF763" t="s">
        <v>78</v>
      </c>
      <c r="BG763" t="s">
        <v>78</v>
      </c>
      <c r="BH763" t="s">
        <v>78</v>
      </c>
      <c r="BI763" t="s">
        <v>78</v>
      </c>
      <c r="BJ763" t="s">
        <v>78</v>
      </c>
      <c r="BK763" t="s">
        <v>78</v>
      </c>
      <c r="BL763" t="s">
        <v>78</v>
      </c>
      <c r="BM763" t="s">
        <v>78</v>
      </c>
      <c r="BN763" t="s">
        <v>55</v>
      </c>
      <c r="BO763" t="s">
        <v>55</v>
      </c>
      <c r="BP763" t="s">
        <v>78</v>
      </c>
      <c r="BQ763" t="s">
        <v>4468</v>
      </c>
      <c r="BR763">
        <v>1800</v>
      </c>
      <c r="BS763" s="45">
        <v>40358</v>
      </c>
      <c r="BT763" s="45">
        <v>40875</v>
      </c>
    </row>
    <row r="764" spans="1:72" x14ac:dyDescent="0.25">
      <c r="A764">
        <v>761</v>
      </c>
      <c r="B764">
        <v>48184</v>
      </c>
      <c r="C764">
        <v>55603</v>
      </c>
      <c r="D764" t="s">
        <v>2664</v>
      </c>
      <c r="E764" t="s">
        <v>7156</v>
      </c>
      <c r="F764">
        <v>0</v>
      </c>
      <c r="H764">
        <v>0</v>
      </c>
      <c r="J764">
        <v>0</v>
      </c>
      <c r="O764">
        <v>2123956</v>
      </c>
      <c r="P764">
        <v>6308493</v>
      </c>
      <c r="Q764">
        <v>3</v>
      </c>
      <c r="R764">
        <v>37.8247</v>
      </c>
      <c r="S764">
        <v>-121.3766</v>
      </c>
      <c r="T764" t="s">
        <v>1373</v>
      </c>
      <c r="U764" t="s">
        <v>692</v>
      </c>
      <c r="V764" t="s">
        <v>87</v>
      </c>
      <c r="W764" t="s">
        <v>87</v>
      </c>
      <c r="X764" t="s">
        <v>4474</v>
      </c>
      <c r="Y764" t="s">
        <v>59</v>
      </c>
      <c r="Z764" t="s">
        <v>4134</v>
      </c>
      <c r="AA764" t="s">
        <v>2665</v>
      </c>
      <c r="AC764">
        <v>40956</v>
      </c>
      <c r="AD764" t="s">
        <v>4476</v>
      </c>
      <c r="AE764" t="s">
        <v>3435</v>
      </c>
      <c r="AF764" t="s">
        <v>4927</v>
      </c>
      <c r="AG764" t="s">
        <v>686</v>
      </c>
      <c r="AH764" t="s">
        <v>7157</v>
      </c>
      <c r="AJ764" t="s">
        <v>686</v>
      </c>
      <c r="AK764">
        <v>1</v>
      </c>
      <c r="AL764" t="s">
        <v>4474</v>
      </c>
      <c r="AM764" t="s">
        <v>78</v>
      </c>
      <c r="AN764">
        <v>180400030906</v>
      </c>
      <c r="AO764" t="s">
        <v>78</v>
      </c>
      <c r="AP764" t="s">
        <v>78</v>
      </c>
      <c r="AQ764" t="s">
        <v>78</v>
      </c>
      <c r="AR764" t="s">
        <v>4430</v>
      </c>
      <c r="AS764" t="s">
        <v>4431</v>
      </c>
      <c r="AT764" t="s">
        <v>78</v>
      </c>
      <c r="AU764" t="s">
        <v>78</v>
      </c>
      <c r="AV764" t="s">
        <v>78</v>
      </c>
      <c r="AW764" t="s">
        <v>78</v>
      </c>
      <c r="AX764" t="s">
        <v>78</v>
      </c>
      <c r="AY764" t="s">
        <v>78</v>
      </c>
      <c r="AZ764" t="s">
        <v>78</v>
      </c>
      <c r="BA764" t="s">
        <v>78</v>
      </c>
      <c r="BB764" t="s">
        <v>78</v>
      </c>
      <c r="BC764" t="s">
        <v>78</v>
      </c>
      <c r="BD764" t="s">
        <v>55</v>
      </c>
      <c r="BE764" t="s">
        <v>78</v>
      </c>
      <c r="BF764" t="s">
        <v>78</v>
      </c>
      <c r="BG764" t="s">
        <v>78</v>
      </c>
      <c r="BH764" t="s">
        <v>78</v>
      </c>
      <c r="BI764" t="s">
        <v>78</v>
      </c>
      <c r="BJ764" t="s">
        <v>78</v>
      </c>
      <c r="BK764" t="s">
        <v>78</v>
      </c>
      <c r="BL764" t="s">
        <v>78</v>
      </c>
      <c r="BM764" t="s">
        <v>78</v>
      </c>
      <c r="BN764" t="s">
        <v>55</v>
      </c>
      <c r="BO764" t="s">
        <v>55</v>
      </c>
      <c r="BP764" t="s">
        <v>78</v>
      </c>
      <c r="BQ764" t="s">
        <v>4468</v>
      </c>
      <c r="BR764">
        <v>1800</v>
      </c>
      <c r="BS764" s="45">
        <v>40358</v>
      </c>
      <c r="BT764" s="45">
        <v>40875</v>
      </c>
    </row>
    <row r="765" spans="1:72" x14ac:dyDescent="0.25">
      <c r="A765">
        <v>762</v>
      </c>
      <c r="B765">
        <v>47177</v>
      </c>
      <c r="C765">
        <v>54350</v>
      </c>
      <c r="D765" t="s">
        <v>3459</v>
      </c>
      <c r="E765" t="s">
        <v>7158</v>
      </c>
      <c r="F765">
        <v>5</v>
      </c>
      <c r="G765" t="s">
        <v>87</v>
      </c>
      <c r="H765">
        <v>4</v>
      </c>
      <c r="I765" t="s">
        <v>4421</v>
      </c>
      <c r="J765">
        <v>7</v>
      </c>
      <c r="L765" t="s">
        <v>4422</v>
      </c>
      <c r="M765" t="s">
        <v>4422</v>
      </c>
      <c r="N765" t="s">
        <v>4423</v>
      </c>
      <c r="O765">
        <v>1870337</v>
      </c>
      <c r="P765">
        <v>6681557</v>
      </c>
      <c r="Q765">
        <v>2</v>
      </c>
      <c r="R765">
        <v>38.297199999999997</v>
      </c>
      <c r="S765">
        <v>-121.5823</v>
      </c>
      <c r="T765" t="s">
        <v>1464</v>
      </c>
      <c r="U765" t="s">
        <v>1074</v>
      </c>
      <c r="V765" t="s">
        <v>87</v>
      </c>
      <c r="W765" t="s">
        <v>87</v>
      </c>
      <c r="X765" t="s">
        <v>4538</v>
      </c>
      <c r="Y765" t="s">
        <v>341</v>
      </c>
      <c r="Z765" t="s">
        <v>4539</v>
      </c>
      <c r="AA765" t="s">
        <v>3460</v>
      </c>
      <c r="AB765" t="s">
        <v>7159</v>
      </c>
      <c r="AC765">
        <v>40899</v>
      </c>
      <c r="AD765" t="s">
        <v>4476</v>
      </c>
      <c r="AE765" t="s">
        <v>4540</v>
      </c>
      <c r="AF765" t="s">
        <v>4546</v>
      </c>
      <c r="AG765" t="s">
        <v>3454</v>
      </c>
      <c r="AH765" t="s">
        <v>7160</v>
      </c>
      <c r="AI765" t="s">
        <v>6670</v>
      </c>
      <c r="AJ765" t="s">
        <v>3455</v>
      </c>
      <c r="AK765">
        <v>1</v>
      </c>
      <c r="AL765" t="s">
        <v>4538</v>
      </c>
      <c r="AM765" t="s">
        <v>78</v>
      </c>
      <c r="AN765">
        <v>180201630606</v>
      </c>
      <c r="AO765" t="s">
        <v>78</v>
      </c>
      <c r="AP765">
        <v>78.3</v>
      </c>
      <c r="AQ765" t="s">
        <v>78</v>
      </c>
      <c r="AR765" t="s">
        <v>4430</v>
      </c>
      <c r="AS765" t="s">
        <v>4431</v>
      </c>
      <c r="AT765" t="s">
        <v>78</v>
      </c>
      <c r="AU765" t="s">
        <v>78</v>
      </c>
      <c r="AV765" t="s">
        <v>78</v>
      </c>
      <c r="AW765" t="s">
        <v>78</v>
      </c>
      <c r="AX765" t="s">
        <v>78</v>
      </c>
      <c r="AY765" t="s">
        <v>78</v>
      </c>
      <c r="AZ765" t="s">
        <v>78</v>
      </c>
      <c r="BA765" t="s">
        <v>78</v>
      </c>
      <c r="BB765" t="s">
        <v>78</v>
      </c>
      <c r="BC765" t="s">
        <v>78</v>
      </c>
      <c r="BD765" t="s">
        <v>55</v>
      </c>
      <c r="BE765" t="s">
        <v>78</v>
      </c>
      <c r="BF765" t="s">
        <v>78</v>
      </c>
      <c r="BG765" t="s">
        <v>78</v>
      </c>
      <c r="BH765" t="s">
        <v>78</v>
      </c>
      <c r="BI765" t="s">
        <v>78</v>
      </c>
      <c r="BJ765" t="s">
        <v>78</v>
      </c>
      <c r="BK765" t="s">
        <v>78</v>
      </c>
      <c r="BL765" t="s">
        <v>78</v>
      </c>
      <c r="BM765" t="s">
        <v>78</v>
      </c>
      <c r="BN765" t="s">
        <v>55</v>
      </c>
      <c r="BO765" t="s">
        <v>55</v>
      </c>
      <c r="BP765" t="s">
        <v>78</v>
      </c>
      <c r="BQ765" t="s">
        <v>4432</v>
      </c>
      <c r="BR765">
        <v>1876</v>
      </c>
      <c r="BS765" s="45">
        <v>40365</v>
      </c>
      <c r="BT765" s="45">
        <v>40893</v>
      </c>
    </row>
    <row r="766" spans="1:72" x14ac:dyDescent="0.25">
      <c r="A766">
        <v>763</v>
      </c>
      <c r="B766">
        <v>47180</v>
      </c>
      <c r="C766">
        <v>54355</v>
      </c>
      <c r="D766" t="s">
        <v>3462</v>
      </c>
      <c r="E766" t="s">
        <v>7161</v>
      </c>
      <c r="F766">
        <v>5</v>
      </c>
      <c r="G766" t="s">
        <v>87</v>
      </c>
      <c r="H766">
        <v>4</v>
      </c>
      <c r="I766" t="s">
        <v>4421</v>
      </c>
      <c r="J766">
        <v>16</v>
      </c>
      <c r="L766" t="s">
        <v>4434</v>
      </c>
      <c r="M766" t="s">
        <v>4422</v>
      </c>
      <c r="N766" t="s">
        <v>4423</v>
      </c>
      <c r="O766">
        <v>1865298</v>
      </c>
      <c r="P766">
        <v>6690108</v>
      </c>
      <c r="Q766">
        <v>2</v>
      </c>
      <c r="R766">
        <v>38.283299999999997</v>
      </c>
      <c r="S766">
        <v>-121.5526</v>
      </c>
      <c r="U766" t="s">
        <v>216</v>
      </c>
      <c r="V766" t="s">
        <v>87</v>
      </c>
      <c r="W766" t="s">
        <v>87</v>
      </c>
      <c r="X766" t="s">
        <v>4538</v>
      </c>
      <c r="Y766" t="s">
        <v>341</v>
      </c>
      <c r="Z766" t="s">
        <v>4539</v>
      </c>
      <c r="AA766" t="s">
        <v>7162</v>
      </c>
      <c r="AB766" t="s">
        <v>7163</v>
      </c>
      <c r="AC766">
        <v>40899</v>
      </c>
      <c r="AD766" t="s">
        <v>4476</v>
      </c>
      <c r="AE766" t="s">
        <v>4540</v>
      </c>
      <c r="AF766" t="s">
        <v>4541</v>
      </c>
      <c r="AG766" t="s">
        <v>3120</v>
      </c>
      <c r="AH766" t="s">
        <v>7164</v>
      </c>
      <c r="AI766" t="s">
        <v>7165</v>
      </c>
      <c r="AJ766" t="s">
        <v>339</v>
      </c>
      <c r="AK766">
        <v>1</v>
      </c>
      <c r="AL766" t="s">
        <v>4538</v>
      </c>
      <c r="AM766" t="s">
        <v>78</v>
      </c>
      <c r="AN766">
        <v>180201630702</v>
      </c>
      <c r="AO766" t="s">
        <v>78</v>
      </c>
      <c r="AP766" t="s">
        <v>78</v>
      </c>
      <c r="AQ766" t="s">
        <v>78</v>
      </c>
      <c r="AR766" t="s">
        <v>4430</v>
      </c>
      <c r="AS766" t="s">
        <v>4431</v>
      </c>
      <c r="AT766" t="s">
        <v>78</v>
      </c>
      <c r="AU766" t="s">
        <v>78</v>
      </c>
      <c r="AV766" t="s">
        <v>78</v>
      </c>
      <c r="AW766" t="s">
        <v>78</v>
      </c>
      <c r="AX766" t="s">
        <v>78</v>
      </c>
      <c r="AY766" t="s">
        <v>78</v>
      </c>
      <c r="AZ766" t="s">
        <v>78</v>
      </c>
      <c r="BA766" t="s">
        <v>78</v>
      </c>
      <c r="BB766" t="s">
        <v>78</v>
      </c>
      <c r="BC766" t="s">
        <v>78</v>
      </c>
      <c r="BD766" t="s">
        <v>55</v>
      </c>
      <c r="BE766" t="s">
        <v>78</v>
      </c>
      <c r="BF766" t="s">
        <v>78</v>
      </c>
      <c r="BG766" t="s">
        <v>78</v>
      </c>
      <c r="BH766" t="s">
        <v>78</v>
      </c>
      <c r="BI766" t="s">
        <v>78</v>
      </c>
      <c r="BJ766" t="s">
        <v>78</v>
      </c>
      <c r="BK766" t="s">
        <v>78</v>
      </c>
      <c r="BL766" t="s">
        <v>78</v>
      </c>
      <c r="BM766" t="s">
        <v>78</v>
      </c>
      <c r="BN766" t="s">
        <v>55</v>
      </c>
      <c r="BO766" t="s">
        <v>55</v>
      </c>
      <c r="BP766" t="s">
        <v>78</v>
      </c>
      <c r="BQ766" t="s">
        <v>4432</v>
      </c>
      <c r="BR766">
        <v>1800</v>
      </c>
      <c r="BS766" s="45">
        <v>40358</v>
      </c>
      <c r="BT766" s="45">
        <v>40893</v>
      </c>
    </row>
    <row r="767" spans="1:72" x14ac:dyDescent="0.25">
      <c r="A767">
        <v>764</v>
      </c>
      <c r="B767">
        <v>47184</v>
      </c>
      <c r="C767">
        <v>54373</v>
      </c>
      <c r="D767" t="s">
        <v>3474</v>
      </c>
      <c r="E767" t="s">
        <v>7166</v>
      </c>
      <c r="F767">
        <v>2</v>
      </c>
      <c r="G767" t="s">
        <v>87</v>
      </c>
      <c r="H767">
        <v>5</v>
      </c>
      <c r="I767" t="s">
        <v>4421</v>
      </c>
      <c r="J767">
        <v>19</v>
      </c>
      <c r="L767" t="s">
        <v>4435</v>
      </c>
      <c r="M767" t="s">
        <v>4435</v>
      </c>
      <c r="N767" t="s">
        <v>4423</v>
      </c>
      <c r="O767">
        <v>2188865</v>
      </c>
      <c r="P767">
        <v>6285380</v>
      </c>
      <c r="Q767">
        <v>3</v>
      </c>
      <c r="R767">
        <v>38.002400000000002</v>
      </c>
      <c r="S767">
        <v>-121.4589</v>
      </c>
      <c r="T767" t="s">
        <v>128</v>
      </c>
      <c r="U767" t="s">
        <v>3475</v>
      </c>
      <c r="V767" t="s">
        <v>87</v>
      </c>
      <c r="W767" t="s">
        <v>87</v>
      </c>
      <c r="X767" t="s">
        <v>4474</v>
      </c>
      <c r="Y767" t="s">
        <v>59</v>
      </c>
      <c r="Z767" t="s">
        <v>4334</v>
      </c>
      <c r="AA767" t="s">
        <v>3476</v>
      </c>
      <c r="AB767" t="s">
        <v>7167</v>
      </c>
      <c r="AC767">
        <v>40899</v>
      </c>
      <c r="AD767" t="s">
        <v>4476</v>
      </c>
      <c r="AE767" t="s">
        <v>3435</v>
      </c>
      <c r="AF767" t="s">
        <v>4870</v>
      </c>
      <c r="AG767" t="s">
        <v>3331</v>
      </c>
      <c r="AH767" t="s">
        <v>7168</v>
      </c>
      <c r="AI767" t="s">
        <v>7169</v>
      </c>
      <c r="AJ767" t="s">
        <v>3331</v>
      </c>
      <c r="AK767">
        <v>1</v>
      </c>
      <c r="AL767" t="s">
        <v>4474</v>
      </c>
      <c r="AM767" t="s">
        <v>78</v>
      </c>
      <c r="AN767">
        <v>180400030504</v>
      </c>
      <c r="AO767" t="s">
        <v>78</v>
      </c>
      <c r="AP767" t="s">
        <v>78</v>
      </c>
      <c r="AQ767" t="s">
        <v>78</v>
      </c>
      <c r="AR767" t="s">
        <v>4430</v>
      </c>
      <c r="AS767" t="s">
        <v>4431</v>
      </c>
      <c r="AT767" t="s">
        <v>78</v>
      </c>
      <c r="AU767" t="s">
        <v>78</v>
      </c>
      <c r="AV767" t="s">
        <v>78</v>
      </c>
      <c r="AW767" t="s">
        <v>78</v>
      </c>
      <c r="AX767" t="s">
        <v>78</v>
      </c>
      <c r="AY767" t="s">
        <v>78</v>
      </c>
      <c r="AZ767" t="s">
        <v>78</v>
      </c>
      <c r="BA767" t="s">
        <v>78</v>
      </c>
      <c r="BB767" t="s">
        <v>78</v>
      </c>
      <c r="BC767" t="s">
        <v>78</v>
      </c>
      <c r="BD767" t="s">
        <v>55</v>
      </c>
      <c r="BE767" t="s">
        <v>78</v>
      </c>
      <c r="BF767" t="s">
        <v>78</v>
      </c>
      <c r="BG767" t="s">
        <v>78</v>
      </c>
      <c r="BH767" t="s">
        <v>78</v>
      </c>
      <c r="BI767" t="s">
        <v>78</v>
      </c>
      <c r="BJ767" t="s">
        <v>78</v>
      </c>
      <c r="BK767" t="s">
        <v>78</v>
      </c>
      <c r="BL767" t="s">
        <v>78</v>
      </c>
      <c r="BM767" t="s">
        <v>78</v>
      </c>
      <c r="BN767" t="s">
        <v>55</v>
      </c>
      <c r="BO767" t="s">
        <v>55</v>
      </c>
      <c r="BP767" t="s">
        <v>78</v>
      </c>
      <c r="BQ767" t="s">
        <v>4432</v>
      </c>
      <c r="BR767">
        <v>1800</v>
      </c>
      <c r="BS767" s="45">
        <v>40359</v>
      </c>
      <c r="BT767" s="45">
        <v>40896</v>
      </c>
    </row>
    <row r="768" spans="1:72" x14ac:dyDescent="0.25">
      <c r="A768">
        <v>765</v>
      </c>
      <c r="B768">
        <v>47710</v>
      </c>
      <c r="C768">
        <v>54675</v>
      </c>
      <c r="D768" t="s">
        <v>3414</v>
      </c>
      <c r="E768" t="s">
        <v>7170</v>
      </c>
      <c r="F768">
        <v>0</v>
      </c>
      <c r="H768">
        <v>0</v>
      </c>
      <c r="J768">
        <v>0</v>
      </c>
      <c r="O768">
        <v>2088855</v>
      </c>
      <c r="P768">
        <v>6337539</v>
      </c>
      <c r="Q768">
        <v>3</v>
      </c>
      <c r="R768">
        <v>37.729100000000003</v>
      </c>
      <c r="S768">
        <v>-121.27500000000001</v>
      </c>
      <c r="T768" t="s">
        <v>1373</v>
      </c>
      <c r="U768" t="s">
        <v>128</v>
      </c>
      <c r="V768" t="s">
        <v>87</v>
      </c>
      <c r="W768" t="s">
        <v>87</v>
      </c>
      <c r="X768" t="s">
        <v>4474</v>
      </c>
      <c r="Y768" t="s">
        <v>59</v>
      </c>
      <c r="Z768" t="s">
        <v>4475</v>
      </c>
      <c r="AA768" t="s">
        <v>7171</v>
      </c>
      <c r="AB768" t="s">
        <v>7172</v>
      </c>
      <c r="AC768">
        <v>40921</v>
      </c>
      <c r="AD768" t="s">
        <v>4476</v>
      </c>
      <c r="AE768" t="s">
        <v>3435</v>
      </c>
      <c r="AF768" t="s">
        <v>4477</v>
      </c>
      <c r="AG768" t="s">
        <v>3415</v>
      </c>
      <c r="AH768" t="s">
        <v>7173</v>
      </c>
      <c r="AJ768" t="s">
        <v>3416</v>
      </c>
      <c r="AK768">
        <v>1</v>
      </c>
      <c r="AL768" t="s">
        <v>4474</v>
      </c>
      <c r="AM768" t="s">
        <v>78</v>
      </c>
      <c r="AN768">
        <v>180400030203</v>
      </c>
      <c r="AO768" t="s">
        <v>78</v>
      </c>
      <c r="AP768">
        <v>342.9</v>
      </c>
      <c r="AQ768" t="s">
        <v>78</v>
      </c>
      <c r="AR768" t="s">
        <v>4430</v>
      </c>
      <c r="AS768" t="s">
        <v>4431</v>
      </c>
      <c r="AT768" t="s">
        <v>78</v>
      </c>
      <c r="AU768" t="s">
        <v>78</v>
      </c>
      <c r="AV768" t="s">
        <v>78</v>
      </c>
      <c r="AW768" t="s">
        <v>78</v>
      </c>
      <c r="AX768" t="s">
        <v>78</v>
      </c>
      <c r="AY768" t="s">
        <v>78</v>
      </c>
      <c r="AZ768" t="s">
        <v>78</v>
      </c>
      <c r="BA768" t="s">
        <v>78</v>
      </c>
      <c r="BB768" t="s">
        <v>78</v>
      </c>
      <c r="BC768" t="s">
        <v>78</v>
      </c>
      <c r="BD768" t="s">
        <v>55</v>
      </c>
      <c r="BE768" t="s">
        <v>78</v>
      </c>
      <c r="BF768" t="s">
        <v>78</v>
      </c>
      <c r="BG768" t="s">
        <v>78</v>
      </c>
      <c r="BH768" t="s">
        <v>78</v>
      </c>
      <c r="BI768" t="s">
        <v>78</v>
      </c>
      <c r="BJ768" t="s">
        <v>78</v>
      </c>
      <c r="BK768" t="s">
        <v>78</v>
      </c>
      <c r="BL768" t="s">
        <v>78</v>
      </c>
      <c r="BM768" t="s">
        <v>78</v>
      </c>
      <c r="BN768" t="s">
        <v>55</v>
      </c>
      <c r="BO768" t="s">
        <v>55</v>
      </c>
      <c r="BP768" t="s">
        <v>78</v>
      </c>
      <c r="BQ768" t="s">
        <v>4468</v>
      </c>
      <c r="BR768">
        <v>1800</v>
      </c>
      <c r="BS768" s="45">
        <v>40358</v>
      </c>
      <c r="BT768" s="45">
        <v>40904</v>
      </c>
    </row>
    <row r="769" spans="1:72" x14ac:dyDescent="0.25">
      <c r="A769">
        <v>766</v>
      </c>
      <c r="B769">
        <v>47715</v>
      </c>
      <c r="C769">
        <v>54678</v>
      </c>
      <c r="D769" t="s">
        <v>3420</v>
      </c>
      <c r="E769" t="s">
        <v>7174</v>
      </c>
      <c r="F769">
        <v>2</v>
      </c>
      <c r="G769" t="s">
        <v>4420</v>
      </c>
      <c r="H769">
        <v>6</v>
      </c>
      <c r="I769" t="s">
        <v>4421</v>
      </c>
      <c r="J769">
        <v>24</v>
      </c>
      <c r="L769" t="s">
        <v>4435</v>
      </c>
      <c r="M769" t="s">
        <v>4434</v>
      </c>
      <c r="N769" t="s">
        <v>4423</v>
      </c>
      <c r="O769">
        <v>2092737</v>
      </c>
      <c r="P769">
        <v>6340545</v>
      </c>
      <c r="Q769">
        <v>3</v>
      </c>
      <c r="R769">
        <v>37.739800000000002</v>
      </c>
      <c r="S769">
        <v>-121.2647</v>
      </c>
      <c r="T769" t="s">
        <v>1373</v>
      </c>
      <c r="U769" t="s">
        <v>3423</v>
      </c>
      <c r="V769" t="s">
        <v>87</v>
      </c>
      <c r="W769" t="s">
        <v>87</v>
      </c>
      <c r="X769" t="s">
        <v>4474</v>
      </c>
      <c r="Y769" t="s">
        <v>59</v>
      </c>
      <c r="Z769" t="s">
        <v>4475</v>
      </c>
      <c r="AA769" t="s">
        <v>3424</v>
      </c>
      <c r="AC769">
        <v>40921</v>
      </c>
      <c r="AD769" t="s">
        <v>4476</v>
      </c>
      <c r="AE769" t="s">
        <v>3435</v>
      </c>
      <c r="AF769" t="s">
        <v>4477</v>
      </c>
      <c r="AG769" t="s">
        <v>3421</v>
      </c>
      <c r="AH769" t="s">
        <v>7175</v>
      </c>
      <c r="AI769" t="s">
        <v>7176</v>
      </c>
      <c r="AJ769" t="s">
        <v>3422</v>
      </c>
      <c r="AK769">
        <v>1</v>
      </c>
      <c r="AL769" t="s">
        <v>4474</v>
      </c>
      <c r="AM769" t="s">
        <v>78</v>
      </c>
      <c r="AN769">
        <v>180400030203</v>
      </c>
      <c r="AO769" t="s">
        <v>78</v>
      </c>
      <c r="AP769">
        <v>238.6</v>
      </c>
      <c r="AQ769" t="s">
        <v>78</v>
      </c>
      <c r="AR769" t="s">
        <v>4430</v>
      </c>
      <c r="AS769" t="s">
        <v>4431</v>
      </c>
      <c r="AT769" t="s">
        <v>78</v>
      </c>
      <c r="AU769" t="s">
        <v>78</v>
      </c>
      <c r="AV769" t="s">
        <v>78</v>
      </c>
      <c r="AW769" t="s">
        <v>78</v>
      </c>
      <c r="AX769" t="s">
        <v>78</v>
      </c>
      <c r="AY769" t="s">
        <v>78</v>
      </c>
      <c r="AZ769" t="s">
        <v>78</v>
      </c>
      <c r="BA769" t="s">
        <v>78</v>
      </c>
      <c r="BB769" t="s">
        <v>78</v>
      </c>
      <c r="BC769" t="s">
        <v>78</v>
      </c>
      <c r="BD769" t="s">
        <v>55</v>
      </c>
      <c r="BE769" t="s">
        <v>78</v>
      </c>
      <c r="BF769" t="s">
        <v>78</v>
      </c>
      <c r="BG769" t="s">
        <v>78</v>
      </c>
      <c r="BH769" t="s">
        <v>78</v>
      </c>
      <c r="BI769" t="s">
        <v>78</v>
      </c>
      <c r="BJ769" t="s">
        <v>78</v>
      </c>
      <c r="BK769" t="s">
        <v>78</v>
      </c>
      <c r="BL769" t="s">
        <v>78</v>
      </c>
      <c r="BM769" t="s">
        <v>78</v>
      </c>
      <c r="BN769" t="s">
        <v>55</v>
      </c>
      <c r="BO769" t="s">
        <v>55</v>
      </c>
      <c r="BP769" t="s">
        <v>78</v>
      </c>
      <c r="BQ769" t="s">
        <v>4468</v>
      </c>
      <c r="BR769">
        <v>1800</v>
      </c>
      <c r="BS769" s="45">
        <v>40358</v>
      </c>
      <c r="BT769" s="45">
        <v>40904</v>
      </c>
    </row>
    <row r="770" spans="1:72" x14ac:dyDescent="0.25">
      <c r="A770">
        <v>767</v>
      </c>
      <c r="B770">
        <v>46771</v>
      </c>
      <c r="C770">
        <v>54177</v>
      </c>
      <c r="D770" t="s">
        <v>2329</v>
      </c>
      <c r="E770" t="s">
        <v>7177</v>
      </c>
      <c r="F770">
        <v>0</v>
      </c>
      <c r="H770">
        <v>0</v>
      </c>
      <c r="J770">
        <v>0</v>
      </c>
      <c r="O770">
        <v>2158891</v>
      </c>
      <c r="P770">
        <v>6283949</v>
      </c>
      <c r="Q770">
        <v>3</v>
      </c>
      <c r="R770">
        <v>37.92</v>
      </c>
      <c r="S770">
        <v>-121.4628</v>
      </c>
      <c r="T770" t="s">
        <v>1634</v>
      </c>
      <c r="U770" t="s">
        <v>6004</v>
      </c>
      <c r="V770" t="s">
        <v>87</v>
      </c>
      <c r="W770" t="s">
        <v>87</v>
      </c>
      <c r="X770" t="s">
        <v>4474</v>
      </c>
      <c r="Y770" t="s">
        <v>59</v>
      </c>
      <c r="Z770" t="s">
        <v>4853</v>
      </c>
      <c r="AA770" t="s">
        <v>2338</v>
      </c>
      <c r="AB770" t="s">
        <v>7178</v>
      </c>
      <c r="AC770">
        <v>40877</v>
      </c>
      <c r="AD770" t="s">
        <v>4476</v>
      </c>
      <c r="AE770" t="s">
        <v>3435</v>
      </c>
      <c r="AF770" t="s">
        <v>4884</v>
      </c>
      <c r="AG770" t="s">
        <v>2310</v>
      </c>
      <c r="AH770" t="s">
        <v>7179</v>
      </c>
      <c r="AJ770" t="s">
        <v>2311</v>
      </c>
      <c r="AK770">
        <v>1</v>
      </c>
      <c r="AL770" t="s">
        <v>4474</v>
      </c>
      <c r="AM770" t="s">
        <v>78</v>
      </c>
      <c r="AN770">
        <v>180400030503</v>
      </c>
      <c r="AO770" t="s">
        <v>78</v>
      </c>
      <c r="AP770">
        <v>308.8</v>
      </c>
      <c r="AQ770" t="s">
        <v>78</v>
      </c>
      <c r="AR770" t="s">
        <v>4430</v>
      </c>
      <c r="AS770" t="s">
        <v>4431</v>
      </c>
      <c r="AT770" t="s">
        <v>78</v>
      </c>
      <c r="AU770" t="s">
        <v>78</v>
      </c>
      <c r="AV770" t="s">
        <v>78</v>
      </c>
      <c r="AW770" t="s">
        <v>78</v>
      </c>
      <c r="AX770" t="s">
        <v>78</v>
      </c>
      <c r="AY770" t="s">
        <v>78</v>
      </c>
      <c r="AZ770" t="s">
        <v>78</v>
      </c>
      <c r="BA770" t="s">
        <v>78</v>
      </c>
      <c r="BB770" t="s">
        <v>78</v>
      </c>
      <c r="BC770" t="s">
        <v>78</v>
      </c>
      <c r="BD770" t="s">
        <v>55</v>
      </c>
      <c r="BE770" t="s">
        <v>78</v>
      </c>
      <c r="BF770" t="s">
        <v>78</v>
      </c>
      <c r="BG770" t="s">
        <v>78</v>
      </c>
      <c r="BH770" t="s">
        <v>78</v>
      </c>
      <c r="BI770" t="s">
        <v>78</v>
      </c>
      <c r="BJ770" t="s">
        <v>78</v>
      </c>
      <c r="BK770" t="s">
        <v>78</v>
      </c>
      <c r="BL770" t="s">
        <v>78</v>
      </c>
      <c r="BM770" t="s">
        <v>78</v>
      </c>
      <c r="BN770" t="s">
        <v>55</v>
      </c>
      <c r="BO770" t="s">
        <v>55</v>
      </c>
      <c r="BP770" t="s">
        <v>78</v>
      </c>
      <c r="BQ770" t="s">
        <v>4468</v>
      </c>
      <c r="BR770">
        <v>1800</v>
      </c>
      <c r="BS770" s="45">
        <v>40353</v>
      </c>
      <c r="BT770" s="45">
        <v>40877</v>
      </c>
    </row>
    <row r="771" spans="1:72" x14ac:dyDescent="0.25">
      <c r="A771">
        <v>768</v>
      </c>
      <c r="B771">
        <v>46774</v>
      </c>
      <c r="C771">
        <v>54180</v>
      </c>
      <c r="D771" t="s">
        <v>2335</v>
      </c>
      <c r="E771" t="s">
        <v>7180</v>
      </c>
      <c r="F771">
        <v>0</v>
      </c>
      <c r="H771">
        <v>0</v>
      </c>
      <c r="J771">
        <v>0</v>
      </c>
      <c r="O771">
        <v>2157632</v>
      </c>
      <c r="P771">
        <v>6288819</v>
      </c>
      <c r="Q771">
        <v>3</v>
      </c>
      <c r="R771">
        <v>37.916699999999999</v>
      </c>
      <c r="S771">
        <v>-121.44589999999999</v>
      </c>
      <c r="T771" t="s">
        <v>1634</v>
      </c>
      <c r="U771" t="s">
        <v>7181</v>
      </c>
      <c r="V771" t="s">
        <v>87</v>
      </c>
      <c r="W771" t="s">
        <v>87</v>
      </c>
      <c r="X771" t="s">
        <v>4474</v>
      </c>
      <c r="Y771" t="s">
        <v>59</v>
      </c>
      <c r="Z771" t="s">
        <v>4853</v>
      </c>
      <c r="AA771" t="s">
        <v>2336</v>
      </c>
      <c r="AB771" t="s">
        <v>7182</v>
      </c>
      <c r="AC771">
        <v>40877</v>
      </c>
      <c r="AD771" t="s">
        <v>4476</v>
      </c>
      <c r="AE771" t="s">
        <v>3435</v>
      </c>
      <c r="AF771" t="s">
        <v>4905</v>
      </c>
      <c r="AG771" t="s">
        <v>2310</v>
      </c>
      <c r="AH771" t="s">
        <v>7183</v>
      </c>
      <c r="AJ771" t="s">
        <v>2311</v>
      </c>
      <c r="AK771">
        <v>1</v>
      </c>
      <c r="AL771" t="s">
        <v>4474</v>
      </c>
      <c r="AM771" t="s">
        <v>78</v>
      </c>
      <c r="AN771">
        <v>180400030502</v>
      </c>
      <c r="AO771" t="s">
        <v>78</v>
      </c>
      <c r="AP771">
        <v>195.6</v>
      </c>
      <c r="AQ771" t="s">
        <v>78</v>
      </c>
      <c r="AR771" t="s">
        <v>4430</v>
      </c>
      <c r="AS771" t="s">
        <v>4431</v>
      </c>
      <c r="AT771" t="s">
        <v>78</v>
      </c>
      <c r="AU771" t="s">
        <v>78</v>
      </c>
      <c r="AV771" t="s">
        <v>78</v>
      </c>
      <c r="AW771" t="s">
        <v>78</v>
      </c>
      <c r="AX771" t="s">
        <v>78</v>
      </c>
      <c r="AY771" t="s">
        <v>78</v>
      </c>
      <c r="AZ771" t="s">
        <v>78</v>
      </c>
      <c r="BA771" t="s">
        <v>78</v>
      </c>
      <c r="BB771" t="s">
        <v>78</v>
      </c>
      <c r="BC771" t="s">
        <v>78</v>
      </c>
      <c r="BD771" t="s">
        <v>55</v>
      </c>
      <c r="BE771" t="s">
        <v>78</v>
      </c>
      <c r="BF771" t="s">
        <v>78</v>
      </c>
      <c r="BG771" t="s">
        <v>78</v>
      </c>
      <c r="BH771" t="s">
        <v>78</v>
      </c>
      <c r="BI771" t="s">
        <v>78</v>
      </c>
      <c r="BJ771" t="s">
        <v>78</v>
      </c>
      <c r="BK771" t="s">
        <v>78</v>
      </c>
      <c r="BL771" t="s">
        <v>78</v>
      </c>
      <c r="BM771" t="s">
        <v>78</v>
      </c>
      <c r="BN771" t="s">
        <v>55</v>
      </c>
      <c r="BO771" t="s">
        <v>55</v>
      </c>
      <c r="BP771" t="s">
        <v>78</v>
      </c>
      <c r="BQ771" t="s">
        <v>4468</v>
      </c>
      <c r="BR771">
        <v>1800</v>
      </c>
      <c r="BS771" s="45">
        <v>40349</v>
      </c>
      <c r="BT771" s="45">
        <v>40877</v>
      </c>
    </row>
    <row r="772" spans="1:72" x14ac:dyDescent="0.25">
      <c r="A772">
        <v>769</v>
      </c>
      <c r="B772">
        <v>46784</v>
      </c>
      <c r="C772">
        <v>54187</v>
      </c>
      <c r="D772" t="s">
        <v>2621</v>
      </c>
      <c r="E772" t="s">
        <v>7184</v>
      </c>
      <c r="F772">
        <v>1</v>
      </c>
      <c r="G772" t="s">
        <v>87</v>
      </c>
      <c r="H772">
        <v>4</v>
      </c>
      <c r="I772" t="s">
        <v>4421</v>
      </c>
      <c r="J772">
        <v>32</v>
      </c>
      <c r="L772" t="s">
        <v>4435</v>
      </c>
      <c r="N772" t="s">
        <v>4423</v>
      </c>
      <c r="O772">
        <v>2148204</v>
      </c>
      <c r="P772">
        <v>6252460</v>
      </c>
      <c r="Q772">
        <v>3</v>
      </c>
      <c r="R772">
        <v>37.889699999999998</v>
      </c>
      <c r="S772">
        <v>-121.5715</v>
      </c>
      <c r="T772" t="s">
        <v>1634</v>
      </c>
      <c r="U772" t="s">
        <v>627</v>
      </c>
      <c r="V772" t="s">
        <v>87</v>
      </c>
      <c r="W772" t="s">
        <v>87</v>
      </c>
      <c r="X772" t="s">
        <v>4474</v>
      </c>
      <c r="Y772" t="s">
        <v>59</v>
      </c>
      <c r="Z772" t="s">
        <v>4242</v>
      </c>
      <c r="AA772" t="s">
        <v>6995</v>
      </c>
      <c r="AB772" t="s">
        <v>7185</v>
      </c>
      <c r="AC772">
        <v>40879</v>
      </c>
      <c r="AD772" t="s">
        <v>4476</v>
      </c>
      <c r="AE772" t="s">
        <v>3435</v>
      </c>
      <c r="AF772" t="s">
        <v>4960</v>
      </c>
      <c r="AG772" t="s">
        <v>2622</v>
      </c>
      <c r="AH772" t="s">
        <v>7186</v>
      </c>
      <c r="AI772" t="s">
        <v>7187</v>
      </c>
      <c r="AJ772" t="s">
        <v>2623</v>
      </c>
      <c r="AK772">
        <v>1</v>
      </c>
      <c r="AL772" t="s">
        <v>4474</v>
      </c>
      <c r="AM772" t="s">
        <v>78</v>
      </c>
      <c r="AN772">
        <v>180400030605</v>
      </c>
      <c r="AO772" t="s">
        <v>78</v>
      </c>
      <c r="AP772">
        <v>150</v>
      </c>
      <c r="AQ772" t="s">
        <v>78</v>
      </c>
      <c r="AR772" t="s">
        <v>4430</v>
      </c>
      <c r="AS772" t="s">
        <v>4431</v>
      </c>
      <c r="AT772" t="s">
        <v>78</v>
      </c>
      <c r="AU772" t="s">
        <v>78</v>
      </c>
      <c r="AV772" t="s">
        <v>78</v>
      </c>
      <c r="AW772" t="s">
        <v>78</v>
      </c>
      <c r="AX772" t="s">
        <v>78</v>
      </c>
      <c r="AY772" t="s">
        <v>78</v>
      </c>
      <c r="AZ772" t="s">
        <v>78</v>
      </c>
      <c r="BA772" t="s">
        <v>78</v>
      </c>
      <c r="BB772" t="s">
        <v>78</v>
      </c>
      <c r="BC772" t="s">
        <v>78</v>
      </c>
      <c r="BD772" t="s">
        <v>55</v>
      </c>
      <c r="BE772" t="s">
        <v>78</v>
      </c>
      <c r="BF772" t="s">
        <v>78</v>
      </c>
      <c r="BG772" t="s">
        <v>78</v>
      </c>
      <c r="BH772" t="s">
        <v>78</v>
      </c>
      <c r="BI772" t="s">
        <v>78</v>
      </c>
      <c r="BJ772" t="s">
        <v>78</v>
      </c>
      <c r="BK772" t="s">
        <v>78</v>
      </c>
      <c r="BL772" t="s">
        <v>78</v>
      </c>
      <c r="BM772" t="s">
        <v>78</v>
      </c>
      <c r="BN772" t="s">
        <v>55</v>
      </c>
      <c r="BO772" t="s">
        <v>55</v>
      </c>
      <c r="BP772" t="s">
        <v>78</v>
      </c>
      <c r="BQ772" t="s">
        <v>4432</v>
      </c>
      <c r="BR772">
        <v>1800</v>
      </c>
      <c r="BS772" s="45">
        <v>40359</v>
      </c>
      <c r="BT772" s="45">
        <v>40879</v>
      </c>
    </row>
    <row r="773" spans="1:72" x14ac:dyDescent="0.25">
      <c r="A773">
        <v>770</v>
      </c>
      <c r="B773">
        <v>46785</v>
      </c>
      <c r="C773">
        <v>54188</v>
      </c>
      <c r="D773" t="s">
        <v>2638</v>
      </c>
      <c r="E773" t="s">
        <v>7188</v>
      </c>
      <c r="F773">
        <v>0</v>
      </c>
      <c r="H773">
        <v>0</v>
      </c>
      <c r="J773">
        <v>0</v>
      </c>
      <c r="O773">
        <v>2175321</v>
      </c>
      <c r="P773">
        <v>6280260</v>
      </c>
      <c r="Q773">
        <v>3</v>
      </c>
      <c r="R773">
        <v>37.965000000000003</v>
      </c>
      <c r="S773">
        <v>-121.47620000000001</v>
      </c>
      <c r="T773" t="s">
        <v>2639</v>
      </c>
      <c r="U773" t="s">
        <v>641</v>
      </c>
      <c r="V773" t="s">
        <v>87</v>
      </c>
      <c r="W773" t="s">
        <v>87</v>
      </c>
      <c r="X773" t="s">
        <v>4474</v>
      </c>
      <c r="Y773" t="s">
        <v>59</v>
      </c>
      <c r="Z773" t="s">
        <v>4853</v>
      </c>
      <c r="AA773" t="s">
        <v>2633</v>
      </c>
      <c r="AB773" t="s">
        <v>6418</v>
      </c>
      <c r="AC773">
        <v>40879</v>
      </c>
      <c r="AD773" t="s">
        <v>4476</v>
      </c>
      <c r="AE773" t="s">
        <v>3435</v>
      </c>
      <c r="AF773" t="s">
        <v>4884</v>
      </c>
      <c r="AG773" t="s">
        <v>2630</v>
      </c>
      <c r="AH773" t="s">
        <v>7189</v>
      </c>
      <c r="AJ773" t="s">
        <v>2631</v>
      </c>
      <c r="AK773">
        <v>1</v>
      </c>
      <c r="AL773" t="s">
        <v>4474</v>
      </c>
      <c r="AM773" t="s">
        <v>78</v>
      </c>
      <c r="AN773">
        <v>180400030503</v>
      </c>
      <c r="AO773" t="s">
        <v>78</v>
      </c>
      <c r="AP773">
        <v>442</v>
      </c>
      <c r="AQ773" t="s">
        <v>78</v>
      </c>
      <c r="AR773" t="s">
        <v>4430</v>
      </c>
      <c r="AS773" t="s">
        <v>4431</v>
      </c>
      <c r="AT773" t="s">
        <v>78</v>
      </c>
      <c r="AU773" t="s">
        <v>78</v>
      </c>
      <c r="AV773" t="s">
        <v>78</v>
      </c>
      <c r="AW773" t="s">
        <v>78</v>
      </c>
      <c r="AX773" t="s">
        <v>78</v>
      </c>
      <c r="AY773" t="s">
        <v>55</v>
      </c>
      <c r="AZ773" t="s">
        <v>78</v>
      </c>
      <c r="BA773" t="s">
        <v>78</v>
      </c>
      <c r="BB773" t="s">
        <v>78</v>
      </c>
      <c r="BC773" t="s">
        <v>78</v>
      </c>
      <c r="BD773" t="s">
        <v>55</v>
      </c>
      <c r="BE773" t="s">
        <v>78</v>
      </c>
      <c r="BF773" t="s">
        <v>78</v>
      </c>
      <c r="BG773" t="s">
        <v>78</v>
      </c>
      <c r="BH773" t="s">
        <v>78</v>
      </c>
      <c r="BI773" t="s">
        <v>78</v>
      </c>
      <c r="BJ773" t="s">
        <v>78</v>
      </c>
      <c r="BK773" t="s">
        <v>78</v>
      </c>
      <c r="BL773" t="s">
        <v>78</v>
      </c>
      <c r="BM773" t="s">
        <v>78</v>
      </c>
      <c r="BN773" t="s">
        <v>55</v>
      </c>
      <c r="BO773" t="s">
        <v>55</v>
      </c>
      <c r="BP773" t="s">
        <v>78</v>
      </c>
      <c r="BQ773" t="s">
        <v>4432</v>
      </c>
      <c r="BR773">
        <v>1800</v>
      </c>
      <c r="BS773" s="45">
        <v>40358</v>
      </c>
      <c r="BT773" s="45">
        <v>40879</v>
      </c>
    </row>
    <row r="774" spans="1:72" x14ac:dyDescent="0.25">
      <c r="A774">
        <v>771</v>
      </c>
      <c r="B774">
        <v>47220</v>
      </c>
      <c r="C774">
        <v>54363</v>
      </c>
      <c r="D774" t="s">
        <v>2781</v>
      </c>
      <c r="E774" t="s">
        <v>7190</v>
      </c>
      <c r="F774">
        <v>2</v>
      </c>
      <c r="G774" t="s">
        <v>87</v>
      </c>
      <c r="H774">
        <v>5</v>
      </c>
      <c r="I774" t="s">
        <v>4421</v>
      </c>
      <c r="J774">
        <v>9</v>
      </c>
      <c r="N774" t="s">
        <v>4423</v>
      </c>
      <c r="O774">
        <v>2202935</v>
      </c>
      <c r="P774">
        <v>6295355</v>
      </c>
      <c r="Q774">
        <v>3</v>
      </c>
      <c r="R774">
        <v>38.0413</v>
      </c>
      <c r="S774">
        <v>-121.4248</v>
      </c>
      <c r="T774" t="s">
        <v>1634</v>
      </c>
      <c r="U774" t="s">
        <v>1791</v>
      </c>
      <c r="V774" t="s">
        <v>87</v>
      </c>
      <c r="W774" t="s">
        <v>87</v>
      </c>
      <c r="X774" t="s">
        <v>4474</v>
      </c>
      <c r="Y774" t="s">
        <v>59</v>
      </c>
      <c r="Z774" t="s">
        <v>4334</v>
      </c>
      <c r="AA774" t="s">
        <v>2784</v>
      </c>
      <c r="AB774" t="s">
        <v>2786</v>
      </c>
      <c r="AC774">
        <v>40899</v>
      </c>
      <c r="AD774" t="s">
        <v>4476</v>
      </c>
      <c r="AE774" t="s">
        <v>3435</v>
      </c>
      <c r="AF774" t="s">
        <v>4870</v>
      </c>
      <c r="AG774" t="s">
        <v>2782</v>
      </c>
      <c r="AH774" t="s">
        <v>7191</v>
      </c>
      <c r="AI774" t="s">
        <v>6719</v>
      </c>
      <c r="AJ774" t="s">
        <v>2782</v>
      </c>
      <c r="AK774">
        <v>1</v>
      </c>
      <c r="AL774" t="s">
        <v>4474</v>
      </c>
      <c r="AM774" t="s">
        <v>78</v>
      </c>
      <c r="AN774">
        <v>180400030504</v>
      </c>
      <c r="AO774" t="s">
        <v>78</v>
      </c>
      <c r="AP774">
        <v>121.2</v>
      </c>
      <c r="AQ774" t="s">
        <v>78</v>
      </c>
      <c r="AR774" t="s">
        <v>4430</v>
      </c>
      <c r="AS774" t="s">
        <v>4431</v>
      </c>
      <c r="AT774" t="s">
        <v>78</v>
      </c>
      <c r="AU774" t="s">
        <v>78</v>
      </c>
      <c r="AV774" t="s">
        <v>78</v>
      </c>
      <c r="AW774" t="s">
        <v>78</v>
      </c>
      <c r="AX774" t="s">
        <v>78</v>
      </c>
      <c r="AY774" t="s">
        <v>78</v>
      </c>
      <c r="AZ774" t="s">
        <v>78</v>
      </c>
      <c r="BA774" t="s">
        <v>78</v>
      </c>
      <c r="BB774" t="s">
        <v>78</v>
      </c>
      <c r="BC774" t="s">
        <v>78</v>
      </c>
      <c r="BD774" t="s">
        <v>55</v>
      </c>
      <c r="BE774" t="s">
        <v>78</v>
      </c>
      <c r="BF774" t="s">
        <v>78</v>
      </c>
      <c r="BG774" t="s">
        <v>78</v>
      </c>
      <c r="BH774" t="s">
        <v>78</v>
      </c>
      <c r="BI774" t="s">
        <v>78</v>
      </c>
      <c r="BJ774" t="s">
        <v>78</v>
      </c>
      <c r="BK774" t="s">
        <v>78</v>
      </c>
      <c r="BL774" t="s">
        <v>78</v>
      </c>
      <c r="BM774" t="s">
        <v>78</v>
      </c>
      <c r="BN774" t="s">
        <v>55</v>
      </c>
      <c r="BO774" t="s">
        <v>55</v>
      </c>
      <c r="BP774" t="s">
        <v>78</v>
      </c>
      <c r="BQ774" t="s">
        <v>4468</v>
      </c>
      <c r="BR774">
        <v>1800</v>
      </c>
      <c r="BS774" s="45">
        <v>40359</v>
      </c>
      <c r="BT774" s="45">
        <v>40893</v>
      </c>
    </row>
    <row r="775" spans="1:72" x14ac:dyDescent="0.25">
      <c r="A775">
        <v>772</v>
      </c>
      <c r="B775">
        <v>47489</v>
      </c>
      <c r="C775">
        <v>54948</v>
      </c>
      <c r="D775" t="s">
        <v>2988</v>
      </c>
      <c r="E775" t="s">
        <v>7192</v>
      </c>
      <c r="F775">
        <v>7</v>
      </c>
      <c r="G775" t="s">
        <v>87</v>
      </c>
      <c r="H775">
        <v>4</v>
      </c>
      <c r="I775" t="s">
        <v>4421</v>
      </c>
      <c r="J775">
        <v>34</v>
      </c>
      <c r="N775" t="s">
        <v>4423</v>
      </c>
      <c r="O775">
        <v>1912236</v>
      </c>
      <c r="P775">
        <v>6698874</v>
      </c>
      <c r="Q775">
        <v>2</v>
      </c>
      <c r="R775">
        <v>38.411999999999999</v>
      </c>
      <c r="S775">
        <v>-121.52119999999999</v>
      </c>
      <c r="T775" t="s">
        <v>1950</v>
      </c>
      <c r="U775" t="s">
        <v>216</v>
      </c>
      <c r="V775" t="s">
        <v>87</v>
      </c>
      <c r="W775" t="s">
        <v>87</v>
      </c>
      <c r="X775" t="s">
        <v>4538</v>
      </c>
      <c r="Y775" t="s">
        <v>170</v>
      </c>
      <c r="Z775" t="s">
        <v>4668</v>
      </c>
      <c r="AA775" t="s">
        <v>7193</v>
      </c>
      <c r="AB775" t="s">
        <v>3014</v>
      </c>
      <c r="AC775">
        <v>40912</v>
      </c>
      <c r="AD775" t="s">
        <v>4476</v>
      </c>
      <c r="AE775" t="s">
        <v>4540</v>
      </c>
      <c r="AF775" t="s">
        <v>4541</v>
      </c>
      <c r="AG775" t="s">
        <v>213</v>
      </c>
      <c r="AH775" t="s">
        <v>7194</v>
      </c>
      <c r="AI775" t="s">
        <v>7195</v>
      </c>
      <c r="AJ775" t="s">
        <v>214</v>
      </c>
      <c r="AK775">
        <v>1</v>
      </c>
      <c r="AL775" t="s">
        <v>4538</v>
      </c>
      <c r="AM775" t="s">
        <v>78</v>
      </c>
      <c r="AN775">
        <v>180201630702</v>
      </c>
      <c r="AO775" t="s">
        <v>78</v>
      </c>
      <c r="AP775">
        <v>244</v>
      </c>
      <c r="AQ775" t="s">
        <v>78</v>
      </c>
      <c r="AR775" t="s">
        <v>4430</v>
      </c>
      <c r="AS775" t="s">
        <v>4431</v>
      </c>
      <c r="AT775" t="s">
        <v>78</v>
      </c>
      <c r="AU775" t="s">
        <v>78</v>
      </c>
      <c r="AV775" t="s">
        <v>78</v>
      </c>
      <c r="AW775" t="s">
        <v>78</v>
      </c>
      <c r="AX775" t="s">
        <v>78</v>
      </c>
      <c r="AY775" t="s">
        <v>78</v>
      </c>
      <c r="AZ775" t="s">
        <v>78</v>
      </c>
      <c r="BA775" t="s">
        <v>78</v>
      </c>
      <c r="BB775" t="s">
        <v>78</v>
      </c>
      <c r="BC775" t="s">
        <v>78</v>
      </c>
      <c r="BD775" t="s">
        <v>55</v>
      </c>
      <c r="BE775" t="s">
        <v>78</v>
      </c>
      <c r="BF775" t="s">
        <v>78</v>
      </c>
      <c r="BG775" t="s">
        <v>78</v>
      </c>
      <c r="BH775" t="s">
        <v>78</v>
      </c>
      <c r="BI775" t="s">
        <v>78</v>
      </c>
      <c r="BJ775" t="s">
        <v>78</v>
      </c>
      <c r="BK775" t="s">
        <v>78</v>
      </c>
      <c r="BL775" t="s">
        <v>78</v>
      </c>
      <c r="BM775" t="s">
        <v>78</v>
      </c>
      <c r="BN775" t="s">
        <v>55</v>
      </c>
      <c r="BO775" t="s">
        <v>55</v>
      </c>
      <c r="BP775" t="s">
        <v>78</v>
      </c>
      <c r="BQ775" t="s">
        <v>4432</v>
      </c>
      <c r="BR775">
        <v>1914</v>
      </c>
      <c r="BS775" s="45">
        <v>40359</v>
      </c>
      <c r="BT775" s="45">
        <v>40897</v>
      </c>
    </row>
    <row r="776" spans="1:72" x14ac:dyDescent="0.25">
      <c r="A776">
        <v>773</v>
      </c>
      <c r="B776">
        <v>47521</v>
      </c>
      <c r="C776">
        <v>54992</v>
      </c>
      <c r="D776" t="s">
        <v>2483</v>
      </c>
      <c r="E776" t="s">
        <v>7196</v>
      </c>
      <c r="F776">
        <v>0</v>
      </c>
      <c r="H776">
        <v>0</v>
      </c>
      <c r="J776">
        <v>0</v>
      </c>
      <c r="N776" t="s">
        <v>4423</v>
      </c>
      <c r="O776">
        <v>2199369</v>
      </c>
      <c r="P776">
        <v>6301487</v>
      </c>
      <c r="Q776">
        <v>3</v>
      </c>
      <c r="R776">
        <v>38.031700000000001</v>
      </c>
      <c r="S776">
        <v>-121.4033</v>
      </c>
      <c r="T776" t="s">
        <v>596</v>
      </c>
      <c r="U776" t="s">
        <v>6611</v>
      </c>
      <c r="V776" t="s">
        <v>87</v>
      </c>
      <c r="W776" t="s">
        <v>87</v>
      </c>
      <c r="X776" t="s">
        <v>4474</v>
      </c>
      <c r="Y776" t="s">
        <v>59</v>
      </c>
      <c r="Z776" t="s">
        <v>4334</v>
      </c>
      <c r="AA776" t="s">
        <v>2487</v>
      </c>
      <c r="AB776" t="s">
        <v>5906</v>
      </c>
      <c r="AC776">
        <v>40913</v>
      </c>
      <c r="AD776" t="s">
        <v>4476</v>
      </c>
      <c r="AE776" t="s">
        <v>3435</v>
      </c>
      <c r="AF776" t="s">
        <v>4870</v>
      </c>
      <c r="AG776" t="s">
        <v>2484</v>
      </c>
      <c r="AH776" t="s">
        <v>7197</v>
      </c>
      <c r="AJ776" t="s">
        <v>2484</v>
      </c>
      <c r="AK776">
        <v>1</v>
      </c>
      <c r="AL776" t="s">
        <v>4474</v>
      </c>
      <c r="AM776" t="s">
        <v>78</v>
      </c>
      <c r="AN776">
        <v>180400030504</v>
      </c>
      <c r="AO776" t="s">
        <v>78</v>
      </c>
      <c r="AP776">
        <v>87</v>
      </c>
      <c r="AQ776" t="s">
        <v>78</v>
      </c>
      <c r="AR776" t="s">
        <v>4430</v>
      </c>
      <c r="AS776" t="s">
        <v>4431</v>
      </c>
      <c r="AT776" t="s">
        <v>78</v>
      </c>
      <c r="AU776" t="s">
        <v>78</v>
      </c>
      <c r="AV776" t="s">
        <v>78</v>
      </c>
      <c r="AW776" t="s">
        <v>78</v>
      </c>
      <c r="AX776" t="s">
        <v>78</v>
      </c>
      <c r="AY776" t="s">
        <v>78</v>
      </c>
      <c r="AZ776" t="s">
        <v>78</v>
      </c>
      <c r="BA776" t="s">
        <v>78</v>
      </c>
      <c r="BB776" t="s">
        <v>78</v>
      </c>
      <c r="BC776" t="s">
        <v>78</v>
      </c>
      <c r="BD776" t="s">
        <v>55</v>
      </c>
      <c r="BE776" t="s">
        <v>78</v>
      </c>
      <c r="BF776" t="s">
        <v>78</v>
      </c>
      <c r="BG776" t="s">
        <v>78</v>
      </c>
      <c r="BH776" t="s">
        <v>78</v>
      </c>
      <c r="BI776" t="s">
        <v>78</v>
      </c>
      <c r="BJ776" t="s">
        <v>78</v>
      </c>
      <c r="BK776" t="s">
        <v>78</v>
      </c>
      <c r="BL776" t="s">
        <v>78</v>
      </c>
      <c r="BM776" t="s">
        <v>78</v>
      </c>
      <c r="BN776" t="s">
        <v>55</v>
      </c>
      <c r="BO776" t="s">
        <v>55</v>
      </c>
      <c r="BP776" t="s">
        <v>78</v>
      </c>
      <c r="BQ776" t="s">
        <v>4468</v>
      </c>
      <c r="BR776">
        <v>1800</v>
      </c>
      <c r="BS776" s="45">
        <v>40336</v>
      </c>
      <c r="BT776" s="45">
        <v>40891</v>
      </c>
    </row>
    <row r="777" spans="1:72" x14ac:dyDescent="0.25">
      <c r="A777">
        <v>774</v>
      </c>
      <c r="B777">
        <v>47533</v>
      </c>
      <c r="C777">
        <v>54640</v>
      </c>
      <c r="D777" t="s">
        <v>3246</v>
      </c>
      <c r="E777" t="s">
        <v>7198</v>
      </c>
      <c r="F777">
        <v>0</v>
      </c>
      <c r="H777">
        <v>0</v>
      </c>
      <c r="J777">
        <v>0</v>
      </c>
      <c r="O777">
        <v>1866887</v>
      </c>
      <c r="P777">
        <v>6675084</v>
      </c>
      <c r="Q777">
        <v>2</v>
      </c>
      <c r="R777">
        <v>38.287799999999997</v>
      </c>
      <c r="S777">
        <v>-121.6049</v>
      </c>
      <c r="T777" t="s">
        <v>1373</v>
      </c>
      <c r="U777" t="s">
        <v>931</v>
      </c>
      <c r="V777" t="s">
        <v>87</v>
      </c>
      <c r="W777" t="s">
        <v>87</v>
      </c>
      <c r="X777" t="s">
        <v>4538</v>
      </c>
      <c r="Y777" t="s">
        <v>77</v>
      </c>
      <c r="Z777" t="s">
        <v>4539</v>
      </c>
      <c r="AA777" t="s">
        <v>7199</v>
      </c>
      <c r="AC777">
        <v>40914</v>
      </c>
      <c r="AD777" t="s">
        <v>4476</v>
      </c>
      <c r="AE777" t="s">
        <v>4540</v>
      </c>
      <c r="AF777" t="s">
        <v>4546</v>
      </c>
      <c r="AG777" t="s">
        <v>3247</v>
      </c>
      <c r="AH777" t="s">
        <v>7200</v>
      </c>
      <c r="AJ777" t="s">
        <v>3248</v>
      </c>
      <c r="AK777">
        <v>1</v>
      </c>
      <c r="AL777" t="s">
        <v>4538</v>
      </c>
      <c r="AM777" t="s">
        <v>78</v>
      </c>
      <c r="AN777">
        <v>180201630606</v>
      </c>
      <c r="AO777" t="s">
        <v>78</v>
      </c>
      <c r="AP777">
        <v>70</v>
      </c>
      <c r="AQ777" t="s">
        <v>78</v>
      </c>
      <c r="AR777" t="s">
        <v>4430</v>
      </c>
      <c r="AS777" t="s">
        <v>4431</v>
      </c>
      <c r="AT777" t="s">
        <v>78</v>
      </c>
      <c r="AU777" t="s">
        <v>78</v>
      </c>
      <c r="AV777" t="s">
        <v>78</v>
      </c>
      <c r="AW777" t="s">
        <v>78</v>
      </c>
      <c r="AX777" t="s">
        <v>78</v>
      </c>
      <c r="AY777" t="s">
        <v>78</v>
      </c>
      <c r="AZ777" t="s">
        <v>78</v>
      </c>
      <c r="BA777" t="s">
        <v>78</v>
      </c>
      <c r="BB777" t="s">
        <v>78</v>
      </c>
      <c r="BC777" t="s">
        <v>78</v>
      </c>
      <c r="BD777" t="s">
        <v>55</v>
      </c>
      <c r="BE777" t="s">
        <v>78</v>
      </c>
      <c r="BF777" t="s">
        <v>78</v>
      </c>
      <c r="BG777" t="s">
        <v>78</v>
      </c>
      <c r="BH777" t="s">
        <v>78</v>
      </c>
      <c r="BI777" t="s">
        <v>78</v>
      </c>
      <c r="BJ777" t="s">
        <v>78</v>
      </c>
      <c r="BK777" t="s">
        <v>78</v>
      </c>
      <c r="BL777" t="s">
        <v>78</v>
      </c>
      <c r="BM777" t="s">
        <v>78</v>
      </c>
      <c r="BN777" t="s">
        <v>55</v>
      </c>
      <c r="BO777" t="s">
        <v>55</v>
      </c>
      <c r="BP777" t="s">
        <v>78</v>
      </c>
      <c r="BQ777" t="s">
        <v>4432</v>
      </c>
      <c r="BR777">
        <v>1800</v>
      </c>
      <c r="BS777" s="45">
        <v>40357</v>
      </c>
      <c r="BT777" s="45">
        <v>40899</v>
      </c>
    </row>
    <row r="778" spans="1:72" x14ac:dyDescent="0.25">
      <c r="A778">
        <v>775</v>
      </c>
      <c r="B778">
        <v>47687</v>
      </c>
      <c r="C778">
        <v>54633</v>
      </c>
      <c r="D778" t="s">
        <v>3373</v>
      </c>
      <c r="E778" t="s">
        <v>7201</v>
      </c>
      <c r="F778">
        <v>1</v>
      </c>
      <c r="G778" t="s">
        <v>4420</v>
      </c>
      <c r="H778">
        <v>4</v>
      </c>
      <c r="I778" t="s">
        <v>4421</v>
      </c>
      <c r="J778">
        <v>27</v>
      </c>
      <c r="N778" t="s">
        <v>4423</v>
      </c>
      <c r="O778">
        <v>2122774</v>
      </c>
      <c r="P778">
        <v>6259528</v>
      </c>
      <c r="Q778">
        <v>3</v>
      </c>
      <c r="R778">
        <v>37.820099999999996</v>
      </c>
      <c r="S778">
        <v>-121.54600000000001</v>
      </c>
      <c r="T778" t="s">
        <v>1373</v>
      </c>
      <c r="U778" t="s">
        <v>647</v>
      </c>
      <c r="V778" t="s">
        <v>87</v>
      </c>
      <c r="W778" t="s">
        <v>87</v>
      </c>
      <c r="X778" t="s">
        <v>4474</v>
      </c>
      <c r="Y778" t="s">
        <v>59</v>
      </c>
      <c r="Z778" t="s">
        <v>5217</v>
      </c>
      <c r="AA778" t="s">
        <v>3366</v>
      </c>
      <c r="AC778">
        <v>40919</v>
      </c>
      <c r="AD778" t="s">
        <v>4476</v>
      </c>
      <c r="AE778" t="s">
        <v>3435</v>
      </c>
      <c r="AF778" t="s">
        <v>4960</v>
      </c>
      <c r="AG778" t="s">
        <v>3365</v>
      </c>
      <c r="AH778" t="s">
        <v>7202</v>
      </c>
      <c r="AI778" t="s">
        <v>5913</v>
      </c>
      <c r="AJ778" t="s">
        <v>3365</v>
      </c>
      <c r="AK778">
        <v>1</v>
      </c>
      <c r="AL778" t="s">
        <v>4474</v>
      </c>
      <c r="AM778" t="s">
        <v>78</v>
      </c>
      <c r="AN778">
        <v>180400030605</v>
      </c>
      <c r="AO778" t="s">
        <v>78</v>
      </c>
      <c r="AP778">
        <v>1291.3</v>
      </c>
      <c r="AQ778" t="s">
        <v>78</v>
      </c>
      <c r="AR778" t="s">
        <v>4430</v>
      </c>
      <c r="AS778" t="s">
        <v>4431</v>
      </c>
      <c r="AT778" t="s">
        <v>78</v>
      </c>
      <c r="AU778" t="s">
        <v>78</v>
      </c>
      <c r="AV778" t="s">
        <v>78</v>
      </c>
      <c r="AW778" t="s">
        <v>78</v>
      </c>
      <c r="AX778" t="s">
        <v>78</v>
      </c>
      <c r="AY778" t="s">
        <v>78</v>
      </c>
      <c r="AZ778" t="s">
        <v>78</v>
      </c>
      <c r="BA778" t="s">
        <v>78</v>
      </c>
      <c r="BB778" t="s">
        <v>78</v>
      </c>
      <c r="BC778" t="s">
        <v>78</v>
      </c>
      <c r="BD778" t="s">
        <v>55</v>
      </c>
      <c r="BE778" t="s">
        <v>78</v>
      </c>
      <c r="BF778" t="s">
        <v>78</v>
      </c>
      <c r="BG778" t="s">
        <v>78</v>
      </c>
      <c r="BH778" t="s">
        <v>78</v>
      </c>
      <c r="BI778" t="s">
        <v>78</v>
      </c>
      <c r="BJ778" t="s">
        <v>78</v>
      </c>
      <c r="BK778" t="s">
        <v>78</v>
      </c>
      <c r="BL778" t="s">
        <v>78</v>
      </c>
      <c r="BM778" t="s">
        <v>78</v>
      </c>
      <c r="BN778" t="s">
        <v>55</v>
      </c>
      <c r="BO778" t="s">
        <v>55</v>
      </c>
      <c r="BP778" t="s">
        <v>78</v>
      </c>
      <c r="BQ778" t="s">
        <v>4468</v>
      </c>
      <c r="BR778">
        <v>1800</v>
      </c>
      <c r="BS778" s="45">
        <v>40357</v>
      </c>
      <c r="BT778" s="45">
        <v>40899</v>
      </c>
    </row>
    <row r="779" spans="1:72" x14ac:dyDescent="0.25">
      <c r="A779">
        <v>776</v>
      </c>
      <c r="B779">
        <v>47688</v>
      </c>
      <c r="C779">
        <v>54634</v>
      </c>
      <c r="D779" t="s">
        <v>3374</v>
      </c>
      <c r="E779" t="s">
        <v>7203</v>
      </c>
      <c r="F779">
        <v>1</v>
      </c>
      <c r="G779" t="s">
        <v>87</v>
      </c>
      <c r="H779">
        <v>5</v>
      </c>
      <c r="I779" t="s">
        <v>4421</v>
      </c>
      <c r="J779">
        <v>1</v>
      </c>
      <c r="L779" t="s">
        <v>4448</v>
      </c>
      <c r="M779" t="s">
        <v>4422</v>
      </c>
      <c r="N779" t="s">
        <v>4423</v>
      </c>
      <c r="O779">
        <v>2142526</v>
      </c>
      <c r="P779">
        <v>6308269</v>
      </c>
      <c r="Q779">
        <v>3</v>
      </c>
      <c r="R779">
        <v>37.875700000000002</v>
      </c>
      <c r="S779">
        <v>-121.3779</v>
      </c>
      <c r="T779" t="s">
        <v>1373</v>
      </c>
      <c r="U779" t="s">
        <v>692</v>
      </c>
      <c r="V779" t="s">
        <v>87</v>
      </c>
      <c r="W779" t="s">
        <v>87</v>
      </c>
      <c r="X779" t="s">
        <v>4474</v>
      </c>
      <c r="Y779" t="s">
        <v>59</v>
      </c>
      <c r="Z779" t="s">
        <v>4853</v>
      </c>
      <c r="AB779" t="s">
        <v>7204</v>
      </c>
      <c r="AC779">
        <v>40919</v>
      </c>
      <c r="AD779" t="s">
        <v>4476</v>
      </c>
      <c r="AE779" t="s">
        <v>3435</v>
      </c>
      <c r="AF779" t="s">
        <v>4927</v>
      </c>
      <c r="AG779" t="s">
        <v>2651</v>
      </c>
      <c r="AH779" t="s">
        <v>7205</v>
      </c>
      <c r="AI779" t="s">
        <v>6909</v>
      </c>
      <c r="AJ779" t="s">
        <v>5874</v>
      </c>
      <c r="AK779" t="s">
        <v>78</v>
      </c>
      <c r="AL779" t="s">
        <v>78</v>
      </c>
      <c r="AM779" t="s">
        <v>78</v>
      </c>
      <c r="AN779" t="s">
        <v>78</v>
      </c>
      <c r="AO779" t="s">
        <v>78</v>
      </c>
      <c r="AP779">
        <v>237</v>
      </c>
      <c r="AQ779" t="s">
        <v>78</v>
      </c>
      <c r="AR779" t="s">
        <v>4430</v>
      </c>
      <c r="AS779" t="s">
        <v>4529</v>
      </c>
      <c r="AT779" t="s">
        <v>78</v>
      </c>
      <c r="AU779" t="s">
        <v>78</v>
      </c>
      <c r="AV779" t="s">
        <v>78</v>
      </c>
      <c r="AW779" t="s">
        <v>78</v>
      </c>
      <c r="AX779" t="s">
        <v>78</v>
      </c>
      <c r="AY779" t="s">
        <v>78</v>
      </c>
      <c r="AZ779" t="s">
        <v>78</v>
      </c>
      <c r="BA779" t="s">
        <v>78</v>
      </c>
      <c r="BB779" t="s">
        <v>78</v>
      </c>
      <c r="BC779" t="s">
        <v>78</v>
      </c>
      <c r="BD779" t="s">
        <v>55</v>
      </c>
      <c r="BE779" t="s">
        <v>78</v>
      </c>
      <c r="BF779" t="s">
        <v>78</v>
      </c>
      <c r="BG779" t="s">
        <v>78</v>
      </c>
      <c r="BH779" t="s">
        <v>78</v>
      </c>
      <c r="BI779" t="s">
        <v>78</v>
      </c>
      <c r="BJ779" t="s">
        <v>78</v>
      </c>
      <c r="BK779" t="s">
        <v>78</v>
      </c>
      <c r="BL779" t="s">
        <v>78</v>
      </c>
      <c r="BM779" t="s">
        <v>78</v>
      </c>
      <c r="BN779" t="s">
        <v>55</v>
      </c>
      <c r="BO779" t="s">
        <v>55</v>
      </c>
      <c r="BP779" t="s">
        <v>78</v>
      </c>
      <c r="BQ779" t="s">
        <v>4468</v>
      </c>
      <c r="BR779">
        <v>1800</v>
      </c>
      <c r="BS779" s="45">
        <v>40360</v>
      </c>
      <c r="BT779" s="45">
        <v>40899</v>
      </c>
    </row>
    <row r="780" spans="1:72" x14ac:dyDescent="0.25">
      <c r="A780">
        <v>777</v>
      </c>
      <c r="B780">
        <v>47689</v>
      </c>
      <c r="C780">
        <v>54635</v>
      </c>
      <c r="D780" t="s">
        <v>3376</v>
      </c>
      <c r="E780" t="s">
        <v>7206</v>
      </c>
      <c r="F780">
        <v>1</v>
      </c>
      <c r="G780" t="s">
        <v>4420</v>
      </c>
      <c r="H780">
        <v>4</v>
      </c>
      <c r="I780" t="s">
        <v>4421</v>
      </c>
      <c r="J780">
        <v>27</v>
      </c>
      <c r="N780" t="s">
        <v>4423</v>
      </c>
      <c r="O780">
        <v>2122724</v>
      </c>
      <c r="P780">
        <v>6264011</v>
      </c>
      <c r="Q780">
        <v>3</v>
      </c>
      <c r="R780">
        <v>37.820099999999996</v>
      </c>
      <c r="S780">
        <v>-121.5305</v>
      </c>
      <c r="T780" t="s">
        <v>1373</v>
      </c>
      <c r="U780" t="s">
        <v>647</v>
      </c>
      <c r="V780" t="s">
        <v>87</v>
      </c>
      <c r="W780" t="s">
        <v>87</v>
      </c>
      <c r="X780" t="s">
        <v>4474</v>
      </c>
      <c r="Y780" t="s">
        <v>59</v>
      </c>
      <c r="Z780" t="s">
        <v>5217</v>
      </c>
      <c r="AA780" t="s">
        <v>3366</v>
      </c>
      <c r="AC780">
        <v>40919</v>
      </c>
      <c r="AD780" t="s">
        <v>4476</v>
      </c>
      <c r="AE780" t="s">
        <v>3435</v>
      </c>
      <c r="AF780" t="s">
        <v>4960</v>
      </c>
      <c r="AG780" t="s">
        <v>3365</v>
      </c>
      <c r="AH780" t="s">
        <v>7207</v>
      </c>
      <c r="AI780" t="s">
        <v>5913</v>
      </c>
      <c r="AJ780" t="s">
        <v>3365</v>
      </c>
      <c r="AK780">
        <v>1</v>
      </c>
      <c r="AL780" t="s">
        <v>4474</v>
      </c>
      <c r="AM780" t="s">
        <v>78</v>
      </c>
      <c r="AN780">
        <v>180400030605</v>
      </c>
      <c r="AO780" t="s">
        <v>78</v>
      </c>
      <c r="AP780">
        <v>1291.3</v>
      </c>
      <c r="AQ780" t="s">
        <v>78</v>
      </c>
      <c r="AR780" t="s">
        <v>4430</v>
      </c>
      <c r="AS780" t="s">
        <v>4431</v>
      </c>
      <c r="AT780" t="s">
        <v>78</v>
      </c>
      <c r="AU780" t="s">
        <v>78</v>
      </c>
      <c r="AV780" t="s">
        <v>78</v>
      </c>
      <c r="AW780" t="s">
        <v>78</v>
      </c>
      <c r="AX780" t="s">
        <v>78</v>
      </c>
      <c r="AY780" t="s">
        <v>78</v>
      </c>
      <c r="AZ780" t="s">
        <v>78</v>
      </c>
      <c r="BA780" t="s">
        <v>78</v>
      </c>
      <c r="BB780" t="s">
        <v>78</v>
      </c>
      <c r="BC780" t="s">
        <v>78</v>
      </c>
      <c r="BD780" t="s">
        <v>55</v>
      </c>
      <c r="BE780" t="s">
        <v>78</v>
      </c>
      <c r="BF780" t="s">
        <v>78</v>
      </c>
      <c r="BG780" t="s">
        <v>78</v>
      </c>
      <c r="BH780" t="s">
        <v>78</v>
      </c>
      <c r="BI780" t="s">
        <v>78</v>
      </c>
      <c r="BJ780" t="s">
        <v>78</v>
      </c>
      <c r="BK780" t="s">
        <v>78</v>
      </c>
      <c r="BL780" t="s">
        <v>78</v>
      </c>
      <c r="BM780" t="s">
        <v>78</v>
      </c>
      <c r="BN780" t="s">
        <v>55</v>
      </c>
      <c r="BO780" t="s">
        <v>55</v>
      </c>
      <c r="BP780" t="s">
        <v>78</v>
      </c>
      <c r="BQ780" t="s">
        <v>4468</v>
      </c>
      <c r="BR780">
        <v>1800</v>
      </c>
      <c r="BS780" s="45">
        <v>40357</v>
      </c>
      <c r="BT780" s="45">
        <v>40899</v>
      </c>
    </row>
    <row r="781" spans="1:72" x14ac:dyDescent="0.25">
      <c r="A781">
        <v>778</v>
      </c>
      <c r="B781">
        <v>52630</v>
      </c>
      <c r="C781">
        <v>59082</v>
      </c>
      <c r="D781" t="s">
        <v>1126</v>
      </c>
      <c r="E781" t="s">
        <v>7208</v>
      </c>
      <c r="F781">
        <v>0</v>
      </c>
      <c r="H781">
        <v>0</v>
      </c>
      <c r="J781">
        <v>0</v>
      </c>
      <c r="O781">
        <v>2042756</v>
      </c>
      <c r="P781">
        <v>6364234</v>
      </c>
      <c r="Q781">
        <v>3</v>
      </c>
      <c r="R781">
        <v>37.603000000000002</v>
      </c>
      <c r="S781">
        <v>-121.1815</v>
      </c>
      <c r="V781" t="s">
        <v>87</v>
      </c>
      <c r="W781" t="s">
        <v>87</v>
      </c>
      <c r="X781" t="s">
        <v>4436</v>
      </c>
      <c r="Y781" t="s">
        <v>437</v>
      </c>
      <c r="Z781" t="s">
        <v>6481</v>
      </c>
      <c r="AB781" t="s">
        <v>6482</v>
      </c>
      <c r="AC781">
        <v>41289</v>
      </c>
      <c r="AE781" t="s">
        <v>4569</v>
      </c>
      <c r="AF781" t="s">
        <v>6483</v>
      </c>
      <c r="AG781" t="s">
        <v>1127</v>
      </c>
      <c r="AH781" t="s">
        <v>6484</v>
      </c>
      <c r="AJ781" t="s">
        <v>1127</v>
      </c>
      <c r="AK781">
        <v>1</v>
      </c>
      <c r="AL781" t="s">
        <v>4436</v>
      </c>
      <c r="AM781" t="s">
        <v>78</v>
      </c>
      <c r="AN781">
        <v>180400020405</v>
      </c>
      <c r="AO781" t="s">
        <v>78</v>
      </c>
      <c r="AP781">
        <v>1411.7</v>
      </c>
      <c r="AQ781" t="s">
        <v>78</v>
      </c>
      <c r="AR781" t="s">
        <v>4430</v>
      </c>
      <c r="AS781" t="s">
        <v>4431</v>
      </c>
      <c r="AT781" t="s">
        <v>78</v>
      </c>
      <c r="AU781" t="s">
        <v>78</v>
      </c>
      <c r="AV781" t="s">
        <v>78</v>
      </c>
      <c r="AW781" t="s">
        <v>78</v>
      </c>
      <c r="AX781" t="s">
        <v>78</v>
      </c>
      <c r="AY781" t="s">
        <v>78</v>
      </c>
      <c r="AZ781" t="s">
        <v>78</v>
      </c>
      <c r="BA781" t="s">
        <v>78</v>
      </c>
      <c r="BB781" t="s">
        <v>78</v>
      </c>
      <c r="BC781" t="s">
        <v>78</v>
      </c>
      <c r="BD781" t="s">
        <v>55</v>
      </c>
      <c r="BE781" t="s">
        <v>78</v>
      </c>
      <c r="BF781" t="s">
        <v>78</v>
      </c>
      <c r="BG781" t="s">
        <v>78</v>
      </c>
      <c r="BH781" t="s">
        <v>78</v>
      </c>
      <c r="BI781" t="s">
        <v>78</v>
      </c>
      <c r="BJ781" t="s">
        <v>78</v>
      </c>
      <c r="BK781" t="s">
        <v>78</v>
      </c>
      <c r="BL781" t="s">
        <v>78</v>
      </c>
      <c r="BM781" t="s">
        <v>78</v>
      </c>
      <c r="BN781" t="s">
        <v>55</v>
      </c>
      <c r="BO781" t="s">
        <v>78</v>
      </c>
      <c r="BP781" t="s">
        <v>78</v>
      </c>
      <c r="BQ781" t="s">
        <v>4432</v>
      </c>
      <c r="BR781">
        <v>1843</v>
      </c>
      <c r="BS781" s="45">
        <v>40700</v>
      </c>
      <c r="BT781" s="45">
        <v>41289</v>
      </c>
    </row>
    <row r="782" spans="1:72" x14ac:dyDescent="0.25">
      <c r="A782">
        <v>779</v>
      </c>
      <c r="B782">
        <v>50998</v>
      </c>
      <c r="C782">
        <v>58303</v>
      </c>
      <c r="D782" t="s">
        <v>3924</v>
      </c>
      <c r="E782" t="s">
        <v>7209</v>
      </c>
      <c r="F782">
        <v>2</v>
      </c>
      <c r="G782" t="s">
        <v>87</v>
      </c>
      <c r="H782">
        <v>5</v>
      </c>
      <c r="I782" t="s">
        <v>4421</v>
      </c>
      <c r="J782">
        <v>20</v>
      </c>
      <c r="L782" t="s">
        <v>4434</v>
      </c>
      <c r="M782" t="s">
        <v>4435</v>
      </c>
      <c r="O782">
        <v>2187869</v>
      </c>
      <c r="P782">
        <v>6287263</v>
      </c>
      <c r="Q782">
        <v>3</v>
      </c>
      <c r="R782">
        <v>37.999699999999997</v>
      </c>
      <c r="S782">
        <v>-121.45229999999999</v>
      </c>
      <c r="T782" t="s">
        <v>57</v>
      </c>
      <c r="U782" t="s">
        <v>669</v>
      </c>
      <c r="V782" t="s">
        <v>87</v>
      </c>
      <c r="W782" t="s">
        <v>87</v>
      </c>
      <c r="X782" t="s">
        <v>4474</v>
      </c>
      <c r="Y782" t="s">
        <v>59</v>
      </c>
      <c r="Z782" t="s">
        <v>4853</v>
      </c>
      <c r="AA782" t="s">
        <v>3926</v>
      </c>
      <c r="AB782" t="s">
        <v>7210</v>
      </c>
      <c r="AC782">
        <v>41201</v>
      </c>
      <c r="AD782" t="s">
        <v>4476</v>
      </c>
      <c r="AE782" t="s">
        <v>3435</v>
      </c>
      <c r="AF782" t="s">
        <v>4884</v>
      </c>
      <c r="AG782" t="s">
        <v>3925</v>
      </c>
      <c r="AH782" t="s">
        <v>7211</v>
      </c>
      <c r="AI782" t="s">
        <v>7212</v>
      </c>
      <c r="AJ782" t="s">
        <v>3925</v>
      </c>
      <c r="AK782">
        <v>1</v>
      </c>
      <c r="AL782" t="s">
        <v>4474</v>
      </c>
      <c r="AM782" t="s">
        <v>78</v>
      </c>
      <c r="AN782">
        <v>180400030503</v>
      </c>
      <c r="AO782" t="s">
        <v>78</v>
      </c>
      <c r="AP782" t="s">
        <v>78</v>
      </c>
      <c r="AQ782" t="s">
        <v>78</v>
      </c>
      <c r="AR782" t="s">
        <v>4430</v>
      </c>
      <c r="AS782" t="s">
        <v>4431</v>
      </c>
      <c r="AT782" t="s">
        <v>78</v>
      </c>
      <c r="AU782" t="s">
        <v>78</v>
      </c>
      <c r="AV782" t="s">
        <v>55</v>
      </c>
      <c r="AW782" t="s">
        <v>78</v>
      </c>
      <c r="AX782" t="s">
        <v>78</v>
      </c>
      <c r="AY782" t="s">
        <v>78</v>
      </c>
      <c r="AZ782" t="s">
        <v>78</v>
      </c>
      <c r="BA782" t="s">
        <v>78</v>
      </c>
      <c r="BB782" t="s">
        <v>78</v>
      </c>
      <c r="BC782" t="s">
        <v>55</v>
      </c>
      <c r="BD782" t="s">
        <v>55</v>
      </c>
      <c r="BE782" t="s">
        <v>78</v>
      </c>
      <c r="BF782" t="s">
        <v>78</v>
      </c>
      <c r="BG782" t="s">
        <v>78</v>
      </c>
      <c r="BH782" t="s">
        <v>78</v>
      </c>
      <c r="BI782" t="s">
        <v>78</v>
      </c>
      <c r="BJ782" t="s">
        <v>78</v>
      </c>
      <c r="BK782" t="s">
        <v>78</v>
      </c>
      <c r="BL782" t="s">
        <v>78</v>
      </c>
      <c r="BM782" t="s">
        <v>78</v>
      </c>
      <c r="BN782" t="s">
        <v>55</v>
      </c>
      <c r="BO782" t="s">
        <v>55</v>
      </c>
      <c r="BP782" t="s">
        <v>78</v>
      </c>
      <c r="BQ782" t="s">
        <v>4432</v>
      </c>
      <c r="BR782">
        <v>1800</v>
      </c>
      <c r="BS782" s="45">
        <v>40359</v>
      </c>
      <c r="BT782" s="45">
        <v>41164</v>
      </c>
    </row>
    <row r="783" spans="1:72" x14ac:dyDescent="0.25">
      <c r="A783">
        <v>780</v>
      </c>
      <c r="B783">
        <v>51000</v>
      </c>
      <c r="C783">
        <v>58306</v>
      </c>
      <c r="D783" t="s">
        <v>3935</v>
      </c>
      <c r="E783" t="s">
        <v>7213</v>
      </c>
      <c r="F783">
        <v>2</v>
      </c>
      <c r="G783" t="s">
        <v>87</v>
      </c>
      <c r="H783">
        <v>4</v>
      </c>
      <c r="I783" t="s">
        <v>4421</v>
      </c>
      <c r="J783">
        <v>14</v>
      </c>
      <c r="L783" t="s">
        <v>4422</v>
      </c>
      <c r="M783" t="s">
        <v>4448</v>
      </c>
      <c r="N783" t="s">
        <v>4423</v>
      </c>
      <c r="O783">
        <v>2197490</v>
      </c>
      <c r="P783">
        <v>6272394</v>
      </c>
      <c r="Q783">
        <v>3</v>
      </c>
      <c r="R783">
        <v>38.025700000000001</v>
      </c>
      <c r="S783">
        <v>-121.5043</v>
      </c>
      <c r="T783" t="s">
        <v>57</v>
      </c>
      <c r="U783" t="s">
        <v>3936</v>
      </c>
      <c r="V783" t="s">
        <v>87</v>
      </c>
      <c r="W783" t="s">
        <v>87</v>
      </c>
      <c r="X783" t="s">
        <v>4474</v>
      </c>
      <c r="Y783" t="s">
        <v>59</v>
      </c>
      <c r="Z783" t="s">
        <v>4342</v>
      </c>
      <c r="AA783" t="s">
        <v>3937</v>
      </c>
      <c r="AB783" t="s">
        <v>7214</v>
      </c>
      <c r="AC783">
        <v>41201</v>
      </c>
      <c r="AD783" t="s">
        <v>4476</v>
      </c>
      <c r="AE783" t="s">
        <v>3435</v>
      </c>
      <c r="AF783" t="s">
        <v>4884</v>
      </c>
      <c r="AG783" t="s">
        <v>2731</v>
      </c>
      <c r="AH783" t="s">
        <v>7215</v>
      </c>
      <c r="AI783" t="s">
        <v>7216</v>
      </c>
      <c r="AJ783" t="s">
        <v>2731</v>
      </c>
      <c r="AK783">
        <v>1</v>
      </c>
      <c r="AL783" t="s">
        <v>4474</v>
      </c>
      <c r="AM783" t="s">
        <v>78</v>
      </c>
      <c r="AN783">
        <v>180400030503</v>
      </c>
      <c r="AO783" t="s">
        <v>78</v>
      </c>
      <c r="AP783" t="s">
        <v>78</v>
      </c>
      <c r="AQ783" t="s">
        <v>78</v>
      </c>
      <c r="AR783" t="s">
        <v>4430</v>
      </c>
      <c r="AS783" t="s">
        <v>4431</v>
      </c>
      <c r="AT783" t="s">
        <v>78</v>
      </c>
      <c r="AU783" t="s">
        <v>78</v>
      </c>
      <c r="AV783" t="s">
        <v>78</v>
      </c>
      <c r="AW783" t="s">
        <v>78</v>
      </c>
      <c r="AX783" t="s">
        <v>78</v>
      </c>
      <c r="AY783" t="s">
        <v>78</v>
      </c>
      <c r="AZ783" t="s">
        <v>78</v>
      </c>
      <c r="BA783" t="s">
        <v>78</v>
      </c>
      <c r="BB783" t="s">
        <v>78</v>
      </c>
      <c r="BC783" t="s">
        <v>78</v>
      </c>
      <c r="BD783" t="s">
        <v>55</v>
      </c>
      <c r="BE783" t="s">
        <v>78</v>
      </c>
      <c r="BF783" t="s">
        <v>78</v>
      </c>
      <c r="BG783" t="s">
        <v>78</v>
      </c>
      <c r="BH783" t="s">
        <v>78</v>
      </c>
      <c r="BI783" t="s">
        <v>78</v>
      </c>
      <c r="BJ783" t="s">
        <v>78</v>
      </c>
      <c r="BK783" t="s">
        <v>78</v>
      </c>
      <c r="BL783" t="s">
        <v>78</v>
      </c>
      <c r="BM783" t="s">
        <v>78</v>
      </c>
      <c r="BN783" t="s">
        <v>55</v>
      </c>
      <c r="BO783" t="s">
        <v>55</v>
      </c>
      <c r="BP783" t="s">
        <v>78</v>
      </c>
      <c r="BQ783" t="s">
        <v>4432</v>
      </c>
      <c r="BR783">
        <v>1800</v>
      </c>
      <c r="BS783" s="45">
        <v>40359</v>
      </c>
      <c r="BT783" s="45">
        <v>41164</v>
      </c>
    </row>
    <row r="784" spans="1:72" x14ac:dyDescent="0.25">
      <c r="A784">
        <v>781</v>
      </c>
      <c r="B784">
        <v>47223</v>
      </c>
      <c r="C784">
        <v>54365</v>
      </c>
      <c r="D784" t="s">
        <v>2787</v>
      </c>
      <c r="E784" t="s">
        <v>7217</v>
      </c>
      <c r="F784">
        <v>2</v>
      </c>
      <c r="G784" t="s">
        <v>87</v>
      </c>
      <c r="H784">
        <v>5</v>
      </c>
      <c r="I784" t="s">
        <v>4421</v>
      </c>
      <c r="J784">
        <v>10</v>
      </c>
      <c r="N784" t="s">
        <v>4423</v>
      </c>
      <c r="O784">
        <v>2198331</v>
      </c>
      <c r="P784">
        <v>6301026</v>
      </c>
      <c r="Q784">
        <v>3</v>
      </c>
      <c r="R784">
        <v>38.028799999999997</v>
      </c>
      <c r="S784">
        <v>-121.4049</v>
      </c>
      <c r="T784" t="s">
        <v>1634</v>
      </c>
      <c r="U784" t="s">
        <v>1606</v>
      </c>
      <c r="V784" t="s">
        <v>87</v>
      </c>
      <c r="W784" t="s">
        <v>87</v>
      </c>
      <c r="X784" t="s">
        <v>4474</v>
      </c>
      <c r="Y784" t="s">
        <v>59</v>
      </c>
      <c r="Z784" t="s">
        <v>4334</v>
      </c>
      <c r="AA784" t="s">
        <v>2788</v>
      </c>
      <c r="AB784" t="s">
        <v>2790</v>
      </c>
      <c r="AC784">
        <v>40899</v>
      </c>
      <c r="AD784" t="s">
        <v>4476</v>
      </c>
      <c r="AE784" t="s">
        <v>3435</v>
      </c>
      <c r="AF784" t="s">
        <v>4870</v>
      </c>
      <c r="AG784" t="s">
        <v>2782</v>
      </c>
      <c r="AH784" t="s">
        <v>7084</v>
      </c>
      <c r="AI784" t="s">
        <v>6065</v>
      </c>
      <c r="AJ784" t="s">
        <v>2782</v>
      </c>
      <c r="AK784">
        <v>1</v>
      </c>
      <c r="AL784" t="s">
        <v>4474</v>
      </c>
      <c r="AM784" t="s">
        <v>78</v>
      </c>
      <c r="AN784">
        <v>180400030504</v>
      </c>
      <c r="AO784" t="s">
        <v>78</v>
      </c>
      <c r="AP784">
        <v>303.8</v>
      </c>
      <c r="AQ784" t="s">
        <v>78</v>
      </c>
      <c r="AR784" t="s">
        <v>4430</v>
      </c>
      <c r="AS784" t="s">
        <v>4431</v>
      </c>
      <c r="AT784" t="s">
        <v>78</v>
      </c>
      <c r="AU784" t="s">
        <v>78</v>
      </c>
      <c r="AV784" t="s">
        <v>78</v>
      </c>
      <c r="AW784" t="s">
        <v>78</v>
      </c>
      <c r="AX784" t="s">
        <v>78</v>
      </c>
      <c r="AY784" t="s">
        <v>78</v>
      </c>
      <c r="AZ784" t="s">
        <v>78</v>
      </c>
      <c r="BA784" t="s">
        <v>78</v>
      </c>
      <c r="BB784" t="s">
        <v>78</v>
      </c>
      <c r="BC784" t="s">
        <v>78</v>
      </c>
      <c r="BD784" t="s">
        <v>55</v>
      </c>
      <c r="BE784" t="s">
        <v>78</v>
      </c>
      <c r="BF784" t="s">
        <v>78</v>
      </c>
      <c r="BG784" t="s">
        <v>78</v>
      </c>
      <c r="BH784" t="s">
        <v>78</v>
      </c>
      <c r="BI784" t="s">
        <v>78</v>
      </c>
      <c r="BJ784" t="s">
        <v>78</v>
      </c>
      <c r="BK784" t="s">
        <v>78</v>
      </c>
      <c r="BL784" t="s">
        <v>78</v>
      </c>
      <c r="BM784" t="s">
        <v>78</v>
      </c>
      <c r="BN784" t="s">
        <v>55</v>
      </c>
      <c r="BO784" t="s">
        <v>55</v>
      </c>
      <c r="BP784" t="s">
        <v>78</v>
      </c>
      <c r="BQ784" t="s">
        <v>4468</v>
      </c>
      <c r="BR784">
        <v>1800</v>
      </c>
      <c r="BS784" s="45">
        <v>40359</v>
      </c>
      <c r="BT784" s="45">
        <v>40528</v>
      </c>
    </row>
    <row r="785" spans="1:72" x14ac:dyDescent="0.25">
      <c r="A785">
        <v>782</v>
      </c>
      <c r="B785">
        <v>47224</v>
      </c>
      <c r="C785">
        <v>54366</v>
      </c>
      <c r="D785" t="s">
        <v>2791</v>
      </c>
      <c r="E785" t="s">
        <v>7218</v>
      </c>
      <c r="F785">
        <v>2</v>
      </c>
      <c r="G785" t="s">
        <v>4420</v>
      </c>
      <c r="H785">
        <v>5</v>
      </c>
      <c r="I785" t="s">
        <v>4421</v>
      </c>
      <c r="J785">
        <v>11</v>
      </c>
      <c r="L785" t="s">
        <v>4435</v>
      </c>
      <c r="M785" t="s">
        <v>4435</v>
      </c>
      <c r="N785" t="s">
        <v>4423</v>
      </c>
      <c r="O785">
        <v>2104047</v>
      </c>
      <c r="P785">
        <v>6305636</v>
      </c>
      <c r="Q785">
        <v>3</v>
      </c>
      <c r="R785">
        <v>37.770000000000003</v>
      </c>
      <c r="S785">
        <v>-121.3858</v>
      </c>
      <c r="T785" t="s">
        <v>1634</v>
      </c>
      <c r="U785" t="s">
        <v>1202</v>
      </c>
      <c r="V785" t="s">
        <v>87</v>
      </c>
      <c r="W785" t="s">
        <v>87</v>
      </c>
      <c r="X785" t="s">
        <v>4474</v>
      </c>
      <c r="Y785" t="s">
        <v>59</v>
      </c>
      <c r="Z785" t="s">
        <v>4134</v>
      </c>
      <c r="AA785" t="s">
        <v>1730</v>
      </c>
      <c r="AB785" t="s">
        <v>7219</v>
      </c>
      <c r="AC785">
        <v>40899</v>
      </c>
      <c r="AD785" t="s">
        <v>4476</v>
      </c>
      <c r="AE785" t="s">
        <v>3435</v>
      </c>
      <c r="AF785" t="s">
        <v>5052</v>
      </c>
      <c r="AG785" t="s">
        <v>2792</v>
      </c>
      <c r="AH785" t="s">
        <v>6706</v>
      </c>
      <c r="AI785" t="s">
        <v>7220</v>
      </c>
      <c r="AJ785" t="s">
        <v>2793</v>
      </c>
      <c r="AK785">
        <v>1</v>
      </c>
      <c r="AL785" t="s">
        <v>4474</v>
      </c>
      <c r="AM785" t="s">
        <v>78</v>
      </c>
      <c r="AN785">
        <v>180400030601</v>
      </c>
      <c r="AO785" t="s">
        <v>78</v>
      </c>
      <c r="AP785">
        <v>142.5</v>
      </c>
      <c r="AQ785" t="s">
        <v>78</v>
      </c>
      <c r="AR785" t="s">
        <v>4430</v>
      </c>
      <c r="AS785" t="s">
        <v>4431</v>
      </c>
      <c r="AT785" t="s">
        <v>78</v>
      </c>
      <c r="AU785" t="s">
        <v>78</v>
      </c>
      <c r="AV785" t="s">
        <v>78</v>
      </c>
      <c r="AW785" t="s">
        <v>78</v>
      </c>
      <c r="AX785" t="s">
        <v>78</v>
      </c>
      <c r="AY785" t="s">
        <v>78</v>
      </c>
      <c r="AZ785" t="s">
        <v>78</v>
      </c>
      <c r="BA785" t="s">
        <v>78</v>
      </c>
      <c r="BB785" t="s">
        <v>78</v>
      </c>
      <c r="BC785" t="s">
        <v>78</v>
      </c>
      <c r="BD785" t="s">
        <v>55</v>
      </c>
      <c r="BE785" t="s">
        <v>78</v>
      </c>
      <c r="BF785" t="s">
        <v>78</v>
      </c>
      <c r="BG785" t="s">
        <v>78</v>
      </c>
      <c r="BH785" t="s">
        <v>78</v>
      </c>
      <c r="BI785" t="s">
        <v>78</v>
      </c>
      <c r="BJ785" t="s">
        <v>78</v>
      </c>
      <c r="BK785" t="s">
        <v>78</v>
      </c>
      <c r="BL785" t="s">
        <v>78</v>
      </c>
      <c r="BM785" t="s">
        <v>78</v>
      </c>
      <c r="BN785" t="s">
        <v>55</v>
      </c>
      <c r="BO785" t="s">
        <v>55</v>
      </c>
      <c r="BP785" t="s">
        <v>78</v>
      </c>
      <c r="BQ785" t="s">
        <v>4468</v>
      </c>
      <c r="BR785">
        <v>1800</v>
      </c>
      <c r="BS785" s="45">
        <v>40358</v>
      </c>
      <c r="BT785" s="45">
        <v>40893</v>
      </c>
    </row>
    <row r="786" spans="1:72" x14ac:dyDescent="0.25">
      <c r="A786">
        <v>783</v>
      </c>
      <c r="B786">
        <v>47225</v>
      </c>
      <c r="C786">
        <v>54376</v>
      </c>
      <c r="D786" t="s">
        <v>2799</v>
      </c>
      <c r="E786" t="s">
        <v>7221</v>
      </c>
      <c r="F786">
        <v>1</v>
      </c>
      <c r="G786" t="s">
        <v>87</v>
      </c>
      <c r="H786">
        <v>6</v>
      </c>
      <c r="I786" t="s">
        <v>4421</v>
      </c>
      <c r="J786">
        <v>21</v>
      </c>
      <c r="L786" t="s">
        <v>4448</v>
      </c>
      <c r="M786" t="s">
        <v>4435</v>
      </c>
      <c r="N786" t="s">
        <v>4423</v>
      </c>
      <c r="O786">
        <v>2159307</v>
      </c>
      <c r="P786">
        <v>6324421</v>
      </c>
      <c r="Q786">
        <v>3</v>
      </c>
      <c r="R786">
        <v>37.922199999999997</v>
      </c>
      <c r="S786">
        <v>-121.32250000000001</v>
      </c>
      <c r="T786" t="s">
        <v>1634</v>
      </c>
      <c r="U786" t="s">
        <v>57</v>
      </c>
      <c r="V786" t="s">
        <v>87</v>
      </c>
      <c r="W786" t="s">
        <v>87</v>
      </c>
      <c r="X786" t="s">
        <v>4474</v>
      </c>
      <c r="Y786" t="s">
        <v>59</v>
      </c>
      <c r="Z786" t="s">
        <v>4511</v>
      </c>
      <c r="AA786" t="s">
        <v>2801</v>
      </c>
      <c r="AB786" t="s">
        <v>69</v>
      </c>
      <c r="AC786">
        <v>40899</v>
      </c>
      <c r="AD786" t="s">
        <v>4476</v>
      </c>
      <c r="AE786" t="s">
        <v>3435</v>
      </c>
      <c r="AF786" t="s">
        <v>5688</v>
      </c>
      <c r="AG786" t="s">
        <v>2800</v>
      </c>
      <c r="AH786" t="s">
        <v>7222</v>
      </c>
      <c r="AI786" t="s">
        <v>7223</v>
      </c>
      <c r="AJ786" t="s">
        <v>2800</v>
      </c>
      <c r="AK786">
        <v>1</v>
      </c>
      <c r="AL786" t="s">
        <v>4474</v>
      </c>
      <c r="AM786" t="s">
        <v>78</v>
      </c>
      <c r="AN786">
        <v>180400030501</v>
      </c>
      <c r="AO786" t="s">
        <v>78</v>
      </c>
      <c r="AP786">
        <v>45</v>
      </c>
      <c r="AQ786" t="s">
        <v>78</v>
      </c>
      <c r="AR786" t="s">
        <v>4430</v>
      </c>
      <c r="AS786" t="s">
        <v>4431</v>
      </c>
      <c r="AT786" t="s">
        <v>78</v>
      </c>
      <c r="AU786" t="s">
        <v>78</v>
      </c>
      <c r="AV786" t="s">
        <v>78</v>
      </c>
      <c r="AW786" t="s">
        <v>78</v>
      </c>
      <c r="AX786" t="s">
        <v>78</v>
      </c>
      <c r="AY786" t="s">
        <v>78</v>
      </c>
      <c r="AZ786" t="s">
        <v>78</v>
      </c>
      <c r="BA786" t="s">
        <v>78</v>
      </c>
      <c r="BB786" t="s">
        <v>78</v>
      </c>
      <c r="BC786" t="s">
        <v>78</v>
      </c>
      <c r="BD786" t="s">
        <v>55</v>
      </c>
      <c r="BE786" t="s">
        <v>78</v>
      </c>
      <c r="BF786" t="s">
        <v>78</v>
      </c>
      <c r="BG786" t="s">
        <v>78</v>
      </c>
      <c r="BH786" t="s">
        <v>78</v>
      </c>
      <c r="BI786" t="s">
        <v>78</v>
      </c>
      <c r="BJ786" t="s">
        <v>78</v>
      </c>
      <c r="BK786" t="s">
        <v>78</v>
      </c>
      <c r="BL786" t="s">
        <v>78</v>
      </c>
      <c r="BM786" t="s">
        <v>78</v>
      </c>
      <c r="BN786" t="s">
        <v>55</v>
      </c>
      <c r="BO786" t="s">
        <v>55</v>
      </c>
      <c r="BP786" t="s">
        <v>78</v>
      </c>
      <c r="BQ786" t="s">
        <v>4468</v>
      </c>
      <c r="BR786">
        <v>1800</v>
      </c>
      <c r="BS786" s="45">
        <v>40358</v>
      </c>
      <c r="BT786" s="45">
        <v>40896</v>
      </c>
    </row>
    <row r="787" spans="1:72" x14ac:dyDescent="0.25">
      <c r="A787">
        <v>784</v>
      </c>
      <c r="B787">
        <v>47227</v>
      </c>
      <c r="C787">
        <v>54574</v>
      </c>
      <c r="D787" t="s">
        <v>2933</v>
      </c>
      <c r="E787" t="s">
        <v>7224</v>
      </c>
      <c r="F787">
        <v>0</v>
      </c>
      <c r="H787">
        <v>0</v>
      </c>
      <c r="J787">
        <v>0</v>
      </c>
      <c r="O787">
        <v>2219374</v>
      </c>
      <c r="P787">
        <v>6292797</v>
      </c>
      <c r="Q787">
        <v>3</v>
      </c>
      <c r="R787">
        <v>38.086399999999998</v>
      </c>
      <c r="S787">
        <v>-121.4342</v>
      </c>
      <c r="T787" t="s">
        <v>2936</v>
      </c>
      <c r="U787" t="s">
        <v>1019</v>
      </c>
      <c r="V787" t="s">
        <v>87</v>
      </c>
      <c r="W787" t="s">
        <v>87</v>
      </c>
      <c r="X787" t="s">
        <v>4474</v>
      </c>
      <c r="Y787" t="s">
        <v>59</v>
      </c>
      <c r="Z787" t="s">
        <v>4334</v>
      </c>
      <c r="AA787" t="s">
        <v>1972</v>
      </c>
      <c r="AB787" t="s">
        <v>7225</v>
      </c>
      <c r="AC787">
        <v>40900</v>
      </c>
      <c r="AD787" t="s">
        <v>4476</v>
      </c>
      <c r="AE787" t="s">
        <v>3435</v>
      </c>
      <c r="AF787" t="s">
        <v>4927</v>
      </c>
      <c r="AG787" t="s">
        <v>2934</v>
      </c>
      <c r="AH787" t="s">
        <v>5094</v>
      </c>
      <c r="AJ787" t="s">
        <v>2935</v>
      </c>
      <c r="AK787">
        <v>1</v>
      </c>
      <c r="AL787" t="s">
        <v>4474</v>
      </c>
      <c r="AM787" t="s">
        <v>78</v>
      </c>
      <c r="AN787">
        <v>180400030906</v>
      </c>
      <c r="AO787" t="s">
        <v>78</v>
      </c>
      <c r="AP787">
        <v>331</v>
      </c>
      <c r="AQ787" t="s">
        <v>78</v>
      </c>
      <c r="AR787" t="s">
        <v>4430</v>
      </c>
      <c r="AS787" t="s">
        <v>4431</v>
      </c>
      <c r="AT787" t="s">
        <v>78</v>
      </c>
      <c r="AU787" t="s">
        <v>78</v>
      </c>
      <c r="AV787" t="s">
        <v>78</v>
      </c>
      <c r="AW787" t="s">
        <v>78</v>
      </c>
      <c r="AX787" t="s">
        <v>78</v>
      </c>
      <c r="AY787" t="s">
        <v>78</v>
      </c>
      <c r="AZ787" t="s">
        <v>78</v>
      </c>
      <c r="BA787" t="s">
        <v>78</v>
      </c>
      <c r="BB787" t="s">
        <v>78</v>
      </c>
      <c r="BC787" t="s">
        <v>78</v>
      </c>
      <c r="BD787" t="s">
        <v>55</v>
      </c>
      <c r="BE787" t="s">
        <v>78</v>
      </c>
      <c r="BF787" t="s">
        <v>78</v>
      </c>
      <c r="BG787" t="s">
        <v>78</v>
      </c>
      <c r="BH787" t="s">
        <v>78</v>
      </c>
      <c r="BI787" t="s">
        <v>78</v>
      </c>
      <c r="BJ787" t="s">
        <v>78</v>
      </c>
      <c r="BK787" t="s">
        <v>78</v>
      </c>
      <c r="BL787" t="s">
        <v>78</v>
      </c>
      <c r="BM787" t="s">
        <v>78</v>
      </c>
      <c r="BN787" t="s">
        <v>55</v>
      </c>
      <c r="BO787" t="s">
        <v>55</v>
      </c>
      <c r="BP787" t="s">
        <v>78</v>
      </c>
      <c r="BQ787" t="s">
        <v>4468</v>
      </c>
      <c r="BR787">
        <v>1800</v>
      </c>
      <c r="BS787" s="45">
        <v>40352</v>
      </c>
      <c r="BT787" s="45">
        <v>40898</v>
      </c>
    </row>
    <row r="788" spans="1:72" x14ac:dyDescent="0.25">
      <c r="A788">
        <v>785</v>
      </c>
      <c r="B788">
        <v>47228</v>
      </c>
      <c r="C788">
        <v>54568</v>
      </c>
      <c r="D788" t="s">
        <v>2930</v>
      </c>
      <c r="E788" t="s">
        <v>7226</v>
      </c>
      <c r="F788">
        <v>1</v>
      </c>
      <c r="G788" t="s">
        <v>4420</v>
      </c>
      <c r="H788">
        <v>4</v>
      </c>
      <c r="I788" t="s">
        <v>4421</v>
      </c>
      <c r="J788">
        <v>29</v>
      </c>
      <c r="N788" t="s">
        <v>4423</v>
      </c>
      <c r="O788">
        <v>2109135</v>
      </c>
      <c r="P788">
        <v>6277592</v>
      </c>
      <c r="Q788">
        <v>3</v>
      </c>
      <c r="R788">
        <v>37.783200000000001</v>
      </c>
      <c r="S788">
        <v>-121.483</v>
      </c>
      <c r="T788" t="s">
        <v>1634</v>
      </c>
      <c r="U788" t="s">
        <v>627</v>
      </c>
      <c r="V788" t="s">
        <v>87</v>
      </c>
      <c r="W788" t="s">
        <v>87</v>
      </c>
      <c r="X788" t="s">
        <v>4474</v>
      </c>
      <c r="Y788" t="s">
        <v>59</v>
      </c>
      <c r="Z788" t="s">
        <v>4134</v>
      </c>
      <c r="AA788" t="s">
        <v>2932</v>
      </c>
      <c r="AB788" t="s">
        <v>69</v>
      </c>
      <c r="AC788">
        <v>40900</v>
      </c>
      <c r="AD788" t="s">
        <v>4476</v>
      </c>
      <c r="AE788" t="s">
        <v>3435</v>
      </c>
      <c r="AF788" t="s">
        <v>4960</v>
      </c>
      <c r="AG788" t="s">
        <v>2931</v>
      </c>
      <c r="AH788" t="s">
        <v>7227</v>
      </c>
      <c r="AI788" t="s">
        <v>7228</v>
      </c>
      <c r="AJ788" t="s">
        <v>2931</v>
      </c>
      <c r="AK788">
        <v>1</v>
      </c>
      <c r="AL788" t="s">
        <v>4474</v>
      </c>
      <c r="AM788" t="s">
        <v>78</v>
      </c>
      <c r="AN788">
        <v>180400030605</v>
      </c>
      <c r="AO788" t="s">
        <v>78</v>
      </c>
      <c r="AP788">
        <v>250</v>
      </c>
      <c r="AQ788" t="s">
        <v>78</v>
      </c>
      <c r="AR788" t="s">
        <v>4430</v>
      </c>
      <c r="AS788" t="s">
        <v>4431</v>
      </c>
      <c r="AT788" t="s">
        <v>78</v>
      </c>
      <c r="AU788" t="s">
        <v>78</v>
      </c>
      <c r="AV788" t="s">
        <v>78</v>
      </c>
      <c r="AW788" t="s">
        <v>78</v>
      </c>
      <c r="AX788" t="s">
        <v>78</v>
      </c>
      <c r="AY788" t="s">
        <v>78</v>
      </c>
      <c r="AZ788" t="s">
        <v>78</v>
      </c>
      <c r="BA788" t="s">
        <v>78</v>
      </c>
      <c r="BB788" t="s">
        <v>78</v>
      </c>
      <c r="BC788" t="s">
        <v>78</v>
      </c>
      <c r="BD788" t="s">
        <v>55</v>
      </c>
      <c r="BE788" t="s">
        <v>78</v>
      </c>
      <c r="BF788" t="s">
        <v>78</v>
      </c>
      <c r="BG788" t="s">
        <v>78</v>
      </c>
      <c r="BH788" t="s">
        <v>78</v>
      </c>
      <c r="BI788" t="s">
        <v>78</v>
      </c>
      <c r="BJ788" t="s">
        <v>78</v>
      </c>
      <c r="BK788" t="s">
        <v>78</v>
      </c>
      <c r="BL788" t="s">
        <v>78</v>
      </c>
      <c r="BM788" t="s">
        <v>78</v>
      </c>
      <c r="BN788" t="s">
        <v>55</v>
      </c>
      <c r="BO788" t="s">
        <v>55</v>
      </c>
      <c r="BP788" t="s">
        <v>78</v>
      </c>
      <c r="BQ788" t="s">
        <v>4468</v>
      </c>
      <c r="BR788">
        <v>1800</v>
      </c>
      <c r="BS788" s="45">
        <v>40359</v>
      </c>
      <c r="BT788" s="45">
        <v>40898</v>
      </c>
    </row>
    <row r="789" spans="1:72" x14ac:dyDescent="0.25">
      <c r="A789">
        <v>786</v>
      </c>
      <c r="B789">
        <v>47790</v>
      </c>
      <c r="C789">
        <v>54773</v>
      </c>
      <c r="D789" t="s">
        <v>3593</v>
      </c>
      <c r="E789" t="s">
        <v>7229</v>
      </c>
      <c r="F789">
        <v>4</v>
      </c>
      <c r="G789" t="s">
        <v>87</v>
      </c>
      <c r="H789">
        <v>5</v>
      </c>
      <c r="I789" t="s">
        <v>4421</v>
      </c>
      <c r="J789">
        <v>0</v>
      </c>
      <c r="L789" t="s">
        <v>4448</v>
      </c>
      <c r="M789" t="s">
        <v>4434</v>
      </c>
      <c r="N789" t="s">
        <v>4423</v>
      </c>
      <c r="O789">
        <v>2258904</v>
      </c>
      <c r="P789">
        <v>6282009</v>
      </c>
      <c r="Q789">
        <v>3</v>
      </c>
      <c r="R789">
        <v>38.194600000000001</v>
      </c>
      <c r="S789">
        <v>-121.4731</v>
      </c>
      <c r="T789" t="s">
        <v>325</v>
      </c>
      <c r="U789" t="s">
        <v>520</v>
      </c>
      <c r="V789" t="s">
        <v>87</v>
      </c>
      <c r="W789" t="s">
        <v>87</v>
      </c>
      <c r="X789" t="s">
        <v>4474</v>
      </c>
      <c r="Y789" t="s">
        <v>59</v>
      </c>
      <c r="Z789" t="s">
        <v>4859</v>
      </c>
      <c r="AA789" t="s">
        <v>3584</v>
      </c>
      <c r="AB789" t="s">
        <v>69</v>
      </c>
      <c r="AC789">
        <v>40932</v>
      </c>
      <c r="AD789" t="s">
        <v>4476</v>
      </c>
      <c r="AE789" t="s">
        <v>4558</v>
      </c>
      <c r="AF789" t="s">
        <v>324</v>
      </c>
      <c r="AG789" t="s">
        <v>3581</v>
      </c>
      <c r="AH789" t="s">
        <v>7230</v>
      </c>
      <c r="AI789" t="s">
        <v>7231</v>
      </c>
      <c r="AJ789" t="s">
        <v>3581</v>
      </c>
      <c r="AK789">
        <v>1</v>
      </c>
      <c r="AL789" t="s">
        <v>4474</v>
      </c>
      <c r="AM789" t="s">
        <v>78</v>
      </c>
      <c r="AN789">
        <v>180400121103</v>
      </c>
      <c r="AO789" t="s">
        <v>78</v>
      </c>
      <c r="AP789">
        <v>122.5</v>
      </c>
      <c r="AQ789" t="s">
        <v>78</v>
      </c>
      <c r="AR789" t="s">
        <v>4430</v>
      </c>
      <c r="AS789" t="s">
        <v>4431</v>
      </c>
      <c r="AT789" t="s">
        <v>78</v>
      </c>
      <c r="AU789" t="s">
        <v>78</v>
      </c>
      <c r="AV789" t="s">
        <v>78</v>
      </c>
      <c r="AW789" t="s">
        <v>78</v>
      </c>
      <c r="AX789" t="s">
        <v>78</v>
      </c>
      <c r="AY789" t="s">
        <v>78</v>
      </c>
      <c r="AZ789" t="s">
        <v>78</v>
      </c>
      <c r="BA789" t="s">
        <v>78</v>
      </c>
      <c r="BB789" t="s">
        <v>78</v>
      </c>
      <c r="BC789" t="s">
        <v>78</v>
      </c>
      <c r="BD789" t="s">
        <v>55</v>
      </c>
      <c r="BE789" t="s">
        <v>78</v>
      </c>
      <c r="BF789" t="s">
        <v>78</v>
      </c>
      <c r="BG789" t="s">
        <v>78</v>
      </c>
      <c r="BH789" t="s">
        <v>78</v>
      </c>
      <c r="BI789" t="s">
        <v>78</v>
      </c>
      <c r="BJ789" t="s">
        <v>78</v>
      </c>
      <c r="BK789" t="s">
        <v>78</v>
      </c>
      <c r="BL789" t="s">
        <v>78</v>
      </c>
      <c r="BM789" t="s">
        <v>78</v>
      </c>
      <c r="BN789" t="s">
        <v>55</v>
      </c>
      <c r="BO789" t="s">
        <v>55</v>
      </c>
      <c r="BP789" t="s">
        <v>78</v>
      </c>
      <c r="BQ789" t="s">
        <v>4468</v>
      </c>
      <c r="BR789">
        <v>1800</v>
      </c>
      <c r="BS789" s="45">
        <v>40365</v>
      </c>
      <c r="BT789" s="45">
        <v>40906</v>
      </c>
    </row>
    <row r="790" spans="1:72" x14ac:dyDescent="0.25">
      <c r="A790">
        <v>787</v>
      </c>
      <c r="B790">
        <v>47793</v>
      </c>
      <c r="C790">
        <v>54776</v>
      </c>
      <c r="D790" t="s">
        <v>3601</v>
      </c>
      <c r="E790" t="s">
        <v>7232</v>
      </c>
      <c r="F790">
        <v>4</v>
      </c>
      <c r="G790" t="s">
        <v>87</v>
      </c>
      <c r="H790">
        <v>4</v>
      </c>
      <c r="I790" t="s">
        <v>4421</v>
      </c>
      <c r="J790">
        <v>0</v>
      </c>
      <c r="L790" t="s">
        <v>4434</v>
      </c>
      <c r="M790" t="s">
        <v>4448</v>
      </c>
      <c r="N790" t="s">
        <v>4423</v>
      </c>
      <c r="O790">
        <v>2253812</v>
      </c>
      <c r="P790">
        <v>6277037</v>
      </c>
      <c r="Q790">
        <v>3</v>
      </c>
      <c r="R790">
        <v>38.180500000000002</v>
      </c>
      <c r="S790">
        <v>-121.4902</v>
      </c>
      <c r="T790" t="s">
        <v>1634</v>
      </c>
      <c r="U790" t="s">
        <v>325</v>
      </c>
      <c r="V790" t="s">
        <v>87</v>
      </c>
      <c r="W790" t="s">
        <v>87</v>
      </c>
      <c r="X790" t="s">
        <v>4474</v>
      </c>
      <c r="Y790" t="s">
        <v>59</v>
      </c>
      <c r="Z790" t="s">
        <v>4859</v>
      </c>
      <c r="AA790" t="s">
        <v>3597</v>
      </c>
      <c r="AB790" t="s">
        <v>69</v>
      </c>
      <c r="AC790">
        <v>40932</v>
      </c>
      <c r="AD790" t="s">
        <v>4476</v>
      </c>
      <c r="AE790" t="s">
        <v>4558</v>
      </c>
      <c r="AF790" t="s">
        <v>324</v>
      </c>
      <c r="AG790" t="s">
        <v>3581</v>
      </c>
      <c r="AH790" t="s">
        <v>7233</v>
      </c>
      <c r="AI790" t="s">
        <v>5737</v>
      </c>
      <c r="AJ790" t="s">
        <v>3581</v>
      </c>
      <c r="AK790">
        <v>1</v>
      </c>
      <c r="AL790" t="s">
        <v>4474</v>
      </c>
      <c r="AM790" t="s">
        <v>78</v>
      </c>
      <c r="AN790">
        <v>180400121103</v>
      </c>
      <c r="AO790" t="s">
        <v>78</v>
      </c>
      <c r="AP790">
        <v>140</v>
      </c>
      <c r="AQ790" t="s">
        <v>78</v>
      </c>
      <c r="AR790" t="s">
        <v>4430</v>
      </c>
      <c r="AS790" t="s">
        <v>4431</v>
      </c>
      <c r="AT790" t="s">
        <v>78</v>
      </c>
      <c r="AU790" t="s">
        <v>78</v>
      </c>
      <c r="AV790" t="s">
        <v>78</v>
      </c>
      <c r="AW790" t="s">
        <v>78</v>
      </c>
      <c r="AX790" t="s">
        <v>78</v>
      </c>
      <c r="AY790" t="s">
        <v>78</v>
      </c>
      <c r="AZ790" t="s">
        <v>78</v>
      </c>
      <c r="BA790" t="s">
        <v>78</v>
      </c>
      <c r="BB790" t="s">
        <v>78</v>
      </c>
      <c r="BC790" t="s">
        <v>78</v>
      </c>
      <c r="BD790" t="s">
        <v>55</v>
      </c>
      <c r="BE790" t="s">
        <v>78</v>
      </c>
      <c r="BF790" t="s">
        <v>78</v>
      </c>
      <c r="BG790" t="s">
        <v>78</v>
      </c>
      <c r="BH790" t="s">
        <v>78</v>
      </c>
      <c r="BI790" t="s">
        <v>78</v>
      </c>
      <c r="BJ790" t="s">
        <v>78</v>
      </c>
      <c r="BK790" t="s">
        <v>78</v>
      </c>
      <c r="BL790" t="s">
        <v>78</v>
      </c>
      <c r="BM790" t="s">
        <v>78</v>
      </c>
      <c r="BN790" t="s">
        <v>55</v>
      </c>
      <c r="BO790" t="s">
        <v>55</v>
      </c>
      <c r="BP790" t="s">
        <v>78</v>
      </c>
      <c r="BQ790" t="s">
        <v>4468</v>
      </c>
      <c r="BR790">
        <v>1800</v>
      </c>
      <c r="BS790" s="45">
        <v>40365</v>
      </c>
      <c r="BT790" s="45">
        <v>40906</v>
      </c>
    </row>
    <row r="791" spans="1:72" x14ac:dyDescent="0.25">
      <c r="A791">
        <v>788</v>
      </c>
      <c r="B791">
        <v>47811</v>
      </c>
      <c r="C791">
        <v>55247</v>
      </c>
      <c r="D791" t="s">
        <v>1369</v>
      </c>
      <c r="E791" t="s">
        <v>7234</v>
      </c>
      <c r="F791">
        <v>1</v>
      </c>
      <c r="G791" t="s">
        <v>4420</v>
      </c>
      <c r="H791">
        <v>5</v>
      </c>
      <c r="I791" t="s">
        <v>4421</v>
      </c>
      <c r="J791">
        <v>34</v>
      </c>
      <c r="N791" t="s">
        <v>4423</v>
      </c>
      <c r="O791">
        <v>2118101</v>
      </c>
      <c r="P791">
        <v>6302328</v>
      </c>
      <c r="Q791">
        <v>3</v>
      </c>
      <c r="R791">
        <v>37.808500000000002</v>
      </c>
      <c r="S791">
        <v>-121.3977</v>
      </c>
      <c r="T791" t="s">
        <v>1373</v>
      </c>
      <c r="U791" t="s">
        <v>397</v>
      </c>
      <c r="V791" t="s">
        <v>87</v>
      </c>
      <c r="W791" t="s">
        <v>87</v>
      </c>
      <c r="X791" t="s">
        <v>4474</v>
      </c>
      <c r="Y791" t="s">
        <v>59</v>
      </c>
      <c r="Z791" t="s">
        <v>4134</v>
      </c>
      <c r="AA791" t="s">
        <v>1374</v>
      </c>
      <c r="AB791" t="s">
        <v>3014</v>
      </c>
      <c r="AC791">
        <v>40933</v>
      </c>
      <c r="AD791" t="s">
        <v>4476</v>
      </c>
      <c r="AE791" t="s">
        <v>3435</v>
      </c>
      <c r="AF791" t="s">
        <v>5052</v>
      </c>
      <c r="AG791" t="s">
        <v>1370</v>
      </c>
      <c r="AH791" t="s">
        <v>7235</v>
      </c>
      <c r="AI791" t="s">
        <v>7236</v>
      </c>
      <c r="AJ791" t="s">
        <v>2318</v>
      </c>
      <c r="AK791">
        <v>1</v>
      </c>
      <c r="AL791" t="s">
        <v>4474</v>
      </c>
      <c r="AM791" t="s">
        <v>78</v>
      </c>
      <c r="AN791">
        <v>180400030601</v>
      </c>
      <c r="AO791" t="s">
        <v>78</v>
      </c>
      <c r="AP791">
        <v>210</v>
      </c>
      <c r="AQ791" t="s">
        <v>78</v>
      </c>
      <c r="AR791" t="s">
        <v>4430</v>
      </c>
      <c r="AS791" t="s">
        <v>4431</v>
      </c>
      <c r="AT791" t="s">
        <v>78</v>
      </c>
      <c r="AU791" t="s">
        <v>78</v>
      </c>
      <c r="AV791" t="s">
        <v>78</v>
      </c>
      <c r="AW791" t="s">
        <v>78</v>
      </c>
      <c r="AX791" t="s">
        <v>78</v>
      </c>
      <c r="AY791" t="s">
        <v>78</v>
      </c>
      <c r="AZ791" t="s">
        <v>78</v>
      </c>
      <c r="BA791" t="s">
        <v>78</v>
      </c>
      <c r="BB791" t="s">
        <v>78</v>
      </c>
      <c r="BC791" t="s">
        <v>78</v>
      </c>
      <c r="BD791" t="s">
        <v>55</v>
      </c>
      <c r="BE791" t="s">
        <v>78</v>
      </c>
      <c r="BF791" t="s">
        <v>78</v>
      </c>
      <c r="BG791" t="s">
        <v>78</v>
      </c>
      <c r="BH791" t="s">
        <v>78</v>
      </c>
      <c r="BI791" t="s">
        <v>78</v>
      </c>
      <c r="BJ791" t="s">
        <v>78</v>
      </c>
      <c r="BK791" t="s">
        <v>78</v>
      </c>
      <c r="BL791" t="s">
        <v>78</v>
      </c>
      <c r="BM791" t="s">
        <v>78</v>
      </c>
      <c r="BN791" t="s">
        <v>55</v>
      </c>
      <c r="BO791" t="s">
        <v>55</v>
      </c>
      <c r="BP791" t="s">
        <v>78</v>
      </c>
      <c r="BQ791" t="s">
        <v>4468</v>
      </c>
      <c r="BR791">
        <v>1800</v>
      </c>
      <c r="BS791" s="45">
        <v>40360</v>
      </c>
      <c r="BT791" s="45">
        <v>40933</v>
      </c>
    </row>
    <row r="792" spans="1:72" x14ac:dyDescent="0.25">
      <c r="A792">
        <v>789</v>
      </c>
      <c r="B792">
        <v>55441</v>
      </c>
      <c r="C792">
        <v>60037</v>
      </c>
      <c r="D792" t="s">
        <v>4020</v>
      </c>
      <c r="E792" t="s">
        <v>7237</v>
      </c>
      <c r="F792">
        <v>4</v>
      </c>
      <c r="G792" t="s">
        <v>87</v>
      </c>
      <c r="H792">
        <v>4</v>
      </c>
      <c r="I792" t="s">
        <v>4421</v>
      </c>
      <c r="J792">
        <v>16</v>
      </c>
      <c r="N792" t="s">
        <v>4423</v>
      </c>
      <c r="O792">
        <v>1836180</v>
      </c>
      <c r="P792">
        <v>6693935</v>
      </c>
      <c r="Q792">
        <v>2</v>
      </c>
      <c r="R792">
        <v>38.203299999999999</v>
      </c>
      <c r="S792">
        <v>-121.5397</v>
      </c>
      <c r="U792" t="s">
        <v>1871</v>
      </c>
      <c r="V792" t="s">
        <v>87</v>
      </c>
      <c r="W792" t="s">
        <v>87</v>
      </c>
      <c r="X792" t="s">
        <v>4538</v>
      </c>
      <c r="Y792" t="s">
        <v>341</v>
      </c>
      <c r="Z792" t="s">
        <v>4613</v>
      </c>
      <c r="AB792" t="s">
        <v>7238</v>
      </c>
      <c r="AC792">
        <v>41443</v>
      </c>
      <c r="AD792" t="s">
        <v>4476</v>
      </c>
      <c r="AE792" t="s">
        <v>4558</v>
      </c>
      <c r="AF792" t="s">
        <v>5180</v>
      </c>
      <c r="AG792" t="s">
        <v>4021</v>
      </c>
      <c r="AH792" t="s">
        <v>7239</v>
      </c>
      <c r="AI792" t="s">
        <v>7240</v>
      </c>
      <c r="AJ792" t="s">
        <v>4021</v>
      </c>
      <c r="AK792">
        <v>1</v>
      </c>
      <c r="AL792" t="s">
        <v>4538</v>
      </c>
      <c r="AM792" t="s">
        <v>78</v>
      </c>
      <c r="AN792">
        <v>180400121106</v>
      </c>
      <c r="AO792" t="s">
        <v>78</v>
      </c>
      <c r="AP792">
        <v>216.2</v>
      </c>
      <c r="AQ792" t="s">
        <v>78</v>
      </c>
      <c r="AR792" t="s">
        <v>4430</v>
      </c>
      <c r="AS792" t="s">
        <v>4431</v>
      </c>
      <c r="AT792" t="s">
        <v>78</v>
      </c>
      <c r="AU792" t="s">
        <v>78</v>
      </c>
      <c r="AV792" t="s">
        <v>78</v>
      </c>
      <c r="AW792" t="s">
        <v>78</v>
      </c>
      <c r="AX792" t="s">
        <v>78</v>
      </c>
      <c r="AY792" t="s">
        <v>78</v>
      </c>
      <c r="AZ792" t="s">
        <v>78</v>
      </c>
      <c r="BA792" t="s">
        <v>78</v>
      </c>
      <c r="BB792" t="s">
        <v>78</v>
      </c>
      <c r="BC792" t="s">
        <v>78</v>
      </c>
      <c r="BD792" t="s">
        <v>55</v>
      </c>
      <c r="BE792" t="s">
        <v>78</v>
      </c>
      <c r="BF792" t="s">
        <v>78</v>
      </c>
      <c r="BG792" t="s">
        <v>78</v>
      </c>
      <c r="BH792" t="s">
        <v>78</v>
      </c>
      <c r="BI792" t="s">
        <v>78</v>
      </c>
      <c r="BJ792" t="s">
        <v>78</v>
      </c>
      <c r="BK792" t="s">
        <v>78</v>
      </c>
      <c r="BL792" t="s">
        <v>78</v>
      </c>
      <c r="BM792" t="s">
        <v>78</v>
      </c>
      <c r="BN792" t="s">
        <v>55</v>
      </c>
      <c r="BO792" t="s">
        <v>78</v>
      </c>
      <c r="BP792" t="s">
        <v>78</v>
      </c>
      <c r="BQ792" t="s">
        <v>4432</v>
      </c>
      <c r="BR792">
        <v>1800</v>
      </c>
      <c r="BS792" s="45">
        <v>40359</v>
      </c>
      <c r="BT792" s="45">
        <v>41443</v>
      </c>
    </row>
    <row r="793" spans="1:72" x14ac:dyDescent="0.25">
      <c r="A793">
        <v>790</v>
      </c>
      <c r="B793">
        <v>55443</v>
      </c>
      <c r="C793">
        <v>60039</v>
      </c>
      <c r="D793" t="s">
        <v>4025</v>
      </c>
      <c r="E793" t="s">
        <v>7241</v>
      </c>
      <c r="F793">
        <v>4</v>
      </c>
      <c r="G793" t="s">
        <v>87</v>
      </c>
      <c r="H793">
        <v>4</v>
      </c>
      <c r="I793" t="s">
        <v>4421</v>
      </c>
      <c r="J793">
        <v>16</v>
      </c>
      <c r="N793" t="s">
        <v>4423</v>
      </c>
      <c r="O793">
        <v>1837465</v>
      </c>
      <c r="P793">
        <v>6693681</v>
      </c>
      <c r="Q793">
        <v>2</v>
      </c>
      <c r="R793">
        <v>38.206800000000001</v>
      </c>
      <c r="S793">
        <v>-121.5406</v>
      </c>
      <c r="U793" t="s">
        <v>1871</v>
      </c>
      <c r="V793" t="s">
        <v>87</v>
      </c>
      <c r="W793" t="s">
        <v>87</v>
      </c>
      <c r="X793" t="s">
        <v>4538</v>
      </c>
      <c r="Y793" t="s">
        <v>341</v>
      </c>
      <c r="Z793" t="s">
        <v>4613</v>
      </c>
      <c r="AB793" t="s">
        <v>7242</v>
      </c>
      <c r="AC793">
        <v>41443</v>
      </c>
      <c r="AD793" t="s">
        <v>4476</v>
      </c>
      <c r="AE793" t="s">
        <v>4558</v>
      </c>
      <c r="AF793" t="s">
        <v>5180</v>
      </c>
      <c r="AG793" t="s">
        <v>4021</v>
      </c>
      <c r="AH793" t="s">
        <v>7243</v>
      </c>
      <c r="AI793" t="s">
        <v>7240</v>
      </c>
      <c r="AJ793" t="s">
        <v>4021</v>
      </c>
      <c r="AK793">
        <v>1</v>
      </c>
      <c r="AL793" t="s">
        <v>4538</v>
      </c>
      <c r="AM793" t="s">
        <v>78</v>
      </c>
      <c r="AN793">
        <v>180400121106</v>
      </c>
      <c r="AO793" t="s">
        <v>78</v>
      </c>
      <c r="AP793">
        <v>263.2</v>
      </c>
      <c r="AQ793" t="s">
        <v>78</v>
      </c>
      <c r="AR793" t="s">
        <v>4430</v>
      </c>
      <c r="AS793" t="s">
        <v>4431</v>
      </c>
      <c r="AT793" t="s">
        <v>78</v>
      </c>
      <c r="AU793" t="s">
        <v>78</v>
      </c>
      <c r="AV793" t="s">
        <v>78</v>
      </c>
      <c r="AW793" t="s">
        <v>78</v>
      </c>
      <c r="AX793" t="s">
        <v>78</v>
      </c>
      <c r="AY793" t="s">
        <v>78</v>
      </c>
      <c r="AZ793" t="s">
        <v>78</v>
      </c>
      <c r="BA793" t="s">
        <v>78</v>
      </c>
      <c r="BB793" t="s">
        <v>78</v>
      </c>
      <c r="BC793" t="s">
        <v>78</v>
      </c>
      <c r="BD793" t="s">
        <v>55</v>
      </c>
      <c r="BE793" t="s">
        <v>78</v>
      </c>
      <c r="BF793" t="s">
        <v>78</v>
      </c>
      <c r="BG793" t="s">
        <v>78</v>
      </c>
      <c r="BH793" t="s">
        <v>78</v>
      </c>
      <c r="BI793" t="s">
        <v>78</v>
      </c>
      <c r="BJ793" t="s">
        <v>78</v>
      </c>
      <c r="BK793" t="s">
        <v>78</v>
      </c>
      <c r="BL793" t="s">
        <v>78</v>
      </c>
      <c r="BM793" t="s">
        <v>78</v>
      </c>
      <c r="BN793" t="s">
        <v>55</v>
      </c>
      <c r="BO793" t="s">
        <v>78</v>
      </c>
      <c r="BP793" t="s">
        <v>78</v>
      </c>
      <c r="BQ793" t="s">
        <v>4432</v>
      </c>
      <c r="BR793">
        <v>1800</v>
      </c>
      <c r="BS793" s="45">
        <v>40359</v>
      </c>
      <c r="BT793" s="45">
        <v>41443</v>
      </c>
    </row>
    <row r="794" spans="1:72" x14ac:dyDescent="0.25">
      <c r="A794">
        <v>791</v>
      </c>
      <c r="B794">
        <v>55444</v>
      </c>
      <c r="C794">
        <v>60040</v>
      </c>
      <c r="D794" t="s">
        <v>4026</v>
      </c>
      <c r="E794" t="s">
        <v>7244</v>
      </c>
      <c r="F794">
        <v>4</v>
      </c>
      <c r="G794" t="s">
        <v>87</v>
      </c>
      <c r="H794">
        <v>4</v>
      </c>
      <c r="I794" t="s">
        <v>4421</v>
      </c>
      <c r="J794">
        <v>27</v>
      </c>
      <c r="N794" t="s">
        <v>4423</v>
      </c>
      <c r="O794">
        <v>1826554</v>
      </c>
      <c r="P794">
        <v>6697701</v>
      </c>
      <c r="Q794">
        <v>2</v>
      </c>
      <c r="R794">
        <v>38.1768</v>
      </c>
      <c r="S794">
        <v>-121.52679999999999</v>
      </c>
      <c r="U794" t="s">
        <v>7245</v>
      </c>
      <c r="V794" t="s">
        <v>87</v>
      </c>
      <c r="W794" t="s">
        <v>87</v>
      </c>
      <c r="X794" t="s">
        <v>4474</v>
      </c>
      <c r="Y794" t="s">
        <v>341</v>
      </c>
      <c r="Z794" t="s">
        <v>4613</v>
      </c>
      <c r="AB794" t="s">
        <v>7246</v>
      </c>
      <c r="AC794">
        <v>41443</v>
      </c>
      <c r="AD794" t="s">
        <v>4476</v>
      </c>
      <c r="AE794" t="s">
        <v>4558</v>
      </c>
      <c r="AF794" t="s">
        <v>5180</v>
      </c>
      <c r="AG794" t="s">
        <v>4027</v>
      </c>
      <c r="AH794" t="s">
        <v>7247</v>
      </c>
      <c r="AI794" t="s">
        <v>7248</v>
      </c>
      <c r="AJ794" t="s">
        <v>7249</v>
      </c>
      <c r="AK794">
        <v>1</v>
      </c>
      <c r="AL794" t="s">
        <v>4474</v>
      </c>
      <c r="AM794" t="s">
        <v>78</v>
      </c>
      <c r="AN794">
        <v>180400121106</v>
      </c>
      <c r="AO794" t="s">
        <v>78</v>
      </c>
      <c r="AP794">
        <v>209.7</v>
      </c>
      <c r="AQ794" t="s">
        <v>78</v>
      </c>
      <c r="AR794" t="s">
        <v>4430</v>
      </c>
      <c r="AS794" t="s">
        <v>4431</v>
      </c>
      <c r="AT794" t="s">
        <v>78</v>
      </c>
      <c r="AU794" t="s">
        <v>78</v>
      </c>
      <c r="AV794" t="s">
        <v>78</v>
      </c>
      <c r="AW794" t="s">
        <v>78</v>
      </c>
      <c r="AX794" t="s">
        <v>78</v>
      </c>
      <c r="AY794" t="s">
        <v>78</v>
      </c>
      <c r="AZ794" t="s">
        <v>78</v>
      </c>
      <c r="BA794" t="s">
        <v>78</v>
      </c>
      <c r="BB794" t="s">
        <v>78</v>
      </c>
      <c r="BC794" t="s">
        <v>78</v>
      </c>
      <c r="BD794" t="s">
        <v>55</v>
      </c>
      <c r="BE794" t="s">
        <v>78</v>
      </c>
      <c r="BF794" t="s">
        <v>78</v>
      </c>
      <c r="BG794" t="s">
        <v>78</v>
      </c>
      <c r="BH794" t="s">
        <v>78</v>
      </c>
      <c r="BI794" t="s">
        <v>78</v>
      </c>
      <c r="BJ794" t="s">
        <v>78</v>
      </c>
      <c r="BK794" t="s">
        <v>78</v>
      </c>
      <c r="BL794" t="s">
        <v>78</v>
      </c>
      <c r="BM794" t="s">
        <v>78</v>
      </c>
      <c r="BN794" t="s">
        <v>55</v>
      </c>
      <c r="BO794" t="s">
        <v>78</v>
      </c>
      <c r="BP794" t="s">
        <v>78</v>
      </c>
      <c r="BQ794" t="s">
        <v>4432</v>
      </c>
      <c r="BR794">
        <v>1800</v>
      </c>
      <c r="BS794" s="45">
        <v>40359</v>
      </c>
      <c r="BT794" s="45">
        <v>41443</v>
      </c>
    </row>
    <row r="795" spans="1:72" x14ac:dyDescent="0.25">
      <c r="A795">
        <v>792</v>
      </c>
      <c r="B795">
        <v>52937</v>
      </c>
      <c r="C795">
        <v>59267</v>
      </c>
      <c r="D795" t="s">
        <v>3051</v>
      </c>
      <c r="E795" t="s">
        <v>7250</v>
      </c>
      <c r="F795">
        <v>5</v>
      </c>
      <c r="G795" t="s">
        <v>87</v>
      </c>
      <c r="H795">
        <v>4</v>
      </c>
      <c r="I795" t="s">
        <v>4421</v>
      </c>
      <c r="J795">
        <v>33</v>
      </c>
      <c r="N795" t="s">
        <v>4423</v>
      </c>
      <c r="O795">
        <v>1850155</v>
      </c>
      <c r="P795">
        <v>6689226</v>
      </c>
      <c r="Q795">
        <v>2</v>
      </c>
      <c r="R795">
        <v>38.241700000000002</v>
      </c>
      <c r="S795">
        <v>-121.55589999999999</v>
      </c>
      <c r="T795" t="s">
        <v>1418</v>
      </c>
      <c r="U795" t="s">
        <v>137</v>
      </c>
      <c r="V795" t="s">
        <v>87</v>
      </c>
      <c r="W795" t="s">
        <v>87</v>
      </c>
      <c r="X795" t="s">
        <v>4538</v>
      </c>
      <c r="Y795" t="s">
        <v>341</v>
      </c>
      <c r="Z795" t="s">
        <v>4613</v>
      </c>
      <c r="AA795" t="s">
        <v>1865</v>
      </c>
      <c r="AB795" t="s">
        <v>7251</v>
      </c>
      <c r="AC795">
        <v>41312</v>
      </c>
      <c r="AD795" t="s">
        <v>4476</v>
      </c>
      <c r="AE795" t="s">
        <v>4540</v>
      </c>
      <c r="AF795" t="s">
        <v>4541</v>
      </c>
      <c r="AG795" t="s">
        <v>3052</v>
      </c>
      <c r="AH795" t="s">
        <v>7252</v>
      </c>
      <c r="AI795" t="s">
        <v>6538</v>
      </c>
      <c r="AJ795" t="s">
        <v>3053</v>
      </c>
      <c r="AK795">
        <v>1</v>
      </c>
      <c r="AL795" t="s">
        <v>4538</v>
      </c>
      <c r="AM795" t="s">
        <v>78</v>
      </c>
      <c r="AN795">
        <v>180201630702</v>
      </c>
      <c r="AO795" t="s">
        <v>78</v>
      </c>
      <c r="AP795">
        <v>56</v>
      </c>
      <c r="AQ795" t="s">
        <v>78</v>
      </c>
      <c r="AR795" t="s">
        <v>4430</v>
      </c>
      <c r="AS795" t="s">
        <v>4431</v>
      </c>
      <c r="AT795" t="s">
        <v>78</v>
      </c>
      <c r="AU795" t="s">
        <v>78</v>
      </c>
      <c r="AV795" t="s">
        <v>78</v>
      </c>
      <c r="AW795" t="s">
        <v>78</v>
      </c>
      <c r="AX795" t="s">
        <v>78</v>
      </c>
      <c r="AY795" t="s">
        <v>78</v>
      </c>
      <c r="AZ795" t="s">
        <v>78</v>
      </c>
      <c r="BA795" t="s">
        <v>78</v>
      </c>
      <c r="BB795" t="s">
        <v>78</v>
      </c>
      <c r="BC795" t="s">
        <v>78</v>
      </c>
      <c r="BD795" t="s">
        <v>55</v>
      </c>
      <c r="BE795" t="s">
        <v>78</v>
      </c>
      <c r="BF795" t="s">
        <v>78</v>
      </c>
      <c r="BG795" t="s">
        <v>78</v>
      </c>
      <c r="BH795" t="s">
        <v>78</v>
      </c>
      <c r="BI795" t="s">
        <v>78</v>
      </c>
      <c r="BJ795" t="s">
        <v>78</v>
      </c>
      <c r="BK795" t="s">
        <v>78</v>
      </c>
      <c r="BL795" t="s">
        <v>78</v>
      </c>
      <c r="BM795" t="s">
        <v>78</v>
      </c>
      <c r="BN795" t="s">
        <v>55</v>
      </c>
      <c r="BO795" t="s">
        <v>55</v>
      </c>
      <c r="BP795" t="s">
        <v>78</v>
      </c>
      <c r="BQ795" t="s">
        <v>4432</v>
      </c>
      <c r="BR795">
        <v>1800</v>
      </c>
      <c r="BS795" s="45">
        <v>40354</v>
      </c>
      <c r="BT795" s="45">
        <v>40934</v>
      </c>
    </row>
    <row r="796" spans="1:72" x14ac:dyDescent="0.25">
      <c r="A796">
        <v>793</v>
      </c>
      <c r="B796">
        <v>57223</v>
      </c>
      <c r="C796">
        <v>57627</v>
      </c>
      <c r="D796" t="s">
        <v>3836</v>
      </c>
      <c r="E796" t="s">
        <v>7253</v>
      </c>
      <c r="F796">
        <v>0</v>
      </c>
      <c r="H796">
        <v>0</v>
      </c>
      <c r="J796">
        <v>0</v>
      </c>
      <c r="O796">
        <v>2156504</v>
      </c>
      <c r="P796">
        <v>6261687</v>
      </c>
      <c r="Q796">
        <v>3</v>
      </c>
      <c r="R796">
        <v>37.912799999999997</v>
      </c>
      <c r="S796">
        <v>-121.5399</v>
      </c>
      <c r="T796" t="s">
        <v>604</v>
      </c>
      <c r="U796" t="s">
        <v>7254</v>
      </c>
      <c r="V796" t="s">
        <v>87</v>
      </c>
      <c r="W796" t="s">
        <v>87</v>
      </c>
      <c r="X796" t="s">
        <v>4474</v>
      </c>
      <c r="Y796" t="s">
        <v>59</v>
      </c>
      <c r="Z796" t="s">
        <v>4242</v>
      </c>
      <c r="AB796" t="s">
        <v>7255</v>
      </c>
      <c r="AC796">
        <v>41585</v>
      </c>
      <c r="AD796" t="s">
        <v>4476</v>
      </c>
      <c r="AE796" t="s">
        <v>3435</v>
      </c>
      <c r="AF796" t="s">
        <v>5169</v>
      </c>
      <c r="AG796" t="s">
        <v>2622</v>
      </c>
      <c r="AH796" t="s">
        <v>7256</v>
      </c>
      <c r="AJ796" t="s">
        <v>2623</v>
      </c>
      <c r="AK796">
        <v>1</v>
      </c>
      <c r="AL796" t="s">
        <v>4474</v>
      </c>
      <c r="AM796" t="s">
        <v>78</v>
      </c>
      <c r="AN796">
        <v>180400030904</v>
      </c>
      <c r="AO796" t="s">
        <v>78</v>
      </c>
      <c r="AP796">
        <v>435.3</v>
      </c>
      <c r="AQ796" t="s">
        <v>78</v>
      </c>
      <c r="AR796" t="s">
        <v>4430</v>
      </c>
      <c r="AS796" t="s">
        <v>4431</v>
      </c>
      <c r="AT796" t="s">
        <v>78</v>
      </c>
      <c r="AU796" t="s">
        <v>78</v>
      </c>
      <c r="AV796" t="s">
        <v>78</v>
      </c>
      <c r="AW796" t="s">
        <v>78</v>
      </c>
      <c r="AX796" t="s">
        <v>78</v>
      </c>
      <c r="AY796" t="s">
        <v>78</v>
      </c>
      <c r="AZ796" t="s">
        <v>78</v>
      </c>
      <c r="BA796" t="s">
        <v>78</v>
      </c>
      <c r="BB796" t="s">
        <v>78</v>
      </c>
      <c r="BC796" t="s">
        <v>78</v>
      </c>
      <c r="BD796" t="s">
        <v>55</v>
      </c>
      <c r="BE796" t="s">
        <v>78</v>
      </c>
      <c r="BF796" t="s">
        <v>78</v>
      </c>
      <c r="BG796" t="s">
        <v>78</v>
      </c>
      <c r="BH796" t="s">
        <v>78</v>
      </c>
      <c r="BI796" t="s">
        <v>78</v>
      </c>
      <c r="BJ796" t="s">
        <v>78</v>
      </c>
      <c r="BK796" t="s">
        <v>78</v>
      </c>
      <c r="BL796" t="s">
        <v>78</v>
      </c>
      <c r="BM796" t="s">
        <v>78</v>
      </c>
      <c r="BN796" t="s">
        <v>55</v>
      </c>
      <c r="BO796" t="s">
        <v>55</v>
      </c>
      <c r="BP796" t="s">
        <v>78</v>
      </c>
      <c r="BQ796" t="s">
        <v>4468</v>
      </c>
      <c r="BR796">
        <v>1800</v>
      </c>
      <c r="BS796" s="45">
        <v>40359</v>
      </c>
      <c r="BT796" s="45">
        <v>41124</v>
      </c>
    </row>
    <row r="797" spans="1:72" x14ac:dyDescent="0.25">
      <c r="A797">
        <v>794</v>
      </c>
      <c r="B797">
        <v>54938</v>
      </c>
      <c r="C797">
        <v>58971</v>
      </c>
      <c r="D797" t="s">
        <v>4007</v>
      </c>
      <c r="E797" t="s">
        <v>7257</v>
      </c>
      <c r="F797">
        <v>5</v>
      </c>
      <c r="G797" t="s">
        <v>87</v>
      </c>
      <c r="H797">
        <v>4</v>
      </c>
      <c r="I797" t="s">
        <v>4421</v>
      </c>
      <c r="J797">
        <v>22</v>
      </c>
      <c r="N797" t="s">
        <v>4423</v>
      </c>
      <c r="O797">
        <v>1863166</v>
      </c>
      <c r="P797">
        <v>6693248</v>
      </c>
      <c r="Q797">
        <v>2</v>
      </c>
      <c r="R797">
        <v>38.2774</v>
      </c>
      <c r="S797">
        <v>-121.54170000000001</v>
      </c>
      <c r="U797" t="s">
        <v>137</v>
      </c>
      <c r="V797" t="s">
        <v>87</v>
      </c>
      <c r="W797" t="s">
        <v>87</v>
      </c>
      <c r="X797" t="s">
        <v>4538</v>
      </c>
      <c r="Y797" t="s">
        <v>341</v>
      </c>
      <c r="Z797" t="s">
        <v>4539</v>
      </c>
      <c r="AC797">
        <v>41386</v>
      </c>
      <c r="AD797" t="s">
        <v>4476</v>
      </c>
      <c r="AE797" t="s">
        <v>4540</v>
      </c>
      <c r="AF797" t="s">
        <v>4541</v>
      </c>
      <c r="AG797" t="s">
        <v>4008</v>
      </c>
      <c r="AH797" t="s">
        <v>7258</v>
      </c>
      <c r="AI797" t="s">
        <v>7259</v>
      </c>
      <c r="AJ797" t="s">
        <v>7260</v>
      </c>
      <c r="AK797">
        <v>1</v>
      </c>
      <c r="AL797" t="s">
        <v>4538</v>
      </c>
      <c r="AM797" t="s">
        <v>78</v>
      </c>
      <c r="AN797">
        <v>180201630702</v>
      </c>
      <c r="AO797" t="s">
        <v>78</v>
      </c>
      <c r="AP797">
        <v>85</v>
      </c>
      <c r="AQ797" t="s">
        <v>78</v>
      </c>
      <c r="AR797" t="s">
        <v>4430</v>
      </c>
      <c r="AS797" t="s">
        <v>4431</v>
      </c>
      <c r="AT797" t="s">
        <v>78</v>
      </c>
      <c r="AU797" t="s">
        <v>78</v>
      </c>
      <c r="AV797" t="s">
        <v>78</v>
      </c>
      <c r="AW797" t="s">
        <v>78</v>
      </c>
      <c r="AX797" t="s">
        <v>78</v>
      </c>
      <c r="AY797" t="s">
        <v>78</v>
      </c>
      <c r="AZ797" t="s">
        <v>78</v>
      </c>
      <c r="BA797" t="s">
        <v>78</v>
      </c>
      <c r="BB797" t="s">
        <v>78</v>
      </c>
      <c r="BC797" t="s">
        <v>78</v>
      </c>
      <c r="BD797" t="s">
        <v>55</v>
      </c>
      <c r="BE797" t="s">
        <v>78</v>
      </c>
      <c r="BF797" t="s">
        <v>78</v>
      </c>
      <c r="BG797" t="s">
        <v>78</v>
      </c>
      <c r="BH797" t="s">
        <v>78</v>
      </c>
      <c r="BI797" t="s">
        <v>78</v>
      </c>
      <c r="BJ797" t="s">
        <v>78</v>
      </c>
      <c r="BK797" t="s">
        <v>78</v>
      </c>
      <c r="BL797" t="s">
        <v>78</v>
      </c>
      <c r="BM797" t="s">
        <v>78</v>
      </c>
      <c r="BN797" t="s">
        <v>55</v>
      </c>
      <c r="BO797" t="s">
        <v>55</v>
      </c>
      <c r="BP797" t="s">
        <v>78</v>
      </c>
      <c r="BQ797" t="s">
        <v>4432</v>
      </c>
      <c r="BR797">
        <v>1876</v>
      </c>
      <c r="BS797" s="45">
        <v>40360</v>
      </c>
      <c r="BT797" s="45">
        <v>41241</v>
      </c>
    </row>
    <row r="798" spans="1:72" x14ac:dyDescent="0.25">
      <c r="A798">
        <v>795</v>
      </c>
      <c r="B798">
        <v>57237</v>
      </c>
      <c r="C798">
        <v>55786</v>
      </c>
      <c r="D798" t="s">
        <v>2728</v>
      </c>
      <c r="E798" t="s">
        <v>7261</v>
      </c>
      <c r="F798">
        <v>0</v>
      </c>
      <c r="H798">
        <v>0</v>
      </c>
      <c r="J798">
        <v>0</v>
      </c>
      <c r="O798">
        <v>2140762</v>
      </c>
      <c r="P798">
        <v>6251048</v>
      </c>
      <c r="Q798">
        <v>3</v>
      </c>
      <c r="R798">
        <v>37.869300000000003</v>
      </c>
      <c r="S798">
        <v>-121.5761</v>
      </c>
      <c r="T798" t="s">
        <v>1418</v>
      </c>
      <c r="U798" t="s">
        <v>627</v>
      </c>
      <c r="V798" t="s">
        <v>87</v>
      </c>
      <c r="W798" t="s">
        <v>87</v>
      </c>
      <c r="X798" t="s">
        <v>4474</v>
      </c>
      <c r="Y798" t="s">
        <v>59</v>
      </c>
      <c r="Z798" t="s">
        <v>5217</v>
      </c>
      <c r="AB798" t="s">
        <v>7262</v>
      </c>
      <c r="AC798">
        <v>41585</v>
      </c>
      <c r="AD798" t="s">
        <v>4476</v>
      </c>
      <c r="AE798" t="s">
        <v>3435</v>
      </c>
      <c r="AF798" t="s">
        <v>5169</v>
      </c>
      <c r="AG798" t="s">
        <v>2622</v>
      </c>
      <c r="AH798" t="s">
        <v>7263</v>
      </c>
      <c r="AJ798" t="s">
        <v>2623</v>
      </c>
      <c r="AK798">
        <v>1</v>
      </c>
      <c r="AL798" t="s">
        <v>4474</v>
      </c>
      <c r="AM798" t="s">
        <v>78</v>
      </c>
      <c r="AN798">
        <v>180400030904</v>
      </c>
      <c r="AO798" t="s">
        <v>78</v>
      </c>
      <c r="AP798">
        <v>219.4</v>
      </c>
      <c r="AQ798" t="s">
        <v>78</v>
      </c>
      <c r="AR798" t="s">
        <v>4430</v>
      </c>
      <c r="AS798" t="s">
        <v>4431</v>
      </c>
      <c r="AT798" t="s">
        <v>78</v>
      </c>
      <c r="AU798" t="s">
        <v>78</v>
      </c>
      <c r="AV798" t="s">
        <v>78</v>
      </c>
      <c r="AW798" t="s">
        <v>78</v>
      </c>
      <c r="AX798" t="s">
        <v>78</v>
      </c>
      <c r="AY798" t="s">
        <v>78</v>
      </c>
      <c r="AZ798" t="s">
        <v>78</v>
      </c>
      <c r="BA798" t="s">
        <v>78</v>
      </c>
      <c r="BB798" t="s">
        <v>78</v>
      </c>
      <c r="BC798" t="s">
        <v>78</v>
      </c>
      <c r="BD798" t="s">
        <v>55</v>
      </c>
      <c r="BE798" t="s">
        <v>78</v>
      </c>
      <c r="BF798" t="s">
        <v>78</v>
      </c>
      <c r="BG798" t="s">
        <v>78</v>
      </c>
      <c r="BH798" t="s">
        <v>78</v>
      </c>
      <c r="BI798" t="s">
        <v>78</v>
      </c>
      <c r="BJ798" t="s">
        <v>78</v>
      </c>
      <c r="BK798" t="s">
        <v>78</v>
      </c>
      <c r="BL798" t="s">
        <v>78</v>
      </c>
      <c r="BM798" t="s">
        <v>78</v>
      </c>
      <c r="BN798" t="s">
        <v>55</v>
      </c>
      <c r="BO798" t="s">
        <v>55</v>
      </c>
      <c r="BP798" t="s">
        <v>78</v>
      </c>
      <c r="BQ798" t="s">
        <v>4432</v>
      </c>
      <c r="BR798">
        <v>1800</v>
      </c>
      <c r="BS798" s="45">
        <v>40359</v>
      </c>
      <c r="BT798" s="45">
        <v>40877</v>
      </c>
    </row>
    <row r="799" spans="1:72" x14ac:dyDescent="0.25">
      <c r="A799">
        <v>796</v>
      </c>
      <c r="B799">
        <v>57238</v>
      </c>
      <c r="C799">
        <v>55093</v>
      </c>
      <c r="D799" t="s">
        <v>2641</v>
      </c>
      <c r="E799" t="s">
        <v>7264</v>
      </c>
      <c r="F799">
        <v>0</v>
      </c>
      <c r="H799">
        <v>0</v>
      </c>
      <c r="J799">
        <v>0</v>
      </c>
      <c r="O799">
        <v>1950500</v>
      </c>
      <c r="P799">
        <v>6663431</v>
      </c>
      <c r="Q799">
        <v>2</v>
      </c>
      <c r="R799">
        <v>38.517499999999998</v>
      </c>
      <c r="S799">
        <v>-121.6443</v>
      </c>
      <c r="T799" t="s">
        <v>137</v>
      </c>
      <c r="U799" t="s">
        <v>2644</v>
      </c>
      <c r="V799" t="s">
        <v>87</v>
      </c>
      <c r="W799" t="s">
        <v>87</v>
      </c>
      <c r="X799" t="s">
        <v>4538</v>
      </c>
      <c r="Y799" t="s">
        <v>170</v>
      </c>
      <c r="Z799" t="s">
        <v>7265</v>
      </c>
      <c r="AB799" t="s">
        <v>7266</v>
      </c>
      <c r="AC799">
        <v>41585</v>
      </c>
      <c r="AD799" t="s">
        <v>4476</v>
      </c>
      <c r="AE799" t="s">
        <v>4875</v>
      </c>
      <c r="AF799" t="s">
        <v>4876</v>
      </c>
      <c r="AG799" t="s">
        <v>2642</v>
      </c>
      <c r="AH799" t="s">
        <v>7267</v>
      </c>
      <c r="AJ799" t="s">
        <v>7268</v>
      </c>
      <c r="AK799">
        <v>1</v>
      </c>
      <c r="AL799" t="s">
        <v>4538</v>
      </c>
      <c r="AM799" t="s">
        <v>78</v>
      </c>
      <c r="AN799">
        <v>180201620504</v>
      </c>
      <c r="AO799" t="s">
        <v>78</v>
      </c>
      <c r="AP799">
        <v>480</v>
      </c>
      <c r="AQ799" t="s">
        <v>78</v>
      </c>
      <c r="AR799" t="s">
        <v>4430</v>
      </c>
      <c r="AS799" t="s">
        <v>4431</v>
      </c>
      <c r="AT799" t="s">
        <v>78</v>
      </c>
      <c r="AU799" t="s">
        <v>78</v>
      </c>
      <c r="AV799" t="s">
        <v>78</v>
      </c>
      <c r="AW799" t="s">
        <v>78</v>
      </c>
      <c r="AX799" t="s">
        <v>78</v>
      </c>
      <c r="AY799" t="s">
        <v>78</v>
      </c>
      <c r="AZ799" t="s">
        <v>78</v>
      </c>
      <c r="BA799" t="s">
        <v>78</v>
      </c>
      <c r="BB799" t="s">
        <v>78</v>
      </c>
      <c r="BC799" t="s">
        <v>78</v>
      </c>
      <c r="BD799" t="s">
        <v>55</v>
      </c>
      <c r="BE799" t="s">
        <v>78</v>
      </c>
      <c r="BF799" t="s">
        <v>78</v>
      </c>
      <c r="BG799" t="s">
        <v>78</v>
      </c>
      <c r="BH799" t="s">
        <v>78</v>
      </c>
      <c r="BI799" t="s">
        <v>78</v>
      </c>
      <c r="BJ799" t="s">
        <v>78</v>
      </c>
      <c r="BK799" t="s">
        <v>78</v>
      </c>
      <c r="BL799" t="s">
        <v>78</v>
      </c>
      <c r="BM799" t="s">
        <v>78</v>
      </c>
      <c r="BN799" t="s">
        <v>55</v>
      </c>
      <c r="BO799" t="s">
        <v>78</v>
      </c>
      <c r="BP799" t="s">
        <v>78</v>
      </c>
      <c r="BQ799" t="s">
        <v>4432</v>
      </c>
      <c r="BR799">
        <v>2002</v>
      </c>
      <c r="BS799" s="45">
        <v>40359</v>
      </c>
      <c r="BT799" s="45">
        <v>40918</v>
      </c>
    </row>
    <row r="800" spans="1:72" x14ac:dyDescent="0.25">
      <c r="A800">
        <v>797</v>
      </c>
      <c r="B800">
        <v>54705</v>
      </c>
      <c r="C800">
        <v>58500</v>
      </c>
      <c r="D800" t="s">
        <v>3988</v>
      </c>
      <c r="E800" t="s">
        <v>7269</v>
      </c>
      <c r="F800">
        <v>13</v>
      </c>
      <c r="G800" t="s">
        <v>87</v>
      </c>
      <c r="H800">
        <v>4</v>
      </c>
      <c r="I800" t="s">
        <v>4421</v>
      </c>
      <c r="J800">
        <v>30</v>
      </c>
      <c r="N800" t="s">
        <v>4423</v>
      </c>
      <c r="O800">
        <v>1879909</v>
      </c>
      <c r="P800">
        <v>6684461</v>
      </c>
      <c r="Q800">
        <v>2</v>
      </c>
      <c r="R800">
        <v>38.323500000000003</v>
      </c>
      <c r="S800">
        <v>-121.572</v>
      </c>
      <c r="T800" t="s">
        <v>119</v>
      </c>
      <c r="U800" t="s">
        <v>3990</v>
      </c>
      <c r="V800" t="s">
        <v>87</v>
      </c>
      <c r="W800" t="s">
        <v>87</v>
      </c>
      <c r="X800" t="s">
        <v>4538</v>
      </c>
      <c r="Y800" t="s">
        <v>341</v>
      </c>
      <c r="Z800" t="s">
        <v>4539</v>
      </c>
      <c r="AB800" t="s">
        <v>7270</v>
      </c>
      <c r="AC800">
        <v>41379</v>
      </c>
      <c r="AD800" t="s">
        <v>4476</v>
      </c>
      <c r="AE800" t="s">
        <v>4540</v>
      </c>
      <c r="AF800" t="s">
        <v>4541</v>
      </c>
      <c r="AG800" t="s">
        <v>3989</v>
      </c>
      <c r="AH800" t="s">
        <v>7271</v>
      </c>
      <c r="AI800" t="s">
        <v>7272</v>
      </c>
      <c r="AJ800" t="s">
        <v>3989</v>
      </c>
      <c r="AK800">
        <v>1</v>
      </c>
      <c r="AL800" t="s">
        <v>4693</v>
      </c>
      <c r="AM800" t="s">
        <v>78</v>
      </c>
      <c r="AN800">
        <v>180201260502</v>
      </c>
      <c r="AO800" t="s">
        <v>78</v>
      </c>
      <c r="AP800">
        <v>140</v>
      </c>
      <c r="AQ800" t="s">
        <v>78</v>
      </c>
      <c r="AR800" t="s">
        <v>4430</v>
      </c>
      <c r="AS800" t="s">
        <v>4431</v>
      </c>
      <c r="AT800" t="s">
        <v>78</v>
      </c>
      <c r="AU800" t="s">
        <v>78</v>
      </c>
      <c r="AV800" t="s">
        <v>78</v>
      </c>
      <c r="AW800" t="s">
        <v>78</v>
      </c>
      <c r="AX800" t="s">
        <v>78</v>
      </c>
      <c r="AY800" t="s">
        <v>78</v>
      </c>
      <c r="AZ800" t="s">
        <v>78</v>
      </c>
      <c r="BA800" t="s">
        <v>78</v>
      </c>
      <c r="BB800" t="s">
        <v>78</v>
      </c>
      <c r="BC800" t="s">
        <v>78</v>
      </c>
      <c r="BD800" t="s">
        <v>55</v>
      </c>
      <c r="BE800" t="s">
        <v>78</v>
      </c>
      <c r="BF800" t="s">
        <v>78</v>
      </c>
      <c r="BG800" t="s">
        <v>78</v>
      </c>
      <c r="BH800" t="s">
        <v>78</v>
      </c>
      <c r="BI800" t="s">
        <v>78</v>
      </c>
      <c r="BJ800" t="s">
        <v>78</v>
      </c>
      <c r="BK800" t="s">
        <v>78</v>
      </c>
      <c r="BL800" t="s">
        <v>78</v>
      </c>
      <c r="BM800" t="s">
        <v>78</v>
      </c>
      <c r="BN800" t="s">
        <v>55</v>
      </c>
      <c r="BO800" t="s">
        <v>78</v>
      </c>
      <c r="BP800" t="s">
        <v>78</v>
      </c>
      <c r="BQ800" t="s">
        <v>4432</v>
      </c>
      <c r="BR800">
        <v>1959</v>
      </c>
      <c r="BS800" s="45">
        <v>40585</v>
      </c>
      <c r="BT800" s="45">
        <v>41178</v>
      </c>
    </row>
    <row r="801" spans="1:72" x14ac:dyDescent="0.25">
      <c r="A801">
        <v>798</v>
      </c>
      <c r="B801">
        <v>58126</v>
      </c>
      <c r="C801">
        <v>60713</v>
      </c>
      <c r="D801" t="s">
        <v>4037</v>
      </c>
      <c r="E801" t="s">
        <v>7273</v>
      </c>
      <c r="F801">
        <v>0</v>
      </c>
      <c r="H801">
        <v>0</v>
      </c>
      <c r="J801">
        <v>0</v>
      </c>
      <c r="N801" t="s">
        <v>4423</v>
      </c>
      <c r="O801">
        <v>2152816</v>
      </c>
      <c r="P801">
        <v>6283358</v>
      </c>
      <c r="Q801">
        <v>3</v>
      </c>
      <c r="R801">
        <v>37.903300000000002</v>
      </c>
      <c r="S801">
        <v>-121.4646</v>
      </c>
      <c r="T801" t="s">
        <v>58</v>
      </c>
      <c r="U801" t="s">
        <v>7274</v>
      </c>
      <c r="V801" t="s">
        <v>87</v>
      </c>
      <c r="W801" t="s">
        <v>87</v>
      </c>
      <c r="X801" t="s">
        <v>4474</v>
      </c>
      <c r="Y801" t="s">
        <v>59</v>
      </c>
      <c r="Z801" t="s">
        <v>4853</v>
      </c>
      <c r="AA801" t="s">
        <v>3318</v>
      </c>
      <c r="AB801" t="s">
        <v>7275</v>
      </c>
      <c r="AC801">
        <v>41668</v>
      </c>
      <c r="AD801" t="s">
        <v>4476</v>
      </c>
      <c r="AE801" t="s">
        <v>3435</v>
      </c>
      <c r="AF801" t="s">
        <v>4905</v>
      </c>
      <c r="AG801" t="s">
        <v>4033</v>
      </c>
      <c r="AH801" t="s">
        <v>7276</v>
      </c>
      <c r="AJ801" t="s">
        <v>4033</v>
      </c>
      <c r="AK801">
        <v>1</v>
      </c>
      <c r="AL801" t="s">
        <v>4474</v>
      </c>
      <c r="AM801" t="s">
        <v>78</v>
      </c>
      <c r="AN801">
        <v>180400030502</v>
      </c>
      <c r="AO801" t="s">
        <v>78</v>
      </c>
      <c r="AP801">
        <v>87</v>
      </c>
      <c r="AQ801" t="s">
        <v>78</v>
      </c>
      <c r="AR801" t="s">
        <v>4430</v>
      </c>
      <c r="AS801" t="s">
        <v>4431</v>
      </c>
      <c r="AT801" t="s">
        <v>78</v>
      </c>
      <c r="AU801" t="s">
        <v>78</v>
      </c>
      <c r="AV801" t="s">
        <v>78</v>
      </c>
      <c r="AW801" t="s">
        <v>78</v>
      </c>
      <c r="AX801" t="s">
        <v>78</v>
      </c>
      <c r="AY801" t="s">
        <v>78</v>
      </c>
      <c r="AZ801" t="s">
        <v>78</v>
      </c>
      <c r="BA801" t="s">
        <v>78</v>
      </c>
      <c r="BB801" t="s">
        <v>78</v>
      </c>
      <c r="BC801" t="s">
        <v>78</v>
      </c>
      <c r="BD801" t="s">
        <v>55</v>
      </c>
      <c r="BE801" t="s">
        <v>78</v>
      </c>
      <c r="BF801" t="s">
        <v>78</v>
      </c>
      <c r="BG801" t="s">
        <v>78</v>
      </c>
      <c r="BH801" t="s">
        <v>78</v>
      </c>
      <c r="BI801" t="s">
        <v>78</v>
      </c>
      <c r="BJ801" t="s">
        <v>78</v>
      </c>
      <c r="BK801" t="s">
        <v>78</v>
      </c>
      <c r="BL801" t="s">
        <v>78</v>
      </c>
      <c r="BM801" t="s">
        <v>78</v>
      </c>
      <c r="BN801" t="s">
        <v>55</v>
      </c>
      <c r="BO801" t="s">
        <v>55</v>
      </c>
      <c r="BP801" t="s">
        <v>78</v>
      </c>
      <c r="BQ801" t="s">
        <v>4432</v>
      </c>
      <c r="BR801">
        <v>1800</v>
      </c>
      <c r="BS801" s="45">
        <v>40361</v>
      </c>
      <c r="BT801" s="45">
        <v>41544</v>
      </c>
    </row>
    <row r="802" spans="1:72" x14ac:dyDescent="0.25">
      <c r="A802">
        <v>799</v>
      </c>
      <c r="B802">
        <v>58128</v>
      </c>
      <c r="C802">
        <v>60717</v>
      </c>
      <c r="D802" t="s">
        <v>4039</v>
      </c>
      <c r="E802" t="s">
        <v>7277</v>
      </c>
      <c r="F802">
        <v>0</v>
      </c>
      <c r="H802">
        <v>0</v>
      </c>
      <c r="J802">
        <v>0</v>
      </c>
      <c r="N802" t="s">
        <v>4423</v>
      </c>
      <c r="O802">
        <v>2149298</v>
      </c>
      <c r="P802">
        <v>6277158</v>
      </c>
      <c r="Q802">
        <v>3</v>
      </c>
      <c r="R802">
        <v>37.893500000000003</v>
      </c>
      <c r="S802">
        <v>-121.486</v>
      </c>
      <c r="T802" t="s">
        <v>58</v>
      </c>
      <c r="U802" t="s">
        <v>7278</v>
      </c>
      <c r="V802" t="s">
        <v>87</v>
      </c>
      <c r="W802" t="s">
        <v>87</v>
      </c>
      <c r="X802" t="s">
        <v>4474</v>
      </c>
      <c r="Y802" t="s">
        <v>59</v>
      </c>
      <c r="Z802" t="s">
        <v>4853</v>
      </c>
      <c r="AA802" t="s">
        <v>7279</v>
      </c>
      <c r="AB802" t="s">
        <v>7280</v>
      </c>
      <c r="AC802">
        <v>41668</v>
      </c>
      <c r="AD802" t="s">
        <v>4476</v>
      </c>
      <c r="AE802" t="s">
        <v>3435</v>
      </c>
      <c r="AF802" t="s">
        <v>4905</v>
      </c>
      <c r="AG802" t="s">
        <v>4033</v>
      </c>
      <c r="AH802" t="s">
        <v>7281</v>
      </c>
      <c r="AJ802" t="s">
        <v>4033</v>
      </c>
      <c r="AK802">
        <v>1</v>
      </c>
      <c r="AL802" t="s">
        <v>4474</v>
      </c>
      <c r="AM802" t="s">
        <v>78</v>
      </c>
      <c r="AN802">
        <v>180400030502</v>
      </c>
      <c r="AO802" t="s">
        <v>78</v>
      </c>
      <c r="AP802">
        <v>104</v>
      </c>
      <c r="AQ802" t="s">
        <v>78</v>
      </c>
      <c r="AR802" t="s">
        <v>4430</v>
      </c>
      <c r="AS802" t="s">
        <v>4431</v>
      </c>
      <c r="AT802" t="s">
        <v>78</v>
      </c>
      <c r="AU802" t="s">
        <v>78</v>
      </c>
      <c r="AV802" t="s">
        <v>78</v>
      </c>
      <c r="AW802" t="s">
        <v>78</v>
      </c>
      <c r="AX802" t="s">
        <v>78</v>
      </c>
      <c r="AY802" t="s">
        <v>78</v>
      </c>
      <c r="AZ802" t="s">
        <v>78</v>
      </c>
      <c r="BA802" t="s">
        <v>78</v>
      </c>
      <c r="BB802" t="s">
        <v>78</v>
      </c>
      <c r="BC802" t="s">
        <v>78</v>
      </c>
      <c r="BD802" t="s">
        <v>55</v>
      </c>
      <c r="BE802" t="s">
        <v>78</v>
      </c>
      <c r="BF802" t="s">
        <v>78</v>
      </c>
      <c r="BG802" t="s">
        <v>78</v>
      </c>
      <c r="BH802" t="s">
        <v>78</v>
      </c>
      <c r="BI802" t="s">
        <v>78</v>
      </c>
      <c r="BJ802" t="s">
        <v>78</v>
      </c>
      <c r="BK802" t="s">
        <v>78</v>
      </c>
      <c r="BL802" t="s">
        <v>78</v>
      </c>
      <c r="BM802" t="s">
        <v>78</v>
      </c>
      <c r="BN802" t="s">
        <v>55</v>
      </c>
      <c r="BO802" t="s">
        <v>55</v>
      </c>
      <c r="BP802" t="s">
        <v>78</v>
      </c>
      <c r="BQ802" t="s">
        <v>4432</v>
      </c>
      <c r="BR802">
        <v>1800</v>
      </c>
      <c r="BS802" s="45">
        <v>40361</v>
      </c>
      <c r="BT802" s="45">
        <v>41544</v>
      </c>
    </row>
    <row r="803" spans="1:72" x14ac:dyDescent="0.25">
      <c r="A803">
        <v>800</v>
      </c>
      <c r="B803">
        <v>58145</v>
      </c>
      <c r="C803">
        <v>60719</v>
      </c>
      <c r="D803" t="s">
        <v>4040</v>
      </c>
      <c r="E803" t="s">
        <v>7282</v>
      </c>
      <c r="F803">
        <v>0</v>
      </c>
      <c r="H803">
        <v>0</v>
      </c>
      <c r="J803">
        <v>0</v>
      </c>
      <c r="N803" t="s">
        <v>4423</v>
      </c>
      <c r="O803">
        <v>2146536</v>
      </c>
      <c r="P803">
        <v>6278012</v>
      </c>
      <c r="Q803">
        <v>3</v>
      </c>
      <c r="R803">
        <v>37.885899999999999</v>
      </c>
      <c r="S803">
        <v>-121.4829</v>
      </c>
      <c r="T803" t="s">
        <v>58</v>
      </c>
      <c r="U803" t="s">
        <v>604</v>
      </c>
      <c r="V803" t="s">
        <v>87</v>
      </c>
      <c r="W803" t="s">
        <v>87</v>
      </c>
      <c r="X803" t="s">
        <v>4474</v>
      </c>
      <c r="Y803" t="s">
        <v>59</v>
      </c>
      <c r="Z803" t="s">
        <v>4853</v>
      </c>
      <c r="AA803" t="s">
        <v>7279</v>
      </c>
      <c r="AB803" t="s">
        <v>7283</v>
      </c>
      <c r="AC803">
        <v>41668</v>
      </c>
      <c r="AD803" t="s">
        <v>4476</v>
      </c>
      <c r="AE803" t="s">
        <v>3435</v>
      </c>
      <c r="AF803" t="s">
        <v>4927</v>
      </c>
      <c r="AG803" t="s">
        <v>4033</v>
      </c>
      <c r="AH803" t="s">
        <v>7284</v>
      </c>
      <c r="AJ803" t="s">
        <v>4033</v>
      </c>
      <c r="AK803">
        <v>1</v>
      </c>
      <c r="AL803" t="s">
        <v>4474</v>
      </c>
      <c r="AM803" t="s">
        <v>78</v>
      </c>
      <c r="AN803">
        <v>180400030906</v>
      </c>
      <c r="AO803" t="s">
        <v>78</v>
      </c>
      <c r="AP803">
        <v>63</v>
      </c>
      <c r="AQ803" t="s">
        <v>78</v>
      </c>
      <c r="AR803" t="s">
        <v>4430</v>
      </c>
      <c r="AS803" t="s">
        <v>4431</v>
      </c>
      <c r="AT803" t="s">
        <v>78</v>
      </c>
      <c r="AU803" t="s">
        <v>78</v>
      </c>
      <c r="AV803" t="s">
        <v>78</v>
      </c>
      <c r="AW803" t="s">
        <v>78</v>
      </c>
      <c r="AX803" t="s">
        <v>78</v>
      </c>
      <c r="AY803" t="s">
        <v>78</v>
      </c>
      <c r="AZ803" t="s">
        <v>78</v>
      </c>
      <c r="BA803" t="s">
        <v>78</v>
      </c>
      <c r="BB803" t="s">
        <v>78</v>
      </c>
      <c r="BC803" t="s">
        <v>78</v>
      </c>
      <c r="BD803" t="s">
        <v>55</v>
      </c>
      <c r="BE803" t="s">
        <v>78</v>
      </c>
      <c r="BF803" t="s">
        <v>78</v>
      </c>
      <c r="BG803" t="s">
        <v>78</v>
      </c>
      <c r="BH803" t="s">
        <v>78</v>
      </c>
      <c r="BI803" t="s">
        <v>78</v>
      </c>
      <c r="BJ803" t="s">
        <v>78</v>
      </c>
      <c r="BK803" t="s">
        <v>78</v>
      </c>
      <c r="BL803" t="s">
        <v>78</v>
      </c>
      <c r="BM803" t="s">
        <v>78</v>
      </c>
      <c r="BN803" t="s">
        <v>55</v>
      </c>
      <c r="BO803" t="s">
        <v>55</v>
      </c>
      <c r="BP803" t="s">
        <v>78</v>
      </c>
      <c r="BQ803" t="s">
        <v>4432</v>
      </c>
      <c r="BR803">
        <v>1800</v>
      </c>
      <c r="BS803" s="45">
        <v>40361</v>
      </c>
      <c r="BT803" s="45">
        <v>41544</v>
      </c>
    </row>
    <row r="804" spans="1:72" x14ac:dyDescent="0.25">
      <c r="A804">
        <v>801</v>
      </c>
      <c r="B804">
        <v>58146</v>
      </c>
      <c r="C804">
        <v>60721</v>
      </c>
      <c r="D804" t="s">
        <v>4041</v>
      </c>
      <c r="E804" t="s">
        <v>7285</v>
      </c>
      <c r="F804">
        <v>0</v>
      </c>
      <c r="H804">
        <v>0</v>
      </c>
      <c r="J804">
        <v>0</v>
      </c>
      <c r="N804" t="s">
        <v>4423</v>
      </c>
      <c r="O804">
        <v>2146154</v>
      </c>
      <c r="P804">
        <v>6281382</v>
      </c>
      <c r="Q804">
        <v>3</v>
      </c>
      <c r="R804">
        <v>37.884999999999998</v>
      </c>
      <c r="S804">
        <v>-121.4712</v>
      </c>
      <c r="T804" t="s">
        <v>58</v>
      </c>
      <c r="U804" t="s">
        <v>604</v>
      </c>
      <c r="V804" t="s">
        <v>87</v>
      </c>
      <c r="W804" t="s">
        <v>87</v>
      </c>
      <c r="X804" t="s">
        <v>4474</v>
      </c>
      <c r="Y804" t="s">
        <v>59</v>
      </c>
      <c r="Z804" t="s">
        <v>4853</v>
      </c>
      <c r="AA804" t="s">
        <v>7279</v>
      </c>
      <c r="AB804" t="s">
        <v>7286</v>
      </c>
      <c r="AC804">
        <v>41668</v>
      </c>
      <c r="AD804" t="s">
        <v>4476</v>
      </c>
      <c r="AE804" t="s">
        <v>3435</v>
      </c>
      <c r="AF804" t="s">
        <v>4927</v>
      </c>
      <c r="AG804" t="s">
        <v>4033</v>
      </c>
      <c r="AH804" t="s">
        <v>7287</v>
      </c>
      <c r="AJ804" t="s">
        <v>4033</v>
      </c>
      <c r="AK804">
        <v>1</v>
      </c>
      <c r="AL804" t="s">
        <v>4474</v>
      </c>
      <c r="AM804" t="s">
        <v>78</v>
      </c>
      <c r="AN804">
        <v>180400030906</v>
      </c>
      <c r="AO804" t="s">
        <v>78</v>
      </c>
      <c r="AP804">
        <v>76</v>
      </c>
      <c r="AQ804" t="s">
        <v>78</v>
      </c>
      <c r="AR804" t="s">
        <v>4430</v>
      </c>
      <c r="AS804" t="s">
        <v>4431</v>
      </c>
      <c r="AT804" t="s">
        <v>78</v>
      </c>
      <c r="AU804" t="s">
        <v>78</v>
      </c>
      <c r="AV804" t="s">
        <v>78</v>
      </c>
      <c r="AW804" t="s">
        <v>78</v>
      </c>
      <c r="AX804" t="s">
        <v>78</v>
      </c>
      <c r="AY804" t="s">
        <v>78</v>
      </c>
      <c r="AZ804" t="s">
        <v>78</v>
      </c>
      <c r="BA804" t="s">
        <v>78</v>
      </c>
      <c r="BB804" t="s">
        <v>78</v>
      </c>
      <c r="BC804" t="s">
        <v>78</v>
      </c>
      <c r="BD804" t="s">
        <v>55</v>
      </c>
      <c r="BE804" t="s">
        <v>78</v>
      </c>
      <c r="BF804" t="s">
        <v>78</v>
      </c>
      <c r="BG804" t="s">
        <v>78</v>
      </c>
      <c r="BH804" t="s">
        <v>78</v>
      </c>
      <c r="BI804" t="s">
        <v>78</v>
      </c>
      <c r="BJ804" t="s">
        <v>78</v>
      </c>
      <c r="BK804" t="s">
        <v>78</v>
      </c>
      <c r="BL804" t="s">
        <v>78</v>
      </c>
      <c r="BM804" t="s">
        <v>78</v>
      </c>
      <c r="BN804" t="s">
        <v>55</v>
      </c>
      <c r="BO804" t="s">
        <v>55</v>
      </c>
      <c r="BP804" t="s">
        <v>78</v>
      </c>
      <c r="BQ804" t="s">
        <v>4432</v>
      </c>
      <c r="BR804">
        <v>1800</v>
      </c>
      <c r="BS804" s="45">
        <v>40361</v>
      </c>
      <c r="BT804" s="45">
        <v>41544</v>
      </c>
    </row>
    <row r="805" spans="1:72" x14ac:dyDescent="0.25">
      <c r="A805">
        <v>802</v>
      </c>
      <c r="B805">
        <v>58147</v>
      </c>
      <c r="C805">
        <v>60722</v>
      </c>
      <c r="D805" t="s">
        <v>4042</v>
      </c>
      <c r="E805" t="s">
        <v>7288</v>
      </c>
      <c r="F805">
        <v>0</v>
      </c>
      <c r="H805">
        <v>0</v>
      </c>
      <c r="J805">
        <v>0</v>
      </c>
      <c r="N805" t="s">
        <v>4423</v>
      </c>
      <c r="O805">
        <v>2145259</v>
      </c>
      <c r="P805">
        <v>6284747</v>
      </c>
      <c r="Q805">
        <v>3</v>
      </c>
      <c r="R805">
        <v>37.882599999999996</v>
      </c>
      <c r="S805">
        <v>-121.45950000000001</v>
      </c>
      <c r="T805" t="s">
        <v>58</v>
      </c>
      <c r="U805" t="s">
        <v>604</v>
      </c>
      <c r="V805" t="s">
        <v>87</v>
      </c>
      <c r="W805" t="s">
        <v>87</v>
      </c>
      <c r="X805" t="s">
        <v>4474</v>
      </c>
      <c r="Y805" t="s">
        <v>59</v>
      </c>
      <c r="Z805" t="s">
        <v>4853</v>
      </c>
      <c r="AA805" t="s">
        <v>7279</v>
      </c>
      <c r="AB805" t="s">
        <v>7289</v>
      </c>
      <c r="AC805">
        <v>41668</v>
      </c>
      <c r="AD805" t="s">
        <v>4476</v>
      </c>
      <c r="AE805" t="s">
        <v>3435</v>
      </c>
      <c r="AF805" t="s">
        <v>4927</v>
      </c>
      <c r="AG805" t="s">
        <v>4033</v>
      </c>
      <c r="AH805" t="s">
        <v>7290</v>
      </c>
      <c r="AJ805" t="s">
        <v>4033</v>
      </c>
      <c r="AK805">
        <v>1</v>
      </c>
      <c r="AL805" t="s">
        <v>4474</v>
      </c>
      <c r="AM805" t="s">
        <v>78</v>
      </c>
      <c r="AN805">
        <v>180400030906</v>
      </c>
      <c r="AO805" t="s">
        <v>78</v>
      </c>
      <c r="AP805">
        <v>76</v>
      </c>
      <c r="AQ805" t="s">
        <v>78</v>
      </c>
      <c r="AR805" t="s">
        <v>4430</v>
      </c>
      <c r="AS805" t="s">
        <v>4431</v>
      </c>
      <c r="AT805" t="s">
        <v>78</v>
      </c>
      <c r="AU805" t="s">
        <v>78</v>
      </c>
      <c r="AV805" t="s">
        <v>78</v>
      </c>
      <c r="AW805" t="s">
        <v>78</v>
      </c>
      <c r="AX805" t="s">
        <v>78</v>
      </c>
      <c r="AY805" t="s">
        <v>78</v>
      </c>
      <c r="AZ805" t="s">
        <v>78</v>
      </c>
      <c r="BA805" t="s">
        <v>78</v>
      </c>
      <c r="BB805" t="s">
        <v>78</v>
      </c>
      <c r="BC805" t="s">
        <v>78</v>
      </c>
      <c r="BD805" t="s">
        <v>55</v>
      </c>
      <c r="BE805" t="s">
        <v>78</v>
      </c>
      <c r="BF805" t="s">
        <v>78</v>
      </c>
      <c r="BG805" t="s">
        <v>78</v>
      </c>
      <c r="BH805" t="s">
        <v>78</v>
      </c>
      <c r="BI805" t="s">
        <v>78</v>
      </c>
      <c r="BJ805" t="s">
        <v>78</v>
      </c>
      <c r="BK805" t="s">
        <v>78</v>
      </c>
      <c r="BL805" t="s">
        <v>78</v>
      </c>
      <c r="BM805" t="s">
        <v>78</v>
      </c>
      <c r="BN805" t="s">
        <v>55</v>
      </c>
      <c r="BO805" t="s">
        <v>55</v>
      </c>
      <c r="BP805" t="s">
        <v>78</v>
      </c>
      <c r="BQ805" t="s">
        <v>4432</v>
      </c>
      <c r="BR805">
        <v>1800</v>
      </c>
      <c r="BS805" s="45">
        <v>40361</v>
      </c>
      <c r="BT805" s="45">
        <v>41544</v>
      </c>
    </row>
    <row r="806" spans="1:72" x14ac:dyDescent="0.25">
      <c r="A806">
        <v>803</v>
      </c>
      <c r="B806">
        <v>58148</v>
      </c>
      <c r="C806">
        <v>60723</v>
      </c>
      <c r="D806" t="s">
        <v>4043</v>
      </c>
      <c r="E806" t="s">
        <v>7291</v>
      </c>
      <c r="F806">
        <v>0</v>
      </c>
      <c r="H806">
        <v>0</v>
      </c>
      <c r="J806">
        <v>0</v>
      </c>
      <c r="N806" t="s">
        <v>4423</v>
      </c>
      <c r="O806">
        <v>2146292</v>
      </c>
      <c r="P806">
        <v>6287910</v>
      </c>
      <c r="Q806">
        <v>3</v>
      </c>
      <c r="R806">
        <v>37.8855</v>
      </c>
      <c r="S806">
        <v>-121.4486</v>
      </c>
      <c r="T806" t="s">
        <v>58</v>
      </c>
      <c r="U806" t="s">
        <v>604</v>
      </c>
      <c r="V806" t="s">
        <v>87</v>
      </c>
      <c r="W806" t="s">
        <v>87</v>
      </c>
      <c r="X806" t="s">
        <v>4474</v>
      </c>
      <c r="Y806" t="s">
        <v>59</v>
      </c>
      <c r="Z806" t="s">
        <v>4853</v>
      </c>
      <c r="AA806" t="s">
        <v>4044</v>
      </c>
      <c r="AB806" t="s">
        <v>7292</v>
      </c>
      <c r="AC806">
        <v>41668</v>
      </c>
      <c r="AD806" t="s">
        <v>4476</v>
      </c>
      <c r="AE806" t="s">
        <v>3435</v>
      </c>
      <c r="AF806" t="s">
        <v>4927</v>
      </c>
      <c r="AG806" t="s">
        <v>3624</v>
      </c>
      <c r="AH806" t="s">
        <v>7293</v>
      </c>
      <c r="AJ806" t="s">
        <v>3624</v>
      </c>
      <c r="AK806">
        <v>1</v>
      </c>
      <c r="AL806" t="s">
        <v>4474</v>
      </c>
      <c r="AM806" t="s">
        <v>78</v>
      </c>
      <c r="AN806">
        <v>180400030906</v>
      </c>
      <c r="AO806" t="s">
        <v>78</v>
      </c>
      <c r="AP806">
        <v>187</v>
      </c>
      <c r="AQ806" t="s">
        <v>78</v>
      </c>
      <c r="AR806" t="s">
        <v>4430</v>
      </c>
      <c r="AS806" t="s">
        <v>4431</v>
      </c>
      <c r="AT806" t="s">
        <v>78</v>
      </c>
      <c r="AU806" t="s">
        <v>78</v>
      </c>
      <c r="AV806" t="s">
        <v>78</v>
      </c>
      <c r="AW806" t="s">
        <v>78</v>
      </c>
      <c r="AX806" t="s">
        <v>78</v>
      </c>
      <c r="AY806" t="s">
        <v>78</v>
      </c>
      <c r="AZ806" t="s">
        <v>78</v>
      </c>
      <c r="BA806" t="s">
        <v>78</v>
      </c>
      <c r="BB806" t="s">
        <v>78</v>
      </c>
      <c r="BC806" t="s">
        <v>78</v>
      </c>
      <c r="BD806" t="s">
        <v>55</v>
      </c>
      <c r="BE806" t="s">
        <v>78</v>
      </c>
      <c r="BF806" t="s">
        <v>78</v>
      </c>
      <c r="BG806" t="s">
        <v>78</v>
      </c>
      <c r="BH806" t="s">
        <v>78</v>
      </c>
      <c r="BI806" t="s">
        <v>78</v>
      </c>
      <c r="BJ806" t="s">
        <v>78</v>
      </c>
      <c r="BK806" t="s">
        <v>78</v>
      </c>
      <c r="BL806" t="s">
        <v>78</v>
      </c>
      <c r="BM806" t="s">
        <v>78</v>
      </c>
      <c r="BN806" t="s">
        <v>55</v>
      </c>
      <c r="BO806" t="s">
        <v>55</v>
      </c>
      <c r="BP806" t="s">
        <v>78</v>
      </c>
      <c r="BQ806" t="s">
        <v>4432</v>
      </c>
      <c r="BR806">
        <v>1800</v>
      </c>
      <c r="BS806" s="45">
        <v>40361</v>
      </c>
      <c r="BT806" s="45">
        <v>41544</v>
      </c>
    </row>
    <row r="807" spans="1:72" x14ac:dyDescent="0.25">
      <c r="A807">
        <v>804</v>
      </c>
      <c r="B807">
        <v>55665</v>
      </c>
      <c r="C807">
        <v>60080</v>
      </c>
      <c r="D807" t="s">
        <v>4031</v>
      </c>
      <c r="E807" t="s">
        <v>7294</v>
      </c>
      <c r="F807">
        <v>0</v>
      </c>
      <c r="H807">
        <v>0</v>
      </c>
      <c r="J807">
        <v>0</v>
      </c>
      <c r="O807">
        <v>2187251</v>
      </c>
      <c r="P807">
        <v>6309932</v>
      </c>
      <c r="Q807">
        <v>3</v>
      </c>
      <c r="R807">
        <v>37.998600000000003</v>
      </c>
      <c r="S807">
        <v>-121.3736</v>
      </c>
      <c r="T807" t="s">
        <v>58</v>
      </c>
      <c r="U807" t="s">
        <v>1606</v>
      </c>
      <c r="V807" t="s">
        <v>87</v>
      </c>
      <c r="W807" t="s">
        <v>87</v>
      </c>
      <c r="X807" t="s">
        <v>4474</v>
      </c>
      <c r="Y807" t="s">
        <v>59</v>
      </c>
      <c r="Z807" t="s">
        <v>4511</v>
      </c>
      <c r="AB807" t="s">
        <v>3969</v>
      </c>
      <c r="AC807">
        <v>41452</v>
      </c>
      <c r="AD807" t="s">
        <v>4476</v>
      </c>
      <c r="AE807" t="s">
        <v>3435</v>
      </c>
      <c r="AF807" t="s">
        <v>4870</v>
      </c>
      <c r="AG807" t="s">
        <v>3968</v>
      </c>
      <c r="AH807" t="s">
        <v>7295</v>
      </c>
      <c r="AJ807" t="s">
        <v>3968</v>
      </c>
      <c r="AK807">
        <v>1</v>
      </c>
      <c r="AL807" t="s">
        <v>4474</v>
      </c>
      <c r="AM807" t="s">
        <v>78</v>
      </c>
      <c r="AN807">
        <v>180400030504</v>
      </c>
      <c r="AO807" t="s">
        <v>78</v>
      </c>
      <c r="AP807">
        <v>207</v>
      </c>
      <c r="AQ807" t="s">
        <v>78</v>
      </c>
      <c r="AR807" t="s">
        <v>4430</v>
      </c>
      <c r="AS807" t="s">
        <v>4431</v>
      </c>
      <c r="AT807" t="s">
        <v>78</v>
      </c>
      <c r="AU807" t="s">
        <v>78</v>
      </c>
      <c r="AV807" t="s">
        <v>78</v>
      </c>
      <c r="AW807" t="s">
        <v>78</v>
      </c>
      <c r="AX807" t="s">
        <v>78</v>
      </c>
      <c r="AY807" t="s">
        <v>78</v>
      </c>
      <c r="AZ807" t="s">
        <v>78</v>
      </c>
      <c r="BA807" t="s">
        <v>78</v>
      </c>
      <c r="BB807" t="s">
        <v>78</v>
      </c>
      <c r="BC807" t="s">
        <v>78</v>
      </c>
      <c r="BD807" t="s">
        <v>55</v>
      </c>
      <c r="BE807" t="s">
        <v>78</v>
      </c>
      <c r="BF807" t="s">
        <v>78</v>
      </c>
      <c r="BG807" t="s">
        <v>78</v>
      </c>
      <c r="BH807" t="s">
        <v>78</v>
      </c>
      <c r="BI807" t="s">
        <v>78</v>
      </c>
      <c r="BJ807" t="s">
        <v>78</v>
      </c>
      <c r="BK807" t="s">
        <v>78</v>
      </c>
      <c r="BL807" t="s">
        <v>78</v>
      </c>
      <c r="BM807" t="s">
        <v>78</v>
      </c>
      <c r="BN807" t="s">
        <v>55</v>
      </c>
      <c r="BO807" t="s">
        <v>55</v>
      </c>
      <c r="BP807" t="s">
        <v>78</v>
      </c>
      <c r="BQ807" t="s">
        <v>4432</v>
      </c>
      <c r="BR807">
        <v>1800</v>
      </c>
      <c r="BS807" s="45">
        <v>41451</v>
      </c>
      <c r="BT807" s="45">
        <v>41452</v>
      </c>
    </row>
    <row r="808" spans="1:72" x14ac:dyDescent="0.25">
      <c r="A808">
        <v>805</v>
      </c>
      <c r="B808">
        <v>53822</v>
      </c>
      <c r="C808">
        <v>57644</v>
      </c>
      <c r="D808" t="s">
        <v>3848</v>
      </c>
      <c r="E808" t="s">
        <v>7296</v>
      </c>
      <c r="F808">
        <v>1</v>
      </c>
      <c r="G808" t="s">
        <v>4420</v>
      </c>
      <c r="H808">
        <v>4</v>
      </c>
      <c r="I808" t="s">
        <v>4421</v>
      </c>
      <c r="J808">
        <v>3</v>
      </c>
      <c r="N808" t="s">
        <v>4423</v>
      </c>
      <c r="O808">
        <v>2144654</v>
      </c>
      <c r="P808">
        <v>6269473</v>
      </c>
      <c r="Q808">
        <v>3</v>
      </c>
      <c r="R808">
        <v>37.880499999999998</v>
      </c>
      <c r="S808">
        <v>-121.5124</v>
      </c>
      <c r="T808" t="s">
        <v>1418</v>
      </c>
      <c r="U808" t="s">
        <v>3837</v>
      </c>
      <c r="V808" t="s">
        <v>87</v>
      </c>
      <c r="W808" t="s">
        <v>87</v>
      </c>
      <c r="X808" t="s">
        <v>4474</v>
      </c>
      <c r="Y808" t="s">
        <v>59</v>
      </c>
      <c r="Z808" t="s">
        <v>4242</v>
      </c>
      <c r="AB808" t="s">
        <v>7297</v>
      </c>
      <c r="AC808">
        <v>41339</v>
      </c>
      <c r="AD808" t="s">
        <v>4476</v>
      </c>
      <c r="AE808" t="s">
        <v>3435</v>
      </c>
      <c r="AF808" t="s">
        <v>5169</v>
      </c>
      <c r="AG808" t="s">
        <v>2622</v>
      </c>
      <c r="AH808" t="s">
        <v>7298</v>
      </c>
      <c r="AI808" t="s">
        <v>7299</v>
      </c>
      <c r="AJ808" t="s">
        <v>2623</v>
      </c>
      <c r="AK808">
        <v>1</v>
      </c>
      <c r="AL808" t="s">
        <v>4474</v>
      </c>
      <c r="AM808" t="s">
        <v>78</v>
      </c>
      <c r="AN808">
        <v>180400030904</v>
      </c>
      <c r="AO808" t="s">
        <v>78</v>
      </c>
      <c r="AP808">
        <v>555.70000000000005</v>
      </c>
      <c r="AQ808" t="s">
        <v>78</v>
      </c>
      <c r="AR808" t="s">
        <v>4430</v>
      </c>
      <c r="AS808" t="s">
        <v>4431</v>
      </c>
      <c r="AT808" t="s">
        <v>78</v>
      </c>
      <c r="AU808" t="s">
        <v>78</v>
      </c>
      <c r="AV808" t="s">
        <v>78</v>
      </c>
      <c r="AW808" t="s">
        <v>78</v>
      </c>
      <c r="AX808" t="s">
        <v>78</v>
      </c>
      <c r="AY808" t="s">
        <v>78</v>
      </c>
      <c r="AZ808" t="s">
        <v>78</v>
      </c>
      <c r="BA808" t="s">
        <v>78</v>
      </c>
      <c r="BB808" t="s">
        <v>78</v>
      </c>
      <c r="BC808" t="s">
        <v>78</v>
      </c>
      <c r="BD808" t="s">
        <v>55</v>
      </c>
      <c r="BE808" t="s">
        <v>78</v>
      </c>
      <c r="BF808" t="s">
        <v>78</v>
      </c>
      <c r="BG808" t="s">
        <v>78</v>
      </c>
      <c r="BH808" t="s">
        <v>78</v>
      </c>
      <c r="BI808" t="s">
        <v>78</v>
      </c>
      <c r="BJ808" t="s">
        <v>78</v>
      </c>
      <c r="BK808" t="s">
        <v>78</v>
      </c>
      <c r="BL808" t="s">
        <v>78</v>
      </c>
      <c r="BM808" t="s">
        <v>78</v>
      </c>
      <c r="BN808" t="s">
        <v>55</v>
      </c>
      <c r="BO808" t="s">
        <v>55</v>
      </c>
      <c r="BP808" t="s">
        <v>78</v>
      </c>
      <c r="BQ808" t="s">
        <v>4468</v>
      </c>
      <c r="BR808">
        <v>1800</v>
      </c>
      <c r="BS808" s="45">
        <v>40359</v>
      </c>
      <c r="BT808" s="45">
        <v>41124</v>
      </c>
    </row>
    <row r="809" spans="1:72" x14ac:dyDescent="0.25">
      <c r="A809">
        <v>806</v>
      </c>
      <c r="B809">
        <v>53089</v>
      </c>
      <c r="C809">
        <v>55450</v>
      </c>
      <c r="D809" t="s">
        <v>3159</v>
      </c>
      <c r="E809" t="s">
        <v>7300</v>
      </c>
      <c r="F809">
        <v>0</v>
      </c>
      <c r="H809">
        <v>0</v>
      </c>
      <c r="J809">
        <v>0</v>
      </c>
      <c r="O809">
        <v>1859851</v>
      </c>
      <c r="P809">
        <v>6646548</v>
      </c>
      <c r="Q809">
        <v>2</v>
      </c>
      <c r="R809">
        <v>38.268799999999999</v>
      </c>
      <c r="S809">
        <v>-121.70440000000001</v>
      </c>
      <c r="U809" t="s">
        <v>1043</v>
      </c>
      <c r="V809" t="s">
        <v>87</v>
      </c>
      <c r="W809" t="s">
        <v>87</v>
      </c>
      <c r="X809" t="s">
        <v>4538</v>
      </c>
      <c r="Y809" t="s">
        <v>77</v>
      </c>
      <c r="Z809" t="s">
        <v>4551</v>
      </c>
      <c r="AA809" t="s">
        <v>3163</v>
      </c>
      <c r="AB809" t="s">
        <v>7301</v>
      </c>
      <c r="AC809">
        <v>41317</v>
      </c>
      <c r="AD809" t="s">
        <v>4476</v>
      </c>
      <c r="AE809" t="s">
        <v>4540</v>
      </c>
      <c r="AF809" t="s">
        <v>4546</v>
      </c>
      <c r="AG809" t="s">
        <v>3160</v>
      </c>
      <c r="AH809" t="s">
        <v>7302</v>
      </c>
      <c r="AJ809" t="s">
        <v>3161</v>
      </c>
      <c r="AK809">
        <v>1</v>
      </c>
      <c r="AL809" t="s">
        <v>4538</v>
      </c>
      <c r="AM809" t="s">
        <v>78</v>
      </c>
      <c r="AN809">
        <v>180201630606</v>
      </c>
      <c r="AO809" t="s">
        <v>78</v>
      </c>
      <c r="AP809">
        <v>150</v>
      </c>
      <c r="AQ809" t="s">
        <v>78</v>
      </c>
      <c r="AR809" t="s">
        <v>4430</v>
      </c>
      <c r="AS809" t="s">
        <v>4431</v>
      </c>
      <c r="AT809" t="s">
        <v>78</v>
      </c>
      <c r="AU809" t="s">
        <v>78</v>
      </c>
      <c r="AV809" t="s">
        <v>78</v>
      </c>
      <c r="AW809" t="s">
        <v>78</v>
      </c>
      <c r="AX809" t="s">
        <v>78</v>
      </c>
      <c r="AY809" t="s">
        <v>78</v>
      </c>
      <c r="AZ809" t="s">
        <v>78</v>
      </c>
      <c r="BA809" t="s">
        <v>78</v>
      </c>
      <c r="BB809" t="s">
        <v>78</v>
      </c>
      <c r="BC809" t="s">
        <v>78</v>
      </c>
      <c r="BD809" t="s">
        <v>55</v>
      </c>
      <c r="BE809" t="s">
        <v>78</v>
      </c>
      <c r="BF809" t="s">
        <v>78</v>
      </c>
      <c r="BG809" t="s">
        <v>78</v>
      </c>
      <c r="BH809" t="s">
        <v>78</v>
      </c>
      <c r="BI809" t="s">
        <v>78</v>
      </c>
      <c r="BJ809" t="s">
        <v>78</v>
      </c>
      <c r="BK809" t="s">
        <v>78</v>
      </c>
      <c r="BL809" t="s">
        <v>78</v>
      </c>
      <c r="BM809" t="s">
        <v>78</v>
      </c>
      <c r="BN809" t="s">
        <v>55</v>
      </c>
      <c r="BO809" t="s">
        <v>55</v>
      </c>
      <c r="BP809" t="s">
        <v>78</v>
      </c>
      <c r="BQ809" t="s">
        <v>4432</v>
      </c>
      <c r="BR809">
        <v>1880</v>
      </c>
      <c r="BS809" s="45">
        <v>40360</v>
      </c>
      <c r="BT809" s="45">
        <v>40947</v>
      </c>
    </row>
    <row r="810" spans="1:72" x14ac:dyDescent="0.25">
      <c r="A810">
        <v>807</v>
      </c>
      <c r="B810">
        <v>53092</v>
      </c>
      <c r="C810">
        <v>55453</v>
      </c>
      <c r="D810" t="s">
        <v>3167</v>
      </c>
      <c r="E810" t="s">
        <v>7303</v>
      </c>
      <c r="F810">
        <v>0</v>
      </c>
      <c r="H810">
        <v>0</v>
      </c>
      <c r="J810">
        <v>0</v>
      </c>
      <c r="O810">
        <v>1859899</v>
      </c>
      <c r="P810">
        <v>6646510</v>
      </c>
      <c r="Q810">
        <v>2</v>
      </c>
      <c r="R810">
        <v>38.268900000000002</v>
      </c>
      <c r="S810">
        <v>-121.7045</v>
      </c>
      <c r="V810" t="s">
        <v>87</v>
      </c>
      <c r="W810" t="s">
        <v>87</v>
      </c>
      <c r="X810" t="s">
        <v>4538</v>
      </c>
      <c r="Y810" t="s">
        <v>77</v>
      </c>
      <c r="Z810" t="s">
        <v>4551</v>
      </c>
      <c r="AB810" t="s">
        <v>7304</v>
      </c>
      <c r="AC810">
        <v>41317</v>
      </c>
      <c r="AD810" t="s">
        <v>4476</v>
      </c>
      <c r="AE810" t="s">
        <v>4540</v>
      </c>
      <c r="AF810" t="s">
        <v>4546</v>
      </c>
      <c r="AG810" t="s">
        <v>3160</v>
      </c>
      <c r="AH810" t="s">
        <v>7305</v>
      </c>
      <c r="AJ810" t="s">
        <v>3161</v>
      </c>
      <c r="AK810">
        <v>1</v>
      </c>
      <c r="AL810" t="s">
        <v>4538</v>
      </c>
      <c r="AM810" t="s">
        <v>78</v>
      </c>
      <c r="AN810">
        <v>180201630606</v>
      </c>
      <c r="AO810" t="s">
        <v>78</v>
      </c>
      <c r="AP810">
        <v>150</v>
      </c>
      <c r="AQ810" t="s">
        <v>78</v>
      </c>
      <c r="AR810" t="s">
        <v>4430</v>
      </c>
      <c r="AS810" t="s">
        <v>4431</v>
      </c>
      <c r="AT810" t="s">
        <v>78</v>
      </c>
      <c r="AU810" t="s">
        <v>78</v>
      </c>
      <c r="AV810" t="s">
        <v>78</v>
      </c>
      <c r="AW810" t="s">
        <v>78</v>
      </c>
      <c r="AX810" t="s">
        <v>78</v>
      </c>
      <c r="AY810" t="s">
        <v>78</v>
      </c>
      <c r="AZ810" t="s">
        <v>78</v>
      </c>
      <c r="BA810" t="s">
        <v>78</v>
      </c>
      <c r="BB810" t="s">
        <v>78</v>
      </c>
      <c r="BC810" t="s">
        <v>78</v>
      </c>
      <c r="BD810" t="s">
        <v>55</v>
      </c>
      <c r="BE810" t="s">
        <v>78</v>
      </c>
      <c r="BF810" t="s">
        <v>78</v>
      </c>
      <c r="BG810" t="s">
        <v>78</v>
      </c>
      <c r="BH810" t="s">
        <v>78</v>
      </c>
      <c r="BI810" t="s">
        <v>78</v>
      </c>
      <c r="BJ810" t="s">
        <v>78</v>
      </c>
      <c r="BK810" t="s">
        <v>78</v>
      </c>
      <c r="BL810" t="s">
        <v>78</v>
      </c>
      <c r="BM810" t="s">
        <v>78</v>
      </c>
      <c r="BN810" t="s">
        <v>55</v>
      </c>
      <c r="BO810" t="s">
        <v>55</v>
      </c>
      <c r="BP810" t="s">
        <v>78</v>
      </c>
      <c r="BQ810" t="s">
        <v>4432</v>
      </c>
      <c r="BR810">
        <v>1880</v>
      </c>
      <c r="BS810" s="45">
        <v>40360</v>
      </c>
      <c r="BT810" s="45">
        <v>40947</v>
      </c>
    </row>
    <row r="811" spans="1:72" x14ac:dyDescent="0.25">
      <c r="A811">
        <v>808</v>
      </c>
      <c r="B811">
        <v>53974</v>
      </c>
      <c r="C811">
        <v>57804</v>
      </c>
      <c r="D811" t="s">
        <v>3914</v>
      </c>
      <c r="E811" t="s">
        <v>7306</v>
      </c>
      <c r="F811">
        <v>0</v>
      </c>
      <c r="H811">
        <v>0</v>
      </c>
      <c r="J811">
        <v>0</v>
      </c>
      <c r="O811">
        <v>1863451</v>
      </c>
      <c r="P811">
        <v>6705529</v>
      </c>
      <c r="Q811">
        <v>2</v>
      </c>
      <c r="R811">
        <v>38.277999999999999</v>
      </c>
      <c r="S811">
        <v>-121.49890000000001</v>
      </c>
      <c r="T811" t="s">
        <v>137</v>
      </c>
      <c r="U811" t="s">
        <v>1767</v>
      </c>
      <c r="V811" t="s">
        <v>87</v>
      </c>
      <c r="W811" t="s">
        <v>87</v>
      </c>
      <c r="X811" t="s">
        <v>4538</v>
      </c>
      <c r="Y811" t="s">
        <v>341</v>
      </c>
      <c r="Z811" t="s">
        <v>5064</v>
      </c>
      <c r="AC811">
        <v>41345</v>
      </c>
      <c r="AD811" t="s">
        <v>4476</v>
      </c>
      <c r="AE811" t="s">
        <v>4558</v>
      </c>
      <c r="AF811" t="s">
        <v>4559</v>
      </c>
      <c r="AG811" t="s">
        <v>3915</v>
      </c>
      <c r="AH811" t="s">
        <v>7307</v>
      </c>
      <c r="AJ811" t="s">
        <v>3915</v>
      </c>
      <c r="AK811">
        <v>1</v>
      </c>
      <c r="AL811" t="s">
        <v>4538</v>
      </c>
      <c r="AM811" t="s">
        <v>78</v>
      </c>
      <c r="AN811">
        <v>180400121002</v>
      </c>
      <c r="AO811" t="s">
        <v>78</v>
      </c>
      <c r="AP811">
        <v>60</v>
      </c>
      <c r="AQ811" t="s">
        <v>78</v>
      </c>
      <c r="AR811" t="s">
        <v>4430</v>
      </c>
      <c r="AS811" t="s">
        <v>4431</v>
      </c>
      <c r="AT811" t="s">
        <v>78</v>
      </c>
      <c r="AU811" t="s">
        <v>78</v>
      </c>
      <c r="AV811" t="s">
        <v>78</v>
      </c>
      <c r="AW811" t="s">
        <v>78</v>
      </c>
      <c r="AX811" t="s">
        <v>78</v>
      </c>
      <c r="AY811" t="s">
        <v>78</v>
      </c>
      <c r="AZ811" t="s">
        <v>78</v>
      </c>
      <c r="BA811" t="s">
        <v>78</v>
      </c>
      <c r="BB811" t="s">
        <v>78</v>
      </c>
      <c r="BC811" t="s">
        <v>78</v>
      </c>
      <c r="BD811" t="s">
        <v>55</v>
      </c>
      <c r="BE811" t="s">
        <v>78</v>
      </c>
      <c r="BF811" t="s">
        <v>78</v>
      </c>
      <c r="BG811" t="s">
        <v>78</v>
      </c>
      <c r="BH811" t="s">
        <v>78</v>
      </c>
      <c r="BI811" t="s">
        <v>78</v>
      </c>
      <c r="BJ811" t="s">
        <v>78</v>
      </c>
      <c r="BK811" t="s">
        <v>78</v>
      </c>
      <c r="BL811" t="s">
        <v>78</v>
      </c>
      <c r="BM811" t="s">
        <v>78</v>
      </c>
      <c r="BN811" t="s">
        <v>55</v>
      </c>
      <c r="BO811" t="s">
        <v>55</v>
      </c>
      <c r="BP811" t="s">
        <v>78</v>
      </c>
      <c r="BQ811" t="s">
        <v>4432</v>
      </c>
      <c r="BR811">
        <v>1800</v>
      </c>
      <c r="BS811" s="45">
        <v>40358</v>
      </c>
      <c r="BT811" s="45">
        <v>41134</v>
      </c>
    </row>
    <row r="812" spans="1:72" x14ac:dyDescent="0.25">
      <c r="A812">
        <v>809</v>
      </c>
      <c r="B812">
        <v>51813</v>
      </c>
      <c r="C812">
        <v>56885</v>
      </c>
      <c r="D812" t="s">
        <v>1993</v>
      </c>
      <c r="E812" t="s">
        <v>7308</v>
      </c>
      <c r="F812">
        <v>3</v>
      </c>
      <c r="G812" t="s">
        <v>4420</v>
      </c>
      <c r="H812">
        <v>7</v>
      </c>
      <c r="I812" t="s">
        <v>4421</v>
      </c>
      <c r="J812">
        <v>7</v>
      </c>
      <c r="N812" t="s">
        <v>4423</v>
      </c>
      <c r="O812">
        <v>2074452</v>
      </c>
      <c r="P812">
        <v>6344214</v>
      </c>
      <c r="Q812">
        <v>3</v>
      </c>
      <c r="R812">
        <v>37.689599999999999</v>
      </c>
      <c r="S812">
        <v>-121.25149999999999</v>
      </c>
      <c r="U812" t="s">
        <v>1995</v>
      </c>
      <c r="V812" t="s">
        <v>87</v>
      </c>
      <c r="W812" t="s">
        <v>87</v>
      </c>
      <c r="X812" t="s">
        <v>4474</v>
      </c>
      <c r="Y812" t="s">
        <v>59</v>
      </c>
      <c r="Z812" t="s">
        <v>4475</v>
      </c>
      <c r="AB812" t="s">
        <v>7309</v>
      </c>
      <c r="AC812">
        <v>41261</v>
      </c>
      <c r="AD812" t="s">
        <v>4476</v>
      </c>
      <c r="AE812" t="s">
        <v>3435</v>
      </c>
      <c r="AF812" t="s">
        <v>4493</v>
      </c>
      <c r="AG812" t="s">
        <v>1994</v>
      </c>
      <c r="AH812" t="s">
        <v>7310</v>
      </c>
      <c r="AI812" t="s">
        <v>7311</v>
      </c>
      <c r="AJ812" t="s">
        <v>1994</v>
      </c>
      <c r="AK812">
        <v>1</v>
      </c>
      <c r="AL812" t="s">
        <v>4474</v>
      </c>
      <c r="AM812" t="s">
        <v>78</v>
      </c>
      <c r="AN812">
        <v>180400030202</v>
      </c>
      <c r="AO812" t="s">
        <v>78</v>
      </c>
      <c r="AP812">
        <v>262</v>
      </c>
      <c r="AQ812" t="s">
        <v>78</v>
      </c>
      <c r="AR812" t="s">
        <v>4430</v>
      </c>
      <c r="AS812" t="s">
        <v>4431</v>
      </c>
      <c r="AT812" t="s">
        <v>78</v>
      </c>
      <c r="AU812" t="s">
        <v>78</v>
      </c>
      <c r="AV812" t="s">
        <v>78</v>
      </c>
      <c r="AW812" t="s">
        <v>78</v>
      </c>
      <c r="AX812" t="s">
        <v>78</v>
      </c>
      <c r="AY812" t="s">
        <v>78</v>
      </c>
      <c r="AZ812" t="s">
        <v>78</v>
      </c>
      <c r="BA812" t="s">
        <v>78</v>
      </c>
      <c r="BB812" t="s">
        <v>78</v>
      </c>
      <c r="BC812" t="s">
        <v>78</v>
      </c>
      <c r="BD812" t="s">
        <v>55</v>
      </c>
      <c r="BE812" t="s">
        <v>78</v>
      </c>
      <c r="BF812" t="s">
        <v>78</v>
      </c>
      <c r="BG812" t="s">
        <v>78</v>
      </c>
      <c r="BH812" t="s">
        <v>78</v>
      </c>
      <c r="BI812" t="s">
        <v>78</v>
      </c>
      <c r="BJ812" t="s">
        <v>78</v>
      </c>
      <c r="BK812" t="s">
        <v>78</v>
      </c>
      <c r="BL812" t="s">
        <v>78</v>
      </c>
      <c r="BM812" t="s">
        <v>78</v>
      </c>
      <c r="BN812" t="s">
        <v>55</v>
      </c>
      <c r="BO812" t="s">
        <v>55</v>
      </c>
      <c r="BP812" t="s">
        <v>78</v>
      </c>
      <c r="BQ812" t="s">
        <v>4468</v>
      </c>
      <c r="BR812">
        <v>1800</v>
      </c>
      <c r="BS812" s="45">
        <v>40361</v>
      </c>
      <c r="BT812" s="45">
        <v>41081</v>
      </c>
    </row>
    <row r="813" spans="1:72" x14ac:dyDescent="0.25">
      <c r="A813">
        <v>810</v>
      </c>
      <c r="B813">
        <v>53989</v>
      </c>
      <c r="C813">
        <v>55194</v>
      </c>
      <c r="D813" t="s">
        <v>3707</v>
      </c>
      <c r="E813" t="s">
        <v>7312</v>
      </c>
      <c r="F813">
        <v>0</v>
      </c>
      <c r="H813">
        <v>0</v>
      </c>
      <c r="J813">
        <v>0</v>
      </c>
      <c r="O813">
        <v>2413417</v>
      </c>
      <c r="P813">
        <v>6547614</v>
      </c>
      <c r="Q813">
        <v>2</v>
      </c>
      <c r="R813">
        <v>39.789099999999998</v>
      </c>
      <c r="S813">
        <v>-122.05</v>
      </c>
      <c r="V813" t="s">
        <v>87</v>
      </c>
      <c r="W813" t="s">
        <v>87</v>
      </c>
      <c r="X813" t="s">
        <v>4712</v>
      </c>
      <c r="Y813" t="s">
        <v>389</v>
      </c>
      <c r="Z813" t="s">
        <v>4824</v>
      </c>
      <c r="AB813" t="s">
        <v>7313</v>
      </c>
      <c r="AC813">
        <v>41346</v>
      </c>
      <c r="AE813" t="s">
        <v>4733</v>
      </c>
      <c r="AF813" t="s">
        <v>4825</v>
      </c>
      <c r="AG813" t="s">
        <v>3708</v>
      </c>
      <c r="AH813" t="s">
        <v>7314</v>
      </c>
      <c r="AJ813" t="s">
        <v>3708</v>
      </c>
      <c r="AK813">
        <v>1</v>
      </c>
      <c r="AL813" t="s">
        <v>4712</v>
      </c>
      <c r="AM813" t="s">
        <v>78</v>
      </c>
      <c r="AN813">
        <v>180201570704</v>
      </c>
      <c r="AO813" t="s">
        <v>78</v>
      </c>
      <c r="AP813" t="s">
        <v>78</v>
      </c>
      <c r="AQ813" t="s">
        <v>78</v>
      </c>
      <c r="AR813" t="s">
        <v>4430</v>
      </c>
      <c r="AS813" t="s">
        <v>4431</v>
      </c>
      <c r="AT813" t="s">
        <v>78</v>
      </c>
      <c r="AU813" t="s">
        <v>78</v>
      </c>
      <c r="AV813" t="s">
        <v>78</v>
      </c>
      <c r="AW813" t="s">
        <v>78</v>
      </c>
      <c r="AX813" t="s">
        <v>78</v>
      </c>
      <c r="AY813" t="s">
        <v>78</v>
      </c>
      <c r="AZ813" t="s">
        <v>78</v>
      </c>
      <c r="BA813" t="s">
        <v>78</v>
      </c>
      <c r="BB813" t="s">
        <v>78</v>
      </c>
      <c r="BC813" t="s">
        <v>78</v>
      </c>
      <c r="BD813" t="s">
        <v>55</v>
      </c>
      <c r="BE813" t="s">
        <v>78</v>
      </c>
      <c r="BF813" t="s">
        <v>78</v>
      </c>
      <c r="BG813" t="s">
        <v>78</v>
      </c>
      <c r="BH813" t="s">
        <v>78</v>
      </c>
      <c r="BI813" t="s">
        <v>78</v>
      </c>
      <c r="BJ813" t="s">
        <v>78</v>
      </c>
      <c r="BK813" t="s">
        <v>78</v>
      </c>
      <c r="BL813" t="s">
        <v>78</v>
      </c>
      <c r="BM813" t="s">
        <v>78</v>
      </c>
      <c r="BN813" t="s">
        <v>78</v>
      </c>
      <c r="BO813" t="s">
        <v>55</v>
      </c>
      <c r="BP813" t="s">
        <v>78</v>
      </c>
      <c r="BQ813" t="s">
        <v>4468</v>
      </c>
      <c r="BR813">
        <v>1903</v>
      </c>
      <c r="BS813" s="45">
        <v>40358</v>
      </c>
      <c r="BT813" s="45">
        <v>40927</v>
      </c>
    </row>
    <row r="814" spans="1:72" x14ac:dyDescent="0.25">
      <c r="A814">
        <v>811</v>
      </c>
      <c r="B814">
        <v>53554</v>
      </c>
      <c r="C814">
        <v>56825</v>
      </c>
      <c r="D814" t="s">
        <v>3765</v>
      </c>
      <c r="E814" t="s">
        <v>7315</v>
      </c>
      <c r="F814">
        <v>6</v>
      </c>
      <c r="G814" t="s">
        <v>87</v>
      </c>
      <c r="H814">
        <v>3</v>
      </c>
      <c r="I814" t="s">
        <v>4421</v>
      </c>
      <c r="J814">
        <v>15</v>
      </c>
      <c r="N814" t="s">
        <v>4423</v>
      </c>
      <c r="O814">
        <v>1897400</v>
      </c>
      <c r="P814">
        <v>6666256</v>
      </c>
      <c r="Q814">
        <v>2</v>
      </c>
      <c r="R814">
        <v>38.371699999999997</v>
      </c>
      <c r="S814">
        <v>-121.6352</v>
      </c>
      <c r="T814" t="s">
        <v>137</v>
      </c>
      <c r="U814" t="s">
        <v>3768</v>
      </c>
      <c r="V814" t="s">
        <v>87</v>
      </c>
      <c r="W814" t="s">
        <v>87</v>
      </c>
      <c r="X814" t="s">
        <v>4538</v>
      </c>
      <c r="Y814" t="s">
        <v>170</v>
      </c>
      <c r="Z814" t="s">
        <v>4551</v>
      </c>
      <c r="AC814">
        <v>41332</v>
      </c>
      <c r="AD814" t="s">
        <v>4476</v>
      </c>
      <c r="AE814" t="s">
        <v>4540</v>
      </c>
      <c r="AF814" t="s">
        <v>4546</v>
      </c>
      <c r="AG814" t="s">
        <v>3766</v>
      </c>
      <c r="AH814" t="s">
        <v>7316</v>
      </c>
      <c r="AI814" t="s">
        <v>7317</v>
      </c>
      <c r="AJ814" t="s">
        <v>3767</v>
      </c>
      <c r="AK814">
        <v>1</v>
      </c>
      <c r="AL814" t="s">
        <v>4538</v>
      </c>
      <c r="AM814" t="s">
        <v>78</v>
      </c>
      <c r="AN814">
        <v>180201630606</v>
      </c>
      <c r="AO814" t="s">
        <v>78</v>
      </c>
      <c r="AP814" t="s">
        <v>78</v>
      </c>
      <c r="AQ814" t="s">
        <v>78</v>
      </c>
      <c r="AR814" t="s">
        <v>4430</v>
      </c>
      <c r="AS814" t="s">
        <v>4431</v>
      </c>
      <c r="AT814" t="s">
        <v>78</v>
      </c>
      <c r="AU814" t="s">
        <v>78</v>
      </c>
      <c r="AV814" t="s">
        <v>78</v>
      </c>
      <c r="AW814" t="s">
        <v>78</v>
      </c>
      <c r="AX814" t="s">
        <v>78</v>
      </c>
      <c r="AY814" t="s">
        <v>55</v>
      </c>
      <c r="AZ814" t="s">
        <v>78</v>
      </c>
      <c r="BA814" t="s">
        <v>78</v>
      </c>
      <c r="BB814" t="s">
        <v>78</v>
      </c>
      <c r="BC814" t="s">
        <v>78</v>
      </c>
      <c r="BD814" t="s">
        <v>55</v>
      </c>
      <c r="BE814" t="s">
        <v>78</v>
      </c>
      <c r="BF814" t="s">
        <v>78</v>
      </c>
      <c r="BG814" t="s">
        <v>78</v>
      </c>
      <c r="BH814" t="s">
        <v>78</v>
      </c>
      <c r="BI814" t="s">
        <v>78</v>
      </c>
      <c r="BJ814" t="s">
        <v>78</v>
      </c>
      <c r="BK814" t="s">
        <v>78</v>
      </c>
      <c r="BL814" t="s">
        <v>78</v>
      </c>
      <c r="BM814" t="s">
        <v>78</v>
      </c>
      <c r="BN814" t="s">
        <v>55</v>
      </c>
      <c r="BO814" t="s">
        <v>78</v>
      </c>
      <c r="BP814" t="s">
        <v>78</v>
      </c>
      <c r="BQ814" t="s">
        <v>4432</v>
      </c>
      <c r="BR814">
        <v>1949</v>
      </c>
      <c r="BS814" s="45">
        <v>40343</v>
      </c>
      <c r="BT814" s="45">
        <v>41078</v>
      </c>
    </row>
    <row r="815" spans="1:72" x14ac:dyDescent="0.25">
      <c r="A815">
        <v>812</v>
      </c>
      <c r="B815">
        <v>52582</v>
      </c>
      <c r="C815">
        <v>55110</v>
      </c>
      <c r="D815" t="s">
        <v>2557</v>
      </c>
      <c r="E815" t="s">
        <v>7318</v>
      </c>
      <c r="F815">
        <v>3</v>
      </c>
      <c r="G815" t="s">
        <v>87</v>
      </c>
      <c r="H815">
        <v>5</v>
      </c>
      <c r="I815" t="s">
        <v>4421</v>
      </c>
      <c r="J815">
        <v>9</v>
      </c>
      <c r="N815" t="s">
        <v>4423</v>
      </c>
      <c r="O815">
        <v>2241253</v>
      </c>
      <c r="P815">
        <v>6294198</v>
      </c>
      <c r="Q815">
        <v>3</v>
      </c>
      <c r="R815">
        <v>38.146500000000003</v>
      </c>
      <c r="S815">
        <v>-121.4301</v>
      </c>
      <c r="T815" t="s">
        <v>1418</v>
      </c>
      <c r="U815" t="s">
        <v>2560</v>
      </c>
      <c r="V815" t="s">
        <v>87</v>
      </c>
      <c r="W815" t="s">
        <v>87</v>
      </c>
      <c r="X815" t="s">
        <v>4474</v>
      </c>
      <c r="Y815" t="s">
        <v>59</v>
      </c>
      <c r="Z815" t="s">
        <v>4859</v>
      </c>
      <c r="AB815" t="s">
        <v>7319</v>
      </c>
      <c r="AC815">
        <v>41285</v>
      </c>
      <c r="AD815" t="s">
        <v>4476</v>
      </c>
      <c r="AE815" t="s">
        <v>4558</v>
      </c>
      <c r="AF815" t="s">
        <v>4106</v>
      </c>
      <c r="AG815" t="s">
        <v>2558</v>
      </c>
      <c r="AH815" t="s">
        <v>5926</v>
      </c>
      <c r="AI815" t="s">
        <v>7320</v>
      </c>
      <c r="AJ815" t="s">
        <v>7321</v>
      </c>
      <c r="AK815">
        <v>1</v>
      </c>
      <c r="AL815" t="s">
        <v>4474</v>
      </c>
      <c r="AM815" t="s">
        <v>78</v>
      </c>
      <c r="AN815">
        <v>180400121105</v>
      </c>
      <c r="AO815" t="s">
        <v>78</v>
      </c>
      <c r="AP815" t="s">
        <v>78</v>
      </c>
      <c r="AQ815" t="s">
        <v>78</v>
      </c>
      <c r="AR815" t="s">
        <v>4430</v>
      </c>
      <c r="AS815" t="s">
        <v>4431</v>
      </c>
      <c r="AT815" t="s">
        <v>78</v>
      </c>
      <c r="AU815" t="s">
        <v>78</v>
      </c>
      <c r="AV815" t="s">
        <v>78</v>
      </c>
      <c r="AW815" t="s">
        <v>78</v>
      </c>
      <c r="AX815" t="s">
        <v>78</v>
      </c>
      <c r="AY815" t="s">
        <v>78</v>
      </c>
      <c r="AZ815" t="s">
        <v>78</v>
      </c>
      <c r="BA815" t="s">
        <v>78</v>
      </c>
      <c r="BB815" t="s">
        <v>78</v>
      </c>
      <c r="BC815" t="s">
        <v>78</v>
      </c>
      <c r="BD815" t="s">
        <v>78</v>
      </c>
      <c r="BE815" t="s">
        <v>78</v>
      </c>
      <c r="BF815" t="s">
        <v>78</v>
      </c>
      <c r="BG815" t="s">
        <v>78</v>
      </c>
      <c r="BH815" t="s">
        <v>78</v>
      </c>
      <c r="BI815" t="s">
        <v>78</v>
      </c>
      <c r="BJ815" t="s">
        <v>78</v>
      </c>
      <c r="BK815" t="s">
        <v>78</v>
      </c>
      <c r="BL815" t="s">
        <v>55</v>
      </c>
      <c r="BM815" t="s">
        <v>78</v>
      </c>
      <c r="BN815" t="s">
        <v>55</v>
      </c>
      <c r="BO815" t="s">
        <v>55</v>
      </c>
      <c r="BP815" t="s">
        <v>78</v>
      </c>
      <c r="BQ815" t="s">
        <v>4432</v>
      </c>
      <c r="BR815">
        <v>1800</v>
      </c>
      <c r="BS815" s="45">
        <v>40350</v>
      </c>
      <c r="BT815" s="45">
        <v>40919</v>
      </c>
    </row>
    <row r="816" spans="1:72" x14ac:dyDescent="0.25">
      <c r="A816">
        <v>813</v>
      </c>
      <c r="B816">
        <v>52190</v>
      </c>
      <c r="C816">
        <v>55434</v>
      </c>
      <c r="D816" t="s">
        <v>2299</v>
      </c>
      <c r="E816" t="s">
        <v>7322</v>
      </c>
      <c r="F816">
        <v>5</v>
      </c>
      <c r="G816" t="s">
        <v>4420</v>
      </c>
      <c r="H816">
        <v>14</v>
      </c>
      <c r="I816" t="s">
        <v>4421</v>
      </c>
      <c r="J816">
        <v>9</v>
      </c>
      <c r="N816" t="s">
        <v>4423</v>
      </c>
      <c r="O816">
        <v>2010985</v>
      </c>
      <c r="P816">
        <v>6579893</v>
      </c>
      <c r="Q816">
        <v>3</v>
      </c>
      <c r="R816">
        <v>37.517699999999998</v>
      </c>
      <c r="S816">
        <v>-120.4372</v>
      </c>
      <c r="T816" t="s">
        <v>57</v>
      </c>
      <c r="U816" t="s">
        <v>2302</v>
      </c>
      <c r="V816" t="s">
        <v>87</v>
      </c>
      <c r="W816" t="s">
        <v>87</v>
      </c>
      <c r="X816" t="s">
        <v>4424</v>
      </c>
      <c r="Y816" t="s">
        <v>315</v>
      </c>
      <c r="Z816" t="s">
        <v>7323</v>
      </c>
      <c r="AB816" t="s">
        <v>7324</v>
      </c>
      <c r="AC816">
        <v>41276</v>
      </c>
      <c r="AE816" t="s">
        <v>4488</v>
      </c>
      <c r="AF816" t="s">
        <v>4498</v>
      </c>
      <c r="AG816" t="s">
        <v>2300</v>
      </c>
      <c r="AH816" t="s">
        <v>7325</v>
      </c>
      <c r="AI816" t="s">
        <v>7326</v>
      </c>
      <c r="AJ816" t="s">
        <v>2301</v>
      </c>
      <c r="AK816">
        <v>1</v>
      </c>
      <c r="AL816" t="s">
        <v>4424</v>
      </c>
      <c r="AM816" t="s">
        <v>78</v>
      </c>
      <c r="AN816">
        <v>180400080802</v>
      </c>
      <c r="AO816" t="s">
        <v>78</v>
      </c>
      <c r="AP816" t="s">
        <v>78</v>
      </c>
      <c r="AQ816" t="s">
        <v>78</v>
      </c>
      <c r="AR816" t="s">
        <v>4430</v>
      </c>
      <c r="AS816" t="s">
        <v>4431</v>
      </c>
      <c r="AT816" t="s">
        <v>78</v>
      </c>
      <c r="AU816" t="s">
        <v>78</v>
      </c>
      <c r="AV816" t="s">
        <v>78</v>
      </c>
      <c r="AW816" t="s">
        <v>78</v>
      </c>
      <c r="AX816" t="s">
        <v>78</v>
      </c>
      <c r="AY816" t="s">
        <v>78</v>
      </c>
      <c r="AZ816" t="s">
        <v>78</v>
      </c>
      <c r="BA816" t="s">
        <v>78</v>
      </c>
      <c r="BB816" t="s">
        <v>78</v>
      </c>
      <c r="BC816" t="s">
        <v>78</v>
      </c>
      <c r="BD816" t="s">
        <v>55</v>
      </c>
      <c r="BE816" t="s">
        <v>78</v>
      </c>
      <c r="BF816" t="s">
        <v>78</v>
      </c>
      <c r="BG816" t="s">
        <v>78</v>
      </c>
      <c r="BH816" t="s">
        <v>78</v>
      </c>
      <c r="BI816" t="s">
        <v>78</v>
      </c>
      <c r="BJ816" t="s">
        <v>78</v>
      </c>
      <c r="BK816" t="s">
        <v>78</v>
      </c>
      <c r="BL816" t="s">
        <v>78</v>
      </c>
      <c r="BM816" t="s">
        <v>78</v>
      </c>
      <c r="BN816" t="s">
        <v>55</v>
      </c>
      <c r="BO816" t="s">
        <v>55</v>
      </c>
      <c r="BP816" t="s">
        <v>78</v>
      </c>
      <c r="BQ816" t="s">
        <v>4468</v>
      </c>
      <c r="BR816">
        <v>1870</v>
      </c>
      <c r="BS816" s="45">
        <v>40360</v>
      </c>
      <c r="BT816" s="45">
        <v>40942</v>
      </c>
    </row>
    <row r="817" spans="1:72" x14ac:dyDescent="0.25">
      <c r="A817">
        <v>814</v>
      </c>
      <c r="B817">
        <v>51832</v>
      </c>
      <c r="C817">
        <v>56837</v>
      </c>
      <c r="D817" t="s">
        <v>2043</v>
      </c>
      <c r="E817" t="s">
        <v>7327</v>
      </c>
      <c r="F817">
        <v>3</v>
      </c>
      <c r="G817" t="s">
        <v>87</v>
      </c>
      <c r="H817">
        <v>5</v>
      </c>
      <c r="I817" t="s">
        <v>4421</v>
      </c>
      <c r="J817">
        <v>32</v>
      </c>
      <c r="N817" t="s">
        <v>4423</v>
      </c>
      <c r="O817">
        <v>2210621</v>
      </c>
      <c r="P817">
        <v>6285767</v>
      </c>
      <c r="Q817">
        <v>3</v>
      </c>
      <c r="R817">
        <v>38.062100000000001</v>
      </c>
      <c r="S817">
        <v>-121.45829999999999</v>
      </c>
      <c r="T817" t="s">
        <v>1418</v>
      </c>
      <c r="U817" t="s">
        <v>2046</v>
      </c>
      <c r="V817" t="s">
        <v>87</v>
      </c>
      <c r="W817" t="s">
        <v>87</v>
      </c>
      <c r="X817" t="s">
        <v>4474</v>
      </c>
      <c r="Y817" t="s">
        <v>59</v>
      </c>
      <c r="Z817" t="s">
        <v>4334</v>
      </c>
      <c r="AB817" t="s">
        <v>7328</v>
      </c>
      <c r="AC817">
        <v>41261</v>
      </c>
      <c r="AD817" t="s">
        <v>4476</v>
      </c>
      <c r="AE817" t="s">
        <v>3435</v>
      </c>
      <c r="AF817" t="s">
        <v>5036</v>
      </c>
      <c r="AG817" t="s">
        <v>2044</v>
      </c>
      <c r="AH817" t="s">
        <v>7329</v>
      </c>
      <c r="AI817" t="s">
        <v>6468</v>
      </c>
      <c r="AJ817" t="s">
        <v>5410</v>
      </c>
      <c r="AK817">
        <v>1</v>
      </c>
      <c r="AL817" t="s">
        <v>4474</v>
      </c>
      <c r="AM817" t="s">
        <v>78</v>
      </c>
      <c r="AN817">
        <v>180400030903</v>
      </c>
      <c r="AO817" t="s">
        <v>78</v>
      </c>
      <c r="AP817">
        <v>413</v>
      </c>
      <c r="AQ817" t="s">
        <v>78</v>
      </c>
      <c r="AR817" t="s">
        <v>4430</v>
      </c>
      <c r="AS817" t="s">
        <v>4431</v>
      </c>
      <c r="AT817" t="s">
        <v>78</v>
      </c>
      <c r="AU817" t="s">
        <v>78</v>
      </c>
      <c r="AV817" t="s">
        <v>78</v>
      </c>
      <c r="AW817" t="s">
        <v>78</v>
      </c>
      <c r="AX817" t="s">
        <v>78</v>
      </c>
      <c r="AY817" t="s">
        <v>78</v>
      </c>
      <c r="AZ817" t="s">
        <v>78</v>
      </c>
      <c r="BA817" t="s">
        <v>78</v>
      </c>
      <c r="BB817" t="s">
        <v>78</v>
      </c>
      <c r="BC817" t="s">
        <v>78</v>
      </c>
      <c r="BD817" t="s">
        <v>55</v>
      </c>
      <c r="BE817" t="s">
        <v>78</v>
      </c>
      <c r="BF817" t="s">
        <v>78</v>
      </c>
      <c r="BG817" t="s">
        <v>78</v>
      </c>
      <c r="BH817" t="s">
        <v>78</v>
      </c>
      <c r="BI817" t="s">
        <v>78</v>
      </c>
      <c r="BJ817" t="s">
        <v>78</v>
      </c>
      <c r="BK817" t="s">
        <v>78</v>
      </c>
      <c r="BL817" t="s">
        <v>78</v>
      </c>
      <c r="BM817" t="s">
        <v>78</v>
      </c>
      <c r="BN817" t="s">
        <v>55</v>
      </c>
      <c r="BO817" t="s">
        <v>55</v>
      </c>
      <c r="BP817" t="s">
        <v>78</v>
      </c>
      <c r="BQ817" t="s">
        <v>4432</v>
      </c>
      <c r="BR817">
        <v>1869</v>
      </c>
      <c r="BS817" s="45">
        <v>40359</v>
      </c>
      <c r="BT817" s="45">
        <v>41080</v>
      </c>
    </row>
    <row r="818" spans="1:72" x14ac:dyDescent="0.25">
      <c r="A818">
        <v>815</v>
      </c>
      <c r="B818">
        <v>51834</v>
      </c>
      <c r="C818">
        <v>56841</v>
      </c>
      <c r="D818" t="s">
        <v>2051</v>
      </c>
      <c r="E818" t="s">
        <v>7330</v>
      </c>
      <c r="F818">
        <v>0</v>
      </c>
      <c r="H818">
        <v>0</v>
      </c>
      <c r="J818">
        <v>0</v>
      </c>
      <c r="O818">
        <v>2212699</v>
      </c>
      <c r="P818">
        <v>6285823</v>
      </c>
      <c r="Q818">
        <v>3</v>
      </c>
      <c r="R818">
        <v>38.067799999999998</v>
      </c>
      <c r="S818">
        <v>-121.45820000000001</v>
      </c>
      <c r="T818" t="s">
        <v>1418</v>
      </c>
      <c r="U818" t="s">
        <v>2046</v>
      </c>
      <c r="V818" t="s">
        <v>87</v>
      </c>
      <c r="W818" t="s">
        <v>87</v>
      </c>
      <c r="X818" t="s">
        <v>4474</v>
      </c>
      <c r="Y818" t="s">
        <v>59</v>
      </c>
      <c r="Z818" t="s">
        <v>4334</v>
      </c>
      <c r="AB818" t="s">
        <v>7331</v>
      </c>
      <c r="AC818">
        <v>41261</v>
      </c>
      <c r="AD818" t="s">
        <v>4476</v>
      </c>
      <c r="AE818" t="s">
        <v>3435</v>
      </c>
      <c r="AF818" t="s">
        <v>5036</v>
      </c>
      <c r="AG818" t="s">
        <v>2044</v>
      </c>
      <c r="AH818" t="s">
        <v>7332</v>
      </c>
      <c r="AJ818" t="s">
        <v>5410</v>
      </c>
      <c r="AK818">
        <v>1</v>
      </c>
      <c r="AL818" t="s">
        <v>4474</v>
      </c>
      <c r="AM818" t="s">
        <v>78</v>
      </c>
      <c r="AN818">
        <v>180400030903</v>
      </c>
      <c r="AO818" t="s">
        <v>78</v>
      </c>
      <c r="AP818">
        <v>413</v>
      </c>
      <c r="AQ818" t="s">
        <v>78</v>
      </c>
      <c r="AR818" t="s">
        <v>4430</v>
      </c>
      <c r="AS818" t="s">
        <v>4431</v>
      </c>
      <c r="AT818" t="s">
        <v>78</v>
      </c>
      <c r="AU818" t="s">
        <v>78</v>
      </c>
      <c r="AV818" t="s">
        <v>78</v>
      </c>
      <c r="AW818" t="s">
        <v>78</v>
      </c>
      <c r="AX818" t="s">
        <v>78</v>
      </c>
      <c r="AY818" t="s">
        <v>78</v>
      </c>
      <c r="AZ818" t="s">
        <v>78</v>
      </c>
      <c r="BA818" t="s">
        <v>78</v>
      </c>
      <c r="BB818" t="s">
        <v>78</v>
      </c>
      <c r="BC818" t="s">
        <v>78</v>
      </c>
      <c r="BD818" t="s">
        <v>55</v>
      </c>
      <c r="BE818" t="s">
        <v>78</v>
      </c>
      <c r="BF818" t="s">
        <v>78</v>
      </c>
      <c r="BG818" t="s">
        <v>78</v>
      </c>
      <c r="BH818" t="s">
        <v>78</v>
      </c>
      <c r="BI818" t="s">
        <v>78</v>
      </c>
      <c r="BJ818" t="s">
        <v>78</v>
      </c>
      <c r="BK818" t="s">
        <v>78</v>
      </c>
      <c r="BL818" t="s">
        <v>78</v>
      </c>
      <c r="BM818" t="s">
        <v>78</v>
      </c>
      <c r="BN818" t="s">
        <v>55</v>
      </c>
      <c r="BO818" t="s">
        <v>55</v>
      </c>
      <c r="BP818" t="s">
        <v>78</v>
      </c>
      <c r="BQ818" t="s">
        <v>4432</v>
      </c>
      <c r="BR818">
        <v>1898</v>
      </c>
      <c r="BS818" s="45">
        <v>40359</v>
      </c>
      <c r="BT818" s="45">
        <v>41080</v>
      </c>
    </row>
    <row r="819" spans="1:72" x14ac:dyDescent="0.25">
      <c r="A819">
        <v>816</v>
      </c>
      <c r="B819">
        <v>53940</v>
      </c>
      <c r="C819">
        <v>57799</v>
      </c>
      <c r="D819" t="s">
        <v>3902</v>
      </c>
      <c r="E819" t="s">
        <v>7333</v>
      </c>
      <c r="F819">
        <v>0</v>
      </c>
      <c r="H819">
        <v>0</v>
      </c>
      <c r="J819">
        <v>0</v>
      </c>
      <c r="O819">
        <v>2239297</v>
      </c>
      <c r="P819">
        <v>6274392</v>
      </c>
      <c r="Q819">
        <v>3</v>
      </c>
      <c r="R819">
        <v>38.140500000000003</v>
      </c>
      <c r="S819">
        <v>-121.49890000000001</v>
      </c>
      <c r="T819" t="s">
        <v>325</v>
      </c>
      <c r="U819" t="s">
        <v>4106</v>
      </c>
      <c r="V819" t="s">
        <v>87</v>
      </c>
      <c r="W819" t="s">
        <v>87</v>
      </c>
      <c r="X819" t="s">
        <v>4474</v>
      </c>
      <c r="Y819" t="s">
        <v>59</v>
      </c>
      <c r="Z819" t="s">
        <v>4859</v>
      </c>
      <c r="AA819" t="s">
        <v>3904</v>
      </c>
      <c r="AB819" t="s">
        <v>7334</v>
      </c>
      <c r="AC819">
        <v>41341</v>
      </c>
      <c r="AD819" t="s">
        <v>4476</v>
      </c>
      <c r="AE819" t="s">
        <v>4558</v>
      </c>
      <c r="AF819" t="s">
        <v>4106</v>
      </c>
      <c r="AG819" t="s">
        <v>3903</v>
      </c>
      <c r="AH819" t="s">
        <v>7335</v>
      </c>
      <c r="AJ819" t="s">
        <v>3903</v>
      </c>
      <c r="AK819">
        <v>1</v>
      </c>
      <c r="AL819" t="s">
        <v>4474</v>
      </c>
      <c r="AM819" t="s">
        <v>78</v>
      </c>
      <c r="AN819">
        <v>180400121105</v>
      </c>
      <c r="AO819" t="s">
        <v>78</v>
      </c>
      <c r="AP819">
        <v>95.1</v>
      </c>
      <c r="AQ819" t="s">
        <v>78</v>
      </c>
      <c r="AR819" t="s">
        <v>4430</v>
      </c>
      <c r="AS819" t="s">
        <v>4431</v>
      </c>
      <c r="AT819" t="s">
        <v>78</v>
      </c>
      <c r="AU819" t="s">
        <v>78</v>
      </c>
      <c r="AV819" t="s">
        <v>78</v>
      </c>
      <c r="AW819" t="s">
        <v>78</v>
      </c>
      <c r="AX819" t="s">
        <v>78</v>
      </c>
      <c r="AY819" t="s">
        <v>78</v>
      </c>
      <c r="AZ819" t="s">
        <v>78</v>
      </c>
      <c r="BA819" t="s">
        <v>78</v>
      </c>
      <c r="BB819" t="s">
        <v>78</v>
      </c>
      <c r="BC819" t="s">
        <v>78</v>
      </c>
      <c r="BD819" t="s">
        <v>55</v>
      </c>
      <c r="BE819" t="s">
        <v>78</v>
      </c>
      <c r="BF819" t="s">
        <v>78</v>
      </c>
      <c r="BG819" t="s">
        <v>78</v>
      </c>
      <c r="BH819" t="s">
        <v>78</v>
      </c>
      <c r="BI819" t="s">
        <v>78</v>
      </c>
      <c r="BJ819" t="s">
        <v>78</v>
      </c>
      <c r="BK819" t="s">
        <v>78</v>
      </c>
      <c r="BL819" t="s">
        <v>78</v>
      </c>
      <c r="BM819" t="s">
        <v>78</v>
      </c>
      <c r="BN819" t="s">
        <v>55</v>
      </c>
      <c r="BO819" t="s">
        <v>78</v>
      </c>
      <c r="BP819" t="s">
        <v>78</v>
      </c>
      <c r="BQ819" t="s">
        <v>4468</v>
      </c>
      <c r="BR819">
        <v>1800</v>
      </c>
      <c r="BS819" s="45">
        <v>40350</v>
      </c>
      <c r="BT819" s="45">
        <v>41134</v>
      </c>
    </row>
    <row r="820" spans="1:72" x14ac:dyDescent="0.25">
      <c r="A820">
        <v>817</v>
      </c>
      <c r="B820">
        <v>53925</v>
      </c>
      <c r="C820">
        <v>57761</v>
      </c>
      <c r="D820" t="s">
        <v>3884</v>
      </c>
      <c r="E820" t="s">
        <v>7336</v>
      </c>
      <c r="F820">
        <v>7</v>
      </c>
      <c r="G820" t="s">
        <v>87</v>
      </c>
      <c r="H820">
        <v>4</v>
      </c>
      <c r="I820" t="s">
        <v>4421</v>
      </c>
      <c r="J820">
        <v>34</v>
      </c>
      <c r="L820" t="s">
        <v>4422</v>
      </c>
      <c r="M820" t="s">
        <v>4422</v>
      </c>
      <c r="N820" t="s">
        <v>4423</v>
      </c>
      <c r="O820">
        <v>1915606</v>
      </c>
      <c r="P820">
        <v>6697807</v>
      </c>
      <c r="Q820">
        <v>2</v>
      </c>
      <c r="R820">
        <v>38.421300000000002</v>
      </c>
      <c r="S820">
        <v>-121.5248</v>
      </c>
      <c r="U820" t="s">
        <v>216</v>
      </c>
      <c r="V820" t="s">
        <v>87</v>
      </c>
      <c r="W820" t="s">
        <v>87</v>
      </c>
      <c r="X820" t="s">
        <v>4538</v>
      </c>
      <c r="Y820" t="s">
        <v>341</v>
      </c>
      <c r="Z820" t="s">
        <v>4668</v>
      </c>
      <c r="AA820" t="s">
        <v>3885</v>
      </c>
      <c r="AB820" t="s">
        <v>7337</v>
      </c>
      <c r="AC820">
        <v>41341</v>
      </c>
      <c r="AD820" t="s">
        <v>4476</v>
      </c>
      <c r="AE820" t="s">
        <v>4558</v>
      </c>
      <c r="AF820" t="s">
        <v>4559</v>
      </c>
      <c r="AG820" t="s">
        <v>3864</v>
      </c>
      <c r="AH820" t="s">
        <v>7338</v>
      </c>
      <c r="AI820" t="s">
        <v>7339</v>
      </c>
      <c r="AJ820" t="s">
        <v>3864</v>
      </c>
      <c r="AK820">
        <v>1</v>
      </c>
      <c r="AL820" t="s">
        <v>4538</v>
      </c>
      <c r="AM820" t="s">
        <v>78</v>
      </c>
      <c r="AN820">
        <v>180400121002</v>
      </c>
      <c r="AO820" t="s">
        <v>78</v>
      </c>
      <c r="AP820">
        <v>236</v>
      </c>
      <c r="AQ820" t="s">
        <v>78</v>
      </c>
      <c r="AR820" t="s">
        <v>4430</v>
      </c>
      <c r="AS820" t="s">
        <v>4431</v>
      </c>
      <c r="AT820" t="s">
        <v>78</v>
      </c>
      <c r="AU820" t="s">
        <v>78</v>
      </c>
      <c r="AV820" t="s">
        <v>78</v>
      </c>
      <c r="AW820" t="s">
        <v>78</v>
      </c>
      <c r="AX820" t="s">
        <v>78</v>
      </c>
      <c r="AY820" t="s">
        <v>78</v>
      </c>
      <c r="AZ820" t="s">
        <v>78</v>
      </c>
      <c r="BA820" t="s">
        <v>78</v>
      </c>
      <c r="BB820" t="s">
        <v>78</v>
      </c>
      <c r="BC820" t="s">
        <v>78</v>
      </c>
      <c r="BD820" t="s">
        <v>55</v>
      </c>
      <c r="BE820" t="s">
        <v>78</v>
      </c>
      <c r="BF820" t="s">
        <v>78</v>
      </c>
      <c r="BG820" t="s">
        <v>78</v>
      </c>
      <c r="BH820" t="s">
        <v>78</v>
      </c>
      <c r="BI820" t="s">
        <v>78</v>
      </c>
      <c r="BJ820" t="s">
        <v>78</v>
      </c>
      <c r="BK820" t="s">
        <v>78</v>
      </c>
      <c r="BL820" t="s">
        <v>78</v>
      </c>
      <c r="BM820" t="s">
        <v>78</v>
      </c>
      <c r="BN820" t="s">
        <v>55</v>
      </c>
      <c r="BO820" t="s">
        <v>55</v>
      </c>
      <c r="BP820" t="s">
        <v>78</v>
      </c>
      <c r="BQ820" t="s">
        <v>4432</v>
      </c>
      <c r="BR820">
        <v>1876</v>
      </c>
      <c r="BS820" s="45">
        <v>40350</v>
      </c>
      <c r="BT820" s="45">
        <v>41130</v>
      </c>
    </row>
    <row r="821" spans="1:72" x14ac:dyDescent="0.25">
      <c r="A821">
        <v>818</v>
      </c>
      <c r="B821">
        <v>53143</v>
      </c>
      <c r="C821">
        <v>57740</v>
      </c>
      <c r="D821" t="s">
        <v>3868</v>
      </c>
      <c r="E821" t="s">
        <v>7340</v>
      </c>
      <c r="F821">
        <v>4</v>
      </c>
      <c r="G821" t="s">
        <v>87</v>
      </c>
      <c r="H821">
        <v>4</v>
      </c>
      <c r="I821" t="s">
        <v>4421</v>
      </c>
      <c r="J821">
        <v>12</v>
      </c>
      <c r="L821" t="s">
        <v>4448</v>
      </c>
      <c r="M821" t="s">
        <v>4448</v>
      </c>
      <c r="N821" t="s">
        <v>4423</v>
      </c>
      <c r="O821">
        <v>2269139</v>
      </c>
      <c r="P821">
        <v>6276561</v>
      </c>
      <c r="Q821">
        <v>3</v>
      </c>
      <c r="R821">
        <v>38.2226</v>
      </c>
      <c r="S821">
        <v>-121.49250000000001</v>
      </c>
      <c r="T821" t="s">
        <v>128</v>
      </c>
      <c r="U821" t="s">
        <v>306</v>
      </c>
      <c r="V821" t="s">
        <v>87</v>
      </c>
      <c r="W821" t="s">
        <v>87</v>
      </c>
      <c r="X821" t="s">
        <v>4474</v>
      </c>
      <c r="Y821" t="s">
        <v>59</v>
      </c>
      <c r="Z821" t="s">
        <v>4859</v>
      </c>
      <c r="AA821" t="s">
        <v>3869</v>
      </c>
      <c r="AB821" t="s">
        <v>7159</v>
      </c>
      <c r="AC821">
        <v>41318</v>
      </c>
      <c r="AD821" t="s">
        <v>4476</v>
      </c>
      <c r="AE821" t="s">
        <v>4558</v>
      </c>
      <c r="AF821" t="s">
        <v>5180</v>
      </c>
      <c r="AG821" t="s">
        <v>3864</v>
      </c>
      <c r="AH821" t="s">
        <v>7341</v>
      </c>
      <c r="AI821" t="s">
        <v>7342</v>
      </c>
      <c r="AJ821" t="s">
        <v>3864</v>
      </c>
      <c r="AK821">
        <v>1</v>
      </c>
      <c r="AL821" t="s">
        <v>4474</v>
      </c>
      <c r="AM821" t="s">
        <v>78</v>
      </c>
      <c r="AN821">
        <v>180400121106</v>
      </c>
      <c r="AO821" t="s">
        <v>78</v>
      </c>
      <c r="AP821">
        <v>416</v>
      </c>
      <c r="AQ821" t="s">
        <v>78</v>
      </c>
      <c r="AR821" t="s">
        <v>4430</v>
      </c>
      <c r="AS821" t="s">
        <v>4431</v>
      </c>
      <c r="AT821" t="s">
        <v>78</v>
      </c>
      <c r="AU821" t="s">
        <v>78</v>
      </c>
      <c r="AV821" t="s">
        <v>78</v>
      </c>
      <c r="AW821" t="s">
        <v>78</v>
      </c>
      <c r="AX821" t="s">
        <v>78</v>
      </c>
      <c r="AY821" t="s">
        <v>78</v>
      </c>
      <c r="AZ821" t="s">
        <v>78</v>
      </c>
      <c r="BA821" t="s">
        <v>78</v>
      </c>
      <c r="BB821" t="s">
        <v>78</v>
      </c>
      <c r="BC821" t="s">
        <v>78</v>
      </c>
      <c r="BD821" t="s">
        <v>55</v>
      </c>
      <c r="BE821" t="s">
        <v>78</v>
      </c>
      <c r="BF821" t="s">
        <v>78</v>
      </c>
      <c r="BG821" t="s">
        <v>78</v>
      </c>
      <c r="BH821" t="s">
        <v>78</v>
      </c>
      <c r="BI821" t="s">
        <v>78</v>
      </c>
      <c r="BJ821" t="s">
        <v>78</v>
      </c>
      <c r="BK821" t="s">
        <v>78</v>
      </c>
      <c r="BL821" t="s">
        <v>78</v>
      </c>
      <c r="BM821" t="s">
        <v>78</v>
      </c>
      <c r="BN821" t="s">
        <v>55</v>
      </c>
      <c r="BO821" t="s">
        <v>55</v>
      </c>
      <c r="BP821" t="s">
        <v>78</v>
      </c>
      <c r="BQ821" t="s">
        <v>4432</v>
      </c>
      <c r="BR821">
        <v>1876</v>
      </c>
      <c r="BS821" s="45">
        <v>40350</v>
      </c>
      <c r="BT821" s="45">
        <v>41130</v>
      </c>
    </row>
    <row r="822" spans="1:72" x14ac:dyDescent="0.25">
      <c r="A822">
        <v>819</v>
      </c>
      <c r="B822">
        <v>53770</v>
      </c>
      <c r="C822">
        <v>57585</v>
      </c>
      <c r="D822" t="s">
        <v>3823</v>
      </c>
      <c r="E822" t="s">
        <v>7343</v>
      </c>
      <c r="F822">
        <v>7</v>
      </c>
      <c r="G822" t="s">
        <v>87</v>
      </c>
      <c r="H822">
        <v>4</v>
      </c>
      <c r="I822" t="s">
        <v>4421</v>
      </c>
      <c r="J822">
        <v>11</v>
      </c>
      <c r="N822" t="s">
        <v>4423</v>
      </c>
      <c r="O822">
        <v>1933333</v>
      </c>
      <c r="P822">
        <v>6702922</v>
      </c>
      <c r="Q822">
        <v>2</v>
      </c>
      <c r="R822">
        <v>38.469900000000003</v>
      </c>
      <c r="S822">
        <v>-121.50660000000001</v>
      </c>
      <c r="U822" t="s">
        <v>137</v>
      </c>
      <c r="V822" t="s">
        <v>87</v>
      </c>
      <c r="W822" t="s">
        <v>87</v>
      </c>
      <c r="X822" t="s">
        <v>4538</v>
      </c>
      <c r="Y822" t="s">
        <v>170</v>
      </c>
      <c r="Z822" t="s">
        <v>4668</v>
      </c>
      <c r="AB822" t="s">
        <v>7344</v>
      </c>
      <c r="AC822">
        <v>41338</v>
      </c>
      <c r="AD822" t="s">
        <v>4476</v>
      </c>
      <c r="AE822" t="s">
        <v>4540</v>
      </c>
      <c r="AF822" t="s">
        <v>4658</v>
      </c>
      <c r="AG822" t="s">
        <v>3824</v>
      </c>
      <c r="AH822" t="s">
        <v>7345</v>
      </c>
      <c r="AI822" t="s">
        <v>7346</v>
      </c>
      <c r="AJ822" t="s">
        <v>7347</v>
      </c>
      <c r="AK822">
        <v>1</v>
      </c>
      <c r="AL822" t="s">
        <v>4538</v>
      </c>
      <c r="AM822" t="s">
        <v>78</v>
      </c>
      <c r="AN822">
        <v>180201630701</v>
      </c>
      <c r="AO822" t="s">
        <v>78</v>
      </c>
      <c r="AP822">
        <v>41</v>
      </c>
      <c r="AQ822" t="s">
        <v>78</v>
      </c>
      <c r="AR822" t="s">
        <v>4430</v>
      </c>
      <c r="AS822" t="s">
        <v>4431</v>
      </c>
      <c r="AT822" t="s">
        <v>78</v>
      </c>
      <c r="AU822" t="s">
        <v>78</v>
      </c>
      <c r="AV822" t="s">
        <v>78</v>
      </c>
      <c r="AW822" t="s">
        <v>78</v>
      </c>
      <c r="AX822" t="s">
        <v>78</v>
      </c>
      <c r="AY822" t="s">
        <v>78</v>
      </c>
      <c r="AZ822" t="s">
        <v>78</v>
      </c>
      <c r="BA822" t="s">
        <v>78</v>
      </c>
      <c r="BB822" t="s">
        <v>78</v>
      </c>
      <c r="BC822" t="s">
        <v>78</v>
      </c>
      <c r="BD822" t="s">
        <v>55</v>
      </c>
      <c r="BE822" t="s">
        <v>78</v>
      </c>
      <c r="BF822" t="s">
        <v>78</v>
      </c>
      <c r="BG822" t="s">
        <v>78</v>
      </c>
      <c r="BH822" t="s">
        <v>78</v>
      </c>
      <c r="BI822" t="s">
        <v>78</v>
      </c>
      <c r="BJ822" t="s">
        <v>78</v>
      </c>
      <c r="BK822" t="s">
        <v>78</v>
      </c>
      <c r="BL822" t="s">
        <v>78</v>
      </c>
      <c r="BM822" t="s">
        <v>78</v>
      </c>
      <c r="BN822" t="s">
        <v>55</v>
      </c>
      <c r="BO822" t="s">
        <v>78</v>
      </c>
      <c r="BP822" t="s">
        <v>78</v>
      </c>
      <c r="BQ822" t="s">
        <v>4432</v>
      </c>
      <c r="BR822">
        <v>1914</v>
      </c>
      <c r="BS822" s="45">
        <v>40365</v>
      </c>
      <c r="BT822" s="45">
        <v>41122</v>
      </c>
    </row>
    <row r="823" spans="1:72" x14ac:dyDescent="0.25">
      <c r="A823">
        <v>820</v>
      </c>
      <c r="B823">
        <v>51640</v>
      </c>
      <c r="C823">
        <v>56315</v>
      </c>
      <c r="D823" t="s">
        <v>1414</v>
      </c>
      <c r="E823" t="s">
        <v>7348</v>
      </c>
      <c r="F823">
        <v>0</v>
      </c>
      <c r="H823">
        <v>0</v>
      </c>
      <c r="J823">
        <v>0</v>
      </c>
      <c r="O823">
        <v>2168443</v>
      </c>
      <c r="P823">
        <v>6281339</v>
      </c>
      <c r="Q823">
        <v>3</v>
      </c>
      <c r="R823">
        <v>37.946199999999997</v>
      </c>
      <c r="S823">
        <v>-121.4722</v>
      </c>
      <c r="T823" t="s">
        <v>1418</v>
      </c>
      <c r="U823" t="s">
        <v>1417</v>
      </c>
      <c r="V823" t="s">
        <v>87</v>
      </c>
      <c r="W823" t="s">
        <v>87</v>
      </c>
      <c r="X823" t="s">
        <v>4474</v>
      </c>
      <c r="Y823" t="s">
        <v>59</v>
      </c>
      <c r="Z823" t="s">
        <v>4853</v>
      </c>
      <c r="AB823" t="s">
        <v>7349</v>
      </c>
      <c r="AC823">
        <v>41249</v>
      </c>
      <c r="AD823" t="s">
        <v>4476</v>
      </c>
      <c r="AE823" t="s">
        <v>3435</v>
      </c>
      <c r="AF823" t="s">
        <v>4884</v>
      </c>
      <c r="AG823" t="s">
        <v>1415</v>
      </c>
      <c r="AH823" t="s">
        <v>7350</v>
      </c>
      <c r="AJ823" t="s">
        <v>1415</v>
      </c>
      <c r="AK823">
        <v>1</v>
      </c>
      <c r="AL823" t="s">
        <v>4474</v>
      </c>
      <c r="AM823" t="s">
        <v>78</v>
      </c>
      <c r="AN823">
        <v>180400030503</v>
      </c>
      <c r="AO823" t="s">
        <v>78</v>
      </c>
      <c r="AP823">
        <v>410</v>
      </c>
      <c r="AQ823" t="s">
        <v>78</v>
      </c>
      <c r="AR823" t="s">
        <v>4430</v>
      </c>
      <c r="AS823" t="s">
        <v>4431</v>
      </c>
      <c r="AT823" t="s">
        <v>78</v>
      </c>
      <c r="AU823" t="s">
        <v>78</v>
      </c>
      <c r="AV823" t="s">
        <v>78</v>
      </c>
      <c r="AW823" t="s">
        <v>78</v>
      </c>
      <c r="AX823" t="s">
        <v>78</v>
      </c>
      <c r="AY823" t="s">
        <v>78</v>
      </c>
      <c r="AZ823" t="s">
        <v>78</v>
      </c>
      <c r="BA823" t="s">
        <v>78</v>
      </c>
      <c r="BB823" t="s">
        <v>78</v>
      </c>
      <c r="BC823" t="s">
        <v>78</v>
      </c>
      <c r="BD823" t="s">
        <v>55</v>
      </c>
      <c r="BE823" t="s">
        <v>78</v>
      </c>
      <c r="BF823" t="s">
        <v>78</v>
      </c>
      <c r="BG823" t="s">
        <v>78</v>
      </c>
      <c r="BH823" t="s">
        <v>78</v>
      </c>
      <c r="BI823" t="s">
        <v>78</v>
      </c>
      <c r="BJ823" t="s">
        <v>78</v>
      </c>
      <c r="BK823" t="s">
        <v>78</v>
      </c>
      <c r="BL823" t="s">
        <v>78</v>
      </c>
      <c r="BM823" t="s">
        <v>78</v>
      </c>
      <c r="BN823" t="s">
        <v>55</v>
      </c>
      <c r="BO823" t="s">
        <v>55</v>
      </c>
      <c r="BP823" t="s">
        <v>78</v>
      </c>
      <c r="BQ823" t="s">
        <v>4468</v>
      </c>
      <c r="BR823">
        <v>1800</v>
      </c>
      <c r="BS823" s="45">
        <v>41089</v>
      </c>
      <c r="BT823" s="45">
        <v>41017</v>
      </c>
    </row>
    <row r="824" spans="1:72" x14ac:dyDescent="0.25">
      <c r="A824">
        <v>821</v>
      </c>
      <c r="B824">
        <v>53154</v>
      </c>
      <c r="C824">
        <v>57745</v>
      </c>
      <c r="D824" t="s">
        <v>3871</v>
      </c>
      <c r="E824" t="s">
        <v>7351</v>
      </c>
      <c r="F824">
        <v>5</v>
      </c>
      <c r="G824" t="s">
        <v>87</v>
      </c>
      <c r="H824">
        <v>3</v>
      </c>
      <c r="I824" t="s">
        <v>4421</v>
      </c>
      <c r="J824">
        <v>12</v>
      </c>
      <c r="L824" t="s">
        <v>4435</v>
      </c>
      <c r="M824" t="s">
        <v>4435</v>
      </c>
      <c r="N824" t="s">
        <v>4423</v>
      </c>
      <c r="O824">
        <v>1868581</v>
      </c>
      <c r="P824">
        <v>6681109</v>
      </c>
      <c r="Q824">
        <v>2</v>
      </c>
      <c r="R824">
        <v>38.292400000000001</v>
      </c>
      <c r="S824">
        <v>-121.5838</v>
      </c>
      <c r="T824" t="s">
        <v>216</v>
      </c>
      <c r="U824" t="s">
        <v>1074</v>
      </c>
      <c r="V824" t="s">
        <v>87</v>
      </c>
      <c r="W824" t="s">
        <v>87</v>
      </c>
      <c r="X824" t="s">
        <v>4538</v>
      </c>
      <c r="Y824" t="s">
        <v>341</v>
      </c>
      <c r="Z824" t="s">
        <v>4539</v>
      </c>
      <c r="AA824" t="s">
        <v>3872</v>
      </c>
      <c r="AB824" t="s">
        <v>6541</v>
      </c>
      <c r="AC824">
        <v>41318</v>
      </c>
      <c r="AD824" t="s">
        <v>4476</v>
      </c>
      <c r="AE824" t="s">
        <v>4540</v>
      </c>
      <c r="AF824" t="s">
        <v>4546</v>
      </c>
      <c r="AG824" t="s">
        <v>3864</v>
      </c>
      <c r="AH824" t="s">
        <v>7352</v>
      </c>
      <c r="AI824" t="s">
        <v>7353</v>
      </c>
      <c r="AJ824" t="s">
        <v>3864</v>
      </c>
      <c r="AK824">
        <v>1</v>
      </c>
      <c r="AL824" t="s">
        <v>4538</v>
      </c>
      <c r="AM824" t="s">
        <v>78</v>
      </c>
      <c r="AN824">
        <v>180201630606</v>
      </c>
      <c r="AO824" t="s">
        <v>78</v>
      </c>
      <c r="AP824">
        <v>104</v>
      </c>
      <c r="AQ824" t="s">
        <v>78</v>
      </c>
      <c r="AR824" t="s">
        <v>4430</v>
      </c>
      <c r="AS824" t="s">
        <v>4431</v>
      </c>
      <c r="AT824" t="s">
        <v>78</v>
      </c>
      <c r="AU824" t="s">
        <v>78</v>
      </c>
      <c r="AV824" t="s">
        <v>78</v>
      </c>
      <c r="AW824" t="s">
        <v>78</v>
      </c>
      <c r="AX824" t="s">
        <v>78</v>
      </c>
      <c r="AY824" t="s">
        <v>78</v>
      </c>
      <c r="AZ824" t="s">
        <v>78</v>
      </c>
      <c r="BA824" t="s">
        <v>78</v>
      </c>
      <c r="BB824" t="s">
        <v>78</v>
      </c>
      <c r="BC824" t="s">
        <v>78</v>
      </c>
      <c r="BD824" t="s">
        <v>55</v>
      </c>
      <c r="BE824" t="s">
        <v>78</v>
      </c>
      <c r="BF824" t="s">
        <v>78</v>
      </c>
      <c r="BG824" t="s">
        <v>78</v>
      </c>
      <c r="BH824" t="s">
        <v>78</v>
      </c>
      <c r="BI824" t="s">
        <v>78</v>
      </c>
      <c r="BJ824" t="s">
        <v>78</v>
      </c>
      <c r="BK824" t="s">
        <v>78</v>
      </c>
      <c r="BL824" t="s">
        <v>78</v>
      </c>
      <c r="BM824" t="s">
        <v>78</v>
      </c>
      <c r="BN824" t="s">
        <v>55</v>
      </c>
      <c r="BO824" t="s">
        <v>55</v>
      </c>
      <c r="BP824" t="s">
        <v>78</v>
      </c>
      <c r="BQ824" t="s">
        <v>4432</v>
      </c>
      <c r="BR824">
        <v>1876</v>
      </c>
      <c r="BS824" s="45">
        <v>40350</v>
      </c>
      <c r="BT824" s="45">
        <v>41130</v>
      </c>
    </row>
    <row r="825" spans="1:72" x14ac:dyDescent="0.25">
      <c r="A825">
        <v>822</v>
      </c>
      <c r="B825">
        <v>51645</v>
      </c>
      <c r="C825">
        <v>56328</v>
      </c>
      <c r="D825" t="s">
        <v>1422</v>
      </c>
      <c r="E825" t="s">
        <v>7354</v>
      </c>
      <c r="F825">
        <v>0</v>
      </c>
      <c r="H825">
        <v>0</v>
      </c>
      <c r="J825">
        <v>0</v>
      </c>
      <c r="O825">
        <v>2120099</v>
      </c>
      <c r="P825">
        <v>6294560</v>
      </c>
      <c r="Q825">
        <v>3</v>
      </c>
      <c r="R825">
        <v>37.813800000000001</v>
      </c>
      <c r="S825">
        <v>-121.4247</v>
      </c>
      <c r="U825" t="s">
        <v>1425</v>
      </c>
      <c r="V825" t="s">
        <v>87</v>
      </c>
      <c r="W825" t="s">
        <v>87</v>
      </c>
      <c r="X825" t="s">
        <v>4474</v>
      </c>
      <c r="Y825" t="s">
        <v>59</v>
      </c>
      <c r="Z825" t="s">
        <v>4134</v>
      </c>
      <c r="AC825">
        <v>41249</v>
      </c>
      <c r="AD825" t="s">
        <v>4476</v>
      </c>
      <c r="AE825" t="s">
        <v>3435</v>
      </c>
      <c r="AF825" t="s">
        <v>4960</v>
      </c>
      <c r="AG825" t="s">
        <v>1423</v>
      </c>
      <c r="AH825" t="s">
        <v>7355</v>
      </c>
      <c r="AJ825" t="s">
        <v>1424</v>
      </c>
      <c r="AK825">
        <v>1</v>
      </c>
      <c r="AL825" t="s">
        <v>4474</v>
      </c>
      <c r="AM825" t="s">
        <v>78</v>
      </c>
      <c r="AN825">
        <v>180400030605</v>
      </c>
      <c r="AO825" t="s">
        <v>78</v>
      </c>
      <c r="AP825" t="s">
        <v>78</v>
      </c>
      <c r="AQ825" t="s">
        <v>78</v>
      </c>
      <c r="AR825" t="s">
        <v>4430</v>
      </c>
      <c r="AS825" t="s">
        <v>4431</v>
      </c>
      <c r="AT825" t="s">
        <v>78</v>
      </c>
      <c r="AU825" t="s">
        <v>78</v>
      </c>
      <c r="AV825" t="s">
        <v>78</v>
      </c>
      <c r="AW825" t="s">
        <v>78</v>
      </c>
      <c r="AX825" t="s">
        <v>78</v>
      </c>
      <c r="AY825" t="s">
        <v>78</v>
      </c>
      <c r="AZ825" t="s">
        <v>78</v>
      </c>
      <c r="BA825" t="s">
        <v>78</v>
      </c>
      <c r="BB825" t="s">
        <v>78</v>
      </c>
      <c r="BC825" t="s">
        <v>78</v>
      </c>
      <c r="BD825" t="s">
        <v>55</v>
      </c>
      <c r="BE825" t="s">
        <v>78</v>
      </c>
      <c r="BF825" t="s">
        <v>78</v>
      </c>
      <c r="BG825" t="s">
        <v>78</v>
      </c>
      <c r="BH825" t="s">
        <v>78</v>
      </c>
      <c r="BI825" t="s">
        <v>78</v>
      </c>
      <c r="BJ825" t="s">
        <v>78</v>
      </c>
      <c r="BK825" t="s">
        <v>78</v>
      </c>
      <c r="BL825" t="s">
        <v>78</v>
      </c>
      <c r="BM825" t="s">
        <v>78</v>
      </c>
      <c r="BN825" t="s">
        <v>55</v>
      </c>
      <c r="BO825" t="s">
        <v>78</v>
      </c>
      <c r="BP825" t="s">
        <v>78</v>
      </c>
      <c r="BQ825" t="s">
        <v>4468</v>
      </c>
      <c r="BR825">
        <v>1875</v>
      </c>
      <c r="BS825" s="45">
        <v>40358</v>
      </c>
      <c r="BT825" s="45">
        <v>41018</v>
      </c>
    </row>
    <row r="826" spans="1:72" x14ac:dyDescent="0.25">
      <c r="A826">
        <v>823</v>
      </c>
      <c r="B826">
        <v>52973</v>
      </c>
      <c r="C826">
        <v>57240</v>
      </c>
      <c r="D826" t="s">
        <v>3088</v>
      </c>
      <c r="E826" t="s">
        <v>7356</v>
      </c>
      <c r="F826">
        <v>17</v>
      </c>
      <c r="G826" t="s">
        <v>87</v>
      </c>
      <c r="H826">
        <v>1</v>
      </c>
      <c r="I826" t="s">
        <v>4421</v>
      </c>
      <c r="J826">
        <v>18</v>
      </c>
      <c r="L826" t="s">
        <v>4448</v>
      </c>
      <c r="M826" t="s">
        <v>4422</v>
      </c>
      <c r="N826" t="s">
        <v>4423</v>
      </c>
      <c r="O826">
        <v>2246355</v>
      </c>
      <c r="P826">
        <v>6588915</v>
      </c>
      <c r="Q826">
        <v>2</v>
      </c>
      <c r="R826">
        <v>39.330399999999997</v>
      </c>
      <c r="S826">
        <v>-121.9037</v>
      </c>
      <c r="U826" t="s">
        <v>863</v>
      </c>
      <c r="V826" t="s">
        <v>87</v>
      </c>
      <c r="W826" t="s">
        <v>87</v>
      </c>
      <c r="X826" t="s">
        <v>4700</v>
      </c>
      <c r="Y826" t="s">
        <v>392</v>
      </c>
      <c r="Z826" t="s">
        <v>7357</v>
      </c>
      <c r="AA826" t="s">
        <v>3090</v>
      </c>
      <c r="AB826" t="s">
        <v>7358</v>
      </c>
      <c r="AC826">
        <v>41312</v>
      </c>
      <c r="AE826" t="s">
        <v>863</v>
      </c>
      <c r="AF826" t="s">
        <v>4791</v>
      </c>
      <c r="AG826" t="s">
        <v>3089</v>
      </c>
      <c r="AH826" t="s">
        <v>7359</v>
      </c>
      <c r="AI826" t="s">
        <v>7360</v>
      </c>
      <c r="AJ826" t="s">
        <v>3089</v>
      </c>
      <c r="AK826">
        <v>1</v>
      </c>
      <c r="AL826" t="s">
        <v>4700</v>
      </c>
      <c r="AM826" t="s">
        <v>78</v>
      </c>
      <c r="AN826">
        <v>180201580404</v>
      </c>
      <c r="AO826" t="s">
        <v>78</v>
      </c>
      <c r="AP826" t="s">
        <v>78</v>
      </c>
      <c r="AQ826" t="s">
        <v>78</v>
      </c>
      <c r="AR826" t="s">
        <v>4430</v>
      </c>
      <c r="AS826" t="s">
        <v>4431</v>
      </c>
      <c r="AT826" t="s">
        <v>78</v>
      </c>
      <c r="AU826" t="s">
        <v>78</v>
      </c>
      <c r="AV826" t="s">
        <v>78</v>
      </c>
      <c r="AW826" t="s">
        <v>78</v>
      </c>
      <c r="AX826" t="s">
        <v>78</v>
      </c>
      <c r="AY826" t="s">
        <v>55</v>
      </c>
      <c r="AZ826" t="s">
        <v>78</v>
      </c>
      <c r="BA826" t="s">
        <v>78</v>
      </c>
      <c r="BB826" t="s">
        <v>78</v>
      </c>
      <c r="BC826" t="s">
        <v>78</v>
      </c>
      <c r="BD826" t="s">
        <v>55</v>
      </c>
      <c r="BE826" t="s">
        <v>78</v>
      </c>
      <c r="BF826" t="s">
        <v>78</v>
      </c>
      <c r="BG826" t="s">
        <v>78</v>
      </c>
      <c r="BH826" t="s">
        <v>55</v>
      </c>
      <c r="BI826" t="s">
        <v>78</v>
      </c>
      <c r="BJ826" t="s">
        <v>55</v>
      </c>
      <c r="BK826" t="s">
        <v>78</v>
      </c>
      <c r="BL826" t="s">
        <v>78</v>
      </c>
      <c r="BM826" t="s">
        <v>78</v>
      </c>
      <c r="BN826" t="s">
        <v>55</v>
      </c>
      <c r="BO826" t="s">
        <v>55</v>
      </c>
      <c r="BP826" t="s">
        <v>78</v>
      </c>
      <c r="BQ826" t="s">
        <v>4432</v>
      </c>
      <c r="BR826">
        <v>1800</v>
      </c>
      <c r="BS826" s="45">
        <v>40359</v>
      </c>
      <c r="BT826" s="45">
        <v>41102</v>
      </c>
    </row>
    <row r="827" spans="1:72" x14ac:dyDescent="0.25">
      <c r="A827">
        <v>824</v>
      </c>
      <c r="B827">
        <v>53121</v>
      </c>
      <c r="C827">
        <v>55577</v>
      </c>
      <c r="D827" t="s">
        <v>3180</v>
      </c>
      <c r="E827" t="s">
        <v>7361</v>
      </c>
      <c r="F827">
        <v>0</v>
      </c>
      <c r="H827">
        <v>0</v>
      </c>
      <c r="J827">
        <v>0</v>
      </c>
      <c r="O827">
        <v>2139310</v>
      </c>
      <c r="P827">
        <v>6322968</v>
      </c>
      <c r="Q827">
        <v>3</v>
      </c>
      <c r="R827">
        <v>37.8673</v>
      </c>
      <c r="S827">
        <v>-121.32689999999999</v>
      </c>
      <c r="U827" t="s">
        <v>59</v>
      </c>
      <c r="V827" t="s">
        <v>87</v>
      </c>
      <c r="W827" t="s">
        <v>87</v>
      </c>
      <c r="X827" t="s">
        <v>4474</v>
      </c>
      <c r="Y827" t="s">
        <v>59</v>
      </c>
      <c r="Z827" t="s">
        <v>4222</v>
      </c>
      <c r="AA827" t="s">
        <v>7362</v>
      </c>
      <c r="AC827">
        <v>41318</v>
      </c>
      <c r="AD827" t="s">
        <v>4476</v>
      </c>
      <c r="AE827" t="s">
        <v>3435</v>
      </c>
      <c r="AF827" t="s">
        <v>4512</v>
      </c>
      <c r="AG827" t="s">
        <v>763</v>
      </c>
      <c r="AH827" t="s">
        <v>7363</v>
      </c>
      <c r="AJ827" t="s">
        <v>5389</v>
      </c>
      <c r="AK827">
        <v>1</v>
      </c>
      <c r="AL827" t="s">
        <v>4474</v>
      </c>
      <c r="AM827" t="s">
        <v>78</v>
      </c>
      <c r="AN827">
        <v>180400030205</v>
      </c>
      <c r="AO827" t="s">
        <v>78</v>
      </c>
      <c r="AP827">
        <v>75</v>
      </c>
      <c r="AQ827" t="s">
        <v>78</v>
      </c>
      <c r="AR827" t="s">
        <v>4430</v>
      </c>
      <c r="AS827" t="s">
        <v>4431</v>
      </c>
      <c r="AT827" t="s">
        <v>78</v>
      </c>
      <c r="AU827" t="s">
        <v>78</v>
      </c>
      <c r="AV827" t="s">
        <v>78</v>
      </c>
      <c r="AW827" t="s">
        <v>78</v>
      </c>
      <c r="AX827" t="s">
        <v>78</v>
      </c>
      <c r="AY827" t="s">
        <v>78</v>
      </c>
      <c r="AZ827" t="s">
        <v>78</v>
      </c>
      <c r="BA827" t="s">
        <v>78</v>
      </c>
      <c r="BB827" t="s">
        <v>78</v>
      </c>
      <c r="BC827" t="s">
        <v>78</v>
      </c>
      <c r="BD827" t="s">
        <v>55</v>
      </c>
      <c r="BE827" t="s">
        <v>78</v>
      </c>
      <c r="BF827" t="s">
        <v>78</v>
      </c>
      <c r="BG827" t="s">
        <v>78</v>
      </c>
      <c r="BH827" t="s">
        <v>78</v>
      </c>
      <c r="BI827" t="s">
        <v>78</v>
      </c>
      <c r="BJ827" t="s">
        <v>78</v>
      </c>
      <c r="BK827" t="s">
        <v>78</v>
      </c>
      <c r="BL827" t="s">
        <v>78</v>
      </c>
      <c r="BM827" t="s">
        <v>78</v>
      </c>
      <c r="BN827" t="s">
        <v>55</v>
      </c>
      <c r="BO827" t="s">
        <v>55</v>
      </c>
      <c r="BP827" t="s">
        <v>78</v>
      </c>
      <c r="BQ827" t="s">
        <v>4468</v>
      </c>
      <c r="BR827">
        <v>1800</v>
      </c>
      <c r="BS827" s="45">
        <v>40360</v>
      </c>
      <c r="BT827" s="45">
        <v>40956</v>
      </c>
    </row>
    <row r="828" spans="1:72" x14ac:dyDescent="0.25">
      <c r="A828">
        <v>825</v>
      </c>
      <c r="B828">
        <v>51926</v>
      </c>
      <c r="C828">
        <v>57038</v>
      </c>
      <c r="D828" t="s">
        <v>2020</v>
      </c>
      <c r="E828" t="s">
        <v>7364</v>
      </c>
      <c r="F828">
        <v>5</v>
      </c>
      <c r="G828" t="s">
        <v>87</v>
      </c>
      <c r="H828">
        <v>2</v>
      </c>
      <c r="I828" t="s">
        <v>4421</v>
      </c>
      <c r="J828">
        <v>8</v>
      </c>
      <c r="N828" t="s">
        <v>4423</v>
      </c>
      <c r="O828">
        <v>1867966</v>
      </c>
      <c r="P828">
        <v>6625534</v>
      </c>
      <c r="Q828">
        <v>2</v>
      </c>
      <c r="R828">
        <v>38.291200000000003</v>
      </c>
      <c r="S828">
        <v>-121.7775</v>
      </c>
      <c r="T828" t="s">
        <v>1418</v>
      </c>
      <c r="U828" t="s">
        <v>2022</v>
      </c>
      <c r="V828" t="s">
        <v>87</v>
      </c>
      <c r="W828" t="s">
        <v>87</v>
      </c>
      <c r="X828" t="s">
        <v>4538</v>
      </c>
      <c r="Y828" t="s">
        <v>77</v>
      </c>
      <c r="Z828" t="s">
        <v>4619</v>
      </c>
      <c r="AB828" t="s">
        <v>7365</v>
      </c>
      <c r="AC828">
        <v>41267</v>
      </c>
      <c r="AD828" t="s">
        <v>4476</v>
      </c>
      <c r="AE828" t="s">
        <v>4540</v>
      </c>
      <c r="AF828" t="s">
        <v>6020</v>
      </c>
      <c r="AG828" t="s">
        <v>2021</v>
      </c>
      <c r="AH828" t="s">
        <v>7366</v>
      </c>
      <c r="AI828" t="s">
        <v>7367</v>
      </c>
      <c r="AJ828" t="s">
        <v>2021</v>
      </c>
      <c r="AK828">
        <v>1</v>
      </c>
      <c r="AL828" t="s">
        <v>4538</v>
      </c>
      <c r="AM828" t="s">
        <v>78</v>
      </c>
      <c r="AN828">
        <v>180201630505</v>
      </c>
      <c r="AO828" t="s">
        <v>78</v>
      </c>
      <c r="AP828">
        <v>375</v>
      </c>
      <c r="AQ828" t="s">
        <v>78</v>
      </c>
      <c r="AR828" t="s">
        <v>4430</v>
      </c>
      <c r="AS828" t="s">
        <v>4431</v>
      </c>
      <c r="AT828" t="s">
        <v>78</v>
      </c>
      <c r="AU828" t="s">
        <v>78</v>
      </c>
      <c r="AV828" t="s">
        <v>78</v>
      </c>
      <c r="AW828" t="s">
        <v>78</v>
      </c>
      <c r="AX828" t="s">
        <v>78</v>
      </c>
      <c r="AY828" t="s">
        <v>78</v>
      </c>
      <c r="AZ828" t="s">
        <v>78</v>
      </c>
      <c r="BA828" t="s">
        <v>78</v>
      </c>
      <c r="BB828" t="s">
        <v>78</v>
      </c>
      <c r="BC828" t="s">
        <v>78</v>
      </c>
      <c r="BD828" t="s">
        <v>55</v>
      </c>
      <c r="BE828" t="s">
        <v>78</v>
      </c>
      <c r="BF828" t="s">
        <v>78</v>
      </c>
      <c r="BG828" t="s">
        <v>78</v>
      </c>
      <c r="BH828" t="s">
        <v>78</v>
      </c>
      <c r="BI828" t="s">
        <v>78</v>
      </c>
      <c r="BJ828" t="s">
        <v>78</v>
      </c>
      <c r="BK828" t="s">
        <v>78</v>
      </c>
      <c r="BL828" t="s">
        <v>55</v>
      </c>
      <c r="BM828" t="s">
        <v>78</v>
      </c>
      <c r="BN828" t="s">
        <v>55</v>
      </c>
      <c r="BO828" t="s">
        <v>78</v>
      </c>
      <c r="BP828" t="s">
        <v>78</v>
      </c>
      <c r="BQ828" t="s">
        <v>4432</v>
      </c>
      <c r="BR828">
        <v>1880</v>
      </c>
      <c r="BS828" s="45">
        <v>40359</v>
      </c>
      <c r="BT828" s="45">
        <v>40362</v>
      </c>
    </row>
    <row r="829" spans="1:72" x14ac:dyDescent="0.25">
      <c r="A829">
        <v>826</v>
      </c>
      <c r="B829">
        <v>56055</v>
      </c>
      <c r="C829">
        <v>56982</v>
      </c>
      <c r="D829" t="s">
        <v>2012</v>
      </c>
      <c r="E829" t="s">
        <v>7368</v>
      </c>
      <c r="F829">
        <v>2</v>
      </c>
      <c r="G829" t="s">
        <v>87</v>
      </c>
      <c r="H829">
        <v>5</v>
      </c>
      <c r="I829" t="s">
        <v>4421</v>
      </c>
      <c r="J829">
        <v>6</v>
      </c>
      <c r="L829" t="s">
        <v>4422</v>
      </c>
      <c r="M829" t="s">
        <v>4422</v>
      </c>
      <c r="N829" t="s">
        <v>4423</v>
      </c>
      <c r="O829">
        <v>2208242</v>
      </c>
      <c r="P829">
        <v>6285242</v>
      </c>
      <c r="Q829">
        <v>3</v>
      </c>
      <c r="R829">
        <v>38.055599999999998</v>
      </c>
      <c r="S829">
        <v>-121.4601</v>
      </c>
      <c r="T829" t="s">
        <v>1418</v>
      </c>
      <c r="U829" t="s">
        <v>2046</v>
      </c>
      <c r="V829" t="s">
        <v>87</v>
      </c>
      <c r="W829" t="s">
        <v>87</v>
      </c>
      <c r="X829" t="s">
        <v>4474</v>
      </c>
      <c r="Y829" t="s">
        <v>59</v>
      </c>
      <c r="Z829" t="s">
        <v>4334</v>
      </c>
      <c r="AA829" t="s">
        <v>2010</v>
      </c>
      <c r="AB829" t="s">
        <v>7369</v>
      </c>
      <c r="AC829">
        <v>41487</v>
      </c>
      <c r="AD829" t="s">
        <v>4476</v>
      </c>
      <c r="AE829" t="s">
        <v>3435</v>
      </c>
      <c r="AF829" t="s">
        <v>5036</v>
      </c>
      <c r="AG829" t="s">
        <v>2009</v>
      </c>
      <c r="AH829" t="s">
        <v>7370</v>
      </c>
      <c r="AI829" t="s">
        <v>7371</v>
      </c>
      <c r="AJ829" t="s">
        <v>5228</v>
      </c>
      <c r="AK829">
        <v>1</v>
      </c>
      <c r="AL829" t="s">
        <v>4474</v>
      </c>
      <c r="AM829" t="s">
        <v>78</v>
      </c>
      <c r="AN829">
        <v>180400030903</v>
      </c>
      <c r="AO829" t="s">
        <v>78</v>
      </c>
      <c r="AP829">
        <v>325</v>
      </c>
      <c r="AQ829" t="s">
        <v>78</v>
      </c>
      <c r="AR829" t="s">
        <v>4430</v>
      </c>
      <c r="AS829" t="s">
        <v>4431</v>
      </c>
      <c r="AT829" t="s">
        <v>78</v>
      </c>
      <c r="AU829" t="s">
        <v>78</v>
      </c>
      <c r="AV829" t="s">
        <v>78</v>
      </c>
      <c r="AW829" t="s">
        <v>78</v>
      </c>
      <c r="AX829" t="s">
        <v>78</v>
      </c>
      <c r="AY829" t="s">
        <v>78</v>
      </c>
      <c r="AZ829" t="s">
        <v>78</v>
      </c>
      <c r="BA829" t="s">
        <v>78</v>
      </c>
      <c r="BB829" t="s">
        <v>78</v>
      </c>
      <c r="BC829" t="s">
        <v>78</v>
      </c>
      <c r="BD829" t="s">
        <v>55</v>
      </c>
      <c r="BE829" t="s">
        <v>78</v>
      </c>
      <c r="BF829" t="s">
        <v>78</v>
      </c>
      <c r="BG829" t="s">
        <v>78</v>
      </c>
      <c r="BH829" t="s">
        <v>78</v>
      </c>
      <c r="BI829" t="s">
        <v>78</v>
      </c>
      <c r="BJ829" t="s">
        <v>78</v>
      </c>
      <c r="BK829" t="s">
        <v>78</v>
      </c>
      <c r="BL829" t="s">
        <v>78</v>
      </c>
      <c r="BM829" t="s">
        <v>78</v>
      </c>
      <c r="BN829" t="s">
        <v>55</v>
      </c>
      <c r="BO829" t="s">
        <v>55</v>
      </c>
      <c r="BP829" t="s">
        <v>78</v>
      </c>
      <c r="BQ829" t="s">
        <v>4432</v>
      </c>
      <c r="BR829">
        <v>1869</v>
      </c>
      <c r="BS829" s="45">
        <v>40359</v>
      </c>
      <c r="BT829" s="45">
        <v>41088</v>
      </c>
    </row>
    <row r="830" spans="1:72" x14ac:dyDescent="0.25">
      <c r="A830">
        <v>827</v>
      </c>
      <c r="B830">
        <v>46201</v>
      </c>
      <c r="C830">
        <v>53574</v>
      </c>
      <c r="D830" t="s">
        <v>1682</v>
      </c>
      <c r="E830" t="s">
        <v>7372</v>
      </c>
      <c r="F830">
        <v>5</v>
      </c>
      <c r="G830" t="s">
        <v>87</v>
      </c>
      <c r="H830">
        <v>4</v>
      </c>
      <c r="I830" t="s">
        <v>4421</v>
      </c>
      <c r="J830">
        <v>27</v>
      </c>
      <c r="N830" t="s">
        <v>4423</v>
      </c>
      <c r="O830">
        <v>1859260</v>
      </c>
      <c r="P830">
        <v>6696475</v>
      </c>
      <c r="Q830">
        <v>2</v>
      </c>
      <c r="R830">
        <v>38.266599999999997</v>
      </c>
      <c r="S830">
        <v>-121.5305</v>
      </c>
      <c r="T830" t="s">
        <v>1634</v>
      </c>
      <c r="U830" t="s">
        <v>137</v>
      </c>
      <c r="V830" t="s">
        <v>87</v>
      </c>
      <c r="W830" t="s">
        <v>87</v>
      </c>
      <c r="X830" t="s">
        <v>4538</v>
      </c>
      <c r="Y830" t="s">
        <v>341</v>
      </c>
      <c r="Z830" t="s">
        <v>4539</v>
      </c>
      <c r="AA830" t="s">
        <v>1683</v>
      </c>
      <c r="AC830">
        <v>40820</v>
      </c>
      <c r="AD830" t="s">
        <v>4476</v>
      </c>
      <c r="AE830" t="s">
        <v>4540</v>
      </c>
      <c r="AF830" t="s">
        <v>4541</v>
      </c>
      <c r="AG830" t="s">
        <v>1669</v>
      </c>
      <c r="AH830" t="s">
        <v>7373</v>
      </c>
      <c r="AI830" t="s">
        <v>7374</v>
      </c>
      <c r="AJ830" t="s">
        <v>5656</v>
      </c>
      <c r="AK830">
        <v>1</v>
      </c>
      <c r="AL830" t="s">
        <v>4538</v>
      </c>
      <c r="AM830" t="s">
        <v>78</v>
      </c>
      <c r="AN830">
        <v>180201630702</v>
      </c>
      <c r="AO830" t="s">
        <v>78</v>
      </c>
      <c r="AP830">
        <v>147</v>
      </c>
      <c r="AQ830" t="s">
        <v>78</v>
      </c>
      <c r="AR830" t="s">
        <v>4430</v>
      </c>
      <c r="AS830" t="s">
        <v>4431</v>
      </c>
      <c r="AT830" t="s">
        <v>78</v>
      </c>
      <c r="AU830" t="s">
        <v>78</v>
      </c>
      <c r="AV830" t="s">
        <v>78</v>
      </c>
      <c r="AW830" t="s">
        <v>78</v>
      </c>
      <c r="AX830" t="s">
        <v>78</v>
      </c>
      <c r="AY830" t="s">
        <v>78</v>
      </c>
      <c r="AZ830" t="s">
        <v>78</v>
      </c>
      <c r="BA830" t="s">
        <v>78</v>
      </c>
      <c r="BB830" t="s">
        <v>78</v>
      </c>
      <c r="BC830" t="s">
        <v>78</v>
      </c>
      <c r="BD830" t="s">
        <v>55</v>
      </c>
      <c r="BE830" t="s">
        <v>78</v>
      </c>
      <c r="BF830" t="s">
        <v>78</v>
      </c>
      <c r="BG830" t="s">
        <v>78</v>
      </c>
      <c r="BH830" t="s">
        <v>78</v>
      </c>
      <c r="BI830" t="s">
        <v>78</v>
      </c>
      <c r="BJ830" t="s">
        <v>78</v>
      </c>
      <c r="BK830" t="s">
        <v>78</v>
      </c>
      <c r="BL830" t="s">
        <v>78</v>
      </c>
      <c r="BM830" t="s">
        <v>78</v>
      </c>
      <c r="BN830" t="s">
        <v>55</v>
      </c>
      <c r="BO830" t="s">
        <v>78</v>
      </c>
      <c r="BP830" t="s">
        <v>78</v>
      </c>
      <c r="BQ830" t="s">
        <v>4468</v>
      </c>
      <c r="BR830">
        <v>1800</v>
      </c>
      <c r="BS830" s="45">
        <v>40360</v>
      </c>
      <c r="BT830" s="45">
        <v>40820</v>
      </c>
    </row>
    <row r="831" spans="1:72" x14ac:dyDescent="0.25">
      <c r="A831">
        <v>828</v>
      </c>
      <c r="B831">
        <v>48777</v>
      </c>
      <c r="C831">
        <v>56093</v>
      </c>
      <c r="D831" t="s">
        <v>3746</v>
      </c>
      <c r="E831" t="s">
        <v>7375</v>
      </c>
      <c r="F831">
        <v>0</v>
      </c>
      <c r="H831">
        <v>0</v>
      </c>
      <c r="J831">
        <v>0</v>
      </c>
      <c r="N831" t="s">
        <v>4423</v>
      </c>
      <c r="O831">
        <v>2199732</v>
      </c>
      <c r="P831">
        <v>6255181</v>
      </c>
      <c r="Q831">
        <v>3</v>
      </c>
      <c r="R831">
        <v>38.031300000000002</v>
      </c>
      <c r="S831">
        <v>-121.5641</v>
      </c>
      <c r="T831" t="s">
        <v>1634</v>
      </c>
      <c r="U831" t="s">
        <v>627</v>
      </c>
      <c r="V831" t="s">
        <v>87</v>
      </c>
      <c r="W831" t="s">
        <v>87</v>
      </c>
      <c r="X831" t="s">
        <v>4474</v>
      </c>
      <c r="Y831" t="s">
        <v>59</v>
      </c>
      <c r="Z831" t="s">
        <v>4342</v>
      </c>
      <c r="AA831" t="s">
        <v>3736</v>
      </c>
      <c r="AB831" t="s">
        <v>7376</v>
      </c>
      <c r="AC831">
        <v>41008</v>
      </c>
      <c r="AD831" t="s">
        <v>4476</v>
      </c>
      <c r="AE831" t="s">
        <v>3435</v>
      </c>
      <c r="AF831" t="s">
        <v>4960</v>
      </c>
      <c r="AG831" t="s">
        <v>3729</v>
      </c>
      <c r="AH831" t="s">
        <v>6222</v>
      </c>
      <c r="AJ831" t="s">
        <v>3729</v>
      </c>
      <c r="AK831">
        <v>1</v>
      </c>
      <c r="AL831" t="s">
        <v>4474</v>
      </c>
      <c r="AM831" t="s">
        <v>78</v>
      </c>
      <c r="AN831">
        <v>180400030605</v>
      </c>
      <c r="AO831" t="s">
        <v>78</v>
      </c>
      <c r="AP831">
        <v>607.29999999999995</v>
      </c>
      <c r="AQ831" t="s">
        <v>78</v>
      </c>
      <c r="AR831" t="s">
        <v>4430</v>
      </c>
      <c r="AS831" t="s">
        <v>4431</v>
      </c>
      <c r="AT831" t="s">
        <v>78</v>
      </c>
      <c r="AU831" t="s">
        <v>78</v>
      </c>
      <c r="AV831" t="s">
        <v>78</v>
      </c>
      <c r="AW831" t="s">
        <v>78</v>
      </c>
      <c r="AX831" t="s">
        <v>78</v>
      </c>
      <c r="AY831" t="s">
        <v>78</v>
      </c>
      <c r="AZ831" t="s">
        <v>78</v>
      </c>
      <c r="BA831" t="s">
        <v>78</v>
      </c>
      <c r="BB831" t="s">
        <v>78</v>
      </c>
      <c r="BC831" t="s">
        <v>78</v>
      </c>
      <c r="BD831" t="s">
        <v>55</v>
      </c>
      <c r="BE831" t="s">
        <v>78</v>
      </c>
      <c r="BF831" t="s">
        <v>78</v>
      </c>
      <c r="BG831" t="s">
        <v>78</v>
      </c>
      <c r="BH831" t="s">
        <v>78</v>
      </c>
      <c r="BI831" t="s">
        <v>78</v>
      </c>
      <c r="BJ831" t="s">
        <v>78</v>
      </c>
      <c r="BK831" t="s">
        <v>78</v>
      </c>
      <c r="BL831" t="s">
        <v>78</v>
      </c>
      <c r="BM831" t="s">
        <v>78</v>
      </c>
      <c r="BN831" t="s">
        <v>55</v>
      </c>
      <c r="BO831" t="s">
        <v>55</v>
      </c>
      <c r="BP831" t="s">
        <v>78</v>
      </c>
      <c r="BQ831" t="s">
        <v>4432</v>
      </c>
      <c r="BR831">
        <v>1800</v>
      </c>
      <c r="BS831" s="45">
        <v>40358</v>
      </c>
      <c r="BT831" s="45">
        <v>41008</v>
      </c>
    </row>
    <row r="832" spans="1:72" x14ac:dyDescent="0.25">
      <c r="A832">
        <v>829</v>
      </c>
      <c r="B832">
        <v>46224</v>
      </c>
      <c r="C832">
        <v>53611</v>
      </c>
      <c r="D832" t="s">
        <v>1656</v>
      </c>
      <c r="E832" t="s">
        <v>7377</v>
      </c>
      <c r="F832">
        <v>0</v>
      </c>
      <c r="H832">
        <v>0</v>
      </c>
      <c r="J832">
        <v>0</v>
      </c>
      <c r="O832">
        <v>1829493</v>
      </c>
      <c r="P832">
        <v>6663602</v>
      </c>
      <c r="Q832">
        <v>2</v>
      </c>
      <c r="R832">
        <v>38.185299999999998</v>
      </c>
      <c r="S832">
        <v>-121.6454</v>
      </c>
      <c r="T832" t="s">
        <v>1634</v>
      </c>
      <c r="U832" t="s">
        <v>1590</v>
      </c>
      <c r="V832" t="s">
        <v>87</v>
      </c>
      <c r="W832" t="s">
        <v>87</v>
      </c>
      <c r="X832" t="s">
        <v>4538</v>
      </c>
      <c r="Y832" t="s">
        <v>341</v>
      </c>
      <c r="Z832" t="s">
        <v>5096</v>
      </c>
      <c r="AA832" t="s">
        <v>471</v>
      </c>
      <c r="AB832" t="s">
        <v>5285</v>
      </c>
      <c r="AC832">
        <v>40823</v>
      </c>
      <c r="AD832" t="s">
        <v>4476</v>
      </c>
      <c r="AE832" t="s">
        <v>4540</v>
      </c>
      <c r="AF832" t="s">
        <v>4546</v>
      </c>
      <c r="AG832" t="s">
        <v>464</v>
      </c>
      <c r="AH832" t="s">
        <v>7378</v>
      </c>
      <c r="AJ832" t="s">
        <v>464</v>
      </c>
      <c r="AK832">
        <v>1</v>
      </c>
      <c r="AL832" t="s">
        <v>4538</v>
      </c>
      <c r="AM832" t="s">
        <v>78</v>
      </c>
      <c r="AN832">
        <v>180201630606</v>
      </c>
      <c r="AO832" t="s">
        <v>78</v>
      </c>
      <c r="AP832" t="s">
        <v>78</v>
      </c>
      <c r="AQ832" t="s">
        <v>78</v>
      </c>
      <c r="AR832" t="s">
        <v>4430</v>
      </c>
      <c r="AS832" t="s">
        <v>4431</v>
      </c>
      <c r="AT832" t="s">
        <v>78</v>
      </c>
      <c r="AU832" t="s">
        <v>78</v>
      </c>
      <c r="AV832" t="s">
        <v>78</v>
      </c>
      <c r="AW832" t="s">
        <v>78</v>
      </c>
      <c r="AX832" t="s">
        <v>78</v>
      </c>
      <c r="AY832" t="s">
        <v>78</v>
      </c>
      <c r="AZ832" t="s">
        <v>78</v>
      </c>
      <c r="BA832" t="s">
        <v>78</v>
      </c>
      <c r="BB832" t="s">
        <v>78</v>
      </c>
      <c r="BC832" t="s">
        <v>78</v>
      </c>
      <c r="BD832" t="s">
        <v>78</v>
      </c>
      <c r="BE832" t="s">
        <v>78</v>
      </c>
      <c r="BF832" t="s">
        <v>78</v>
      </c>
      <c r="BG832" t="s">
        <v>78</v>
      </c>
      <c r="BH832" t="s">
        <v>78</v>
      </c>
      <c r="BI832" t="s">
        <v>78</v>
      </c>
      <c r="BJ832" t="s">
        <v>78</v>
      </c>
      <c r="BK832" t="s">
        <v>78</v>
      </c>
      <c r="BL832" t="s">
        <v>78</v>
      </c>
      <c r="BM832" t="s">
        <v>78</v>
      </c>
      <c r="BN832" t="s">
        <v>55</v>
      </c>
      <c r="BO832" t="s">
        <v>55</v>
      </c>
      <c r="BP832" t="s">
        <v>78</v>
      </c>
      <c r="BQ832" t="s">
        <v>4468</v>
      </c>
      <c r="BR832">
        <v>1800</v>
      </c>
      <c r="BS832" s="45">
        <v>40359</v>
      </c>
      <c r="BT832" s="45">
        <v>40823</v>
      </c>
    </row>
    <row r="833" spans="1:72" x14ac:dyDescent="0.25">
      <c r="A833">
        <v>830</v>
      </c>
      <c r="B833">
        <v>45525</v>
      </c>
      <c r="C833">
        <v>53153</v>
      </c>
      <c r="D833" t="s">
        <v>958</v>
      </c>
      <c r="E833" t="s">
        <v>7379</v>
      </c>
      <c r="F833">
        <v>7</v>
      </c>
      <c r="G833" t="s">
        <v>87</v>
      </c>
      <c r="H833">
        <v>4</v>
      </c>
      <c r="I833" t="s">
        <v>4421</v>
      </c>
      <c r="J833">
        <v>14</v>
      </c>
      <c r="N833" t="s">
        <v>4423</v>
      </c>
      <c r="O833">
        <v>1929763</v>
      </c>
      <c r="P833">
        <v>6703614</v>
      </c>
      <c r="Q833">
        <v>2</v>
      </c>
      <c r="R833">
        <v>38.460099999999997</v>
      </c>
      <c r="S833">
        <v>-121.5043</v>
      </c>
      <c r="U833" t="s">
        <v>216</v>
      </c>
      <c r="V833" t="s">
        <v>87</v>
      </c>
      <c r="W833" t="s">
        <v>87</v>
      </c>
      <c r="X833" t="s">
        <v>4538</v>
      </c>
      <c r="Y833" t="s">
        <v>170</v>
      </c>
      <c r="Z833" t="s">
        <v>4668</v>
      </c>
      <c r="AA833" t="s">
        <v>961</v>
      </c>
      <c r="AB833" t="s">
        <v>7380</v>
      </c>
      <c r="AC833">
        <v>40736</v>
      </c>
      <c r="AD833" t="s">
        <v>4476</v>
      </c>
      <c r="AE833" t="s">
        <v>4540</v>
      </c>
      <c r="AF833" t="s">
        <v>4658</v>
      </c>
      <c r="AG833" t="s">
        <v>959</v>
      </c>
      <c r="AH833" t="s">
        <v>7381</v>
      </c>
      <c r="AI833" t="s">
        <v>6317</v>
      </c>
      <c r="AJ833" t="s">
        <v>7382</v>
      </c>
      <c r="AK833">
        <v>1</v>
      </c>
      <c r="AL833" t="s">
        <v>4538</v>
      </c>
      <c r="AM833" t="s">
        <v>78</v>
      </c>
      <c r="AN833">
        <v>180201630701</v>
      </c>
      <c r="AO833" t="s">
        <v>78</v>
      </c>
      <c r="AP833">
        <v>500</v>
      </c>
      <c r="AQ833" t="s">
        <v>78</v>
      </c>
      <c r="AR833" t="s">
        <v>4430</v>
      </c>
      <c r="AS833" t="s">
        <v>4431</v>
      </c>
      <c r="AT833" t="s">
        <v>78</v>
      </c>
      <c r="AU833" t="s">
        <v>78</v>
      </c>
      <c r="AV833" t="s">
        <v>78</v>
      </c>
      <c r="AW833" t="s">
        <v>78</v>
      </c>
      <c r="AX833" t="s">
        <v>78</v>
      </c>
      <c r="AY833" t="s">
        <v>78</v>
      </c>
      <c r="AZ833" t="s">
        <v>78</v>
      </c>
      <c r="BA833" t="s">
        <v>78</v>
      </c>
      <c r="BB833" t="s">
        <v>78</v>
      </c>
      <c r="BC833" t="s">
        <v>78</v>
      </c>
      <c r="BD833" t="s">
        <v>55</v>
      </c>
      <c r="BE833" t="s">
        <v>78</v>
      </c>
      <c r="BF833" t="s">
        <v>78</v>
      </c>
      <c r="BG833" t="s">
        <v>78</v>
      </c>
      <c r="BH833" t="s">
        <v>78</v>
      </c>
      <c r="BI833" t="s">
        <v>78</v>
      </c>
      <c r="BJ833" t="s">
        <v>78</v>
      </c>
      <c r="BK833" t="s">
        <v>78</v>
      </c>
      <c r="BL833" t="s">
        <v>78</v>
      </c>
      <c r="BM833" t="s">
        <v>78</v>
      </c>
      <c r="BN833" t="s">
        <v>78</v>
      </c>
      <c r="BO833" t="s">
        <v>55</v>
      </c>
      <c r="BP833" t="s">
        <v>78</v>
      </c>
      <c r="BQ833" t="s">
        <v>4432</v>
      </c>
      <c r="BR833">
        <v>1910</v>
      </c>
      <c r="BS833" s="45">
        <v>40358</v>
      </c>
      <c r="BT833" s="45">
        <v>40736</v>
      </c>
    </row>
    <row r="834" spans="1:72" x14ac:dyDescent="0.25">
      <c r="A834">
        <v>831</v>
      </c>
      <c r="B834">
        <v>45570</v>
      </c>
      <c r="C834">
        <v>53183</v>
      </c>
      <c r="D834" t="s">
        <v>1121</v>
      </c>
      <c r="E834" t="s">
        <v>7383</v>
      </c>
      <c r="F834">
        <v>2</v>
      </c>
      <c r="G834" t="s">
        <v>4420</v>
      </c>
      <c r="H834">
        <v>6</v>
      </c>
      <c r="I834" t="s">
        <v>4421</v>
      </c>
      <c r="J834">
        <v>26</v>
      </c>
      <c r="L834" t="s">
        <v>4435</v>
      </c>
      <c r="M834" t="s">
        <v>4434</v>
      </c>
      <c r="N834" t="s">
        <v>4423</v>
      </c>
      <c r="O834">
        <v>2088769</v>
      </c>
      <c r="P834">
        <v>6337505</v>
      </c>
      <c r="Q834">
        <v>3</v>
      </c>
      <c r="R834">
        <v>37.7288</v>
      </c>
      <c r="S834">
        <v>-121.27509999999999</v>
      </c>
      <c r="T834" t="s">
        <v>128</v>
      </c>
      <c r="V834" t="s">
        <v>87</v>
      </c>
      <c r="W834" t="s">
        <v>87</v>
      </c>
      <c r="X834" t="s">
        <v>4474</v>
      </c>
      <c r="Y834" t="s">
        <v>59</v>
      </c>
      <c r="Z834" t="s">
        <v>4475</v>
      </c>
      <c r="AA834" t="s">
        <v>1123</v>
      </c>
      <c r="AB834" t="s">
        <v>7384</v>
      </c>
      <c r="AC834">
        <v>40738</v>
      </c>
      <c r="AD834" t="s">
        <v>4476</v>
      </c>
      <c r="AE834" t="s">
        <v>3435</v>
      </c>
      <c r="AF834" t="s">
        <v>4477</v>
      </c>
      <c r="AG834" t="s">
        <v>580</v>
      </c>
      <c r="AH834" t="s">
        <v>7385</v>
      </c>
      <c r="AI834" t="s">
        <v>6743</v>
      </c>
      <c r="AJ834" t="s">
        <v>580</v>
      </c>
      <c r="AK834">
        <v>1</v>
      </c>
      <c r="AL834" t="s">
        <v>4474</v>
      </c>
      <c r="AM834" t="s">
        <v>78</v>
      </c>
      <c r="AN834">
        <v>180400030203</v>
      </c>
      <c r="AO834" t="s">
        <v>78</v>
      </c>
      <c r="AP834">
        <v>570</v>
      </c>
      <c r="AQ834" t="s">
        <v>78</v>
      </c>
      <c r="AR834" t="s">
        <v>4430</v>
      </c>
      <c r="AS834" t="s">
        <v>4431</v>
      </c>
      <c r="AT834" t="s">
        <v>78</v>
      </c>
      <c r="AU834" t="s">
        <v>78</v>
      </c>
      <c r="AV834" t="s">
        <v>78</v>
      </c>
      <c r="AW834" t="s">
        <v>78</v>
      </c>
      <c r="AX834" t="s">
        <v>78</v>
      </c>
      <c r="AY834" t="s">
        <v>78</v>
      </c>
      <c r="AZ834" t="s">
        <v>78</v>
      </c>
      <c r="BA834" t="s">
        <v>78</v>
      </c>
      <c r="BB834" t="s">
        <v>78</v>
      </c>
      <c r="BC834" t="s">
        <v>78</v>
      </c>
      <c r="BD834" t="s">
        <v>55</v>
      </c>
      <c r="BE834" t="s">
        <v>78</v>
      </c>
      <c r="BF834" t="s">
        <v>78</v>
      </c>
      <c r="BG834" t="s">
        <v>78</v>
      </c>
      <c r="BH834" t="s">
        <v>78</v>
      </c>
      <c r="BI834" t="s">
        <v>78</v>
      </c>
      <c r="BJ834" t="s">
        <v>78</v>
      </c>
      <c r="BK834" t="s">
        <v>78</v>
      </c>
      <c r="BL834" t="s">
        <v>78</v>
      </c>
      <c r="BM834" t="s">
        <v>78</v>
      </c>
      <c r="BN834" t="s">
        <v>55</v>
      </c>
      <c r="BO834" t="s">
        <v>55</v>
      </c>
      <c r="BP834" t="s">
        <v>78</v>
      </c>
      <c r="BQ834" t="s">
        <v>4468</v>
      </c>
      <c r="BR834">
        <v>1800</v>
      </c>
      <c r="BS834" s="45">
        <v>40351</v>
      </c>
      <c r="BT834" s="45">
        <v>40738</v>
      </c>
    </row>
    <row r="835" spans="1:72" x14ac:dyDescent="0.25">
      <c r="A835">
        <v>832</v>
      </c>
      <c r="B835">
        <v>58144</v>
      </c>
      <c r="C835">
        <v>60711</v>
      </c>
      <c r="D835" t="s">
        <v>4032</v>
      </c>
      <c r="E835" t="s">
        <v>7386</v>
      </c>
      <c r="F835">
        <v>0</v>
      </c>
      <c r="H835">
        <v>0</v>
      </c>
      <c r="J835">
        <v>0</v>
      </c>
      <c r="N835" t="s">
        <v>4423</v>
      </c>
      <c r="O835">
        <v>2154828</v>
      </c>
      <c r="P835">
        <v>6286046</v>
      </c>
      <c r="Q835">
        <v>3</v>
      </c>
      <c r="R835">
        <v>37.908900000000003</v>
      </c>
      <c r="S835">
        <v>-121.4554</v>
      </c>
      <c r="T835" t="s">
        <v>58</v>
      </c>
      <c r="U835" t="s">
        <v>7387</v>
      </c>
      <c r="V835" t="s">
        <v>87</v>
      </c>
      <c r="W835" t="s">
        <v>87</v>
      </c>
      <c r="X835" t="s">
        <v>4474</v>
      </c>
      <c r="Y835" t="s">
        <v>59</v>
      </c>
      <c r="Z835" t="s">
        <v>4853</v>
      </c>
      <c r="AA835" t="s">
        <v>3318</v>
      </c>
      <c r="AB835" t="s">
        <v>7388</v>
      </c>
      <c r="AC835">
        <v>41668</v>
      </c>
      <c r="AD835" t="s">
        <v>4476</v>
      </c>
      <c r="AE835" t="s">
        <v>3435</v>
      </c>
      <c r="AF835" t="s">
        <v>4905</v>
      </c>
      <c r="AG835" t="s">
        <v>4033</v>
      </c>
      <c r="AH835" t="s">
        <v>7389</v>
      </c>
      <c r="AJ835" t="s">
        <v>4033</v>
      </c>
      <c r="AK835">
        <v>1</v>
      </c>
      <c r="AL835" t="s">
        <v>4474</v>
      </c>
      <c r="AM835" t="s">
        <v>78</v>
      </c>
      <c r="AN835">
        <v>180400030502</v>
      </c>
      <c r="AO835" t="s">
        <v>78</v>
      </c>
      <c r="AP835">
        <v>97</v>
      </c>
      <c r="AQ835" t="s">
        <v>78</v>
      </c>
      <c r="AR835" t="s">
        <v>4430</v>
      </c>
      <c r="AS835" t="s">
        <v>4431</v>
      </c>
      <c r="AT835" t="s">
        <v>78</v>
      </c>
      <c r="AU835" t="s">
        <v>78</v>
      </c>
      <c r="AV835" t="s">
        <v>78</v>
      </c>
      <c r="AW835" t="s">
        <v>78</v>
      </c>
      <c r="AX835" t="s">
        <v>78</v>
      </c>
      <c r="AY835" t="s">
        <v>78</v>
      </c>
      <c r="AZ835" t="s">
        <v>78</v>
      </c>
      <c r="BA835" t="s">
        <v>78</v>
      </c>
      <c r="BB835" t="s">
        <v>78</v>
      </c>
      <c r="BC835" t="s">
        <v>78</v>
      </c>
      <c r="BD835" t="s">
        <v>55</v>
      </c>
      <c r="BE835" t="s">
        <v>78</v>
      </c>
      <c r="BF835" t="s">
        <v>78</v>
      </c>
      <c r="BG835" t="s">
        <v>78</v>
      </c>
      <c r="BH835" t="s">
        <v>78</v>
      </c>
      <c r="BI835" t="s">
        <v>78</v>
      </c>
      <c r="BJ835" t="s">
        <v>78</v>
      </c>
      <c r="BK835" t="s">
        <v>78</v>
      </c>
      <c r="BL835" t="s">
        <v>78</v>
      </c>
      <c r="BM835" t="s">
        <v>78</v>
      </c>
      <c r="BN835" t="s">
        <v>55</v>
      </c>
      <c r="BO835" t="s">
        <v>55</v>
      </c>
      <c r="BP835" t="s">
        <v>78</v>
      </c>
      <c r="BQ835" t="s">
        <v>4432</v>
      </c>
      <c r="BR835">
        <v>1800</v>
      </c>
      <c r="BS835" s="45">
        <v>40361</v>
      </c>
      <c r="BT835" s="45">
        <v>41544</v>
      </c>
    </row>
    <row r="836" spans="1:72" x14ac:dyDescent="0.25">
      <c r="A836">
        <v>833</v>
      </c>
      <c r="B836">
        <v>17035</v>
      </c>
      <c r="C836">
        <v>45162</v>
      </c>
      <c r="D836" t="s">
        <v>270</v>
      </c>
      <c r="E836" t="s">
        <v>7390</v>
      </c>
      <c r="F836">
        <v>3</v>
      </c>
      <c r="G836" t="s">
        <v>87</v>
      </c>
      <c r="H836">
        <v>16</v>
      </c>
      <c r="I836" t="s">
        <v>4421</v>
      </c>
      <c r="J836">
        <v>24</v>
      </c>
      <c r="L836" t="s">
        <v>4435</v>
      </c>
      <c r="M836" t="s">
        <v>4434</v>
      </c>
      <c r="N836" t="s">
        <v>4423</v>
      </c>
      <c r="O836">
        <v>2220900.1064200001</v>
      </c>
      <c r="P836">
        <v>6657270.3961800002</v>
      </c>
      <c r="Q836">
        <v>3</v>
      </c>
      <c r="R836">
        <v>38.093766359999996</v>
      </c>
      <c r="S836">
        <v>-120.16778943</v>
      </c>
      <c r="U836" t="s">
        <v>269</v>
      </c>
      <c r="V836" t="s">
        <v>87</v>
      </c>
      <c r="W836" t="s">
        <v>87</v>
      </c>
      <c r="X836" t="s">
        <v>365</v>
      </c>
      <c r="Y836" t="s">
        <v>267</v>
      </c>
      <c r="Z836" t="s">
        <v>7391</v>
      </c>
      <c r="AC836">
        <v>39354</v>
      </c>
      <c r="AE836" t="s">
        <v>4522</v>
      </c>
      <c r="AF836" t="s">
        <v>7392</v>
      </c>
      <c r="AG836" t="s">
        <v>243</v>
      </c>
      <c r="AH836" t="s">
        <v>7393</v>
      </c>
      <c r="AI836" t="s">
        <v>7394</v>
      </c>
      <c r="AJ836" t="s">
        <v>243</v>
      </c>
      <c r="AK836">
        <v>1</v>
      </c>
      <c r="AL836" t="s">
        <v>365</v>
      </c>
      <c r="AM836" t="s">
        <v>78</v>
      </c>
      <c r="AN836">
        <v>180400100502</v>
      </c>
      <c r="AO836" t="s">
        <v>78</v>
      </c>
      <c r="AP836" t="s">
        <v>78</v>
      </c>
      <c r="AQ836" t="s">
        <v>78</v>
      </c>
      <c r="AR836" t="s">
        <v>4430</v>
      </c>
      <c r="AS836" t="s">
        <v>4431</v>
      </c>
      <c r="AT836" t="s">
        <v>78</v>
      </c>
      <c r="AU836" t="s">
        <v>78</v>
      </c>
      <c r="AV836" t="s">
        <v>55</v>
      </c>
      <c r="AW836" t="s">
        <v>78</v>
      </c>
      <c r="AX836" t="s">
        <v>78</v>
      </c>
      <c r="AY836" t="s">
        <v>78</v>
      </c>
      <c r="AZ836" t="s">
        <v>78</v>
      </c>
      <c r="BA836" t="s">
        <v>78</v>
      </c>
      <c r="BB836" t="s">
        <v>78</v>
      </c>
      <c r="BC836" t="s">
        <v>78</v>
      </c>
      <c r="BD836" t="s">
        <v>55</v>
      </c>
      <c r="BE836" t="s">
        <v>78</v>
      </c>
      <c r="BF836" t="s">
        <v>78</v>
      </c>
      <c r="BG836" t="s">
        <v>78</v>
      </c>
      <c r="BH836" t="s">
        <v>78</v>
      </c>
      <c r="BI836" t="s">
        <v>55</v>
      </c>
      <c r="BJ836" t="s">
        <v>78</v>
      </c>
      <c r="BK836" t="s">
        <v>78</v>
      </c>
      <c r="BL836" t="s">
        <v>78</v>
      </c>
      <c r="BM836" t="s">
        <v>78</v>
      </c>
      <c r="BN836" t="s">
        <v>78</v>
      </c>
      <c r="BO836" t="s">
        <v>55</v>
      </c>
      <c r="BP836" t="s">
        <v>78</v>
      </c>
      <c r="BQ836" t="s">
        <v>4432</v>
      </c>
      <c r="BR836">
        <v>1851</v>
      </c>
      <c r="BS836" s="45" t="s">
        <v>78</v>
      </c>
      <c r="BT836" s="45">
        <v>24473</v>
      </c>
    </row>
    <row r="837" spans="1:72" x14ac:dyDescent="0.25">
      <c r="A837">
        <v>834</v>
      </c>
      <c r="B837">
        <v>45591</v>
      </c>
      <c r="C837">
        <v>53221</v>
      </c>
      <c r="D837" t="s">
        <v>1397</v>
      </c>
      <c r="E837" t="s">
        <v>7395</v>
      </c>
      <c r="F837">
        <v>4</v>
      </c>
      <c r="G837" t="s">
        <v>87</v>
      </c>
      <c r="H837">
        <v>3</v>
      </c>
      <c r="I837" t="s">
        <v>4421</v>
      </c>
      <c r="J837">
        <v>2</v>
      </c>
      <c r="N837" t="s">
        <v>4423</v>
      </c>
      <c r="O837">
        <v>1845197</v>
      </c>
      <c r="P837">
        <v>6675436</v>
      </c>
      <c r="Q837">
        <v>2</v>
      </c>
      <c r="R837">
        <v>38.228299999999997</v>
      </c>
      <c r="S837">
        <v>-121.604</v>
      </c>
      <c r="T837" t="s">
        <v>216</v>
      </c>
      <c r="U837" t="s">
        <v>1074</v>
      </c>
      <c r="V837" t="s">
        <v>87</v>
      </c>
      <c r="W837" t="s">
        <v>87</v>
      </c>
      <c r="X837" t="s">
        <v>4538</v>
      </c>
      <c r="Y837" t="s">
        <v>77</v>
      </c>
      <c r="Z837" t="s">
        <v>4613</v>
      </c>
      <c r="AA837" t="s">
        <v>7396</v>
      </c>
      <c r="AB837" t="s">
        <v>7397</v>
      </c>
      <c r="AC837">
        <v>40743</v>
      </c>
      <c r="AD837" t="s">
        <v>4476</v>
      </c>
      <c r="AE837" t="s">
        <v>4540</v>
      </c>
      <c r="AF837" t="s">
        <v>4546</v>
      </c>
      <c r="AG837" t="s">
        <v>1398</v>
      </c>
      <c r="AH837" t="s">
        <v>7398</v>
      </c>
      <c r="AI837" t="s">
        <v>5122</v>
      </c>
      <c r="AJ837" t="s">
        <v>1399</v>
      </c>
      <c r="AK837">
        <v>1</v>
      </c>
      <c r="AL837" t="s">
        <v>4538</v>
      </c>
      <c r="AM837" t="s">
        <v>78</v>
      </c>
      <c r="AN837">
        <v>180201630606</v>
      </c>
      <c r="AO837" t="s">
        <v>78</v>
      </c>
      <c r="AP837">
        <v>83</v>
      </c>
      <c r="AQ837" t="s">
        <v>78</v>
      </c>
      <c r="AR837" t="s">
        <v>4430</v>
      </c>
      <c r="AS837" t="s">
        <v>4431</v>
      </c>
      <c r="AT837" t="s">
        <v>78</v>
      </c>
      <c r="AU837" t="s">
        <v>78</v>
      </c>
      <c r="AV837" t="s">
        <v>78</v>
      </c>
      <c r="AW837" t="s">
        <v>78</v>
      </c>
      <c r="AX837" t="s">
        <v>78</v>
      </c>
      <c r="AY837" t="s">
        <v>78</v>
      </c>
      <c r="AZ837" t="s">
        <v>78</v>
      </c>
      <c r="BA837" t="s">
        <v>78</v>
      </c>
      <c r="BB837" t="s">
        <v>78</v>
      </c>
      <c r="BC837" t="s">
        <v>78</v>
      </c>
      <c r="BD837" t="s">
        <v>55</v>
      </c>
      <c r="BE837" t="s">
        <v>78</v>
      </c>
      <c r="BF837" t="s">
        <v>78</v>
      </c>
      <c r="BG837" t="s">
        <v>78</v>
      </c>
      <c r="BH837" t="s">
        <v>78</v>
      </c>
      <c r="BI837" t="s">
        <v>78</v>
      </c>
      <c r="BJ837" t="s">
        <v>78</v>
      </c>
      <c r="BK837" t="s">
        <v>78</v>
      </c>
      <c r="BL837" t="s">
        <v>78</v>
      </c>
      <c r="BM837" t="s">
        <v>78</v>
      </c>
      <c r="BN837" t="s">
        <v>55</v>
      </c>
      <c r="BO837" t="s">
        <v>55</v>
      </c>
      <c r="BP837" t="s">
        <v>78</v>
      </c>
      <c r="BQ837" t="s">
        <v>4432</v>
      </c>
      <c r="BR837">
        <v>1800</v>
      </c>
      <c r="BS837" s="45">
        <v>40365</v>
      </c>
      <c r="BT837" s="45">
        <v>40743</v>
      </c>
    </row>
    <row r="838" spans="1:72" x14ac:dyDescent="0.25">
      <c r="A838">
        <v>835</v>
      </c>
      <c r="B838">
        <v>46274</v>
      </c>
      <c r="C838">
        <v>53650</v>
      </c>
      <c r="D838" t="s">
        <v>1720</v>
      </c>
      <c r="E838" t="s">
        <v>7399</v>
      </c>
      <c r="F838">
        <v>0</v>
      </c>
      <c r="H838">
        <v>0</v>
      </c>
      <c r="J838">
        <v>0</v>
      </c>
      <c r="O838">
        <v>2177669</v>
      </c>
      <c r="P838">
        <v>6269798</v>
      </c>
      <c r="Q838">
        <v>3</v>
      </c>
      <c r="R838">
        <v>37.971200000000003</v>
      </c>
      <c r="S838">
        <v>-121.5125</v>
      </c>
      <c r="T838" t="s">
        <v>1373</v>
      </c>
      <c r="U838" t="s">
        <v>692</v>
      </c>
      <c r="V838" t="s">
        <v>87</v>
      </c>
      <c r="W838" t="s">
        <v>87</v>
      </c>
      <c r="X838" t="s">
        <v>4474</v>
      </c>
      <c r="Y838" t="s">
        <v>59</v>
      </c>
      <c r="Z838" t="s">
        <v>4242</v>
      </c>
      <c r="AA838" t="s">
        <v>1724</v>
      </c>
      <c r="AB838" t="s">
        <v>7400</v>
      </c>
      <c r="AC838">
        <v>40829</v>
      </c>
      <c r="AD838" t="s">
        <v>4476</v>
      </c>
      <c r="AE838" t="s">
        <v>3435</v>
      </c>
      <c r="AF838" t="s">
        <v>4927</v>
      </c>
      <c r="AG838" t="s">
        <v>1721</v>
      </c>
      <c r="AH838" t="s">
        <v>7401</v>
      </c>
      <c r="AJ838" t="s">
        <v>1722</v>
      </c>
      <c r="AK838">
        <v>1</v>
      </c>
      <c r="AL838" t="s">
        <v>4474</v>
      </c>
      <c r="AM838" t="s">
        <v>78</v>
      </c>
      <c r="AN838">
        <v>180400030906</v>
      </c>
      <c r="AO838" t="s">
        <v>78</v>
      </c>
      <c r="AP838">
        <v>93.9</v>
      </c>
      <c r="AQ838" t="s">
        <v>78</v>
      </c>
      <c r="AR838" t="s">
        <v>4430</v>
      </c>
      <c r="AS838" t="s">
        <v>4431</v>
      </c>
      <c r="AT838" t="s">
        <v>78</v>
      </c>
      <c r="AU838" t="s">
        <v>78</v>
      </c>
      <c r="AV838" t="s">
        <v>78</v>
      </c>
      <c r="AW838" t="s">
        <v>78</v>
      </c>
      <c r="AX838" t="s">
        <v>78</v>
      </c>
      <c r="AY838" t="s">
        <v>78</v>
      </c>
      <c r="AZ838" t="s">
        <v>78</v>
      </c>
      <c r="BA838" t="s">
        <v>78</v>
      </c>
      <c r="BB838" t="s">
        <v>78</v>
      </c>
      <c r="BC838" t="s">
        <v>78</v>
      </c>
      <c r="BD838" t="s">
        <v>55</v>
      </c>
      <c r="BE838" t="s">
        <v>78</v>
      </c>
      <c r="BF838" t="s">
        <v>78</v>
      </c>
      <c r="BG838" t="s">
        <v>78</v>
      </c>
      <c r="BH838" t="s">
        <v>78</v>
      </c>
      <c r="BI838" t="s">
        <v>78</v>
      </c>
      <c r="BJ838" t="s">
        <v>78</v>
      </c>
      <c r="BK838" t="s">
        <v>78</v>
      </c>
      <c r="BL838" t="s">
        <v>78</v>
      </c>
      <c r="BM838" t="s">
        <v>78</v>
      </c>
      <c r="BN838" t="s">
        <v>55</v>
      </c>
      <c r="BO838" t="s">
        <v>55</v>
      </c>
      <c r="BP838" t="s">
        <v>78</v>
      </c>
      <c r="BQ838" t="s">
        <v>4468</v>
      </c>
      <c r="BR838">
        <v>1800</v>
      </c>
      <c r="BS838" s="45">
        <v>40353</v>
      </c>
      <c r="BT838" s="45">
        <v>40829</v>
      </c>
    </row>
    <row r="839" spans="1:72" x14ac:dyDescent="0.25">
      <c r="A839">
        <v>836</v>
      </c>
      <c r="B839">
        <v>47248</v>
      </c>
      <c r="C839">
        <v>54397</v>
      </c>
      <c r="D839" t="s">
        <v>2885</v>
      </c>
      <c r="E839" t="s">
        <v>7402</v>
      </c>
      <c r="F839">
        <v>2</v>
      </c>
      <c r="G839" t="s">
        <v>4420</v>
      </c>
      <c r="H839">
        <v>4</v>
      </c>
      <c r="I839" t="s">
        <v>4421</v>
      </c>
      <c r="J839">
        <v>3</v>
      </c>
      <c r="L839" t="s">
        <v>4422</v>
      </c>
      <c r="N839" t="s">
        <v>4423</v>
      </c>
      <c r="O839">
        <v>2112969</v>
      </c>
      <c r="P839">
        <v>6267949</v>
      </c>
      <c r="Q839">
        <v>3</v>
      </c>
      <c r="R839">
        <v>37.793399999999998</v>
      </c>
      <c r="S839">
        <v>-121.51649999999999</v>
      </c>
      <c r="T839" t="s">
        <v>1634</v>
      </c>
      <c r="U839" t="s">
        <v>627</v>
      </c>
      <c r="V839" t="s">
        <v>87</v>
      </c>
      <c r="W839" t="s">
        <v>87</v>
      </c>
      <c r="X839" t="s">
        <v>4474</v>
      </c>
      <c r="Y839" t="s">
        <v>59</v>
      </c>
      <c r="Z839" t="s">
        <v>5217</v>
      </c>
      <c r="AA839" t="s">
        <v>2887</v>
      </c>
      <c r="AB839" t="s">
        <v>69</v>
      </c>
      <c r="AC839">
        <v>40904</v>
      </c>
      <c r="AD839" t="s">
        <v>4476</v>
      </c>
      <c r="AE839" t="s">
        <v>3435</v>
      </c>
      <c r="AF839" t="s">
        <v>4960</v>
      </c>
      <c r="AG839" t="s">
        <v>2886</v>
      </c>
      <c r="AH839" t="s">
        <v>6734</v>
      </c>
      <c r="AI839" t="s">
        <v>6735</v>
      </c>
      <c r="AJ839" t="s">
        <v>2886</v>
      </c>
      <c r="AK839">
        <v>1</v>
      </c>
      <c r="AL839" t="s">
        <v>4474</v>
      </c>
      <c r="AM839" t="s">
        <v>78</v>
      </c>
      <c r="AN839">
        <v>180400030605</v>
      </c>
      <c r="AO839" t="s">
        <v>78</v>
      </c>
      <c r="AP839">
        <v>761</v>
      </c>
      <c r="AQ839" t="s">
        <v>78</v>
      </c>
      <c r="AR839" t="s">
        <v>4430</v>
      </c>
      <c r="AS839" t="s">
        <v>4431</v>
      </c>
      <c r="AT839" t="s">
        <v>78</v>
      </c>
      <c r="AU839" t="s">
        <v>78</v>
      </c>
      <c r="AV839" t="s">
        <v>78</v>
      </c>
      <c r="AW839" t="s">
        <v>78</v>
      </c>
      <c r="AX839" t="s">
        <v>78</v>
      </c>
      <c r="AY839" t="s">
        <v>78</v>
      </c>
      <c r="AZ839" t="s">
        <v>78</v>
      </c>
      <c r="BA839" t="s">
        <v>78</v>
      </c>
      <c r="BB839" t="s">
        <v>78</v>
      </c>
      <c r="BC839" t="s">
        <v>78</v>
      </c>
      <c r="BD839" t="s">
        <v>55</v>
      </c>
      <c r="BE839" t="s">
        <v>78</v>
      </c>
      <c r="BF839" t="s">
        <v>78</v>
      </c>
      <c r="BG839" t="s">
        <v>78</v>
      </c>
      <c r="BH839" t="s">
        <v>78</v>
      </c>
      <c r="BI839" t="s">
        <v>78</v>
      </c>
      <c r="BJ839" t="s">
        <v>78</v>
      </c>
      <c r="BK839" t="s">
        <v>78</v>
      </c>
      <c r="BL839" t="s">
        <v>78</v>
      </c>
      <c r="BM839" t="s">
        <v>78</v>
      </c>
      <c r="BN839" t="s">
        <v>55</v>
      </c>
      <c r="BO839" t="s">
        <v>55</v>
      </c>
      <c r="BP839" t="s">
        <v>78</v>
      </c>
      <c r="BQ839" t="s">
        <v>4468</v>
      </c>
      <c r="BR839">
        <v>1800</v>
      </c>
      <c r="BS839" s="45">
        <v>40359</v>
      </c>
      <c r="BT839" s="45">
        <v>40896</v>
      </c>
    </row>
    <row r="840" spans="1:72" x14ac:dyDescent="0.25">
      <c r="A840">
        <v>837</v>
      </c>
      <c r="B840">
        <v>48217</v>
      </c>
      <c r="C840">
        <v>54874</v>
      </c>
      <c r="D840" t="s">
        <v>3644</v>
      </c>
      <c r="E840" t="s">
        <v>7403</v>
      </c>
      <c r="F840">
        <v>0</v>
      </c>
      <c r="H840">
        <v>0</v>
      </c>
      <c r="J840">
        <v>0</v>
      </c>
      <c r="O840">
        <v>2127651</v>
      </c>
      <c r="P840">
        <v>6258495</v>
      </c>
      <c r="Q840">
        <v>3</v>
      </c>
      <c r="R840">
        <v>37.833500000000001</v>
      </c>
      <c r="S840">
        <v>-121.5498</v>
      </c>
      <c r="T840" t="s">
        <v>1634</v>
      </c>
      <c r="U840" t="s">
        <v>627</v>
      </c>
      <c r="V840" t="s">
        <v>87</v>
      </c>
      <c r="W840" t="s">
        <v>87</v>
      </c>
      <c r="X840" t="s">
        <v>4474</v>
      </c>
      <c r="Y840" t="s">
        <v>94</v>
      </c>
      <c r="Z840" t="s">
        <v>5217</v>
      </c>
      <c r="AA840" t="s">
        <v>3645</v>
      </c>
      <c r="AB840" t="s">
        <v>69</v>
      </c>
      <c r="AC840">
        <v>40962</v>
      </c>
      <c r="AD840" t="s">
        <v>4476</v>
      </c>
      <c r="AE840" t="s">
        <v>3435</v>
      </c>
      <c r="AF840" t="s">
        <v>4960</v>
      </c>
      <c r="AG840" t="s">
        <v>3633</v>
      </c>
      <c r="AH840" t="s">
        <v>7404</v>
      </c>
      <c r="AJ840" t="s">
        <v>3634</v>
      </c>
      <c r="AK840">
        <v>1</v>
      </c>
      <c r="AL840" t="s">
        <v>4474</v>
      </c>
      <c r="AM840" t="s">
        <v>78</v>
      </c>
      <c r="AN840">
        <v>180400030605</v>
      </c>
      <c r="AO840" t="s">
        <v>78</v>
      </c>
      <c r="AP840">
        <v>894</v>
      </c>
      <c r="AQ840" t="s">
        <v>78</v>
      </c>
      <c r="AR840" t="s">
        <v>4430</v>
      </c>
      <c r="AS840" t="s">
        <v>4431</v>
      </c>
      <c r="AT840" t="s">
        <v>78</v>
      </c>
      <c r="AU840" t="s">
        <v>78</v>
      </c>
      <c r="AV840" t="s">
        <v>78</v>
      </c>
      <c r="AW840" t="s">
        <v>78</v>
      </c>
      <c r="AX840" t="s">
        <v>78</v>
      </c>
      <c r="AY840" t="s">
        <v>78</v>
      </c>
      <c r="AZ840" t="s">
        <v>78</v>
      </c>
      <c r="BA840" t="s">
        <v>78</v>
      </c>
      <c r="BB840" t="s">
        <v>78</v>
      </c>
      <c r="BC840" t="s">
        <v>78</v>
      </c>
      <c r="BD840" t="s">
        <v>55</v>
      </c>
      <c r="BE840" t="s">
        <v>78</v>
      </c>
      <c r="BF840" t="s">
        <v>78</v>
      </c>
      <c r="BG840" t="s">
        <v>78</v>
      </c>
      <c r="BH840" t="s">
        <v>78</v>
      </c>
      <c r="BI840" t="s">
        <v>78</v>
      </c>
      <c r="BJ840" t="s">
        <v>78</v>
      </c>
      <c r="BK840" t="s">
        <v>78</v>
      </c>
      <c r="BL840" t="s">
        <v>78</v>
      </c>
      <c r="BM840" t="s">
        <v>78</v>
      </c>
      <c r="BN840" t="s">
        <v>55</v>
      </c>
      <c r="BO840" t="s">
        <v>55</v>
      </c>
      <c r="BP840" t="s">
        <v>78</v>
      </c>
      <c r="BQ840" t="s">
        <v>4432</v>
      </c>
      <c r="BR840">
        <v>1800</v>
      </c>
      <c r="BS840" s="45">
        <v>40361</v>
      </c>
      <c r="BT840" s="45">
        <v>40911</v>
      </c>
    </row>
    <row r="841" spans="1:72" x14ac:dyDescent="0.25">
      <c r="A841">
        <v>838</v>
      </c>
      <c r="B841">
        <v>48753</v>
      </c>
      <c r="C841">
        <v>56013</v>
      </c>
      <c r="D841" t="s">
        <v>3763</v>
      </c>
      <c r="E841" t="s">
        <v>7405</v>
      </c>
      <c r="F841">
        <v>0</v>
      </c>
      <c r="H841">
        <v>0</v>
      </c>
      <c r="J841">
        <v>0</v>
      </c>
      <c r="N841" t="s">
        <v>4423</v>
      </c>
      <c r="O841">
        <v>2203709</v>
      </c>
      <c r="P841">
        <v>6264470</v>
      </c>
      <c r="Q841">
        <v>3</v>
      </c>
      <c r="R841">
        <v>38.042499999999997</v>
      </c>
      <c r="S841">
        <v>-121.532</v>
      </c>
      <c r="T841" t="s">
        <v>1634</v>
      </c>
      <c r="U841" t="s">
        <v>604</v>
      </c>
      <c r="V841" t="s">
        <v>87</v>
      </c>
      <c r="W841" t="s">
        <v>87</v>
      </c>
      <c r="X841" t="s">
        <v>4474</v>
      </c>
      <c r="Y841" t="s">
        <v>59</v>
      </c>
      <c r="Z841" t="s">
        <v>4342</v>
      </c>
      <c r="AA841" t="s">
        <v>3736</v>
      </c>
      <c r="AB841" t="s">
        <v>6000</v>
      </c>
      <c r="AC841">
        <v>41003</v>
      </c>
      <c r="AD841" t="s">
        <v>4476</v>
      </c>
      <c r="AE841" t="s">
        <v>3435</v>
      </c>
      <c r="AF841" t="s">
        <v>4927</v>
      </c>
      <c r="AG841" t="s">
        <v>3725</v>
      </c>
      <c r="AH841" t="s">
        <v>5785</v>
      </c>
      <c r="AJ841" t="s">
        <v>3725</v>
      </c>
      <c r="AK841">
        <v>1</v>
      </c>
      <c r="AL841" t="s">
        <v>4474</v>
      </c>
      <c r="AM841" t="s">
        <v>78</v>
      </c>
      <c r="AN841">
        <v>180400030906</v>
      </c>
      <c r="AO841" t="s">
        <v>78</v>
      </c>
      <c r="AP841">
        <v>379.6</v>
      </c>
      <c r="AQ841" t="s">
        <v>78</v>
      </c>
      <c r="AR841" t="s">
        <v>4430</v>
      </c>
      <c r="AS841" t="s">
        <v>4431</v>
      </c>
      <c r="AT841" t="s">
        <v>78</v>
      </c>
      <c r="AU841" t="s">
        <v>78</v>
      </c>
      <c r="AV841" t="s">
        <v>78</v>
      </c>
      <c r="AW841" t="s">
        <v>78</v>
      </c>
      <c r="AX841" t="s">
        <v>78</v>
      </c>
      <c r="AY841" t="s">
        <v>78</v>
      </c>
      <c r="AZ841" t="s">
        <v>78</v>
      </c>
      <c r="BA841" t="s">
        <v>78</v>
      </c>
      <c r="BB841" t="s">
        <v>78</v>
      </c>
      <c r="BC841" t="s">
        <v>78</v>
      </c>
      <c r="BD841" t="s">
        <v>55</v>
      </c>
      <c r="BE841" t="s">
        <v>78</v>
      </c>
      <c r="BF841" t="s">
        <v>78</v>
      </c>
      <c r="BG841" t="s">
        <v>78</v>
      </c>
      <c r="BH841" t="s">
        <v>78</v>
      </c>
      <c r="BI841" t="s">
        <v>78</v>
      </c>
      <c r="BJ841" t="s">
        <v>78</v>
      </c>
      <c r="BK841" t="s">
        <v>78</v>
      </c>
      <c r="BL841" t="s">
        <v>78</v>
      </c>
      <c r="BM841" t="s">
        <v>78</v>
      </c>
      <c r="BN841" t="s">
        <v>55</v>
      </c>
      <c r="BO841" t="s">
        <v>55</v>
      </c>
      <c r="BP841" t="s">
        <v>78</v>
      </c>
      <c r="BQ841" t="s">
        <v>4432</v>
      </c>
      <c r="BR841">
        <v>1800</v>
      </c>
      <c r="BS841" s="45">
        <v>40358</v>
      </c>
      <c r="BT841" s="45">
        <v>40998</v>
      </c>
    </row>
    <row r="842" spans="1:72" x14ac:dyDescent="0.25">
      <c r="A842">
        <v>839</v>
      </c>
      <c r="B842">
        <v>51703</v>
      </c>
      <c r="C842">
        <v>56611</v>
      </c>
      <c r="D842" t="s">
        <v>1610</v>
      </c>
      <c r="E842" t="s">
        <v>7406</v>
      </c>
      <c r="F842">
        <v>5</v>
      </c>
      <c r="G842" t="s">
        <v>87</v>
      </c>
      <c r="H842">
        <v>3</v>
      </c>
      <c r="I842" t="s">
        <v>4421</v>
      </c>
      <c r="J842">
        <v>28</v>
      </c>
      <c r="N842" t="s">
        <v>4423</v>
      </c>
      <c r="O842">
        <v>1855364</v>
      </c>
      <c r="P842">
        <v>6661763</v>
      </c>
      <c r="Q842">
        <v>2</v>
      </c>
      <c r="R842">
        <v>38.256300000000003</v>
      </c>
      <c r="S842">
        <v>-121.6514</v>
      </c>
      <c r="T842" t="s">
        <v>137</v>
      </c>
      <c r="U842" t="s">
        <v>1611</v>
      </c>
      <c r="V842" t="s">
        <v>87</v>
      </c>
      <c r="W842" t="s">
        <v>87</v>
      </c>
      <c r="X842" t="s">
        <v>4538</v>
      </c>
      <c r="Y842" t="s">
        <v>77</v>
      </c>
      <c r="Z842" t="s">
        <v>4551</v>
      </c>
      <c r="AB842" t="s">
        <v>7407</v>
      </c>
      <c r="AC842">
        <v>41254</v>
      </c>
      <c r="AD842" t="s">
        <v>4476</v>
      </c>
      <c r="AE842" t="s">
        <v>4540</v>
      </c>
      <c r="AF842" t="s">
        <v>4546</v>
      </c>
      <c r="AG842" t="s">
        <v>1588</v>
      </c>
      <c r="AH842" t="s">
        <v>7408</v>
      </c>
      <c r="AI842" t="s">
        <v>7409</v>
      </c>
      <c r="AJ842" t="s">
        <v>1589</v>
      </c>
      <c r="AK842">
        <v>1</v>
      </c>
      <c r="AL842" t="s">
        <v>4538</v>
      </c>
      <c r="AM842" t="s">
        <v>78</v>
      </c>
      <c r="AN842">
        <v>180201630606</v>
      </c>
      <c r="AO842" t="s">
        <v>78</v>
      </c>
      <c r="AP842">
        <v>831</v>
      </c>
      <c r="AQ842" t="s">
        <v>78</v>
      </c>
      <c r="AR842" t="s">
        <v>4430</v>
      </c>
      <c r="AS842" t="s">
        <v>4431</v>
      </c>
      <c r="AT842" t="s">
        <v>78</v>
      </c>
      <c r="AU842" t="s">
        <v>78</v>
      </c>
      <c r="AV842" t="s">
        <v>78</v>
      </c>
      <c r="AW842" t="s">
        <v>78</v>
      </c>
      <c r="AX842" t="s">
        <v>78</v>
      </c>
      <c r="AY842" t="s">
        <v>78</v>
      </c>
      <c r="AZ842" t="s">
        <v>78</v>
      </c>
      <c r="BA842" t="s">
        <v>78</v>
      </c>
      <c r="BB842" t="s">
        <v>78</v>
      </c>
      <c r="BC842" t="s">
        <v>78</v>
      </c>
      <c r="BD842" t="s">
        <v>55</v>
      </c>
      <c r="BE842" t="s">
        <v>78</v>
      </c>
      <c r="BF842" t="s">
        <v>78</v>
      </c>
      <c r="BG842" t="s">
        <v>78</v>
      </c>
      <c r="BH842" t="s">
        <v>78</v>
      </c>
      <c r="BI842" t="s">
        <v>78</v>
      </c>
      <c r="BJ842" t="s">
        <v>78</v>
      </c>
      <c r="BK842" t="s">
        <v>78</v>
      </c>
      <c r="BL842" t="s">
        <v>78</v>
      </c>
      <c r="BM842" t="s">
        <v>78</v>
      </c>
      <c r="BN842" t="s">
        <v>55</v>
      </c>
      <c r="BO842" t="s">
        <v>78</v>
      </c>
      <c r="BP842" t="s">
        <v>78</v>
      </c>
      <c r="BQ842" t="s">
        <v>4432</v>
      </c>
      <c r="BR842">
        <v>1800</v>
      </c>
      <c r="BS842" s="45">
        <v>40354</v>
      </c>
      <c r="BT842" s="45">
        <v>41043</v>
      </c>
    </row>
    <row r="843" spans="1:72" x14ac:dyDescent="0.25">
      <c r="A843">
        <v>840</v>
      </c>
      <c r="B843">
        <v>53428</v>
      </c>
      <c r="C843">
        <v>57325</v>
      </c>
      <c r="D843" t="s">
        <v>3442</v>
      </c>
      <c r="E843" t="s">
        <v>7410</v>
      </c>
      <c r="F843">
        <v>0</v>
      </c>
      <c r="H843">
        <v>0</v>
      </c>
      <c r="J843">
        <v>0</v>
      </c>
      <c r="O843">
        <v>1849018</v>
      </c>
      <c r="P843">
        <v>6685910</v>
      </c>
      <c r="Q843">
        <v>2</v>
      </c>
      <c r="R843">
        <v>38.238599999999998</v>
      </c>
      <c r="S843">
        <v>-121.56740000000001</v>
      </c>
      <c r="U843" t="s">
        <v>137</v>
      </c>
      <c r="V843" t="s">
        <v>87</v>
      </c>
      <c r="W843" t="s">
        <v>87</v>
      </c>
      <c r="X843" t="s">
        <v>4538</v>
      </c>
      <c r="Y843" t="s">
        <v>341</v>
      </c>
      <c r="Z843" t="s">
        <v>4613</v>
      </c>
      <c r="AC843">
        <v>41327</v>
      </c>
      <c r="AD843" t="s">
        <v>4476</v>
      </c>
      <c r="AE843" t="s">
        <v>4540</v>
      </c>
      <c r="AF843" t="s">
        <v>4541</v>
      </c>
      <c r="AG843" t="s">
        <v>3434</v>
      </c>
      <c r="AH843" t="s">
        <v>7411</v>
      </c>
      <c r="AJ843" t="s">
        <v>3434</v>
      </c>
      <c r="AK843">
        <v>1</v>
      </c>
      <c r="AL843" t="s">
        <v>4538</v>
      </c>
      <c r="AM843" t="s">
        <v>78</v>
      </c>
      <c r="AN843">
        <v>180201630702</v>
      </c>
      <c r="AO843" t="s">
        <v>78</v>
      </c>
      <c r="AP843">
        <v>480</v>
      </c>
      <c r="AQ843" t="s">
        <v>78</v>
      </c>
      <c r="AR843" t="s">
        <v>4430</v>
      </c>
      <c r="AS843" t="s">
        <v>4431</v>
      </c>
      <c r="AT843" t="s">
        <v>78</v>
      </c>
      <c r="AU843" t="s">
        <v>78</v>
      </c>
      <c r="AV843" t="s">
        <v>78</v>
      </c>
      <c r="AW843" t="s">
        <v>78</v>
      </c>
      <c r="AX843" t="s">
        <v>78</v>
      </c>
      <c r="AY843" t="s">
        <v>78</v>
      </c>
      <c r="AZ843" t="s">
        <v>78</v>
      </c>
      <c r="BA843" t="s">
        <v>78</v>
      </c>
      <c r="BB843" t="s">
        <v>78</v>
      </c>
      <c r="BC843" t="s">
        <v>78</v>
      </c>
      <c r="BD843" t="s">
        <v>55</v>
      </c>
      <c r="BE843" t="s">
        <v>78</v>
      </c>
      <c r="BF843" t="s">
        <v>78</v>
      </c>
      <c r="BG843" t="s">
        <v>78</v>
      </c>
      <c r="BH843" t="s">
        <v>78</v>
      </c>
      <c r="BI843" t="s">
        <v>78</v>
      </c>
      <c r="BJ843" t="s">
        <v>78</v>
      </c>
      <c r="BK843" t="s">
        <v>78</v>
      </c>
      <c r="BL843" t="s">
        <v>78</v>
      </c>
      <c r="BM843" t="s">
        <v>78</v>
      </c>
      <c r="BN843" t="s">
        <v>55</v>
      </c>
      <c r="BO843" t="s">
        <v>55</v>
      </c>
      <c r="BP843" t="s">
        <v>78</v>
      </c>
      <c r="BQ843" t="s">
        <v>4468</v>
      </c>
      <c r="BR843">
        <v>1800</v>
      </c>
      <c r="BS843" s="45">
        <v>40365</v>
      </c>
      <c r="BT843" s="45">
        <v>41108</v>
      </c>
    </row>
    <row r="844" spans="1:72" x14ac:dyDescent="0.25">
      <c r="A844">
        <v>841</v>
      </c>
      <c r="B844">
        <v>53988</v>
      </c>
      <c r="C844">
        <v>55193</v>
      </c>
      <c r="D844" t="s">
        <v>3704</v>
      </c>
      <c r="E844" t="s">
        <v>7412</v>
      </c>
      <c r="F844">
        <v>0</v>
      </c>
      <c r="H844">
        <v>0</v>
      </c>
      <c r="J844">
        <v>0</v>
      </c>
      <c r="O844">
        <v>2413464</v>
      </c>
      <c r="P844">
        <v>6547572</v>
      </c>
      <c r="Q844">
        <v>2</v>
      </c>
      <c r="R844">
        <v>39.789200000000001</v>
      </c>
      <c r="S844">
        <v>-122.0502</v>
      </c>
      <c r="U844" t="s">
        <v>137</v>
      </c>
      <c r="V844" t="s">
        <v>87</v>
      </c>
      <c r="W844" t="s">
        <v>87</v>
      </c>
      <c r="X844" t="s">
        <v>4712</v>
      </c>
      <c r="Y844" t="s">
        <v>389</v>
      </c>
      <c r="Z844" t="s">
        <v>4824</v>
      </c>
      <c r="AB844" t="s">
        <v>7413</v>
      </c>
      <c r="AC844">
        <v>41346</v>
      </c>
      <c r="AE844" t="s">
        <v>4733</v>
      </c>
      <c r="AF844" t="s">
        <v>4825</v>
      </c>
      <c r="AG844" t="s">
        <v>3705</v>
      </c>
      <c r="AH844" t="s">
        <v>7414</v>
      </c>
      <c r="AJ844" t="s">
        <v>3705</v>
      </c>
      <c r="AK844">
        <v>1</v>
      </c>
      <c r="AL844" t="s">
        <v>4712</v>
      </c>
      <c r="AM844" t="s">
        <v>78</v>
      </c>
      <c r="AN844">
        <v>180201570704</v>
      </c>
      <c r="AO844" t="s">
        <v>78</v>
      </c>
      <c r="AP844">
        <v>7500</v>
      </c>
      <c r="AQ844" t="s">
        <v>78</v>
      </c>
      <c r="AR844" t="s">
        <v>4430</v>
      </c>
      <c r="AS844" t="s">
        <v>4431</v>
      </c>
      <c r="AT844" t="s">
        <v>78</v>
      </c>
      <c r="AU844" t="s">
        <v>78</v>
      </c>
      <c r="AV844" t="s">
        <v>78</v>
      </c>
      <c r="AW844" t="s">
        <v>78</v>
      </c>
      <c r="AX844" t="s">
        <v>78</v>
      </c>
      <c r="AY844" t="s">
        <v>78</v>
      </c>
      <c r="AZ844" t="s">
        <v>78</v>
      </c>
      <c r="BA844" t="s">
        <v>78</v>
      </c>
      <c r="BB844" t="s">
        <v>78</v>
      </c>
      <c r="BC844" t="s">
        <v>78</v>
      </c>
      <c r="BD844" t="s">
        <v>55</v>
      </c>
      <c r="BE844" t="s">
        <v>78</v>
      </c>
      <c r="BF844" t="s">
        <v>78</v>
      </c>
      <c r="BG844" t="s">
        <v>78</v>
      </c>
      <c r="BH844" t="s">
        <v>78</v>
      </c>
      <c r="BI844" t="s">
        <v>78</v>
      </c>
      <c r="BJ844" t="s">
        <v>78</v>
      </c>
      <c r="BK844" t="s">
        <v>78</v>
      </c>
      <c r="BL844" t="s">
        <v>78</v>
      </c>
      <c r="BM844" t="s">
        <v>78</v>
      </c>
      <c r="BN844" t="s">
        <v>78</v>
      </c>
      <c r="BO844" t="s">
        <v>55</v>
      </c>
      <c r="BP844" t="s">
        <v>78</v>
      </c>
      <c r="BQ844" t="s">
        <v>4468</v>
      </c>
      <c r="BR844">
        <v>1903</v>
      </c>
      <c r="BS844" s="45">
        <v>40358</v>
      </c>
      <c r="BT844" s="45">
        <v>40927</v>
      </c>
    </row>
    <row r="845" spans="1:72" x14ac:dyDescent="0.25">
      <c r="A845">
        <v>842</v>
      </c>
      <c r="B845">
        <v>44699</v>
      </c>
      <c r="C845">
        <v>52074</v>
      </c>
      <c r="D845" t="s">
        <v>819</v>
      </c>
      <c r="E845" t="s">
        <v>7415</v>
      </c>
      <c r="F845">
        <v>1</v>
      </c>
      <c r="G845" t="s">
        <v>4420</v>
      </c>
      <c r="H845">
        <v>4</v>
      </c>
      <c r="I845" t="s">
        <v>4421</v>
      </c>
      <c r="J845">
        <v>9</v>
      </c>
      <c r="L845" t="s">
        <v>4434</v>
      </c>
      <c r="M845" t="s">
        <v>4435</v>
      </c>
      <c r="N845" t="s">
        <v>4423</v>
      </c>
      <c r="O845">
        <v>2136133</v>
      </c>
      <c r="P845">
        <v>6260192</v>
      </c>
      <c r="Q845">
        <v>3</v>
      </c>
      <c r="R845">
        <v>37.8568</v>
      </c>
      <c r="S845">
        <v>-121.54430000000001</v>
      </c>
      <c r="T845" t="s">
        <v>596</v>
      </c>
      <c r="U845" t="s">
        <v>397</v>
      </c>
      <c r="V845" t="s">
        <v>87</v>
      </c>
      <c r="W845" t="s">
        <v>87</v>
      </c>
      <c r="X845" t="s">
        <v>4474</v>
      </c>
      <c r="Y845" t="s">
        <v>59</v>
      </c>
      <c r="Z845" t="s">
        <v>5217</v>
      </c>
      <c r="AA845" t="s">
        <v>816</v>
      </c>
      <c r="AB845" t="s">
        <v>5906</v>
      </c>
      <c r="AC845">
        <v>40378</v>
      </c>
      <c r="AD845" t="s">
        <v>4476</v>
      </c>
      <c r="AE845" t="s">
        <v>3435</v>
      </c>
      <c r="AF845" t="s">
        <v>4960</v>
      </c>
      <c r="AG845" t="s">
        <v>815</v>
      </c>
      <c r="AH845" t="s">
        <v>7416</v>
      </c>
      <c r="AI845" t="s">
        <v>7417</v>
      </c>
      <c r="AJ845" t="s">
        <v>815</v>
      </c>
      <c r="AK845">
        <v>1</v>
      </c>
      <c r="AL845" t="s">
        <v>4474</v>
      </c>
      <c r="AM845" t="s">
        <v>78</v>
      </c>
      <c r="AN845">
        <v>180400030605</v>
      </c>
      <c r="AO845" t="s">
        <v>78</v>
      </c>
      <c r="AP845">
        <v>81.5</v>
      </c>
      <c r="AQ845" t="s">
        <v>78</v>
      </c>
      <c r="AR845" t="s">
        <v>4430</v>
      </c>
      <c r="AS845" t="s">
        <v>4431</v>
      </c>
      <c r="AT845" t="s">
        <v>78</v>
      </c>
      <c r="AU845" t="s">
        <v>78</v>
      </c>
      <c r="AV845" t="s">
        <v>78</v>
      </c>
      <c r="AW845" t="s">
        <v>78</v>
      </c>
      <c r="AX845" t="s">
        <v>78</v>
      </c>
      <c r="AY845" t="s">
        <v>78</v>
      </c>
      <c r="AZ845" t="s">
        <v>78</v>
      </c>
      <c r="BA845" t="s">
        <v>78</v>
      </c>
      <c r="BB845" t="s">
        <v>78</v>
      </c>
      <c r="BC845" t="s">
        <v>78</v>
      </c>
      <c r="BD845" t="s">
        <v>55</v>
      </c>
      <c r="BE845" t="s">
        <v>78</v>
      </c>
      <c r="BF845" t="s">
        <v>78</v>
      </c>
      <c r="BG845" t="s">
        <v>78</v>
      </c>
      <c r="BH845" t="s">
        <v>78</v>
      </c>
      <c r="BI845" t="s">
        <v>78</v>
      </c>
      <c r="BJ845" t="s">
        <v>78</v>
      </c>
      <c r="BK845" t="s">
        <v>78</v>
      </c>
      <c r="BL845" t="s">
        <v>78</v>
      </c>
      <c r="BM845" t="s">
        <v>78</v>
      </c>
      <c r="BN845" t="s">
        <v>55</v>
      </c>
      <c r="BO845" t="s">
        <v>55</v>
      </c>
      <c r="BP845" t="s">
        <v>78</v>
      </c>
      <c r="BQ845" t="s">
        <v>4468</v>
      </c>
      <c r="BR845">
        <v>1800</v>
      </c>
      <c r="BS845" s="45">
        <v>40354</v>
      </c>
      <c r="BT845" s="45">
        <v>40354</v>
      </c>
    </row>
    <row r="846" spans="1:72" x14ac:dyDescent="0.25">
      <c r="A846">
        <v>843</v>
      </c>
      <c r="B846">
        <v>51906</v>
      </c>
      <c r="C846">
        <v>57725</v>
      </c>
      <c r="D846" t="s">
        <v>3863</v>
      </c>
      <c r="E846" t="s">
        <v>7418</v>
      </c>
      <c r="F846">
        <v>5</v>
      </c>
      <c r="G846" t="s">
        <v>87</v>
      </c>
      <c r="H846">
        <v>4</v>
      </c>
      <c r="I846" t="s">
        <v>4421</v>
      </c>
      <c r="J846">
        <v>8</v>
      </c>
      <c r="N846" t="s">
        <v>4423</v>
      </c>
      <c r="O846">
        <v>1871714</v>
      </c>
      <c r="P846">
        <v>6685332</v>
      </c>
      <c r="Q846">
        <v>2</v>
      </c>
      <c r="R846">
        <v>38.301000000000002</v>
      </c>
      <c r="S846">
        <v>-121.56910000000001</v>
      </c>
      <c r="U846" t="s">
        <v>216</v>
      </c>
      <c r="V846" t="s">
        <v>87</v>
      </c>
      <c r="W846" t="s">
        <v>87</v>
      </c>
      <c r="X846" t="s">
        <v>4538</v>
      </c>
      <c r="Y846" t="s">
        <v>341</v>
      </c>
      <c r="Z846" t="s">
        <v>4539</v>
      </c>
      <c r="AA846" t="s">
        <v>6433</v>
      </c>
      <c r="AB846" t="s">
        <v>6541</v>
      </c>
      <c r="AC846">
        <v>41269</v>
      </c>
      <c r="AD846" t="s">
        <v>4476</v>
      </c>
      <c r="AE846" t="s">
        <v>4540</v>
      </c>
      <c r="AF846" t="s">
        <v>4541</v>
      </c>
      <c r="AG846" t="s">
        <v>3864</v>
      </c>
      <c r="AH846" t="s">
        <v>6435</v>
      </c>
      <c r="AI846" t="s">
        <v>6436</v>
      </c>
      <c r="AJ846" t="s">
        <v>3864</v>
      </c>
      <c r="AK846">
        <v>1</v>
      </c>
      <c r="AL846" t="s">
        <v>4538</v>
      </c>
      <c r="AM846" t="s">
        <v>78</v>
      </c>
      <c r="AN846">
        <v>180201630702</v>
      </c>
      <c r="AO846" t="s">
        <v>78</v>
      </c>
      <c r="AP846">
        <v>163.4</v>
      </c>
      <c r="AQ846" t="s">
        <v>78</v>
      </c>
      <c r="AR846" t="s">
        <v>4430</v>
      </c>
      <c r="AS846" t="s">
        <v>4431</v>
      </c>
      <c r="AT846" t="s">
        <v>78</v>
      </c>
      <c r="AU846" t="s">
        <v>78</v>
      </c>
      <c r="AV846" t="s">
        <v>78</v>
      </c>
      <c r="AW846" t="s">
        <v>78</v>
      </c>
      <c r="AX846" t="s">
        <v>78</v>
      </c>
      <c r="AY846" t="s">
        <v>78</v>
      </c>
      <c r="AZ846" t="s">
        <v>78</v>
      </c>
      <c r="BA846" t="s">
        <v>78</v>
      </c>
      <c r="BB846" t="s">
        <v>78</v>
      </c>
      <c r="BC846" t="s">
        <v>78</v>
      </c>
      <c r="BD846" t="s">
        <v>55</v>
      </c>
      <c r="BE846" t="s">
        <v>78</v>
      </c>
      <c r="BF846" t="s">
        <v>78</v>
      </c>
      <c r="BG846" t="s">
        <v>78</v>
      </c>
      <c r="BH846" t="s">
        <v>78</v>
      </c>
      <c r="BI846" t="s">
        <v>78</v>
      </c>
      <c r="BJ846" t="s">
        <v>78</v>
      </c>
      <c r="BK846" t="s">
        <v>78</v>
      </c>
      <c r="BL846" t="s">
        <v>78</v>
      </c>
      <c r="BM846" t="s">
        <v>78</v>
      </c>
      <c r="BN846" t="s">
        <v>55</v>
      </c>
      <c r="BO846" t="s">
        <v>55</v>
      </c>
      <c r="BP846" t="s">
        <v>78</v>
      </c>
      <c r="BQ846" t="s">
        <v>4432</v>
      </c>
      <c r="BR846">
        <v>1876</v>
      </c>
      <c r="BS846" s="45">
        <v>40377</v>
      </c>
      <c r="BT846" s="45">
        <v>41129</v>
      </c>
    </row>
    <row r="847" spans="1:72" x14ac:dyDescent="0.25">
      <c r="A847">
        <v>844</v>
      </c>
      <c r="B847">
        <v>56749</v>
      </c>
      <c r="C847">
        <v>60737</v>
      </c>
      <c r="D847" t="s">
        <v>4052</v>
      </c>
      <c r="E847" t="s">
        <v>7419</v>
      </c>
      <c r="F847">
        <v>0</v>
      </c>
      <c r="H847">
        <v>0</v>
      </c>
      <c r="J847">
        <v>0</v>
      </c>
      <c r="O847">
        <v>2088872</v>
      </c>
      <c r="P847">
        <v>6337376</v>
      </c>
      <c r="Q847">
        <v>3</v>
      </c>
      <c r="R847">
        <v>37.729100000000003</v>
      </c>
      <c r="S847">
        <v>-121.2756</v>
      </c>
      <c r="T847" t="s">
        <v>58</v>
      </c>
      <c r="U847" t="s">
        <v>57</v>
      </c>
      <c r="V847" t="s">
        <v>87</v>
      </c>
      <c r="W847" t="s">
        <v>87</v>
      </c>
      <c r="X847" t="s">
        <v>4474</v>
      </c>
      <c r="Y847" t="s">
        <v>59</v>
      </c>
      <c r="Z847" t="s">
        <v>4475</v>
      </c>
      <c r="AB847" t="s">
        <v>6741</v>
      </c>
      <c r="AC847">
        <v>41547</v>
      </c>
      <c r="AD847" t="s">
        <v>4476</v>
      </c>
      <c r="AE847" t="s">
        <v>3435</v>
      </c>
      <c r="AF847" t="s">
        <v>4477</v>
      </c>
      <c r="AG847" t="s">
        <v>2363</v>
      </c>
      <c r="AH847" t="s">
        <v>7420</v>
      </c>
      <c r="AJ847" t="s">
        <v>2364</v>
      </c>
      <c r="AK847">
        <v>1</v>
      </c>
      <c r="AL847" t="s">
        <v>4474</v>
      </c>
      <c r="AM847" t="s">
        <v>78</v>
      </c>
      <c r="AN847">
        <v>180400030203</v>
      </c>
      <c r="AO847" t="s">
        <v>78</v>
      </c>
      <c r="AP847" t="s">
        <v>78</v>
      </c>
      <c r="AQ847" t="s">
        <v>78</v>
      </c>
      <c r="AR847" t="s">
        <v>4430</v>
      </c>
      <c r="AS847" t="s">
        <v>4431</v>
      </c>
      <c r="AT847" t="s">
        <v>78</v>
      </c>
      <c r="AU847" t="s">
        <v>78</v>
      </c>
      <c r="AV847" t="s">
        <v>78</v>
      </c>
      <c r="AW847" t="s">
        <v>78</v>
      </c>
      <c r="AX847" t="s">
        <v>78</v>
      </c>
      <c r="AY847" t="s">
        <v>78</v>
      </c>
      <c r="AZ847" t="s">
        <v>78</v>
      </c>
      <c r="BA847" t="s">
        <v>78</v>
      </c>
      <c r="BB847" t="s">
        <v>78</v>
      </c>
      <c r="BC847" t="s">
        <v>78</v>
      </c>
      <c r="BD847" t="s">
        <v>78</v>
      </c>
      <c r="BE847" t="s">
        <v>78</v>
      </c>
      <c r="BF847" t="s">
        <v>78</v>
      </c>
      <c r="BG847" t="s">
        <v>78</v>
      </c>
      <c r="BH847" t="s">
        <v>78</v>
      </c>
      <c r="BI847" t="s">
        <v>78</v>
      </c>
      <c r="BJ847" t="s">
        <v>78</v>
      </c>
      <c r="BK847" t="s">
        <v>78</v>
      </c>
      <c r="BL847" t="s">
        <v>78</v>
      </c>
      <c r="BM847" t="s">
        <v>78</v>
      </c>
      <c r="BN847" t="s">
        <v>55</v>
      </c>
      <c r="BO847" t="s">
        <v>55</v>
      </c>
      <c r="BP847" t="s">
        <v>78</v>
      </c>
      <c r="BQ847" t="s">
        <v>4432</v>
      </c>
      <c r="BR847">
        <v>1800</v>
      </c>
      <c r="BS847" s="45">
        <v>40359</v>
      </c>
      <c r="BT847" s="45">
        <v>41547</v>
      </c>
    </row>
    <row r="848" spans="1:72" x14ac:dyDescent="0.25">
      <c r="A848">
        <v>845</v>
      </c>
      <c r="B848">
        <v>54683</v>
      </c>
      <c r="C848">
        <v>58479</v>
      </c>
      <c r="D848" t="s">
        <v>3972</v>
      </c>
      <c r="E848" t="s">
        <v>7421</v>
      </c>
      <c r="F848">
        <v>8</v>
      </c>
      <c r="G848" t="s">
        <v>87</v>
      </c>
      <c r="H848">
        <v>3</v>
      </c>
      <c r="I848" t="s">
        <v>4421</v>
      </c>
      <c r="J848">
        <v>28</v>
      </c>
      <c r="N848" t="s">
        <v>4423</v>
      </c>
      <c r="O848">
        <v>1948532</v>
      </c>
      <c r="P848">
        <v>6659518</v>
      </c>
      <c r="Q848">
        <v>2</v>
      </c>
      <c r="R848">
        <v>38.5122</v>
      </c>
      <c r="S848">
        <v>-121.658</v>
      </c>
      <c r="U848" t="s">
        <v>2644</v>
      </c>
      <c r="V848" t="s">
        <v>87</v>
      </c>
      <c r="W848" t="s">
        <v>87</v>
      </c>
      <c r="X848" t="s">
        <v>4538</v>
      </c>
      <c r="Y848" t="s">
        <v>170</v>
      </c>
      <c r="Z848" t="s">
        <v>7265</v>
      </c>
      <c r="AB848" t="s">
        <v>7422</v>
      </c>
      <c r="AC848">
        <v>41376</v>
      </c>
      <c r="AD848" t="s">
        <v>4476</v>
      </c>
      <c r="AE848" t="s">
        <v>4875</v>
      </c>
      <c r="AF848" t="s">
        <v>4876</v>
      </c>
      <c r="AG848" t="s">
        <v>474</v>
      </c>
      <c r="AH848" t="s">
        <v>7423</v>
      </c>
      <c r="AI848" t="s">
        <v>7424</v>
      </c>
      <c r="AJ848" t="s">
        <v>474</v>
      </c>
      <c r="AK848">
        <v>1</v>
      </c>
      <c r="AL848" t="s">
        <v>4538</v>
      </c>
      <c r="AM848" t="s">
        <v>78</v>
      </c>
      <c r="AN848">
        <v>180201620504</v>
      </c>
      <c r="AO848" t="s">
        <v>78</v>
      </c>
      <c r="AP848">
        <v>282</v>
      </c>
      <c r="AQ848" t="s">
        <v>78</v>
      </c>
      <c r="AR848" t="s">
        <v>4430</v>
      </c>
      <c r="AS848" t="s">
        <v>4431</v>
      </c>
      <c r="AT848" t="s">
        <v>78</v>
      </c>
      <c r="AU848" t="s">
        <v>78</v>
      </c>
      <c r="AV848" t="s">
        <v>78</v>
      </c>
      <c r="AW848" t="s">
        <v>78</v>
      </c>
      <c r="AX848" t="s">
        <v>78</v>
      </c>
      <c r="AY848" t="s">
        <v>78</v>
      </c>
      <c r="AZ848" t="s">
        <v>78</v>
      </c>
      <c r="BA848" t="s">
        <v>78</v>
      </c>
      <c r="BB848" t="s">
        <v>78</v>
      </c>
      <c r="BC848" t="s">
        <v>78</v>
      </c>
      <c r="BD848" t="s">
        <v>55</v>
      </c>
      <c r="BE848" t="s">
        <v>78</v>
      </c>
      <c r="BF848" t="s">
        <v>78</v>
      </c>
      <c r="BG848" t="s">
        <v>78</v>
      </c>
      <c r="BH848" t="s">
        <v>78</v>
      </c>
      <c r="BI848" t="s">
        <v>78</v>
      </c>
      <c r="BJ848" t="s">
        <v>78</v>
      </c>
      <c r="BK848" t="s">
        <v>78</v>
      </c>
      <c r="BL848" t="s">
        <v>78</v>
      </c>
      <c r="BM848" t="s">
        <v>78</v>
      </c>
      <c r="BN848" t="s">
        <v>55</v>
      </c>
      <c r="BO848" t="s">
        <v>78</v>
      </c>
      <c r="BP848" t="s">
        <v>78</v>
      </c>
      <c r="BQ848" t="s">
        <v>4432</v>
      </c>
      <c r="BR848">
        <v>1906</v>
      </c>
      <c r="BS848" s="45">
        <v>40352</v>
      </c>
      <c r="BT848" s="45">
        <v>41178</v>
      </c>
    </row>
    <row r="849" spans="1:72" x14ac:dyDescent="0.25">
      <c r="A849">
        <v>846</v>
      </c>
      <c r="B849">
        <v>54684</v>
      </c>
      <c r="C849">
        <v>58480</v>
      </c>
      <c r="D849" t="s">
        <v>3977</v>
      </c>
      <c r="E849" t="s">
        <v>7425</v>
      </c>
      <c r="F849">
        <v>5</v>
      </c>
      <c r="G849" t="s">
        <v>87</v>
      </c>
      <c r="H849">
        <v>2</v>
      </c>
      <c r="I849" t="s">
        <v>4421</v>
      </c>
      <c r="J849">
        <v>11</v>
      </c>
      <c r="N849" t="s">
        <v>4423</v>
      </c>
      <c r="O849">
        <v>1868528</v>
      </c>
      <c r="P849">
        <v>6643191</v>
      </c>
      <c r="Q849">
        <v>2</v>
      </c>
      <c r="R849">
        <v>38.292700000000004</v>
      </c>
      <c r="S849">
        <v>-121.71599999999999</v>
      </c>
      <c r="T849" t="s">
        <v>137</v>
      </c>
      <c r="U849" t="s">
        <v>1043</v>
      </c>
      <c r="V849" t="s">
        <v>87</v>
      </c>
      <c r="W849" t="s">
        <v>87</v>
      </c>
      <c r="X849" t="s">
        <v>4538</v>
      </c>
      <c r="Y849" t="s">
        <v>77</v>
      </c>
      <c r="Z849" t="s">
        <v>4551</v>
      </c>
      <c r="AB849" t="s">
        <v>7426</v>
      </c>
      <c r="AC849">
        <v>41376</v>
      </c>
      <c r="AD849" t="s">
        <v>4476</v>
      </c>
      <c r="AE849" t="s">
        <v>4540</v>
      </c>
      <c r="AF849" t="s">
        <v>4546</v>
      </c>
      <c r="AG849" t="s">
        <v>474</v>
      </c>
      <c r="AH849" t="s">
        <v>7427</v>
      </c>
      <c r="AI849" t="s">
        <v>7428</v>
      </c>
      <c r="AJ849" t="s">
        <v>474</v>
      </c>
      <c r="AK849">
        <v>1</v>
      </c>
      <c r="AL849" t="s">
        <v>4538</v>
      </c>
      <c r="AM849" t="s">
        <v>78</v>
      </c>
      <c r="AN849">
        <v>180201630606</v>
      </c>
      <c r="AO849" t="s">
        <v>78</v>
      </c>
      <c r="AP849">
        <v>1400</v>
      </c>
      <c r="AQ849" t="s">
        <v>78</v>
      </c>
      <c r="AR849" t="s">
        <v>4430</v>
      </c>
      <c r="AS849" t="s">
        <v>4431</v>
      </c>
      <c r="AT849" t="s">
        <v>78</v>
      </c>
      <c r="AU849" t="s">
        <v>78</v>
      </c>
      <c r="AV849" t="s">
        <v>78</v>
      </c>
      <c r="AW849" t="s">
        <v>78</v>
      </c>
      <c r="AX849" t="s">
        <v>78</v>
      </c>
      <c r="AY849" t="s">
        <v>78</v>
      </c>
      <c r="AZ849" t="s">
        <v>78</v>
      </c>
      <c r="BA849" t="s">
        <v>78</v>
      </c>
      <c r="BB849" t="s">
        <v>78</v>
      </c>
      <c r="BC849" t="s">
        <v>78</v>
      </c>
      <c r="BD849" t="s">
        <v>55</v>
      </c>
      <c r="BE849" t="s">
        <v>78</v>
      </c>
      <c r="BF849" t="s">
        <v>78</v>
      </c>
      <c r="BG849" t="s">
        <v>78</v>
      </c>
      <c r="BH849" t="s">
        <v>78</v>
      </c>
      <c r="BI849" t="s">
        <v>78</v>
      </c>
      <c r="BJ849" t="s">
        <v>78</v>
      </c>
      <c r="BK849" t="s">
        <v>78</v>
      </c>
      <c r="BL849" t="s">
        <v>78</v>
      </c>
      <c r="BM849" t="s">
        <v>78</v>
      </c>
      <c r="BN849" t="s">
        <v>55</v>
      </c>
      <c r="BO849" t="s">
        <v>78</v>
      </c>
      <c r="BP849" t="s">
        <v>78</v>
      </c>
      <c r="BQ849" t="s">
        <v>4432</v>
      </c>
      <c r="BR849">
        <v>1906</v>
      </c>
      <c r="BS849" s="45">
        <v>40352</v>
      </c>
      <c r="BT849" s="45">
        <v>41178</v>
      </c>
    </row>
    <row r="850" spans="1:72" x14ac:dyDescent="0.25">
      <c r="A850">
        <v>847</v>
      </c>
      <c r="B850">
        <v>54685</v>
      </c>
      <c r="C850">
        <v>58481</v>
      </c>
      <c r="D850" t="s">
        <v>3980</v>
      </c>
      <c r="E850" t="s">
        <v>7429</v>
      </c>
      <c r="F850">
        <v>8</v>
      </c>
      <c r="G850" t="s">
        <v>87</v>
      </c>
      <c r="H850">
        <v>3</v>
      </c>
      <c r="I850" t="s">
        <v>4421</v>
      </c>
      <c r="J850">
        <v>27</v>
      </c>
      <c r="N850" t="s">
        <v>4423</v>
      </c>
      <c r="O850">
        <v>1948524</v>
      </c>
      <c r="P850">
        <v>6667589</v>
      </c>
      <c r="Q850">
        <v>2</v>
      </c>
      <c r="R850">
        <v>38.512099999999997</v>
      </c>
      <c r="S850">
        <v>-121.6298</v>
      </c>
      <c r="U850" t="s">
        <v>2644</v>
      </c>
      <c r="V850" t="s">
        <v>87</v>
      </c>
      <c r="W850" t="s">
        <v>87</v>
      </c>
      <c r="X850" t="s">
        <v>4538</v>
      </c>
      <c r="Y850" t="s">
        <v>170</v>
      </c>
      <c r="Z850" t="s">
        <v>7265</v>
      </c>
      <c r="AC850">
        <v>41376</v>
      </c>
      <c r="AD850" t="s">
        <v>4476</v>
      </c>
      <c r="AE850" t="s">
        <v>4875</v>
      </c>
      <c r="AF850" t="s">
        <v>4876</v>
      </c>
      <c r="AG850" t="s">
        <v>474</v>
      </c>
      <c r="AH850" t="s">
        <v>7430</v>
      </c>
      <c r="AI850" t="s">
        <v>7431</v>
      </c>
      <c r="AJ850" t="s">
        <v>474</v>
      </c>
      <c r="AK850">
        <v>1</v>
      </c>
      <c r="AL850" t="s">
        <v>4538</v>
      </c>
      <c r="AM850" t="s">
        <v>78</v>
      </c>
      <c r="AN850">
        <v>180201620504</v>
      </c>
      <c r="AO850" t="s">
        <v>78</v>
      </c>
      <c r="AP850">
        <v>109</v>
      </c>
      <c r="AQ850" t="s">
        <v>78</v>
      </c>
      <c r="AR850" t="s">
        <v>4430</v>
      </c>
      <c r="AS850" t="s">
        <v>4431</v>
      </c>
      <c r="AT850" t="s">
        <v>78</v>
      </c>
      <c r="AU850" t="s">
        <v>78</v>
      </c>
      <c r="AV850" t="s">
        <v>78</v>
      </c>
      <c r="AW850" t="s">
        <v>78</v>
      </c>
      <c r="AX850" t="s">
        <v>78</v>
      </c>
      <c r="AY850" t="s">
        <v>78</v>
      </c>
      <c r="AZ850" t="s">
        <v>78</v>
      </c>
      <c r="BA850" t="s">
        <v>78</v>
      </c>
      <c r="BB850" t="s">
        <v>78</v>
      </c>
      <c r="BC850" t="s">
        <v>78</v>
      </c>
      <c r="BD850" t="s">
        <v>55</v>
      </c>
      <c r="BE850" t="s">
        <v>78</v>
      </c>
      <c r="BF850" t="s">
        <v>78</v>
      </c>
      <c r="BG850" t="s">
        <v>78</v>
      </c>
      <c r="BH850" t="s">
        <v>78</v>
      </c>
      <c r="BI850" t="s">
        <v>78</v>
      </c>
      <c r="BJ850" t="s">
        <v>78</v>
      </c>
      <c r="BK850" t="s">
        <v>78</v>
      </c>
      <c r="BL850" t="s">
        <v>78</v>
      </c>
      <c r="BM850" t="s">
        <v>78</v>
      </c>
      <c r="BN850" t="s">
        <v>55</v>
      </c>
      <c r="BO850" t="s">
        <v>78</v>
      </c>
      <c r="BP850" t="s">
        <v>78</v>
      </c>
      <c r="BQ850" t="s">
        <v>4432</v>
      </c>
      <c r="BR850">
        <v>1906</v>
      </c>
      <c r="BS850" s="45">
        <v>40352</v>
      </c>
      <c r="BT850" s="45">
        <v>41178</v>
      </c>
    </row>
    <row r="851" spans="1:72" x14ac:dyDescent="0.25">
      <c r="A851">
        <v>848</v>
      </c>
      <c r="B851">
        <v>54686</v>
      </c>
      <c r="C851">
        <v>58482</v>
      </c>
      <c r="D851" t="s">
        <v>3982</v>
      </c>
      <c r="E851" t="s">
        <v>7432</v>
      </c>
      <c r="F851">
        <v>8</v>
      </c>
      <c r="G851" t="s">
        <v>87</v>
      </c>
      <c r="H851">
        <v>3</v>
      </c>
      <c r="I851" t="s">
        <v>4421</v>
      </c>
      <c r="J851">
        <v>27</v>
      </c>
      <c r="N851" t="s">
        <v>4423</v>
      </c>
      <c r="O851">
        <v>1947105</v>
      </c>
      <c r="P851">
        <v>6668053</v>
      </c>
      <c r="Q851">
        <v>2</v>
      </c>
      <c r="R851">
        <v>38.508200000000002</v>
      </c>
      <c r="S851">
        <v>-121.62820000000001</v>
      </c>
      <c r="U851" t="s">
        <v>2644</v>
      </c>
      <c r="V851" t="s">
        <v>87</v>
      </c>
      <c r="W851" t="s">
        <v>87</v>
      </c>
      <c r="X851" t="s">
        <v>4538</v>
      </c>
      <c r="Y851" t="s">
        <v>170</v>
      </c>
      <c r="Z851" t="s">
        <v>7265</v>
      </c>
      <c r="AB851" t="s">
        <v>7433</v>
      </c>
      <c r="AC851">
        <v>41376</v>
      </c>
      <c r="AD851" t="s">
        <v>4476</v>
      </c>
      <c r="AE851" t="s">
        <v>4875</v>
      </c>
      <c r="AF851" t="s">
        <v>4876</v>
      </c>
      <c r="AG851" t="s">
        <v>474</v>
      </c>
      <c r="AH851" t="s">
        <v>7434</v>
      </c>
      <c r="AI851" t="s">
        <v>7431</v>
      </c>
      <c r="AJ851" t="s">
        <v>474</v>
      </c>
      <c r="AK851">
        <v>1</v>
      </c>
      <c r="AL851" t="s">
        <v>4538</v>
      </c>
      <c r="AM851" t="s">
        <v>78</v>
      </c>
      <c r="AN851">
        <v>180201620504</v>
      </c>
      <c r="AO851" t="s">
        <v>78</v>
      </c>
      <c r="AP851">
        <v>939</v>
      </c>
      <c r="AQ851" t="s">
        <v>78</v>
      </c>
      <c r="AR851" t="s">
        <v>4430</v>
      </c>
      <c r="AS851" t="s">
        <v>4431</v>
      </c>
      <c r="AT851" t="s">
        <v>78</v>
      </c>
      <c r="AU851" t="s">
        <v>78</v>
      </c>
      <c r="AV851" t="s">
        <v>78</v>
      </c>
      <c r="AW851" t="s">
        <v>78</v>
      </c>
      <c r="AX851" t="s">
        <v>78</v>
      </c>
      <c r="AY851" t="s">
        <v>78</v>
      </c>
      <c r="AZ851" t="s">
        <v>78</v>
      </c>
      <c r="BA851" t="s">
        <v>78</v>
      </c>
      <c r="BB851" t="s">
        <v>78</v>
      </c>
      <c r="BC851" t="s">
        <v>78</v>
      </c>
      <c r="BD851" t="s">
        <v>55</v>
      </c>
      <c r="BE851" t="s">
        <v>78</v>
      </c>
      <c r="BF851" t="s">
        <v>78</v>
      </c>
      <c r="BG851" t="s">
        <v>78</v>
      </c>
      <c r="BH851" t="s">
        <v>78</v>
      </c>
      <c r="BI851" t="s">
        <v>78</v>
      </c>
      <c r="BJ851" t="s">
        <v>78</v>
      </c>
      <c r="BK851" t="s">
        <v>78</v>
      </c>
      <c r="BL851" t="s">
        <v>78</v>
      </c>
      <c r="BM851" t="s">
        <v>78</v>
      </c>
      <c r="BN851" t="s">
        <v>55</v>
      </c>
      <c r="BO851" t="s">
        <v>78</v>
      </c>
      <c r="BP851" t="s">
        <v>78</v>
      </c>
      <c r="BQ851" t="s">
        <v>4432</v>
      </c>
      <c r="BR851">
        <v>1870</v>
      </c>
      <c r="BS851" s="45">
        <v>40352</v>
      </c>
      <c r="BT851" s="45">
        <v>41178</v>
      </c>
    </row>
    <row r="852" spans="1:72" x14ac:dyDescent="0.25">
      <c r="A852">
        <v>849</v>
      </c>
      <c r="B852">
        <v>46558</v>
      </c>
      <c r="C852">
        <v>53932</v>
      </c>
      <c r="D852" t="s">
        <v>2309</v>
      </c>
      <c r="E852" t="s">
        <v>7435</v>
      </c>
      <c r="F852">
        <v>1</v>
      </c>
      <c r="G852" t="s">
        <v>87</v>
      </c>
      <c r="H852">
        <v>4</v>
      </c>
      <c r="I852" t="s">
        <v>4421</v>
      </c>
      <c r="J852">
        <v>0</v>
      </c>
      <c r="N852" t="s">
        <v>4423</v>
      </c>
      <c r="O852">
        <v>2152087</v>
      </c>
      <c r="P852">
        <v>6281562</v>
      </c>
      <c r="Q852">
        <v>3</v>
      </c>
      <c r="R852">
        <v>37.901299999999999</v>
      </c>
      <c r="S852">
        <v>-121.4708</v>
      </c>
      <c r="T852" t="s">
        <v>604</v>
      </c>
      <c r="U852" t="s">
        <v>2312</v>
      </c>
      <c r="V852" t="s">
        <v>87</v>
      </c>
      <c r="W852" t="s">
        <v>87</v>
      </c>
      <c r="X852" t="s">
        <v>4474</v>
      </c>
      <c r="Y852" t="s">
        <v>59</v>
      </c>
      <c r="Z852" t="s">
        <v>4853</v>
      </c>
      <c r="AA852" t="s">
        <v>6954</v>
      </c>
      <c r="AB852" t="s">
        <v>7436</v>
      </c>
      <c r="AC852">
        <v>40856</v>
      </c>
      <c r="AD852" t="s">
        <v>4476</v>
      </c>
      <c r="AE852" t="s">
        <v>3435</v>
      </c>
      <c r="AF852" t="s">
        <v>4905</v>
      </c>
      <c r="AG852" t="s">
        <v>2310</v>
      </c>
      <c r="AH852" t="s">
        <v>7437</v>
      </c>
      <c r="AI852" t="s">
        <v>7438</v>
      </c>
      <c r="AJ852" t="s">
        <v>2311</v>
      </c>
      <c r="AK852">
        <v>1</v>
      </c>
      <c r="AL852" t="s">
        <v>4474</v>
      </c>
      <c r="AM852" t="s">
        <v>78</v>
      </c>
      <c r="AN852">
        <v>180400030502</v>
      </c>
      <c r="AO852" t="s">
        <v>78</v>
      </c>
      <c r="AP852">
        <v>123.4</v>
      </c>
      <c r="AQ852" t="s">
        <v>78</v>
      </c>
      <c r="AR852" t="s">
        <v>4430</v>
      </c>
      <c r="AS852" t="s">
        <v>4431</v>
      </c>
      <c r="AT852" t="s">
        <v>78</v>
      </c>
      <c r="AU852" t="s">
        <v>78</v>
      </c>
      <c r="AV852" t="s">
        <v>78</v>
      </c>
      <c r="AW852" t="s">
        <v>78</v>
      </c>
      <c r="AX852" t="s">
        <v>78</v>
      </c>
      <c r="AY852" t="s">
        <v>78</v>
      </c>
      <c r="AZ852" t="s">
        <v>78</v>
      </c>
      <c r="BA852" t="s">
        <v>78</v>
      </c>
      <c r="BB852" t="s">
        <v>78</v>
      </c>
      <c r="BC852" t="s">
        <v>78</v>
      </c>
      <c r="BD852" t="s">
        <v>55</v>
      </c>
      <c r="BE852" t="s">
        <v>78</v>
      </c>
      <c r="BF852" t="s">
        <v>78</v>
      </c>
      <c r="BG852" t="s">
        <v>78</v>
      </c>
      <c r="BH852" t="s">
        <v>78</v>
      </c>
      <c r="BI852" t="s">
        <v>78</v>
      </c>
      <c r="BJ852" t="s">
        <v>78</v>
      </c>
      <c r="BK852" t="s">
        <v>78</v>
      </c>
      <c r="BL852" t="s">
        <v>78</v>
      </c>
      <c r="BM852" t="s">
        <v>78</v>
      </c>
      <c r="BN852" t="s">
        <v>55</v>
      </c>
      <c r="BO852" t="s">
        <v>55</v>
      </c>
      <c r="BP852" t="s">
        <v>78</v>
      </c>
      <c r="BQ852" t="s">
        <v>4468</v>
      </c>
      <c r="BR852">
        <v>1800</v>
      </c>
      <c r="BS852" s="45">
        <v>40349</v>
      </c>
      <c r="BT852" s="45">
        <v>40856</v>
      </c>
    </row>
    <row r="853" spans="1:72" x14ac:dyDescent="0.25">
      <c r="A853">
        <v>850</v>
      </c>
      <c r="B853">
        <v>47620</v>
      </c>
      <c r="C853">
        <v>54751</v>
      </c>
      <c r="D853" t="s">
        <v>3138</v>
      </c>
      <c r="E853" t="s">
        <v>7439</v>
      </c>
      <c r="F853">
        <v>0</v>
      </c>
      <c r="H853">
        <v>0</v>
      </c>
      <c r="J853">
        <v>0</v>
      </c>
      <c r="O853">
        <v>2142471</v>
      </c>
      <c r="P853">
        <v>6308322</v>
      </c>
      <c r="Q853">
        <v>3</v>
      </c>
      <c r="R853">
        <v>37.875599999999999</v>
      </c>
      <c r="S853">
        <v>-121.37779999999999</v>
      </c>
      <c r="T853" t="s">
        <v>1634</v>
      </c>
      <c r="U853" t="s">
        <v>604</v>
      </c>
      <c r="V853" t="s">
        <v>87</v>
      </c>
      <c r="W853" t="s">
        <v>87</v>
      </c>
      <c r="X853" t="s">
        <v>4474</v>
      </c>
      <c r="Y853" t="s">
        <v>59</v>
      </c>
      <c r="Z853" t="s">
        <v>4853</v>
      </c>
      <c r="AA853" t="s">
        <v>5523</v>
      </c>
      <c r="AB853" t="s">
        <v>7440</v>
      </c>
      <c r="AC853">
        <v>40918</v>
      </c>
      <c r="AD853" t="s">
        <v>4476</v>
      </c>
      <c r="AE853" t="s">
        <v>3435</v>
      </c>
      <c r="AF853" t="s">
        <v>4927</v>
      </c>
      <c r="AG853" t="s">
        <v>602</v>
      </c>
      <c r="AH853" t="s">
        <v>5388</v>
      </c>
      <c r="AJ853" t="s">
        <v>603</v>
      </c>
      <c r="AK853" t="s">
        <v>78</v>
      </c>
      <c r="AL853" t="s">
        <v>78</v>
      </c>
      <c r="AM853" t="s">
        <v>78</v>
      </c>
      <c r="AN853" t="s">
        <v>78</v>
      </c>
      <c r="AO853" t="s">
        <v>78</v>
      </c>
      <c r="AP853">
        <v>362.3</v>
      </c>
      <c r="AQ853" t="s">
        <v>78</v>
      </c>
      <c r="AR853" t="s">
        <v>4430</v>
      </c>
      <c r="AS853" t="s">
        <v>4529</v>
      </c>
      <c r="AT853" t="s">
        <v>78</v>
      </c>
      <c r="AU853" t="s">
        <v>78</v>
      </c>
      <c r="AV853" t="s">
        <v>78</v>
      </c>
      <c r="AW853" t="s">
        <v>78</v>
      </c>
      <c r="AX853" t="s">
        <v>78</v>
      </c>
      <c r="AY853" t="s">
        <v>55</v>
      </c>
      <c r="AZ853" t="s">
        <v>78</v>
      </c>
      <c r="BA853" t="s">
        <v>78</v>
      </c>
      <c r="BB853" t="s">
        <v>78</v>
      </c>
      <c r="BC853" t="s">
        <v>78</v>
      </c>
      <c r="BD853" t="s">
        <v>55</v>
      </c>
      <c r="BE853" t="s">
        <v>78</v>
      </c>
      <c r="BF853" t="s">
        <v>78</v>
      </c>
      <c r="BG853" t="s">
        <v>78</v>
      </c>
      <c r="BH853" t="s">
        <v>78</v>
      </c>
      <c r="BI853" t="s">
        <v>78</v>
      </c>
      <c r="BJ853" t="s">
        <v>78</v>
      </c>
      <c r="BK853" t="s">
        <v>78</v>
      </c>
      <c r="BL853" t="s">
        <v>78</v>
      </c>
      <c r="BM853" t="s">
        <v>78</v>
      </c>
      <c r="BN853" t="s">
        <v>55</v>
      </c>
      <c r="BO853" t="s">
        <v>55</v>
      </c>
      <c r="BP853" t="s">
        <v>78</v>
      </c>
      <c r="BQ853" t="s">
        <v>4468</v>
      </c>
      <c r="BR853">
        <v>1800</v>
      </c>
      <c r="BS853" s="45">
        <v>40723</v>
      </c>
      <c r="BT853" s="45">
        <v>40905</v>
      </c>
    </row>
    <row r="854" spans="1:72" x14ac:dyDescent="0.25">
      <c r="A854">
        <v>851</v>
      </c>
      <c r="B854">
        <v>47209</v>
      </c>
      <c r="C854">
        <v>54358</v>
      </c>
      <c r="D854" t="s">
        <v>2778</v>
      </c>
      <c r="E854" t="s">
        <v>7441</v>
      </c>
      <c r="F854">
        <v>0</v>
      </c>
      <c r="H854">
        <v>0</v>
      </c>
      <c r="J854">
        <v>0</v>
      </c>
      <c r="O854">
        <v>1911289</v>
      </c>
      <c r="P854">
        <v>6693292</v>
      </c>
      <c r="Q854">
        <v>2</v>
      </c>
      <c r="R854">
        <v>38.409500000000001</v>
      </c>
      <c r="S854">
        <v>-121.5406</v>
      </c>
      <c r="T854" t="s">
        <v>137</v>
      </c>
      <c r="U854" t="s">
        <v>1644</v>
      </c>
      <c r="V854" t="s">
        <v>87</v>
      </c>
      <c r="W854" t="s">
        <v>87</v>
      </c>
      <c r="X854" t="s">
        <v>4538</v>
      </c>
      <c r="Y854" t="s">
        <v>170</v>
      </c>
      <c r="Z854" t="s">
        <v>4668</v>
      </c>
      <c r="AA854" t="s">
        <v>2780</v>
      </c>
      <c r="AB854" t="s">
        <v>7442</v>
      </c>
      <c r="AC854">
        <v>40899</v>
      </c>
      <c r="AD854" t="s">
        <v>4476</v>
      </c>
      <c r="AE854" t="s">
        <v>4540</v>
      </c>
      <c r="AF854" t="s">
        <v>4546</v>
      </c>
      <c r="AG854" t="s">
        <v>2779</v>
      </c>
      <c r="AH854" t="s">
        <v>7443</v>
      </c>
      <c r="AJ854" t="s">
        <v>2779</v>
      </c>
      <c r="AK854">
        <v>1</v>
      </c>
      <c r="AL854" t="s">
        <v>4538</v>
      </c>
      <c r="AM854" t="s">
        <v>78</v>
      </c>
      <c r="AN854">
        <v>180201630606</v>
      </c>
      <c r="AO854" t="s">
        <v>78</v>
      </c>
      <c r="AP854">
        <v>205</v>
      </c>
      <c r="AQ854" t="s">
        <v>78</v>
      </c>
      <c r="AR854" t="s">
        <v>4430</v>
      </c>
      <c r="AS854" t="s">
        <v>4431</v>
      </c>
      <c r="AT854" t="s">
        <v>78</v>
      </c>
      <c r="AU854" t="s">
        <v>78</v>
      </c>
      <c r="AV854" t="s">
        <v>78</v>
      </c>
      <c r="AW854" t="s">
        <v>78</v>
      </c>
      <c r="AX854" t="s">
        <v>78</v>
      </c>
      <c r="AY854" t="s">
        <v>78</v>
      </c>
      <c r="AZ854" t="s">
        <v>78</v>
      </c>
      <c r="BA854" t="s">
        <v>78</v>
      </c>
      <c r="BB854" t="s">
        <v>78</v>
      </c>
      <c r="BC854" t="s">
        <v>78</v>
      </c>
      <c r="BD854" t="s">
        <v>55</v>
      </c>
      <c r="BE854" t="s">
        <v>78</v>
      </c>
      <c r="BF854" t="s">
        <v>78</v>
      </c>
      <c r="BG854" t="s">
        <v>78</v>
      </c>
      <c r="BH854" t="s">
        <v>78</v>
      </c>
      <c r="BI854" t="s">
        <v>78</v>
      </c>
      <c r="BJ854" t="s">
        <v>78</v>
      </c>
      <c r="BK854" t="s">
        <v>78</v>
      </c>
      <c r="BL854" t="s">
        <v>78</v>
      </c>
      <c r="BM854" t="s">
        <v>78</v>
      </c>
      <c r="BN854" t="s">
        <v>78</v>
      </c>
      <c r="BO854" t="s">
        <v>55</v>
      </c>
      <c r="BP854" t="s">
        <v>78</v>
      </c>
      <c r="BQ854" t="s">
        <v>4468</v>
      </c>
      <c r="BR854" t="s">
        <v>78</v>
      </c>
      <c r="BS854" s="45">
        <v>40392</v>
      </c>
      <c r="BT854" s="45">
        <v>40893</v>
      </c>
    </row>
    <row r="855" spans="1:72" x14ac:dyDescent="0.25">
      <c r="A855">
        <v>852</v>
      </c>
      <c r="B855">
        <v>54637</v>
      </c>
      <c r="C855">
        <v>58654</v>
      </c>
      <c r="D855" t="s">
        <v>4000</v>
      </c>
      <c r="E855" t="s">
        <v>7444</v>
      </c>
      <c r="F855">
        <v>11</v>
      </c>
      <c r="G855" t="s">
        <v>87</v>
      </c>
      <c r="H855">
        <v>2</v>
      </c>
      <c r="I855" t="s">
        <v>4421</v>
      </c>
      <c r="J855">
        <v>14</v>
      </c>
      <c r="N855" t="s">
        <v>4423</v>
      </c>
      <c r="O855">
        <v>2055207</v>
      </c>
      <c r="P855">
        <v>6640227</v>
      </c>
      <c r="Q855">
        <v>2</v>
      </c>
      <c r="R855">
        <v>38.805300000000003</v>
      </c>
      <c r="S855">
        <v>-121.7243</v>
      </c>
      <c r="U855" t="s">
        <v>137</v>
      </c>
      <c r="V855" t="s">
        <v>87</v>
      </c>
      <c r="W855" t="s">
        <v>87</v>
      </c>
      <c r="X855" t="s">
        <v>4700</v>
      </c>
      <c r="Y855" t="s">
        <v>170</v>
      </c>
      <c r="Z855" t="s">
        <v>7445</v>
      </c>
      <c r="AB855" t="s">
        <v>7446</v>
      </c>
      <c r="AC855">
        <v>41375</v>
      </c>
      <c r="AE855" t="s">
        <v>4702</v>
      </c>
      <c r="AF855" t="s">
        <v>4106</v>
      </c>
      <c r="AG855" t="s">
        <v>4001</v>
      </c>
      <c r="AH855" t="s">
        <v>7447</v>
      </c>
      <c r="AI855" t="s">
        <v>7448</v>
      </c>
      <c r="AJ855" t="s">
        <v>4001</v>
      </c>
      <c r="AK855">
        <v>1</v>
      </c>
      <c r="AL855" t="s">
        <v>4700</v>
      </c>
      <c r="AM855" t="s">
        <v>78</v>
      </c>
      <c r="AN855">
        <v>180201040900</v>
      </c>
      <c r="AO855" t="s">
        <v>78</v>
      </c>
      <c r="AP855">
        <v>3112</v>
      </c>
      <c r="AQ855" t="s">
        <v>78</v>
      </c>
      <c r="AR855" t="s">
        <v>4430</v>
      </c>
      <c r="AS855" t="s">
        <v>4431</v>
      </c>
      <c r="AT855" t="s">
        <v>78</v>
      </c>
      <c r="AU855" t="s">
        <v>78</v>
      </c>
      <c r="AV855" t="s">
        <v>78</v>
      </c>
      <c r="AW855" t="s">
        <v>78</v>
      </c>
      <c r="AX855" t="s">
        <v>78</v>
      </c>
      <c r="AY855" t="s">
        <v>78</v>
      </c>
      <c r="AZ855" t="s">
        <v>78</v>
      </c>
      <c r="BA855" t="s">
        <v>78</v>
      </c>
      <c r="BB855" t="s">
        <v>78</v>
      </c>
      <c r="BC855" t="s">
        <v>78</v>
      </c>
      <c r="BD855" t="s">
        <v>55</v>
      </c>
      <c r="BE855" t="s">
        <v>78</v>
      </c>
      <c r="BF855" t="s">
        <v>78</v>
      </c>
      <c r="BG855" t="s">
        <v>78</v>
      </c>
      <c r="BH855" t="s">
        <v>78</v>
      </c>
      <c r="BI855" t="s">
        <v>78</v>
      </c>
      <c r="BJ855" t="s">
        <v>78</v>
      </c>
      <c r="BK855" t="s">
        <v>78</v>
      </c>
      <c r="BL855" t="s">
        <v>78</v>
      </c>
      <c r="BM855" t="s">
        <v>78</v>
      </c>
      <c r="BN855" t="s">
        <v>55</v>
      </c>
      <c r="BO855" t="s">
        <v>78</v>
      </c>
      <c r="BP855" t="s">
        <v>78</v>
      </c>
      <c r="BQ855" t="s">
        <v>4432</v>
      </c>
      <c r="BR855">
        <v>1949</v>
      </c>
      <c r="BS855" s="45">
        <v>40729</v>
      </c>
      <c r="BT855" s="45">
        <v>41198</v>
      </c>
    </row>
    <row r="856" spans="1:72" x14ac:dyDescent="0.25">
      <c r="A856">
        <v>853</v>
      </c>
      <c r="B856">
        <v>46578</v>
      </c>
      <c r="C856">
        <v>53964</v>
      </c>
      <c r="D856" t="s">
        <v>2200</v>
      </c>
      <c r="E856" t="s">
        <v>7449</v>
      </c>
      <c r="F856">
        <v>0</v>
      </c>
      <c r="H856">
        <v>0</v>
      </c>
      <c r="J856">
        <v>0</v>
      </c>
      <c r="O856">
        <v>2248072</v>
      </c>
      <c r="P856">
        <v>6275816</v>
      </c>
      <c r="Q856">
        <v>3</v>
      </c>
      <c r="R856">
        <v>38.164700000000003</v>
      </c>
      <c r="S856">
        <v>-121.4943</v>
      </c>
      <c r="T856" t="s">
        <v>1373</v>
      </c>
      <c r="U856" t="s">
        <v>5589</v>
      </c>
      <c r="V856" t="s">
        <v>87</v>
      </c>
      <c r="W856" t="s">
        <v>87</v>
      </c>
      <c r="X856" t="s">
        <v>4474</v>
      </c>
      <c r="Y856" t="s">
        <v>59</v>
      </c>
      <c r="Z856" t="s">
        <v>4859</v>
      </c>
      <c r="AA856" t="s">
        <v>5178</v>
      </c>
      <c r="AB856" t="s">
        <v>7450</v>
      </c>
      <c r="AC856">
        <v>40857</v>
      </c>
      <c r="AD856" t="s">
        <v>4476</v>
      </c>
      <c r="AE856" t="s">
        <v>4558</v>
      </c>
      <c r="AF856" t="s">
        <v>5180</v>
      </c>
      <c r="AG856" t="s">
        <v>1756</v>
      </c>
      <c r="AH856" t="s">
        <v>7451</v>
      </c>
      <c r="AJ856" t="s">
        <v>1756</v>
      </c>
      <c r="AK856">
        <v>1</v>
      </c>
      <c r="AL856" t="s">
        <v>4474</v>
      </c>
      <c r="AM856" t="s">
        <v>78</v>
      </c>
      <c r="AN856">
        <v>180400121106</v>
      </c>
      <c r="AO856" t="s">
        <v>78</v>
      </c>
      <c r="AP856">
        <v>170.1</v>
      </c>
      <c r="AQ856" t="s">
        <v>78</v>
      </c>
      <c r="AR856" t="s">
        <v>4430</v>
      </c>
      <c r="AS856" t="s">
        <v>4431</v>
      </c>
      <c r="AT856" t="s">
        <v>78</v>
      </c>
      <c r="AU856" t="s">
        <v>78</v>
      </c>
      <c r="AV856" t="s">
        <v>78</v>
      </c>
      <c r="AW856" t="s">
        <v>78</v>
      </c>
      <c r="AX856" t="s">
        <v>78</v>
      </c>
      <c r="AY856" t="s">
        <v>55</v>
      </c>
      <c r="AZ856" t="s">
        <v>78</v>
      </c>
      <c r="BA856" t="s">
        <v>78</v>
      </c>
      <c r="BB856" t="s">
        <v>78</v>
      </c>
      <c r="BC856" t="s">
        <v>78</v>
      </c>
      <c r="BD856" t="s">
        <v>55</v>
      </c>
      <c r="BE856" t="s">
        <v>78</v>
      </c>
      <c r="BF856" t="s">
        <v>78</v>
      </c>
      <c r="BG856" t="s">
        <v>78</v>
      </c>
      <c r="BH856" t="s">
        <v>78</v>
      </c>
      <c r="BI856" t="s">
        <v>78</v>
      </c>
      <c r="BJ856" t="s">
        <v>78</v>
      </c>
      <c r="BK856" t="s">
        <v>78</v>
      </c>
      <c r="BL856" t="s">
        <v>78</v>
      </c>
      <c r="BM856" t="s">
        <v>78</v>
      </c>
      <c r="BN856" t="s">
        <v>55</v>
      </c>
      <c r="BO856" t="s">
        <v>55</v>
      </c>
      <c r="BP856" t="s">
        <v>78</v>
      </c>
      <c r="BQ856" t="s">
        <v>4432</v>
      </c>
      <c r="BR856">
        <v>1800</v>
      </c>
      <c r="BS856" s="45">
        <v>40359</v>
      </c>
      <c r="BT856" s="45">
        <v>40857</v>
      </c>
    </row>
    <row r="857" spans="1:72" x14ac:dyDescent="0.25">
      <c r="A857">
        <v>854</v>
      </c>
      <c r="B857">
        <v>46770</v>
      </c>
      <c r="C857">
        <v>54167</v>
      </c>
      <c r="D857" t="s">
        <v>2376</v>
      </c>
      <c r="E857" t="s">
        <v>7452</v>
      </c>
      <c r="F857">
        <v>2</v>
      </c>
      <c r="G857" t="s">
        <v>4420</v>
      </c>
      <c r="H857">
        <v>6</v>
      </c>
      <c r="I857" t="s">
        <v>4421</v>
      </c>
      <c r="J857">
        <v>26</v>
      </c>
      <c r="N857" t="s">
        <v>4423</v>
      </c>
      <c r="O857">
        <v>2092582</v>
      </c>
      <c r="P857">
        <v>6339020</v>
      </c>
      <c r="Q857">
        <v>3</v>
      </c>
      <c r="R857">
        <v>37.7393</v>
      </c>
      <c r="S857">
        <v>-121.27</v>
      </c>
      <c r="T857" t="s">
        <v>1634</v>
      </c>
      <c r="U857" t="s">
        <v>2377</v>
      </c>
      <c r="V857" t="s">
        <v>87</v>
      </c>
      <c r="W857" t="s">
        <v>87</v>
      </c>
      <c r="X857" t="s">
        <v>4474</v>
      </c>
      <c r="Y857" t="s">
        <v>59</v>
      </c>
      <c r="Z857" t="s">
        <v>4475</v>
      </c>
      <c r="AA857" t="s">
        <v>2366</v>
      </c>
      <c r="AB857" t="s">
        <v>7453</v>
      </c>
      <c r="AC857">
        <v>40877</v>
      </c>
      <c r="AD857" t="s">
        <v>4476</v>
      </c>
      <c r="AE857" t="s">
        <v>3435</v>
      </c>
      <c r="AF857" t="s">
        <v>4477</v>
      </c>
      <c r="AG857" t="s">
        <v>2363</v>
      </c>
      <c r="AH857" t="s">
        <v>7454</v>
      </c>
      <c r="AI857" t="s">
        <v>7455</v>
      </c>
      <c r="AJ857" t="s">
        <v>2364</v>
      </c>
      <c r="AK857">
        <v>1</v>
      </c>
      <c r="AL857" t="s">
        <v>4474</v>
      </c>
      <c r="AM857" t="s">
        <v>78</v>
      </c>
      <c r="AN857">
        <v>180400030203</v>
      </c>
      <c r="AO857" t="s">
        <v>78</v>
      </c>
      <c r="AP857">
        <v>124</v>
      </c>
      <c r="AQ857" t="s">
        <v>78</v>
      </c>
      <c r="AR857" t="s">
        <v>4430</v>
      </c>
      <c r="AS857" t="s">
        <v>4431</v>
      </c>
      <c r="AT857" t="s">
        <v>78</v>
      </c>
      <c r="AU857" t="s">
        <v>78</v>
      </c>
      <c r="AV857" t="s">
        <v>78</v>
      </c>
      <c r="AW857" t="s">
        <v>78</v>
      </c>
      <c r="AX857" t="s">
        <v>78</v>
      </c>
      <c r="AY857" t="s">
        <v>78</v>
      </c>
      <c r="AZ857" t="s">
        <v>78</v>
      </c>
      <c r="BA857" t="s">
        <v>78</v>
      </c>
      <c r="BB857" t="s">
        <v>78</v>
      </c>
      <c r="BC857" t="s">
        <v>78</v>
      </c>
      <c r="BD857" t="s">
        <v>55</v>
      </c>
      <c r="BE857" t="s">
        <v>78</v>
      </c>
      <c r="BF857" t="s">
        <v>78</v>
      </c>
      <c r="BG857" t="s">
        <v>78</v>
      </c>
      <c r="BH857" t="s">
        <v>78</v>
      </c>
      <c r="BI857" t="s">
        <v>78</v>
      </c>
      <c r="BJ857" t="s">
        <v>78</v>
      </c>
      <c r="BK857" t="s">
        <v>78</v>
      </c>
      <c r="BL857" t="s">
        <v>78</v>
      </c>
      <c r="BM857" t="s">
        <v>78</v>
      </c>
      <c r="BN857" t="s">
        <v>55</v>
      </c>
      <c r="BO857" t="s">
        <v>55</v>
      </c>
      <c r="BP857" t="s">
        <v>78</v>
      </c>
      <c r="BQ857" t="s">
        <v>4468</v>
      </c>
      <c r="BR857">
        <v>1800</v>
      </c>
      <c r="BS857" s="45">
        <v>40358</v>
      </c>
      <c r="BT857" s="45">
        <v>40876</v>
      </c>
    </row>
    <row r="858" spans="1:72" x14ac:dyDescent="0.25">
      <c r="A858">
        <v>855</v>
      </c>
      <c r="B858">
        <v>46619</v>
      </c>
      <c r="C858">
        <v>54022</v>
      </c>
      <c r="D858" t="s">
        <v>2217</v>
      </c>
      <c r="E858" t="s">
        <v>7456</v>
      </c>
      <c r="F858">
        <v>0</v>
      </c>
      <c r="H858">
        <v>0</v>
      </c>
      <c r="J858">
        <v>0</v>
      </c>
      <c r="O858">
        <v>1816322</v>
      </c>
      <c r="P858">
        <v>6693128</v>
      </c>
      <c r="Q858">
        <v>2</v>
      </c>
      <c r="R858">
        <v>38.148699999999998</v>
      </c>
      <c r="S858">
        <v>-121.5429</v>
      </c>
      <c r="T858" t="s">
        <v>1373</v>
      </c>
      <c r="U858" t="s">
        <v>5589</v>
      </c>
      <c r="V858" t="s">
        <v>87</v>
      </c>
      <c r="W858" t="s">
        <v>87</v>
      </c>
      <c r="X858" t="s">
        <v>4474</v>
      </c>
      <c r="Y858" t="s">
        <v>59</v>
      </c>
      <c r="Z858" t="s">
        <v>4613</v>
      </c>
      <c r="AA858" t="s">
        <v>5178</v>
      </c>
      <c r="AB858" t="s">
        <v>7457</v>
      </c>
      <c r="AC858">
        <v>40861</v>
      </c>
      <c r="AD858" t="s">
        <v>4476</v>
      </c>
      <c r="AE858" t="s">
        <v>4558</v>
      </c>
      <c r="AF858" t="s">
        <v>5180</v>
      </c>
      <c r="AG858" t="s">
        <v>1756</v>
      </c>
      <c r="AH858" t="s">
        <v>7458</v>
      </c>
      <c r="AJ858" t="s">
        <v>1756</v>
      </c>
      <c r="AK858">
        <v>1</v>
      </c>
      <c r="AL858" t="s">
        <v>4474</v>
      </c>
      <c r="AM858" t="s">
        <v>78</v>
      </c>
      <c r="AN858">
        <v>180400121106</v>
      </c>
      <c r="AO858" t="s">
        <v>78</v>
      </c>
      <c r="AP858">
        <v>236.1</v>
      </c>
      <c r="AQ858" t="s">
        <v>78</v>
      </c>
      <c r="AR858" t="s">
        <v>4430</v>
      </c>
      <c r="AS858" t="s">
        <v>4431</v>
      </c>
      <c r="AT858" t="s">
        <v>78</v>
      </c>
      <c r="AU858" t="s">
        <v>78</v>
      </c>
      <c r="AV858" t="s">
        <v>78</v>
      </c>
      <c r="AW858" t="s">
        <v>78</v>
      </c>
      <c r="AX858" t="s">
        <v>78</v>
      </c>
      <c r="AY858" t="s">
        <v>78</v>
      </c>
      <c r="AZ858" t="s">
        <v>78</v>
      </c>
      <c r="BA858" t="s">
        <v>78</v>
      </c>
      <c r="BB858" t="s">
        <v>78</v>
      </c>
      <c r="BC858" t="s">
        <v>78</v>
      </c>
      <c r="BD858" t="s">
        <v>55</v>
      </c>
      <c r="BE858" t="s">
        <v>78</v>
      </c>
      <c r="BF858" t="s">
        <v>78</v>
      </c>
      <c r="BG858" t="s">
        <v>78</v>
      </c>
      <c r="BH858" t="s">
        <v>78</v>
      </c>
      <c r="BI858" t="s">
        <v>78</v>
      </c>
      <c r="BJ858" t="s">
        <v>78</v>
      </c>
      <c r="BK858" t="s">
        <v>78</v>
      </c>
      <c r="BL858" t="s">
        <v>78</v>
      </c>
      <c r="BM858" t="s">
        <v>78</v>
      </c>
      <c r="BN858" t="s">
        <v>55</v>
      </c>
      <c r="BO858" t="s">
        <v>55</v>
      </c>
      <c r="BP858" t="s">
        <v>78</v>
      </c>
      <c r="BQ858" t="s">
        <v>4432</v>
      </c>
      <c r="BR858">
        <v>1800</v>
      </c>
      <c r="BS858" s="45">
        <v>40359</v>
      </c>
      <c r="BT858" s="45">
        <v>40861</v>
      </c>
    </row>
    <row r="859" spans="1:72" x14ac:dyDescent="0.25">
      <c r="A859">
        <v>856</v>
      </c>
      <c r="B859">
        <v>46706</v>
      </c>
      <c r="C859">
        <v>54108</v>
      </c>
      <c r="D859" t="s">
        <v>2564</v>
      </c>
      <c r="E859" t="s">
        <v>7459</v>
      </c>
      <c r="F859">
        <v>0</v>
      </c>
      <c r="H859">
        <v>0</v>
      </c>
      <c r="J859">
        <v>0</v>
      </c>
      <c r="O859">
        <v>2200686</v>
      </c>
      <c r="P859">
        <v>6306742</v>
      </c>
      <c r="Q859">
        <v>3</v>
      </c>
      <c r="R859">
        <v>38.035400000000003</v>
      </c>
      <c r="S859">
        <v>-121.38509999999999</v>
      </c>
      <c r="T859" t="s">
        <v>1373</v>
      </c>
      <c r="U859" t="s">
        <v>6611</v>
      </c>
      <c r="V859" t="s">
        <v>87</v>
      </c>
      <c r="W859" t="s">
        <v>87</v>
      </c>
      <c r="X859" t="s">
        <v>4474</v>
      </c>
      <c r="Y859" t="s">
        <v>59</v>
      </c>
      <c r="Z859" t="s">
        <v>4334</v>
      </c>
      <c r="AA859" t="s">
        <v>2487</v>
      </c>
      <c r="AC859">
        <v>40865</v>
      </c>
      <c r="AD859" t="s">
        <v>4476</v>
      </c>
      <c r="AE859" t="s">
        <v>3435</v>
      </c>
      <c r="AF859" t="s">
        <v>6898</v>
      </c>
      <c r="AG859" t="s">
        <v>2484</v>
      </c>
      <c r="AH859" t="s">
        <v>7460</v>
      </c>
      <c r="AJ859" t="s">
        <v>2484</v>
      </c>
      <c r="AK859">
        <v>1</v>
      </c>
      <c r="AL859" t="s">
        <v>4474</v>
      </c>
      <c r="AM859" t="s">
        <v>78</v>
      </c>
      <c r="AN859">
        <v>180400030403</v>
      </c>
      <c r="AO859" t="s">
        <v>78</v>
      </c>
      <c r="AP859">
        <v>190</v>
      </c>
      <c r="AQ859" t="s">
        <v>78</v>
      </c>
      <c r="AR859" t="s">
        <v>4430</v>
      </c>
      <c r="AS859" t="s">
        <v>4431</v>
      </c>
      <c r="AT859" t="s">
        <v>78</v>
      </c>
      <c r="AU859" t="s">
        <v>78</v>
      </c>
      <c r="AV859" t="s">
        <v>78</v>
      </c>
      <c r="AW859" t="s">
        <v>78</v>
      </c>
      <c r="AX859" t="s">
        <v>78</v>
      </c>
      <c r="AY859" t="s">
        <v>78</v>
      </c>
      <c r="AZ859" t="s">
        <v>78</v>
      </c>
      <c r="BA859" t="s">
        <v>78</v>
      </c>
      <c r="BB859" t="s">
        <v>78</v>
      </c>
      <c r="BC859" t="s">
        <v>78</v>
      </c>
      <c r="BD859" t="s">
        <v>55</v>
      </c>
      <c r="BE859" t="s">
        <v>78</v>
      </c>
      <c r="BF859" t="s">
        <v>78</v>
      </c>
      <c r="BG859" t="s">
        <v>78</v>
      </c>
      <c r="BH859" t="s">
        <v>78</v>
      </c>
      <c r="BI859" t="s">
        <v>78</v>
      </c>
      <c r="BJ859" t="s">
        <v>78</v>
      </c>
      <c r="BK859" t="s">
        <v>78</v>
      </c>
      <c r="BL859" t="s">
        <v>78</v>
      </c>
      <c r="BM859" t="s">
        <v>78</v>
      </c>
      <c r="BN859" t="s">
        <v>55</v>
      </c>
      <c r="BO859" t="s">
        <v>55</v>
      </c>
      <c r="BP859" t="s">
        <v>78</v>
      </c>
      <c r="BQ859" t="s">
        <v>4468</v>
      </c>
      <c r="BR859">
        <v>1800</v>
      </c>
      <c r="BS859" s="45">
        <v>40346</v>
      </c>
      <c r="BT859" s="45">
        <v>40865</v>
      </c>
    </row>
    <row r="860" spans="1:72" x14ac:dyDescent="0.25">
      <c r="A860">
        <v>857</v>
      </c>
      <c r="B860">
        <v>55406</v>
      </c>
      <c r="C860">
        <v>60011</v>
      </c>
      <c r="D860" t="s">
        <v>4012</v>
      </c>
      <c r="E860" t="s">
        <v>7461</v>
      </c>
      <c r="F860">
        <v>0</v>
      </c>
      <c r="H860">
        <v>0</v>
      </c>
      <c r="J860">
        <v>0</v>
      </c>
      <c r="O860">
        <v>1834807</v>
      </c>
      <c r="P860">
        <v>6698017</v>
      </c>
      <c r="Q860">
        <v>2</v>
      </c>
      <c r="R860">
        <v>38.199399999999997</v>
      </c>
      <c r="S860">
        <v>-121.5256</v>
      </c>
      <c r="T860" t="s">
        <v>4015</v>
      </c>
      <c r="U860" t="s">
        <v>4014</v>
      </c>
      <c r="V860" t="s">
        <v>87</v>
      </c>
      <c r="W860" t="s">
        <v>87</v>
      </c>
      <c r="X860" t="s">
        <v>4538</v>
      </c>
      <c r="Y860" t="s">
        <v>341</v>
      </c>
      <c r="Z860" t="s">
        <v>4613</v>
      </c>
      <c r="AB860" t="s">
        <v>5600</v>
      </c>
      <c r="AC860">
        <v>41442</v>
      </c>
      <c r="AD860" t="s">
        <v>4476</v>
      </c>
      <c r="AE860" t="s">
        <v>4558</v>
      </c>
      <c r="AF860" t="s">
        <v>5180</v>
      </c>
      <c r="AG860" t="s">
        <v>4013</v>
      </c>
      <c r="AH860" t="s">
        <v>7462</v>
      </c>
      <c r="AJ860" t="s">
        <v>7463</v>
      </c>
      <c r="AK860">
        <v>1</v>
      </c>
      <c r="AL860" t="s">
        <v>4538</v>
      </c>
      <c r="AM860" t="s">
        <v>78</v>
      </c>
      <c r="AN860">
        <v>180400121106</v>
      </c>
      <c r="AO860" t="s">
        <v>78</v>
      </c>
      <c r="AP860">
        <v>290.89999999999998</v>
      </c>
      <c r="AQ860" t="s">
        <v>78</v>
      </c>
      <c r="AR860" t="s">
        <v>4430</v>
      </c>
      <c r="AS860" t="s">
        <v>4431</v>
      </c>
      <c r="AT860" t="s">
        <v>78</v>
      </c>
      <c r="AU860" t="s">
        <v>78</v>
      </c>
      <c r="AV860" t="s">
        <v>78</v>
      </c>
      <c r="AW860" t="s">
        <v>78</v>
      </c>
      <c r="AX860" t="s">
        <v>78</v>
      </c>
      <c r="AY860" t="s">
        <v>78</v>
      </c>
      <c r="AZ860" t="s">
        <v>78</v>
      </c>
      <c r="BA860" t="s">
        <v>78</v>
      </c>
      <c r="BB860" t="s">
        <v>78</v>
      </c>
      <c r="BC860" t="s">
        <v>78</v>
      </c>
      <c r="BD860" t="s">
        <v>55</v>
      </c>
      <c r="BE860" t="s">
        <v>78</v>
      </c>
      <c r="BF860" t="s">
        <v>78</v>
      </c>
      <c r="BG860" t="s">
        <v>78</v>
      </c>
      <c r="BH860" t="s">
        <v>78</v>
      </c>
      <c r="BI860" t="s">
        <v>78</v>
      </c>
      <c r="BJ860" t="s">
        <v>78</v>
      </c>
      <c r="BK860" t="s">
        <v>78</v>
      </c>
      <c r="BL860" t="s">
        <v>78</v>
      </c>
      <c r="BM860" t="s">
        <v>78</v>
      </c>
      <c r="BN860" t="s">
        <v>55</v>
      </c>
      <c r="BO860" t="s">
        <v>78</v>
      </c>
      <c r="BP860" t="s">
        <v>78</v>
      </c>
      <c r="BQ860" t="s">
        <v>4432</v>
      </c>
      <c r="BR860">
        <v>1800</v>
      </c>
      <c r="BS860" s="45">
        <v>40359</v>
      </c>
      <c r="BT860" s="45">
        <v>41442</v>
      </c>
    </row>
    <row r="861" spans="1:72" x14ac:dyDescent="0.25">
      <c r="A861">
        <v>858</v>
      </c>
      <c r="B861">
        <v>55407</v>
      </c>
      <c r="C861">
        <v>60012</v>
      </c>
      <c r="D861" t="s">
        <v>4019</v>
      </c>
      <c r="E861" t="s">
        <v>7464</v>
      </c>
      <c r="F861">
        <v>0</v>
      </c>
      <c r="H861">
        <v>0</v>
      </c>
      <c r="J861">
        <v>0</v>
      </c>
      <c r="O861">
        <v>1832206</v>
      </c>
      <c r="P861">
        <v>6696860</v>
      </c>
      <c r="Q861">
        <v>2</v>
      </c>
      <c r="R861">
        <v>38.192300000000003</v>
      </c>
      <c r="S861">
        <v>-121.5296</v>
      </c>
      <c r="T861" t="s">
        <v>4015</v>
      </c>
      <c r="U861" t="s">
        <v>4014</v>
      </c>
      <c r="V861" t="s">
        <v>87</v>
      </c>
      <c r="W861" t="s">
        <v>87</v>
      </c>
      <c r="X861" t="s">
        <v>4538</v>
      </c>
      <c r="Y861" t="s">
        <v>341</v>
      </c>
      <c r="Z861" t="s">
        <v>4613</v>
      </c>
      <c r="AB861" t="s">
        <v>7238</v>
      </c>
      <c r="AC861">
        <v>41442</v>
      </c>
      <c r="AD861" t="s">
        <v>4476</v>
      </c>
      <c r="AE861" t="s">
        <v>4558</v>
      </c>
      <c r="AF861" t="s">
        <v>5180</v>
      </c>
      <c r="AG861" t="s">
        <v>4013</v>
      </c>
      <c r="AH861" t="s">
        <v>7465</v>
      </c>
      <c r="AJ861" t="s">
        <v>7463</v>
      </c>
      <c r="AK861">
        <v>1</v>
      </c>
      <c r="AL861" t="s">
        <v>4538</v>
      </c>
      <c r="AM861" t="s">
        <v>78</v>
      </c>
      <c r="AN861">
        <v>180400121106</v>
      </c>
      <c r="AO861" t="s">
        <v>78</v>
      </c>
      <c r="AP861">
        <v>311.3</v>
      </c>
      <c r="AQ861" t="s">
        <v>78</v>
      </c>
      <c r="AR861" t="s">
        <v>4430</v>
      </c>
      <c r="AS861" t="s">
        <v>4431</v>
      </c>
      <c r="AT861" t="s">
        <v>78</v>
      </c>
      <c r="AU861" t="s">
        <v>78</v>
      </c>
      <c r="AV861" t="s">
        <v>78</v>
      </c>
      <c r="AW861" t="s">
        <v>78</v>
      </c>
      <c r="AX861" t="s">
        <v>78</v>
      </c>
      <c r="AY861" t="s">
        <v>78</v>
      </c>
      <c r="AZ861" t="s">
        <v>78</v>
      </c>
      <c r="BA861" t="s">
        <v>78</v>
      </c>
      <c r="BB861" t="s">
        <v>78</v>
      </c>
      <c r="BC861" t="s">
        <v>78</v>
      </c>
      <c r="BD861" t="s">
        <v>55</v>
      </c>
      <c r="BE861" t="s">
        <v>78</v>
      </c>
      <c r="BF861" t="s">
        <v>78</v>
      </c>
      <c r="BG861" t="s">
        <v>78</v>
      </c>
      <c r="BH861" t="s">
        <v>78</v>
      </c>
      <c r="BI861" t="s">
        <v>78</v>
      </c>
      <c r="BJ861" t="s">
        <v>78</v>
      </c>
      <c r="BK861" t="s">
        <v>78</v>
      </c>
      <c r="BL861" t="s">
        <v>78</v>
      </c>
      <c r="BM861" t="s">
        <v>78</v>
      </c>
      <c r="BN861" t="s">
        <v>55</v>
      </c>
      <c r="BO861" t="s">
        <v>78</v>
      </c>
      <c r="BP861" t="s">
        <v>78</v>
      </c>
      <c r="BQ861" t="s">
        <v>4432</v>
      </c>
      <c r="BR861">
        <v>1800</v>
      </c>
      <c r="BS861" s="45">
        <v>40359</v>
      </c>
      <c r="BT861" s="45">
        <v>41442</v>
      </c>
    </row>
    <row r="862" spans="1:72" x14ac:dyDescent="0.25">
      <c r="A862">
        <v>859</v>
      </c>
      <c r="B862">
        <v>57240</v>
      </c>
      <c r="C862">
        <v>51804</v>
      </c>
      <c r="D862" t="s">
        <v>729</v>
      </c>
      <c r="E862" t="s">
        <v>7466</v>
      </c>
      <c r="F862">
        <v>0</v>
      </c>
      <c r="H862">
        <v>0</v>
      </c>
      <c r="J862">
        <v>0</v>
      </c>
      <c r="O862">
        <v>1951375</v>
      </c>
      <c r="P862">
        <v>6523975</v>
      </c>
      <c r="Q862">
        <v>1</v>
      </c>
      <c r="R862">
        <v>40.186799999999998</v>
      </c>
      <c r="S862">
        <v>-122.1349</v>
      </c>
      <c r="T862" t="s">
        <v>137</v>
      </c>
      <c r="U862" t="s">
        <v>732</v>
      </c>
      <c r="V862" t="s">
        <v>87</v>
      </c>
      <c r="W862" t="s">
        <v>87</v>
      </c>
      <c r="X862" t="s">
        <v>4712</v>
      </c>
      <c r="Y862" t="s">
        <v>234</v>
      </c>
      <c r="Z862" t="s">
        <v>4759</v>
      </c>
      <c r="AB862" t="s">
        <v>7467</v>
      </c>
      <c r="AC862">
        <v>41592</v>
      </c>
      <c r="AE862" t="s">
        <v>4760</v>
      </c>
      <c r="AF862" t="s">
        <v>4761</v>
      </c>
      <c r="AG862" t="s">
        <v>730</v>
      </c>
      <c r="AH862" t="s">
        <v>7468</v>
      </c>
      <c r="AJ862" t="s">
        <v>731</v>
      </c>
      <c r="AK862">
        <v>1</v>
      </c>
      <c r="AL862" t="s">
        <v>4712</v>
      </c>
      <c r="AM862" t="s">
        <v>78</v>
      </c>
      <c r="AN862">
        <v>180201560104</v>
      </c>
      <c r="AO862" t="s">
        <v>78</v>
      </c>
      <c r="AP862">
        <v>1700</v>
      </c>
      <c r="AQ862" t="s">
        <v>78</v>
      </c>
      <c r="AR862" t="s">
        <v>4430</v>
      </c>
      <c r="AS862" t="s">
        <v>4431</v>
      </c>
      <c r="AT862" t="s">
        <v>78</v>
      </c>
      <c r="AU862" t="s">
        <v>78</v>
      </c>
      <c r="AV862" t="s">
        <v>78</v>
      </c>
      <c r="AW862" t="s">
        <v>78</v>
      </c>
      <c r="AX862" t="s">
        <v>78</v>
      </c>
      <c r="AY862" t="s">
        <v>78</v>
      </c>
      <c r="AZ862" t="s">
        <v>78</v>
      </c>
      <c r="BA862" t="s">
        <v>78</v>
      </c>
      <c r="BB862" t="s">
        <v>78</v>
      </c>
      <c r="BC862" t="s">
        <v>78</v>
      </c>
      <c r="BD862" t="s">
        <v>55</v>
      </c>
      <c r="BE862" t="s">
        <v>78</v>
      </c>
      <c r="BF862" t="s">
        <v>78</v>
      </c>
      <c r="BG862" t="s">
        <v>78</v>
      </c>
      <c r="BH862" t="s">
        <v>78</v>
      </c>
      <c r="BI862" t="s">
        <v>78</v>
      </c>
      <c r="BJ862" t="s">
        <v>78</v>
      </c>
      <c r="BK862" t="s">
        <v>78</v>
      </c>
      <c r="BL862" t="s">
        <v>78</v>
      </c>
      <c r="BM862" t="s">
        <v>78</v>
      </c>
      <c r="BN862" t="s">
        <v>55</v>
      </c>
      <c r="BO862" t="s">
        <v>55</v>
      </c>
      <c r="BP862" t="s">
        <v>78</v>
      </c>
      <c r="BQ862" t="s">
        <v>4468</v>
      </c>
      <c r="BR862">
        <v>1869</v>
      </c>
      <c r="BS862" s="45">
        <v>40245</v>
      </c>
      <c r="BT862" s="45">
        <v>40245</v>
      </c>
    </row>
    <row r="863" spans="1:72" x14ac:dyDescent="0.25">
      <c r="A863">
        <v>860</v>
      </c>
      <c r="B863">
        <v>54653</v>
      </c>
      <c r="C863">
        <v>58766</v>
      </c>
      <c r="D863" t="s">
        <v>4002</v>
      </c>
      <c r="E863" t="s">
        <v>7469</v>
      </c>
      <c r="F863">
        <v>1</v>
      </c>
      <c r="G863" t="s">
        <v>4420</v>
      </c>
      <c r="H863">
        <v>6</v>
      </c>
      <c r="I863" t="s">
        <v>4421</v>
      </c>
      <c r="J863">
        <v>16</v>
      </c>
      <c r="N863" t="s">
        <v>4423</v>
      </c>
      <c r="O863">
        <v>2133465</v>
      </c>
      <c r="P863">
        <v>6324406</v>
      </c>
      <c r="Q863">
        <v>3</v>
      </c>
      <c r="R863">
        <v>37.851300000000002</v>
      </c>
      <c r="S863">
        <v>-121.3218</v>
      </c>
      <c r="T863" t="s">
        <v>346</v>
      </c>
      <c r="U863" t="s">
        <v>57</v>
      </c>
      <c r="V863" t="s">
        <v>87</v>
      </c>
      <c r="W863" t="s">
        <v>87</v>
      </c>
      <c r="X863" t="s">
        <v>4474</v>
      </c>
      <c r="Y863" t="s">
        <v>59</v>
      </c>
      <c r="Z863" t="s">
        <v>4222</v>
      </c>
      <c r="AB863" t="s">
        <v>7470</v>
      </c>
      <c r="AC863">
        <v>41375</v>
      </c>
      <c r="AD863" t="s">
        <v>4476</v>
      </c>
      <c r="AE863" t="s">
        <v>3435</v>
      </c>
      <c r="AF863" t="s">
        <v>4512</v>
      </c>
      <c r="AG863" t="s">
        <v>4003</v>
      </c>
      <c r="AH863" t="s">
        <v>7471</v>
      </c>
      <c r="AI863" t="s">
        <v>7472</v>
      </c>
      <c r="AJ863" t="s">
        <v>7473</v>
      </c>
      <c r="AK863">
        <v>1</v>
      </c>
      <c r="AL863" t="s">
        <v>4474</v>
      </c>
      <c r="AM863" t="s">
        <v>78</v>
      </c>
      <c r="AN863">
        <v>180400030205</v>
      </c>
      <c r="AO863" t="s">
        <v>78</v>
      </c>
      <c r="AP863">
        <v>324.10000000000002</v>
      </c>
      <c r="AQ863" t="s">
        <v>78</v>
      </c>
      <c r="AR863" t="s">
        <v>4430</v>
      </c>
      <c r="AS863" t="s">
        <v>4431</v>
      </c>
      <c r="AT863" t="s">
        <v>78</v>
      </c>
      <c r="AU863" t="s">
        <v>78</v>
      </c>
      <c r="AV863" t="s">
        <v>78</v>
      </c>
      <c r="AW863" t="s">
        <v>78</v>
      </c>
      <c r="AX863" t="s">
        <v>78</v>
      </c>
      <c r="AY863" t="s">
        <v>78</v>
      </c>
      <c r="AZ863" t="s">
        <v>78</v>
      </c>
      <c r="BA863" t="s">
        <v>78</v>
      </c>
      <c r="BB863" t="s">
        <v>78</v>
      </c>
      <c r="BC863" t="s">
        <v>78</v>
      </c>
      <c r="BD863" t="s">
        <v>55</v>
      </c>
      <c r="BE863" t="s">
        <v>78</v>
      </c>
      <c r="BF863" t="s">
        <v>78</v>
      </c>
      <c r="BG863" t="s">
        <v>78</v>
      </c>
      <c r="BH863" t="s">
        <v>78</v>
      </c>
      <c r="BI863" t="s">
        <v>78</v>
      </c>
      <c r="BJ863" t="s">
        <v>78</v>
      </c>
      <c r="BK863" t="s">
        <v>78</v>
      </c>
      <c r="BL863" t="s">
        <v>78</v>
      </c>
      <c r="BM863" t="s">
        <v>78</v>
      </c>
      <c r="BN863" t="s">
        <v>55</v>
      </c>
      <c r="BO863" t="s">
        <v>78</v>
      </c>
      <c r="BP863" t="s">
        <v>78</v>
      </c>
      <c r="BQ863" t="s">
        <v>4468</v>
      </c>
      <c r="BR863">
        <v>1800</v>
      </c>
      <c r="BS863" s="45">
        <v>40784</v>
      </c>
      <c r="BT863" s="45">
        <v>41206</v>
      </c>
    </row>
    <row r="864" spans="1:72" x14ac:dyDescent="0.25">
      <c r="A864">
        <v>861</v>
      </c>
      <c r="B864">
        <v>56610</v>
      </c>
      <c r="C864">
        <v>54230</v>
      </c>
      <c r="D864" t="s">
        <v>3252</v>
      </c>
      <c r="E864" t="s">
        <v>7474</v>
      </c>
      <c r="F864">
        <v>3</v>
      </c>
      <c r="G864" t="s">
        <v>87</v>
      </c>
      <c r="H864">
        <v>5</v>
      </c>
      <c r="I864" t="s">
        <v>4421</v>
      </c>
      <c r="J864">
        <v>6</v>
      </c>
      <c r="L864" t="s">
        <v>4448</v>
      </c>
      <c r="M864" t="s">
        <v>4434</v>
      </c>
      <c r="N864" t="s">
        <v>4423</v>
      </c>
      <c r="O864">
        <v>2239021</v>
      </c>
      <c r="P864">
        <v>6280135</v>
      </c>
      <c r="Q864">
        <v>3</v>
      </c>
      <c r="R864">
        <v>38.14</v>
      </c>
      <c r="S864">
        <v>-121.4789</v>
      </c>
      <c r="T864" t="s">
        <v>7475</v>
      </c>
      <c r="U864" t="s">
        <v>4106</v>
      </c>
      <c r="V864" t="s">
        <v>87</v>
      </c>
      <c r="W864" t="s">
        <v>87</v>
      </c>
      <c r="X864" t="s">
        <v>4474</v>
      </c>
      <c r="Y864" t="s">
        <v>59</v>
      </c>
      <c r="Z864" t="s">
        <v>4859</v>
      </c>
      <c r="AA864" t="s">
        <v>3254</v>
      </c>
      <c r="AB864" t="s">
        <v>7476</v>
      </c>
      <c r="AC864">
        <v>41516</v>
      </c>
      <c r="AD864" t="s">
        <v>4476</v>
      </c>
      <c r="AE864" t="s">
        <v>4558</v>
      </c>
      <c r="AF864" t="s">
        <v>4106</v>
      </c>
      <c r="AG864" t="s">
        <v>2731</v>
      </c>
      <c r="AH864" t="s">
        <v>6284</v>
      </c>
      <c r="AI864" t="s">
        <v>6285</v>
      </c>
      <c r="AJ864" t="s">
        <v>2731</v>
      </c>
      <c r="AK864">
        <v>1</v>
      </c>
      <c r="AL864" t="s">
        <v>4474</v>
      </c>
      <c r="AM864" t="s">
        <v>78</v>
      </c>
      <c r="AN864">
        <v>180400121105</v>
      </c>
      <c r="AO864" t="s">
        <v>78</v>
      </c>
      <c r="AP864" t="s">
        <v>78</v>
      </c>
      <c r="AQ864" t="s">
        <v>78</v>
      </c>
      <c r="AR864" t="s">
        <v>4430</v>
      </c>
      <c r="AS864" t="s">
        <v>4431</v>
      </c>
      <c r="AT864" t="s">
        <v>78</v>
      </c>
      <c r="AU864" t="s">
        <v>78</v>
      </c>
      <c r="AV864" t="s">
        <v>78</v>
      </c>
      <c r="AW864" t="s">
        <v>78</v>
      </c>
      <c r="AX864" t="s">
        <v>78</v>
      </c>
      <c r="AY864" t="s">
        <v>78</v>
      </c>
      <c r="AZ864" t="s">
        <v>78</v>
      </c>
      <c r="BA864" t="s">
        <v>78</v>
      </c>
      <c r="BB864" t="s">
        <v>78</v>
      </c>
      <c r="BC864" t="s">
        <v>78</v>
      </c>
      <c r="BD864" t="s">
        <v>55</v>
      </c>
      <c r="BE864" t="s">
        <v>78</v>
      </c>
      <c r="BF864" t="s">
        <v>78</v>
      </c>
      <c r="BG864" t="s">
        <v>78</v>
      </c>
      <c r="BH864" t="s">
        <v>78</v>
      </c>
      <c r="BI864" t="s">
        <v>78</v>
      </c>
      <c r="BJ864" t="s">
        <v>78</v>
      </c>
      <c r="BK864" t="s">
        <v>78</v>
      </c>
      <c r="BL864" t="s">
        <v>78</v>
      </c>
      <c r="BM864" t="s">
        <v>78</v>
      </c>
      <c r="BN864" t="s">
        <v>78</v>
      </c>
      <c r="BO864" t="s">
        <v>55</v>
      </c>
      <c r="BP864" t="s">
        <v>78</v>
      </c>
      <c r="BQ864" t="s">
        <v>4432</v>
      </c>
      <c r="BR864">
        <v>1800</v>
      </c>
      <c r="BS864" s="45">
        <v>40359</v>
      </c>
      <c r="BT864" s="45">
        <v>40877</v>
      </c>
    </row>
    <row r="865" spans="1:72" x14ac:dyDescent="0.25">
      <c r="A865">
        <v>862</v>
      </c>
      <c r="B865">
        <v>56745</v>
      </c>
      <c r="C865">
        <v>60734</v>
      </c>
      <c r="D865" t="s">
        <v>4046</v>
      </c>
      <c r="E865" t="s">
        <v>7477</v>
      </c>
      <c r="F865">
        <v>0</v>
      </c>
      <c r="H865">
        <v>0</v>
      </c>
      <c r="J865">
        <v>0</v>
      </c>
      <c r="O865">
        <v>2088297</v>
      </c>
      <c r="P865">
        <v>6337679</v>
      </c>
      <c r="Q865">
        <v>3</v>
      </c>
      <c r="R865">
        <v>37.727499999999999</v>
      </c>
      <c r="S865">
        <v>-121.2745</v>
      </c>
      <c r="T865" t="s">
        <v>58</v>
      </c>
      <c r="U865" t="s">
        <v>57</v>
      </c>
      <c r="V865" t="s">
        <v>87</v>
      </c>
      <c r="W865" t="s">
        <v>87</v>
      </c>
      <c r="X865" t="s">
        <v>4474</v>
      </c>
      <c r="Y865" t="s">
        <v>59</v>
      </c>
      <c r="Z865" t="s">
        <v>4475</v>
      </c>
      <c r="AB865" t="s">
        <v>7478</v>
      </c>
      <c r="AC865">
        <v>41547</v>
      </c>
      <c r="AD865" t="s">
        <v>4476</v>
      </c>
      <c r="AE865" t="s">
        <v>3435</v>
      </c>
      <c r="AF865" t="s">
        <v>4477</v>
      </c>
      <c r="AG865" t="s">
        <v>4047</v>
      </c>
      <c r="AH865" t="s">
        <v>7479</v>
      </c>
      <c r="AJ865" t="s">
        <v>4048</v>
      </c>
      <c r="AK865">
        <v>1</v>
      </c>
      <c r="AL865" t="s">
        <v>4474</v>
      </c>
      <c r="AM865" t="s">
        <v>78</v>
      </c>
      <c r="AN865">
        <v>180400030203</v>
      </c>
      <c r="AO865" t="s">
        <v>78</v>
      </c>
      <c r="AP865" t="s">
        <v>78</v>
      </c>
      <c r="AQ865" t="s">
        <v>78</v>
      </c>
      <c r="AR865" t="s">
        <v>4430</v>
      </c>
      <c r="AS865" t="s">
        <v>4431</v>
      </c>
      <c r="AT865" t="s">
        <v>78</v>
      </c>
      <c r="AU865" t="s">
        <v>78</v>
      </c>
      <c r="AV865" t="s">
        <v>78</v>
      </c>
      <c r="AW865" t="s">
        <v>78</v>
      </c>
      <c r="AX865" t="s">
        <v>78</v>
      </c>
      <c r="AY865" t="s">
        <v>78</v>
      </c>
      <c r="AZ865" t="s">
        <v>78</v>
      </c>
      <c r="BA865" t="s">
        <v>78</v>
      </c>
      <c r="BB865" t="s">
        <v>78</v>
      </c>
      <c r="BC865" t="s">
        <v>78</v>
      </c>
      <c r="BD865" t="s">
        <v>78</v>
      </c>
      <c r="BE865" t="s">
        <v>78</v>
      </c>
      <c r="BF865" t="s">
        <v>78</v>
      </c>
      <c r="BG865" t="s">
        <v>78</v>
      </c>
      <c r="BH865" t="s">
        <v>78</v>
      </c>
      <c r="BI865" t="s">
        <v>78</v>
      </c>
      <c r="BJ865" t="s">
        <v>78</v>
      </c>
      <c r="BK865" t="s">
        <v>78</v>
      </c>
      <c r="BL865" t="s">
        <v>78</v>
      </c>
      <c r="BM865" t="s">
        <v>78</v>
      </c>
      <c r="BN865" t="s">
        <v>55</v>
      </c>
      <c r="BO865" t="s">
        <v>55</v>
      </c>
      <c r="BP865" t="s">
        <v>78</v>
      </c>
      <c r="BQ865" t="s">
        <v>4432</v>
      </c>
      <c r="BR865">
        <v>1800</v>
      </c>
      <c r="BS865" s="45">
        <v>40359</v>
      </c>
      <c r="BT865" s="45">
        <v>41547</v>
      </c>
    </row>
    <row r="866" spans="1:72" x14ac:dyDescent="0.25">
      <c r="A866">
        <v>863</v>
      </c>
      <c r="B866">
        <v>57254</v>
      </c>
      <c r="C866">
        <v>53990</v>
      </c>
      <c r="D866" t="s">
        <v>2205</v>
      </c>
      <c r="E866" t="s">
        <v>7480</v>
      </c>
      <c r="F866">
        <v>0</v>
      </c>
      <c r="H866">
        <v>0</v>
      </c>
      <c r="J866">
        <v>0</v>
      </c>
      <c r="O866">
        <v>2255227</v>
      </c>
      <c r="P866">
        <v>6267310</v>
      </c>
      <c r="Q866">
        <v>3</v>
      </c>
      <c r="R866">
        <v>38.184100000000001</v>
      </c>
      <c r="S866">
        <v>-121.5241</v>
      </c>
      <c r="T866" t="s">
        <v>1418</v>
      </c>
      <c r="U866" t="s">
        <v>7481</v>
      </c>
      <c r="V866" t="s">
        <v>87</v>
      </c>
      <c r="W866" t="s">
        <v>87</v>
      </c>
      <c r="X866" t="s">
        <v>4474</v>
      </c>
      <c r="Y866" t="s">
        <v>59</v>
      </c>
      <c r="Z866" t="s">
        <v>4613</v>
      </c>
      <c r="AB866" t="s">
        <v>7020</v>
      </c>
      <c r="AC866">
        <v>41586</v>
      </c>
      <c r="AD866" t="s">
        <v>4476</v>
      </c>
      <c r="AE866" t="s">
        <v>4558</v>
      </c>
      <c r="AF866" t="s">
        <v>5180</v>
      </c>
      <c r="AG866" t="s">
        <v>1756</v>
      </c>
      <c r="AH866" t="s">
        <v>7482</v>
      </c>
      <c r="AJ866" t="s">
        <v>1756</v>
      </c>
      <c r="AK866">
        <v>1</v>
      </c>
      <c r="AL866" t="s">
        <v>4474</v>
      </c>
      <c r="AM866" t="s">
        <v>78</v>
      </c>
      <c r="AN866">
        <v>180400121106</v>
      </c>
      <c r="AO866" t="s">
        <v>78</v>
      </c>
      <c r="AP866">
        <v>148.5</v>
      </c>
      <c r="AQ866" t="s">
        <v>78</v>
      </c>
      <c r="AR866" t="s">
        <v>4430</v>
      </c>
      <c r="AS866" t="s">
        <v>4431</v>
      </c>
      <c r="AT866" t="s">
        <v>78</v>
      </c>
      <c r="AU866" t="s">
        <v>78</v>
      </c>
      <c r="AV866" t="s">
        <v>78</v>
      </c>
      <c r="AW866" t="s">
        <v>78</v>
      </c>
      <c r="AX866" t="s">
        <v>78</v>
      </c>
      <c r="AY866" t="s">
        <v>55</v>
      </c>
      <c r="AZ866" t="s">
        <v>78</v>
      </c>
      <c r="BA866" t="s">
        <v>78</v>
      </c>
      <c r="BB866" t="s">
        <v>78</v>
      </c>
      <c r="BC866" t="s">
        <v>78</v>
      </c>
      <c r="BD866" t="s">
        <v>55</v>
      </c>
      <c r="BE866" t="s">
        <v>78</v>
      </c>
      <c r="BF866" t="s">
        <v>78</v>
      </c>
      <c r="BG866" t="s">
        <v>78</v>
      </c>
      <c r="BH866" t="s">
        <v>78</v>
      </c>
      <c r="BI866" t="s">
        <v>78</v>
      </c>
      <c r="BJ866" t="s">
        <v>78</v>
      </c>
      <c r="BK866" t="s">
        <v>78</v>
      </c>
      <c r="BL866" t="s">
        <v>78</v>
      </c>
      <c r="BM866" t="s">
        <v>78</v>
      </c>
      <c r="BN866" t="s">
        <v>55</v>
      </c>
      <c r="BO866" t="s">
        <v>55</v>
      </c>
      <c r="BP866" t="s">
        <v>78</v>
      </c>
      <c r="BQ866" t="s">
        <v>4432</v>
      </c>
      <c r="BR866">
        <v>1800</v>
      </c>
      <c r="BS866" s="45">
        <v>40359</v>
      </c>
      <c r="BT866" s="45">
        <v>40861</v>
      </c>
    </row>
    <row r="867" spans="1:72" x14ac:dyDescent="0.25">
      <c r="A867">
        <v>864</v>
      </c>
      <c r="B867">
        <v>54622</v>
      </c>
      <c r="C867">
        <v>58844</v>
      </c>
      <c r="D867" t="s">
        <v>3994</v>
      </c>
      <c r="E867" t="s">
        <v>7483</v>
      </c>
      <c r="F867">
        <v>13</v>
      </c>
      <c r="G867" t="s">
        <v>4420</v>
      </c>
      <c r="H867">
        <v>15</v>
      </c>
      <c r="I867" t="s">
        <v>4421</v>
      </c>
      <c r="J867">
        <v>21</v>
      </c>
      <c r="N867" t="s">
        <v>4423</v>
      </c>
      <c r="O867">
        <v>1746948</v>
      </c>
      <c r="P867">
        <v>6609942</v>
      </c>
      <c r="Q867">
        <v>3</v>
      </c>
      <c r="R867">
        <v>36.792499999999997</v>
      </c>
      <c r="S867">
        <v>-120.3351</v>
      </c>
      <c r="U867" t="s">
        <v>57</v>
      </c>
      <c r="V867" t="s">
        <v>87</v>
      </c>
      <c r="W867" t="s">
        <v>87</v>
      </c>
      <c r="X867" t="s">
        <v>4424</v>
      </c>
      <c r="Y867" t="s">
        <v>279</v>
      </c>
      <c r="Z867" t="s">
        <v>4425</v>
      </c>
      <c r="AC867">
        <v>41375</v>
      </c>
      <c r="AE867" t="s">
        <v>4426</v>
      </c>
      <c r="AF867" t="s">
        <v>4427</v>
      </c>
      <c r="AG867" t="s">
        <v>3995</v>
      </c>
      <c r="AH867" t="s">
        <v>7484</v>
      </c>
      <c r="AI867" t="s">
        <v>7485</v>
      </c>
      <c r="AJ867" t="s">
        <v>3996</v>
      </c>
      <c r="AK867">
        <v>1</v>
      </c>
      <c r="AL867" t="s">
        <v>4424</v>
      </c>
      <c r="AM867" t="s">
        <v>78</v>
      </c>
      <c r="AN867">
        <v>180400010806</v>
      </c>
      <c r="AO867" t="s">
        <v>78</v>
      </c>
      <c r="AP867">
        <v>9310</v>
      </c>
      <c r="AQ867" t="s">
        <v>78</v>
      </c>
      <c r="AR867" t="s">
        <v>4430</v>
      </c>
      <c r="AS867" t="s">
        <v>4431</v>
      </c>
      <c r="AT867" t="s">
        <v>78</v>
      </c>
      <c r="AU867" t="s">
        <v>78</v>
      </c>
      <c r="AV867" t="s">
        <v>78</v>
      </c>
      <c r="AW867" t="s">
        <v>78</v>
      </c>
      <c r="AX867" t="s">
        <v>78</v>
      </c>
      <c r="AY867" t="s">
        <v>78</v>
      </c>
      <c r="AZ867" t="s">
        <v>78</v>
      </c>
      <c r="BA867" t="s">
        <v>78</v>
      </c>
      <c r="BB867" t="s">
        <v>78</v>
      </c>
      <c r="BC867" t="s">
        <v>78</v>
      </c>
      <c r="BD867" t="s">
        <v>55</v>
      </c>
      <c r="BE867" t="s">
        <v>78</v>
      </c>
      <c r="BF867" t="s">
        <v>78</v>
      </c>
      <c r="BG867" t="s">
        <v>78</v>
      </c>
      <c r="BH867" t="s">
        <v>78</v>
      </c>
      <c r="BI867" t="s">
        <v>78</v>
      </c>
      <c r="BJ867" t="s">
        <v>78</v>
      </c>
      <c r="BK867" t="s">
        <v>78</v>
      </c>
      <c r="BL867" t="s">
        <v>78</v>
      </c>
      <c r="BM867" t="s">
        <v>78</v>
      </c>
      <c r="BN867" t="s">
        <v>55</v>
      </c>
      <c r="BO867" t="s">
        <v>55</v>
      </c>
      <c r="BP867" t="s">
        <v>78</v>
      </c>
      <c r="BQ867" t="s">
        <v>4432</v>
      </c>
      <c r="BR867">
        <v>2005</v>
      </c>
      <c r="BS867" s="45">
        <v>40724</v>
      </c>
      <c r="BT867" s="45">
        <v>41219</v>
      </c>
    </row>
    <row r="868" spans="1:72" x14ac:dyDescent="0.25">
      <c r="A868">
        <v>865</v>
      </c>
      <c r="B868">
        <v>44639</v>
      </c>
      <c r="C868">
        <v>51455</v>
      </c>
      <c r="D868" t="s">
        <v>632</v>
      </c>
      <c r="E868" t="s">
        <v>7486</v>
      </c>
      <c r="F868">
        <v>1</v>
      </c>
      <c r="G868" t="s">
        <v>87</v>
      </c>
      <c r="H868">
        <v>5</v>
      </c>
      <c r="I868" t="s">
        <v>4421</v>
      </c>
      <c r="J868">
        <v>5</v>
      </c>
      <c r="L868" t="s">
        <v>4422</v>
      </c>
      <c r="M868" t="s">
        <v>4434</v>
      </c>
      <c r="N868" t="s">
        <v>4423</v>
      </c>
      <c r="O868">
        <v>2174685</v>
      </c>
      <c r="P868">
        <v>6288480</v>
      </c>
      <c r="Q868">
        <v>3</v>
      </c>
      <c r="R868">
        <v>37.963500000000003</v>
      </c>
      <c r="S868">
        <v>-121.44759999999999</v>
      </c>
      <c r="T868" t="s">
        <v>128</v>
      </c>
      <c r="U868" t="s">
        <v>636</v>
      </c>
      <c r="V868" t="s">
        <v>87</v>
      </c>
      <c r="W868" t="s">
        <v>87</v>
      </c>
      <c r="X868" t="s">
        <v>4474</v>
      </c>
      <c r="Y868" t="s">
        <v>59</v>
      </c>
      <c r="Z868" t="s">
        <v>4853</v>
      </c>
      <c r="AA868" t="s">
        <v>7487</v>
      </c>
      <c r="AB868" t="s">
        <v>5906</v>
      </c>
      <c r="AC868">
        <v>40443</v>
      </c>
      <c r="AD868" t="s">
        <v>4476</v>
      </c>
      <c r="AE868" t="s">
        <v>3435</v>
      </c>
      <c r="AF868" t="s">
        <v>4905</v>
      </c>
      <c r="AG868" t="s">
        <v>633</v>
      </c>
      <c r="AH868" t="s">
        <v>7488</v>
      </c>
      <c r="AI868" t="s">
        <v>7489</v>
      </c>
      <c r="AJ868" t="s">
        <v>634</v>
      </c>
      <c r="AK868">
        <v>1</v>
      </c>
      <c r="AL868" t="s">
        <v>4474</v>
      </c>
      <c r="AM868" t="s">
        <v>78</v>
      </c>
      <c r="AN868">
        <v>180400030502</v>
      </c>
      <c r="AO868" t="s">
        <v>78</v>
      </c>
      <c r="AP868" t="s">
        <v>78</v>
      </c>
      <c r="AQ868" t="s">
        <v>78</v>
      </c>
      <c r="AR868" t="s">
        <v>4430</v>
      </c>
      <c r="AS868" t="s">
        <v>4431</v>
      </c>
      <c r="AT868" t="s">
        <v>78</v>
      </c>
      <c r="AU868" t="s">
        <v>78</v>
      </c>
      <c r="AV868" t="s">
        <v>78</v>
      </c>
      <c r="AW868" t="s">
        <v>78</v>
      </c>
      <c r="AX868" t="s">
        <v>78</v>
      </c>
      <c r="AY868" t="s">
        <v>78</v>
      </c>
      <c r="AZ868" t="s">
        <v>78</v>
      </c>
      <c r="BA868" t="s">
        <v>78</v>
      </c>
      <c r="BB868" t="s">
        <v>78</v>
      </c>
      <c r="BC868" t="s">
        <v>78</v>
      </c>
      <c r="BD868" t="s">
        <v>55</v>
      </c>
      <c r="BE868" t="s">
        <v>78</v>
      </c>
      <c r="BF868" t="s">
        <v>78</v>
      </c>
      <c r="BG868" t="s">
        <v>78</v>
      </c>
      <c r="BH868" t="s">
        <v>78</v>
      </c>
      <c r="BI868" t="s">
        <v>78</v>
      </c>
      <c r="BJ868" t="s">
        <v>78</v>
      </c>
      <c r="BK868" t="s">
        <v>78</v>
      </c>
      <c r="BL868" t="s">
        <v>78</v>
      </c>
      <c r="BM868" t="s">
        <v>78</v>
      </c>
      <c r="BN868" t="s">
        <v>55</v>
      </c>
      <c r="BO868" t="s">
        <v>78</v>
      </c>
      <c r="BP868" t="s">
        <v>78</v>
      </c>
      <c r="BQ868" t="s">
        <v>4468</v>
      </c>
      <c r="BR868">
        <v>1937</v>
      </c>
      <c r="BS868" s="45">
        <v>39926</v>
      </c>
      <c r="BT868" s="45">
        <v>39926</v>
      </c>
    </row>
    <row r="869" spans="1:72" x14ac:dyDescent="0.25">
      <c r="A869">
        <v>866</v>
      </c>
      <c r="B869">
        <v>43287</v>
      </c>
      <c r="C869">
        <v>52133</v>
      </c>
      <c r="D869" t="s">
        <v>923</v>
      </c>
      <c r="E869" t="s">
        <v>7490</v>
      </c>
      <c r="F869">
        <v>6</v>
      </c>
      <c r="G869" t="s">
        <v>87</v>
      </c>
      <c r="H869">
        <v>4</v>
      </c>
      <c r="I869" t="s">
        <v>4421</v>
      </c>
      <c r="J869">
        <v>15</v>
      </c>
      <c r="L869" t="s">
        <v>4422</v>
      </c>
      <c r="M869" t="s">
        <v>4422</v>
      </c>
      <c r="N869" t="s">
        <v>4423</v>
      </c>
      <c r="O869">
        <v>1899947</v>
      </c>
      <c r="P869">
        <v>6698285</v>
      </c>
      <c r="Q869">
        <v>2</v>
      </c>
      <c r="R869">
        <v>38.378300000000003</v>
      </c>
      <c r="S869">
        <v>-121.5234</v>
      </c>
      <c r="T869" t="s">
        <v>596</v>
      </c>
      <c r="U869" t="s">
        <v>216</v>
      </c>
      <c r="V869" t="s">
        <v>87</v>
      </c>
      <c r="W869" t="s">
        <v>87</v>
      </c>
      <c r="X869" t="s">
        <v>4538</v>
      </c>
      <c r="Y869" t="s">
        <v>341</v>
      </c>
      <c r="Z869" t="s">
        <v>4668</v>
      </c>
      <c r="AA869" t="s">
        <v>7491</v>
      </c>
      <c r="AB869" t="s">
        <v>7492</v>
      </c>
      <c r="AC869">
        <v>40395</v>
      </c>
      <c r="AD869" t="s">
        <v>4476</v>
      </c>
      <c r="AE869" t="s">
        <v>4558</v>
      </c>
      <c r="AF869" t="s">
        <v>4559</v>
      </c>
      <c r="AG869" t="s">
        <v>924</v>
      </c>
      <c r="AH869" t="s">
        <v>7493</v>
      </c>
      <c r="AI869" t="s">
        <v>7494</v>
      </c>
      <c r="AJ869" t="s">
        <v>925</v>
      </c>
      <c r="AK869">
        <v>1</v>
      </c>
      <c r="AL869" t="s">
        <v>4538</v>
      </c>
      <c r="AM869" t="s">
        <v>78</v>
      </c>
      <c r="AN869">
        <v>180400121002</v>
      </c>
      <c r="AO869" t="s">
        <v>78</v>
      </c>
      <c r="AP869">
        <v>207.8</v>
      </c>
      <c r="AQ869" t="s">
        <v>78</v>
      </c>
      <c r="AR869" t="s">
        <v>4430</v>
      </c>
      <c r="AS869" t="s">
        <v>4431</v>
      </c>
      <c r="AT869" t="s">
        <v>78</v>
      </c>
      <c r="AU869" t="s">
        <v>78</v>
      </c>
      <c r="AV869" t="s">
        <v>78</v>
      </c>
      <c r="AW869" t="s">
        <v>78</v>
      </c>
      <c r="AX869" t="s">
        <v>78</v>
      </c>
      <c r="AY869" t="s">
        <v>78</v>
      </c>
      <c r="AZ869" t="s">
        <v>78</v>
      </c>
      <c r="BA869" t="s">
        <v>78</v>
      </c>
      <c r="BB869" t="s">
        <v>78</v>
      </c>
      <c r="BC869" t="s">
        <v>78</v>
      </c>
      <c r="BD869" t="s">
        <v>55</v>
      </c>
      <c r="BE869" t="s">
        <v>78</v>
      </c>
      <c r="BF869" t="s">
        <v>78</v>
      </c>
      <c r="BG869" t="s">
        <v>78</v>
      </c>
      <c r="BH869" t="s">
        <v>78</v>
      </c>
      <c r="BI869" t="s">
        <v>78</v>
      </c>
      <c r="BJ869" t="s">
        <v>78</v>
      </c>
      <c r="BK869" t="s">
        <v>78</v>
      </c>
      <c r="BL869" t="s">
        <v>78</v>
      </c>
      <c r="BM869" t="s">
        <v>78</v>
      </c>
      <c r="BN869" t="s">
        <v>55</v>
      </c>
      <c r="BO869" t="s">
        <v>55</v>
      </c>
      <c r="BP869" t="s">
        <v>78</v>
      </c>
      <c r="BQ869" t="s">
        <v>4468</v>
      </c>
      <c r="BR869">
        <v>1800</v>
      </c>
      <c r="BS869" s="45">
        <v>40359</v>
      </c>
      <c r="BT869" s="45">
        <v>40359</v>
      </c>
    </row>
    <row r="870" spans="1:72" x14ac:dyDescent="0.25">
      <c r="A870">
        <v>867</v>
      </c>
      <c r="B870">
        <v>46433</v>
      </c>
      <c r="C870">
        <v>53816</v>
      </c>
      <c r="D870" t="s">
        <v>2056</v>
      </c>
      <c r="E870" t="s">
        <v>7495</v>
      </c>
      <c r="F870">
        <v>3</v>
      </c>
      <c r="G870" t="s">
        <v>87</v>
      </c>
      <c r="H870">
        <v>5</v>
      </c>
      <c r="I870" t="s">
        <v>4421</v>
      </c>
      <c r="J870">
        <v>29</v>
      </c>
      <c r="L870" t="s">
        <v>4435</v>
      </c>
      <c r="M870" t="s">
        <v>4422</v>
      </c>
      <c r="N870" t="s">
        <v>4423</v>
      </c>
      <c r="O870">
        <v>2216091</v>
      </c>
      <c r="P870">
        <v>6288921</v>
      </c>
      <c r="Q870">
        <v>3</v>
      </c>
      <c r="R870">
        <v>38.077199999999998</v>
      </c>
      <c r="S870">
        <v>-121.44759999999999</v>
      </c>
      <c r="T870" t="s">
        <v>1634</v>
      </c>
      <c r="U870" t="s">
        <v>1019</v>
      </c>
      <c r="V870" t="s">
        <v>87</v>
      </c>
      <c r="W870" t="s">
        <v>87</v>
      </c>
      <c r="X870" t="s">
        <v>4474</v>
      </c>
      <c r="Y870" t="s">
        <v>59</v>
      </c>
      <c r="Z870" t="s">
        <v>4334</v>
      </c>
      <c r="AA870" t="s">
        <v>5406</v>
      </c>
      <c r="AB870" t="s">
        <v>7496</v>
      </c>
      <c r="AC870">
        <v>40844</v>
      </c>
      <c r="AD870" t="s">
        <v>4476</v>
      </c>
      <c r="AE870" t="s">
        <v>3435</v>
      </c>
      <c r="AF870" t="s">
        <v>4927</v>
      </c>
      <c r="AG870" t="s">
        <v>2044</v>
      </c>
      <c r="AH870" t="s">
        <v>7497</v>
      </c>
      <c r="AI870" t="s">
        <v>7498</v>
      </c>
      <c r="AJ870" t="s">
        <v>5410</v>
      </c>
      <c r="AK870">
        <v>1</v>
      </c>
      <c r="AL870" t="s">
        <v>4474</v>
      </c>
      <c r="AM870" t="s">
        <v>78</v>
      </c>
      <c r="AN870">
        <v>180400030906</v>
      </c>
      <c r="AO870" t="s">
        <v>78</v>
      </c>
      <c r="AP870">
        <v>528</v>
      </c>
      <c r="AQ870" t="s">
        <v>78</v>
      </c>
      <c r="AR870" t="s">
        <v>4430</v>
      </c>
      <c r="AS870" t="s">
        <v>4431</v>
      </c>
      <c r="AT870" t="s">
        <v>78</v>
      </c>
      <c r="AU870" t="s">
        <v>78</v>
      </c>
      <c r="AV870" t="s">
        <v>78</v>
      </c>
      <c r="AW870" t="s">
        <v>78</v>
      </c>
      <c r="AX870" t="s">
        <v>78</v>
      </c>
      <c r="AY870" t="s">
        <v>78</v>
      </c>
      <c r="AZ870" t="s">
        <v>78</v>
      </c>
      <c r="BA870" t="s">
        <v>78</v>
      </c>
      <c r="BB870" t="s">
        <v>78</v>
      </c>
      <c r="BC870" t="s">
        <v>78</v>
      </c>
      <c r="BD870" t="s">
        <v>55</v>
      </c>
      <c r="BE870" t="s">
        <v>78</v>
      </c>
      <c r="BF870" t="s">
        <v>78</v>
      </c>
      <c r="BG870" t="s">
        <v>78</v>
      </c>
      <c r="BH870" t="s">
        <v>78</v>
      </c>
      <c r="BI870" t="s">
        <v>78</v>
      </c>
      <c r="BJ870" t="s">
        <v>78</v>
      </c>
      <c r="BK870" t="s">
        <v>78</v>
      </c>
      <c r="BL870" t="s">
        <v>78</v>
      </c>
      <c r="BM870" t="s">
        <v>78</v>
      </c>
      <c r="BN870" t="s">
        <v>55</v>
      </c>
      <c r="BO870" t="s">
        <v>55</v>
      </c>
      <c r="BP870" t="s">
        <v>78</v>
      </c>
      <c r="BQ870" t="s">
        <v>4432</v>
      </c>
      <c r="BR870">
        <v>1867</v>
      </c>
      <c r="BS870" s="45">
        <v>40349</v>
      </c>
      <c r="BT870" s="45">
        <v>40844</v>
      </c>
    </row>
    <row r="871" spans="1:72" x14ac:dyDescent="0.25">
      <c r="A871">
        <v>868</v>
      </c>
      <c r="B871">
        <v>44781</v>
      </c>
      <c r="C871">
        <v>52231</v>
      </c>
      <c r="D871" t="s">
        <v>1220</v>
      </c>
      <c r="E871" t="s">
        <v>7499</v>
      </c>
      <c r="F871">
        <v>4</v>
      </c>
      <c r="G871" t="s">
        <v>87</v>
      </c>
      <c r="H871">
        <v>4</v>
      </c>
      <c r="I871" t="s">
        <v>4421</v>
      </c>
      <c r="J871">
        <v>27</v>
      </c>
      <c r="L871" t="s">
        <v>4435</v>
      </c>
      <c r="M871" t="s">
        <v>4448</v>
      </c>
      <c r="N871" t="s">
        <v>4423</v>
      </c>
      <c r="O871">
        <v>1822131</v>
      </c>
      <c r="P871">
        <v>6696294</v>
      </c>
      <c r="Q871">
        <v>2</v>
      </c>
      <c r="R871">
        <v>38.164700000000003</v>
      </c>
      <c r="S871">
        <v>-121.5318</v>
      </c>
      <c r="T871" t="s">
        <v>596</v>
      </c>
      <c r="U871" t="s">
        <v>1222</v>
      </c>
      <c r="V871" t="s">
        <v>87</v>
      </c>
      <c r="W871" t="s">
        <v>87</v>
      </c>
      <c r="X871" t="s">
        <v>4538</v>
      </c>
      <c r="Y871" t="s">
        <v>341</v>
      </c>
      <c r="Z871" t="s">
        <v>4613</v>
      </c>
      <c r="AA871" t="s">
        <v>2697</v>
      </c>
      <c r="AB871" t="s">
        <v>7500</v>
      </c>
      <c r="AC871">
        <v>40380</v>
      </c>
      <c r="AD871" t="s">
        <v>4476</v>
      </c>
      <c r="AE871" t="s">
        <v>4558</v>
      </c>
      <c r="AF871" t="s">
        <v>5180</v>
      </c>
      <c r="AG871" t="s">
        <v>1221</v>
      </c>
      <c r="AH871" t="s">
        <v>7501</v>
      </c>
      <c r="AI871" t="s">
        <v>7502</v>
      </c>
      <c r="AJ871" t="s">
        <v>1194</v>
      </c>
      <c r="AK871">
        <v>1</v>
      </c>
      <c r="AL871" t="s">
        <v>4538</v>
      </c>
      <c r="AM871" t="s">
        <v>78</v>
      </c>
      <c r="AN871">
        <v>180400121106</v>
      </c>
      <c r="AO871" t="s">
        <v>78</v>
      </c>
      <c r="AP871" t="s">
        <v>78</v>
      </c>
      <c r="AQ871" t="s">
        <v>78</v>
      </c>
      <c r="AR871" t="s">
        <v>4430</v>
      </c>
      <c r="AS871" t="s">
        <v>4431</v>
      </c>
      <c r="AT871" t="s">
        <v>78</v>
      </c>
      <c r="AU871" t="s">
        <v>78</v>
      </c>
      <c r="AV871" t="s">
        <v>78</v>
      </c>
      <c r="AW871" t="s">
        <v>78</v>
      </c>
      <c r="AX871" t="s">
        <v>78</v>
      </c>
      <c r="AY871" t="s">
        <v>78</v>
      </c>
      <c r="AZ871" t="s">
        <v>78</v>
      </c>
      <c r="BA871" t="s">
        <v>78</v>
      </c>
      <c r="BB871" t="s">
        <v>78</v>
      </c>
      <c r="BC871" t="s">
        <v>78</v>
      </c>
      <c r="BD871" t="s">
        <v>55</v>
      </c>
      <c r="BE871" t="s">
        <v>78</v>
      </c>
      <c r="BF871" t="s">
        <v>78</v>
      </c>
      <c r="BG871" t="s">
        <v>78</v>
      </c>
      <c r="BH871" t="s">
        <v>78</v>
      </c>
      <c r="BI871" t="s">
        <v>78</v>
      </c>
      <c r="BJ871" t="s">
        <v>78</v>
      </c>
      <c r="BK871" t="s">
        <v>78</v>
      </c>
      <c r="BL871" t="s">
        <v>78</v>
      </c>
      <c r="BM871" t="s">
        <v>78</v>
      </c>
      <c r="BN871" t="s">
        <v>55</v>
      </c>
      <c r="BO871" t="s">
        <v>55</v>
      </c>
      <c r="BP871" t="s">
        <v>78</v>
      </c>
      <c r="BQ871" t="s">
        <v>4468</v>
      </c>
      <c r="BR871">
        <v>1885</v>
      </c>
      <c r="BS871" s="45">
        <v>40354</v>
      </c>
      <c r="BT871" s="45">
        <v>40354</v>
      </c>
    </row>
    <row r="872" spans="1:72" x14ac:dyDescent="0.25">
      <c r="A872">
        <v>869</v>
      </c>
      <c r="B872">
        <v>20406</v>
      </c>
      <c r="C872">
        <v>19318</v>
      </c>
      <c r="D872" t="s">
        <v>371</v>
      </c>
      <c r="E872" t="s">
        <v>7503</v>
      </c>
      <c r="F872">
        <v>7</v>
      </c>
      <c r="G872" t="s">
        <v>87</v>
      </c>
      <c r="H872">
        <v>3</v>
      </c>
      <c r="I872" t="s">
        <v>4421</v>
      </c>
      <c r="J872">
        <v>18</v>
      </c>
      <c r="L872" t="s">
        <v>4422</v>
      </c>
      <c r="M872" t="s">
        <v>4435</v>
      </c>
      <c r="N872" t="s">
        <v>4423</v>
      </c>
      <c r="O872">
        <v>1926688.3661</v>
      </c>
      <c r="P872">
        <v>6653758.1171500003</v>
      </c>
      <c r="Q872">
        <v>2</v>
      </c>
      <c r="R872">
        <v>38.452260719999998</v>
      </c>
      <c r="S872">
        <v>-121.6784261</v>
      </c>
      <c r="U872" t="s">
        <v>196</v>
      </c>
      <c r="V872" t="s">
        <v>87</v>
      </c>
      <c r="W872" t="s">
        <v>87</v>
      </c>
      <c r="X872" t="s">
        <v>4538</v>
      </c>
      <c r="Y872" t="s">
        <v>170</v>
      </c>
      <c r="Z872" t="s">
        <v>4545</v>
      </c>
      <c r="AC872">
        <v>39354</v>
      </c>
      <c r="AD872" t="s">
        <v>4476</v>
      </c>
      <c r="AE872" t="s">
        <v>4540</v>
      </c>
      <c r="AF872" t="s">
        <v>4546</v>
      </c>
      <c r="AG872" t="s">
        <v>146</v>
      </c>
      <c r="AH872" t="s">
        <v>7504</v>
      </c>
      <c r="AI872" t="s">
        <v>7505</v>
      </c>
      <c r="AJ872" t="s">
        <v>146</v>
      </c>
      <c r="AK872">
        <v>1</v>
      </c>
      <c r="AL872" t="s">
        <v>4538</v>
      </c>
      <c r="AM872" t="s">
        <v>78</v>
      </c>
      <c r="AN872">
        <v>180201630606</v>
      </c>
      <c r="AO872" t="s">
        <v>78</v>
      </c>
      <c r="AP872" t="s">
        <v>78</v>
      </c>
      <c r="AQ872" t="s">
        <v>78</v>
      </c>
      <c r="AR872" t="s">
        <v>4430</v>
      </c>
      <c r="AS872" t="s">
        <v>4431</v>
      </c>
      <c r="AT872" t="s">
        <v>78</v>
      </c>
      <c r="AU872" t="s">
        <v>78</v>
      </c>
      <c r="AV872" t="s">
        <v>78</v>
      </c>
      <c r="AW872" t="s">
        <v>78</v>
      </c>
      <c r="AX872" t="s">
        <v>78</v>
      </c>
      <c r="AY872" t="s">
        <v>78</v>
      </c>
      <c r="AZ872" t="s">
        <v>78</v>
      </c>
      <c r="BA872" t="s">
        <v>78</v>
      </c>
      <c r="BB872" t="s">
        <v>78</v>
      </c>
      <c r="BC872" t="s">
        <v>78</v>
      </c>
      <c r="BD872" t="s">
        <v>55</v>
      </c>
      <c r="BE872" t="s">
        <v>78</v>
      </c>
      <c r="BF872" t="s">
        <v>78</v>
      </c>
      <c r="BG872" t="s">
        <v>78</v>
      </c>
      <c r="BH872" t="s">
        <v>78</v>
      </c>
      <c r="BI872" t="s">
        <v>78</v>
      </c>
      <c r="BJ872" t="s">
        <v>78</v>
      </c>
      <c r="BK872" t="s">
        <v>78</v>
      </c>
      <c r="BL872" t="s">
        <v>78</v>
      </c>
      <c r="BM872" t="s">
        <v>78</v>
      </c>
      <c r="BN872" t="s">
        <v>55</v>
      </c>
      <c r="BO872" t="s">
        <v>78</v>
      </c>
      <c r="BP872" t="s">
        <v>78</v>
      </c>
      <c r="BQ872" t="s">
        <v>4432</v>
      </c>
      <c r="BR872">
        <v>1969</v>
      </c>
      <c r="BS872" s="45" t="s">
        <v>78</v>
      </c>
      <c r="BT872" s="45">
        <v>25569</v>
      </c>
    </row>
    <row r="873" spans="1:72" x14ac:dyDescent="0.25">
      <c r="A873">
        <v>870</v>
      </c>
      <c r="B873">
        <v>44231</v>
      </c>
      <c r="C873">
        <v>51869</v>
      </c>
      <c r="D873" t="s">
        <v>805</v>
      </c>
      <c r="E873" t="s">
        <v>7506</v>
      </c>
      <c r="F873">
        <v>1</v>
      </c>
      <c r="G873" t="s">
        <v>87</v>
      </c>
      <c r="H873">
        <v>4</v>
      </c>
      <c r="I873" t="s">
        <v>4421</v>
      </c>
      <c r="J873">
        <v>30</v>
      </c>
      <c r="L873" t="s">
        <v>4422</v>
      </c>
      <c r="M873" t="s">
        <v>4435</v>
      </c>
      <c r="N873" t="s">
        <v>4423</v>
      </c>
      <c r="O873">
        <v>2153226</v>
      </c>
      <c r="P873">
        <v>6252032</v>
      </c>
      <c r="Q873">
        <v>3</v>
      </c>
      <c r="R873">
        <v>37.903500000000001</v>
      </c>
      <c r="S873">
        <v>-121.5732</v>
      </c>
      <c r="T873" t="s">
        <v>596</v>
      </c>
      <c r="U873" t="s">
        <v>397</v>
      </c>
      <c r="V873" t="s">
        <v>87</v>
      </c>
      <c r="W873" t="s">
        <v>87</v>
      </c>
      <c r="X873" t="s">
        <v>4474</v>
      </c>
      <c r="Y873" t="s">
        <v>94</v>
      </c>
      <c r="Z873" t="s">
        <v>4242</v>
      </c>
      <c r="AA873" t="s">
        <v>7507</v>
      </c>
      <c r="AC873">
        <v>40354</v>
      </c>
      <c r="AD873" t="s">
        <v>4476</v>
      </c>
      <c r="AE873" t="s">
        <v>3435</v>
      </c>
      <c r="AF873" t="s">
        <v>4960</v>
      </c>
      <c r="AG873" t="s">
        <v>806</v>
      </c>
      <c r="AH873" t="s">
        <v>7508</v>
      </c>
      <c r="AI873" t="s">
        <v>7509</v>
      </c>
      <c r="AJ873" t="s">
        <v>806</v>
      </c>
      <c r="AK873">
        <v>1</v>
      </c>
      <c r="AL873" t="s">
        <v>4474</v>
      </c>
      <c r="AM873" t="s">
        <v>78</v>
      </c>
      <c r="AN873">
        <v>180400030605</v>
      </c>
      <c r="AO873" t="s">
        <v>78</v>
      </c>
      <c r="AP873" t="s">
        <v>78</v>
      </c>
      <c r="AQ873" t="s">
        <v>78</v>
      </c>
      <c r="AR873" t="s">
        <v>4430</v>
      </c>
      <c r="AS873" t="s">
        <v>4431</v>
      </c>
      <c r="AT873" t="s">
        <v>78</v>
      </c>
      <c r="AU873" t="s">
        <v>78</v>
      </c>
      <c r="AV873" t="s">
        <v>78</v>
      </c>
      <c r="AW873" t="s">
        <v>78</v>
      </c>
      <c r="AX873" t="s">
        <v>78</v>
      </c>
      <c r="AY873" t="s">
        <v>78</v>
      </c>
      <c r="AZ873" t="s">
        <v>78</v>
      </c>
      <c r="BA873" t="s">
        <v>78</v>
      </c>
      <c r="BB873" t="s">
        <v>78</v>
      </c>
      <c r="BC873" t="s">
        <v>78</v>
      </c>
      <c r="BD873" t="s">
        <v>55</v>
      </c>
      <c r="BE873" t="s">
        <v>78</v>
      </c>
      <c r="BF873" t="s">
        <v>78</v>
      </c>
      <c r="BG873" t="s">
        <v>78</v>
      </c>
      <c r="BH873" t="s">
        <v>78</v>
      </c>
      <c r="BI873" t="s">
        <v>78</v>
      </c>
      <c r="BJ873" t="s">
        <v>78</v>
      </c>
      <c r="BK873" t="s">
        <v>78</v>
      </c>
      <c r="BL873" t="s">
        <v>78</v>
      </c>
      <c r="BM873" t="s">
        <v>78</v>
      </c>
      <c r="BN873" t="s">
        <v>55</v>
      </c>
      <c r="BO873" t="s">
        <v>55</v>
      </c>
      <c r="BP873" t="s">
        <v>78</v>
      </c>
      <c r="BQ873" t="s">
        <v>4468</v>
      </c>
      <c r="BR873">
        <v>1800</v>
      </c>
      <c r="BS873" s="45">
        <v>40351</v>
      </c>
      <c r="BT873" s="45">
        <v>40351</v>
      </c>
    </row>
    <row r="874" spans="1:72" x14ac:dyDescent="0.25">
      <c r="A874">
        <v>871</v>
      </c>
      <c r="B874">
        <v>30155</v>
      </c>
      <c r="C874">
        <v>3524</v>
      </c>
      <c r="D874" t="s">
        <v>506</v>
      </c>
      <c r="E874" t="s">
        <v>7510</v>
      </c>
      <c r="F874">
        <v>17</v>
      </c>
      <c r="G874" t="s">
        <v>87</v>
      </c>
      <c r="H874">
        <v>12</v>
      </c>
      <c r="I874" t="s">
        <v>4421</v>
      </c>
      <c r="J874">
        <v>20</v>
      </c>
      <c r="L874" t="s">
        <v>4422</v>
      </c>
      <c r="M874" t="s">
        <v>4435</v>
      </c>
      <c r="N874" t="s">
        <v>4423</v>
      </c>
      <c r="O874">
        <v>2247738.5360099999</v>
      </c>
      <c r="P874">
        <v>6945261.6926100003</v>
      </c>
      <c r="Q874">
        <v>2</v>
      </c>
      <c r="R874">
        <v>39.32639288</v>
      </c>
      <c r="S874">
        <v>-120.64389029</v>
      </c>
      <c r="U874" t="s">
        <v>253</v>
      </c>
      <c r="V874" t="s">
        <v>87</v>
      </c>
      <c r="W874" t="s">
        <v>87</v>
      </c>
      <c r="X874" t="s">
        <v>739</v>
      </c>
      <c r="Y874" t="s">
        <v>254</v>
      </c>
      <c r="Z874" t="s">
        <v>4723</v>
      </c>
      <c r="AC874">
        <v>39354</v>
      </c>
      <c r="AE874" t="s">
        <v>4724</v>
      </c>
      <c r="AF874" t="s">
        <v>4725</v>
      </c>
      <c r="AG874" t="s">
        <v>456</v>
      </c>
      <c r="AH874" t="s">
        <v>4729</v>
      </c>
      <c r="AI874" t="s">
        <v>4730</v>
      </c>
      <c r="AJ874" t="s">
        <v>456</v>
      </c>
      <c r="AK874">
        <v>1</v>
      </c>
      <c r="AL874" t="s">
        <v>739</v>
      </c>
      <c r="AM874" t="s">
        <v>78</v>
      </c>
      <c r="AN874">
        <v>180201250604</v>
      </c>
      <c r="AO874" t="s">
        <v>78</v>
      </c>
      <c r="AP874">
        <v>18710</v>
      </c>
      <c r="AQ874" t="s">
        <v>78</v>
      </c>
      <c r="AR874" t="s">
        <v>4430</v>
      </c>
      <c r="AS874" t="s">
        <v>4431</v>
      </c>
      <c r="AT874" t="s">
        <v>78</v>
      </c>
      <c r="AU874" t="s">
        <v>78</v>
      </c>
      <c r="AV874" t="s">
        <v>55</v>
      </c>
      <c r="AW874" t="s">
        <v>78</v>
      </c>
      <c r="AX874" t="s">
        <v>78</v>
      </c>
      <c r="AY874" t="s">
        <v>78</v>
      </c>
      <c r="AZ874" t="s">
        <v>78</v>
      </c>
      <c r="BA874" t="s">
        <v>78</v>
      </c>
      <c r="BB874" t="s">
        <v>78</v>
      </c>
      <c r="BC874" t="s">
        <v>78</v>
      </c>
      <c r="BD874" t="s">
        <v>55</v>
      </c>
      <c r="BE874" t="s">
        <v>78</v>
      </c>
      <c r="BF874" t="s">
        <v>78</v>
      </c>
      <c r="BG874" t="s">
        <v>78</v>
      </c>
      <c r="BH874" t="s">
        <v>78</v>
      </c>
      <c r="BI874" t="s">
        <v>78</v>
      </c>
      <c r="BJ874" t="s">
        <v>78</v>
      </c>
      <c r="BK874" t="s">
        <v>78</v>
      </c>
      <c r="BL874" t="s">
        <v>78</v>
      </c>
      <c r="BM874" t="s">
        <v>78</v>
      </c>
      <c r="BN874" t="s">
        <v>78</v>
      </c>
      <c r="BO874" t="s">
        <v>55</v>
      </c>
      <c r="BP874" t="s">
        <v>78</v>
      </c>
      <c r="BQ874" t="s">
        <v>4432</v>
      </c>
      <c r="BR874">
        <v>1874</v>
      </c>
      <c r="BS874" s="45" t="s">
        <v>78</v>
      </c>
      <c r="BT874" s="45">
        <v>33785</v>
      </c>
    </row>
    <row r="875" spans="1:72" x14ac:dyDescent="0.25">
      <c r="A875">
        <v>872</v>
      </c>
      <c r="B875">
        <v>20948</v>
      </c>
      <c r="C875">
        <v>39204</v>
      </c>
      <c r="D875" t="s">
        <v>186</v>
      </c>
      <c r="E875" t="s">
        <v>7511</v>
      </c>
      <c r="F875">
        <v>7</v>
      </c>
      <c r="G875" t="s">
        <v>87</v>
      </c>
      <c r="H875">
        <v>3</v>
      </c>
      <c r="I875" t="s">
        <v>4421</v>
      </c>
      <c r="J875">
        <v>30</v>
      </c>
      <c r="L875" t="s">
        <v>4448</v>
      </c>
      <c r="M875" t="s">
        <v>4434</v>
      </c>
      <c r="N875" t="s">
        <v>4423</v>
      </c>
      <c r="O875">
        <v>1916288.47089</v>
      </c>
      <c r="P875">
        <v>6649958.1208100002</v>
      </c>
      <c r="Q875">
        <v>2</v>
      </c>
      <c r="R875">
        <v>38.423740039999998</v>
      </c>
      <c r="S875">
        <v>-121.69181835000001</v>
      </c>
      <c r="U875" t="s">
        <v>187</v>
      </c>
      <c r="V875" t="s">
        <v>87</v>
      </c>
      <c r="W875" t="s">
        <v>87</v>
      </c>
      <c r="X875" t="s">
        <v>4538</v>
      </c>
      <c r="Y875" t="s">
        <v>170</v>
      </c>
      <c r="Z875" t="s">
        <v>4545</v>
      </c>
      <c r="AC875">
        <v>39354</v>
      </c>
      <c r="AD875" t="s">
        <v>4476</v>
      </c>
      <c r="AE875" t="s">
        <v>4540</v>
      </c>
      <c r="AF875" t="s">
        <v>4601</v>
      </c>
      <c r="AG875" t="s">
        <v>146</v>
      </c>
      <c r="AH875" t="s">
        <v>7512</v>
      </c>
      <c r="AI875" t="s">
        <v>7513</v>
      </c>
      <c r="AJ875" t="s">
        <v>146</v>
      </c>
      <c r="AK875">
        <v>1</v>
      </c>
      <c r="AL875" t="s">
        <v>4538</v>
      </c>
      <c r="AM875" t="s">
        <v>78</v>
      </c>
      <c r="AN875">
        <v>180201630602</v>
      </c>
      <c r="AO875" t="s">
        <v>78</v>
      </c>
      <c r="AP875" t="s">
        <v>78</v>
      </c>
      <c r="AQ875" t="s">
        <v>78</v>
      </c>
      <c r="AR875" t="s">
        <v>4430</v>
      </c>
      <c r="AS875" t="s">
        <v>4431</v>
      </c>
      <c r="AT875" t="s">
        <v>78</v>
      </c>
      <c r="AU875" t="s">
        <v>78</v>
      </c>
      <c r="AV875" t="s">
        <v>78</v>
      </c>
      <c r="AW875" t="s">
        <v>78</v>
      </c>
      <c r="AX875" t="s">
        <v>78</v>
      </c>
      <c r="AY875" t="s">
        <v>78</v>
      </c>
      <c r="AZ875" t="s">
        <v>78</v>
      </c>
      <c r="BA875" t="s">
        <v>78</v>
      </c>
      <c r="BB875" t="s">
        <v>78</v>
      </c>
      <c r="BC875" t="s">
        <v>78</v>
      </c>
      <c r="BD875" t="s">
        <v>55</v>
      </c>
      <c r="BE875" t="s">
        <v>78</v>
      </c>
      <c r="BF875" t="s">
        <v>78</v>
      </c>
      <c r="BG875" t="s">
        <v>78</v>
      </c>
      <c r="BH875" t="s">
        <v>78</v>
      </c>
      <c r="BI875" t="s">
        <v>78</v>
      </c>
      <c r="BJ875" t="s">
        <v>55</v>
      </c>
      <c r="BK875" t="s">
        <v>78</v>
      </c>
      <c r="BL875" t="s">
        <v>78</v>
      </c>
      <c r="BM875" t="s">
        <v>78</v>
      </c>
      <c r="BN875" t="s">
        <v>55</v>
      </c>
      <c r="BO875" t="s">
        <v>78</v>
      </c>
      <c r="BP875" t="s">
        <v>78</v>
      </c>
      <c r="BQ875" t="s">
        <v>4454</v>
      </c>
      <c r="BR875">
        <v>1948</v>
      </c>
      <c r="BS875" s="45" t="s">
        <v>78</v>
      </c>
      <c r="BT875" s="45">
        <v>24580</v>
      </c>
    </row>
    <row r="876" spans="1:72" x14ac:dyDescent="0.25">
      <c r="A876">
        <v>873</v>
      </c>
      <c r="B876">
        <v>21375</v>
      </c>
      <c r="C876">
        <v>45027</v>
      </c>
      <c r="D876" t="s">
        <v>161</v>
      </c>
      <c r="E876" t="s">
        <v>7514</v>
      </c>
      <c r="F876">
        <v>6</v>
      </c>
      <c r="G876" t="s">
        <v>87</v>
      </c>
      <c r="H876">
        <v>2</v>
      </c>
      <c r="I876" t="s">
        <v>4421</v>
      </c>
      <c r="J876">
        <v>23</v>
      </c>
      <c r="L876" t="s">
        <v>4435</v>
      </c>
      <c r="M876" t="s">
        <v>4448</v>
      </c>
      <c r="N876" t="s">
        <v>4423</v>
      </c>
      <c r="O876">
        <v>1892388.6856800001</v>
      </c>
      <c r="P876">
        <v>6641558.1500800001</v>
      </c>
      <c r="Q876">
        <v>2</v>
      </c>
      <c r="R876">
        <v>38.358188669999997</v>
      </c>
      <c r="S876">
        <v>-121.72139403</v>
      </c>
      <c r="U876" t="s">
        <v>148</v>
      </c>
      <c r="V876" t="s">
        <v>87</v>
      </c>
      <c r="W876" t="s">
        <v>87</v>
      </c>
      <c r="X876" t="s">
        <v>4538</v>
      </c>
      <c r="Y876" t="s">
        <v>77</v>
      </c>
      <c r="Z876" t="s">
        <v>4551</v>
      </c>
      <c r="AC876">
        <v>39354</v>
      </c>
      <c r="AD876" t="s">
        <v>4476</v>
      </c>
      <c r="AE876" t="s">
        <v>4540</v>
      </c>
      <c r="AF876" t="s">
        <v>4546</v>
      </c>
      <c r="AG876" t="s">
        <v>146</v>
      </c>
      <c r="AH876" t="s">
        <v>7515</v>
      </c>
      <c r="AI876" t="s">
        <v>7516</v>
      </c>
      <c r="AJ876" t="s">
        <v>146</v>
      </c>
      <c r="AK876">
        <v>1</v>
      </c>
      <c r="AL876" t="s">
        <v>4538</v>
      </c>
      <c r="AM876" t="s">
        <v>78</v>
      </c>
      <c r="AN876">
        <v>180201630606</v>
      </c>
      <c r="AO876" t="s">
        <v>78</v>
      </c>
      <c r="AP876" t="s">
        <v>78</v>
      </c>
      <c r="AQ876" t="s">
        <v>78</v>
      </c>
      <c r="AR876" t="s">
        <v>4430</v>
      </c>
      <c r="AS876" t="s">
        <v>4431</v>
      </c>
      <c r="AT876" t="s">
        <v>78</v>
      </c>
      <c r="AU876" t="s">
        <v>78</v>
      </c>
      <c r="AV876" t="s">
        <v>78</v>
      </c>
      <c r="AW876" t="s">
        <v>78</v>
      </c>
      <c r="AX876" t="s">
        <v>78</v>
      </c>
      <c r="AY876" t="s">
        <v>78</v>
      </c>
      <c r="AZ876" t="s">
        <v>78</v>
      </c>
      <c r="BA876" t="s">
        <v>78</v>
      </c>
      <c r="BB876" t="s">
        <v>78</v>
      </c>
      <c r="BC876" t="s">
        <v>78</v>
      </c>
      <c r="BD876" t="s">
        <v>55</v>
      </c>
      <c r="BE876" t="s">
        <v>78</v>
      </c>
      <c r="BF876" t="s">
        <v>78</v>
      </c>
      <c r="BG876" t="s">
        <v>78</v>
      </c>
      <c r="BH876" t="s">
        <v>78</v>
      </c>
      <c r="BI876" t="s">
        <v>78</v>
      </c>
      <c r="BJ876" t="s">
        <v>78</v>
      </c>
      <c r="BK876" t="s">
        <v>78</v>
      </c>
      <c r="BL876" t="s">
        <v>78</v>
      </c>
      <c r="BM876" t="s">
        <v>78</v>
      </c>
      <c r="BN876" t="s">
        <v>55</v>
      </c>
      <c r="BO876" t="s">
        <v>78</v>
      </c>
      <c r="BP876" t="s">
        <v>78</v>
      </c>
      <c r="BQ876" t="s">
        <v>4454</v>
      </c>
      <c r="BR876">
        <v>1953</v>
      </c>
      <c r="BS876" s="45" t="s">
        <v>78</v>
      </c>
      <c r="BT876" s="45">
        <v>24580</v>
      </c>
    </row>
    <row r="877" spans="1:72" x14ac:dyDescent="0.25">
      <c r="A877">
        <v>874</v>
      </c>
      <c r="B877">
        <v>19184</v>
      </c>
      <c r="C877">
        <v>45237</v>
      </c>
      <c r="D877" t="s">
        <v>322</v>
      </c>
      <c r="E877" t="s">
        <v>7517</v>
      </c>
      <c r="F877">
        <v>4</v>
      </c>
      <c r="G877" t="s">
        <v>87</v>
      </c>
      <c r="H877">
        <v>5</v>
      </c>
      <c r="I877" t="s">
        <v>4421</v>
      </c>
      <c r="J877">
        <v>21</v>
      </c>
      <c r="L877" t="s">
        <v>4434</v>
      </c>
      <c r="M877" t="s">
        <v>4435</v>
      </c>
      <c r="N877" t="s">
        <v>4423</v>
      </c>
      <c r="O877">
        <v>1847421.1972099999</v>
      </c>
      <c r="P877">
        <v>6737129.7092599999</v>
      </c>
      <c r="Q877">
        <v>2</v>
      </c>
      <c r="R877">
        <v>38.23343062</v>
      </c>
      <c r="S877">
        <v>-121.38916818</v>
      </c>
      <c r="U877" t="s">
        <v>7518</v>
      </c>
      <c r="V877" t="s">
        <v>87</v>
      </c>
      <c r="W877" t="s">
        <v>87</v>
      </c>
      <c r="X877" t="s">
        <v>4474</v>
      </c>
      <c r="Y877" t="s">
        <v>341</v>
      </c>
      <c r="Z877" t="s">
        <v>4859</v>
      </c>
      <c r="AC877">
        <v>39354</v>
      </c>
      <c r="AD877" t="s">
        <v>4476</v>
      </c>
      <c r="AE877" t="s">
        <v>4558</v>
      </c>
      <c r="AF877" t="s">
        <v>5535</v>
      </c>
      <c r="AG877" t="s">
        <v>323</v>
      </c>
      <c r="AH877" t="s">
        <v>7519</v>
      </c>
      <c r="AI877" t="s">
        <v>7520</v>
      </c>
      <c r="AJ877" t="s">
        <v>323</v>
      </c>
      <c r="AK877">
        <v>1</v>
      </c>
      <c r="AL877" t="s">
        <v>4474</v>
      </c>
      <c r="AM877" t="s">
        <v>78</v>
      </c>
      <c r="AN877">
        <v>180400120903</v>
      </c>
      <c r="AO877" t="s">
        <v>78</v>
      </c>
      <c r="AP877" t="s">
        <v>78</v>
      </c>
      <c r="AQ877" t="s">
        <v>78</v>
      </c>
      <c r="AR877" t="s">
        <v>4430</v>
      </c>
      <c r="AS877" t="s">
        <v>4431</v>
      </c>
      <c r="AT877" t="s">
        <v>78</v>
      </c>
      <c r="AU877" t="s">
        <v>78</v>
      </c>
      <c r="AV877" t="s">
        <v>78</v>
      </c>
      <c r="AW877" t="s">
        <v>78</v>
      </c>
      <c r="AX877" t="s">
        <v>78</v>
      </c>
      <c r="AY877" t="s">
        <v>78</v>
      </c>
      <c r="AZ877" t="s">
        <v>78</v>
      </c>
      <c r="BA877" t="s">
        <v>78</v>
      </c>
      <c r="BB877" t="s">
        <v>78</v>
      </c>
      <c r="BC877" t="s">
        <v>78</v>
      </c>
      <c r="BD877" t="s">
        <v>55</v>
      </c>
      <c r="BE877" t="s">
        <v>78</v>
      </c>
      <c r="BF877" t="s">
        <v>78</v>
      </c>
      <c r="BG877" t="s">
        <v>78</v>
      </c>
      <c r="BH877" t="s">
        <v>78</v>
      </c>
      <c r="BI877" t="s">
        <v>78</v>
      </c>
      <c r="BJ877" t="s">
        <v>78</v>
      </c>
      <c r="BK877" t="s">
        <v>78</v>
      </c>
      <c r="BL877" t="s">
        <v>55</v>
      </c>
      <c r="BM877" t="s">
        <v>78</v>
      </c>
      <c r="BN877" t="s">
        <v>55</v>
      </c>
      <c r="BO877" t="s">
        <v>78</v>
      </c>
      <c r="BP877" t="s">
        <v>78</v>
      </c>
      <c r="BQ877" t="s">
        <v>4432</v>
      </c>
      <c r="BR877">
        <v>1861</v>
      </c>
      <c r="BS877" s="45" t="s">
        <v>78</v>
      </c>
      <c r="BT877" s="45">
        <v>24473</v>
      </c>
    </row>
    <row r="878" spans="1:72" x14ac:dyDescent="0.25">
      <c r="A878">
        <v>875</v>
      </c>
      <c r="B878">
        <v>47277</v>
      </c>
      <c r="C878">
        <v>54497</v>
      </c>
      <c r="D878" t="s">
        <v>3024</v>
      </c>
      <c r="E878" t="s">
        <v>7521</v>
      </c>
      <c r="F878">
        <v>0</v>
      </c>
      <c r="H878">
        <v>0</v>
      </c>
      <c r="J878">
        <v>0</v>
      </c>
      <c r="N878" t="s">
        <v>4423</v>
      </c>
      <c r="O878">
        <v>2159022</v>
      </c>
      <c r="P878">
        <v>6277386</v>
      </c>
      <c r="Q878">
        <v>3</v>
      </c>
      <c r="R878">
        <v>37.920200000000001</v>
      </c>
      <c r="S878">
        <v>-121.4855</v>
      </c>
      <c r="T878" t="s">
        <v>596</v>
      </c>
      <c r="U878" t="s">
        <v>692</v>
      </c>
      <c r="V878" t="s">
        <v>87</v>
      </c>
      <c r="W878" t="s">
        <v>87</v>
      </c>
      <c r="X878" t="s">
        <v>4474</v>
      </c>
      <c r="Y878" t="s">
        <v>59</v>
      </c>
      <c r="Z878" t="s">
        <v>4853</v>
      </c>
      <c r="AA878" t="s">
        <v>3027</v>
      </c>
      <c r="AB878" t="s">
        <v>6405</v>
      </c>
      <c r="AC878">
        <v>40905</v>
      </c>
      <c r="AD878" t="s">
        <v>4476</v>
      </c>
      <c r="AE878" t="s">
        <v>3435</v>
      </c>
      <c r="AF878" t="s">
        <v>4884</v>
      </c>
      <c r="AG878" t="s">
        <v>3025</v>
      </c>
      <c r="AH878" t="s">
        <v>7522</v>
      </c>
      <c r="AJ878" t="s">
        <v>3026</v>
      </c>
      <c r="AK878">
        <v>1</v>
      </c>
      <c r="AL878" t="s">
        <v>4474</v>
      </c>
      <c r="AM878" t="s">
        <v>78</v>
      </c>
      <c r="AN878">
        <v>180400030503</v>
      </c>
      <c r="AO878" t="s">
        <v>78</v>
      </c>
      <c r="AP878">
        <v>366.2</v>
      </c>
      <c r="AQ878" t="s">
        <v>78</v>
      </c>
      <c r="AR878" t="s">
        <v>4430</v>
      </c>
      <c r="AS878" t="s">
        <v>4431</v>
      </c>
      <c r="AT878" t="s">
        <v>78</v>
      </c>
      <c r="AU878" t="s">
        <v>78</v>
      </c>
      <c r="AV878" t="s">
        <v>78</v>
      </c>
      <c r="AW878" t="s">
        <v>78</v>
      </c>
      <c r="AX878" t="s">
        <v>78</v>
      </c>
      <c r="AY878" t="s">
        <v>78</v>
      </c>
      <c r="AZ878" t="s">
        <v>78</v>
      </c>
      <c r="BA878" t="s">
        <v>78</v>
      </c>
      <c r="BB878" t="s">
        <v>78</v>
      </c>
      <c r="BC878" t="s">
        <v>78</v>
      </c>
      <c r="BD878" t="s">
        <v>55</v>
      </c>
      <c r="BE878" t="s">
        <v>78</v>
      </c>
      <c r="BF878" t="s">
        <v>78</v>
      </c>
      <c r="BG878" t="s">
        <v>78</v>
      </c>
      <c r="BH878" t="s">
        <v>78</v>
      </c>
      <c r="BI878" t="s">
        <v>78</v>
      </c>
      <c r="BJ878" t="s">
        <v>78</v>
      </c>
      <c r="BK878" t="s">
        <v>78</v>
      </c>
      <c r="BL878" t="s">
        <v>78</v>
      </c>
      <c r="BM878" t="s">
        <v>78</v>
      </c>
      <c r="BN878" t="s">
        <v>55</v>
      </c>
      <c r="BO878" t="s">
        <v>55</v>
      </c>
      <c r="BP878" t="s">
        <v>78</v>
      </c>
      <c r="BQ878" t="s">
        <v>4468</v>
      </c>
      <c r="BR878">
        <v>1800</v>
      </c>
      <c r="BS878" s="45">
        <v>40353</v>
      </c>
      <c r="BT878" s="45">
        <v>40898</v>
      </c>
    </row>
    <row r="879" spans="1:72" x14ac:dyDescent="0.25">
      <c r="A879">
        <v>876</v>
      </c>
      <c r="B879">
        <v>48393</v>
      </c>
      <c r="C879">
        <v>55321</v>
      </c>
      <c r="D879" t="s">
        <v>3691</v>
      </c>
      <c r="E879" t="s">
        <v>7523</v>
      </c>
      <c r="F879">
        <v>0</v>
      </c>
      <c r="H879">
        <v>0</v>
      </c>
      <c r="J879">
        <v>0</v>
      </c>
      <c r="O879">
        <v>2157580</v>
      </c>
      <c r="P879">
        <v>6289376</v>
      </c>
      <c r="Q879">
        <v>3</v>
      </c>
      <c r="R879">
        <v>37.916600000000003</v>
      </c>
      <c r="S879">
        <v>-121.4439</v>
      </c>
      <c r="T879" t="s">
        <v>1634</v>
      </c>
      <c r="U879" t="s">
        <v>2312</v>
      </c>
      <c r="V879" t="s">
        <v>87</v>
      </c>
      <c r="W879" t="s">
        <v>87</v>
      </c>
      <c r="X879" t="s">
        <v>4474</v>
      </c>
      <c r="Y879" t="s">
        <v>59</v>
      </c>
      <c r="Z879" t="s">
        <v>4853</v>
      </c>
      <c r="AA879" t="s">
        <v>3690</v>
      </c>
      <c r="AB879" t="s">
        <v>69</v>
      </c>
      <c r="AC879">
        <v>40977</v>
      </c>
      <c r="AD879" t="s">
        <v>4476</v>
      </c>
      <c r="AE879" t="s">
        <v>3435</v>
      </c>
      <c r="AF879" t="s">
        <v>4905</v>
      </c>
      <c r="AG879" t="s">
        <v>3688</v>
      </c>
      <c r="AH879" t="s">
        <v>7524</v>
      </c>
      <c r="AJ879" t="s">
        <v>3689</v>
      </c>
      <c r="AK879">
        <v>1</v>
      </c>
      <c r="AL879" t="s">
        <v>4474</v>
      </c>
      <c r="AM879" t="s">
        <v>78</v>
      </c>
      <c r="AN879">
        <v>180400030502</v>
      </c>
      <c r="AO879" t="s">
        <v>78</v>
      </c>
      <c r="AP879" t="s">
        <v>78</v>
      </c>
      <c r="AQ879" t="s">
        <v>78</v>
      </c>
      <c r="AR879" t="s">
        <v>4430</v>
      </c>
      <c r="AS879" t="s">
        <v>4431</v>
      </c>
      <c r="AT879" t="s">
        <v>78</v>
      </c>
      <c r="AU879" t="s">
        <v>78</v>
      </c>
      <c r="AV879" t="s">
        <v>78</v>
      </c>
      <c r="AW879" t="s">
        <v>78</v>
      </c>
      <c r="AX879" t="s">
        <v>78</v>
      </c>
      <c r="AY879" t="s">
        <v>78</v>
      </c>
      <c r="AZ879" t="s">
        <v>78</v>
      </c>
      <c r="BA879" t="s">
        <v>78</v>
      </c>
      <c r="BB879" t="s">
        <v>78</v>
      </c>
      <c r="BC879" t="s">
        <v>78</v>
      </c>
      <c r="BD879" t="s">
        <v>78</v>
      </c>
      <c r="BE879" t="s">
        <v>78</v>
      </c>
      <c r="BF879" t="s">
        <v>78</v>
      </c>
      <c r="BG879" t="s">
        <v>78</v>
      </c>
      <c r="BH879" t="s">
        <v>78</v>
      </c>
      <c r="BI879" t="s">
        <v>78</v>
      </c>
      <c r="BJ879" t="s">
        <v>78</v>
      </c>
      <c r="BK879" t="s">
        <v>78</v>
      </c>
      <c r="BL879" t="s">
        <v>55</v>
      </c>
      <c r="BM879" t="s">
        <v>78</v>
      </c>
      <c r="BN879" t="s">
        <v>55</v>
      </c>
      <c r="BO879" t="s">
        <v>55</v>
      </c>
      <c r="BP879" t="s">
        <v>78</v>
      </c>
      <c r="BQ879" t="s">
        <v>4432</v>
      </c>
      <c r="BR879">
        <v>1800</v>
      </c>
      <c r="BS879" s="45">
        <v>40360</v>
      </c>
      <c r="BT879" s="45">
        <v>40935</v>
      </c>
    </row>
    <row r="880" spans="1:72" x14ac:dyDescent="0.25">
      <c r="A880">
        <v>877</v>
      </c>
      <c r="B880">
        <v>53794</v>
      </c>
      <c r="C880">
        <v>57611</v>
      </c>
      <c r="D880" t="s">
        <v>3829</v>
      </c>
      <c r="E880" t="s">
        <v>7525</v>
      </c>
      <c r="F880">
        <v>1</v>
      </c>
      <c r="G880" t="s">
        <v>87</v>
      </c>
      <c r="H880">
        <v>4</v>
      </c>
      <c r="I880" t="s">
        <v>4421</v>
      </c>
      <c r="J880">
        <v>35</v>
      </c>
      <c r="N880" t="s">
        <v>4423</v>
      </c>
      <c r="O880">
        <v>2149657</v>
      </c>
      <c r="P880">
        <v>6274951</v>
      </c>
      <c r="Q880">
        <v>3</v>
      </c>
      <c r="R880">
        <v>37.894399999999997</v>
      </c>
      <c r="S880">
        <v>-121.4936</v>
      </c>
      <c r="T880" t="s">
        <v>1418</v>
      </c>
      <c r="U880" t="s">
        <v>604</v>
      </c>
      <c r="V880" t="s">
        <v>87</v>
      </c>
      <c r="W880" t="s">
        <v>87</v>
      </c>
      <c r="X880" t="s">
        <v>4474</v>
      </c>
      <c r="Y880" t="s">
        <v>59</v>
      </c>
      <c r="Z880" t="s">
        <v>4853</v>
      </c>
      <c r="AB880" t="s">
        <v>7526</v>
      </c>
      <c r="AC880">
        <v>41339</v>
      </c>
      <c r="AD880" t="s">
        <v>4476</v>
      </c>
      <c r="AE880" t="s">
        <v>3435</v>
      </c>
      <c r="AF880" t="s">
        <v>5169</v>
      </c>
      <c r="AG880" t="s">
        <v>2622</v>
      </c>
      <c r="AH880" t="s">
        <v>7527</v>
      </c>
      <c r="AI880" t="s">
        <v>7528</v>
      </c>
      <c r="AJ880" t="s">
        <v>2623</v>
      </c>
      <c r="AK880">
        <v>1</v>
      </c>
      <c r="AL880" t="s">
        <v>4474</v>
      </c>
      <c r="AM880" t="s">
        <v>78</v>
      </c>
      <c r="AN880">
        <v>180400030904</v>
      </c>
      <c r="AO880" t="s">
        <v>78</v>
      </c>
      <c r="AP880">
        <v>151.30000000000001</v>
      </c>
      <c r="AQ880" t="s">
        <v>78</v>
      </c>
      <c r="AR880" t="s">
        <v>4430</v>
      </c>
      <c r="AS880" t="s">
        <v>4431</v>
      </c>
      <c r="AT880" t="s">
        <v>78</v>
      </c>
      <c r="AU880" t="s">
        <v>78</v>
      </c>
      <c r="AV880" t="s">
        <v>78</v>
      </c>
      <c r="AW880" t="s">
        <v>78</v>
      </c>
      <c r="AX880" t="s">
        <v>78</v>
      </c>
      <c r="AY880" t="s">
        <v>78</v>
      </c>
      <c r="AZ880" t="s">
        <v>78</v>
      </c>
      <c r="BA880" t="s">
        <v>78</v>
      </c>
      <c r="BB880" t="s">
        <v>78</v>
      </c>
      <c r="BC880" t="s">
        <v>78</v>
      </c>
      <c r="BD880" t="s">
        <v>55</v>
      </c>
      <c r="BE880" t="s">
        <v>78</v>
      </c>
      <c r="BF880" t="s">
        <v>78</v>
      </c>
      <c r="BG880" t="s">
        <v>78</v>
      </c>
      <c r="BH880" t="s">
        <v>78</v>
      </c>
      <c r="BI880" t="s">
        <v>78</v>
      </c>
      <c r="BJ880" t="s">
        <v>78</v>
      </c>
      <c r="BK880" t="s">
        <v>78</v>
      </c>
      <c r="BL880" t="s">
        <v>78</v>
      </c>
      <c r="BM880" t="s">
        <v>78</v>
      </c>
      <c r="BN880" t="s">
        <v>55</v>
      </c>
      <c r="BO880" t="s">
        <v>55</v>
      </c>
      <c r="BP880" t="s">
        <v>78</v>
      </c>
      <c r="BQ880" t="s">
        <v>4468</v>
      </c>
      <c r="BR880">
        <v>1800</v>
      </c>
      <c r="BS880" s="45">
        <v>40359</v>
      </c>
      <c r="BT880" s="45">
        <v>41123</v>
      </c>
    </row>
    <row r="881" spans="1:72" x14ac:dyDescent="0.25">
      <c r="A881">
        <v>878</v>
      </c>
      <c r="B881">
        <v>53973</v>
      </c>
      <c r="C881">
        <v>57803</v>
      </c>
      <c r="D881" t="s">
        <v>3909</v>
      </c>
      <c r="E881" t="s">
        <v>7529</v>
      </c>
      <c r="F881">
        <v>0</v>
      </c>
      <c r="H881">
        <v>0</v>
      </c>
      <c r="J881">
        <v>0</v>
      </c>
      <c r="O881">
        <v>1831059</v>
      </c>
      <c r="P881">
        <v>6663870</v>
      </c>
      <c r="Q881">
        <v>2</v>
      </c>
      <c r="R881">
        <v>38.189599999999999</v>
      </c>
      <c r="S881">
        <v>-121.6444</v>
      </c>
      <c r="T881" t="s">
        <v>137</v>
      </c>
      <c r="U881" t="s">
        <v>1590</v>
      </c>
      <c r="V881" t="s">
        <v>87</v>
      </c>
      <c r="W881" t="s">
        <v>87</v>
      </c>
      <c r="X881" t="s">
        <v>4538</v>
      </c>
      <c r="Y881" t="s">
        <v>77</v>
      </c>
      <c r="Z881" t="s">
        <v>5096</v>
      </c>
      <c r="AC881">
        <v>41345</v>
      </c>
      <c r="AD881" t="s">
        <v>4476</v>
      </c>
      <c r="AE881" t="s">
        <v>4540</v>
      </c>
      <c r="AF881" t="s">
        <v>4546</v>
      </c>
      <c r="AG881" t="s">
        <v>3907</v>
      </c>
      <c r="AH881" t="s">
        <v>7530</v>
      </c>
      <c r="AJ881" t="s">
        <v>3907</v>
      </c>
      <c r="AK881">
        <v>1</v>
      </c>
      <c r="AL881" t="s">
        <v>4538</v>
      </c>
      <c r="AM881" t="s">
        <v>78</v>
      </c>
      <c r="AN881">
        <v>180201630606</v>
      </c>
      <c r="AO881" t="s">
        <v>78</v>
      </c>
      <c r="AP881">
        <v>200</v>
      </c>
      <c r="AQ881" t="s">
        <v>78</v>
      </c>
      <c r="AR881" t="s">
        <v>4430</v>
      </c>
      <c r="AS881" t="s">
        <v>4431</v>
      </c>
      <c r="AT881" t="s">
        <v>78</v>
      </c>
      <c r="AU881" t="s">
        <v>78</v>
      </c>
      <c r="AV881" t="s">
        <v>78</v>
      </c>
      <c r="AW881" t="s">
        <v>78</v>
      </c>
      <c r="AX881" t="s">
        <v>78</v>
      </c>
      <c r="AY881" t="s">
        <v>78</v>
      </c>
      <c r="AZ881" t="s">
        <v>78</v>
      </c>
      <c r="BA881" t="s">
        <v>78</v>
      </c>
      <c r="BB881" t="s">
        <v>78</v>
      </c>
      <c r="BC881" t="s">
        <v>78</v>
      </c>
      <c r="BD881" t="s">
        <v>55</v>
      </c>
      <c r="BE881" t="s">
        <v>78</v>
      </c>
      <c r="BF881" t="s">
        <v>78</v>
      </c>
      <c r="BG881" t="s">
        <v>78</v>
      </c>
      <c r="BH881" t="s">
        <v>78</v>
      </c>
      <c r="BI881" t="s">
        <v>78</v>
      </c>
      <c r="BJ881" t="s">
        <v>78</v>
      </c>
      <c r="BK881" t="s">
        <v>78</v>
      </c>
      <c r="BL881" t="s">
        <v>78</v>
      </c>
      <c r="BM881" t="s">
        <v>78</v>
      </c>
      <c r="BN881" t="s">
        <v>55</v>
      </c>
      <c r="BO881" t="s">
        <v>78</v>
      </c>
      <c r="BP881" t="s">
        <v>78</v>
      </c>
      <c r="BQ881" t="s">
        <v>4432</v>
      </c>
      <c r="BR881">
        <v>1800</v>
      </c>
      <c r="BS881" s="45">
        <v>40358</v>
      </c>
      <c r="BT881" s="45">
        <v>41134</v>
      </c>
    </row>
    <row r="882" spans="1:72" x14ac:dyDescent="0.25">
      <c r="A882">
        <v>879</v>
      </c>
      <c r="B882">
        <v>46904</v>
      </c>
      <c r="C882">
        <v>54043</v>
      </c>
      <c r="D882" t="s">
        <v>1981</v>
      </c>
      <c r="E882" t="s">
        <v>7531</v>
      </c>
      <c r="F882">
        <v>3</v>
      </c>
      <c r="G882" t="s">
        <v>87</v>
      </c>
      <c r="H882">
        <v>5</v>
      </c>
      <c r="I882" t="s">
        <v>4421</v>
      </c>
      <c r="J882">
        <v>29</v>
      </c>
      <c r="N882" t="s">
        <v>4423</v>
      </c>
      <c r="O882">
        <v>2215991</v>
      </c>
      <c r="P882">
        <v>6286870</v>
      </c>
      <c r="Q882">
        <v>3</v>
      </c>
      <c r="R882">
        <v>38.076900000000002</v>
      </c>
      <c r="S882">
        <v>-121.4547</v>
      </c>
      <c r="T882" t="s">
        <v>1373</v>
      </c>
      <c r="U882" t="s">
        <v>1117</v>
      </c>
      <c r="V882" t="s">
        <v>87</v>
      </c>
      <c r="W882" t="s">
        <v>87</v>
      </c>
      <c r="X882" t="s">
        <v>4474</v>
      </c>
      <c r="Y882" t="s">
        <v>59</v>
      </c>
      <c r="Z882" t="s">
        <v>4334</v>
      </c>
      <c r="AA882" t="s">
        <v>1966</v>
      </c>
      <c r="AB882" t="s">
        <v>7029</v>
      </c>
      <c r="AC882">
        <v>40889</v>
      </c>
      <c r="AD882" t="s">
        <v>4476</v>
      </c>
      <c r="AE882" t="s">
        <v>4558</v>
      </c>
      <c r="AF882" t="s">
        <v>4106</v>
      </c>
      <c r="AG882" t="s">
        <v>1974</v>
      </c>
      <c r="AH882" t="s">
        <v>7532</v>
      </c>
      <c r="AI882" t="s">
        <v>7533</v>
      </c>
      <c r="AJ882" t="s">
        <v>5877</v>
      </c>
      <c r="AK882">
        <v>1</v>
      </c>
      <c r="AL882" t="s">
        <v>4474</v>
      </c>
      <c r="AM882" t="s">
        <v>78</v>
      </c>
      <c r="AN882">
        <v>180400121105</v>
      </c>
      <c r="AO882" t="s">
        <v>78</v>
      </c>
      <c r="AP882">
        <v>103</v>
      </c>
      <c r="AQ882" t="s">
        <v>78</v>
      </c>
      <c r="AR882" t="s">
        <v>4430</v>
      </c>
      <c r="AS882" t="s">
        <v>4431</v>
      </c>
      <c r="AT882" t="s">
        <v>78</v>
      </c>
      <c r="AU882" t="s">
        <v>78</v>
      </c>
      <c r="AV882" t="s">
        <v>78</v>
      </c>
      <c r="AW882" t="s">
        <v>78</v>
      </c>
      <c r="AX882" t="s">
        <v>78</v>
      </c>
      <c r="AY882" t="s">
        <v>78</v>
      </c>
      <c r="AZ882" t="s">
        <v>78</v>
      </c>
      <c r="BA882" t="s">
        <v>78</v>
      </c>
      <c r="BB882" t="s">
        <v>78</v>
      </c>
      <c r="BC882" t="s">
        <v>78</v>
      </c>
      <c r="BD882" t="s">
        <v>55</v>
      </c>
      <c r="BE882" t="s">
        <v>78</v>
      </c>
      <c r="BF882" t="s">
        <v>78</v>
      </c>
      <c r="BG882" t="s">
        <v>78</v>
      </c>
      <c r="BH882" t="s">
        <v>78</v>
      </c>
      <c r="BI882" t="s">
        <v>78</v>
      </c>
      <c r="BJ882" t="s">
        <v>78</v>
      </c>
      <c r="BK882" t="s">
        <v>78</v>
      </c>
      <c r="BL882" t="s">
        <v>78</v>
      </c>
      <c r="BM882" t="s">
        <v>78</v>
      </c>
      <c r="BN882" t="s">
        <v>55</v>
      </c>
      <c r="BO882" t="s">
        <v>55</v>
      </c>
      <c r="BP882" t="s">
        <v>78</v>
      </c>
      <c r="BQ882" t="s">
        <v>4432</v>
      </c>
      <c r="BR882">
        <v>1800</v>
      </c>
      <c r="BS882" s="45">
        <v>40358</v>
      </c>
      <c r="BT882" s="45">
        <v>40861</v>
      </c>
    </row>
    <row r="883" spans="1:72" x14ac:dyDescent="0.25">
      <c r="A883">
        <v>880</v>
      </c>
      <c r="B883">
        <v>17416</v>
      </c>
      <c r="C883">
        <v>14237</v>
      </c>
      <c r="D883" t="s">
        <v>438</v>
      </c>
      <c r="E883" t="s">
        <v>7534</v>
      </c>
      <c r="F883">
        <v>2</v>
      </c>
      <c r="G883" t="s">
        <v>87</v>
      </c>
      <c r="H883">
        <v>2</v>
      </c>
      <c r="I883" t="s">
        <v>4421</v>
      </c>
      <c r="J883">
        <v>18</v>
      </c>
      <c r="L883" t="s">
        <v>4434</v>
      </c>
      <c r="M883" t="s">
        <v>4448</v>
      </c>
      <c r="N883" t="s">
        <v>4423</v>
      </c>
      <c r="O883">
        <v>2195214.0698600002</v>
      </c>
      <c r="P883">
        <v>6185939.1931800004</v>
      </c>
      <c r="Q883">
        <v>3</v>
      </c>
      <c r="R883">
        <v>38.016503960000001</v>
      </c>
      <c r="S883">
        <v>-121.80428128</v>
      </c>
      <c r="U883" t="s">
        <v>128</v>
      </c>
      <c r="V883" t="s">
        <v>87</v>
      </c>
      <c r="W883" t="s">
        <v>87</v>
      </c>
      <c r="X883" t="s">
        <v>4474</v>
      </c>
      <c r="Y883" t="s">
        <v>94</v>
      </c>
      <c r="Z883" t="s">
        <v>7535</v>
      </c>
      <c r="AC883">
        <v>39354</v>
      </c>
      <c r="AD883" t="s">
        <v>4476</v>
      </c>
      <c r="AE883" t="s">
        <v>3435</v>
      </c>
      <c r="AF883" t="s">
        <v>7536</v>
      </c>
      <c r="AG883" t="s">
        <v>439</v>
      </c>
      <c r="AH883" t="s">
        <v>7537</v>
      </c>
      <c r="AI883" t="s">
        <v>7538</v>
      </c>
      <c r="AJ883" t="s">
        <v>439</v>
      </c>
      <c r="AK883">
        <v>1</v>
      </c>
      <c r="AL883" t="s">
        <v>4474</v>
      </c>
      <c r="AM883" t="s">
        <v>78</v>
      </c>
      <c r="AN883">
        <v>180400030907</v>
      </c>
      <c r="AO883" t="s">
        <v>78</v>
      </c>
      <c r="AP883" t="s">
        <v>78</v>
      </c>
      <c r="AQ883" t="s">
        <v>78</v>
      </c>
      <c r="AR883" t="s">
        <v>4430</v>
      </c>
      <c r="AS883" t="s">
        <v>4431</v>
      </c>
      <c r="AT883" t="s">
        <v>78</v>
      </c>
      <c r="AU883" t="s">
        <v>78</v>
      </c>
      <c r="AV883" t="s">
        <v>78</v>
      </c>
      <c r="AW883" t="s">
        <v>78</v>
      </c>
      <c r="AX883" t="s">
        <v>78</v>
      </c>
      <c r="AY883" t="s">
        <v>78</v>
      </c>
      <c r="AZ883" t="s">
        <v>78</v>
      </c>
      <c r="BA883" t="s">
        <v>78</v>
      </c>
      <c r="BB883" t="s">
        <v>78</v>
      </c>
      <c r="BC883" t="s">
        <v>78</v>
      </c>
      <c r="BD883" t="s">
        <v>78</v>
      </c>
      <c r="BE883" t="s">
        <v>78</v>
      </c>
      <c r="BF883" t="s">
        <v>78</v>
      </c>
      <c r="BG883" t="s">
        <v>55</v>
      </c>
      <c r="BH883" t="s">
        <v>78</v>
      </c>
      <c r="BI883" t="s">
        <v>78</v>
      </c>
      <c r="BJ883" t="s">
        <v>78</v>
      </c>
      <c r="BK883" t="s">
        <v>78</v>
      </c>
      <c r="BL883" t="s">
        <v>78</v>
      </c>
      <c r="BM883" t="s">
        <v>78</v>
      </c>
      <c r="BN883" t="s">
        <v>78</v>
      </c>
      <c r="BO883" t="s">
        <v>55</v>
      </c>
      <c r="BP883" t="s">
        <v>78</v>
      </c>
      <c r="BQ883" t="s">
        <v>4432</v>
      </c>
      <c r="BR883">
        <v>1850</v>
      </c>
      <c r="BS883" s="45" t="s">
        <v>78</v>
      </c>
      <c r="BT883" s="45">
        <v>28338</v>
      </c>
    </row>
    <row r="884" spans="1:72" x14ac:dyDescent="0.25">
      <c r="A884">
        <v>881</v>
      </c>
      <c r="B884">
        <v>47519</v>
      </c>
      <c r="C884">
        <v>55001</v>
      </c>
      <c r="D884" t="s">
        <v>2491</v>
      </c>
      <c r="E884" t="s">
        <v>7539</v>
      </c>
      <c r="F884">
        <v>7</v>
      </c>
      <c r="G884" t="s">
        <v>87</v>
      </c>
      <c r="H884">
        <v>4</v>
      </c>
      <c r="I884" t="s">
        <v>4421</v>
      </c>
      <c r="J884">
        <v>27</v>
      </c>
      <c r="N884" t="s">
        <v>4423</v>
      </c>
      <c r="O884">
        <v>1920800</v>
      </c>
      <c r="P884">
        <v>6698205</v>
      </c>
      <c r="Q884">
        <v>2</v>
      </c>
      <c r="R884">
        <v>38.435600000000001</v>
      </c>
      <c r="S884">
        <v>-121.52330000000001</v>
      </c>
      <c r="T884" t="s">
        <v>1067</v>
      </c>
      <c r="U884" t="s">
        <v>216</v>
      </c>
      <c r="V884" t="s">
        <v>87</v>
      </c>
      <c r="W884" t="s">
        <v>87</v>
      </c>
      <c r="X884" t="s">
        <v>4538</v>
      </c>
      <c r="Y884" t="s">
        <v>170</v>
      </c>
      <c r="Z884" t="s">
        <v>4668</v>
      </c>
      <c r="AA884" t="s">
        <v>2493</v>
      </c>
      <c r="AB884" t="s">
        <v>6315</v>
      </c>
      <c r="AC884">
        <v>40913</v>
      </c>
      <c r="AD884" t="s">
        <v>4476</v>
      </c>
      <c r="AE884" t="s">
        <v>4540</v>
      </c>
      <c r="AF884" t="s">
        <v>4541</v>
      </c>
      <c r="AG884" t="s">
        <v>2492</v>
      </c>
      <c r="AH884" t="s">
        <v>7540</v>
      </c>
      <c r="AI884" t="s">
        <v>5316</v>
      </c>
      <c r="AJ884" t="s">
        <v>6318</v>
      </c>
      <c r="AK884">
        <v>1</v>
      </c>
      <c r="AL884" t="s">
        <v>4538</v>
      </c>
      <c r="AM884" t="s">
        <v>78</v>
      </c>
      <c r="AN884">
        <v>180201630702</v>
      </c>
      <c r="AO884" t="s">
        <v>78</v>
      </c>
      <c r="AP884">
        <v>95.1</v>
      </c>
      <c r="AQ884" t="s">
        <v>78</v>
      </c>
      <c r="AR884" t="s">
        <v>4430</v>
      </c>
      <c r="AS884" t="s">
        <v>4431</v>
      </c>
      <c r="AT884" t="s">
        <v>78</v>
      </c>
      <c r="AU884" t="s">
        <v>78</v>
      </c>
      <c r="AV884" t="s">
        <v>78</v>
      </c>
      <c r="AW884" t="s">
        <v>78</v>
      </c>
      <c r="AX884" t="s">
        <v>78</v>
      </c>
      <c r="AY884" t="s">
        <v>78</v>
      </c>
      <c r="AZ884" t="s">
        <v>78</v>
      </c>
      <c r="BA884" t="s">
        <v>78</v>
      </c>
      <c r="BB884" t="s">
        <v>78</v>
      </c>
      <c r="BC884" t="s">
        <v>78</v>
      </c>
      <c r="BD884" t="s">
        <v>55</v>
      </c>
      <c r="BE884" t="s">
        <v>78</v>
      </c>
      <c r="BF884" t="s">
        <v>78</v>
      </c>
      <c r="BG884" t="s">
        <v>78</v>
      </c>
      <c r="BH884" t="s">
        <v>78</v>
      </c>
      <c r="BI884" t="s">
        <v>78</v>
      </c>
      <c r="BJ884" t="s">
        <v>78</v>
      </c>
      <c r="BK884" t="s">
        <v>78</v>
      </c>
      <c r="BL884" t="s">
        <v>78</v>
      </c>
      <c r="BM884" t="s">
        <v>78</v>
      </c>
      <c r="BN884" t="s">
        <v>55</v>
      </c>
      <c r="BO884" t="s">
        <v>55</v>
      </c>
      <c r="BP884" t="s">
        <v>78</v>
      </c>
      <c r="BQ884" t="s">
        <v>4432</v>
      </c>
      <c r="BR884">
        <v>1890</v>
      </c>
      <c r="BS884" s="45">
        <v>40350</v>
      </c>
      <c r="BT884" s="45">
        <v>40891</v>
      </c>
    </row>
    <row r="885" spans="1:72" x14ac:dyDescent="0.25">
      <c r="A885">
        <v>882</v>
      </c>
      <c r="B885">
        <v>47546</v>
      </c>
      <c r="C885">
        <v>54691</v>
      </c>
      <c r="D885" t="s">
        <v>3117</v>
      </c>
      <c r="E885" t="s">
        <v>7541</v>
      </c>
      <c r="F885">
        <v>2</v>
      </c>
      <c r="G885" t="s">
        <v>87</v>
      </c>
      <c r="H885">
        <v>4</v>
      </c>
      <c r="I885" t="s">
        <v>4421</v>
      </c>
      <c r="J885">
        <v>2</v>
      </c>
      <c r="N885" t="s">
        <v>4423</v>
      </c>
      <c r="O885">
        <v>2205598</v>
      </c>
      <c r="P885">
        <v>6272025</v>
      </c>
      <c r="Q885">
        <v>3</v>
      </c>
      <c r="R885">
        <v>38.047899999999998</v>
      </c>
      <c r="S885">
        <v>-121.5059</v>
      </c>
      <c r="T885" t="s">
        <v>1634</v>
      </c>
      <c r="U885" t="s">
        <v>57</v>
      </c>
      <c r="V885" t="s">
        <v>87</v>
      </c>
      <c r="W885" t="s">
        <v>87</v>
      </c>
      <c r="X885" t="s">
        <v>4474</v>
      </c>
      <c r="Y885" t="s">
        <v>59</v>
      </c>
      <c r="Z885" t="s">
        <v>4342</v>
      </c>
      <c r="AA885" t="s">
        <v>3116</v>
      </c>
      <c r="AB885" t="s">
        <v>7542</v>
      </c>
      <c r="AC885">
        <v>40913</v>
      </c>
      <c r="AD885" t="s">
        <v>4476</v>
      </c>
      <c r="AE885" t="s">
        <v>3435</v>
      </c>
      <c r="AF885" t="s">
        <v>4927</v>
      </c>
      <c r="AG885" t="s">
        <v>1577</v>
      </c>
      <c r="AH885" t="s">
        <v>7543</v>
      </c>
      <c r="AI885" t="s">
        <v>5541</v>
      </c>
      <c r="AJ885" t="s">
        <v>1577</v>
      </c>
      <c r="AK885">
        <v>1</v>
      </c>
      <c r="AL885" t="s">
        <v>4474</v>
      </c>
      <c r="AM885" t="s">
        <v>78</v>
      </c>
      <c r="AN885">
        <v>180400030906</v>
      </c>
      <c r="AO885" t="s">
        <v>78</v>
      </c>
      <c r="AP885" t="s">
        <v>78</v>
      </c>
      <c r="AQ885" t="s">
        <v>78</v>
      </c>
      <c r="AR885" t="s">
        <v>4430</v>
      </c>
      <c r="AS885" t="s">
        <v>4431</v>
      </c>
      <c r="AT885" t="s">
        <v>78</v>
      </c>
      <c r="AU885" t="s">
        <v>78</v>
      </c>
      <c r="AV885" t="s">
        <v>78</v>
      </c>
      <c r="AW885" t="s">
        <v>78</v>
      </c>
      <c r="AX885" t="s">
        <v>78</v>
      </c>
      <c r="AY885" t="s">
        <v>55</v>
      </c>
      <c r="AZ885" t="s">
        <v>78</v>
      </c>
      <c r="BA885" t="s">
        <v>78</v>
      </c>
      <c r="BB885" t="s">
        <v>78</v>
      </c>
      <c r="BC885" t="s">
        <v>78</v>
      </c>
      <c r="BD885" t="s">
        <v>78</v>
      </c>
      <c r="BE885" t="s">
        <v>78</v>
      </c>
      <c r="BF885" t="s">
        <v>78</v>
      </c>
      <c r="BG885" t="s">
        <v>78</v>
      </c>
      <c r="BH885" t="s">
        <v>78</v>
      </c>
      <c r="BI885" t="s">
        <v>78</v>
      </c>
      <c r="BJ885" t="s">
        <v>78</v>
      </c>
      <c r="BK885" t="s">
        <v>78</v>
      </c>
      <c r="BL885" t="s">
        <v>78</v>
      </c>
      <c r="BM885" t="s">
        <v>78</v>
      </c>
      <c r="BN885" t="s">
        <v>55</v>
      </c>
      <c r="BO885" t="s">
        <v>55</v>
      </c>
      <c r="BP885" t="s">
        <v>78</v>
      </c>
      <c r="BQ885" t="s">
        <v>4468</v>
      </c>
      <c r="BR885">
        <v>1800</v>
      </c>
      <c r="BS885" s="45">
        <v>40359</v>
      </c>
      <c r="BT885" s="45">
        <v>40904</v>
      </c>
    </row>
    <row r="886" spans="1:72" x14ac:dyDescent="0.25">
      <c r="A886">
        <v>883</v>
      </c>
      <c r="B886">
        <v>46872</v>
      </c>
      <c r="C886">
        <v>54260</v>
      </c>
      <c r="D886" t="s">
        <v>2139</v>
      </c>
      <c r="E886" t="s">
        <v>7544</v>
      </c>
      <c r="F886">
        <v>1</v>
      </c>
      <c r="G886" t="s">
        <v>87</v>
      </c>
      <c r="H886">
        <v>4</v>
      </c>
      <c r="I886" t="s">
        <v>4421</v>
      </c>
      <c r="J886">
        <v>23</v>
      </c>
      <c r="N886" t="s">
        <v>4423</v>
      </c>
      <c r="O886">
        <v>2159127</v>
      </c>
      <c r="P886">
        <v>6272025</v>
      </c>
      <c r="Q886">
        <v>3</v>
      </c>
      <c r="R886">
        <v>37.920299999999997</v>
      </c>
      <c r="S886">
        <v>-121.50409999999999</v>
      </c>
      <c r="T886" t="s">
        <v>604</v>
      </c>
      <c r="U886" t="s">
        <v>2131</v>
      </c>
      <c r="V886" t="s">
        <v>87</v>
      </c>
      <c r="W886" t="s">
        <v>87</v>
      </c>
      <c r="X886" t="s">
        <v>4474</v>
      </c>
      <c r="Y886" t="s">
        <v>59</v>
      </c>
      <c r="Z886" t="s">
        <v>4242</v>
      </c>
      <c r="AA886" t="s">
        <v>2128</v>
      </c>
      <c r="AB886" t="s">
        <v>69</v>
      </c>
      <c r="AC886">
        <v>40886</v>
      </c>
      <c r="AD886" t="s">
        <v>4476</v>
      </c>
      <c r="AE886" t="s">
        <v>3435</v>
      </c>
      <c r="AF886" t="s">
        <v>4884</v>
      </c>
      <c r="AG886" t="s">
        <v>2126</v>
      </c>
      <c r="AH886" t="s">
        <v>7545</v>
      </c>
      <c r="AI886" t="s">
        <v>7027</v>
      </c>
      <c r="AJ886" t="s">
        <v>5885</v>
      </c>
      <c r="AK886">
        <v>1</v>
      </c>
      <c r="AL886" t="s">
        <v>4474</v>
      </c>
      <c r="AM886" t="s">
        <v>78</v>
      </c>
      <c r="AN886">
        <v>180400030503</v>
      </c>
      <c r="AO886" t="s">
        <v>78</v>
      </c>
      <c r="AP886">
        <v>145</v>
      </c>
      <c r="AQ886" t="s">
        <v>78</v>
      </c>
      <c r="AR886" t="s">
        <v>4430</v>
      </c>
      <c r="AS886" t="s">
        <v>4431</v>
      </c>
      <c r="AT886" t="s">
        <v>78</v>
      </c>
      <c r="AU886" t="s">
        <v>78</v>
      </c>
      <c r="AV886" t="s">
        <v>78</v>
      </c>
      <c r="AW886" t="s">
        <v>78</v>
      </c>
      <c r="AX886" t="s">
        <v>78</v>
      </c>
      <c r="AY886" t="s">
        <v>78</v>
      </c>
      <c r="AZ886" t="s">
        <v>78</v>
      </c>
      <c r="BA886" t="s">
        <v>78</v>
      </c>
      <c r="BB886" t="s">
        <v>78</v>
      </c>
      <c r="BC886" t="s">
        <v>78</v>
      </c>
      <c r="BD886" t="s">
        <v>55</v>
      </c>
      <c r="BE886" t="s">
        <v>78</v>
      </c>
      <c r="BF886" t="s">
        <v>78</v>
      </c>
      <c r="BG886" t="s">
        <v>78</v>
      </c>
      <c r="BH886" t="s">
        <v>78</v>
      </c>
      <c r="BI886" t="s">
        <v>78</v>
      </c>
      <c r="BJ886" t="s">
        <v>78</v>
      </c>
      <c r="BK886" t="s">
        <v>78</v>
      </c>
      <c r="BL886" t="s">
        <v>78</v>
      </c>
      <c r="BM886" t="s">
        <v>78</v>
      </c>
      <c r="BN886" t="s">
        <v>55</v>
      </c>
      <c r="BO886" t="s">
        <v>55</v>
      </c>
      <c r="BP886" t="s">
        <v>78</v>
      </c>
      <c r="BQ886" t="s">
        <v>4468</v>
      </c>
      <c r="BR886">
        <v>1800</v>
      </c>
      <c r="BS886" s="45">
        <v>40359</v>
      </c>
      <c r="BT886" s="45">
        <v>40886</v>
      </c>
    </row>
    <row r="887" spans="1:72" x14ac:dyDescent="0.25">
      <c r="A887">
        <v>884</v>
      </c>
      <c r="B887">
        <v>44702</v>
      </c>
      <c r="C887">
        <v>52067</v>
      </c>
      <c r="D887" t="s">
        <v>822</v>
      </c>
      <c r="E887" t="s">
        <v>7546</v>
      </c>
      <c r="F887">
        <v>1</v>
      </c>
      <c r="G887" t="s">
        <v>4420</v>
      </c>
      <c r="H887">
        <v>4</v>
      </c>
      <c r="I887" t="s">
        <v>4421</v>
      </c>
      <c r="J887">
        <v>9</v>
      </c>
      <c r="L887" t="s">
        <v>4422</v>
      </c>
      <c r="M887" t="s">
        <v>4422</v>
      </c>
      <c r="N887" t="s">
        <v>4423</v>
      </c>
      <c r="O887">
        <v>2141454</v>
      </c>
      <c r="P887">
        <v>6265048</v>
      </c>
      <c r="Q887">
        <v>3</v>
      </c>
      <c r="R887">
        <v>37.871600000000001</v>
      </c>
      <c r="S887">
        <v>-121.52760000000001</v>
      </c>
      <c r="T887" t="s">
        <v>596</v>
      </c>
      <c r="U887" t="s">
        <v>821</v>
      </c>
      <c r="V887" t="s">
        <v>87</v>
      </c>
      <c r="W887" t="s">
        <v>87</v>
      </c>
      <c r="X887" t="s">
        <v>4474</v>
      </c>
      <c r="Y887" t="s">
        <v>59</v>
      </c>
      <c r="Z887" t="s">
        <v>5217</v>
      </c>
      <c r="AA887" t="s">
        <v>816</v>
      </c>
      <c r="AC887">
        <v>40378</v>
      </c>
      <c r="AD887" t="s">
        <v>4476</v>
      </c>
      <c r="AE887" t="s">
        <v>3435</v>
      </c>
      <c r="AF887" t="s">
        <v>2227</v>
      </c>
      <c r="AG887" t="s">
        <v>815</v>
      </c>
      <c r="AH887" t="s">
        <v>7547</v>
      </c>
      <c r="AI887" t="s">
        <v>7548</v>
      </c>
      <c r="AJ887" t="s">
        <v>815</v>
      </c>
      <c r="AK887">
        <v>1</v>
      </c>
      <c r="AL887" t="s">
        <v>4474</v>
      </c>
      <c r="AM887" t="s">
        <v>78</v>
      </c>
      <c r="AN887">
        <v>180400030901</v>
      </c>
      <c r="AO887" t="s">
        <v>78</v>
      </c>
      <c r="AP887" t="s">
        <v>78</v>
      </c>
      <c r="AQ887" t="s">
        <v>78</v>
      </c>
      <c r="AR887" t="s">
        <v>4430</v>
      </c>
      <c r="AS887" t="s">
        <v>4431</v>
      </c>
      <c r="AT887" t="s">
        <v>78</v>
      </c>
      <c r="AU887" t="s">
        <v>78</v>
      </c>
      <c r="AV887" t="s">
        <v>78</v>
      </c>
      <c r="AW887" t="s">
        <v>78</v>
      </c>
      <c r="AX887" t="s">
        <v>78</v>
      </c>
      <c r="AY887" t="s">
        <v>78</v>
      </c>
      <c r="AZ887" t="s">
        <v>78</v>
      </c>
      <c r="BA887" t="s">
        <v>78</v>
      </c>
      <c r="BB887" t="s">
        <v>78</v>
      </c>
      <c r="BC887" t="s">
        <v>55</v>
      </c>
      <c r="BD887" t="s">
        <v>78</v>
      </c>
      <c r="BE887" t="s">
        <v>78</v>
      </c>
      <c r="BF887" t="s">
        <v>78</v>
      </c>
      <c r="BG887" t="s">
        <v>78</v>
      </c>
      <c r="BH887" t="s">
        <v>78</v>
      </c>
      <c r="BI887" t="s">
        <v>78</v>
      </c>
      <c r="BJ887" t="s">
        <v>78</v>
      </c>
      <c r="BK887" t="s">
        <v>78</v>
      </c>
      <c r="BL887" t="s">
        <v>78</v>
      </c>
      <c r="BM887" t="s">
        <v>78</v>
      </c>
      <c r="BN887" t="s">
        <v>55</v>
      </c>
      <c r="BO887" t="s">
        <v>55</v>
      </c>
      <c r="BP887" t="s">
        <v>78</v>
      </c>
      <c r="BQ887" t="s">
        <v>4468</v>
      </c>
      <c r="BR887">
        <v>1800</v>
      </c>
      <c r="BS887" s="45">
        <v>40354</v>
      </c>
      <c r="BT887" s="45">
        <v>40354</v>
      </c>
    </row>
    <row r="888" spans="1:72" x14ac:dyDescent="0.25">
      <c r="A888">
        <v>885</v>
      </c>
      <c r="B888">
        <v>53809</v>
      </c>
      <c r="C888">
        <v>57631</v>
      </c>
      <c r="D888" t="s">
        <v>3840</v>
      </c>
      <c r="E888" t="s">
        <v>7549</v>
      </c>
      <c r="F888">
        <v>1</v>
      </c>
      <c r="G888" t="s">
        <v>87</v>
      </c>
      <c r="H888">
        <v>4</v>
      </c>
      <c r="I888" t="s">
        <v>4421</v>
      </c>
      <c r="J888">
        <v>29</v>
      </c>
      <c r="N888" t="s">
        <v>4423</v>
      </c>
      <c r="O888">
        <v>2155402</v>
      </c>
      <c r="P888">
        <v>6255287</v>
      </c>
      <c r="Q888">
        <v>3</v>
      </c>
      <c r="R888">
        <v>37.909599999999998</v>
      </c>
      <c r="S888">
        <v>-121.562</v>
      </c>
      <c r="T888" t="s">
        <v>1418</v>
      </c>
      <c r="U888" t="s">
        <v>627</v>
      </c>
      <c r="V888" t="s">
        <v>87</v>
      </c>
      <c r="W888" t="s">
        <v>87</v>
      </c>
      <c r="X888" t="s">
        <v>4474</v>
      </c>
      <c r="Y888" t="s">
        <v>59</v>
      </c>
      <c r="Z888" t="s">
        <v>4242</v>
      </c>
      <c r="AB888" t="s">
        <v>7550</v>
      </c>
      <c r="AC888">
        <v>41339</v>
      </c>
      <c r="AD888" t="s">
        <v>4476</v>
      </c>
      <c r="AE888" t="s">
        <v>3435</v>
      </c>
      <c r="AF888" t="s">
        <v>5169</v>
      </c>
      <c r="AG888" t="s">
        <v>2622</v>
      </c>
      <c r="AH888" t="s">
        <v>7551</v>
      </c>
      <c r="AI888" t="s">
        <v>7552</v>
      </c>
      <c r="AJ888" t="s">
        <v>2623</v>
      </c>
      <c r="AK888">
        <v>1</v>
      </c>
      <c r="AL888" t="s">
        <v>4474</v>
      </c>
      <c r="AM888" t="s">
        <v>78</v>
      </c>
      <c r="AN888">
        <v>180400030904</v>
      </c>
      <c r="AO888" t="s">
        <v>78</v>
      </c>
      <c r="AP888">
        <v>231.6</v>
      </c>
      <c r="AQ888" t="s">
        <v>78</v>
      </c>
      <c r="AR888" t="s">
        <v>4430</v>
      </c>
      <c r="AS888" t="s">
        <v>4431</v>
      </c>
      <c r="AT888" t="s">
        <v>78</v>
      </c>
      <c r="AU888" t="s">
        <v>78</v>
      </c>
      <c r="AV888" t="s">
        <v>78</v>
      </c>
      <c r="AW888" t="s">
        <v>78</v>
      </c>
      <c r="AX888" t="s">
        <v>78</v>
      </c>
      <c r="AY888" t="s">
        <v>78</v>
      </c>
      <c r="AZ888" t="s">
        <v>78</v>
      </c>
      <c r="BA888" t="s">
        <v>78</v>
      </c>
      <c r="BB888" t="s">
        <v>78</v>
      </c>
      <c r="BC888" t="s">
        <v>78</v>
      </c>
      <c r="BD888" t="s">
        <v>55</v>
      </c>
      <c r="BE888" t="s">
        <v>78</v>
      </c>
      <c r="BF888" t="s">
        <v>78</v>
      </c>
      <c r="BG888" t="s">
        <v>78</v>
      </c>
      <c r="BH888" t="s">
        <v>78</v>
      </c>
      <c r="BI888" t="s">
        <v>78</v>
      </c>
      <c r="BJ888" t="s">
        <v>78</v>
      </c>
      <c r="BK888" t="s">
        <v>78</v>
      </c>
      <c r="BL888" t="s">
        <v>78</v>
      </c>
      <c r="BM888" t="s">
        <v>78</v>
      </c>
      <c r="BN888" t="s">
        <v>55</v>
      </c>
      <c r="BO888" t="s">
        <v>55</v>
      </c>
      <c r="BP888" t="s">
        <v>78</v>
      </c>
      <c r="BQ888" t="s">
        <v>4468</v>
      </c>
      <c r="BR888">
        <v>1800</v>
      </c>
      <c r="BS888" s="45">
        <v>40359</v>
      </c>
      <c r="BT888" s="45">
        <v>41124</v>
      </c>
    </row>
    <row r="889" spans="1:72" x14ac:dyDescent="0.25">
      <c r="A889">
        <v>886</v>
      </c>
      <c r="B889">
        <v>46625</v>
      </c>
      <c r="C889">
        <v>53992</v>
      </c>
      <c r="D889" t="s">
        <v>2206</v>
      </c>
      <c r="E889" t="s">
        <v>7553</v>
      </c>
      <c r="F889">
        <v>0</v>
      </c>
      <c r="H889">
        <v>0</v>
      </c>
      <c r="J889">
        <v>0</v>
      </c>
      <c r="O889">
        <v>2255229</v>
      </c>
      <c r="P889">
        <v>6267295</v>
      </c>
      <c r="Q889">
        <v>3</v>
      </c>
      <c r="R889">
        <v>38.184100000000001</v>
      </c>
      <c r="S889">
        <v>-121.52419999999999</v>
      </c>
      <c r="T889" t="s">
        <v>7554</v>
      </c>
      <c r="U889" t="s">
        <v>5589</v>
      </c>
      <c r="V889" t="s">
        <v>87</v>
      </c>
      <c r="W889" t="s">
        <v>87</v>
      </c>
      <c r="X889" t="s">
        <v>4474</v>
      </c>
      <c r="Y889" t="s">
        <v>59</v>
      </c>
      <c r="Z889" t="s">
        <v>4613</v>
      </c>
      <c r="AA889" t="s">
        <v>5178</v>
      </c>
      <c r="AB889" t="s">
        <v>7555</v>
      </c>
      <c r="AC889">
        <v>40861</v>
      </c>
      <c r="AD889" t="s">
        <v>4476</v>
      </c>
      <c r="AE889" t="s">
        <v>4558</v>
      </c>
      <c r="AF889" t="s">
        <v>5180</v>
      </c>
      <c r="AG889" t="s">
        <v>1756</v>
      </c>
      <c r="AH889" t="s">
        <v>7556</v>
      </c>
      <c r="AJ889" t="s">
        <v>1756</v>
      </c>
      <c r="AK889">
        <v>1</v>
      </c>
      <c r="AL889" t="s">
        <v>4474</v>
      </c>
      <c r="AM889" t="s">
        <v>78</v>
      </c>
      <c r="AN889">
        <v>180400121106</v>
      </c>
      <c r="AO889" t="s">
        <v>78</v>
      </c>
      <c r="AP889">
        <v>175.2</v>
      </c>
      <c r="AQ889" t="s">
        <v>78</v>
      </c>
      <c r="AR889" t="s">
        <v>4430</v>
      </c>
      <c r="AS889" t="s">
        <v>4431</v>
      </c>
      <c r="AT889" t="s">
        <v>78</v>
      </c>
      <c r="AU889" t="s">
        <v>78</v>
      </c>
      <c r="AV889" t="s">
        <v>78</v>
      </c>
      <c r="AW889" t="s">
        <v>78</v>
      </c>
      <c r="AX889" t="s">
        <v>78</v>
      </c>
      <c r="AY889" t="s">
        <v>55</v>
      </c>
      <c r="AZ889" t="s">
        <v>78</v>
      </c>
      <c r="BA889" t="s">
        <v>78</v>
      </c>
      <c r="BB889" t="s">
        <v>78</v>
      </c>
      <c r="BC889" t="s">
        <v>78</v>
      </c>
      <c r="BD889" t="s">
        <v>55</v>
      </c>
      <c r="BE889" t="s">
        <v>78</v>
      </c>
      <c r="BF889" t="s">
        <v>78</v>
      </c>
      <c r="BG889" t="s">
        <v>78</v>
      </c>
      <c r="BH889" t="s">
        <v>78</v>
      </c>
      <c r="BI889" t="s">
        <v>78</v>
      </c>
      <c r="BJ889" t="s">
        <v>78</v>
      </c>
      <c r="BK889" t="s">
        <v>78</v>
      </c>
      <c r="BL889" t="s">
        <v>78</v>
      </c>
      <c r="BM889" t="s">
        <v>78</v>
      </c>
      <c r="BN889" t="s">
        <v>55</v>
      </c>
      <c r="BO889" t="s">
        <v>55</v>
      </c>
      <c r="BP889" t="s">
        <v>78</v>
      </c>
      <c r="BQ889" t="s">
        <v>4432</v>
      </c>
      <c r="BR889">
        <v>1800</v>
      </c>
      <c r="BS889" s="45">
        <v>40359</v>
      </c>
      <c r="BT889" s="45">
        <v>40861</v>
      </c>
    </row>
    <row r="890" spans="1:72" x14ac:dyDescent="0.25">
      <c r="A890">
        <v>887</v>
      </c>
      <c r="B890">
        <v>47674</v>
      </c>
      <c r="C890">
        <v>54624</v>
      </c>
      <c r="D890" t="s">
        <v>3367</v>
      </c>
      <c r="E890" t="s">
        <v>7557</v>
      </c>
      <c r="F890">
        <v>1</v>
      </c>
      <c r="G890" t="s">
        <v>4420</v>
      </c>
      <c r="H890">
        <v>4</v>
      </c>
      <c r="I890" t="s">
        <v>4421</v>
      </c>
      <c r="J890">
        <v>27</v>
      </c>
      <c r="N890" t="s">
        <v>4423</v>
      </c>
      <c r="O890">
        <v>2127410</v>
      </c>
      <c r="P890">
        <v>6260644</v>
      </c>
      <c r="Q890">
        <v>3</v>
      </c>
      <c r="R890">
        <v>37.832900000000002</v>
      </c>
      <c r="S890">
        <v>-121.5424</v>
      </c>
      <c r="T890" t="s">
        <v>1373</v>
      </c>
      <c r="U890" t="s">
        <v>397</v>
      </c>
      <c r="V890" t="s">
        <v>87</v>
      </c>
      <c r="W890" t="s">
        <v>87</v>
      </c>
      <c r="X890" t="s">
        <v>4474</v>
      </c>
      <c r="Y890" t="s">
        <v>59</v>
      </c>
      <c r="Z890" t="s">
        <v>5217</v>
      </c>
      <c r="AA890" t="s">
        <v>3366</v>
      </c>
      <c r="AC890">
        <v>40919</v>
      </c>
      <c r="AD890" t="s">
        <v>4476</v>
      </c>
      <c r="AE890" t="s">
        <v>3435</v>
      </c>
      <c r="AF890" t="s">
        <v>2227</v>
      </c>
      <c r="AG890" t="s">
        <v>3365</v>
      </c>
      <c r="AH890" t="s">
        <v>7558</v>
      </c>
      <c r="AI890" t="s">
        <v>5913</v>
      </c>
      <c r="AJ890" t="s">
        <v>3365</v>
      </c>
      <c r="AK890">
        <v>1</v>
      </c>
      <c r="AL890" t="s">
        <v>4474</v>
      </c>
      <c r="AM890" t="s">
        <v>78</v>
      </c>
      <c r="AN890">
        <v>180400030901</v>
      </c>
      <c r="AO890" t="s">
        <v>78</v>
      </c>
      <c r="AP890">
        <v>1291.3</v>
      </c>
      <c r="AQ890" t="s">
        <v>78</v>
      </c>
      <c r="AR890" t="s">
        <v>4430</v>
      </c>
      <c r="AS890" t="s">
        <v>4431</v>
      </c>
      <c r="AT890" t="s">
        <v>78</v>
      </c>
      <c r="AU890" t="s">
        <v>78</v>
      </c>
      <c r="AV890" t="s">
        <v>78</v>
      </c>
      <c r="AW890" t="s">
        <v>78</v>
      </c>
      <c r="AX890" t="s">
        <v>78</v>
      </c>
      <c r="AY890" t="s">
        <v>78</v>
      </c>
      <c r="AZ890" t="s">
        <v>78</v>
      </c>
      <c r="BA890" t="s">
        <v>78</v>
      </c>
      <c r="BB890" t="s">
        <v>78</v>
      </c>
      <c r="BC890" t="s">
        <v>78</v>
      </c>
      <c r="BD890" t="s">
        <v>55</v>
      </c>
      <c r="BE890" t="s">
        <v>78</v>
      </c>
      <c r="BF890" t="s">
        <v>78</v>
      </c>
      <c r="BG890" t="s">
        <v>78</v>
      </c>
      <c r="BH890" t="s">
        <v>78</v>
      </c>
      <c r="BI890" t="s">
        <v>78</v>
      </c>
      <c r="BJ890" t="s">
        <v>78</v>
      </c>
      <c r="BK890" t="s">
        <v>78</v>
      </c>
      <c r="BL890" t="s">
        <v>78</v>
      </c>
      <c r="BM890" t="s">
        <v>78</v>
      </c>
      <c r="BN890" t="s">
        <v>55</v>
      </c>
      <c r="BO890" t="s">
        <v>55</v>
      </c>
      <c r="BP890" t="s">
        <v>78</v>
      </c>
      <c r="BQ890" t="s">
        <v>4468</v>
      </c>
      <c r="BR890">
        <v>1800</v>
      </c>
      <c r="BS890" s="45">
        <v>40357</v>
      </c>
      <c r="BT890" s="45">
        <v>40899</v>
      </c>
    </row>
    <row r="891" spans="1:72" x14ac:dyDescent="0.25">
      <c r="A891">
        <v>888</v>
      </c>
      <c r="B891">
        <v>47673</v>
      </c>
      <c r="C891">
        <v>54477</v>
      </c>
      <c r="D891" t="s">
        <v>2869</v>
      </c>
      <c r="E891" t="s">
        <v>7559</v>
      </c>
      <c r="F891">
        <v>4</v>
      </c>
      <c r="G891" t="s">
        <v>87</v>
      </c>
      <c r="H891">
        <v>5</v>
      </c>
      <c r="I891" t="s">
        <v>4421</v>
      </c>
      <c r="J891">
        <v>8</v>
      </c>
      <c r="L891" t="s">
        <v>4434</v>
      </c>
      <c r="N891" t="s">
        <v>4423</v>
      </c>
      <c r="O891">
        <v>2262577</v>
      </c>
      <c r="P891">
        <v>6287769</v>
      </c>
      <c r="Q891">
        <v>3</v>
      </c>
      <c r="R891">
        <v>38.204900000000002</v>
      </c>
      <c r="S891">
        <v>-121.4532</v>
      </c>
      <c r="T891" t="s">
        <v>2815</v>
      </c>
      <c r="U891" t="s">
        <v>520</v>
      </c>
      <c r="V891" t="s">
        <v>87</v>
      </c>
      <c r="W891" t="s">
        <v>87</v>
      </c>
      <c r="X891" t="s">
        <v>4474</v>
      </c>
      <c r="Y891" t="s">
        <v>59</v>
      </c>
      <c r="Z891" t="s">
        <v>4859</v>
      </c>
      <c r="AA891" t="s">
        <v>2870</v>
      </c>
      <c r="AC891">
        <v>40919</v>
      </c>
      <c r="AD891" t="s">
        <v>4476</v>
      </c>
      <c r="AE891" t="s">
        <v>4558</v>
      </c>
      <c r="AF891" t="s">
        <v>324</v>
      </c>
      <c r="AG891" t="s">
        <v>2809</v>
      </c>
      <c r="AH891" t="s">
        <v>7560</v>
      </c>
      <c r="AI891" t="s">
        <v>7561</v>
      </c>
      <c r="AJ891" t="s">
        <v>2810</v>
      </c>
      <c r="AK891">
        <v>1</v>
      </c>
      <c r="AL891" t="s">
        <v>4474</v>
      </c>
      <c r="AM891" t="s">
        <v>78</v>
      </c>
      <c r="AN891">
        <v>180400121103</v>
      </c>
      <c r="AO891" t="s">
        <v>78</v>
      </c>
      <c r="AP891">
        <v>185</v>
      </c>
      <c r="AQ891" t="s">
        <v>78</v>
      </c>
      <c r="AR891" t="s">
        <v>4430</v>
      </c>
      <c r="AS891" t="s">
        <v>4431</v>
      </c>
      <c r="AT891" t="s">
        <v>78</v>
      </c>
      <c r="AU891" t="s">
        <v>78</v>
      </c>
      <c r="AV891" t="s">
        <v>78</v>
      </c>
      <c r="AW891" t="s">
        <v>78</v>
      </c>
      <c r="AX891" t="s">
        <v>78</v>
      </c>
      <c r="AY891" t="s">
        <v>78</v>
      </c>
      <c r="AZ891" t="s">
        <v>78</v>
      </c>
      <c r="BA891" t="s">
        <v>78</v>
      </c>
      <c r="BB891" t="s">
        <v>78</v>
      </c>
      <c r="BC891" t="s">
        <v>78</v>
      </c>
      <c r="BD891" t="s">
        <v>55</v>
      </c>
      <c r="BE891" t="s">
        <v>78</v>
      </c>
      <c r="BF891" t="s">
        <v>78</v>
      </c>
      <c r="BG891" t="s">
        <v>78</v>
      </c>
      <c r="BH891" t="s">
        <v>78</v>
      </c>
      <c r="BI891" t="s">
        <v>78</v>
      </c>
      <c r="BJ891" t="s">
        <v>78</v>
      </c>
      <c r="BK891" t="s">
        <v>78</v>
      </c>
      <c r="BL891" t="s">
        <v>78</v>
      </c>
      <c r="BM891" t="s">
        <v>78</v>
      </c>
      <c r="BN891" t="s">
        <v>55</v>
      </c>
      <c r="BO891" t="s">
        <v>55</v>
      </c>
      <c r="BP891" t="s">
        <v>78</v>
      </c>
      <c r="BQ891" t="s">
        <v>4432</v>
      </c>
      <c r="BR891">
        <v>1800</v>
      </c>
      <c r="BS891" s="45">
        <v>40359</v>
      </c>
      <c r="BT891" s="45">
        <v>40897</v>
      </c>
    </row>
    <row r="892" spans="1:72" x14ac:dyDescent="0.25">
      <c r="A892">
        <v>889</v>
      </c>
      <c r="B892">
        <v>48356</v>
      </c>
      <c r="C892">
        <v>55284</v>
      </c>
      <c r="D892" t="s">
        <v>3653</v>
      </c>
      <c r="E892" t="s">
        <v>7562</v>
      </c>
      <c r="F892">
        <v>4</v>
      </c>
      <c r="G892" t="s">
        <v>87</v>
      </c>
      <c r="H892">
        <v>4</v>
      </c>
      <c r="I892" t="s">
        <v>4421</v>
      </c>
      <c r="J892">
        <v>0</v>
      </c>
      <c r="L892" t="s">
        <v>4434</v>
      </c>
      <c r="M892" t="s">
        <v>4448</v>
      </c>
      <c r="N892" t="s">
        <v>4423</v>
      </c>
      <c r="O892">
        <v>2248278</v>
      </c>
      <c r="P892">
        <v>6276948</v>
      </c>
      <c r="Q892">
        <v>3</v>
      </c>
      <c r="R892">
        <v>38.165300000000002</v>
      </c>
      <c r="S892">
        <v>-121.4903</v>
      </c>
      <c r="T892" t="s">
        <v>58</v>
      </c>
      <c r="U892" t="s">
        <v>325</v>
      </c>
      <c r="V892" t="s">
        <v>87</v>
      </c>
      <c r="W892" t="s">
        <v>87</v>
      </c>
      <c r="X892" t="s">
        <v>4474</v>
      </c>
      <c r="Y892" t="s">
        <v>59</v>
      </c>
      <c r="Z892" t="s">
        <v>4859</v>
      </c>
      <c r="AA892" t="s">
        <v>3656</v>
      </c>
      <c r="AB892" t="s">
        <v>69</v>
      </c>
      <c r="AC892">
        <v>40975</v>
      </c>
      <c r="AD892" t="s">
        <v>4476</v>
      </c>
      <c r="AE892" t="s">
        <v>4558</v>
      </c>
      <c r="AF892" t="s">
        <v>324</v>
      </c>
      <c r="AG892" t="s">
        <v>3654</v>
      </c>
      <c r="AH892" t="s">
        <v>7563</v>
      </c>
      <c r="AI892" t="s">
        <v>5737</v>
      </c>
      <c r="AJ892" t="s">
        <v>5850</v>
      </c>
      <c r="AK892">
        <v>1</v>
      </c>
      <c r="AL892" t="s">
        <v>4474</v>
      </c>
      <c r="AM892" t="s">
        <v>78</v>
      </c>
      <c r="AN892">
        <v>180400121103</v>
      </c>
      <c r="AO892" t="s">
        <v>78</v>
      </c>
      <c r="AP892" t="s">
        <v>78</v>
      </c>
      <c r="AQ892" t="s">
        <v>78</v>
      </c>
      <c r="AR892" t="s">
        <v>4430</v>
      </c>
      <c r="AS892" t="s">
        <v>4431</v>
      </c>
      <c r="AT892" t="s">
        <v>78</v>
      </c>
      <c r="AU892" t="s">
        <v>78</v>
      </c>
      <c r="AV892" t="s">
        <v>78</v>
      </c>
      <c r="AW892" t="s">
        <v>78</v>
      </c>
      <c r="AX892" t="s">
        <v>78</v>
      </c>
      <c r="AY892" t="s">
        <v>55</v>
      </c>
      <c r="AZ892" t="s">
        <v>78</v>
      </c>
      <c r="BA892" t="s">
        <v>78</v>
      </c>
      <c r="BB892" t="s">
        <v>78</v>
      </c>
      <c r="BC892" t="s">
        <v>78</v>
      </c>
      <c r="BD892" t="s">
        <v>78</v>
      </c>
      <c r="BE892" t="s">
        <v>78</v>
      </c>
      <c r="BF892" t="s">
        <v>78</v>
      </c>
      <c r="BG892" t="s">
        <v>78</v>
      </c>
      <c r="BH892" t="s">
        <v>78</v>
      </c>
      <c r="BI892" t="s">
        <v>78</v>
      </c>
      <c r="BJ892" t="s">
        <v>78</v>
      </c>
      <c r="BK892" t="s">
        <v>78</v>
      </c>
      <c r="BL892" t="s">
        <v>78</v>
      </c>
      <c r="BM892" t="s">
        <v>78</v>
      </c>
      <c r="BN892" t="s">
        <v>55</v>
      </c>
      <c r="BO892" t="s">
        <v>55</v>
      </c>
      <c r="BP892" t="s">
        <v>78</v>
      </c>
      <c r="BQ892" t="s">
        <v>4468</v>
      </c>
      <c r="BR892">
        <v>1800</v>
      </c>
      <c r="BS892" s="45">
        <v>40365</v>
      </c>
      <c r="BT892" s="45">
        <v>40934</v>
      </c>
    </row>
    <row r="893" spans="1:72" x14ac:dyDescent="0.25">
      <c r="A893">
        <v>890</v>
      </c>
      <c r="B893">
        <v>46743</v>
      </c>
      <c r="C893">
        <v>54080</v>
      </c>
      <c r="D893" t="s">
        <v>2389</v>
      </c>
      <c r="E893" t="s">
        <v>7564</v>
      </c>
      <c r="F893">
        <v>0</v>
      </c>
      <c r="H893">
        <v>0</v>
      </c>
      <c r="J893">
        <v>0</v>
      </c>
      <c r="O893">
        <v>2158978</v>
      </c>
      <c r="P893">
        <v>6277815</v>
      </c>
      <c r="Q893">
        <v>3</v>
      </c>
      <c r="R893">
        <v>37.920099999999998</v>
      </c>
      <c r="S893">
        <v>-121.4841</v>
      </c>
      <c r="T893" t="s">
        <v>1634</v>
      </c>
      <c r="U893" t="s">
        <v>7565</v>
      </c>
      <c r="V893" t="s">
        <v>87</v>
      </c>
      <c r="W893" t="s">
        <v>87</v>
      </c>
      <c r="X893" t="s">
        <v>4474</v>
      </c>
      <c r="Y893" t="s">
        <v>59</v>
      </c>
      <c r="Z893" t="s">
        <v>4853</v>
      </c>
      <c r="AA893" t="s">
        <v>2391</v>
      </c>
      <c r="AB893" t="s">
        <v>69</v>
      </c>
      <c r="AC893">
        <v>40868</v>
      </c>
      <c r="AD893" t="s">
        <v>4476</v>
      </c>
      <c r="AE893" t="s">
        <v>3435</v>
      </c>
      <c r="AF893" t="s">
        <v>4884</v>
      </c>
      <c r="AG893" t="s">
        <v>2168</v>
      </c>
      <c r="AH893" t="s">
        <v>7566</v>
      </c>
      <c r="AJ893" t="s">
        <v>2164</v>
      </c>
      <c r="AK893">
        <v>1</v>
      </c>
      <c r="AL893" t="s">
        <v>4474</v>
      </c>
      <c r="AM893" t="s">
        <v>78</v>
      </c>
      <c r="AN893">
        <v>180400030503</v>
      </c>
      <c r="AO893" t="s">
        <v>78</v>
      </c>
      <c r="AP893">
        <v>229.2</v>
      </c>
      <c r="AQ893" t="s">
        <v>78</v>
      </c>
      <c r="AR893" t="s">
        <v>4430</v>
      </c>
      <c r="AS893" t="s">
        <v>4431</v>
      </c>
      <c r="AT893" t="s">
        <v>78</v>
      </c>
      <c r="AU893" t="s">
        <v>78</v>
      </c>
      <c r="AV893" t="s">
        <v>78</v>
      </c>
      <c r="AW893" t="s">
        <v>78</v>
      </c>
      <c r="AX893" t="s">
        <v>78</v>
      </c>
      <c r="AY893" t="s">
        <v>78</v>
      </c>
      <c r="AZ893" t="s">
        <v>78</v>
      </c>
      <c r="BA893" t="s">
        <v>78</v>
      </c>
      <c r="BB893" t="s">
        <v>78</v>
      </c>
      <c r="BC893" t="s">
        <v>78</v>
      </c>
      <c r="BD893" t="s">
        <v>55</v>
      </c>
      <c r="BE893" t="s">
        <v>78</v>
      </c>
      <c r="BF893" t="s">
        <v>78</v>
      </c>
      <c r="BG893" t="s">
        <v>78</v>
      </c>
      <c r="BH893" t="s">
        <v>78</v>
      </c>
      <c r="BI893" t="s">
        <v>78</v>
      </c>
      <c r="BJ893" t="s">
        <v>78</v>
      </c>
      <c r="BK893" t="s">
        <v>78</v>
      </c>
      <c r="BL893" t="s">
        <v>78</v>
      </c>
      <c r="BM893" t="s">
        <v>78</v>
      </c>
      <c r="BN893" t="s">
        <v>55</v>
      </c>
      <c r="BO893" t="s">
        <v>55</v>
      </c>
      <c r="BP893" t="s">
        <v>78</v>
      </c>
      <c r="BQ893" t="s">
        <v>4468</v>
      </c>
      <c r="BR893">
        <v>1800</v>
      </c>
      <c r="BS893" s="45">
        <v>40359</v>
      </c>
      <c r="BT893" s="45">
        <v>40863</v>
      </c>
    </row>
    <row r="894" spans="1:72" x14ac:dyDescent="0.25">
      <c r="A894">
        <v>891</v>
      </c>
      <c r="B894">
        <v>46844</v>
      </c>
      <c r="C894">
        <v>54226</v>
      </c>
      <c r="D894" t="s">
        <v>2620</v>
      </c>
      <c r="E894" t="s">
        <v>7567</v>
      </c>
      <c r="F894">
        <v>2</v>
      </c>
      <c r="G894" t="s">
        <v>87</v>
      </c>
      <c r="H894">
        <v>5</v>
      </c>
      <c r="I894" t="s">
        <v>4421</v>
      </c>
      <c r="J894">
        <v>0</v>
      </c>
      <c r="N894" t="s">
        <v>4423</v>
      </c>
      <c r="O894">
        <v>2190965</v>
      </c>
      <c r="P894">
        <v>6290516</v>
      </c>
      <c r="Q894">
        <v>3</v>
      </c>
      <c r="R894">
        <v>38.008299999999998</v>
      </c>
      <c r="S894">
        <v>-121.44110000000001</v>
      </c>
      <c r="T894" t="s">
        <v>1634</v>
      </c>
      <c r="U894" t="s">
        <v>57</v>
      </c>
      <c r="V894" t="s">
        <v>87</v>
      </c>
      <c r="W894" t="s">
        <v>87</v>
      </c>
      <c r="X894" t="s">
        <v>4474</v>
      </c>
      <c r="Y894" t="s">
        <v>59</v>
      </c>
      <c r="Z894" t="s">
        <v>4334</v>
      </c>
      <c r="AA894" t="s">
        <v>2615</v>
      </c>
      <c r="AB894" t="s">
        <v>7568</v>
      </c>
      <c r="AC894">
        <v>40883</v>
      </c>
      <c r="AD894" t="s">
        <v>4476</v>
      </c>
      <c r="AE894" t="s">
        <v>3435</v>
      </c>
      <c r="AF894" t="s">
        <v>4870</v>
      </c>
      <c r="AG894" t="s">
        <v>2613</v>
      </c>
      <c r="AH894" t="s">
        <v>6790</v>
      </c>
      <c r="AI894" t="s">
        <v>5751</v>
      </c>
      <c r="AJ894" t="s">
        <v>2614</v>
      </c>
      <c r="AK894">
        <v>1</v>
      </c>
      <c r="AL894" t="s">
        <v>4474</v>
      </c>
      <c r="AM894" t="s">
        <v>78</v>
      </c>
      <c r="AN894">
        <v>180400030504</v>
      </c>
      <c r="AO894" t="s">
        <v>78</v>
      </c>
      <c r="AP894">
        <v>113.7</v>
      </c>
      <c r="AQ894" t="s">
        <v>78</v>
      </c>
      <c r="AR894" t="s">
        <v>4430</v>
      </c>
      <c r="AS894" t="s">
        <v>4431</v>
      </c>
      <c r="AT894" t="s">
        <v>78</v>
      </c>
      <c r="AU894" t="s">
        <v>78</v>
      </c>
      <c r="AV894" t="s">
        <v>78</v>
      </c>
      <c r="AW894" t="s">
        <v>78</v>
      </c>
      <c r="AX894" t="s">
        <v>78</v>
      </c>
      <c r="AY894" t="s">
        <v>78</v>
      </c>
      <c r="AZ894" t="s">
        <v>78</v>
      </c>
      <c r="BA894" t="s">
        <v>78</v>
      </c>
      <c r="BB894" t="s">
        <v>78</v>
      </c>
      <c r="BC894" t="s">
        <v>78</v>
      </c>
      <c r="BD894" t="s">
        <v>55</v>
      </c>
      <c r="BE894" t="s">
        <v>78</v>
      </c>
      <c r="BF894" t="s">
        <v>78</v>
      </c>
      <c r="BG894" t="s">
        <v>78</v>
      </c>
      <c r="BH894" t="s">
        <v>78</v>
      </c>
      <c r="BI894" t="s">
        <v>78</v>
      </c>
      <c r="BJ894" t="s">
        <v>78</v>
      </c>
      <c r="BK894" t="s">
        <v>78</v>
      </c>
      <c r="BL894" t="s">
        <v>78</v>
      </c>
      <c r="BM894" t="s">
        <v>78</v>
      </c>
      <c r="BN894" t="s">
        <v>55</v>
      </c>
      <c r="BO894" t="s">
        <v>55</v>
      </c>
      <c r="BP894" t="s">
        <v>78</v>
      </c>
      <c r="BQ894" t="s">
        <v>4468</v>
      </c>
      <c r="BR894">
        <v>1800</v>
      </c>
      <c r="BS894" s="45">
        <v>40359</v>
      </c>
      <c r="BT894" s="45">
        <v>40883</v>
      </c>
    </row>
    <row r="895" spans="1:72" x14ac:dyDescent="0.25">
      <c r="A895">
        <v>892</v>
      </c>
      <c r="B895">
        <v>53814</v>
      </c>
      <c r="C895">
        <v>57636</v>
      </c>
      <c r="D895" t="s">
        <v>3842</v>
      </c>
      <c r="E895" t="s">
        <v>7569</v>
      </c>
      <c r="F895">
        <v>1</v>
      </c>
      <c r="G895" t="s">
        <v>4420</v>
      </c>
      <c r="H895">
        <v>4</v>
      </c>
      <c r="I895" t="s">
        <v>4421</v>
      </c>
      <c r="J895">
        <v>6</v>
      </c>
      <c r="N895" t="s">
        <v>4423</v>
      </c>
      <c r="O895">
        <v>2145628</v>
      </c>
      <c r="P895">
        <v>6251991</v>
      </c>
      <c r="Q895">
        <v>3</v>
      </c>
      <c r="R895">
        <v>37.882599999999996</v>
      </c>
      <c r="S895">
        <v>-121.57299999999999</v>
      </c>
      <c r="T895" t="s">
        <v>1418</v>
      </c>
      <c r="U895" t="s">
        <v>627</v>
      </c>
      <c r="V895" t="s">
        <v>87</v>
      </c>
      <c r="W895" t="s">
        <v>87</v>
      </c>
      <c r="X895" t="s">
        <v>4474</v>
      </c>
      <c r="Y895" t="s">
        <v>59</v>
      </c>
      <c r="Z895" t="s">
        <v>4242</v>
      </c>
      <c r="AB895" t="s">
        <v>7570</v>
      </c>
      <c r="AC895">
        <v>41339</v>
      </c>
      <c r="AD895" t="s">
        <v>4476</v>
      </c>
      <c r="AE895" t="s">
        <v>3435</v>
      </c>
      <c r="AF895" t="s">
        <v>5169</v>
      </c>
      <c r="AG895" t="s">
        <v>2622</v>
      </c>
      <c r="AH895" t="s">
        <v>7571</v>
      </c>
      <c r="AI895" t="s">
        <v>7572</v>
      </c>
      <c r="AJ895" t="s">
        <v>2623</v>
      </c>
      <c r="AK895">
        <v>1</v>
      </c>
      <c r="AL895" t="s">
        <v>4474</v>
      </c>
      <c r="AM895" t="s">
        <v>78</v>
      </c>
      <c r="AN895">
        <v>180400030904</v>
      </c>
      <c r="AO895" t="s">
        <v>78</v>
      </c>
      <c r="AP895">
        <v>394</v>
      </c>
      <c r="AQ895" t="s">
        <v>78</v>
      </c>
      <c r="AR895" t="s">
        <v>4430</v>
      </c>
      <c r="AS895" t="s">
        <v>4431</v>
      </c>
      <c r="AT895" t="s">
        <v>78</v>
      </c>
      <c r="AU895" t="s">
        <v>78</v>
      </c>
      <c r="AV895" t="s">
        <v>78</v>
      </c>
      <c r="AW895" t="s">
        <v>78</v>
      </c>
      <c r="AX895" t="s">
        <v>78</v>
      </c>
      <c r="AY895" t="s">
        <v>78</v>
      </c>
      <c r="AZ895" t="s">
        <v>78</v>
      </c>
      <c r="BA895" t="s">
        <v>78</v>
      </c>
      <c r="BB895" t="s">
        <v>78</v>
      </c>
      <c r="BC895" t="s">
        <v>78</v>
      </c>
      <c r="BD895" t="s">
        <v>55</v>
      </c>
      <c r="BE895" t="s">
        <v>78</v>
      </c>
      <c r="BF895" t="s">
        <v>78</v>
      </c>
      <c r="BG895" t="s">
        <v>78</v>
      </c>
      <c r="BH895" t="s">
        <v>78</v>
      </c>
      <c r="BI895" t="s">
        <v>78</v>
      </c>
      <c r="BJ895" t="s">
        <v>78</v>
      </c>
      <c r="BK895" t="s">
        <v>78</v>
      </c>
      <c r="BL895" t="s">
        <v>78</v>
      </c>
      <c r="BM895" t="s">
        <v>78</v>
      </c>
      <c r="BN895" t="s">
        <v>55</v>
      </c>
      <c r="BO895" t="s">
        <v>55</v>
      </c>
      <c r="BP895" t="s">
        <v>78</v>
      </c>
      <c r="BQ895" t="s">
        <v>4468</v>
      </c>
      <c r="BR895">
        <v>1800</v>
      </c>
      <c r="BS895" s="45">
        <v>40359</v>
      </c>
      <c r="BT895" s="45">
        <v>41124</v>
      </c>
    </row>
    <row r="896" spans="1:72" x14ac:dyDescent="0.25">
      <c r="A896">
        <v>893</v>
      </c>
      <c r="B896">
        <v>53820</v>
      </c>
      <c r="C896">
        <v>57642</v>
      </c>
      <c r="D896" t="s">
        <v>3847</v>
      </c>
      <c r="E896" t="s">
        <v>7573</v>
      </c>
      <c r="F896">
        <v>1</v>
      </c>
      <c r="G896" t="s">
        <v>4420</v>
      </c>
      <c r="H896">
        <v>4</v>
      </c>
      <c r="I896" t="s">
        <v>4421</v>
      </c>
      <c r="J896">
        <v>3</v>
      </c>
      <c r="N896" t="s">
        <v>4423</v>
      </c>
      <c r="O896">
        <v>2142673</v>
      </c>
      <c r="P896">
        <v>6265728</v>
      </c>
      <c r="Q896">
        <v>3</v>
      </c>
      <c r="R896">
        <v>37.875</v>
      </c>
      <c r="S896">
        <v>-121.5253</v>
      </c>
      <c r="T896" t="s">
        <v>1418</v>
      </c>
      <c r="U896" t="s">
        <v>3837</v>
      </c>
      <c r="V896" t="s">
        <v>87</v>
      </c>
      <c r="W896" t="s">
        <v>87</v>
      </c>
      <c r="X896" t="s">
        <v>4474</v>
      </c>
      <c r="Y896" t="s">
        <v>59</v>
      </c>
      <c r="Z896" t="s">
        <v>4242</v>
      </c>
      <c r="AB896" t="s">
        <v>7574</v>
      </c>
      <c r="AC896">
        <v>41339</v>
      </c>
      <c r="AD896" t="s">
        <v>4476</v>
      </c>
      <c r="AE896" t="s">
        <v>3435</v>
      </c>
      <c r="AF896" t="s">
        <v>5169</v>
      </c>
      <c r="AG896" t="s">
        <v>2622</v>
      </c>
      <c r="AH896" t="s">
        <v>7575</v>
      </c>
      <c r="AI896" t="s">
        <v>7299</v>
      </c>
      <c r="AJ896" t="s">
        <v>2623</v>
      </c>
      <c r="AK896">
        <v>1</v>
      </c>
      <c r="AL896" t="s">
        <v>4474</v>
      </c>
      <c r="AM896" t="s">
        <v>78</v>
      </c>
      <c r="AN896">
        <v>180400030904</v>
      </c>
      <c r="AO896" t="s">
        <v>78</v>
      </c>
      <c r="AP896">
        <v>153.9</v>
      </c>
      <c r="AQ896" t="s">
        <v>78</v>
      </c>
      <c r="AR896" t="s">
        <v>4430</v>
      </c>
      <c r="AS896" t="s">
        <v>4431</v>
      </c>
      <c r="AT896" t="s">
        <v>78</v>
      </c>
      <c r="AU896" t="s">
        <v>78</v>
      </c>
      <c r="AV896" t="s">
        <v>78</v>
      </c>
      <c r="AW896" t="s">
        <v>78</v>
      </c>
      <c r="AX896" t="s">
        <v>78</v>
      </c>
      <c r="AY896" t="s">
        <v>78</v>
      </c>
      <c r="AZ896" t="s">
        <v>78</v>
      </c>
      <c r="BA896" t="s">
        <v>78</v>
      </c>
      <c r="BB896" t="s">
        <v>78</v>
      </c>
      <c r="BC896" t="s">
        <v>78</v>
      </c>
      <c r="BD896" t="s">
        <v>55</v>
      </c>
      <c r="BE896" t="s">
        <v>78</v>
      </c>
      <c r="BF896" t="s">
        <v>78</v>
      </c>
      <c r="BG896" t="s">
        <v>78</v>
      </c>
      <c r="BH896" t="s">
        <v>78</v>
      </c>
      <c r="BI896" t="s">
        <v>78</v>
      </c>
      <c r="BJ896" t="s">
        <v>78</v>
      </c>
      <c r="BK896" t="s">
        <v>78</v>
      </c>
      <c r="BL896" t="s">
        <v>78</v>
      </c>
      <c r="BM896" t="s">
        <v>78</v>
      </c>
      <c r="BN896" t="s">
        <v>55</v>
      </c>
      <c r="BO896" t="s">
        <v>55</v>
      </c>
      <c r="BP896" t="s">
        <v>78</v>
      </c>
      <c r="BQ896" t="s">
        <v>4468</v>
      </c>
      <c r="BR896">
        <v>1800</v>
      </c>
      <c r="BS896" s="45">
        <v>40359</v>
      </c>
      <c r="BT896" s="45">
        <v>41124</v>
      </c>
    </row>
    <row r="897" spans="1:72" x14ac:dyDescent="0.25">
      <c r="A897">
        <v>894</v>
      </c>
      <c r="B897">
        <v>48367</v>
      </c>
      <c r="C897">
        <v>55313</v>
      </c>
      <c r="D897" t="s">
        <v>3675</v>
      </c>
      <c r="E897" t="s">
        <v>7576</v>
      </c>
      <c r="F897">
        <v>3</v>
      </c>
      <c r="G897" t="s">
        <v>87</v>
      </c>
      <c r="H897">
        <v>5</v>
      </c>
      <c r="I897" t="s">
        <v>4421</v>
      </c>
      <c r="J897">
        <v>0</v>
      </c>
      <c r="L897" t="s">
        <v>4434</v>
      </c>
      <c r="M897" t="s">
        <v>4435</v>
      </c>
      <c r="N897" t="s">
        <v>4423</v>
      </c>
      <c r="O897">
        <v>2239159</v>
      </c>
      <c r="P897">
        <v>6286712</v>
      </c>
      <c r="Q897">
        <v>3</v>
      </c>
      <c r="R897">
        <v>38.140500000000003</v>
      </c>
      <c r="S897">
        <v>-121.456</v>
      </c>
      <c r="T897" t="s">
        <v>325</v>
      </c>
      <c r="U897" t="s">
        <v>4106</v>
      </c>
      <c r="V897" t="s">
        <v>87</v>
      </c>
      <c r="W897" t="s">
        <v>87</v>
      </c>
      <c r="X897" t="s">
        <v>4474</v>
      </c>
      <c r="Y897" t="s">
        <v>59</v>
      </c>
      <c r="Z897" t="s">
        <v>4859</v>
      </c>
      <c r="AA897" t="s">
        <v>3677</v>
      </c>
      <c r="AB897" t="s">
        <v>69</v>
      </c>
      <c r="AC897">
        <v>40976</v>
      </c>
      <c r="AD897" t="s">
        <v>4476</v>
      </c>
      <c r="AE897" t="s">
        <v>4558</v>
      </c>
      <c r="AF897" t="s">
        <v>4106</v>
      </c>
      <c r="AG897" t="s">
        <v>3669</v>
      </c>
      <c r="AH897" t="s">
        <v>6887</v>
      </c>
      <c r="AI897" t="s">
        <v>6888</v>
      </c>
      <c r="AJ897" t="s">
        <v>3676</v>
      </c>
      <c r="AK897">
        <v>1</v>
      </c>
      <c r="AL897" t="s">
        <v>4474</v>
      </c>
      <c r="AM897" t="s">
        <v>78</v>
      </c>
      <c r="AN897">
        <v>180400121105</v>
      </c>
      <c r="AO897" t="s">
        <v>78</v>
      </c>
      <c r="AP897">
        <v>150.69999999999999</v>
      </c>
      <c r="AQ897" t="s">
        <v>78</v>
      </c>
      <c r="AR897" t="s">
        <v>4430</v>
      </c>
      <c r="AS897" t="s">
        <v>4431</v>
      </c>
      <c r="AT897" t="s">
        <v>78</v>
      </c>
      <c r="AU897" t="s">
        <v>78</v>
      </c>
      <c r="AV897" t="s">
        <v>78</v>
      </c>
      <c r="AW897" t="s">
        <v>78</v>
      </c>
      <c r="AX897" t="s">
        <v>78</v>
      </c>
      <c r="AY897" t="s">
        <v>78</v>
      </c>
      <c r="AZ897" t="s">
        <v>78</v>
      </c>
      <c r="BA897" t="s">
        <v>78</v>
      </c>
      <c r="BB897" t="s">
        <v>78</v>
      </c>
      <c r="BC897" t="s">
        <v>78</v>
      </c>
      <c r="BD897" t="s">
        <v>55</v>
      </c>
      <c r="BE897" t="s">
        <v>78</v>
      </c>
      <c r="BF897" t="s">
        <v>78</v>
      </c>
      <c r="BG897" t="s">
        <v>78</v>
      </c>
      <c r="BH897" t="s">
        <v>78</v>
      </c>
      <c r="BI897" t="s">
        <v>78</v>
      </c>
      <c r="BJ897" t="s">
        <v>78</v>
      </c>
      <c r="BK897" t="s">
        <v>78</v>
      </c>
      <c r="BL897" t="s">
        <v>78</v>
      </c>
      <c r="BM897" t="s">
        <v>78</v>
      </c>
      <c r="BN897" t="s">
        <v>55</v>
      </c>
      <c r="BO897" t="s">
        <v>55</v>
      </c>
      <c r="BP897" t="s">
        <v>78</v>
      </c>
      <c r="BQ897" t="s">
        <v>4468</v>
      </c>
      <c r="BR897">
        <v>1800</v>
      </c>
      <c r="BS897" s="45">
        <v>40365</v>
      </c>
      <c r="BT897" s="45">
        <v>40935</v>
      </c>
    </row>
    <row r="898" spans="1:72" x14ac:dyDescent="0.25">
      <c r="A898">
        <v>895</v>
      </c>
      <c r="B898">
        <v>47161</v>
      </c>
      <c r="C898">
        <v>54307</v>
      </c>
      <c r="D898" t="s">
        <v>2756</v>
      </c>
      <c r="E898" t="s">
        <v>7577</v>
      </c>
      <c r="F898">
        <v>2</v>
      </c>
      <c r="G898" t="s">
        <v>87</v>
      </c>
      <c r="H898">
        <v>5</v>
      </c>
      <c r="I898" t="s">
        <v>4421</v>
      </c>
      <c r="J898">
        <v>5</v>
      </c>
      <c r="N898" t="s">
        <v>4423</v>
      </c>
      <c r="O898">
        <v>2204301</v>
      </c>
      <c r="P898">
        <v>6287711</v>
      </c>
      <c r="Q898">
        <v>3</v>
      </c>
      <c r="R898">
        <v>38.044800000000002</v>
      </c>
      <c r="S898">
        <v>-121.4513</v>
      </c>
      <c r="T898" t="s">
        <v>1634</v>
      </c>
      <c r="U898" t="s">
        <v>1791</v>
      </c>
      <c r="V898" t="s">
        <v>87</v>
      </c>
      <c r="W898" t="s">
        <v>87</v>
      </c>
      <c r="X898" t="s">
        <v>4474</v>
      </c>
      <c r="Y898" t="s">
        <v>59</v>
      </c>
      <c r="Z898" t="s">
        <v>4334</v>
      </c>
      <c r="AA898" t="s">
        <v>2752</v>
      </c>
      <c r="AB898" t="s">
        <v>7578</v>
      </c>
      <c r="AC898">
        <v>40898</v>
      </c>
      <c r="AD898" t="s">
        <v>4476</v>
      </c>
      <c r="AE898" t="s">
        <v>3435</v>
      </c>
      <c r="AF898" t="s">
        <v>4870</v>
      </c>
      <c r="AG898" t="s">
        <v>2750</v>
      </c>
      <c r="AH898" t="s">
        <v>7579</v>
      </c>
      <c r="AI898" t="s">
        <v>7116</v>
      </c>
      <c r="AJ898" t="s">
        <v>2751</v>
      </c>
      <c r="AK898">
        <v>1</v>
      </c>
      <c r="AL898" t="s">
        <v>4474</v>
      </c>
      <c r="AM898" t="s">
        <v>78</v>
      </c>
      <c r="AN898">
        <v>180400030504</v>
      </c>
      <c r="AO898" t="s">
        <v>78</v>
      </c>
      <c r="AP898">
        <v>110.2</v>
      </c>
      <c r="AQ898" t="s">
        <v>78</v>
      </c>
      <c r="AR898" t="s">
        <v>4430</v>
      </c>
      <c r="AS898" t="s">
        <v>4431</v>
      </c>
      <c r="AT898" t="s">
        <v>78</v>
      </c>
      <c r="AU898" t="s">
        <v>78</v>
      </c>
      <c r="AV898" t="s">
        <v>78</v>
      </c>
      <c r="AW898" t="s">
        <v>78</v>
      </c>
      <c r="AX898" t="s">
        <v>78</v>
      </c>
      <c r="AY898" t="s">
        <v>78</v>
      </c>
      <c r="AZ898" t="s">
        <v>78</v>
      </c>
      <c r="BA898" t="s">
        <v>78</v>
      </c>
      <c r="BB898" t="s">
        <v>78</v>
      </c>
      <c r="BC898" t="s">
        <v>78</v>
      </c>
      <c r="BD898" t="s">
        <v>55</v>
      </c>
      <c r="BE898" t="s">
        <v>78</v>
      </c>
      <c r="BF898" t="s">
        <v>78</v>
      </c>
      <c r="BG898" t="s">
        <v>78</v>
      </c>
      <c r="BH898" t="s">
        <v>78</v>
      </c>
      <c r="BI898" t="s">
        <v>78</v>
      </c>
      <c r="BJ898" t="s">
        <v>78</v>
      </c>
      <c r="BK898" t="s">
        <v>78</v>
      </c>
      <c r="BL898" t="s">
        <v>78</v>
      </c>
      <c r="BM898" t="s">
        <v>78</v>
      </c>
      <c r="BN898" t="s">
        <v>55</v>
      </c>
      <c r="BO898" t="s">
        <v>55</v>
      </c>
      <c r="BP898" t="s">
        <v>78</v>
      </c>
      <c r="BQ898" t="s">
        <v>4468</v>
      </c>
      <c r="BR898">
        <v>1800</v>
      </c>
      <c r="BS898" s="45">
        <v>40359</v>
      </c>
      <c r="BT898" s="45">
        <v>40891</v>
      </c>
    </row>
    <row r="899" spans="1:72" x14ac:dyDescent="0.25">
      <c r="A899">
        <v>896</v>
      </c>
      <c r="B899">
        <v>47770</v>
      </c>
      <c r="C899">
        <v>54768</v>
      </c>
      <c r="D899" t="s">
        <v>3588</v>
      </c>
      <c r="E899" t="s">
        <v>7580</v>
      </c>
      <c r="F899">
        <v>4</v>
      </c>
      <c r="G899" t="s">
        <v>87</v>
      </c>
      <c r="H899">
        <v>5</v>
      </c>
      <c r="I899" t="s">
        <v>4421</v>
      </c>
      <c r="J899">
        <v>0</v>
      </c>
      <c r="L899" t="s">
        <v>4448</v>
      </c>
      <c r="M899" t="s">
        <v>4435</v>
      </c>
      <c r="N899" t="s">
        <v>4423</v>
      </c>
      <c r="O899">
        <v>2259924</v>
      </c>
      <c r="P899">
        <v>6285758</v>
      </c>
      <c r="Q899">
        <v>3</v>
      </c>
      <c r="R899">
        <v>38.197499999999998</v>
      </c>
      <c r="S899">
        <v>-121.4601</v>
      </c>
      <c r="T899" t="s">
        <v>325</v>
      </c>
      <c r="U899" t="s">
        <v>520</v>
      </c>
      <c r="V899" t="s">
        <v>87</v>
      </c>
      <c r="W899" t="s">
        <v>87</v>
      </c>
      <c r="X899" t="s">
        <v>4474</v>
      </c>
      <c r="Y899" t="s">
        <v>59</v>
      </c>
      <c r="Z899" t="s">
        <v>4859</v>
      </c>
      <c r="AA899" t="s">
        <v>3584</v>
      </c>
      <c r="AB899" t="s">
        <v>69</v>
      </c>
      <c r="AC899">
        <v>40928</v>
      </c>
      <c r="AD899" t="s">
        <v>4476</v>
      </c>
      <c r="AE899" t="s">
        <v>4558</v>
      </c>
      <c r="AF899" t="s">
        <v>324</v>
      </c>
      <c r="AG899" t="s">
        <v>3581</v>
      </c>
      <c r="AH899" t="s">
        <v>7581</v>
      </c>
      <c r="AI899" t="s">
        <v>6032</v>
      </c>
      <c r="AJ899" t="s">
        <v>3581</v>
      </c>
      <c r="AK899">
        <v>1</v>
      </c>
      <c r="AL899" t="s">
        <v>4474</v>
      </c>
      <c r="AM899" t="s">
        <v>78</v>
      </c>
      <c r="AN899">
        <v>180400121103</v>
      </c>
      <c r="AO899" t="s">
        <v>78</v>
      </c>
      <c r="AP899">
        <v>150</v>
      </c>
      <c r="AQ899" t="s">
        <v>78</v>
      </c>
      <c r="AR899" t="s">
        <v>4430</v>
      </c>
      <c r="AS899" t="s">
        <v>4431</v>
      </c>
      <c r="AT899" t="s">
        <v>78</v>
      </c>
      <c r="AU899" t="s">
        <v>78</v>
      </c>
      <c r="AV899" t="s">
        <v>78</v>
      </c>
      <c r="AW899" t="s">
        <v>78</v>
      </c>
      <c r="AX899" t="s">
        <v>78</v>
      </c>
      <c r="AY899" t="s">
        <v>78</v>
      </c>
      <c r="AZ899" t="s">
        <v>78</v>
      </c>
      <c r="BA899" t="s">
        <v>78</v>
      </c>
      <c r="BB899" t="s">
        <v>78</v>
      </c>
      <c r="BC899" t="s">
        <v>78</v>
      </c>
      <c r="BD899" t="s">
        <v>55</v>
      </c>
      <c r="BE899" t="s">
        <v>78</v>
      </c>
      <c r="BF899" t="s">
        <v>78</v>
      </c>
      <c r="BG899" t="s">
        <v>78</v>
      </c>
      <c r="BH899" t="s">
        <v>78</v>
      </c>
      <c r="BI899" t="s">
        <v>78</v>
      </c>
      <c r="BJ899" t="s">
        <v>78</v>
      </c>
      <c r="BK899" t="s">
        <v>78</v>
      </c>
      <c r="BL899" t="s">
        <v>78</v>
      </c>
      <c r="BM899" t="s">
        <v>78</v>
      </c>
      <c r="BN899" t="s">
        <v>55</v>
      </c>
      <c r="BO899" t="s">
        <v>55</v>
      </c>
      <c r="BP899" t="s">
        <v>78</v>
      </c>
      <c r="BQ899" t="s">
        <v>4468</v>
      </c>
      <c r="BR899">
        <v>1800</v>
      </c>
      <c r="BS899" s="45">
        <v>40365</v>
      </c>
      <c r="BT899" s="45">
        <v>40906</v>
      </c>
    </row>
    <row r="900" spans="1:72" x14ac:dyDescent="0.25">
      <c r="A900">
        <v>897</v>
      </c>
      <c r="B900">
        <v>45547</v>
      </c>
      <c r="C900">
        <v>53175</v>
      </c>
      <c r="D900" t="s">
        <v>973</v>
      </c>
      <c r="E900" t="s">
        <v>7582</v>
      </c>
      <c r="F900">
        <v>3</v>
      </c>
      <c r="G900" t="s">
        <v>87</v>
      </c>
      <c r="H900">
        <v>4</v>
      </c>
      <c r="I900" t="s">
        <v>4421</v>
      </c>
      <c r="J900">
        <v>26</v>
      </c>
      <c r="L900" t="s">
        <v>4448</v>
      </c>
      <c r="N900" t="s">
        <v>4423</v>
      </c>
      <c r="O900">
        <v>2220004</v>
      </c>
      <c r="P900">
        <v>6268259</v>
      </c>
      <c r="Q900">
        <v>3</v>
      </c>
      <c r="R900">
        <v>38.087400000000002</v>
      </c>
      <c r="S900">
        <v>-121.51949999999999</v>
      </c>
      <c r="T900" t="s">
        <v>128</v>
      </c>
      <c r="U900" t="s">
        <v>5349</v>
      </c>
      <c r="V900" t="s">
        <v>87</v>
      </c>
      <c r="W900" t="s">
        <v>87</v>
      </c>
      <c r="X900" t="s">
        <v>4474</v>
      </c>
      <c r="Y900" t="s">
        <v>59</v>
      </c>
      <c r="Z900" t="s">
        <v>4342</v>
      </c>
      <c r="AA900" t="s">
        <v>967</v>
      </c>
      <c r="AB900" t="s">
        <v>7583</v>
      </c>
      <c r="AC900">
        <v>40737</v>
      </c>
      <c r="AD900" t="s">
        <v>4476</v>
      </c>
      <c r="AE900" t="s">
        <v>3435</v>
      </c>
      <c r="AF900" t="s">
        <v>5036</v>
      </c>
      <c r="AG900" t="s">
        <v>963</v>
      </c>
      <c r="AH900" t="s">
        <v>7584</v>
      </c>
      <c r="AI900" t="s">
        <v>5356</v>
      </c>
      <c r="AJ900" t="s">
        <v>964</v>
      </c>
      <c r="AK900">
        <v>1</v>
      </c>
      <c r="AL900" t="s">
        <v>4474</v>
      </c>
      <c r="AM900" t="s">
        <v>78</v>
      </c>
      <c r="AN900">
        <v>180400030903</v>
      </c>
      <c r="AO900" t="s">
        <v>78</v>
      </c>
      <c r="AP900">
        <v>192.3</v>
      </c>
      <c r="AQ900" t="s">
        <v>78</v>
      </c>
      <c r="AR900" t="s">
        <v>4430</v>
      </c>
      <c r="AS900" t="s">
        <v>4431</v>
      </c>
      <c r="AT900" t="s">
        <v>78</v>
      </c>
      <c r="AU900" t="s">
        <v>78</v>
      </c>
      <c r="AV900" t="s">
        <v>78</v>
      </c>
      <c r="AW900" t="s">
        <v>78</v>
      </c>
      <c r="AX900" t="s">
        <v>78</v>
      </c>
      <c r="AY900" t="s">
        <v>78</v>
      </c>
      <c r="AZ900" t="s">
        <v>78</v>
      </c>
      <c r="BA900" t="s">
        <v>78</v>
      </c>
      <c r="BB900" t="s">
        <v>78</v>
      </c>
      <c r="BC900" t="s">
        <v>78</v>
      </c>
      <c r="BD900" t="s">
        <v>55</v>
      </c>
      <c r="BE900" t="s">
        <v>78</v>
      </c>
      <c r="BF900" t="s">
        <v>78</v>
      </c>
      <c r="BG900" t="s">
        <v>78</v>
      </c>
      <c r="BH900" t="s">
        <v>78</v>
      </c>
      <c r="BI900" t="s">
        <v>78</v>
      </c>
      <c r="BJ900" t="s">
        <v>78</v>
      </c>
      <c r="BK900" t="s">
        <v>78</v>
      </c>
      <c r="BL900" t="s">
        <v>78</v>
      </c>
      <c r="BM900" t="s">
        <v>78</v>
      </c>
      <c r="BN900" t="s">
        <v>55</v>
      </c>
      <c r="BO900" t="s">
        <v>55</v>
      </c>
      <c r="BP900" t="s">
        <v>78</v>
      </c>
      <c r="BQ900" t="s">
        <v>4468</v>
      </c>
      <c r="BR900">
        <v>1800</v>
      </c>
      <c r="BS900" s="45">
        <v>40359</v>
      </c>
      <c r="BT900" s="45">
        <v>40737</v>
      </c>
    </row>
    <row r="901" spans="1:72" x14ac:dyDescent="0.25">
      <c r="A901">
        <v>898</v>
      </c>
      <c r="B901">
        <v>46282</v>
      </c>
      <c r="C901">
        <v>53658</v>
      </c>
      <c r="D901" t="s">
        <v>1734</v>
      </c>
      <c r="E901" t="s">
        <v>7585</v>
      </c>
      <c r="F901">
        <v>0</v>
      </c>
      <c r="H901">
        <v>0</v>
      </c>
      <c r="J901">
        <v>0</v>
      </c>
      <c r="O901">
        <v>2102888</v>
      </c>
      <c r="P901">
        <v>6315605</v>
      </c>
      <c r="Q901">
        <v>3</v>
      </c>
      <c r="R901">
        <v>37.767099999999999</v>
      </c>
      <c r="S901">
        <v>-121.35129999999999</v>
      </c>
      <c r="T901" t="s">
        <v>1373</v>
      </c>
      <c r="U901" t="s">
        <v>7586</v>
      </c>
      <c r="V901" t="s">
        <v>87</v>
      </c>
      <c r="W901" t="s">
        <v>87</v>
      </c>
      <c r="X901" t="s">
        <v>4474</v>
      </c>
      <c r="Y901" t="s">
        <v>59</v>
      </c>
      <c r="Z901" t="s">
        <v>4222</v>
      </c>
      <c r="AA901" t="s">
        <v>1730</v>
      </c>
      <c r="AB901" t="s">
        <v>7587</v>
      </c>
      <c r="AC901">
        <v>40830</v>
      </c>
      <c r="AD901" t="s">
        <v>4476</v>
      </c>
      <c r="AE901" t="s">
        <v>3435</v>
      </c>
      <c r="AF901" t="s">
        <v>5052</v>
      </c>
      <c r="AG901" t="s">
        <v>1735</v>
      </c>
      <c r="AH901" t="s">
        <v>7588</v>
      </c>
      <c r="AJ901" t="s">
        <v>7589</v>
      </c>
      <c r="AK901">
        <v>1</v>
      </c>
      <c r="AL901" t="s">
        <v>4474</v>
      </c>
      <c r="AM901" t="s">
        <v>78</v>
      </c>
      <c r="AN901">
        <v>180400030601</v>
      </c>
      <c r="AO901" t="s">
        <v>78</v>
      </c>
      <c r="AP901">
        <v>59.6</v>
      </c>
      <c r="AQ901" t="s">
        <v>78</v>
      </c>
      <c r="AR901" t="s">
        <v>4430</v>
      </c>
      <c r="AS901" t="s">
        <v>4431</v>
      </c>
      <c r="AT901" t="s">
        <v>78</v>
      </c>
      <c r="AU901" t="s">
        <v>78</v>
      </c>
      <c r="AV901" t="s">
        <v>78</v>
      </c>
      <c r="AW901" t="s">
        <v>78</v>
      </c>
      <c r="AX901" t="s">
        <v>78</v>
      </c>
      <c r="AY901" t="s">
        <v>78</v>
      </c>
      <c r="AZ901" t="s">
        <v>78</v>
      </c>
      <c r="BA901" t="s">
        <v>78</v>
      </c>
      <c r="BB901" t="s">
        <v>78</v>
      </c>
      <c r="BC901" t="s">
        <v>78</v>
      </c>
      <c r="BD901" t="s">
        <v>55</v>
      </c>
      <c r="BE901" t="s">
        <v>78</v>
      </c>
      <c r="BF901" t="s">
        <v>78</v>
      </c>
      <c r="BG901" t="s">
        <v>78</v>
      </c>
      <c r="BH901" t="s">
        <v>78</v>
      </c>
      <c r="BI901" t="s">
        <v>78</v>
      </c>
      <c r="BJ901" t="s">
        <v>78</v>
      </c>
      <c r="BK901" t="s">
        <v>78</v>
      </c>
      <c r="BL901" t="s">
        <v>78</v>
      </c>
      <c r="BM901" t="s">
        <v>78</v>
      </c>
      <c r="BN901" t="s">
        <v>55</v>
      </c>
      <c r="BO901" t="s">
        <v>55</v>
      </c>
      <c r="BP901" t="s">
        <v>78</v>
      </c>
      <c r="BQ901" t="s">
        <v>4432</v>
      </c>
      <c r="BR901">
        <v>1800</v>
      </c>
      <c r="BS901" s="45">
        <v>40353</v>
      </c>
      <c r="BT901" s="45">
        <v>40830</v>
      </c>
    </row>
    <row r="902" spans="1:72" x14ac:dyDescent="0.25">
      <c r="A902">
        <v>899</v>
      </c>
      <c r="B902">
        <v>46308</v>
      </c>
      <c r="C902">
        <v>53701</v>
      </c>
      <c r="D902" t="s">
        <v>1554</v>
      </c>
      <c r="E902" t="s">
        <v>7590</v>
      </c>
      <c r="F902">
        <v>0</v>
      </c>
      <c r="H902">
        <v>0</v>
      </c>
      <c r="J902">
        <v>0</v>
      </c>
      <c r="O902">
        <v>2129717</v>
      </c>
      <c r="P902">
        <v>6244480</v>
      </c>
      <c r="Q902">
        <v>3</v>
      </c>
      <c r="R902">
        <v>37.838700000000003</v>
      </c>
      <c r="S902">
        <v>-121.5984</v>
      </c>
      <c r="T902" t="s">
        <v>627</v>
      </c>
      <c r="U902" t="s">
        <v>1556</v>
      </c>
      <c r="V902" t="s">
        <v>87</v>
      </c>
      <c r="W902" t="s">
        <v>87</v>
      </c>
      <c r="X902" t="s">
        <v>4474</v>
      </c>
      <c r="Y902" t="s">
        <v>94</v>
      </c>
      <c r="Z902" t="s">
        <v>5217</v>
      </c>
      <c r="AB902" t="s">
        <v>6728</v>
      </c>
      <c r="AC902">
        <v>40835</v>
      </c>
      <c r="AD902" t="s">
        <v>4476</v>
      </c>
      <c r="AE902" t="s">
        <v>3435</v>
      </c>
      <c r="AF902" t="s">
        <v>4502</v>
      </c>
      <c r="AG902" t="s">
        <v>1555</v>
      </c>
      <c r="AH902" t="s">
        <v>7591</v>
      </c>
      <c r="AJ902" t="s">
        <v>1555</v>
      </c>
      <c r="AK902">
        <v>1</v>
      </c>
      <c r="AL902" t="s">
        <v>4474</v>
      </c>
      <c r="AM902" t="s">
        <v>78</v>
      </c>
      <c r="AN902">
        <v>180400030802</v>
      </c>
      <c r="AO902" t="s">
        <v>78</v>
      </c>
      <c r="AP902">
        <v>137</v>
      </c>
      <c r="AQ902" t="s">
        <v>78</v>
      </c>
      <c r="AR902" t="s">
        <v>4430</v>
      </c>
      <c r="AS902" t="s">
        <v>4431</v>
      </c>
      <c r="AT902" t="s">
        <v>78</v>
      </c>
      <c r="AU902" t="s">
        <v>78</v>
      </c>
      <c r="AV902" t="s">
        <v>78</v>
      </c>
      <c r="AW902" t="s">
        <v>78</v>
      </c>
      <c r="AX902" t="s">
        <v>78</v>
      </c>
      <c r="AY902" t="s">
        <v>78</v>
      </c>
      <c r="AZ902" t="s">
        <v>78</v>
      </c>
      <c r="BA902" t="s">
        <v>78</v>
      </c>
      <c r="BB902" t="s">
        <v>78</v>
      </c>
      <c r="BC902" t="s">
        <v>78</v>
      </c>
      <c r="BD902" t="s">
        <v>55</v>
      </c>
      <c r="BE902" t="s">
        <v>78</v>
      </c>
      <c r="BF902" t="s">
        <v>78</v>
      </c>
      <c r="BG902" t="s">
        <v>78</v>
      </c>
      <c r="BH902" t="s">
        <v>78</v>
      </c>
      <c r="BI902" t="s">
        <v>78</v>
      </c>
      <c r="BJ902" t="s">
        <v>78</v>
      </c>
      <c r="BK902" t="s">
        <v>78</v>
      </c>
      <c r="BL902" t="s">
        <v>78</v>
      </c>
      <c r="BM902" t="s">
        <v>78</v>
      </c>
      <c r="BN902" t="s">
        <v>78</v>
      </c>
      <c r="BO902" t="s">
        <v>55</v>
      </c>
      <c r="BP902" t="s">
        <v>78</v>
      </c>
      <c r="BQ902" t="s">
        <v>4432</v>
      </c>
      <c r="BR902">
        <v>1800</v>
      </c>
      <c r="BS902" s="45">
        <v>40365</v>
      </c>
      <c r="BT902" s="45">
        <v>40832</v>
      </c>
    </row>
    <row r="903" spans="1:72" x14ac:dyDescent="0.25">
      <c r="A903">
        <v>900</v>
      </c>
      <c r="B903">
        <v>46318</v>
      </c>
      <c r="C903">
        <v>53712</v>
      </c>
      <c r="D903" t="s">
        <v>1761</v>
      </c>
      <c r="E903" t="s">
        <v>7592</v>
      </c>
      <c r="F903">
        <v>0</v>
      </c>
      <c r="H903">
        <v>0</v>
      </c>
      <c r="J903">
        <v>0</v>
      </c>
      <c r="O903">
        <v>2177979</v>
      </c>
      <c r="P903">
        <v>6246579</v>
      </c>
      <c r="Q903">
        <v>3</v>
      </c>
      <c r="R903">
        <v>37.971299999999999</v>
      </c>
      <c r="S903">
        <v>-121.59310000000001</v>
      </c>
      <c r="T903" t="s">
        <v>1373</v>
      </c>
      <c r="U903" t="s">
        <v>1751</v>
      </c>
      <c r="V903" t="s">
        <v>87</v>
      </c>
      <c r="W903" t="s">
        <v>87</v>
      </c>
      <c r="X903" t="s">
        <v>4474</v>
      </c>
      <c r="Y903" t="s">
        <v>94</v>
      </c>
      <c r="Z903" t="s">
        <v>4242</v>
      </c>
      <c r="AA903" t="s">
        <v>1752</v>
      </c>
      <c r="AC903">
        <v>40835</v>
      </c>
      <c r="AD903" t="s">
        <v>4476</v>
      </c>
      <c r="AE903" t="s">
        <v>3435</v>
      </c>
      <c r="AF903" t="s">
        <v>4574</v>
      </c>
      <c r="AG903" t="s">
        <v>1750</v>
      </c>
      <c r="AH903" t="s">
        <v>7593</v>
      </c>
      <c r="AJ903" t="s">
        <v>1750</v>
      </c>
      <c r="AK903">
        <v>1</v>
      </c>
      <c r="AL903" t="s">
        <v>4474</v>
      </c>
      <c r="AM903" t="s">
        <v>78</v>
      </c>
      <c r="AN903">
        <v>180400030803</v>
      </c>
      <c r="AO903" t="s">
        <v>78</v>
      </c>
      <c r="AP903">
        <v>81.599999999999994</v>
      </c>
      <c r="AQ903" t="s">
        <v>78</v>
      </c>
      <c r="AR903" t="s">
        <v>4430</v>
      </c>
      <c r="AS903" t="s">
        <v>4431</v>
      </c>
      <c r="AT903" t="s">
        <v>78</v>
      </c>
      <c r="AU903" t="s">
        <v>78</v>
      </c>
      <c r="AV903" t="s">
        <v>78</v>
      </c>
      <c r="AW903" t="s">
        <v>78</v>
      </c>
      <c r="AX903" t="s">
        <v>78</v>
      </c>
      <c r="AY903" t="s">
        <v>78</v>
      </c>
      <c r="AZ903" t="s">
        <v>78</v>
      </c>
      <c r="BA903" t="s">
        <v>78</v>
      </c>
      <c r="BB903" t="s">
        <v>78</v>
      </c>
      <c r="BC903" t="s">
        <v>78</v>
      </c>
      <c r="BD903" t="s">
        <v>55</v>
      </c>
      <c r="BE903" t="s">
        <v>78</v>
      </c>
      <c r="BF903" t="s">
        <v>78</v>
      </c>
      <c r="BG903" t="s">
        <v>78</v>
      </c>
      <c r="BH903" t="s">
        <v>78</v>
      </c>
      <c r="BI903" t="s">
        <v>78</v>
      </c>
      <c r="BJ903" t="s">
        <v>78</v>
      </c>
      <c r="BK903" t="s">
        <v>78</v>
      </c>
      <c r="BL903" t="s">
        <v>78</v>
      </c>
      <c r="BM903" t="s">
        <v>78</v>
      </c>
      <c r="BN903" t="s">
        <v>55</v>
      </c>
      <c r="BO903" t="s">
        <v>55</v>
      </c>
      <c r="BP903" t="s">
        <v>78</v>
      </c>
      <c r="BQ903" t="s">
        <v>4432</v>
      </c>
      <c r="BR903">
        <v>1800</v>
      </c>
      <c r="BS903" s="45">
        <v>40357</v>
      </c>
      <c r="BT903" s="45">
        <v>40835</v>
      </c>
    </row>
    <row r="904" spans="1:72" x14ac:dyDescent="0.25">
      <c r="A904">
        <v>901</v>
      </c>
      <c r="B904">
        <v>46419</v>
      </c>
      <c r="C904">
        <v>53801</v>
      </c>
      <c r="D904" t="s">
        <v>1877</v>
      </c>
      <c r="E904" t="s">
        <v>7594</v>
      </c>
      <c r="F904">
        <v>5</v>
      </c>
      <c r="G904" t="s">
        <v>87</v>
      </c>
      <c r="H904">
        <v>3</v>
      </c>
      <c r="I904" t="s">
        <v>4421</v>
      </c>
      <c r="J904">
        <v>6</v>
      </c>
      <c r="N904" t="s">
        <v>4423</v>
      </c>
      <c r="O904">
        <v>1875380</v>
      </c>
      <c r="P904">
        <v>6677553</v>
      </c>
      <c r="Q904">
        <v>2</v>
      </c>
      <c r="R904">
        <v>38.311100000000003</v>
      </c>
      <c r="S904">
        <v>-121.59610000000001</v>
      </c>
      <c r="T904" t="s">
        <v>1880</v>
      </c>
      <c r="U904" t="s">
        <v>931</v>
      </c>
      <c r="V904" t="s">
        <v>87</v>
      </c>
      <c r="W904" t="s">
        <v>87</v>
      </c>
      <c r="X904" t="s">
        <v>4538</v>
      </c>
      <c r="Y904" t="s">
        <v>341</v>
      </c>
      <c r="Z904" t="s">
        <v>4539</v>
      </c>
      <c r="AA904" t="s">
        <v>7595</v>
      </c>
      <c r="AB904" t="s">
        <v>7596</v>
      </c>
      <c r="AC904">
        <v>40844</v>
      </c>
      <c r="AD904" t="s">
        <v>4476</v>
      </c>
      <c r="AE904" t="s">
        <v>4540</v>
      </c>
      <c r="AF904" t="s">
        <v>4546</v>
      </c>
      <c r="AG904" t="s">
        <v>1878</v>
      </c>
      <c r="AH904" t="s">
        <v>7597</v>
      </c>
      <c r="AI904" t="s">
        <v>7598</v>
      </c>
      <c r="AJ904" t="s">
        <v>7599</v>
      </c>
      <c r="AK904">
        <v>1</v>
      </c>
      <c r="AL904" t="s">
        <v>4538</v>
      </c>
      <c r="AM904" t="s">
        <v>78</v>
      </c>
      <c r="AN904">
        <v>180201630606</v>
      </c>
      <c r="AO904" t="s">
        <v>78</v>
      </c>
      <c r="AP904">
        <v>200</v>
      </c>
      <c r="AQ904" t="s">
        <v>78</v>
      </c>
      <c r="AR904" t="s">
        <v>4430</v>
      </c>
      <c r="AS904" t="s">
        <v>4431</v>
      </c>
      <c r="AT904" t="s">
        <v>78</v>
      </c>
      <c r="AU904" t="s">
        <v>78</v>
      </c>
      <c r="AV904" t="s">
        <v>78</v>
      </c>
      <c r="AW904" t="s">
        <v>78</v>
      </c>
      <c r="AX904" t="s">
        <v>78</v>
      </c>
      <c r="AY904" t="s">
        <v>78</v>
      </c>
      <c r="AZ904" t="s">
        <v>78</v>
      </c>
      <c r="BA904" t="s">
        <v>78</v>
      </c>
      <c r="BB904" t="s">
        <v>78</v>
      </c>
      <c r="BC904" t="s">
        <v>78</v>
      </c>
      <c r="BD904" t="s">
        <v>55</v>
      </c>
      <c r="BE904" t="s">
        <v>78</v>
      </c>
      <c r="BF904" t="s">
        <v>78</v>
      </c>
      <c r="BG904" t="s">
        <v>78</v>
      </c>
      <c r="BH904" t="s">
        <v>78</v>
      </c>
      <c r="BI904" t="s">
        <v>78</v>
      </c>
      <c r="BJ904" t="s">
        <v>78</v>
      </c>
      <c r="BK904" t="s">
        <v>78</v>
      </c>
      <c r="BL904" t="s">
        <v>78</v>
      </c>
      <c r="BM904" t="s">
        <v>78</v>
      </c>
      <c r="BN904" t="s">
        <v>55</v>
      </c>
      <c r="BO904" t="s">
        <v>55</v>
      </c>
      <c r="BP904" t="s">
        <v>78</v>
      </c>
      <c r="BQ904" t="s">
        <v>4432</v>
      </c>
      <c r="BR904">
        <v>1800</v>
      </c>
      <c r="BS904" s="45">
        <v>40358</v>
      </c>
      <c r="BT904" s="45">
        <v>40844</v>
      </c>
    </row>
    <row r="905" spans="1:72" x14ac:dyDescent="0.25">
      <c r="A905">
        <v>902</v>
      </c>
      <c r="B905">
        <v>46209</v>
      </c>
      <c r="C905">
        <v>53582</v>
      </c>
      <c r="D905" t="s">
        <v>1691</v>
      </c>
      <c r="E905" t="s">
        <v>7600</v>
      </c>
      <c r="F905">
        <v>1</v>
      </c>
      <c r="G905" t="s">
        <v>4420</v>
      </c>
      <c r="H905">
        <v>5</v>
      </c>
      <c r="I905" t="s">
        <v>4421</v>
      </c>
      <c r="J905">
        <v>1</v>
      </c>
      <c r="N905" t="s">
        <v>4423</v>
      </c>
      <c r="O905">
        <v>2144631</v>
      </c>
      <c r="P905">
        <v>6306145</v>
      </c>
      <c r="Q905">
        <v>3</v>
      </c>
      <c r="R905">
        <v>37.881500000000003</v>
      </c>
      <c r="S905">
        <v>-121.3854</v>
      </c>
      <c r="T905" t="s">
        <v>58</v>
      </c>
      <c r="U905" t="s">
        <v>604</v>
      </c>
      <c r="V905" t="s">
        <v>87</v>
      </c>
      <c r="W905" t="s">
        <v>87</v>
      </c>
      <c r="X905" t="s">
        <v>4474</v>
      </c>
      <c r="Y905" t="s">
        <v>59</v>
      </c>
      <c r="Z905" t="s">
        <v>4853</v>
      </c>
      <c r="AA905" t="s">
        <v>1692</v>
      </c>
      <c r="AB905" t="s">
        <v>5660</v>
      </c>
      <c r="AC905">
        <v>40820</v>
      </c>
      <c r="AD905" t="s">
        <v>4476</v>
      </c>
      <c r="AE905" t="s">
        <v>3435</v>
      </c>
      <c r="AF905" t="s">
        <v>4927</v>
      </c>
      <c r="AG905" t="s">
        <v>1678</v>
      </c>
      <c r="AH905" t="s">
        <v>7601</v>
      </c>
      <c r="AI905" t="s">
        <v>6086</v>
      </c>
      <c r="AJ905" t="s">
        <v>760</v>
      </c>
      <c r="AK905">
        <v>1</v>
      </c>
      <c r="AL905" t="s">
        <v>4474</v>
      </c>
      <c r="AM905" t="s">
        <v>78</v>
      </c>
      <c r="AN905">
        <v>180400030906</v>
      </c>
      <c r="AO905" t="s">
        <v>78</v>
      </c>
      <c r="AP905">
        <v>315.10000000000002</v>
      </c>
      <c r="AQ905" t="s">
        <v>78</v>
      </c>
      <c r="AR905" t="s">
        <v>4430</v>
      </c>
      <c r="AS905" t="s">
        <v>4431</v>
      </c>
      <c r="AT905" t="s">
        <v>78</v>
      </c>
      <c r="AU905" t="s">
        <v>78</v>
      </c>
      <c r="AV905" t="s">
        <v>78</v>
      </c>
      <c r="AW905" t="s">
        <v>78</v>
      </c>
      <c r="AX905" t="s">
        <v>78</v>
      </c>
      <c r="AY905" t="s">
        <v>78</v>
      </c>
      <c r="AZ905" t="s">
        <v>78</v>
      </c>
      <c r="BA905" t="s">
        <v>78</v>
      </c>
      <c r="BB905" t="s">
        <v>78</v>
      </c>
      <c r="BC905" t="s">
        <v>78</v>
      </c>
      <c r="BD905" t="s">
        <v>55</v>
      </c>
      <c r="BE905" t="s">
        <v>78</v>
      </c>
      <c r="BF905" t="s">
        <v>78</v>
      </c>
      <c r="BG905" t="s">
        <v>78</v>
      </c>
      <c r="BH905" t="s">
        <v>78</v>
      </c>
      <c r="BI905" t="s">
        <v>78</v>
      </c>
      <c r="BJ905" t="s">
        <v>78</v>
      </c>
      <c r="BK905" t="s">
        <v>78</v>
      </c>
      <c r="BL905" t="s">
        <v>78</v>
      </c>
      <c r="BM905" t="s">
        <v>78</v>
      </c>
      <c r="BN905" t="s">
        <v>78</v>
      </c>
      <c r="BO905" t="s">
        <v>55</v>
      </c>
      <c r="BP905" t="s">
        <v>78</v>
      </c>
      <c r="BQ905" t="s">
        <v>4432</v>
      </c>
      <c r="BR905">
        <v>1800</v>
      </c>
      <c r="BS905" s="45">
        <v>40359</v>
      </c>
      <c r="BT905" s="45">
        <v>40820</v>
      </c>
    </row>
    <row r="906" spans="1:72" x14ac:dyDescent="0.25">
      <c r="A906">
        <v>903</v>
      </c>
      <c r="B906">
        <v>19307</v>
      </c>
      <c r="C906">
        <v>19752</v>
      </c>
      <c r="D906" t="s">
        <v>271</v>
      </c>
      <c r="E906" t="s">
        <v>7602</v>
      </c>
      <c r="F906">
        <v>5</v>
      </c>
      <c r="G906" t="s">
        <v>87</v>
      </c>
      <c r="H906">
        <v>15</v>
      </c>
      <c r="I906" t="s">
        <v>4421</v>
      </c>
      <c r="J906">
        <v>35</v>
      </c>
      <c r="L906" t="s">
        <v>4422</v>
      </c>
      <c r="M906" t="s">
        <v>4434</v>
      </c>
      <c r="N906" t="s">
        <v>4423</v>
      </c>
      <c r="O906">
        <v>2275700.52569</v>
      </c>
      <c r="P906">
        <v>6621769.9258500002</v>
      </c>
      <c r="Q906">
        <v>3</v>
      </c>
      <c r="R906">
        <v>38.244534139999999</v>
      </c>
      <c r="S906">
        <v>-120.2907226</v>
      </c>
      <c r="U906" t="s">
        <v>273</v>
      </c>
      <c r="V906" t="s">
        <v>87</v>
      </c>
      <c r="W906" t="s">
        <v>87</v>
      </c>
      <c r="X906" t="s">
        <v>365</v>
      </c>
      <c r="Y906" t="s">
        <v>274</v>
      </c>
      <c r="Z906" t="s">
        <v>7603</v>
      </c>
      <c r="AC906">
        <v>39354</v>
      </c>
      <c r="AE906" t="s">
        <v>4522</v>
      </c>
      <c r="AF906" t="s">
        <v>7604</v>
      </c>
      <c r="AG906" t="s">
        <v>272</v>
      </c>
      <c r="AH906" t="s">
        <v>7605</v>
      </c>
      <c r="AI906" t="s">
        <v>7606</v>
      </c>
      <c r="AJ906" t="s">
        <v>272</v>
      </c>
      <c r="AK906">
        <v>1</v>
      </c>
      <c r="AL906" t="s">
        <v>365</v>
      </c>
      <c r="AM906" t="s">
        <v>78</v>
      </c>
      <c r="AN906">
        <v>180400100306</v>
      </c>
      <c r="AO906" t="s">
        <v>78</v>
      </c>
      <c r="AP906" t="s">
        <v>78</v>
      </c>
      <c r="AQ906" t="s">
        <v>78</v>
      </c>
      <c r="AR906" t="s">
        <v>4430</v>
      </c>
      <c r="AS906" t="s">
        <v>4431</v>
      </c>
      <c r="AT906" t="s">
        <v>78</v>
      </c>
      <c r="AU906" t="s">
        <v>78</v>
      </c>
      <c r="AV906" t="s">
        <v>55</v>
      </c>
      <c r="AW906" t="s">
        <v>78</v>
      </c>
      <c r="AX906" t="s">
        <v>78</v>
      </c>
      <c r="AY906" t="s">
        <v>78</v>
      </c>
      <c r="AZ906" t="s">
        <v>78</v>
      </c>
      <c r="BA906" t="s">
        <v>78</v>
      </c>
      <c r="BB906" t="s">
        <v>78</v>
      </c>
      <c r="BC906" t="s">
        <v>78</v>
      </c>
      <c r="BD906" t="s">
        <v>55</v>
      </c>
      <c r="BE906" t="s">
        <v>78</v>
      </c>
      <c r="BF906" t="s">
        <v>78</v>
      </c>
      <c r="BG906" t="s">
        <v>78</v>
      </c>
      <c r="BH906" t="s">
        <v>78</v>
      </c>
      <c r="BI906" t="s">
        <v>55</v>
      </c>
      <c r="BJ906" t="s">
        <v>78</v>
      </c>
      <c r="BK906" t="s">
        <v>78</v>
      </c>
      <c r="BL906" t="s">
        <v>78</v>
      </c>
      <c r="BM906" t="s">
        <v>78</v>
      </c>
      <c r="BN906" t="s">
        <v>78</v>
      </c>
      <c r="BO906" t="s">
        <v>55</v>
      </c>
      <c r="BP906" t="s">
        <v>78</v>
      </c>
      <c r="BQ906" t="s">
        <v>4432</v>
      </c>
      <c r="BR906">
        <v>1853</v>
      </c>
      <c r="BS906" s="45" t="s">
        <v>78</v>
      </c>
      <c r="BT906" s="45">
        <v>24473</v>
      </c>
    </row>
    <row r="907" spans="1:72" x14ac:dyDescent="0.25">
      <c r="A907">
        <v>904</v>
      </c>
      <c r="B907">
        <v>17909</v>
      </c>
      <c r="C907">
        <v>33905</v>
      </c>
      <c r="D907" t="s">
        <v>518</v>
      </c>
      <c r="E907" t="s">
        <v>7607</v>
      </c>
      <c r="F907">
        <v>4</v>
      </c>
      <c r="G907" t="s">
        <v>87</v>
      </c>
      <c r="H907">
        <v>5</v>
      </c>
      <c r="I907" t="s">
        <v>4421</v>
      </c>
      <c r="J907">
        <v>16</v>
      </c>
      <c r="K907" t="s">
        <v>4520</v>
      </c>
      <c r="L907" t="s">
        <v>4422</v>
      </c>
      <c r="M907" t="s">
        <v>4448</v>
      </c>
      <c r="N907" t="s">
        <v>4423</v>
      </c>
      <c r="O907">
        <v>2262303.3284</v>
      </c>
      <c r="P907">
        <v>6294717.8689900003</v>
      </c>
      <c r="Q907">
        <v>3</v>
      </c>
      <c r="R907">
        <v>38.204291009999999</v>
      </c>
      <c r="S907">
        <v>-121.42901411</v>
      </c>
      <c r="U907" t="s">
        <v>1888</v>
      </c>
      <c r="V907" t="s">
        <v>87</v>
      </c>
      <c r="W907" t="s">
        <v>87</v>
      </c>
      <c r="X907" t="s">
        <v>4474</v>
      </c>
      <c r="Y907" t="s">
        <v>59</v>
      </c>
      <c r="Z907" t="s">
        <v>4859</v>
      </c>
      <c r="AC907">
        <v>39354</v>
      </c>
      <c r="AD907" t="s">
        <v>4476</v>
      </c>
      <c r="AE907" t="s">
        <v>4558</v>
      </c>
      <c r="AF907" t="s">
        <v>324</v>
      </c>
      <c r="AG907" t="s">
        <v>519</v>
      </c>
      <c r="AH907" t="s">
        <v>7608</v>
      </c>
      <c r="AI907" t="s">
        <v>7609</v>
      </c>
      <c r="AJ907" t="s">
        <v>519</v>
      </c>
      <c r="AK907">
        <v>1</v>
      </c>
      <c r="AL907" t="s">
        <v>4474</v>
      </c>
      <c r="AM907" t="s">
        <v>78</v>
      </c>
      <c r="AN907">
        <v>180400121103</v>
      </c>
      <c r="AO907" t="s">
        <v>78</v>
      </c>
      <c r="AP907">
        <v>288</v>
      </c>
      <c r="AQ907" t="s">
        <v>78</v>
      </c>
      <c r="AR907" t="s">
        <v>4430</v>
      </c>
      <c r="AS907" t="s">
        <v>4431</v>
      </c>
      <c r="AT907" t="s">
        <v>78</v>
      </c>
      <c r="AU907" t="s">
        <v>78</v>
      </c>
      <c r="AV907" t="s">
        <v>78</v>
      </c>
      <c r="AW907" t="s">
        <v>78</v>
      </c>
      <c r="AX907" t="s">
        <v>78</v>
      </c>
      <c r="AY907" t="s">
        <v>78</v>
      </c>
      <c r="AZ907" t="s">
        <v>78</v>
      </c>
      <c r="BA907" t="s">
        <v>78</v>
      </c>
      <c r="BB907" t="s">
        <v>78</v>
      </c>
      <c r="BC907" t="s">
        <v>78</v>
      </c>
      <c r="BD907" t="s">
        <v>55</v>
      </c>
      <c r="BE907" t="s">
        <v>78</v>
      </c>
      <c r="BF907" t="s">
        <v>78</v>
      </c>
      <c r="BG907" t="s">
        <v>78</v>
      </c>
      <c r="BH907" t="s">
        <v>78</v>
      </c>
      <c r="BI907" t="s">
        <v>78</v>
      </c>
      <c r="BJ907" t="s">
        <v>78</v>
      </c>
      <c r="BK907" t="s">
        <v>78</v>
      </c>
      <c r="BL907" t="s">
        <v>78</v>
      </c>
      <c r="BM907" t="s">
        <v>78</v>
      </c>
      <c r="BN907" t="s">
        <v>55</v>
      </c>
      <c r="BO907" t="s">
        <v>78</v>
      </c>
      <c r="BP907" t="s">
        <v>78</v>
      </c>
      <c r="BQ907" t="s">
        <v>4432</v>
      </c>
      <c r="BR907">
        <v>1950</v>
      </c>
      <c r="BS907" s="45">
        <v>35332</v>
      </c>
      <c r="BT907" s="45">
        <v>35332</v>
      </c>
    </row>
    <row r="908" spans="1:72" x14ac:dyDescent="0.25">
      <c r="A908">
        <v>905</v>
      </c>
      <c r="B908">
        <v>20933</v>
      </c>
      <c r="C908">
        <v>42637</v>
      </c>
      <c r="D908" t="s">
        <v>379</v>
      </c>
      <c r="E908" t="s">
        <v>7610</v>
      </c>
      <c r="F908">
        <v>6</v>
      </c>
      <c r="G908" t="s">
        <v>87</v>
      </c>
      <c r="H908">
        <v>3</v>
      </c>
      <c r="I908" t="s">
        <v>4421</v>
      </c>
      <c r="J908">
        <v>10</v>
      </c>
      <c r="L908" t="s">
        <v>4422</v>
      </c>
      <c r="M908" t="s">
        <v>4448</v>
      </c>
      <c r="N908" t="s">
        <v>4423</v>
      </c>
      <c r="O908">
        <v>1902388.38714</v>
      </c>
      <c r="P908">
        <v>6668058.0386800002</v>
      </c>
      <c r="Q908">
        <v>2</v>
      </c>
      <c r="R908">
        <v>38.385386420000003</v>
      </c>
      <c r="S908">
        <v>-121.62883931</v>
      </c>
      <c r="U908" t="s">
        <v>381</v>
      </c>
      <c r="V908" t="s">
        <v>87</v>
      </c>
      <c r="W908" t="s">
        <v>87</v>
      </c>
      <c r="X908" t="s">
        <v>4538</v>
      </c>
      <c r="Y908" t="s">
        <v>170</v>
      </c>
      <c r="Z908" t="s">
        <v>4545</v>
      </c>
      <c r="AC908">
        <v>39354</v>
      </c>
      <c r="AD908" t="s">
        <v>4476</v>
      </c>
      <c r="AE908" t="s">
        <v>4540</v>
      </c>
      <c r="AF908" t="s">
        <v>4546</v>
      </c>
      <c r="AG908" t="s">
        <v>380</v>
      </c>
      <c r="AH908" t="s">
        <v>7611</v>
      </c>
      <c r="AI908" t="s">
        <v>7612</v>
      </c>
      <c r="AJ908" t="s">
        <v>7613</v>
      </c>
      <c r="AK908">
        <v>1</v>
      </c>
      <c r="AL908" t="s">
        <v>4538</v>
      </c>
      <c r="AM908" t="s">
        <v>78</v>
      </c>
      <c r="AN908">
        <v>180201630606</v>
      </c>
      <c r="AO908" t="s">
        <v>78</v>
      </c>
      <c r="AP908" t="s">
        <v>78</v>
      </c>
      <c r="AQ908" t="s">
        <v>78</v>
      </c>
      <c r="AR908" t="s">
        <v>4430</v>
      </c>
      <c r="AS908" t="s">
        <v>4431</v>
      </c>
      <c r="AT908" t="s">
        <v>78</v>
      </c>
      <c r="AU908" t="s">
        <v>78</v>
      </c>
      <c r="AV908" t="s">
        <v>78</v>
      </c>
      <c r="AW908" t="s">
        <v>78</v>
      </c>
      <c r="AX908" t="s">
        <v>78</v>
      </c>
      <c r="AY908" t="s">
        <v>78</v>
      </c>
      <c r="AZ908" t="s">
        <v>78</v>
      </c>
      <c r="BA908" t="s">
        <v>78</v>
      </c>
      <c r="BB908" t="s">
        <v>78</v>
      </c>
      <c r="BC908" t="s">
        <v>78</v>
      </c>
      <c r="BD908" t="s">
        <v>55</v>
      </c>
      <c r="BE908" t="s">
        <v>78</v>
      </c>
      <c r="BF908" t="s">
        <v>78</v>
      </c>
      <c r="BG908" t="s">
        <v>78</v>
      </c>
      <c r="BH908" t="s">
        <v>78</v>
      </c>
      <c r="BI908" t="s">
        <v>78</v>
      </c>
      <c r="BJ908" t="s">
        <v>55</v>
      </c>
      <c r="BK908" t="s">
        <v>78</v>
      </c>
      <c r="BL908" t="s">
        <v>78</v>
      </c>
      <c r="BM908" t="s">
        <v>78</v>
      </c>
      <c r="BN908" t="s">
        <v>55</v>
      </c>
      <c r="BO908" t="s">
        <v>78</v>
      </c>
      <c r="BP908" t="s">
        <v>78</v>
      </c>
      <c r="BQ908" t="s">
        <v>4432</v>
      </c>
      <c r="BR908">
        <v>1930</v>
      </c>
      <c r="BS908" s="45" t="s">
        <v>78</v>
      </c>
      <c r="BT908" s="45">
        <v>25934</v>
      </c>
    </row>
    <row r="909" spans="1:72" x14ac:dyDescent="0.25">
      <c r="A909">
        <v>906</v>
      </c>
      <c r="B909">
        <v>30147</v>
      </c>
      <c r="C909">
        <v>4803</v>
      </c>
      <c r="D909" t="s">
        <v>252</v>
      </c>
      <c r="E909" t="s">
        <v>7614</v>
      </c>
      <c r="F909">
        <v>17</v>
      </c>
      <c r="G909" t="s">
        <v>87</v>
      </c>
      <c r="H909">
        <v>12</v>
      </c>
      <c r="I909" t="s">
        <v>4421</v>
      </c>
      <c r="J909">
        <v>20</v>
      </c>
      <c r="L909" t="s">
        <v>4448</v>
      </c>
      <c r="M909" t="s">
        <v>4434</v>
      </c>
      <c r="N909" t="s">
        <v>4423</v>
      </c>
      <c r="O909">
        <v>2247688.5374199999</v>
      </c>
      <c r="P909">
        <v>6945561.6969299996</v>
      </c>
      <c r="Q909">
        <v>2</v>
      </c>
      <c r="R909">
        <v>39.326243320000003</v>
      </c>
      <c r="S909">
        <v>-120.64283249</v>
      </c>
      <c r="U909" t="s">
        <v>253</v>
      </c>
      <c r="V909" t="s">
        <v>87</v>
      </c>
      <c r="W909" t="s">
        <v>55</v>
      </c>
      <c r="X909" t="s">
        <v>739</v>
      </c>
      <c r="Y909" t="s">
        <v>254</v>
      </c>
      <c r="Z909" t="s">
        <v>4723</v>
      </c>
      <c r="AC909">
        <v>39354</v>
      </c>
      <c r="AE909" t="s">
        <v>4724</v>
      </c>
      <c r="AF909" t="s">
        <v>4725</v>
      </c>
      <c r="AG909" t="s">
        <v>243</v>
      </c>
      <c r="AH909" t="s">
        <v>4726</v>
      </c>
      <c r="AI909" t="s">
        <v>4727</v>
      </c>
      <c r="AJ909" t="s">
        <v>243</v>
      </c>
      <c r="AK909">
        <v>1</v>
      </c>
      <c r="AL909" t="s">
        <v>739</v>
      </c>
      <c r="AM909" t="s">
        <v>78</v>
      </c>
      <c r="AN909">
        <v>180201250604</v>
      </c>
      <c r="AO909" t="s">
        <v>78</v>
      </c>
      <c r="AP909" t="s">
        <v>78</v>
      </c>
      <c r="AQ909" t="s">
        <v>78</v>
      </c>
      <c r="AR909" t="s">
        <v>4430</v>
      </c>
      <c r="AS909" t="s">
        <v>4431</v>
      </c>
      <c r="AT909" t="s">
        <v>78</v>
      </c>
      <c r="AU909" t="s">
        <v>78</v>
      </c>
      <c r="AV909" t="s">
        <v>55</v>
      </c>
      <c r="AW909" t="s">
        <v>78</v>
      </c>
      <c r="AX909" t="s">
        <v>78</v>
      </c>
      <c r="AY909" t="s">
        <v>78</v>
      </c>
      <c r="AZ909" t="s">
        <v>78</v>
      </c>
      <c r="BA909" t="s">
        <v>78</v>
      </c>
      <c r="BB909" t="s">
        <v>78</v>
      </c>
      <c r="BC909" t="s">
        <v>78</v>
      </c>
      <c r="BD909" t="s">
        <v>55</v>
      </c>
      <c r="BE909" t="s">
        <v>78</v>
      </c>
      <c r="BF909" t="s">
        <v>78</v>
      </c>
      <c r="BG909" t="s">
        <v>78</v>
      </c>
      <c r="BH909" t="s">
        <v>78</v>
      </c>
      <c r="BI909" t="s">
        <v>55</v>
      </c>
      <c r="BJ909" t="s">
        <v>78</v>
      </c>
      <c r="BK909" t="s">
        <v>78</v>
      </c>
      <c r="BL909" t="s">
        <v>78</v>
      </c>
      <c r="BM909" t="s">
        <v>78</v>
      </c>
      <c r="BN909" t="s">
        <v>78</v>
      </c>
      <c r="BO909" t="s">
        <v>78</v>
      </c>
      <c r="BP909" t="s">
        <v>78</v>
      </c>
      <c r="BQ909" t="s">
        <v>4468</v>
      </c>
      <c r="BR909">
        <v>1892</v>
      </c>
      <c r="BS909" s="45" t="s">
        <v>78</v>
      </c>
      <c r="BT909" s="45">
        <v>24635</v>
      </c>
    </row>
    <row r="910" spans="1:72" x14ac:dyDescent="0.25">
      <c r="A910">
        <v>907</v>
      </c>
      <c r="B910">
        <v>16306</v>
      </c>
      <c r="C910">
        <v>19818</v>
      </c>
      <c r="D910" t="s">
        <v>425</v>
      </c>
      <c r="E910" t="s">
        <v>7615</v>
      </c>
      <c r="F910">
        <v>1</v>
      </c>
      <c r="G910" t="s">
        <v>4420</v>
      </c>
      <c r="H910">
        <v>6</v>
      </c>
      <c r="I910" t="s">
        <v>4421</v>
      </c>
      <c r="J910">
        <v>0</v>
      </c>
      <c r="N910" t="s">
        <v>4423</v>
      </c>
      <c r="O910">
        <v>2141803.8695999999</v>
      </c>
      <c r="P910">
        <v>6321167.44044</v>
      </c>
      <c r="Q910">
        <v>3</v>
      </c>
      <c r="R910">
        <v>37.87407674</v>
      </c>
      <c r="S910">
        <v>-121.33323793</v>
      </c>
      <c r="U910" t="s">
        <v>128</v>
      </c>
      <c r="V910" t="s">
        <v>87</v>
      </c>
      <c r="W910" t="s">
        <v>87</v>
      </c>
      <c r="X910" t="s">
        <v>4474</v>
      </c>
      <c r="Y910" t="s">
        <v>59</v>
      </c>
      <c r="Z910" t="s">
        <v>4222</v>
      </c>
      <c r="AC910">
        <v>39354</v>
      </c>
      <c r="AD910" t="s">
        <v>4476</v>
      </c>
      <c r="AE910" t="s">
        <v>3435</v>
      </c>
      <c r="AF910" t="s">
        <v>4905</v>
      </c>
      <c r="AG910" t="s">
        <v>421</v>
      </c>
      <c r="AH910" t="s">
        <v>7616</v>
      </c>
      <c r="AI910" t="s">
        <v>4528</v>
      </c>
      <c r="AJ910" t="s">
        <v>421</v>
      </c>
      <c r="AK910">
        <v>1</v>
      </c>
      <c r="AL910" t="s">
        <v>4474</v>
      </c>
      <c r="AM910" t="s">
        <v>78</v>
      </c>
      <c r="AN910">
        <v>180400030502</v>
      </c>
      <c r="AO910" t="s">
        <v>78</v>
      </c>
      <c r="AP910" t="s">
        <v>78</v>
      </c>
      <c r="AQ910" t="s">
        <v>78</v>
      </c>
      <c r="AR910" t="s">
        <v>4430</v>
      </c>
      <c r="AS910" t="s">
        <v>4431</v>
      </c>
      <c r="AT910" t="s">
        <v>78</v>
      </c>
      <c r="AU910" t="s">
        <v>78</v>
      </c>
      <c r="AV910" t="s">
        <v>78</v>
      </c>
      <c r="AW910" t="s">
        <v>78</v>
      </c>
      <c r="AX910" t="s">
        <v>78</v>
      </c>
      <c r="AY910" t="s">
        <v>78</v>
      </c>
      <c r="AZ910" t="s">
        <v>78</v>
      </c>
      <c r="BA910" t="s">
        <v>78</v>
      </c>
      <c r="BB910" t="s">
        <v>78</v>
      </c>
      <c r="BC910" t="s">
        <v>78</v>
      </c>
      <c r="BD910" t="s">
        <v>55</v>
      </c>
      <c r="BE910" t="s">
        <v>78</v>
      </c>
      <c r="BF910" t="s">
        <v>78</v>
      </c>
      <c r="BG910" t="s">
        <v>78</v>
      </c>
      <c r="BH910" t="s">
        <v>78</v>
      </c>
      <c r="BI910" t="s">
        <v>78</v>
      </c>
      <c r="BJ910" t="s">
        <v>78</v>
      </c>
      <c r="BK910" t="s">
        <v>78</v>
      </c>
      <c r="BL910" t="s">
        <v>78</v>
      </c>
      <c r="BM910" t="s">
        <v>78</v>
      </c>
      <c r="BN910" t="s">
        <v>55</v>
      </c>
      <c r="BO910" t="s">
        <v>78</v>
      </c>
      <c r="BP910" t="s">
        <v>78</v>
      </c>
      <c r="BQ910" t="s">
        <v>4432</v>
      </c>
      <c r="BR910">
        <v>1945</v>
      </c>
      <c r="BS910" s="45" t="s">
        <v>78</v>
      </c>
      <c r="BT910" s="45">
        <v>28052</v>
      </c>
    </row>
    <row r="911" spans="1:72" x14ac:dyDescent="0.25">
      <c r="A911">
        <v>908</v>
      </c>
      <c r="B911">
        <v>20456</v>
      </c>
      <c r="C911">
        <v>4542</v>
      </c>
      <c r="D911" t="s">
        <v>451</v>
      </c>
      <c r="E911" t="s">
        <v>7617</v>
      </c>
      <c r="F911">
        <v>6</v>
      </c>
      <c r="G911" t="s">
        <v>87</v>
      </c>
      <c r="H911">
        <v>14</v>
      </c>
      <c r="I911" t="s">
        <v>4421</v>
      </c>
      <c r="J911">
        <v>9</v>
      </c>
      <c r="L911" t="s">
        <v>4434</v>
      </c>
      <c r="M911" t="s">
        <v>4448</v>
      </c>
      <c r="N911" t="s">
        <v>4423</v>
      </c>
      <c r="O911">
        <v>2327200.2947300002</v>
      </c>
      <c r="P911">
        <v>6578169.8404700002</v>
      </c>
      <c r="Q911">
        <v>3</v>
      </c>
      <c r="R911">
        <v>38.386120609999999</v>
      </c>
      <c r="S911">
        <v>-120.44242613</v>
      </c>
      <c r="U911" t="s">
        <v>453</v>
      </c>
      <c r="V911" t="s">
        <v>87</v>
      </c>
      <c r="W911" t="s">
        <v>87</v>
      </c>
      <c r="X911" t="s">
        <v>4579</v>
      </c>
      <c r="Y911" t="s">
        <v>274</v>
      </c>
      <c r="Z911" t="s">
        <v>4580</v>
      </c>
      <c r="AC911">
        <v>39354</v>
      </c>
      <c r="AE911" t="s">
        <v>4558</v>
      </c>
      <c r="AF911" t="s">
        <v>4581</v>
      </c>
      <c r="AG911" t="s">
        <v>452</v>
      </c>
      <c r="AH911" t="s">
        <v>7618</v>
      </c>
      <c r="AI911" t="s">
        <v>7619</v>
      </c>
      <c r="AJ911" t="s">
        <v>452</v>
      </c>
      <c r="AK911">
        <v>2</v>
      </c>
      <c r="AL911" t="s">
        <v>4579</v>
      </c>
      <c r="AM911" t="s">
        <v>78</v>
      </c>
      <c r="AN911">
        <v>180400120302</v>
      </c>
      <c r="AO911" t="s">
        <v>78</v>
      </c>
      <c r="AP911" t="s">
        <v>78</v>
      </c>
      <c r="AQ911" t="s">
        <v>78</v>
      </c>
      <c r="AR911" t="s">
        <v>4430</v>
      </c>
      <c r="AS911" t="s">
        <v>4431</v>
      </c>
      <c r="AT911" t="s">
        <v>78</v>
      </c>
      <c r="AU911" t="s">
        <v>78</v>
      </c>
      <c r="AV911" t="s">
        <v>78</v>
      </c>
      <c r="AW911" t="s">
        <v>78</v>
      </c>
      <c r="AX911" t="s">
        <v>78</v>
      </c>
      <c r="AY911" t="s">
        <v>78</v>
      </c>
      <c r="AZ911" t="s">
        <v>78</v>
      </c>
      <c r="BA911" t="s">
        <v>78</v>
      </c>
      <c r="BB911" t="s">
        <v>78</v>
      </c>
      <c r="BC911" t="s">
        <v>78</v>
      </c>
      <c r="BD911" t="s">
        <v>55</v>
      </c>
      <c r="BE911" t="s">
        <v>78</v>
      </c>
      <c r="BF911" t="s">
        <v>78</v>
      </c>
      <c r="BG911" t="s">
        <v>55</v>
      </c>
      <c r="BH911" t="s">
        <v>78</v>
      </c>
      <c r="BI911" t="s">
        <v>78</v>
      </c>
      <c r="BJ911" t="s">
        <v>78</v>
      </c>
      <c r="BK911" t="s">
        <v>78</v>
      </c>
      <c r="BL911" t="s">
        <v>78</v>
      </c>
      <c r="BM911" t="s">
        <v>78</v>
      </c>
      <c r="BN911" t="s">
        <v>78</v>
      </c>
      <c r="BO911" t="s">
        <v>55</v>
      </c>
      <c r="BP911" t="s">
        <v>78</v>
      </c>
      <c r="BQ911" t="s">
        <v>4454</v>
      </c>
      <c r="BR911">
        <v>1852</v>
      </c>
      <c r="BS911" s="45" t="s">
        <v>78</v>
      </c>
      <c r="BT911" s="45">
        <v>30063</v>
      </c>
    </row>
    <row r="912" spans="1:72" x14ac:dyDescent="0.25">
      <c r="A912">
        <v>909</v>
      </c>
      <c r="B912">
        <v>25107</v>
      </c>
      <c r="C912">
        <v>43793</v>
      </c>
      <c r="D912" t="s">
        <v>490</v>
      </c>
      <c r="E912" t="s">
        <v>7620</v>
      </c>
      <c r="F912">
        <v>12</v>
      </c>
      <c r="G912" t="s">
        <v>87</v>
      </c>
      <c r="H912">
        <v>7</v>
      </c>
      <c r="I912" t="s">
        <v>4421</v>
      </c>
      <c r="J912">
        <v>14</v>
      </c>
      <c r="L912" t="s">
        <v>4422</v>
      </c>
      <c r="M912" t="s">
        <v>4422</v>
      </c>
      <c r="N912" t="s">
        <v>4423</v>
      </c>
      <c r="O912">
        <v>2089886.32317</v>
      </c>
      <c r="P912">
        <v>6801459.3978599999</v>
      </c>
      <c r="Q912">
        <v>2</v>
      </c>
      <c r="R912">
        <v>38.897777560000002</v>
      </c>
      <c r="S912">
        <v>-121.15740519000001</v>
      </c>
      <c r="U912" t="s">
        <v>491</v>
      </c>
      <c r="V912" t="s">
        <v>87</v>
      </c>
      <c r="W912" t="s">
        <v>87</v>
      </c>
      <c r="X912" t="s">
        <v>4681</v>
      </c>
      <c r="Y912" t="s">
        <v>224</v>
      </c>
      <c r="Z912" t="s">
        <v>4682</v>
      </c>
      <c r="AC912">
        <v>39354</v>
      </c>
      <c r="AE912" t="s">
        <v>4683</v>
      </c>
      <c r="AF912" t="s">
        <v>7621</v>
      </c>
      <c r="AG912" t="s">
        <v>456</v>
      </c>
      <c r="AH912" t="s">
        <v>7622</v>
      </c>
      <c r="AI912" t="s">
        <v>7623</v>
      </c>
      <c r="AJ912" t="s">
        <v>456</v>
      </c>
      <c r="AK912">
        <v>1</v>
      </c>
      <c r="AL912" t="s">
        <v>4681</v>
      </c>
      <c r="AM912" t="s">
        <v>78</v>
      </c>
      <c r="AN912">
        <v>180201610102</v>
      </c>
      <c r="AO912" t="s">
        <v>78</v>
      </c>
      <c r="AP912" t="s">
        <v>78</v>
      </c>
      <c r="AQ912" t="s">
        <v>78</v>
      </c>
      <c r="AR912" t="s">
        <v>4430</v>
      </c>
      <c r="AS912" t="s">
        <v>4431</v>
      </c>
      <c r="AT912" t="s">
        <v>78</v>
      </c>
      <c r="AU912" t="s">
        <v>78</v>
      </c>
      <c r="AV912" t="s">
        <v>55</v>
      </c>
      <c r="AW912" t="s">
        <v>78</v>
      </c>
      <c r="AX912" t="s">
        <v>55</v>
      </c>
      <c r="AY912" t="s">
        <v>78</v>
      </c>
      <c r="AZ912" t="s">
        <v>78</v>
      </c>
      <c r="BA912" t="s">
        <v>78</v>
      </c>
      <c r="BB912" t="s">
        <v>78</v>
      </c>
      <c r="BC912" t="s">
        <v>78</v>
      </c>
      <c r="BD912" t="s">
        <v>55</v>
      </c>
      <c r="BE912" t="s">
        <v>78</v>
      </c>
      <c r="BF912" t="s">
        <v>55</v>
      </c>
      <c r="BG912" t="s">
        <v>78</v>
      </c>
      <c r="BH912" t="s">
        <v>78</v>
      </c>
      <c r="BI912" t="s">
        <v>78</v>
      </c>
      <c r="BJ912" t="s">
        <v>78</v>
      </c>
      <c r="BK912" t="s">
        <v>78</v>
      </c>
      <c r="BL912" t="s">
        <v>55</v>
      </c>
      <c r="BM912" t="s">
        <v>78</v>
      </c>
      <c r="BN912" t="s">
        <v>78</v>
      </c>
      <c r="BO912" t="s">
        <v>55</v>
      </c>
      <c r="BP912" t="s">
        <v>78</v>
      </c>
      <c r="BQ912" t="s">
        <v>4432</v>
      </c>
      <c r="BR912">
        <v>1853</v>
      </c>
      <c r="BS912" s="45" t="s">
        <v>78</v>
      </c>
      <c r="BT912" s="45">
        <v>33665</v>
      </c>
    </row>
    <row r="913" spans="1:72" x14ac:dyDescent="0.25">
      <c r="A913">
        <v>910</v>
      </c>
      <c r="B913">
        <v>19382</v>
      </c>
      <c r="C913">
        <v>42901</v>
      </c>
      <c r="D913" t="s">
        <v>268</v>
      </c>
      <c r="E913" t="s">
        <v>7624</v>
      </c>
      <c r="F913">
        <v>4</v>
      </c>
      <c r="G913" t="s">
        <v>87</v>
      </c>
      <c r="H913">
        <v>18</v>
      </c>
      <c r="I913" t="s">
        <v>4421</v>
      </c>
      <c r="J913">
        <v>15</v>
      </c>
      <c r="L913" t="s">
        <v>4435</v>
      </c>
      <c r="M913" t="s">
        <v>4448</v>
      </c>
      <c r="N913" t="s">
        <v>4423</v>
      </c>
      <c r="O913">
        <v>2259698.76602</v>
      </c>
      <c r="P913">
        <v>6708370.8884699997</v>
      </c>
      <c r="Q913">
        <v>3</v>
      </c>
      <c r="R913">
        <v>38.199678470000002</v>
      </c>
      <c r="S913">
        <v>-119.9894893</v>
      </c>
      <c r="U913" t="s">
        <v>269</v>
      </c>
      <c r="V913" t="s">
        <v>87</v>
      </c>
      <c r="W913" t="s">
        <v>87</v>
      </c>
      <c r="X913" t="s">
        <v>365</v>
      </c>
      <c r="Y913" t="s">
        <v>267</v>
      </c>
      <c r="Z913" t="s">
        <v>7625</v>
      </c>
      <c r="AC913">
        <v>39354</v>
      </c>
      <c r="AE913" t="s">
        <v>4522</v>
      </c>
      <c r="AF913" t="s">
        <v>7626</v>
      </c>
      <c r="AG913" t="s">
        <v>243</v>
      </c>
      <c r="AH913" t="s">
        <v>7627</v>
      </c>
      <c r="AI913" t="s">
        <v>7628</v>
      </c>
      <c r="AJ913" t="s">
        <v>243</v>
      </c>
      <c r="AK913">
        <v>1</v>
      </c>
      <c r="AL913" t="s">
        <v>365</v>
      </c>
      <c r="AM913" t="s">
        <v>78</v>
      </c>
      <c r="AN913">
        <v>180400100501</v>
      </c>
      <c r="AO913" t="s">
        <v>78</v>
      </c>
      <c r="AP913" t="s">
        <v>78</v>
      </c>
      <c r="AQ913" t="s">
        <v>78</v>
      </c>
      <c r="AR913" t="s">
        <v>4430</v>
      </c>
      <c r="AS913" t="s">
        <v>4431</v>
      </c>
      <c r="AT913" t="s">
        <v>78</v>
      </c>
      <c r="AU913" t="s">
        <v>78</v>
      </c>
      <c r="AV913" t="s">
        <v>55</v>
      </c>
      <c r="AW913" t="s">
        <v>78</v>
      </c>
      <c r="AX913" t="s">
        <v>78</v>
      </c>
      <c r="AY913" t="s">
        <v>78</v>
      </c>
      <c r="AZ913" t="s">
        <v>78</v>
      </c>
      <c r="BA913" t="s">
        <v>78</v>
      </c>
      <c r="BB913" t="s">
        <v>78</v>
      </c>
      <c r="BC913" t="s">
        <v>78</v>
      </c>
      <c r="BD913" t="s">
        <v>55</v>
      </c>
      <c r="BE913" t="s">
        <v>78</v>
      </c>
      <c r="BF913" t="s">
        <v>78</v>
      </c>
      <c r="BG913" t="s">
        <v>78</v>
      </c>
      <c r="BH913" t="s">
        <v>78</v>
      </c>
      <c r="BI913" t="s">
        <v>55</v>
      </c>
      <c r="BJ913" t="s">
        <v>78</v>
      </c>
      <c r="BK913" t="s">
        <v>78</v>
      </c>
      <c r="BL913" t="s">
        <v>78</v>
      </c>
      <c r="BM913" t="s">
        <v>78</v>
      </c>
      <c r="BN913" t="s">
        <v>78</v>
      </c>
      <c r="BO913" t="s">
        <v>55</v>
      </c>
      <c r="BP913" t="s">
        <v>78</v>
      </c>
      <c r="BQ913" t="s">
        <v>4468</v>
      </c>
      <c r="BR913">
        <v>1856</v>
      </c>
      <c r="BS913" s="45" t="s">
        <v>78</v>
      </c>
      <c r="BT913" s="45">
        <v>24473</v>
      </c>
    </row>
    <row r="914" spans="1:72" x14ac:dyDescent="0.25">
      <c r="A914">
        <v>911</v>
      </c>
      <c r="B914">
        <v>19401</v>
      </c>
      <c r="C914">
        <v>43067</v>
      </c>
      <c r="D914" t="s">
        <v>302</v>
      </c>
      <c r="E914" t="s">
        <v>7629</v>
      </c>
      <c r="F914">
        <v>5</v>
      </c>
      <c r="G914" t="s">
        <v>87</v>
      </c>
      <c r="H914">
        <v>5</v>
      </c>
      <c r="I914" t="s">
        <v>4421</v>
      </c>
      <c r="J914">
        <v>34</v>
      </c>
      <c r="L914" t="s">
        <v>4434</v>
      </c>
      <c r="M914" t="s">
        <v>4422</v>
      </c>
      <c r="N914" t="s">
        <v>4423</v>
      </c>
      <c r="O914">
        <v>2274203.1917400002</v>
      </c>
      <c r="P914">
        <v>6297167.9487399999</v>
      </c>
      <c r="Q914">
        <v>3</v>
      </c>
      <c r="R914">
        <v>38.23703338</v>
      </c>
      <c r="S914">
        <v>-121.42089559</v>
      </c>
      <c r="U914" t="s">
        <v>306</v>
      </c>
      <c r="V914" t="s">
        <v>87</v>
      </c>
      <c r="W914" t="s">
        <v>87</v>
      </c>
      <c r="X914" t="s">
        <v>4474</v>
      </c>
      <c r="Y914" t="s">
        <v>59</v>
      </c>
      <c r="Z914" t="s">
        <v>4859</v>
      </c>
      <c r="AC914">
        <v>39354</v>
      </c>
      <c r="AD914" t="s">
        <v>4476</v>
      </c>
      <c r="AE914" t="s">
        <v>4558</v>
      </c>
      <c r="AF914" t="s">
        <v>5046</v>
      </c>
      <c r="AG914" t="s">
        <v>303</v>
      </c>
      <c r="AH914" t="s">
        <v>7630</v>
      </c>
      <c r="AI914" t="s">
        <v>7631</v>
      </c>
      <c r="AJ914" t="s">
        <v>303</v>
      </c>
      <c r="AK914">
        <v>1</v>
      </c>
      <c r="AL914" t="s">
        <v>4474</v>
      </c>
      <c r="AM914" t="s">
        <v>78</v>
      </c>
      <c r="AN914">
        <v>180400121102</v>
      </c>
      <c r="AO914" t="s">
        <v>78</v>
      </c>
      <c r="AP914" t="s">
        <v>78</v>
      </c>
      <c r="AQ914" t="s">
        <v>78</v>
      </c>
      <c r="AR914" t="s">
        <v>4430</v>
      </c>
      <c r="AS914" t="s">
        <v>4431</v>
      </c>
      <c r="AT914" t="s">
        <v>78</v>
      </c>
      <c r="AU914" t="s">
        <v>78</v>
      </c>
      <c r="AV914" t="s">
        <v>78</v>
      </c>
      <c r="AW914" t="s">
        <v>78</v>
      </c>
      <c r="AX914" t="s">
        <v>78</v>
      </c>
      <c r="AY914" t="s">
        <v>78</v>
      </c>
      <c r="AZ914" t="s">
        <v>78</v>
      </c>
      <c r="BA914" t="s">
        <v>78</v>
      </c>
      <c r="BB914" t="s">
        <v>78</v>
      </c>
      <c r="BC914" t="s">
        <v>78</v>
      </c>
      <c r="BD914" t="s">
        <v>55</v>
      </c>
      <c r="BE914" t="s">
        <v>78</v>
      </c>
      <c r="BF914" t="s">
        <v>78</v>
      </c>
      <c r="BG914" t="s">
        <v>78</v>
      </c>
      <c r="BH914" t="s">
        <v>78</v>
      </c>
      <c r="BI914" t="s">
        <v>78</v>
      </c>
      <c r="BJ914" t="s">
        <v>78</v>
      </c>
      <c r="BK914" t="s">
        <v>78</v>
      </c>
      <c r="BL914" t="s">
        <v>78</v>
      </c>
      <c r="BM914" t="s">
        <v>78</v>
      </c>
      <c r="BN914" t="s">
        <v>55</v>
      </c>
      <c r="BO914" t="s">
        <v>78</v>
      </c>
      <c r="BP914" t="s">
        <v>78</v>
      </c>
      <c r="BQ914" t="s">
        <v>4432</v>
      </c>
      <c r="BR914">
        <v>1900</v>
      </c>
      <c r="BS914" s="45" t="s">
        <v>78</v>
      </c>
      <c r="BT914" s="45">
        <v>24473</v>
      </c>
    </row>
    <row r="915" spans="1:72" x14ac:dyDescent="0.25">
      <c r="A915">
        <v>912</v>
      </c>
      <c r="B915">
        <v>25018</v>
      </c>
      <c r="C915">
        <v>14162</v>
      </c>
      <c r="D915" t="s">
        <v>430</v>
      </c>
      <c r="E915" t="s">
        <v>7632</v>
      </c>
      <c r="F915">
        <v>11</v>
      </c>
      <c r="G915" t="s">
        <v>87</v>
      </c>
      <c r="H915">
        <v>15</v>
      </c>
      <c r="I915" t="s">
        <v>4421</v>
      </c>
      <c r="J915">
        <v>29</v>
      </c>
      <c r="L915" t="s">
        <v>4435</v>
      </c>
      <c r="M915" t="s">
        <v>4434</v>
      </c>
      <c r="N915" t="s">
        <v>4423</v>
      </c>
      <c r="O915">
        <v>2044985.8112600001</v>
      </c>
      <c r="P915">
        <v>7040962.2305399999</v>
      </c>
      <c r="Q915">
        <v>2</v>
      </c>
      <c r="R915">
        <v>38.765366640000003</v>
      </c>
      <c r="S915">
        <v>-120.31889155</v>
      </c>
      <c r="U915" t="s">
        <v>432</v>
      </c>
      <c r="V915" t="s">
        <v>87</v>
      </c>
      <c r="W915" t="s">
        <v>87</v>
      </c>
      <c r="X915" t="s">
        <v>4681</v>
      </c>
      <c r="Y915" t="s">
        <v>433</v>
      </c>
      <c r="Z915" t="s">
        <v>7633</v>
      </c>
      <c r="AC915">
        <v>39354</v>
      </c>
      <c r="AE915" t="s">
        <v>6258</v>
      </c>
      <c r="AF915" t="s">
        <v>7634</v>
      </c>
      <c r="AG915" t="s">
        <v>431</v>
      </c>
      <c r="AH915" t="s">
        <v>7635</v>
      </c>
      <c r="AI915" t="s">
        <v>7636</v>
      </c>
      <c r="AJ915" t="s">
        <v>431</v>
      </c>
      <c r="AK915">
        <v>1</v>
      </c>
      <c r="AL915" t="s">
        <v>4681</v>
      </c>
      <c r="AM915" t="s">
        <v>78</v>
      </c>
      <c r="AN915">
        <v>180201290304</v>
      </c>
      <c r="AO915" t="s">
        <v>78</v>
      </c>
      <c r="AP915" t="s">
        <v>78</v>
      </c>
      <c r="AQ915" t="s">
        <v>78</v>
      </c>
      <c r="AR915" t="s">
        <v>4430</v>
      </c>
      <c r="AS915" t="s">
        <v>4431</v>
      </c>
      <c r="AT915" t="s">
        <v>78</v>
      </c>
      <c r="AU915" t="s">
        <v>78</v>
      </c>
      <c r="AV915" t="s">
        <v>78</v>
      </c>
      <c r="AW915" t="s">
        <v>78</v>
      </c>
      <c r="AX915" t="s">
        <v>78</v>
      </c>
      <c r="AY915" t="s">
        <v>78</v>
      </c>
      <c r="AZ915" t="s">
        <v>78</v>
      </c>
      <c r="BA915" t="s">
        <v>78</v>
      </c>
      <c r="BB915" t="s">
        <v>78</v>
      </c>
      <c r="BC915" t="s">
        <v>55</v>
      </c>
      <c r="BD915" t="s">
        <v>55</v>
      </c>
      <c r="BE915" t="s">
        <v>78</v>
      </c>
      <c r="BF915" t="s">
        <v>78</v>
      </c>
      <c r="BG915" t="s">
        <v>55</v>
      </c>
      <c r="BH915" t="s">
        <v>78</v>
      </c>
      <c r="BI915" t="s">
        <v>55</v>
      </c>
      <c r="BJ915" t="s">
        <v>78</v>
      </c>
      <c r="BK915" t="s">
        <v>78</v>
      </c>
      <c r="BL915" t="s">
        <v>78</v>
      </c>
      <c r="BM915" t="s">
        <v>78</v>
      </c>
      <c r="BN915" t="s">
        <v>78</v>
      </c>
      <c r="BO915" t="s">
        <v>55</v>
      </c>
      <c r="BP915" t="s">
        <v>78</v>
      </c>
      <c r="BQ915" t="s">
        <v>4432</v>
      </c>
      <c r="BR915">
        <v>1873</v>
      </c>
      <c r="BS915" s="45" t="s">
        <v>78</v>
      </c>
      <c r="BT915" s="45">
        <v>27940</v>
      </c>
    </row>
    <row r="916" spans="1:72" x14ac:dyDescent="0.25">
      <c r="A916">
        <v>913</v>
      </c>
      <c r="B916">
        <v>51698</v>
      </c>
      <c r="C916">
        <v>56608</v>
      </c>
      <c r="D916" t="s">
        <v>1601</v>
      </c>
      <c r="E916" t="s">
        <v>7637</v>
      </c>
      <c r="F916">
        <v>4</v>
      </c>
      <c r="G916" t="s">
        <v>87</v>
      </c>
      <c r="H916">
        <v>3</v>
      </c>
      <c r="I916" t="s">
        <v>4421</v>
      </c>
      <c r="J916">
        <v>5</v>
      </c>
      <c r="N916" t="s">
        <v>4423</v>
      </c>
      <c r="O916">
        <v>1841547</v>
      </c>
      <c r="P916">
        <v>6656642</v>
      </c>
      <c r="Q916">
        <v>2</v>
      </c>
      <c r="R916">
        <v>38.218400000000003</v>
      </c>
      <c r="S916">
        <v>-121.6694</v>
      </c>
      <c r="T916" t="s">
        <v>137</v>
      </c>
      <c r="U916" t="s">
        <v>1043</v>
      </c>
      <c r="V916" t="s">
        <v>87</v>
      </c>
      <c r="W916" t="s">
        <v>87</v>
      </c>
      <c r="X916" t="s">
        <v>4538</v>
      </c>
      <c r="Y916" t="s">
        <v>77</v>
      </c>
      <c r="Z916" t="s">
        <v>5096</v>
      </c>
      <c r="AB916" t="s">
        <v>7638</v>
      </c>
      <c r="AC916">
        <v>41254</v>
      </c>
      <c r="AD916" t="s">
        <v>4476</v>
      </c>
      <c r="AE916" t="s">
        <v>4540</v>
      </c>
      <c r="AF916" t="s">
        <v>4546</v>
      </c>
      <c r="AG916" t="s">
        <v>1588</v>
      </c>
      <c r="AH916" t="s">
        <v>7639</v>
      </c>
      <c r="AI916" t="s">
        <v>6519</v>
      </c>
      <c r="AJ916" t="s">
        <v>1589</v>
      </c>
      <c r="AK916">
        <v>1</v>
      </c>
      <c r="AL916" t="s">
        <v>4538</v>
      </c>
      <c r="AM916" t="s">
        <v>78</v>
      </c>
      <c r="AN916">
        <v>180201630606</v>
      </c>
      <c r="AO916" t="s">
        <v>78</v>
      </c>
      <c r="AP916">
        <v>524.70000000000005</v>
      </c>
      <c r="AQ916" t="s">
        <v>78</v>
      </c>
      <c r="AR916" t="s">
        <v>4430</v>
      </c>
      <c r="AS916" t="s">
        <v>4431</v>
      </c>
      <c r="AT916" t="s">
        <v>78</v>
      </c>
      <c r="AU916" t="s">
        <v>78</v>
      </c>
      <c r="AV916" t="s">
        <v>78</v>
      </c>
      <c r="AW916" t="s">
        <v>78</v>
      </c>
      <c r="AX916" t="s">
        <v>78</v>
      </c>
      <c r="AY916" t="s">
        <v>78</v>
      </c>
      <c r="AZ916" t="s">
        <v>78</v>
      </c>
      <c r="BA916" t="s">
        <v>78</v>
      </c>
      <c r="BB916" t="s">
        <v>78</v>
      </c>
      <c r="BC916" t="s">
        <v>78</v>
      </c>
      <c r="BD916" t="s">
        <v>55</v>
      </c>
      <c r="BE916" t="s">
        <v>78</v>
      </c>
      <c r="BF916" t="s">
        <v>78</v>
      </c>
      <c r="BG916" t="s">
        <v>78</v>
      </c>
      <c r="BH916" t="s">
        <v>78</v>
      </c>
      <c r="BI916" t="s">
        <v>78</v>
      </c>
      <c r="BJ916" t="s">
        <v>78</v>
      </c>
      <c r="BK916" t="s">
        <v>78</v>
      </c>
      <c r="BL916" t="s">
        <v>78</v>
      </c>
      <c r="BM916" t="s">
        <v>78</v>
      </c>
      <c r="BN916" t="s">
        <v>55</v>
      </c>
      <c r="BO916" t="s">
        <v>78</v>
      </c>
      <c r="BP916" t="s">
        <v>78</v>
      </c>
      <c r="BQ916" t="s">
        <v>4432</v>
      </c>
      <c r="BR916">
        <v>1800</v>
      </c>
      <c r="BS916" s="45">
        <v>40358</v>
      </c>
      <c r="BT916" s="45">
        <v>41043</v>
      </c>
    </row>
    <row r="917" spans="1:72" x14ac:dyDescent="0.25">
      <c r="A917">
        <v>914</v>
      </c>
      <c r="B917">
        <v>44181</v>
      </c>
      <c r="C917">
        <v>52022</v>
      </c>
      <c r="D917" t="s">
        <v>1052</v>
      </c>
      <c r="E917" t="s">
        <v>7640</v>
      </c>
      <c r="F917">
        <v>3</v>
      </c>
      <c r="G917" t="s">
        <v>87</v>
      </c>
      <c r="H917">
        <v>5</v>
      </c>
      <c r="I917" t="s">
        <v>4421</v>
      </c>
      <c r="J917">
        <v>36</v>
      </c>
      <c r="L917" t="s">
        <v>4422</v>
      </c>
      <c r="N917" t="s">
        <v>4423</v>
      </c>
      <c r="O917">
        <v>2214099</v>
      </c>
      <c r="P917">
        <v>6308850</v>
      </c>
      <c r="Q917">
        <v>3</v>
      </c>
      <c r="R917">
        <v>38.072299999999998</v>
      </c>
      <c r="S917">
        <v>-121.3783</v>
      </c>
      <c r="T917" t="s">
        <v>1009</v>
      </c>
      <c r="U917" t="s">
        <v>4888</v>
      </c>
      <c r="V917" t="s">
        <v>87</v>
      </c>
      <c r="W917" t="s">
        <v>87</v>
      </c>
      <c r="X917" t="s">
        <v>4474</v>
      </c>
      <c r="Y917" t="s">
        <v>59</v>
      </c>
      <c r="Z917" t="s">
        <v>4334</v>
      </c>
      <c r="AA917" t="s">
        <v>1038</v>
      </c>
      <c r="AB917" t="s">
        <v>7641</v>
      </c>
      <c r="AC917">
        <v>40428</v>
      </c>
      <c r="AD917" t="s">
        <v>4476</v>
      </c>
      <c r="AE917" t="s">
        <v>3435</v>
      </c>
      <c r="AF917" t="s">
        <v>4891</v>
      </c>
      <c r="AG917" t="s">
        <v>1024</v>
      </c>
      <c r="AH917" t="s">
        <v>7642</v>
      </c>
      <c r="AI917" t="s">
        <v>5448</v>
      </c>
      <c r="AJ917" t="s">
        <v>1025</v>
      </c>
      <c r="AK917">
        <v>1</v>
      </c>
      <c r="AL917" t="s">
        <v>4474</v>
      </c>
      <c r="AM917" t="s">
        <v>78</v>
      </c>
      <c r="AN917">
        <v>180400030902</v>
      </c>
      <c r="AO917" t="s">
        <v>78</v>
      </c>
      <c r="AP917">
        <v>102.3</v>
      </c>
      <c r="AQ917" t="s">
        <v>78</v>
      </c>
      <c r="AR917" t="s">
        <v>4430</v>
      </c>
      <c r="AS917" t="s">
        <v>4431</v>
      </c>
      <c r="AT917" t="s">
        <v>78</v>
      </c>
      <c r="AU917" t="s">
        <v>78</v>
      </c>
      <c r="AV917" t="s">
        <v>78</v>
      </c>
      <c r="AW917" t="s">
        <v>78</v>
      </c>
      <c r="AX917" t="s">
        <v>78</v>
      </c>
      <c r="AY917" t="s">
        <v>78</v>
      </c>
      <c r="AZ917" t="s">
        <v>78</v>
      </c>
      <c r="BA917" t="s">
        <v>78</v>
      </c>
      <c r="BB917" t="s">
        <v>78</v>
      </c>
      <c r="BC917" t="s">
        <v>78</v>
      </c>
      <c r="BD917" t="s">
        <v>55</v>
      </c>
      <c r="BE917" t="s">
        <v>78</v>
      </c>
      <c r="BF917" t="s">
        <v>78</v>
      </c>
      <c r="BG917" t="s">
        <v>78</v>
      </c>
      <c r="BH917" t="s">
        <v>78</v>
      </c>
      <c r="BI917" t="s">
        <v>78</v>
      </c>
      <c r="BJ917" t="s">
        <v>78</v>
      </c>
      <c r="BK917" t="s">
        <v>78</v>
      </c>
      <c r="BL917" t="s">
        <v>78</v>
      </c>
      <c r="BM917" t="s">
        <v>78</v>
      </c>
      <c r="BN917" t="s">
        <v>55</v>
      </c>
      <c r="BO917" t="s">
        <v>55</v>
      </c>
      <c r="BP917" t="s">
        <v>78</v>
      </c>
      <c r="BQ917" t="s">
        <v>4468</v>
      </c>
      <c r="BR917">
        <v>1800</v>
      </c>
      <c r="BS917" s="45">
        <v>40359</v>
      </c>
      <c r="BT917" s="45">
        <v>40359</v>
      </c>
    </row>
    <row r="918" spans="1:72" x14ac:dyDescent="0.25">
      <c r="A918">
        <v>915</v>
      </c>
      <c r="B918">
        <v>44801</v>
      </c>
      <c r="C918">
        <v>51709</v>
      </c>
      <c r="D918" t="s">
        <v>718</v>
      </c>
      <c r="E918" t="s">
        <v>7643</v>
      </c>
      <c r="F918">
        <v>1</v>
      </c>
      <c r="G918" t="s">
        <v>4420</v>
      </c>
      <c r="H918">
        <v>5</v>
      </c>
      <c r="I918" t="s">
        <v>4421</v>
      </c>
      <c r="J918">
        <v>27</v>
      </c>
      <c r="L918" t="s">
        <v>4435</v>
      </c>
      <c r="M918" t="s">
        <v>4434</v>
      </c>
      <c r="N918" t="s">
        <v>4423</v>
      </c>
      <c r="O918">
        <v>2122558</v>
      </c>
      <c r="P918">
        <v>6298692</v>
      </c>
      <c r="Q918">
        <v>3</v>
      </c>
      <c r="R918">
        <v>37.820599999999999</v>
      </c>
      <c r="S918">
        <v>-121.4105</v>
      </c>
      <c r="T918" t="s">
        <v>648</v>
      </c>
      <c r="U918" t="s">
        <v>647</v>
      </c>
      <c r="V918" t="s">
        <v>87</v>
      </c>
      <c r="W918" t="s">
        <v>87</v>
      </c>
      <c r="X918" t="s">
        <v>4474</v>
      </c>
      <c r="Y918" t="s">
        <v>59</v>
      </c>
      <c r="Z918" t="s">
        <v>4134</v>
      </c>
      <c r="AA918" t="s">
        <v>3290</v>
      </c>
      <c r="AC918">
        <v>40449</v>
      </c>
      <c r="AD918" t="s">
        <v>4476</v>
      </c>
      <c r="AE918" t="s">
        <v>3435</v>
      </c>
      <c r="AF918" t="s">
        <v>2227</v>
      </c>
      <c r="AG918" t="s">
        <v>719</v>
      </c>
      <c r="AH918" t="s">
        <v>7644</v>
      </c>
      <c r="AI918" t="s">
        <v>7645</v>
      </c>
      <c r="AJ918" t="s">
        <v>719</v>
      </c>
      <c r="AK918" t="s">
        <v>78</v>
      </c>
      <c r="AL918" t="s">
        <v>78</v>
      </c>
      <c r="AM918" t="s">
        <v>78</v>
      </c>
      <c r="AN918" t="s">
        <v>78</v>
      </c>
      <c r="AO918" t="s">
        <v>78</v>
      </c>
      <c r="AP918" t="s">
        <v>78</v>
      </c>
      <c r="AQ918" t="s">
        <v>78</v>
      </c>
      <c r="AR918" t="s">
        <v>4430</v>
      </c>
      <c r="AS918" t="s">
        <v>4529</v>
      </c>
      <c r="AT918" t="s">
        <v>78</v>
      </c>
      <c r="AU918" t="s">
        <v>78</v>
      </c>
      <c r="AV918" t="s">
        <v>55</v>
      </c>
      <c r="AW918" t="s">
        <v>78</v>
      </c>
      <c r="AX918" t="s">
        <v>78</v>
      </c>
      <c r="AY918" t="s">
        <v>78</v>
      </c>
      <c r="AZ918" t="s">
        <v>78</v>
      </c>
      <c r="BA918" t="s">
        <v>78</v>
      </c>
      <c r="BB918" t="s">
        <v>78</v>
      </c>
      <c r="BC918" t="s">
        <v>78</v>
      </c>
      <c r="BD918" t="s">
        <v>55</v>
      </c>
      <c r="BE918" t="s">
        <v>78</v>
      </c>
      <c r="BF918" t="s">
        <v>78</v>
      </c>
      <c r="BG918" t="s">
        <v>78</v>
      </c>
      <c r="BH918" t="s">
        <v>78</v>
      </c>
      <c r="BI918" t="s">
        <v>78</v>
      </c>
      <c r="BJ918" t="s">
        <v>78</v>
      </c>
      <c r="BK918" t="s">
        <v>78</v>
      </c>
      <c r="BL918" t="s">
        <v>55</v>
      </c>
      <c r="BM918" t="s">
        <v>78</v>
      </c>
      <c r="BN918" t="s">
        <v>55</v>
      </c>
      <c r="BO918" t="s">
        <v>55</v>
      </c>
      <c r="BP918" t="s">
        <v>78</v>
      </c>
      <c r="BQ918" t="s">
        <v>4468</v>
      </c>
      <c r="BR918">
        <v>1875</v>
      </c>
      <c r="BS918" s="45">
        <v>39924</v>
      </c>
      <c r="BT918" s="45">
        <v>39924</v>
      </c>
    </row>
    <row r="919" spans="1:72" x14ac:dyDescent="0.25">
      <c r="A919">
        <v>916</v>
      </c>
      <c r="B919">
        <v>48201</v>
      </c>
      <c r="C919">
        <v>55632</v>
      </c>
      <c r="D919" t="s">
        <v>2668</v>
      </c>
      <c r="E919" t="s">
        <v>7646</v>
      </c>
      <c r="F919">
        <v>1</v>
      </c>
      <c r="G919" t="s">
        <v>87</v>
      </c>
      <c r="H919">
        <v>4</v>
      </c>
      <c r="I919" t="s">
        <v>4421</v>
      </c>
      <c r="J919">
        <v>23</v>
      </c>
      <c r="L919" t="s">
        <v>4434</v>
      </c>
      <c r="M919" t="s">
        <v>4422</v>
      </c>
      <c r="N919" t="s">
        <v>4423</v>
      </c>
      <c r="O919">
        <v>2159073</v>
      </c>
      <c r="P919">
        <v>6273963</v>
      </c>
      <c r="Q919">
        <v>3</v>
      </c>
      <c r="R919">
        <v>37.920200000000001</v>
      </c>
      <c r="S919">
        <v>-121.4974</v>
      </c>
      <c r="T919" t="s">
        <v>1373</v>
      </c>
      <c r="U919" t="s">
        <v>6405</v>
      </c>
      <c r="V919" t="s">
        <v>87</v>
      </c>
      <c r="W919" t="s">
        <v>87</v>
      </c>
      <c r="X919" t="s">
        <v>4474</v>
      </c>
      <c r="Y919" t="s">
        <v>59</v>
      </c>
      <c r="Z919" t="s">
        <v>4853</v>
      </c>
      <c r="AA919" t="s">
        <v>6274</v>
      </c>
      <c r="AC919">
        <v>40962</v>
      </c>
      <c r="AD919" t="s">
        <v>4476</v>
      </c>
      <c r="AE919" t="s">
        <v>3435</v>
      </c>
      <c r="AF919" t="s">
        <v>4884</v>
      </c>
      <c r="AG919" t="s">
        <v>2667</v>
      </c>
      <c r="AH919" t="s">
        <v>7647</v>
      </c>
      <c r="AI919" t="s">
        <v>7648</v>
      </c>
      <c r="AJ919" t="s">
        <v>2667</v>
      </c>
      <c r="AK919">
        <v>1</v>
      </c>
      <c r="AL919" t="s">
        <v>4474</v>
      </c>
      <c r="AM919" t="s">
        <v>78</v>
      </c>
      <c r="AN919">
        <v>180400030503</v>
      </c>
      <c r="AO919" t="s">
        <v>78</v>
      </c>
      <c r="AP919">
        <v>566</v>
      </c>
      <c r="AQ919" t="s">
        <v>78</v>
      </c>
      <c r="AR919" t="s">
        <v>4430</v>
      </c>
      <c r="AS919" t="s">
        <v>4431</v>
      </c>
      <c r="AT919" t="s">
        <v>78</v>
      </c>
      <c r="AU919" t="s">
        <v>78</v>
      </c>
      <c r="AV919" t="s">
        <v>78</v>
      </c>
      <c r="AW919" t="s">
        <v>78</v>
      </c>
      <c r="AX919" t="s">
        <v>78</v>
      </c>
      <c r="AY919" t="s">
        <v>78</v>
      </c>
      <c r="AZ919" t="s">
        <v>78</v>
      </c>
      <c r="BA919" t="s">
        <v>78</v>
      </c>
      <c r="BB919" t="s">
        <v>78</v>
      </c>
      <c r="BC919" t="s">
        <v>78</v>
      </c>
      <c r="BD919" t="s">
        <v>55</v>
      </c>
      <c r="BE919" t="s">
        <v>78</v>
      </c>
      <c r="BF919" t="s">
        <v>78</v>
      </c>
      <c r="BG919" t="s">
        <v>78</v>
      </c>
      <c r="BH919" t="s">
        <v>78</v>
      </c>
      <c r="BI919" t="s">
        <v>78</v>
      </c>
      <c r="BJ919" t="s">
        <v>78</v>
      </c>
      <c r="BK919" t="s">
        <v>78</v>
      </c>
      <c r="BL919" t="s">
        <v>78</v>
      </c>
      <c r="BM919" t="s">
        <v>78</v>
      </c>
      <c r="BN919" t="s">
        <v>55</v>
      </c>
      <c r="BO919" t="s">
        <v>55</v>
      </c>
      <c r="BP919" t="s">
        <v>78</v>
      </c>
      <c r="BQ919" t="s">
        <v>4468</v>
      </c>
      <c r="BR919">
        <v>1800</v>
      </c>
      <c r="BS919" s="45">
        <v>40358</v>
      </c>
      <c r="BT919" s="45">
        <v>40875</v>
      </c>
    </row>
    <row r="920" spans="1:72" x14ac:dyDescent="0.25">
      <c r="A920">
        <v>917</v>
      </c>
      <c r="B920">
        <v>47657</v>
      </c>
      <c r="C920">
        <v>54475</v>
      </c>
      <c r="D920" t="s">
        <v>2863</v>
      </c>
      <c r="E920" t="s">
        <v>7649</v>
      </c>
      <c r="F920">
        <v>0</v>
      </c>
      <c r="H920">
        <v>0</v>
      </c>
      <c r="J920">
        <v>0</v>
      </c>
      <c r="N920" t="s">
        <v>4423</v>
      </c>
      <c r="O920">
        <v>2202988</v>
      </c>
      <c r="P920">
        <v>6299685</v>
      </c>
      <c r="Q920">
        <v>3</v>
      </c>
      <c r="R920">
        <v>38.041499999999999</v>
      </c>
      <c r="S920">
        <v>-121.4097</v>
      </c>
      <c r="T920" t="s">
        <v>2815</v>
      </c>
      <c r="U920" t="s">
        <v>1791</v>
      </c>
      <c r="V920" t="s">
        <v>87</v>
      </c>
      <c r="W920" t="s">
        <v>87</v>
      </c>
      <c r="X920" t="s">
        <v>4474</v>
      </c>
      <c r="Y920" t="s">
        <v>59</v>
      </c>
      <c r="Z920" t="s">
        <v>4334</v>
      </c>
      <c r="AA920" t="s">
        <v>2784</v>
      </c>
      <c r="AB920" t="s">
        <v>7650</v>
      </c>
      <c r="AC920">
        <v>40919</v>
      </c>
      <c r="AD920" t="s">
        <v>4476</v>
      </c>
      <c r="AE920" t="s">
        <v>3435</v>
      </c>
      <c r="AF920" t="s">
        <v>4870</v>
      </c>
      <c r="AG920" t="s">
        <v>2809</v>
      </c>
      <c r="AH920" t="s">
        <v>7651</v>
      </c>
      <c r="AJ920" t="s">
        <v>2810</v>
      </c>
      <c r="AK920">
        <v>1</v>
      </c>
      <c r="AL920" t="s">
        <v>4474</v>
      </c>
      <c r="AM920" t="s">
        <v>78</v>
      </c>
      <c r="AN920">
        <v>180400030504</v>
      </c>
      <c r="AO920" t="s">
        <v>78</v>
      </c>
      <c r="AP920">
        <v>100</v>
      </c>
      <c r="AQ920" t="s">
        <v>78</v>
      </c>
      <c r="AR920" t="s">
        <v>4430</v>
      </c>
      <c r="AS920" t="s">
        <v>4431</v>
      </c>
      <c r="AT920" t="s">
        <v>78</v>
      </c>
      <c r="AU920" t="s">
        <v>78</v>
      </c>
      <c r="AV920" t="s">
        <v>78</v>
      </c>
      <c r="AW920" t="s">
        <v>78</v>
      </c>
      <c r="AX920" t="s">
        <v>78</v>
      </c>
      <c r="AY920" t="s">
        <v>78</v>
      </c>
      <c r="AZ920" t="s">
        <v>78</v>
      </c>
      <c r="BA920" t="s">
        <v>78</v>
      </c>
      <c r="BB920" t="s">
        <v>78</v>
      </c>
      <c r="BC920" t="s">
        <v>78</v>
      </c>
      <c r="BD920" t="s">
        <v>55</v>
      </c>
      <c r="BE920" t="s">
        <v>78</v>
      </c>
      <c r="BF920" t="s">
        <v>78</v>
      </c>
      <c r="BG920" t="s">
        <v>78</v>
      </c>
      <c r="BH920" t="s">
        <v>78</v>
      </c>
      <c r="BI920" t="s">
        <v>78</v>
      </c>
      <c r="BJ920" t="s">
        <v>78</v>
      </c>
      <c r="BK920" t="s">
        <v>78</v>
      </c>
      <c r="BL920" t="s">
        <v>78</v>
      </c>
      <c r="BM920" t="s">
        <v>78</v>
      </c>
      <c r="BN920" t="s">
        <v>55</v>
      </c>
      <c r="BO920" t="s">
        <v>55</v>
      </c>
      <c r="BP920" t="s">
        <v>78</v>
      </c>
      <c r="BQ920" t="s">
        <v>4432</v>
      </c>
      <c r="BR920">
        <v>1800</v>
      </c>
      <c r="BS920" s="45">
        <v>40359</v>
      </c>
      <c r="BT920" s="45">
        <v>40897</v>
      </c>
    </row>
    <row r="921" spans="1:72" x14ac:dyDescent="0.25">
      <c r="A921">
        <v>918</v>
      </c>
      <c r="B921">
        <v>46090</v>
      </c>
      <c r="C921">
        <v>53467</v>
      </c>
      <c r="D921" t="s">
        <v>1344</v>
      </c>
      <c r="E921" t="s">
        <v>7652</v>
      </c>
      <c r="F921">
        <v>0</v>
      </c>
      <c r="H921">
        <v>0</v>
      </c>
      <c r="J921">
        <v>0</v>
      </c>
      <c r="N921" t="s">
        <v>4423</v>
      </c>
      <c r="O921">
        <v>2119075</v>
      </c>
      <c r="P921">
        <v>6306461</v>
      </c>
      <c r="Q921">
        <v>3</v>
      </c>
      <c r="R921">
        <v>37.811300000000003</v>
      </c>
      <c r="S921">
        <v>-121.38339999999999</v>
      </c>
      <c r="T921" t="s">
        <v>128</v>
      </c>
      <c r="U921" t="s">
        <v>397</v>
      </c>
      <c r="V921" t="s">
        <v>87</v>
      </c>
      <c r="W921" t="s">
        <v>87</v>
      </c>
      <c r="X921" t="s">
        <v>4474</v>
      </c>
      <c r="Y921" t="s">
        <v>59</v>
      </c>
      <c r="Z921" t="s">
        <v>4134</v>
      </c>
      <c r="AA921" t="s">
        <v>1345</v>
      </c>
      <c r="AB921" t="s">
        <v>7653</v>
      </c>
      <c r="AC921">
        <v>40795</v>
      </c>
      <c r="AD921" t="s">
        <v>4476</v>
      </c>
      <c r="AE921" t="s">
        <v>3435</v>
      </c>
      <c r="AF921" t="s">
        <v>5052</v>
      </c>
      <c r="AG921" t="s">
        <v>1336</v>
      </c>
      <c r="AH921" t="s">
        <v>7654</v>
      </c>
      <c r="AJ921" t="s">
        <v>1337</v>
      </c>
      <c r="AK921">
        <v>1</v>
      </c>
      <c r="AL921" t="s">
        <v>4474</v>
      </c>
      <c r="AM921" t="s">
        <v>78</v>
      </c>
      <c r="AN921">
        <v>180400030601</v>
      </c>
      <c r="AO921" t="s">
        <v>78</v>
      </c>
      <c r="AP921">
        <v>1100.9000000000001</v>
      </c>
      <c r="AQ921" t="s">
        <v>78</v>
      </c>
      <c r="AR921" t="s">
        <v>4430</v>
      </c>
      <c r="AS921" t="s">
        <v>4431</v>
      </c>
      <c r="AT921" t="s">
        <v>78</v>
      </c>
      <c r="AU921" t="s">
        <v>78</v>
      </c>
      <c r="AV921" t="s">
        <v>78</v>
      </c>
      <c r="AW921" t="s">
        <v>78</v>
      </c>
      <c r="AX921" t="s">
        <v>78</v>
      </c>
      <c r="AY921" t="s">
        <v>78</v>
      </c>
      <c r="AZ921" t="s">
        <v>78</v>
      </c>
      <c r="BA921" t="s">
        <v>78</v>
      </c>
      <c r="BB921" t="s">
        <v>78</v>
      </c>
      <c r="BC921" t="s">
        <v>78</v>
      </c>
      <c r="BD921" t="s">
        <v>55</v>
      </c>
      <c r="BE921" t="s">
        <v>78</v>
      </c>
      <c r="BF921" t="s">
        <v>78</v>
      </c>
      <c r="BG921" t="s">
        <v>78</v>
      </c>
      <c r="BH921" t="s">
        <v>78</v>
      </c>
      <c r="BI921" t="s">
        <v>78</v>
      </c>
      <c r="BJ921" t="s">
        <v>78</v>
      </c>
      <c r="BK921" t="s">
        <v>78</v>
      </c>
      <c r="BL921" t="s">
        <v>78</v>
      </c>
      <c r="BM921" t="s">
        <v>78</v>
      </c>
      <c r="BN921" t="s">
        <v>55</v>
      </c>
      <c r="BO921" t="s">
        <v>78</v>
      </c>
      <c r="BP921" t="s">
        <v>78</v>
      </c>
      <c r="BQ921" t="s">
        <v>4468</v>
      </c>
      <c r="BR921" t="s">
        <v>78</v>
      </c>
      <c r="BS921" s="45">
        <v>40360</v>
      </c>
      <c r="BT921" s="45">
        <v>40795</v>
      </c>
    </row>
    <row r="922" spans="1:72" x14ac:dyDescent="0.25">
      <c r="A922">
        <v>919</v>
      </c>
      <c r="B922">
        <v>46710</v>
      </c>
      <c r="C922">
        <v>54112</v>
      </c>
      <c r="D922" t="s">
        <v>2574</v>
      </c>
      <c r="E922" t="s">
        <v>7655</v>
      </c>
      <c r="F922">
        <v>1</v>
      </c>
      <c r="G922" t="s">
        <v>4420</v>
      </c>
      <c r="H922">
        <v>5</v>
      </c>
      <c r="I922" t="s">
        <v>4421</v>
      </c>
      <c r="J922">
        <v>13</v>
      </c>
      <c r="N922" t="s">
        <v>4423</v>
      </c>
      <c r="O922">
        <v>2137105</v>
      </c>
      <c r="P922">
        <v>6308626</v>
      </c>
      <c r="Q922">
        <v>3</v>
      </c>
      <c r="R922">
        <v>37.860900000000001</v>
      </c>
      <c r="S922">
        <v>-121.37649999999999</v>
      </c>
      <c r="T922" t="s">
        <v>397</v>
      </c>
      <c r="U922" t="s">
        <v>692</v>
      </c>
      <c r="V922" t="s">
        <v>87</v>
      </c>
      <c r="W922" t="s">
        <v>87</v>
      </c>
      <c r="X922" t="s">
        <v>4474</v>
      </c>
      <c r="Y922" t="s">
        <v>59</v>
      </c>
      <c r="Z922" t="s">
        <v>4134</v>
      </c>
      <c r="AA922" t="s">
        <v>2577</v>
      </c>
      <c r="AC922">
        <v>40865</v>
      </c>
      <c r="AD922" t="s">
        <v>4476</v>
      </c>
      <c r="AE922" t="s">
        <v>3435</v>
      </c>
      <c r="AF922" t="s">
        <v>4927</v>
      </c>
      <c r="AG922" t="s">
        <v>2575</v>
      </c>
      <c r="AH922" t="s">
        <v>7656</v>
      </c>
      <c r="AI922" t="s">
        <v>6057</v>
      </c>
      <c r="AJ922" t="s">
        <v>2576</v>
      </c>
      <c r="AK922" t="s">
        <v>78</v>
      </c>
      <c r="AL922" t="s">
        <v>78</v>
      </c>
      <c r="AM922" t="s">
        <v>78</v>
      </c>
      <c r="AN922" t="s">
        <v>78</v>
      </c>
      <c r="AO922" t="s">
        <v>78</v>
      </c>
      <c r="AP922">
        <v>210</v>
      </c>
      <c r="AQ922" t="s">
        <v>78</v>
      </c>
      <c r="AR922" t="s">
        <v>4430</v>
      </c>
      <c r="AS922" t="s">
        <v>4529</v>
      </c>
      <c r="AT922" t="s">
        <v>78</v>
      </c>
      <c r="AU922" t="s">
        <v>78</v>
      </c>
      <c r="AV922" t="s">
        <v>78</v>
      </c>
      <c r="AW922" t="s">
        <v>78</v>
      </c>
      <c r="AX922" t="s">
        <v>78</v>
      </c>
      <c r="AY922" t="s">
        <v>78</v>
      </c>
      <c r="AZ922" t="s">
        <v>78</v>
      </c>
      <c r="BA922" t="s">
        <v>78</v>
      </c>
      <c r="BB922" t="s">
        <v>78</v>
      </c>
      <c r="BC922" t="s">
        <v>78</v>
      </c>
      <c r="BD922" t="s">
        <v>55</v>
      </c>
      <c r="BE922" t="s">
        <v>78</v>
      </c>
      <c r="BF922" t="s">
        <v>78</v>
      </c>
      <c r="BG922" t="s">
        <v>78</v>
      </c>
      <c r="BH922" t="s">
        <v>78</v>
      </c>
      <c r="BI922" t="s">
        <v>78</v>
      </c>
      <c r="BJ922" t="s">
        <v>78</v>
      </c>
      <c r="BK922" t="s">
        <v>78</v>
      </c>
      <c r="BL922" t="s">
        <v>78</v>
      </c>
      <c r="BM922" t="s">
        <v>78</v>
      </c>
      <c r="BN922" t="s">
        <v>55</v>
      </c>
      <c r="BO922" t="s">
        <v>55</v>
      </c>
      <c r="BP922" t="s">
        <v>78</v>
      </c>
      <c r="BQ922" t="s">
        <v>4468</v>
      </c>
      <c r="BR922">
        <v>1800</v>
      </c>
      <c r="BS922" s="45">
        <v>40350</v>
      </c>
      <c r="BT922" s="45">
        <v>40865</v>
      </c>
    </row>
    <row r="923" spans="1:72" x14ac:dyDescent="0.25">
      <c r="A923">
        <v>920</v>
      </c>
      <c r="B923">
        <v>48745</v>
      </c>
      <c r="C923">
        <v>56008</v>
      </c>
      <c r="D923" t="s">
        <v>3762</v>
      </c>
      <c r="E923" t="s">
        <v>7657</v>
      </c>
      <c r="F923">
        <v>0</v>
      </c>
      <c r="H923">
        <v>0</v>
      </c>
      <c r="J923">
        <v>0</v>
      </c>
      <c r="N923" t="s">
        <v>4423</v>
      </c>
      <c r="O923">
        <v>2200264</v>
      </c>
      <c r="P923">
        <v>6265864</v>
      </c>
      <c r="Q923">
        <v>3</v>
      </c>
      <c r="R923">
        <v>38.033099999999997</v>
      </c>
      <c r="S923">
        <v>-121.5271</v>
      </c>
      <c r="T923" t="s">
        <v>1634</v>
      </c>
      <c r="U923" t="s">
        <v>604</v>
      </c>
      <c r="V923" t="s">
        <v>87</v>
      </c>
      <c r="W923" t="s">
        <v>87</v>
      </c>
      <c r="X923" t="s">
        <v>4474</v>
      </c>
      <c r="Y923" t="s">
        <v>59</v>
      </c>
      <c r="Z923" t="s">
        <v>4342</v>
      </c>
      <c r="AA923" t="s">
        <v>3736</v>
      </c>
      <c r="AB923" t="s">
        <v>7658</v>
      </c>
      <c r="AC923">
        <v>41003</v>
      </c>
      <c r="AD923" t="s">
        <v>4476</v>
      </c>
      <c r="AE923" t="s">
        <v>3435</v>
      </c>
      <c r="AF923" t="s">
        <v>4927</v>
      </c>
      <c r="AG923" t="s">
        <v>3725</v>
      </c>
      <c r="AH923" t="s">
        <v>7659</v>
      </c>
      <c r="AJ923" t="s">
        <v>3725</v>
      </c>
      <c r="AK923">
        <v>1</v>
      </c>
      <c r="AL923" t="s">
        <v>4474</v>
      </c>
      <c r="AM923" t="s">
        <v>78</v>
      </c>
      <c r="AN923">
        <v>180400030906</v>
      </c>
      <c r="AO923" t="s">
        <v>78</v>
      </c>
      <c r="AP923">
        <v>155.9</v>
      </c>
      <c r="AQ923" t="s">
        <v>78</v>
      </c>
      <c r="AR923" t="s">
        <v>4430</v>
      </c>
      <c r="AS923" t="s">
        <v>4431</v>
      </c>
      <c r="AT923" t="s">
        <v>78</v>
      </c>
      <c r="AU923" t="s">
        <v>78</v>
      </c>
      <c r="AV923" t="s">
        <v>78</v>
      </c>
      <c r="AW923" t="s">
        <v>78</v>
      </c>
      <c r="AX923" t="s">
        <v>78</v>
      </c>
      <c r="AY923" t="s">
        <v>78</v>
      </c>
      <c r="AZ923" t="s">
        <v>78</v>
      </c>
      <c r="BA923" t="s">
        <v>78</v>
      </c>
      <c r="BB923" t="s">
        <v>78</v>
      </c>
      <c r="BC923" t="s">
        <v>78</v>
      </c>
      <c r="BD923" t="s">
        <v>55</v>
      </c>
      <c r="BE923" t="s">
        <v>78</v>
      </c>
      <c r="BF923" t="s">
        <v>78</v>
      </c>
      <c r="BG923" t="s">
        <v>78</v>
      </c>
      <c r="BH923" t="s">
        <v>78</v>
      </c>
      <c r="BI923" t="s">
        <v>78</v>
      </c>
      <c r="BJ923" t="s">
        <v>78</v>
      </c>
      <c r="BK923" t="s">
        <v>78</v>
      </c>
      <c r="BL923" t="s">
        <v>78</v>
      </c>
      <c r="BM923" t="s">
        <v>78</v>
      </c>
      <c r="BN923" t="s">
        <v>55</v>
      </c>
      <c r="BO923" t="s">
        <v>55</v>
      </c>
      <c r="BP923" t="s">
        <v>78</v>
      </c>
      <c r="BQ923" t="s">
        <v>4432</v>
      </c>
      <c r="BR923">
        <v>1800</v>
      </c>
      <c r="BS923" s="45">
        <v>40358</v>
      </c>
      <c r="BT923" s="45">
        <v>40998</v>
      </c>
    </row>
    <row r="924" spans="1:72" x14ac:dyDescent="0.25">
      <c r="A924">
        <v>921</v>
      </c>
      <c r="B924">
        <v>47743</v>
      </c>
      <c r="C924">
        <v>54725</v>
      </c>
      <c r="D924" t="s">
        <v>3165</v>
      </c>
      <c r="E924" t="s">
        <v>7660</v>
      </c>
      <c r="F924">
        <v>2</v>
      </c>
      <c r="G924" t="s">
        <v>87</v>
      </c>
      <c r="H924">
        <v>3</v>
      </c>
      <c r="I924" t="s">
        <v>4421</v>
      </c>
      <c r="J924">
        <v>20</v>
      </c>
      <c r="N924" t="s">
        <v>4423</v>
      </c>
      <c r="O924">
        <v>2190882</v>
      </c>
      <c r="P924">
        <v>6225003</v>
      </c>
      <c r="Q924">
        <v>3</v>
      </c>
      <c r="R924">
        <v>38.006</v>
      </c>
      <c r="S924">
        <v>-121.66849999999999</v>
      </c>
      <c r="T924" t="s">
        <v>3166</v>
      </c>
      <c r="U924" t="s">
        <v>3155</v>
      </c>
      <c r="V924" t="s">
        <v>87</v>
      </c>
      <c r="W924" t="s">
        <v>87</v>
      </c>
      <c r="X924" t="s">
        <v>4474</v>
      </c>
      <c r="Y924" t="s">
        <v>94</v>
      </c>
      <c r="Z924" t="s">
        <v>6979</v>
      </c>
      <c r="AA924" t="s">
        <v>3156</v>
      </c>
      <c r="AB924" t="s">
        <v>7661</v>
      </c>
      <c r="AC924">
        <v>40926</v>
      </c>
      <c r="AD924" t="s">
        <v>4476</v>
      </c>
      <c r="AE924" t="s">
        <v>3435</v>
      </c>
      <c r="AF924" t="s">
        <v>4574</v>
      </c>
      <c r="AG924" t="s">
        <v>3149</v>
      </c>
      <c r="AH924" t="s">
        <v>7662</v>
      </c>
      <c r="AI924" t="s">
        <v>6982</v>
      </c>
      <c r="AJ924" t="s">
        <v>3149</v>
      </c>
      <c r="AK924">
        <v>1</v>
      </c>
      <c r="AL924" t="s">
        <v>4474</v>
      </c>
      <c r="AM924" t="s">
        <v>78</v>
      </c>
      <c r="AN924">
        <v>180400030803</v>
      </c>
      <c r="AO924" t="s">
        <v>78</v>
      </c>
      <c r="AP924">
        <v>100</v>
      </c>
      <c r="AQ924" t="s">
        <v>78</v>
      </c>
      <c r="AR924" t="s">
        <v>4430</v>
      </c>
      <c r="AS924" t="s">
        <v>4431</v>
      </c>
      <c r="AT924" t="s">
        <v>78</v>
      </c>
      <c r="AU924" t="s">
        <v>78</v>
      </c>
      <c r="AV924" t="s">
        <v>78</v>
      </c>
      <c r="AW924" t="s">
        <v>78</v>
      </c>
      <c r="AX924" t="s">
        <v>78</v>
      </c>
      <c r="AY924" t="s">
        <v>78</v>
      </c>
      <c r="AZ924" t="s">
        <v>78</v>
      </c>
      <c r="BA924" t="s">
        <v>78</v>
      </c>
      <c r="BB924" t="s">
        <v>78</v>
      </c>
      <c r="BC924" t="s">
        <v>78</v>
      </c>
      <c r="BD924" t="s">
        <v>55</v>
      </c>
      <c r="BE924" t="s">
        <v>78</v>
      </c>
      <c r="BF924" t="s">
        <v>78</v>
      </c>
      <c r="BG924" t="s">
        <v>78</v>
      </c>
      <c r="BH924" t="s">
        <v>78</v>
      </c>
      <c r="BI924" t="s">
        <v>78</v>
      </c>
      <c r="BJ924" t="s">
        <v>78</v>
      </c>
      <c r="BK924" t="s">
        <v>78</v>
      </c>
      <c r="BL924" t="s">
        <v>78</v>
      </c>
      <c r="BM924" t="s">
        <v>78</v>
      </c>
      <c r="BN924" t="s">
        <v>78</v>
      </c>
      <c r="BO924" t="s">
        <v>55</v>
      </c>
      <c r="BP924" t="s">
        <v>78</v>
      </c>
      <c r="BQ924" t="s">
        <v>4468</v>
      </c>
      <c r="BR924">
        <v>2003</v>
      </c>
      <c r="BS924" s="45">
        <v>40355</v>
      </c>
      <c r="BT924" s="45">
        <v>40355</v>
      </c>
    </row>
    <row r="925" spans="1:72" x14ac:dyDescent="0.25">
      <c r="A925">
        <v>922</v>
      </c>
      <c r="B925">
        <v>44185</v>
      </c>
      <c r="C925">
        <v>52228</v>
      </c>
      <c r="D925" t="s">
        <v>776</v>
      </c>
      <c r="E925" t="s">
        <v>7663</v>
      </c>
      <c r="F925">
        <v>2</v>
      </c>
      <c r="G925" t="s">
        <v>4420</v>
      </c>
      <c r="H925">
        <v>4</v>
      </c>
      <c r="I925" t="s">
        <v>4421</v>
      </c>
      <c r="J925">
        <v>2</v>
      </c>
      <c r="L925" t="s">
        <v>4434</v>
      </c>
      <c r="M925" t="s">
        <v>4434</v>
      </c>
      <c r="N925" t="s">
        <v>4423</v>
      </c>
      <c r="O925">
        <v>2110527</v>
      </c>
      <c r="P925">
        <v>6272368</v>
      </c>
      <c r="Q925">
        <v>3</v>
      </c>
      <c r="R925">
        <v>37.786900000000003</v>
      </c>
      <c r="S925">
        <v>-121.50109999999999</v>
      </c>
      <c r="T925" t="s">
        <v>648</v>
      </c>
      <c r="U925" t="s">
        <v>397</v>
      </c>
      <c r="V925" t="s">
        <v>87</v>
      </c>
      <c r="W925" t="s">
        <v>87</v>
      </c>
      <c r="X925" t="s">
        <v>4474</v>
      </c>
      <c r="Y925" t="s">
        <v>59</v>
      </c>
      <c r="Z925" t="s">
        <v>5217</v>
      </c>
      <c r="AA925" t="s">
        <v>780</v>
      </c>
      <c r="AC925">
        <v>40428</v>
      </c>
      <c r="AD925" t="s">
        <v>4476</v>
      </c>
      <c r="AE925" t="s">
        <v>3435</v>
      </c>
      <c r="AF925" t="s">
        <v>4960</v>
      </c>
      <c r="AG925" t="s">
        <v>777</v>
      </c>
      <c r="AH925" t="s">
        <v>7664</v>
      </c>
      <c r="AI925" t="s">
        <v>7665</v>
      </c>
      <c r="AJ925" t="s">
        <v>778</v>
      </c>
      <c r="AK925">
        <v>1</v>
      </c>
      <c r="AL925" t="s">
        <v>4474</v>
      </c>
      <c r="AM925" t="s">
        <v>78</v>
      </c>
      <c r="AN925">
        <v>180400030605</v>
      </c>
      <c r="AO925" t="s">
        <v>78</v>
      </c>
      <c r="AP925" t="s">
        <v>78</v>
      </c>
      <c r="AQ925" t="s">
        <v>78</v>
      </c>
      <c r="AR925" t="s">
        <v>4430</v>
      </c>
      <c r="AS925" t="s">
        <v>4431</v>
      </c>
      <c r="AT925" t="s">
        <v>78</v>
      </c>
      <c r="AU925" t="s">
        <v>78</v>
      </c>
      <c r="AV925" t="s">
        <v>55</v>
      </c>
      <c r="AW925" t="s">
        <v>78</v>
      </c>
      <c r="AX925" t="s">
        <v>78</v>
      </c>
      <c r="AY925" t="s">
        <v>78</v>
      </c>
      <c r="AZ925" t="s">
        <v>78</v>
      </c>
      <c r="BA925" t="s">
        <v>78</v>
      </c>
      <c r="BB925" t="s">
        <v>78</v>
      </c>
      <c r="BC925" t="s">
        <v>78</v>
      </c>
      <c r="BD925" t="s">
        <v>55</v>
      </c>
      <c r="BE925" t="s">
        <v>78</v>
      </c>
      <c r="BF925" t="s">
        <v>78</v>
      </c>
      <c r="BG925" t="s">
        <v>78</v>
      </c>
      <c r="BH925" t="s">
        <v>78</v>
      </c>
      <c r="BI925" t="s">
        <v>78</v>
      </c>
      <c r="BJ925" t="s">
        <v>78</v>
      </c>
      <c r="BK925" t="s">
        <v>78</v>
      </c>
      <c r="BL925" t="s">
        <v>55</v>
      </c>
      <c r="BM925" t="s">
        <v>78</v>
      </c>
      <c r="BN925" t="s">
        <v>55</v>
      </c>
      <c r="BO925" t="s">
        <v>55</v>
      </c>
      <c r="BP925" t="s">
        <v>78</v>
      </c>
      <c r="BQ925" t="s">
        <v>4468</v>
      </c>
      <c r="BR925">
        <v>1800</v>
      </c>
      <c r="BS925" s="45">
        <v>39923</v>
      </c>
      <c r="BT925" s="45">
        <v>40374</v>
      </c>
    </row>
    <row r="926" spans="1:72" x14ac:dyDescent="0.25">
      <c r="A926">
        <v>923</v>
      </c>
      <c r="B926">
        <v>46858</v>
      </c>
      <c r="C926">
        <v>54247</v>
      </c>
      <c r="D926" t="s">
        <v>2114</v>
      </c>
      <c r="E926" t="s">
        <v>7666</v>
      </c>
      <c r="F926">
        <v>3</v>
      </c>
      <c r="G926" t="s">
        <v>87</v>
      </c>
      <c r="H926">
        <v>4</v>
      </c>
      <c r="I926" t="s">
        <v>4421</v>
      </c>
      <c r="J926">
        <v>25</v>
      </c>
      <c r="L926" t="s">
        <v>4448</v>
      </c>
      <c r="M926" t="s">
        <v>4448</v>
      </c>
      <c r="N926" t="s">
        <v>4423</v>
      </c>
      <c r="O926">
        <v>2215349</v>
      </c>
      <c r="P926">
        <v>6273572</v>
      </c>
      <c r="Q926">
        <v>3</v>
      </c>
      <c r="R926">
        <v>38.074800000000003</v>
      </c>
      <c r="S926">
        <v>-121.5009</v>
      </c>
      <c r="T926" t="s">
        <v>1634</v>
      </c>
      <c r="U926" t="s">
        <v>2017</v>
      </c>
      <c r="V926" t="s">
        <v>87</v>
      </c>
      <c r="W926" t="s">
        <v>87</v>
      </c>
      <c r="X926" t="s">
        <v>4474</v>
      </c>
      <c r="Y926" t="s">
        <v>59</v>
      </c>
      <c r="Z926" t="s">
        <v>4334</v>
      </c>
      <c r="AA926" t="s">
        <v>2112</v>
      </c>
      <c r="AB926" t="s">
        <v>7667</v>
      </c>
      <c r="AC926">
        <v>40885</v>
      </c>
      <c r="AD926" t="s">
        <v>4476</v>
      </c>
      <c r="AE926" t="s">
        <v>3435</v>
      </c>
      <c r="AF926" t="s">
        <v>4927</v>
      </c>
      <c r="AG926" t="s">
        <v>2111</v>
      </c>
      <c r="AH926" t="s">
        <v>7668</v>
      </c>
      <c r="AI926" t="s">
        <v>5761</v>
      </c>
      <c r="AJ926" t="s">
        <v>2111</v>
      </c>
      <c r="AK926">
        <v>1</v>
      </c>
      <c r="AL926" t="s">
        <v>4474</v>
      </c>
      <c r="AM926" t="s">
        <v>78</v>
      </c>
      <c r="AN926">
        <v>180400030906</v>
      </c>
      <c r="AO926" t="s">
        <v>78</v>
      </c>
      <c r="AP926">
        <v>625</v>
      </c>
      <c r="AQ926" t="s">
        <v>78</v>
      </c>
      <c r="AR926" t="s">
        <v>4430</v>
      </c>
      <c r="AS926" t="s">
        <v>4431</v>
      </c>
      <c r="AT926" t="s">
        <v>78</v>
      </c>
      <c r="AU926" t="s">
        <v>78</v>
      </c>
      <c r="AV926" t="s">
        <v>78</v>
      </c>
      <c r="AW926" t="s">
        <v>78</v>
      </c>
      <c r="AX926" t="s">
        <v>78</v>
      </c>
      <c r="AY926" t="s">
        <v>78</v>
      </c>
      <c r="AZ926" t="s">
        <v>78</v>
      </c>
      <c r="BA926" t="s">
        <v>78</v>
      </c>
      <c r="BB926" t="s">
        <v>78</v>
      </c>
      <c r="BC926" t="s">
        <v>78</v>
      </c>
      <c r="BD926" t="s">
        <v>55</v>
      </c>
      <c r="BE926" t="s">
        <v>78</v>
      </c>
      <c r="BF926" t="s">
        <v>78</v>
      </c>
      <c r="BG926" t="s">
        <v>78</v>
      </c>
      <c r="BH926" t="s">
        <v>78</v>
      </c>
      <c r="BI926" t="s">
        <v>78</v>
      </c>
      <c r="BJ926" t="s">
        <v>78</v>
      </c>
      <c r="BK926" t="s">
        <v>78</v>
      </c>
      <c r="BL926" t="s">
        <v>78</v>
      </c>
      <c r="BM926" t="s">
        <v>78</v>
      </c>
      <c r="BN926" t="s">
        <v>55</v>
      </c>
      <c r="BO926" t="s">
        <v>55</v>
      </c>
      <c r="BP926" t="s">
        <v>78</v>
      </c>
      <c r="BQ926" t="s">
        <v>4468</v>
      </c>
      <c r="BR926">
        <v>1800</v>
      </c>
      <c r="BS926" s="45">
        <v>40359</v>
      </c>
      <c r="BT926" s="45">
        <v>40885</v>
      </c>
    </row>
    <row r="927" spans="1:72" x14ac:dyDescent="0.25">
      <c r="A927">
        <v>924</v>
      </c>
      <c r="B927">
        <v>46407</v>
      </c>
      <c r="C927">
        <v>53788</v>
      </c>
      <c r="D927" t="s">
        <v>1492</v>
      </c>
      <c r="E927" t="s">
        <v>7669</v>
      </c>
      <c r="F927">
        <v>1</v>
      </c>
      <c r="G927" t="s">
        <v>87</v>
      </c>
      <c r="H927">
        <v>4</v>
      </c>
      <c r="I927" t="s">
        <v>4421</v>
      </c>
      <c r="J927">
        <v>8</v>
      </c>
      <c r="L927" t="s">
        <v>4434</v>
      </c>
      <c r="N927" t="s">
        <v>4423</v>
      </c>
      <c r="O927">
        <v>2170008</v>
      </c>
      <c r="P927">
        <v>6254038</v>
      </c>
      <c r="Q927">
        <v>3</v>
      </c>
      <c r="R927">
        <v>37.9497</v>
      </c>
      <c r="S927">
        <v>-121.5669</v>
      </c>
      <c r="U927" t="s">
        <v>397</v>
      </c>
      <c r="V927" t="s">
        <v>87</v>
      </c>
      <c r="W927" t="s">
        <v>87</v>
      </c>
      <c r="X927" t="s">
        <v>4474</v>
      </c>
      <c r="Y927" t="s">
        <v>59</v>
      </c>
      <c r="Z927" t="s">
        <v>4242</v>
      </c>
      <c r="AA927" t="s">
        <v>1488</v>
      </c>
      <c r="AB927" t="s">
        <v>7670</v>
      </c>
      <c r="AC927">
        <v>40843</v>
      </c>
      <c r="AD927" t="s">
        <v>4476</v>
      </c>
      <c r="AE927" t="s">
        <v>3435</v>
      </c>
      <c r="AF927" t="s">
        <v>4960</v>
      </c>
      <c r="AG927" t="s">
        <v>1485</v>
      </c>
      <c r="AH927" t="s">
        <v>7671</v>
      </c>
      <c r="AI927" t="s">
        <v>7672</v>
      </c>
      <c r="AJ927" t="s">
        <v>1486</v>
      </c>
      <c r="AK927">
        <v>1</v>
      </c>
      <c r="AL927" t="s">
        <v>4474</v>
      </c>
      <c r="AM927" t="s">
        <v>78</v>
      </c>
      <c r="AN927">
        <v>180400030605</v>
      </c>
      <c r="AO927" t="s">
        <v>78</v>
      </c>
      <c r="AP927" t="s">
        <v>78</v>
      </c>
      <c r="AQ927" t="s">
        <v>78</v>
      </c>
      <c r="AR927" t="s">
        <v>4430</v>
      </c>
      <c r="AS927" t="s">
        <v>4431</v>
      </c>
      <c r="AT927" t="s">
        <v>78</v>
      </c>
      <c r="AU927" t="s">
        <v>78</v>
      </c>
      <c r="AV927" t="s">
        <v>78</v>
      </c>
      <c r="AW927" t="s">
        <v>78</v>
      </c>
      <c r="AX927" t="s">
        <v>78</v>
      </c>
      <c r="AY927" t="s">
        <v>55</v>
      </c>
      <c r="AZ927" t="s">
        <v>78</v>
      </c>
      <c r="BA927" t="s">
        <v>78</v>
      </c>
      <c r="BB927" t="s">
        <v>78</v>
      </c>
      <c r="BC927" t="s">
        <v>78</v>
      </c>
      <c r="BD927" t="s">
        <v>78</v>
      </c>
      <c r="BE927" t="s">
        <v>78</v>
      </c>
      <c r="BF927" t="s">
        <v>78</v>
      </c>
      <c r="BG927" t="s">
        <v>78</v>
      </c>
      <c r="BH927" t="s">
        <v>78</v>
      </c>
      <c r="BI927" t="s">
        <v>78</v>
      </c>
      <c r="BJ927" t="s">
        <v>78</v>
      </c>
      <c r="BK927" t="s">
        <v>78</v>
      </c>
      <c r="BL927" t="s">
        <v>78</v>
      </c>
      <c r="BM927" t="s">
        <v>78</v>
      </c>
      <c r="BN927" t="s">
        <v>55</v>
      </c>
      <c r="BO927" t="s">
        <v>55</v>
      </c>
      <c r="BP927" t="s">
        <v>78</v>
      </c>
      <c r="BQ927" t="s">
        <v>4468</v>
      </c>
      <c r="BR927">
        <v>1800</v>
      </c>
      <c r="BS927" s="45">
        <v>40359</v>
      </c>
      <c r="BT927" s="45">
        <v>40843</v>
      </c>
    </row>
    <row r="928" spans="1:72" x14ac:dyDescent="0.25">
      <c r="A928">
        <v>925</v>
      </c>
      <c r="B928">
        <v>43782</v>
      </c>
      <c r="C928">
        <v>52437</v>
      </c>
      <c r="D928" t="s">
        <v>2431</v>
      </c>
      <c r="E928" t="s">
        <v>7673</v>
      </c>
      <c r="F928">
        <v>2</v>
      </c>
      <c r="G928" t="s">
        <v>87</v>
      </c>
      <c r="H928">
        <v>3</v>
      </c>
      <c r="I928" t="s">
        <v>4421</v>
      </c>
      <c r="J928">
        <v>23</v>
      </c>
      <c r="L928" t="s">
        <v>4434</v>
      </c>
      <c r="M928" t="s">
        <v>4434</v>
      </c>
      <c r="N928" t="s">
        <v>4423</v>
      </c>
      <c r="O928">
        <v>2188224</v>
      </c>
      <c r="P928">
        <v>6238666</v>
      </c>
      <c r="Q928">
        <v>3</v>
      </c>
      <c r="R928">
        <v>37.999200000000002</v>
      </c>
      <c r="S928">
        <v>-121.621</v>
      </c>
      <c r="T928" t="s">
        <v>2434</v>
      </c>
      <c r="U928" t="s">
        <v>2433</v>
      </c>
      <c r="V928" t="s">
        <v>87</v>
      </c>
      <c r="W928" t="s">
        <v>87</v>
      </c>
      <c r="X928" t="s">
        <v>4474</v>
      </c>
      <c r="Y928" t="s">
        <v>94</v>
      </c>
      <c r="Z928" t="s">
        <v>4242</v>
      </c>
      <c r="AA928" t="s">
        <v>2435</v>
      </c>
      <c r="AB928" t="s">
        <v>7674</v>
      </c>
      <c r="AC928">
        <v>40415</v>
      </c>
      <c r="AD928" t="s">
        <v>4476</v>
      </c>
      <c r="AE928" t="s">
        <v>3435</v>
      </c>
      <c r="AF928" t="s">
        <v>4574</v>
      </c>
      <c r="AG928" t="s">
        <v>2432</v>
      </c>
      <c r="AH928" t="s">
        <v>7675</v>
      </c>
      <c r="AI928" t="s">
        <v>7676</v>
      </c>
      <c r="AJ928" t="s">
        <v>2432</v>
      </c>
      <c r="AK928">
        <v>1</v>
      </c>
      <c r="AL928" t="s">
        <v>4474</v>
      </c>
      <c r="AM928" t="s">
        <v>78</v>
      </c>
      <c r="AN928">
        <v>180400030803</v>
      </c>
      <c r="AO928" t="s">
        <v>78</v>
      </c>
      <c r="AP928">
        <v>466</v>
      </c>
      <c r="AQ928" t="s">
        <v>78</v>
      </c>
      <c r="AR928" t="s">
        <v>4430</v>
      </c>
      <c r="AS928" t="s">
        <v>4431</v>
      </c>
      <c r="AT928" t="s">
        <v>78</v>
      </c>
      <c r="AU928" t="s">
        <v>78</v>
      </c>
      <c r="AV928" t="s">
        <v>78</v>
      </c>
      <c r="AW928" t="s">
        <v>78</v>
      </c>
      <c r="AX928" t="s">
        <v>78</v>
      </c>
      <c r="AY928" t="s">
        <v>78</v>
      </c>
      <c r="AZ928" t="s">
        <v>78</v>
      </c>
      <c r="BA928" t="s">
        <v>78</v>
      </c>
      <c r="BB928" t="s">
        <v>78</v>
      </c>
      <c r="BC928" t="s">
        <v>78</v>
      </c>
      <c r="BD928" t="s">
        <v>55</v>
      </c>
      <c r="BE928" t="s">
        <v>78</v>
      </c>
      <c r="BF928" t="s">
        <v>78</v>
      </c>
      <c r="BG928" t="s">
        <v>78</v>
      </c>
      <c r="BH928" t="s">
        <v>78</v>
      </c>
      <c r="BI928" t="s">
        <v>78</v>
      </c>
      <c r="BJ928" t="s">
        <v>78</v>
      </c>
      <c r="BK928" t="s">
        <v>78</v>
      </c>
      <c r="BL928" t="s">
        <v>78</v>
      </c>
      <c r="BM928" t="s">
        <v>78</v>
      </c>
      <c r="BN928" t="s">
        <v>55</v>
      </c>
      <c r="BO928" t="s">
        <v>55</v>
      </c>
      <c r="BP928" t="s">
        <v>78</v>
      </c>
      <c r="BQ928" t="s">
        <v>4432</v>
      </c>
      <c r="BR928">
        <v>1914</v>
      </c>
      <c r="BS928" s="45">
        <v>40361</v>
      </c>
      <c r="BT928" s="45">
        <v>40361</v>
      </c>
    </row>
    <row r="929" spans="1:72" x14ac:dyDescent="0.25">
      <c r="A929">
        <v>926</v>
      </c>
      <c r="B929">
        <v>45534</v>
      </c>
      <c r="C929">
        <v>53162</v>
      </c>
      <c r="D929" t="s">
        <v>1064</v>
      </c>
      <c r="E929" t="s">
        <v>7677</v>
      </c>
      <c r="F929">
        <v>3</v>
      </c>
      <c r="G929" t="s">
        <v>87</v>
      </c>
      <c r="H929">
        <v>4</v>
      </c>
      <c r="I929" t="s">
        <v>4421</v>
      </c>
      <c r="J929">
        <v>29</v>
      </c>
      <c r="L929" t="s">
        <v>4422</v>
      </c>
      <c r="N929" t="s">
        <v>4423</v>
      </c>
      <c r="O929">
        <v>2218989</v>
      </c>
      <c r="P929">
        <v>6256369</v>
      </c>
      <c r="Q929">
        <v>3</v>
      </c>
      <c r="R929">
        <v>38.084200000000003</v>
      </c>
      <c r="S929">
        <v>-121.5608</v>
      </c>
      <c r="U929" t="s">
        <v>5349</v>
      </c>
      <c r="V929" t="s">
        <v>87</v>
      </c>
      <c r="W929" t="s">
        <v>87</v>
      </c>
      <c r="X929" t="s">
        <v>4474</v>
      </c>
      <c r="Y929" t="s">
        <v>59</v>
      </c>
      <c r="Z929" t="s">
        <v>4342</v>
      </c>
      <c r="AA929" t="s">
        <v>1034</v>
      </c>
      <c r="AB929" t="s">
        <v>7678</v>
      </c>
      <c r="AC929">
        <v>40737</v>
      </c>
      <c r="AD929" t="s">
        <v>4476</v>
      </c>
      <c r="AE929" t="s">
        <v>3435</v>
      </c>
      <c r="AF929" t="s">
        <v>4927</v>
      </c>
      <c r="AG929" t="s">
        <v>1032</v>
      </c>
      <c r="AH929" t="s">
        <v>7679</v>
      </c>
      <c r="AI929" t="s">
        <v>7680</v>
      </c>
      <c r="AJ929" t="s">
        <v>1033</v>
      </c>
      <c r="AK929">
        <v>1</v>
      </c>
      <c r="AL929" t="s">
        <v>4474</v>
      </c>
      <c r="AM929" t="s">
        <v>78</v>
      </c>
      <c r="AN929">
        <v>180400030906</v>
      </c>
      <c r="AO929" t="s">
        <v>78</v>
      </c>
      <c r="AP929">
        <v>93.8</v>
      </c>
      <c r="AQ929" t="s">
        <v>78</v>
      </c>
      <c r="AR929" t="s">
        <v>4430</v>
      </c>
      <c r="AS929" t="s">
        <v>4431</v>
      </c>
      <c r="AT929" t="s">
        <v>78</v>
      </c>
      <c r="AU929" t="s">
        <v>78</v>
      </c>
      <c r="AV929" t="s">
        <v>78</v>
      </c>
      <c r="AW929" t="s">
        <v>78</v>
      </c>
      <c r="AX929" t="s">
        <v>78</v>
      </c>
      <c r="AY929" t="s">
        <v>55</v>
      </c>
      <c r="AZ929" t="s">
        <v>78</v>
      </c>
      <c r="BA929" t="s">
        <v>78</v>
      </c>
      <c r="BB929" t="s">
        <v>78</v>
      </c>
      <c r="BC929" t="s">
        <v>78</v>
      </c>
      <c r="BD929" t="s">
        <v>55</v>
      </c>
      <c r="BE929" t="s">
        <v>78</v>
      </c>
      <c r="BF929" t="s">
        <v>78</v>
      </c>
      <c r="BG929" t="s">
        <v>78</v>
      </c>
      <c r="BH929" t="s">
        <v>78</v>
      </c>
      <c r="BI929" t="s">
        <v>78</v>
      </c>
      <c r="BJ929" t="s">
        <v>78</v>
      </c>
      <c r="BK929" t="s">
        <v>78</v>
      </c>
      <c r="BL929" t="s">
        <v>78</v>
      </c>
      <c r="BM929" t="s">
        <v>78</v>
      </c>
      <c r="BN929" t="s">
        <v>55</v>
      </c>
      <c r="BO929" t="s">
        <v>55</v>
      </c>
      <c r="BP929" t="s">
        <v>78</v>
      </c>
      <c r="BQ929" t="s">
        <v>4468</v>
      </c>
      <c r="BR929">
        <v>1800</v>
      </c>
      <c r="BS929" s="45">
        <v>40359</v>
      </c>
      <c r="BT929" s="45">
        <v>40359</v>
      </c>
    </row>
    <row r="930" spans="1:72" x14ac:dyDescent="0.25">
      <c r="A930">
        <v>927</v>
      </c>
      <c r="B930">
        <v>45546</v>
      </c>
      <c r="C930">
        <v>53174</v>
      </c>
      <c r="D930" t="s">
        <v>974</v>
      </c>
      <c r="E930" t="s">
        <v>7681</v>
      </c>
      <c r="F930">
        <v>3</v>
      </c>
      <c r="G930" t="s">
        <v>87</v>
      </c>
      <c r="H930">
        <v>4</v>
      </c>
      <c r="I930" t="s">
        <v>4421</v>
      </c>
      <c r="J930">
        <v>27</v>
      </c>
      <c r="L930" t="s">
        <v>4448</v>
      </c>
      <c r="N930" t="s">
        <v>4423</v>
      </c>
      <c r="O930">
        <v>2220588</v>
      </c>
      <c r="P930">
        <v>6265506</v>
      </c>
      <c r="Q930">
        <v>3</v>
      </c>
      <c r="R930">
        <v>38.088900000000002</v>
      </c>
      <c r="S930">
        <v>-121.5291</v>
      </c>
      <c r="T930" t="s">
        <v>128</v>
      </c>
      <c r="U930" t="s">
        <v>5349</v>
      </c>
      <c r="V930" t="s">
        <v>87</v>
      </c>
      <c r="W930" t="s">
        <v>87</v>
      </c>
      <c r="X930" t="s">
        <v>4474</v>
      </c>
      <c r="Y930" t="s">
        <v>59</v>
      </c>
      <c r="Z930" t="s">
        <v>4342</v>
      </c>
      <c r="AA930" t="s">
        <v>967</v>
      </c>
      <c r="AB930" t="s">
        <v>7682</v>
      </c>
      <c r="AC930">
        <v>40737</v>
      </c>
      <c r="AD930" t="s">
        <v>4476</v>
      </c>
      <c r="AE930" t="s">
        <v>3435</v>
      </c>
      <c r="AF930" t="s">
        <v>4927</v>
      </c>
      <c r="AG930" t="s">
        <v>963</v>
      </c>
      <c r="AH930" t="s">
        <v>7683</v>
      </c>
      <c r="AI930" t="s">
        <v>5694</v>
      </c>
      <c r="AJ930" t="s">
        <v>964</v>
      </c>
      <c r="AK930">
        <v>1</v>
      </c>
      <c r="AL930" t="s">
        <v>4474</v>
      </c>
      <c r="AM930" t="s">
        <v>78</v>
      </c>
      <c r="AN930">
        <v>180400030906</v>
      </c>
      <c r="AO930" t="s">
        <v>78</v>
      </c>
      <c r="AP930">
        <v>98.4</v>
      </c>
      <c r="AQ930" t="s">
        <v>78</v>
      </c>
      <c r="AR930" t="s">
        <v>4430</v>
      </c>
      <c r="AS930" t="s">
        <v>4431</v>
      </c>
      <c r="AT930" t="s">
        <v>78</v>
      </c>
      <c r="AU930" t="s">
        <v>78</v>
      </c>
      <c r="AV930" t="s">
        <v>78</v>
      </c>
      <c r="AW930" t="s">
        <v>78</v>
      </c>
      <c r="AX930" t="s">
        <v>78</v>
      </c>
      <c r="AY930" t="s">
        <v>78</v>
      </c>
      <c r="AZ930" t="s">
        <v>78</v>
      </c>
      <c r="BA930" t="s">
        <v>78</v>
      </c>
      <c r="BB930" t="s">
        <v>78</v>
      </c>
      <c r="BC930" t="s">
        <v>78</v>
      </c>
      <c r="BD930" t="s">
        <v>55</v>
      </c>
      <c r="BE930" t="s">
        <v>78</v>
      </c>
      <c r="BF930" t="s">
        <v>78</v>
      </c>
      <c r="BG930" t="s">
        <v>78</v>
      </c>
      <c r="BH930" t="s">
        <v>78</v>
      </c>
      <c r="BI930" t="s">
        <v>78</v>
      </c>
      <c r="BJ930" t="s">
        <v>78</v>
      </c>
      <c r="BK930" t="s">
        <v>78</v>
      </c>
      <c r="BL930" t="s">
        <v>78</v>
      </c>
      <c r="BM930" t="s">
        <v>78</v>
      </c>
      <c r="BN930" t="s">
        <v>55</v>
      </c>
      <c r="BO930" t="s">
        <v>55</v>
      </c>
      <c r="BP930" t="s">
        <v>78</v>
      </c>
      <c r="BQ930" t="s">
        <v>4468</v>
      </c>
      <c r="BR930">
        <v>1800</v>
      </c>
      <c r="BS930" s="45">
        <v>40359</v>
      </c>
      <c r="BT930" s="45">
        <v>40737</v>
      </c>
    </row>
    <row r="931" spans="1:72" x14ac:dyDescent="0.25">
      <c r="A931">
        <v>928</v>
      </c>
      <c r="B931">
        <v>43495</v>
      </c>
      <c r="C931">
        <v>51458</v>
      </c>
      <c r="D931" t="s">
        <v>638</v>
      </c>
      <c r="E931" t="s">
        <v>7684</v>
      </c>
      <c r="F931">
        <v>1</v>
      </c>
      <c r="G931" t="s">
        <v>87</v>
      </c>
      <c r="H931">
        <v>5</v>
      </c>
      <c r="I931" t="s">
        <v>4421</v>
      </c>
      <c r="J931">
        <v>6</v>
      </c>
      <c r="K931" t="s">
        <v>4520</v>
      </c>
      <c r="L931" t="s">
        <v>4422</v>
      </c>
      <c r="M931" t="s">
        <v>4448</v>
      </c>
      <c r="N931" t="s">
        <v>4423</v>
      </c>
      <c r="O931">
        <v>2175973</v>
      </c>
      <c r="P931">
        <v>6283536</v>
      </c>
      <c r="Q931">
        <v>3</v>
      </c>
      <c r="R931">
        <v>37.966900000000003</v>
      </c>
      <c r="S931">
        <v>-121.4648</v>
      </c>
      <c r="T931" t="s">
        <v>57</v>
      </c>
      <c r="U931" t="s">
        <v>641</v>
      </c>
      <c r="V931" t="s">
        <v>87</v>
      </c>
      <c r="W931" t="s">
        <v>87</v>
      </c>
      <c r="X931" t="s">
        <v>4474</v>
      </c>
      <c r="Y931" t="s">
        <v>59</v>
      </c>
      <c r="Z931" t="s">
        <v>4853</v>
      </c>
      <c r="AA931" t="s">
        <v>642</v>
      </c>
      <c r="AC931">
        <v>40303</v>
      </c>
      <c r="AD931" t="s">
        <v>4476</v>
      </c>
      <c r="AE931" t="s">
        <v>3435</v>
      </c>
      <c r="AF931" t="s">
        <v>4870</v>
      </c>
      <c r="AG931" t="s">
        <v>639</v>
      </c>
      <c r="AH931" t="s">
        <v>7685</v>
      </c>
      <c r="AI931" t="s">
        <v>7686</v>
      </c>
      <c r="AJ931" t="s">
        <v>640</v>
      </c>
      <c r="AK931">
        <v>1</v>
      </c>
      <c r="AL931" t="s">
        <v>4474</v>
      </c>
      <c r="AM931" t="s">
        <v>78</v>
      </c>
      <c r="AN931">
        <v>180400030504</v>
      </c>
      <c r="AO931" t="s">
        <v>78</v>
      </c>
      <c r="AP931">
        <v>117</v>
      </c>
      <c r="AQ931" t="s">
        <v>78</v>
      </c>
      <c r="AR931" t="s">
        <v>4430</v>
      </c>
      <c r="AS931" t="s">
        <v>4431</v>
      </c>
      <c r="AT931" t="s">
        <v>78</v>
      </c>
      <c r="AU931" t="s">
        <v>78</v>
      </c>
      <c r="AV931" t="s">
        <v>78</v>
      </c>
      <c r="AW931" t="s">
        <v>78</v>
      </c>
      <c r="AX931" t="s">
        <v>78</v>
      </c>
      <c r="AY931" t="s">
        <v>78</v>
      </c>
      <c r="AZ931" t="s">
        <v>78</v>
      </c>
      <c r="BA931" t="s">
        <v>78</v>
      </c>
      <c r="BB931" t="s">
        <v>78</v>
      </c>
      <c r="BC931" t="s">
        <v>78</v>
      </c>
      <c r="BD931" t="s">
        <v>55</v>
      </c>
      <c r="BE931" t="s">
        <v>78</v>
      </c>
      <c r="BF931" t="s">
        <v>78</v>
      </c>
      <c r="BG931" t="s">
        <v>78</v>
      </c>
      <c r="BH931" t="s">
        <v>78</v>
      </c>
      <c r="BI931" t="s">
        <v>78</v>
      </c>
      <c r="BJ931" t="s">
        <v>78</v>
      </c>
      <c r="BK931" t="s">
        <v>78</v>
      </c>
      <c r="BL931" t="s">
        <v>78</v>
      </c>
      <c r="BM931" t="s">
        <v>78</v>
      </c>
      <c r="BN931" t="s">
        <v>78</v>
      </c>
      <c r="BO931" t="s">
        <v>55</v>
      </c>
      <c r="BP931" t="s">
        <v>78</v>
      </c>
      <c r="BQ931" t="s">
        <v>4468</v>
      </c>
      <c r="BR931">
        <v>1800</v>
      </c>
      <c r="BS931" s="45">
        <v>39917</v>
      </c>
      <c r="BT931" s="45">
        <v>39917</v>
      </c>
    </row>
    <row r="932" spans="1:72" x14ac:dyDescent="0.25">
      <c r="A932">
        <v>929</v>
      </c>
      <c r="B932">
        <v>46421</v>
      </c>
      <c r="C932">
        <v>53803</v>
      </c>
      <c r="D932" t="s">
        <v>1892</v>
      </c>
      <c r="E932" t="s">
        <v>7687</v>
      </c>
      <c r="F932">
        <v>5</v>
      </c>
      <c r="G932" t="s">
        <v>87</v>
      </c>
      <c r="H932">
        <v>5</v>
      </c>
      <c r="I932" t="s">
        <v>4421</v>
      </c>
      <c r="J932">
        <v>34</v>
      </c>
      <c r="N932" t="s">
        <v>4423</v>
      </c>
      <c r="O932">
        <v>2274012</v>
      </c>
      <c r="P932">
        <v>6297546</v>
      </c>
      <c r="Q932">
        <v>3</v>
      </c>
      <c r="R932">
        <v>38.236499999999999</v>
      </c>
      <c r="S932">
        <v>-121.4196</v>
      </c>
      <c r="T932" t="s">
        <v>7688</v>
      </c>
      <c r="U932" t="s">
        <v>306</v>
      </c>
      <c r="V932" t="s">
        <v>87</v>
      </c>
      <c r="W932" t="s">
        <v>87</v>
      </c>
      <c r="X932" t="s">
        <v>4474</v>
      </c>
      <c r="Y932" t="s">
        <v>59</v>
      </c>
      <c r="Z932" t="s">
        <v>4859</v>
      </c>
      <c r="AA932" t="s">
        <v>7689</v>
      </c>
      <c r="AB932" t="s">
        <v>7690</v>
      </c>
      <c r="AC932">
        <v>40844</v>
      </c>
      <c r="AD932" t="s">
        <v>4476</v>
      </c>
      <c r="AE932" t="s">
        <v>4558</v>
      </c>
      <c r="AF932" t="s">
        <v>5046</v>
      </c>
      <c r="AG932" t="s">
        <v>1893</v>
      </c>
      <c r="AH932" t="s">
        <v>7691</v>
      </c>
      <c r="AI932" t="s">
        <v>7692</v>
      </c>
      <c r="AJ932" t="s">
        <v>7693</v>
      </c>
      <c r="AK932">
        <v>1</v>
      </c>
      <c r="AL932" t="s">
        <v>4474</v>
      </c>
      <c r="AM932" t="s">
        <v>78</v>
      </c>
      <c r="AN932">
        <v>180400121102</v>
      </c>
      <c r="AO932" t="s">
        <v>78</v>
      </c>
      <c r="AP932">
        <v>67</v>
      </c>
      <c r="AQ932" t="s">
        <v>78</v>
      </c>
      <c r="AR932" t="s">
        <v>4430</v>
      </c>
      <c r="AS932" t="s">
        <v>4431</v>
      </c>
      <c r="AT932" t="s">
        <v>78</v>
      </c>
      <c r="AU932" t="s">
        <v>78</v>
      </c>
      <c r="AV932" t="s">
        <v>78</v>
      </c>
      <c r="AW932" t="s">
        <v>78</v>
      </c>
      <c r="AX932" t="s">
        <v>78</v>
      </c>
      <c r="AY932" t="s">
        <v>78</v>
      </c>
      <c r="AZ932" t="s">
        <v>78</v>
      </c>
      <c r="BA932" t="s">
        <v>78</v>
      </c>
      <c r="BB932" t="s">
        <v>78</v>
      </c>
      <c r="BC932" t="s">
        <v>78</v>
      </c>
      <c r="BD932" t="s">
        <v>55</v>
      </c>
      <c r="BE932" t="s">
        <v>78</v>
      </c>
      <c r="BF932" t="s">
        <v>78</v>
      </c>
      <c r="BG932" t="s">
        <v>78</v>
      </c>
      <c r="BH932" t="s">
        <v>78</v>
      </c>
      <c r="BI932" t="s">
        <v>78</v>
      </c>
      <c r="BJ932" t="s">
        <v>78</v>
      </c>
      <c r="BK932" t="s">
        <v>78</v>
      </c>
      <c r="BL932" t="s">
        <v>78</v>
      </c>
      <c r="BM932" t="s">
        <v>78</v>
      </c>
      <c r="BN932" t="s">
        <v>55</v>
      </c>
      <c r="BO932" t="s">
        <v>55</v>
      </c>
      <c r="BP932" t="s">
        <v>78</v>
      </c>
      <c r="BQ932" t="s">
        <v>4468</v>
      </c>
      <c r="BR932">
        <v>1800</v>
      </c>
      <c r="BS932" s="45">
        <v>40358</v>
      </c>
      <c r="BT932" s="45">
        <v>40844</v>
      </c>
    </row>
    <row r="933" spans="1:72" x14ac:dyDescent="0.25">
      <c r="A933">
        <v>930</v>
      </c>
      <c r="B933">
        <v>45313</v>
      </c>
      <c r="C933">
        <v>51510</v>
      </c>
      <c r="D933" t="s">
        <v>689</v>
      </c>
      <c r="E933" t="s">
        <v>7694</v>
      </c>
      <c r="F933">
        <v>1</v>
      </c>
      <c r="G933" t="s">
        <v>87</v>
      </c>
      <c r="H933">
        <v>5</v>
      </c>
      <c r="I933" t="s">
        <v>4421</v>
      </c>
      <c r="J933">
        <v>34</v>
      </c>
      <c r="L933" t="s">
        <v>4435</v>
      </c>
      <c r="M933" t="s">
        <v>4422</v>
      </c>
      <c r="N933" t="s">
        <v>4423</v>
      </c>
      <c r="O933">
        <v>2146760</v>
      </c>
      <c r="P933">
        <v>6300039</v>
      </c>
      <c r="Q933">
        <v>3</v>
      </c>
      <c r="R933">
        <v>37.887099999999997</v>
      </c>
      <c r="S933">
        <v>-121.4066</v>
      </c>
      <c r="T933" t="s">
        <v>596</v>
      </c>
      <c r="U933" t="s">
        <v>692</v>
      </c>
      <c r="V933" t="s">
        <v>87</v>
      </c>
      <c r="W933" t="s">
        <v>87</v>
      </c>
      <c r="X933" t="s">
        <v>4474</v>
      </c>
      <c r="Y933" t="s">
        <v>59</v>
      </c>
      <c r="Z933" t="s">
        <v>4853</v>
      </c>
      <c r="AA933" t="s">
        <v>693</v>
      </c>
      <c r="AB933" t="s">
        <v>690</v>
      </c>
      <c r="AC933">
        <v>40373</v>
      </c>
      <c r="AD933" t="s">
        <v>4476</v>
      </c>
      <c r="AE933" t="s">
        <v>3435</v>
      </c>
      <c r="AF933" t="s">
        <v>4905</v>
      </c>
      <c r="AG933" t="s">
        <v>690</v>
      </c>
      <c r="AH933" t="s">
        <v>7695</v>
      </c>
      <c r="AI933" t="s">
        <v>7696</v>
      </c>
      <c r="AJ933" t="s">
        <v>691</v>
      </c>
      <c r="AK933">
        <v>1</v>
      </c>
      <c r="AL933" t="s">
        <v>4474</v>
      </c>
      <c r="AM933" t="s">
        <v>78</v>
      </c>
      <c r="AN933">
        <v>180400030502</v>
      </c>
      <c r="AO933" t="s">
        <v>78</v>
      </c>
      <c r="AP933">
        <v>156.6</v>
      </c>
      <c r="AQ933" t="s">
        <v>78</v>
      </c>
      <c r="AR933" t="s">
        <v>4430</v>
      </c>
      <c r="AS933" t="s">
        <v>4431</v>
      </c>
      <c r="AT933" t="s">
        <v>78</v>
      </c>
      <c r="AU933" t="s">
        <v>78</v>
      </c>
      <c r="AV933" t="s">
        <v>78</v>
      </c>
      <c r="AW933" t="s">
        <v>78</v>
      </c>
      <c r="AX933" t="s">
        <v>78</v>
      </c>
      <c r="AY933" t="s">
        <v>78</v>
      </c>
      <c r="AZ933" t="s">
        <v>78</v>
      </c>
      <c r="BA933" t="s">
        <v>78</v>
      </c>
      <c r="BB933" t="s">
        <v>78</v>
      </c>
      <c r="BC933" t="s">
        <v>78</v>
      </c>
      <c r="BD933" t="s">
        <v>55</v>
      </c>
      <c r="BE933" t="s">
        <v>78</v>
      </c>
      <c r="BF933" t="s">
        <v>78</v>
      </c>
      <c r="BG933" t="s">
        <v>78</v>
      </c>
      <c r="BH933" t="s">
        <v>78</v>
      </c>
      <c r="BI933" t="s">
        <v>78</v>
      </c>
      <c r="BJ933" t="s">
        <v>78</v>
      </c>
      <c r="BK933" t="s">
        <v>78</v>
      </c>
      <c r="BL933" t="s">
        <v>78</v>
      </c>
      <c r="BM933" t="s">
        <v>78</v>
      </c>
      <c r="BN933" t="s">
        <v>55</v>
      </c>
      <c r="BO933" t="s">
        <v>55</v>
      </c>
      <c r="BP933" t="s">
        <v>78</v>
      </c>
      <c r="BQ933" t="s">
        <v>4468</v>
      </c>
      <c r="BR933">
        <v>1800</v>
      </c>
      <c r="BS933" s="45">
        <v>39924</v>
      </c>
      <c r="BT933" s="45">
        <v>39924</v>
      </c>
    </row>
    <row r="934" spans="1:72" x14ac:dyDescent="0.25">
      <c r="A934">
        <v>931</v>
      </c>
      <c r="B934">
        <v>46434</v>
      </c>
      <c r="C934">
        <v>53817</v>
      </c>
      <c r="D934" t="s">
        <v>2057</v>
      </c>
      <c r="E934" t="s">
        <v>7697</v>
      </c>
      <c r="F934">
        <v>3</v>
      </c>
      <c r="G934" t="s">
        <v>87</v>
      </c>
      <c r="H934">
        <v>5</v>
      </c>
      <c r="I934" t="s">
        <v>4421</v>
      </c>
      <c r="J934">
        <v>27</v>
      </c>
      <c r="L934" t="s">
        <v>4435</v>
      </c>
      <c r="M934" t="s">
        <v>4448</v>
      </c>
      <c r="N934" t="s">
        <v>4423</v>
      </c>
      <c r="O934">
        <v>2216446</v>
      </c>
      <c r="P934">
        <v>6297991</v>
      </c>
      <c r="Q934">
        <v>3</v>
      </c>
      <c r="R934">
        <v>38.078499999999998</v>
      </c>
      <c r="S934">
        <v>-121.4161</v>
      </c>
      <c r="T934" t="s">
        <v>1634</v>
      </c>
      <c r="U934" t="s">
        <v>1002</v>
      </c>
      <c r="V934" t="s">
        <v>87</v>
      </c>
      <c r="W934" t="s">
        <v>87</v>
      </c>
      <c r="X934" t="s">
        <v>4474</v>
      </c>
      <c r="Y934" t="s">
        <v>59</v>
      </c>
      <c r="Z934" t="s">
        <v>4334</v>
      </c>
      <c r="AA934" t="s">
        <v>5412</v>
      </c>
      <c r="AB934" t="s">
        <v>7698</v>
      </c>
      <c r="AC934">
        <v>40844</v>
      </c>
      <c r="AD934" t="s">
        <v>4476</v>
      </c>
      <c r="AE934" t="s">
        <v>3435</v>
      </c>
      <c r="AF934" t="s">
        <v>4891</v>
      </c>
      <c r="AG934" t="s">
        <v>2044</v>
      </c>
      <c r="AH934" t="s">
        <v>7699</v>
      </c>
      <c r="AI934" t="s">
        <v>7700</v>
      </c>
      <c r="AJ934" t="s">
        <v>5410</v>
      </c>
      <c r="AK934">
        <v>1</v>
      </c>
      <c r="AL934" t="s">
        <v>4474</v>
      </c>
      <c r="AM934" t="s">
        <v>78</v>
      </c>
      <c r="AN934">
        <v>180400030902</v>
      </c>
      <c r="AO934" t="s">
        <v>78</v>
      </c>
      <c r="AP934">
        <v>220</v>
      </c>
      <c r="AQ934" t="s">
        <v>78</v>
      </c>
      <c r="AR934" t="s">
        <v>4430</v>
      </c>
      <c r="AS934" t="s">
        <v>4431</v>
      </c>
      <c r="AT934" t="s">
        <v>78</v>
      </c>
      <c r="AU934" t="s">
        <v>78</v>
      </c>
      <c r="AV934" t="s">
        <v>78</v>
      </c>
      <c r="AW934" t="s">
        <v>78</v>
      </c>
      <c r="AX934" t="s">
        <v>78</v>
      </c>
      <c r="AY934" t="s">
        <v>78</v>
      </c>
      <c r="AZ934" t="s">
        <v>78</v>
      </c>
      <c r="BA934" t="s">
        <v>78</v>
      </c>
      <c r="BB934" t="s">
        <v>78</v>
      </c>
      <c r="BC934" t="s">
        <v>78</v>
      </c>
      <c r="BD934" t="s">
        <v>55</v>
      </c>
      <c r="BE934" t="s">
        <v>78</v>
      </c>
      <c r="BF934" t="s">
        <v>78</v>
      </c>
      <c r="BG934" t="s">
        <v>78</v>
      </c>
      <c r="BH934" t="s">
        <v>78</v>
      </c>
      <c r="BI934" t="s">
        <v>78</v>
      </c>
      <c r="BJ934" t="s">
        <v>78</v>
      </c>
      <c r="BK934" t="s">
        <v>78</v>
      </c>
      <c r="BL934" t="s">
        <v>78</v>
      </c>
      <c r="BM934" t="s">
        <v>78</v>
      </c>
      <c r="BN934" t="s">
        <v>55</v>
      </c>
      <c r="BO934" t="s">
        <v>55</v>
      </c>
      <c r="BP934" t="s">
        <v>78</v>
      </c>
      <c r="BQ934" t="s">
        <v>4432</v>
      </c>
      <c r="BR934">
        <v>1864</v>
      </c>
      <c r="BS934" s="45">
        <v>40349</v>
      </c>
      <c r="BT934" s="45">
        <v>40844</v>
      </c>
    </row>
    <row r="935" spans="1:72" x14ac:dyDescent="0.25">
      <c r="A935">
        <v>932</v>
      </c>
      <c r="B935">
        <v>46111</v>
      </c>
      <c r="C935">
        <v>53486</v>
      </c>
      <c r="D935" t="s">
        <v>1520</v>
      </c>
      <c r="E935" t="s">
        <v>7701</v>
      </c>
      <c r="F935">
        <v>0</v>
      </c>
      <c r="H935">
        <v>0</v>
      </c>
      <c r="J935">
        <v>0</v>
      </c>
      <c r="O935">
        <v>1881217</v>
      </c>
      <c r="P935">
        <v>6670840</v>
      </c>
      <c r="Q935">
        <v>2</v>
      </c>
      <c r="R935">
        <v>38.327199999999998</v>
      </c>
      <c r="S935">
        <v>-121.6194</v>
      </c>
      <c r="T935" t="s">
        <v>1523</v>
      </c>
      <c r="U935" t="s">
        <v>1522</v>
      </c>
      <c r="V935" t="s">
        <v>87</v>
      </c>
      <c r="W935" t="s">
        <v>87</v>
      </c>
      <c r="X935" t="s">
        <v>4538</v>
      </c>
      <c r="Y935" t="s">
        <v>170</v>
      </c>
      <c r="Z935" t="s">
        <v>4539</v>
      </c>
      <c r="AA935" t="s">
        <v>1524</v>
      </c>
      <c r="AC935">
        <v>40800</v>
      </c>
      <c r="AD935" t="s">
        <v>4476</v>
      </c>
      <c r="AE935" t="s">
        <v>4540</v>
      </c>
      <c r="AF935" t="s">
        <v>4546</v>
      </c>
      <c r="AG935" t="s">
        <v>1521</v>
      </c>
      <c r="AH935" t="s">
        <v>7702</v>
      </c>
      <c r="AJ935" t="s">
        <v>1521</v>
      </c>
      <c r="AK935" t="s">
        <v>78</v>
      </c>
      <c r="AL935" t="s">
        <v>78</v>
      </c>
      <c r="AM935" t="s">
        <v>78</v>
      </c>
      <c r="AN935" t="s">
        <v>78</v>
      </c>
      <c r="AO935" t="s">
        <v>78</v>
      </c>
      <c r="AP935">
        <v>175</v>
      </c>
      <c r="AQ935" t="s">
        <v>78</v>
      </c>
      <c r="AR935" t="s">
        <v>4430</v>
      </c>
      <c r="AS935" t="s">
        <v>4529</v>
      </c>
      <c r="AT935" t="s">
        <v>78</v>
      </c>
      <c r="AU935" t="s">
        <v>78</v>
      </c>
      <c r="AV935" t="s">
        <v>78</v>
      </c>
      <c r="AW935" t="s">
        <v>78</v>
      </c>
      <c r="AX935" t="s">
        <v>78</v>
      </c>
      <c r="AY935" t="s">
        <v>78</v>
      </c>
      <c r="AZ935" t="s">
        <v>78</v>
      </c>
      <c r="BA935" t="s">
        <v>78</v>
      </c>
      <c r="BB935" t="s">
        <v>78</v>
      </c>
      <c r="BC935" t="s">
        <v>78</v>
      </c>
      <c r="BD935" t="s">
        <v>55</v>
      </c>
      <c r="BE935" t="s">
        <v>78</v>
      </c>
      <c r="BF935" t="s">
        <v>78</v>
      </c>
      <c r="BG935" t="s">
        <v>78</v>
      </c>
      <c r="BH935" t="s">
        <v>78</v>
      </c>
      <c r="BI935" t="s">
        <v>78</v>
      </c>
      <c r="BJ935" t="s">
        <v>78</v>
      </c>
      <c r="BK935" t="s">
        <v>78</v>
      </c>
      <c r="BL935" t="s">
        <v>78</v>
      </c>
      <c r="BM935" t="s">
        <v>78</v>
      </c>
      <c r="BN935" t="s">
        <v>55</v>
      </c>
      <c r="BO935" t="s">
        <v>55</v>
      </c>
      <c r="BP935" t="s">
        <v>78</v>
      </c>
      <c r="BQ935" t="s">
        <v>5019</v>
      </c>
      <c r="BR935">
        <v>1913</v>
      </c>
      <c r="BS935" s="45">
        <v>40359</v>
      </c>
      <c r="BT935" s="45">
        <v>40800</v>
      </c>
    </row>
    <row r="936" spans="1:72" x14ac:dyDescent="0.25">
      <c r="A936">
        <v>933</v>
      </c>
      <c r="B936">
        <v>47182</v>
      </c>
      <c r="C936">
        <v>54335</v>
      </c>
      <c r="D936" t="s">
        <v>2766</v>
      </c>
      <c r="E936" t="s">
        <v>7703</v>
      </c>
      <c r="F936">
        <v>2</v>
      </c>
      <c r="G936" t="s">
        <v>87</v>
      </c>
      <c r="H936">
        <v>5</v>
      </c>
      <c r="I936" t="s">
        <v>4421</v>
      </c>
      <c r="J936">
        <v>7</v>
      </c>
      <c r="N936" t="s">
        <v>4423</v>
      </c>
      <c r="O936">
        <v>2199331</v>
      </c>
      <c r="P936">
        <v>6282143</v>
      </c>
      <c r="Q936">
        <v>3</v>
      </c>
      <c r="R936">
        <v>38.030999999999999</v>
      </c>
      <c r="S936">
        <v>-121.4705</v>
      </c>
      <c r="T936" t="s">
        <v>1634</v>
      </c>
      <c r="U936" t="s">
        <v>57</v>
      </c>
      <c r="V936" t="s">
        <v>87</v>
      </c>
      <c r="W936" t="s">
        <v>87</v>
      </c>
      <c r="X936" t="s">
        <v>4474</v>
      </c>
      <c r="Y936" t="s">
        <v>59</v>
      </c>
      <c r="Z936" t="s">
        <v>4334</v>
      </c>
      <c r="AA936" t="s">
        <v>2764</v>
      </c>
      <c r="AB936" t="s">
        <v>7704</v>
      </c>
      <c r="AC936">
        <v>40899</v>
      </c>
      <c r="AD936" t="s">
        <v>4476</v>
      </c>
      <c r="AE936" t="s">
        <v>3435</v>
      </c>
      <c r="AF936" t="s">
        <v>4870</v>
      </c>
      <c r="AG936" t="s">
        <v>2750</v>
      </c>
      <c r="AH936" t="s">
        <v>7705</v>
      </c>
      <c r="AI936" t="s">
        <v>7706</v>
      </c>
      <c r="AJ936" t="s">
        <v>2751</v>
      </c>
      <c r="AK936">
        <v>1</v>
      </c>
      <c r="AL936" t="s">
        <v>4474</v>
      </c>
      <c r="AM936" t="s">
        <v>78</v>
      </c>
      <c r="AN936">
        <v>180400030504</v>
      </c>
      <c r="AO936" t="s">
        <v>78</v>
      </c>
      <c r="AP936">
        <v>177.9</v>
      </c>
      <c r="AQ936" t="s">
        <v>78</v>
      </c>
      <c r="AR936" t="s">
        <v>4430</v>
      </c>
      <c r="AS936" t="s">
        <v>4431</v>
      </c>
      <c r="AT936" t="s">
        <v>78</v>
      </c>
      <c r="AU936" t="s">
        <v>78</v>
      </c>
      <c r="AV936" t="s">
        <v>78</v>
      </c>
      <c r="AW936" t="s">
        <v>78</v>
      </c>
      <c r="AX936" t="s">
        <v>78</v>
      </c>
      <c r="AY936" t="s">
        <v>78</v>
      </c>
      <c r="AZ936" t="s">
        <v>78</v>
      </c>
      <c r="BA936" t="s">
        <v>78</v>
      </c>
      <c r="BB936" t="s">
        <v>78</v>
      </c>
      <c r="BC936" t="s">
        <v>78</v>
      </c>
      <c r="BD936" t="s">
        <v>55</v>
      </c>
      <c r="BE936" t="s">
        <v>78</v>
      </c>
      <c r="BF936" t="s">
        <v>78</v>
      </c>
      <c r="BG936" t="s">
        <v>78</v>
      </c>
      <c r="BH936" t="s">
        <v>78</v>
      </c>
      <c r="BI936" t="s">
        <v>78</v>
      </c>
      <c r="BJ936" t="s">
        <v>78</v>
      </c>
      <c r="BK936" t="s">
        <v>78</v>
      </c>
      <c r="BL936" t="s">
        <v>78</v>
      </c>
      <c r="BM936" t="s">
        <v>78</v>
      </c>
      <c r="BN936" t="s">
        <v>55</v>
      </c>
      <c r="BO936" t="s">
        <v>55</v>
      </c>
      <c r="BP936" t="s">
        <v>78</v>
      </c>
      <c r="BQ936" t="s">
        <v>4468</v>
      </c>
      <c r="BR936">
        <v>1800</v>
      </c>
      <c r="BS936" s="45">
        <v>40359</v>
      </c>
      <c r="BT936" s="45">
        <v>40892</v>
      </c>
    </row>
    <row r="937" spans="1:72" x14ac:dyDescent="0.25">
      <c r="A937">
        <v>934</v>
      </c>
      <c r="B937">
        <v>46683</v>
      </c>
      <c r="C937">
        <v>54088</v>
      </c>
      <c r="D937" t="s">
        <v>2537</v>
      </c>
      <c r="E937" t="s">
        <v>7707</v>
      </c>
      <c r="F937">
        <v>0</v>
      </c>
      <c r="H937">
        <v>0</v>
      </c>
      <c r="J937">
        <v>0</v>
      </c>
      <c r="O937">
        <v>2202341</v>
      </c>
      <c r="P937">
        <v>6306127</v>
      </c>
      <c r="Q937">
        <v>3</v>
      </c>
      <c r="R937">
        <v>38.039900000000003</v>
      </c>
      <c r="S937">
        <v>-121.3873</v>
      </c>
      <c r="T937" t="s">
        <v>1373</v>
      </c>
      <c r="U937" t="s">
        <v>6611</v>
      </c>
      <c r="V937" t="s">
        <v>87</v>
      </c>
      <c r="W937" t="s">
        <v>87</v>
      </c>
      <c r="X937" t="s">
        <v>4474</v>
      </c>
      <c r="Y937" t="s">
        <v>59</v>
      </c>
      <c r="Z937" t="s">
        <v>4334</v>
      </c>
      <c r="AA937" t="s">
        <v>2487</v>
      </c>
      <c r="AC937">
        <v>40864</v>
      </c>
      <c r="AD937" t="s">
        <v>4476</v>
      </c>
      <c r="AE937" t="s">
        <v>3435</v>
      </c>
      <c r="AF937" t="s">
        <v>6898</v>
      </c>
      <c r="AG937" t="s">
        <v>2484</v>
      </c>
      <c r="AH937" t="s">
        <v>7708</v>
      </c>
      <c r="AJ937" t="s">
        <v>2484</v>
      </c>
      <c r="AK937">
        <v>1</v>
      </c>
      <c r="AL937" t="s">
        <v>4474</v>
      </c>
      <c r="AM937" t="s">
        <v>78</v>
      </c>
      <c r="AN937">
        <v>180400030403</v>
      </c>
      <c r="AO937" t="s">
        <v>78</v>
      </c>
      <c r="AP937">
        <v>239</v>
      </c>
      <c r="AQ937" t="s">
        <v>78</v>
      </c>
      <c r="AR937" t="s">
        <v>4430</v>
      </c>
      <c r="AS937" t="s">
        <v>4431</v>
      </c>
      <c r="AT937" t="s">
        <v>78</v>
      </c>
      <c r="AU937" t="s">
        <v>78</v>
      </c>
      <c r="AV937" t="s">
        <v>78</v>
      </c>
      <c r="AW937" t="s">
        <v>78</v>
      </c>
      <c r="AX937" t="s">
        <v>78</v>
      </c>
      <c r="AY937" t="s">
        <v>78</v>
      </c>
      <c r="AZ937" t="s">
        <v>78</v>
      </c>
      <c r="BA937" t="s">
        <v>78</v>
      </c>
      <c r="BB937" t="s">
        <v>78</v>
      </c>
      <c r="BC937" t="s">
        <v>78</v>
      </c>
      <c r="BD937" t="s">
        <v>55</v>
      </c>
      <c r="BE937" t="s">
        <v>78</v>
      </c>
      <c r="BF937" t="s">
        <v>78</v>
      </c>
      <c r="BG937" t="s">
        <v>78</v>
      </c>
      <c r="BH937" t="s">
        <v>78</v>
      </c>
      <c r="BI937" t="s">
        <v>78</v>
      </c>
      <c r="BJ937" t="s">
        <v>78</v>
      </c>
      <c r="BK937" t="s">
        <v>78</v>
      </c>
      <c r="BL937" t="s">
        <v>78</v>
      </c>
      <c r="BM937" t="s">
        <v>78</v>
      </c>
      <c r="BN937" t="s">
        <v>55</v>
      </c>
      <c r="BO937" t="s">
        <v>55</v>
      </c>
      <c r="BP937" t="s">
        <v>78</v>
      </c>
      <c r="BQ937" t="s">
        <v>4468</v>
      </c>
      <c r="BR937">
        <v>1800</v>
      </c>
      <c r="BS937" s="45">
        <v>40346</v>
      </c>
      <c r="BT937" s="45">
        <v>40864</v>
      </c>
    </row>
    <row r="938" spans="1:72" x14ac:dyDescent="0.25">
      <c r="A938">
        <v>935</v>
      </c>
      <c r="B938">
        <v>43356</v>
      </c>
      <c r="C938">
        <v>52039</v>
      </c>
      <c r="D938" t="s">
        <v>1080</v>
      </c>
      <c r="E938" t="s">
        <v>7709</v>
      </c>
      <c r="F938">
        <v>3</v>
      </c>
      <c r="G938" t="s">
        <v>87</v>
      </c>
      <c r="H938">
        <v>4</v>
      </c>
      <c r="I938" t="s">
        <v>4421</v>
      </c>
      <c r="J938">
        <v>34</v>
      </c>
      <c r="L938" t="s">
        <v>4448</v>
      </c>
      <c r="N938" t="s">
        <v>4423</v>
      </c>
      <c r="O938">
        <v>2213282</v>
      </c>
      <c r="P938">
        <v>6262836</v>
      </c>
      <c r="Q938">
        <v>3</v>
      </c>
      <c r="R938">
        <v>38.068800000000003</v>
      </c>
      <c r="S938">
        <v>-121.5381</v>
      </c>
      <c r="T938" t="s">
        <v>128</v>
      </c>
      <c r="U938" t="s">
        <v>7710</v>
      </c>
      <c r="V938" t="s">
        <v>87</v>
      </c>
      <c r="W938" t="s">
        <v>87</v>
      </c>
      <c r="X938" t="s">
        <v>4474</v>
      </c>
      <c r="Y938" t="s">
        <v>59</v>
      </c>
      <c r="Z938" t="s">
        <v>4342</v>
      </c>
      <c r="AA938" t="s">
        <v>1034</v>
      </c>
      <c r="AB938" t="s">
        <v>7711</v>
      </c>
      <c r="AC938">
        <v>41113</v>
      </c>
      <c r="AD938" t="s">
        <v>4476</v>
      </c>
      <c r="AE938" t="s">
        <v>3435</v>
      </c>
      <c r="AF938" t="s">
        <v>4927</v>
      </c>
      <c r="AG938" t="s">
        <v>1032</v>
      </c>
      <c r="AH938" t="s">
        <v>7712</v>
      </c>
      <c r="AI938" t="s">
        <v>7713</v>
      </c>
      <c r="AJ938" t="s">
        <v>1033</v>
      </c>
      <c r="AK938">
        <v>1</v>
      </c>
      <c r="AL938" t="s">
        <v>4474</v>
      </c>
      <c r="AM938" t="s">
        <v>78</v>
      </c>
      <c r="AN938">
        <v>180400030906</v>
      </c>
      <c r="AO938" t="s">
        <v>78</v>
      </c>
      <c r="AP938">
        <v>167.9</v>
      </c>
      <c r="AQ938" t="s">
        <v>78</v>
      </c>
      <c r="AR938" t="s">
        <v>4430</v>
      </c>
      <c r="AS938" t="s">
        <v>4431</v>
      </c>
      <c r="AT938" t="s">
        <v>78</v>
      </c>
      <c r="AU938" t="s">
        <v>78</v>
      </c>
      <c r="AV938" t="s">
        <v>78</v>
      </c>
      <c r="AW938" t="s">
        <v>78</v>
      </c>
      <c r="AX938" t="s">
        <v>78</v>
      </c>
      <c r="AY938" t="s">
        <v>78</v>
      </c>
      <c r="AZ938" t="s">
        <v>78</v>
      </c>
      <c r="BA938" t="s">
        <v>78</v>
      </c>
      <c r="BB938" t="s">
        <v>78</v>
      </c>
      <c r="BC938" t="s">
        <v>78</v>
      </c>
      <c r="BD938" t="s">
        <v>55</v>
      </c>
      <c r="BE938" t="s">
        <v>78</v>
      </c>
      <c r="BF938" t="s">
        <v>78</v>
      </c>
      <c r="BG938" t="s">
        <v>78</v>
      </c>
      <c r="BH938" t="s">
        <v>78</v>
      </c>
      <c r="BI938" t="s">
        <v>78</v>
      </c>
      <c r="BJ938" t="s">
        <v>78</v>
      </c>
      <c r="BK938" t="s">
        <v>78</v>
      </c>
      <c r="BL938" t="s">
        <v>78</v>
      </c>
      <c r="BM938" t="s">
        <v>78</v>
      </c>
      <c r="BN938" t="s">
        <v>55</v>
      </c>
      <c r="BO938" t="s">
        <v>55</v>
      </c>
      <c r="BP938" t="s">
        <v>78</v>
      </c>
      <c r="BQ938" t="s">
        <v>4468</v>
      </c>
      <c r="BR938">
        <v>1800</v>
      </c>
      <c r="BS938" s="45">
        <v>40359</v>
      </c>
      <c r="BT938" s="45">
        <v>40359</v>
      </c>
    </row>
    <row r="939" spans="1:72" x14ac:dyDescent="0.25">
      <c r="A939">
        <v>936</v>
      </c>
      <c r="B939">
        <v>12307</v>
      </c>
      <c r="C939">
        <v>45024</v>
      </c>
      <c r="D939" t="s">
        <v>110</v>
      </c>
      <c r="E939" t="s">
        <v>7714</v>
      </c>
      <c r="F939">
        <v>13</v>
      </c>
      <c r="G939" t="s">
        <v>4420</v>
      </c>
      <c r="H939">
        <v>15</v>
      </c>
      <c r="I939" t="s">
        <v>4421</v>
      </c>
      <c r="J939">
        <v>19</v>
      </c>
      <c r="L939" t="s">
        <v>4422</v>
      </c>
      <c r="M939" t="s">
        <v>4434</v>
      </c>
      <c r="N939" t="s">
        <v>4423</v>
      </c>
      <c r="O939">
        <v>2171897.2009700001</v>
      </c>
      <c r="P939">
        <v>6159828.6736300001</v>
      </c>
      <c r="Q939">
        <v>4</v>
      </c>
      <c r="R939">
        <v>36.78536845</v>
      </c>
      <c r="S939">
        <v>-120.37228011000001</v>
      </c>
      <c r="U939" t="s">
        <v>300</v>
      </c>
      <c r="V939" t="s">
        <v>87</v>
      </c>
      <c r="W939" t="s">
        <v>87</v>
      </c>
      <c r="X939" t="s">
        <v>4436</v>
      </c>
      <c r="Y939" t="s">
        <v>113</v>
      </c>
      <c r="Z939" t="s">
        <v>4425</v>
      </c>
      <c r="AC939">
        <v>39354</v>
      </c>
      <c r="AE939" t="s">
        <v>4426</v>
      </c>
      <c r="AF939" t="s">
        <v>4427</v>
      </c>
      <c r="AG939" t="s">
        <v>111</v>
      </c>
      <c r="AH939" t="s">
        <v>7715</v>
      </c>
      <c r="AI939" t="s">
        <v>7716</v>
      </c>
      <c r="AJ939" t="s">
        <v>111</v>
      </c>
      <c r="AK939">
        <v>1</v>
      </c>
      <c r="AL939" t="s">
        <v>4436</v>
      </c>
      <c r="AM939" t="s">
        <v>78</v>
      </c>
      <c r="AN939">
        <v>180400010806</v>
      </c>
      <c r="AO939" t="s">
        <v>78</v>
      </c>
      <c r="AP939" t="s">
        <v>78</v>
      </c>
      <c r="AQ939" t="s">
        <v>78</v>
      </c>
      <c r="AR939" t="s">
        <v>4430</v>
      </c>
      <c r="AS939" t="s">
        <v>4431</v>
      </c>
      <c r="AT939" t="s">
        <v>78</v>
      </c>
      <c r="AU939" t="s">
        <v>78</v>
      </c>
      <c r="AV939" t="s">
        <v>55</v>
      </c>
      <c r="AW939" t="s">
        <v>78</v>
      </c>
      <c r="AX939" t="s">
        <v>78</v>
      </c>
      <c r="AY939" t="s">
        <v>78</v>
      </c>
      <c r="AZ939" t="s">
        <v>78</v>
      </c>
      <c r="BA939" t="s">
        <v>78</v>
      </c>
      <c r="BB939" t="s">
        <v>78</v>
      </c>
      <c r="BC939" t="s">
        <v>55</v>
      </c>
      <c r="BD939" t="s">
        <v>55</v>
      </c>
      <c r="BE939" t="s">
        <v>78</v>
      </c>
      <c r="BF939" t="s">
        <v>78</v>
      </c>
      <c r="BG939" t="s">
        <v>78</v>
      </c>
      <c r="BH939" t="s">
        <v>78</v>
      </c>
      <c r="BI939" t="s">
        <v>78</v>
      </c>
      <c r="BJ939" t="s">
        <v>78</v>
      </c>
      <c r="BK939" t="s">
        <v>78</v>
      </c>
      <c r="BL939" t="s">
        <v>78</v>
      </c>
      <c r="BM939" t="s">
        <v>78</v>
      </c>
      <c r="BN939" t="s">
        <v>55</v>
      </c>
      <c r="BO939" t="s">
        <v>55</v>
      </c>
      <c r="BP939" t="s">
        <v>78</v>
      </c>
      <c r="BQ939" t="s">
        <v>4432</v>
      </c>
      <c r="BR939">
        <v>1870</v>
      </c>
      <c r="BS939" s="45" t="s">
        <v>78</v>
      </c>
      <c r="BT939" s="45">
        <v>24562</v>
      </c>
    </row>
    <row r="940" spans="1:72" x14ac:dyDescent="0.25">
      <c r="A940">
        <v>937</v>
      </c>
      <c r="B940">
        <v>43357</v>
      </c>
      <c r="C940">
        <v>52038</v>
      </c>
      <c r="D940" t="s">
        <v>1031</v>
      </c>
      <c r="E940" t="s">
        <v>7717</v>
      </c>
      <c r="F940">
        <v>3</v>
      </c>
      <c r="G940" t="s">
        <v>87</v>
      </c>
      <c r="H940">
        <v>4</v>
      </c>
      <c r="I940" t="s">
        <v>4421</v>
      </c>
      <c r="J940">
        <v>33</v>
      </c>
      <c r="L940" t="s">
        <v>4422</v>
      </c>
      <c r="M940" t="s">
        <v>4422</v>
      </c>
      <c r="N940" t="s">
        <v>4423</v>
      </c>
      <c r="O940">
        <v>2212663</v>
      </c>
      <c r="P940">
        <v>6261896</v>
      </c>
      <c r="Q940">
        <v>3</v>
      </c>
      <c r="R940">
        <v>38.067</v>
      </c>
      <c r="S940">
        <v>-121.54130000000001</v>
      </c>
      <c r="T940" t="s">
        <v>128</v>
      </c>
      <c r="U940" t="s">
        <v>7710</v>
      </c>
      <c r="V940" t="s">
        <v>87</v>
      </c>
      <c r="W940" t="s">
        <v>87</v>
      </c>
      <c r="X940" t="s">
        <v>4474</v>
      </c>
      <c r="Y940" t="s">
        <v>59</v>
      </c>
      <c r="Z940" t="s">
        <v>4342</v>
      </c>
      <c r="AA940" t="s">
        <v>1034</v>
      </c>
      <c r="AB940" t="s">
        <v>7718</v>
      </c>
      <c r="AC940">
        <v>40407</v>
      </c>
      <c r="AD940" t="s">
        <v>4476</v>
      </c>
      <c r="AE940" t="s">
        <v>3435</v>
      </c>
      <c r="AF940" t="s">
        <v>5036</v>
      </c>
      <c r="AG940" t="s">
        <v>1032</v>
      </c>
      <c r="AH940" t="s">
        <v>7719</v>
      </c>
      <c r="AI940" t="s">
        <v>7720</v>
      </c>
      <c r="AJ940" t="s">
        <v>1033</v>
      </c>
      <c r="AK940">
        <v>1</v>
      </c>
      <c r="AL940" t="s">
        <v>4474</v>
      </c>
      <c r="AM940" t="s">
        <v>78</v>
      </c>
      <c r="AN940">
        <v>180400030903</v>
      </c>
      <c r="AO940" t="s">
        <v>78</v>
      </c>
      <c r="AP940">
        <v>226.9</v>
      </c>
      <c r="AQ940" t="s">
        <v>78</v>
      </c>
      <c r="AR940" t="s">
        <v>4430</v>
      </c>
      <c r="AS940" t="s">
        <v>4431</v>
      </c>
      <c r="AT940" t="s">
        <v>78</v>
      </c>
      <c r="AU940" t="s">
        <v>78</v>
      </c>
      <c r="AV940" t="s">
        <v>78</v>
      </c>
      <c r="AW940" t="s">
        <v>78</v>
      </c>
      <c r="AX940" t="s">
        <v>78</v>
      </c>
      <c r="AY940" t="s">
        <v>78</v>
      </c>
      <c r="AZ940" t="s">
        <v>78</v>
      </c>
      <c r="BA940" t="s">
        <v>78</v>
      </c>
      <c r="BB940" t="s">
        <v>78</v>
      </c>
      <c r="BC940" t="s">
        <v>78</v>
      </c>
      <c r="BD940" t="s">
        <v>55</v>
      </c>
      <c r="BE940" t="s">
        <v>78</v>
      </c>
      <c r="BF940" t="s">
        <v>78</v>
      </c>
      <c r="BG940" t="s">
        <v>78</v>
      </c>
      <c r="BH940" t="s">
        <v>78</v>
      </c>
      <c r="BI940" t="s">
        <v>78</v>
      </c>
      <c r="BJ940" t="s">
        <v>78</v>
      </c>
      <c r="BK940" t="s">
        <v>78</v>
      </c>
      <c r="BL940" t="s">
        <v>78</v>
      </c>
      <c r="BM940" t="s">
        <v>78</v>
      </c>
      <c r="BN940" t="s">
        <v>55</v>
      </c>
      <c r="BO940" t="s">
        <v>55</v>
      </c>
      <c r="BP940" t="s">
        <v>78</v>
      </c>
      <c r="BQ940" t="s">
        <v>4468</v>
      </c>
      <c r="BR940">
        <v>1800</v>
      </c>
      <c r="BS940" s="45">
        <v>40359</v>
      </c>
      <c r="BT940" s="45">
        <v>40359</v>
      </c>
    </row>
    <row r="941" spans="1:72" x14ac:dyDescent="0.25">
      <c r="A941">
        <v>938</v>
      </c>
      <c r="B941">
        <v>46446</v>
      </c>
      <c r="C941">
        <v>53828</v>
      </c>
      <c r="D941" t="s">
        <v>1922</v>
      </c>
      <c r="E941" t="s">
        <v>7721</v>
      </c>
      <c r="F941">
        <v>0</v>
      </c>
      <c r="H941">
        <v>0</v>
      </c>
      <c r="J941">
        <v>0</v>
      </c>
      <c r="O941">
        <v>1862014</v>
      </c>
      <c r="P941">
        <v>6706680</v>
      </c>
      <c r="Q941">
        <v>2</v>
      </c>
      <c r="R941">
        <v>38.274000000000001</v>
      </c>
      <c r="S941">
        <v>-121.4949</v>
      </c>
      <c r="T941" t="s">
        <v>1634</v>
      </c>
      <c r="U941" t="s">
        <v>1767</v>
      </c>
      <c r="V941" t="s">
        <v>87</v>
      </c>
      <c r="W941" t="s">
        <v>87</v>
      </c>
      <c r="X941" t="s">
        <v>4538</v>
      </c>
      <c r="Y941" t="s">
        <v>341</v>
      </c>
      <c r="Z941" t="s">
        <v>5064</v>
      </c>
      <c r="AA941" t="s">
        <v>1923</v>
      </c>
      <c r="AB941" t="s">
        <v>7722</v>
      </c>
      <c r="AC941">
        <v>40848</v>
      </c>
      <c r="AD941" t="s">
        <v>4476</v>
      </c>
      <c r="AE941" t="s">
        <v>4558</v>
      </c>
      <c r="AF941" t="s">
        <v>4559</v>
      </c>
      <c r="AG941" t="s">
        <v>1784</v>
      </c>
      <c r="AH941" t="s">
        <v>7723</v>
      </c>
      <c r="AJ941" t="s">
        <v>5067</v>
      </c>
      <c r="AK941">
        <v>1</v>
      </c>
      <c r="AL941" t="s">
        <v>4538</v>
      </c>
      <c r="AM941" t="s">
        <v>78</v>
      </c>
      <c r="AN941">
        <v>180400121002</v>
      </c>
      <c r="AO941" t="s">
        <v>78</v>
      </c>
      <c r="AP941">
        <v>225</v>
      </c>
      <c r="AQ941" t="s">
        <v>78</v>
      </c>
      <c r="AR941" t="s">
        <v>4430</v>
      </c>
      <c r="AS941" t="s">
        <v>4431</v>
      </c>
      <c r="AT941" t="s">
        <v>78</v>
      </c>
      <c r="AU941" t="s">
        <v>78</v>
      </c>
      <c r="AV941" t="s">
        <v>78</v>
      </c>
      <c r="AW941" t="s">
        <v>78</v>
      </c>
      <c r="AX941" t="s">
        <v>78</v>
      </c>
      <c r="AY941" t="s">
        <v>78</v>
      </c>
      <c r="AZ941" t="s">
        <v>78</v>
      </c>
      <c r="BA941" t="s">
        <v>78</v>
      </c>
      <c r="BB941" t="s">
        <v>78</v>
      </c>
      <c r="BC941" t="s">
        <v>78</v>
      </c>
      <c r="BD941" t="s">
        <v>55</v>
      </c>
      <c r="BE941" t="s">
        <v>78</v>
      </c>
      <c r="BF941" t="s">
        <v>78</v>
      </c>
      <c r="BG941" t="s">
        <v>78</v>
      </c>
      <c r="BH941" t="s">
        <v>78</v>
      </c>
      <c r="BI941" t="s">
        <v>78</v>
      </c>
      <c r="BJ941" t="s">
        <v>78</v>
      </c>
      <c r="BK941" t="s">
        <v>78</v>
      </c>
      <c r="BL941" t="s">
        <v>78</v>
      </c>
      <c r="BM941" t="s">
        <v>78</v>
      </c>
      <c r="BN941" t="s">
        <v>55</v>
      </c>
      <c r="BO941" t="s">
        <v>78</v>
      </c>
      <c r="BP941" t="s">
        <v>78</v>
      </c>
      <c r="BQ941" t="s">
        <v>4432</v>
      </c>
      <c r="BR941">
        <v>1930</v>
      </c>
      <c r="BS941" s="45">
        <v>40361</v>
      </c>
      <c r="BT941" s="45">
        <v>40848</v>
      </c>
    </row>
    <row r="942" spans="1:72" x14ac:dyDescent="0.25">
      <c r="A942">
        <v>939</v>
      </c>
      <c r="B942">
        <v>47412</v>
      </c>
      <c r="C942">
        <v>54537</v>
      </c>
      <c r="D942" t="s">
        <v>3300</v>
      </c>
      <c r="E942" t="s">
        <v>7724</v>
      </c>
      <c r="F942">
        <v>1</v>
      </c>
      <c r="G942" t="s">
        <v>87</v>
      </c>
      <c r="H942">
        <v>5</v>
      </c>
      <c r="I942" t="s">
        <v>4421</v>
      </c>
      <c r="J942">
        <v>0</v>
      </c>
      <c r="N942" t="s">
        <v>4423</v>
      </c>
      <c r="O942">
        <v>2148373</v>
      </c>
      <c r="P942">
        <v>6290483</v>
      </c>
      <c r="Q942">
        <v>3</v>
      </c>
      <c r="R942">
        <v>37.891300000000001</v>
      </c>
      <c r="S942">
        <v>-121.43980000000001</v>
      </c>
      <c r="T942" t="s">
        <v>128</v>
      </c>
      <c r="U942" t="s">
        <v>692</v>
      </c>
      <c r="V942" t="s">
        <v>87</v>
      </c>
      <c r="W942" t="s">
        <v>87</v>
      </c>
      <c r="X942" t="s">
        <v>4474</v>
      </c>
      <c r="Y942" t="s">
        <v>59</v>
      </c>
      <c r="Z942" t="s">
        <v>4853</v>
      </c>
      <c r="AA942" t="s">
        <v>6921</v>
      </c>
      <c r="AB942" t="s">
        <v>6917</v>
      </c>
      <c r="AC942">
        <v>40911</v>
      </c>
      <c r="AD942" t="s">
        <v>4476</v>
      </c>
      <c r="AE942" t="s">
        <v>3435</v>
      </c>
      <c r="AF942" t="s">
        <v>4905</v>
      </c>
      <c r="AG942" t="s">
        <v>3301</v>
      </c>
      <c r="AH942" t="s">
        <v>7725</v>
      </c>
      <c r="AI942" t="s">
        <v>6915</v>
      </c>
      <c r="AJ942" t="s">
        <v>3302</v>
      </c>
      <c r="AK942">
        <v>1</v>
      </c>
      <c r="AL942" t="s">
        <v>4474</v>
      </c>
      <c r="AM942" t="s">
        <v>78</v>
      </c>
      <c r="AN942">
        <v>180400030502</v>
      </c>
      <c r="AO942" t="s">
        <v>78</v>
      </c>
      <c r="AP942">
        <v>641</v>
      </c>
      <c r="AQ942" t="s">
        <v>78</v>
      </c>
      <c r="AR942" t="s">
        <v>4430</v>
      </c>
      <c r="AS942" t="s">
        <v>4431</v>
      </c>
      <c r="AT942" t="s">
        <v>78</v>
      </c>
      <c r="AU942" t="s">
        <v>78</v>
      </c>
      <c r="AV942" t="s">
        <v>78</v>
      </c>
      <c r="AW942" t="s">
        <v>78</v>
      </c>
      <c r="AX942" t="s">
        <v>78</v>
      </c>
      <c r="AY942" t="s">
        <v>55</v>
      </c>
      <c r="AZ942" t="s">
        <v>78</v>
      </c>
      <c r="BA942" t="s">
        <v>78</v>
      </c>
      <c r="BB942" t="s">
        <v>78</v>
      </c>
      <c r="BC942" t="s">
        <v>78</v>
      </c>
      <c r="BD942" t="s">
        <v>55</v>
      </c>
      <c r="BE942" t="s">
        <v>78</v>
      </c>
      <c r="BF942" t="s">
        <v>78</v>
      </c>
      <c r="BG942" t="s">
        <v>78</v>
      </c>
      <c r="BH942" t="s">
        <v>78</v>
      </c>
      <c r="BI942" t="s">
        <v>78</v>
      </c>
      <c r="BJ942" t="s">
        <v>78</v>
      </c>
      <c r="BK942" t="s">
        <v>78</v>
      </c>
      <c r="BL942" t="s">
        <v>78</v>
      </c>
      <c r="BM942" t="s">
        <v>78</v>
      </c>
      <c r="BN942" t="s">
        <v>55</v>
      </c>
      <c r="BO942" t="s">
        <v>78</v>
      </c>
      <c r="BP942" t="s">
        <v>78</v>
      </c>
      <c r="BQ942" t="s">
        <v>4468</v>
      </c>
      <c r="BR942">
        <v>1800</v>
      </c>
      <c r="BS942" s="45">
        <v>40354</v>
      </c>
      <c r="BT942" s="45">
        <v>40898</v>
      </c>
    </row>
    <row r="943" spans="1:72" x14ac:dyDescent="0.25">
      <c r="A943">
        <v>940</v>
      </c>
      <c r="B943">
        <v>46283</v>
      </c>
      <c r="C943">
        <v>53660</v>
      </c>
      <c r="D943" t="s">
        <v>1737</v>
      </c>
      <c r="E943" t="s">
        <v>7726</v>
      </c>
      <c r="F943">
        <v>0</v>
      </c>
      <c r="H943">
        <v>0</v>
      </c>
      <c r="J943">
        <v>0</v>
      </c>
      <c r="O943">
        <v>2174720</v>
      </c>
      <c r="P943">
        <v>6264930</v>
      </c>
      <c r="Q943">
        <v>3</v>
      </c>
      <c r="R943">
        <v>37.962899999999998</v>
      </c>
      <c r="S943">
        <v>-121.52930000000001</v>
      </c>
      <c r="T943" t="s">
        <v>1373</v>
      </c>
      <c r="U943" t="s">
        <v>692</v>
      </c>
      <c r="V943" t="s">
        <v>87</v>
      </c>
      <c r="W943" t="s">
        <v>87</v>
      </c>
      <c r="X943" t="s">
        <v>4474</v>
      </c>
      <c r="Y943" t="s">
        <v>59</v>
      </c>
      <c r="Z943" t="s">
        <v>4242</v>
      </c>
      <c r="AA943" t="s">
        <v>1724</v>
      </c>
      <c r="AB943" t="s">
        <v>7727</v>
      </c>
      <c r="AC943">
        <v>40830</v>
      </c>
      <c r="AD943" t="s">
        <v>4476</v>
      </c>
      <c r="AE943" t="s">
        <v>3435</v>
      </c>
      <c r="AF943" t="s">
        <v>4927</v>
      </c>
      <c r="AG943" t="s">
        <v>1721</v>
      </c>
      <c r="AH943" t="s">
        <v>7728</v>
      </c>
      <c r="AJ943" t="s">
        <v>1722</v>
      </c>
      <c r="AK943">
        <v>1</v>
      </c>
      <c r="AL943" t="s">
        <v>4474</v>
      </c>
      <c r="AM943" t="s">
        <v>78</v>
      </c>
      <c r="AN943">
        <v>180400030906</v>
      </c>
      <c r="AO943" t="s">
        <v>78</v>
      </c>
      <c r="AP943">
        <v>232.6</v>
      </c>
      <c r="AQ943" t="s">
        <v>78</v>
      </c>
      <c r="AR943" t="s">
        <v>4430</v>
      </c>
      <c r="AS943" t="s">
        <v>4431</v>
      </c>
      <c r="AT943" t="s">
        <v>78</v>
      </c>
      <c r="AU943" t="s">
        <v>78</v>
      </c>
      <c r="AV943" t="s">
        <v>78</v>
      </c>
      <c r="AW943" t="s">
        <v>78</v>
      </c>
      <c r="AX943" t="s">
        <v>78</v>
      </c>
      <c r="AY943" t="s">
        <v>78</v>
      </c>
      <c r="AZ943" t="s">
        <v>78</v>
      </c>
      <c r="BA943" t="s">
        <v>78</v>
      </c>
      <c r="BB943" t="s">
        <v>78</v>
      </c>
      <c r="BC943" t="s">
        <v>78</v>
      </c>
      <c r="BD943" t="s">
        <v>55</v>
      </c>
      <c r="BE943" t="s">
        <v>78</v>
      </c>
      <c r="BF943" t="s">
        <v>78</v>
      </c>
      <c r="BG943" t="s">
        <v>78</v>
      </c>
      <c r="BH943" t="s">
        <v>78</v>
      </c>
      <c r="BI943" t="s">
        <v>78</v>
      </c>
      <c r="BJ943" t="s">
        <v>78</v>
      </c>
      <c r="BK943" t="s">
        <v>78</v>
      </c>
      <c r="BL943" t="s">
        <v>78</v>
      </c>
      <c r="BM943" t="s">
        <v>78</v>
      </c>
      <c r="BN943" t="s">
        <v>55</v>
      </c>
      <c r="BO943" t="s">
        <v>55</v>
      </c>
      <c r="BP943" t="s">
        <v>78</v>
      </c>
      <c r="BQ943" t="s">
        <v>4468</v>
      </c>
      <c r="BR943">
        <v>1800</v>
      </c>
      <c r="BS943" s="45">
        <v>40353</v>
      </c>
      <c r="BT943" s="45">
        <v>40830</v>
      </c>
    </row>
    <row r="944" spans="1:72" x14ac:dyDescent="0.25">
      <c r="A944">
        <v>941</v>
      </c>
      <c r="B944">
        <v>45223</v>
      </c>
      <c r="C944">
        <v>52111</v>
      </c>
      <c r="D944" t="s">
        <v>1096</v>
      </c>
      <c r="E944" t="s">
        <v>7729</v>
      </c>
      <c r="F944">
        <v>1</v>
      </c>
      <c r="G944" t="s">
        <v>4420</v>
      </c>
      <c r="H944">
        <v>6</v>
      </c>
      <c r="I944" t="s">
        <v>4421</v>
      </c>
      <c r="J944">
        <v>16</v>
      </c>
      <c r="L944" t="s">
        <v>4448</v>
      </c>
      <c r="M944" t="s">
        <v>4448</v>
      </c>
      <c r="N944" t="s">
        <v>4423</v>
      </c>
      <c r="O944">
        <v>2134574</v>
      </c>
      <c r="P944">
        <v>6323784</v>
      </c>
      <c r="Q944">
        <v>3</v>
      </c>
      <c r="R944">
        <v>37.854300000000002</v>
      </c>
      <c r="S944">
        <v>-121.324</v>
      </c>
      <c r="T944" t="s">
        <v>596</v>
      </c>
      <c r="U944" t="s">
        <v>128</v>
      </c>
      <c r="V944" t="s">
        <v>87</v>
      </c>
      <c r="W944" t="s">
        <v>87</v>
      </c>
      <c r="X944" t="s">
        <v>4474</v>
      </c>
      <c r="Y944" t="s">
        <v>59</v>
      </c>
      <c r="Z944" t="s">
        <v>4222</v>
      </c>
      <c r="AA944" t="s">
        <v>681</v>
      </c>
      <c r="AC944">
        <v>40374</v>
      </c>
      <c r="AD944" t="s">
        <v>4476</v>
      </c>
      <c r="AE944" t="s">
        <v>3435</v>
      </c>
      <c r="AF944" t="s">
        <v>4512</v>
      </c>
      <c r="AG944" t="s">
        <v>1085</v>
      </c>
      <c r="AH944" t="s">
        <v>7730</v>
      </c>
      <c r="AI944" t="s">
        <v>7731</v>
      </c>
      <c r="AJ944" t="s">
        <v>1085</v>
      </c>
      <c r="AK944">
        <v>1</v>
      </c>
      <c r="AL944" t="s">
        <v>4474</v>
      </c>
      <c r="AM944" t="s">
        <v>78</v>
      </c>
      <c r="AN944">
        <v>180400030205</v>
      </c>
      <c r="AO944" t="s">
        <v>78</v>
      </c>
      <c r="AP944" t="s">
        <v>78</v>
      </c>
      <c r="AQ944" t="s">
        <v>78</v>
      </c>
      <c r="AR944" t="s">
        <v>4430</v>
      </c>
      <c r="AS944" t="s">
        <v>4431</v>
      </c>
      <c r="AT944" t="s">
        <v>78</v>
      </c>
      <c r="AU944" t="s">
        <v>78</v>
      </c>
      <c r="AV944" t="s">
        <v>78</v>
      </c>
      <c r="AW944" t="s">
        <v>78</v>
      </c>
      <c r="AX944" t="s">
        <v>78</v>
      </c>
      <c r="AY944" t="s">
        <v>78</v>
      </c>
      <c r="AZ944" t="s">
        <v>78</v>
      </c>
      <c r="BA944" t="s">
        <v>78</v>
      </c>
      <c r="BB944" t="s">
        <v>78</v>
      </c>
      <c r="BC944" t="s">
        <v>78</v>
      </c>
      <c r="BD944" t="s">
        <v>55</v>
      </c>
      <c r="BE944" t="s">
        <v>78</v>
      </c>
      <c r="BF944" t="s">
        <v>78</v>
      </c>
      <c r="BG944" t="s">
        <v>78</v>
      </c>
      <c r="BH944" t="s">
        <v>78</v>
      </c>
      <c r="BI944" t="s">
        <v>78</v>
      </c>
      <c r="BJ944" t="s">
        <v>78</v>
      </c>
      <c r="BK944" t="s">
        <v>78</v>
      </c>
      <c r="BL944" t="s">
        <v>78</v>
      </c>
      <c r="BM944" t="s">
        <v>78</v>
      </c>
      <c r="BN944" t="s">
        <v>55</v>
      </c>
      <c r="BO944" t="s">
        <v>55</v>
      </c>
      <c r="BP944" t="s">
        <v>78</v>
      </c>
      <c r="BQ944" t="s">
        <v>4468</v>
      </c>
      <c r="BR944">
        <v>1800</v>
      </c>
      <c r="BS944" s="45">
        <v>40360</v>
      </c>
      <c r="BT944" s="45">
        <v>40360</v>
      </c>
    </row>
    <row r="945" spans="1:72" x14ac:dyDescent="0.25">
      <c r="A945">
        <v>942</v>
      </c>
      <c r="B945">
        <v>44517</v>
      </c>
      <c r="C945">
        <v>53109</v>
      </c>
      <c r="D945" t="s">
        <v>871</v>
      </c>
      <c r="E945" t="s">
        <v>7732</v>
      </c>
      <c r="F945">
        <v>6</v>
      </c>
      <c r="G945" t="s">
        <v>87</v>
      </c>
      <c r="H945">
        <v>4</v>
      </c>
      <c r="I945" t="s">
        <v>4421</v>
      </c>
      <c r="J945">
        <v>34</v>
      </c>
      <c r="L945" t="s">
        <v>4435</v>
      </c>
      <c r="M945" t="s">
        <v>4422</v>
      </c>
      <c r="N945" t="s">
        <v>4423</v>
      </c>
      <c r="O945">
        <v>1881557</v>
      </c>
      <c r="P945">
        <v>6698810</v>
      </c>
      <c r="Q945">
        <v>2</v>
      </c>
      <c r="R945">
        <v>38.327800000000003</v>
      </c>
      <c r="S945">
        <v>-121.5219</v>
      </c>
      <c r="U945" t="s">
        <v>484</v>
      </c>
      <c r="V945" t="s">
        <v>87</v>
      </c>
      <c r="W945" t="s">
        <v>87</v>
      </c>
      <c r="X945" t="s">
        <v>4538</v>
      </c>
      <c r="Y945" t="s">
        <v>341</v>
      </c>
      <c r="Z945" t="s">
        <v>4539</v>
      </c>
      <c r="AA945" t="s">
        <v>868</v>
      </c>
      <c r="AB945" t="s">
        <v>1148</v>
      </c>
      <c r="AC945">
        <v>40729</v>
      </c>
      <c r="AD945" t="s">
        <v>4476</v>
      </c>
      <c r="AE945" t="s">
        <v>4558</v>
      </c>
      <c r="AF945" t="s">
        <v>4559</v>
      </c>
      <c r="AG945" t="s">
        <v>866</v>
      </c>
      <c r="AH945" t="s">
        <v>7733</v>
      </c>
      <c r="AI945" t="s">
        <v>7734</v>
      </c>
      <c r="AJ945" t="s">
        <v>867</v>
      </c>
      <c r="AK945">
        <v>1</v>
      </c>
      <c r="AL945" t="s">
        <v>4538</v>
      </c>
      <c r="AM945" t="s">
        <v>78</v>
      </c>
      <c r="AN945">
        <v>180400121002</v>
      </c>
      <c r="AO945" t="s">
        <v>78</v>
      </c>
      <c r="AP945">
        <v>276</v>
      </c>
      <c r="AQ945" t="s">
        <v>78</v>
      </c>
      <c r="AR945" t="s">
        <v>4430</v>
      </c>
      <c r="AS945" t="s">
        <v>4431</v>
      </c>
      <c r="AT945" t="s">
        <v>78</v>
      </c>
      <c r="AU945" t="s">
        <v>78</v>
      </c>
      <c r="AV945" t="s">
        <v>78</v>
      </c>
      <c r="AW945" t="s">
        <v>78</v>
      </c>
      <c r="AX945" t="s">
        <v>78</v>
      </c>
      <c r="AY945" t="s">
        <v>78</v>
      </c>
      <c r="AZ945" t="s">
        <v>78</v>
      </c>
      <c r="BA945" t="s">
        <v>78</v>
      </c>
      <c r="BB945" t="s">
        <v>78</v>
      </c>
      <c r="BC945" t="s">
        <v>78</v>
      </c>
      <c r="BD945" t="s">
        <v>55</v>
      </c>
      <c r="BE945" t="s">
        <v>78</v>
      </c>
      <c r="BF945" t="s">
        <v>78</v>
      </c>
      <c r="BG945" t="s">
        <v>78</v>
      </c>
      <c r="BH945" t="s">
        <v>78</v>
      </c>
      <c r="BI945" t="s">
        <v>78</v>
      </c>
      <c r="BJ945" t="s">
        <v>78</v>
      </c>
      <c r="BK945" t="s">
        <v>78</v>
      </c>
      <c r="BL945" t="s">
        <v>78</v>
      </c>
      <c r="BM945" t="s">
        <v>78</v>
      </c>
      <c r="BN945" t="s">
        <v>55</v>
      </c>
      <c r="BO945" t="s">
        <v>55</v>
      </c>
      <c r="BP945" t="s">
        <v>78</v>
      </c>
      <c r="BQ945" t="s">
        <v>4432</v>
      </c>
      <c r="BR945">
        <v>1925</v>
      </c>
      <c r="BS945" s="45">
        <v>40287</v>
      </c>
      <c r="BT945" s="45">
        <v>40729</v>
      </c>
    </row>
    <row r="946" spans="1:72" x14ac:dyDescent="0.25">
      <c r="A946">
        <v>943</v>
      </c>
      <c r="B946">
        <v>46477</v>
      </c>
      <c r="C946">
        <v>53859</v>
      </c>
      <c r="D946" t="s">
        <v>2179</v>
      </c>
      <c r="E946" t="s">
        <v>7735</v>
      </c>
      <c r="F946">
        <v>0</v>
      </c>
      <c r="H946">
        <v>0</v>
      </c>
      <c r="J946">
        <v>0</v>
      </c>
      <c r="O946">
        <v>2231592</v>
      </c>
      <c r="P946">
        <v>6271561</v>
      </c>
      <c r="Q946">
        <v>3</v>
      </c>
      <c r="R946">
        <v>38.119300000000003</v>
      </c>
      <c r="S946">
        <v>-121.50839999999999</v>
      </c>
      <c r="T946" t="s">
        <v>1373</v>
      </c>
      <c r="U946" t="s">
        <v>5589</v>
      </c>
      <c r="V946" t="s">
        <v>87</v>
      </c>
      <c r="W946" t="s">
        <v>87</v>
      </c>
      <c r="X946" t="s">
        <v>4474</v>
      </c>
      <c r="Y946" t="s">
        <v>59</v>
      </c>
      <c r="Z946" t="s">
        <v>4342</v>
      </c>
      <c r="AA946" t="s">
        <v>5178</v>
      </c>
      <c r="AB946" t="s">
        <v>7736</v>
      </c>
      <c r="AC946">
        <v>40850</v>
      </c>
      <c r="AD946" t="s">
        <v>4476</v>
      </c>
      <c r="AE946" t="s">
        <v>4558</v>
      </c>
      <c r="AF946" t="s">
        <v>5180</v>
      </c>
      <c r="AG946" t="s">
        <v>1756</v>
      </c>
      <c r="AH946" t="s">
        <v>7737</v>
      </c>
      <c r="AJ946" t="s">
        <v>1756</v>
      </c>
      <c r="AK946">
        <v>1</v>
      </c>
      <c r="AL946" t="s">
        <v>4474</v>
      </c>
      <c r="AM946" t="s">
        <v>78</v>
      </c>
      <c r="AN946">
        <v>180400121106</v>
      </c>
      <c r="AO946" t="s">
        <v>78</v>
      </c>
      <c r="AP946">
        <v>166</v>
      </c>
      <c r="AQ946" t="s">
        <v>78</v>
      </c>
      <c r="AR946" t="s">
        <v>4430</v>
      </c>
      <c r="AS946" t="s">
        <v>4431</v>
      </c>
      <c r="AT946" t="s">
        <v>78</v>
      </c>
      <c r="AU946" t="s">
        <v>78</v>
      </c>
      <c r="AV946" t="s">
        <v>78</v>
      </c>
      <c r="AW946" t="s">
        <v>78</v>
      </c>
      <c r="AX946" t="s">
        <v>78</v>
      </c>
      <c r="AY946" t="s">
        <v>55</v>
      </c>
      <c r="AZ946" t="s">
        <v>78</v>
      </c>
      <c r="BA946" t="s">
        <v>78</v>
      </c>
      <c r="BB946" t="s">
        <v>78</v>
      </c>
      <c r="BC946" t="s">
        <v>78</v>
      </c>
      <c r="BD946" t="s">
        <v>55</v>
      </c>
      <c r="BE946" t="s">
        <v>78</v>
      </c>
      <c r="BF946" t="s">
        <v>78</v>
      </c>
      <c r="BG946" t="s">
        <v>78</v>
      </c>
      <c r="BH946" t="s">
        <v>78</v>
      </c>
      <c r="BI946" t="s">
        <v>78</v>
      </c>
      <c r="BJ946" t="s">
        <v>78</v>
      </c>
      <c r="BK946" t="s">
        <v>78</v>
      </c>
      <c r="BL946" t="s">
        <v>78</v>
      </c>
      <c r="BM946" t="s">
        <v>78</v>
      </c>
      <c r="BN946" t="s">
        <v>55</v>
      </c>
      <c r="BO946" t="s">
        <v>55</v>
      </c>
      <c r="BP946" t="s">
        <v>78</v>
      </c>
      <c r="BQ946" t="s">
        <v>4432</v>
      </c>
      <c r="BR946">
        <v>1800</v>
      </c>
      <c r="BS946" s="45">
        <v>40359</v>
      </c>
      <c r="BT946" s="45">
        <v>40850</v>
      </c>
    </row>
    <row r="947" spans="1:72" x14ac:dyDescent="0.25">
      <c r="A947">
        <v>944</v>
      </c>
      <c r="B947">
        <v>47524</v>
      </c>
      <c r="C947">
        <v>55013</v>
      </c>
      <c r="D947" t="s">
        <v>2498</v>
      </c>
      <c r="E947" t="s">
        <v>7738</v>
      </c>
      <c r="F947">
        <v>2</v>
      </c>
      <c r="G947" t="s">
        <v>4420</v>
      </c>
      <c r="H947">
        <v>6</v>
      </c>
      <c r="I947" t="s">
        <v>4421</v>
      </c>
      <c r="J947">
        <v>36</v>
      </c>
      <c r="L947" t="s">
        <v>4434</v>
      </c>
      <c r="M947" t="s">
        <v>4434</v>
      </c>
      <c r="N947" t="s">
        <v>4423</v>
      </c>
      <c r="O947">
        <v>2082066</v>
      </c>
      <c r="P947">
        <v>6339259</v>
      </c>
      <c r="Q947">
        <v>3</v>
      </c>
      <c r="R947">
        <v>37.7104</v>
      </c>
      <c r="S947">
        <v>-121.2689</v>
      </c>
      <c r="T947" t="s">
        <v>596</v>
      </c>
      <c r="U947" t="s">
        <v>128</v>
      </c>
      <c r="V947" t="s">
        <v>87</v>
      </c>
      <c r="W947" t="s">
        <v>87</v>
      </c>
      <c r="X947" t="s">
        <v>4474</v>
      </c>
      <c r="Y947" t="s">
        <v>59</v>
      </c>
      <c r="Z947" t="s">
        <v>4475</v>
      </c>
      <c r="AA947" t="s">
        <v>6656</v>
      </c>
      <c r="AB947" t="s">
        <v>4380</v>
      </c>
      <c r="AC947">
        <v>40913</v>
      </c>
      <c r="AD947" t="s">
        <v>4476</v>
      </c>
      <c r="AE947" t="s">
        <v>3435</v>
      </c>
      <c r="AF947" t="s">
        <v>4477</v>
      </c>
      <c r="AG947" t="s">
        <v>2499</v>
      </c>
      <c r="AH947" t="s">
        <v>7739</v>
      </c>
      <c r="AI947" t="s">
        <v>7740</v>
      </c>
      <c r="AJ947" t="s">
        <v>2499</v>
      </c>
      <c r="AK947">
        <v>1</v>
      </c>
      <c r="AL947" t="s">
        <v>4474</v>
      </c>
      <c r="AM947" t="s">
        <v>78</v>
      </c>
      <c r="AN947">
        <v>180400030203</v>
      </c>
      <c r="AO947" t="s">
        <v>78</v>
      </c>
      <c r="AP947">
        <v>80</v>
      </c>
      <c r="AQ947" t="s">
        <v>78</v>
      </c>
      <c r="AR947" t="s">
        <v>4430</v>
      </c>
      <c r="AS947" t="s">
        <v>4431</v>
      </c>
      <c r="AT947" t="s">
        <v>78</v>
      </c>
      <c r="AU947" t="s">
        <v>78</v>
      </c>
      <c r="AV947" t="s">
        <v>78</v>
      </c>
      <c r="AW947" t="s">
        <v>78</v>
      </c>
      <c r="AX947" t="s">
        <v>78</v>
      </c>
      <c r="AY947" t="s">
        <v>78</v>
      </c>
      <c r="AZ947" t="s">
        <v>78</v>
      </c>
      <c r="BA947" t="s">
        <v>78</v>
      </c>
      <c r="BB947" t="s">
        <v>78</v>
      </c>
      <c r="BC947" t="s">
        <v>78</v>
      </c>
      <c r="BD947" t="s">
        <v>55</v>
      </c>
      <c r="BE947" t="s">
        <v>78</v>
      </c>
      <c r="BF947" t="s">
        <v>78</v>
      </c>
      <c r="BG947" t="s">
        <v>78</v>
      </c>
      <c r="BH947" t="s">
        <v>78</v>
      </c>
      <c r="BI947" t="s">
        <v>78</v>
      </c>
      <c r="BJ947" t="s">
        <v>78</v>
      </c>
      <c r="BK947" t="s">
        <v>78</v>
      </c>
      <c r="BL947" t="s">
        <v>78</v>
      </c>
      <c r="BM947" t="s">
        <v>78</v>
      </c>
      <c r="BN947" t="s">
        <v>55</v>
      </c>
      <c r="BO947" t="s">
        <v>55</v>
      </c>
      <c r="BP947" t="s">
        <v>78</v>
      </c>
      <c r="BQ947" t="s">
        <v>4468</v>
      </c>
      <c r="BR947">
        <v>1800</v>
      </c>
      <c r="BS947" s="45">
        <v>40357</v>
      </c>
      <c r="BT947" s="45">
        <v>40891</v>
      </c>
    </row>
    <row r="948" spans="1:72" x14ac:dyDescent="0.25">
      <c r="A948">
        <v>945</v>
      </c>
      <c r="B948">
        <v>47540</v>
      </c>
      <c r="C948">
        <v>54380</v>
      </c>
      <c r="D948" t="s">
        <v>2812</v>
      </c>
      <c r="E948" t="s">
        <v>7741</v>
      </c>
      <c r="F948">
        <v>1</v>
      </c>
      <c r="G948" t="s">
        <v>4420</v>
      </c>
      <c r="H948">
        <v>5</v>
      </c>
      <c r="I948" t="s">
        <v>4421</v>
      </c>
      <c r="J948">
        <v>28</v>
      </c>
      <c r="L948" t="s">
        <v>4422</v>
      </c>
      <c r="M948" t="s">
        <v>4434</v>
      </c>
      <c r="N948" t="s">
        <v>4423</v>
      </c>
      <c r="O948">
        <v>2122684</v>
      </c>
      <c r="P948">
        <v>6295084</v>
      </c>
      <c r="Q948">
        <v>3</v>
      </c>
      <c r="R948">
        <v>37.820900000000002</v>
      </c>
      <c r="S948">
        <v>-121.4229</v>
      </c>
      <c r="T948" t="s">
        <v>2815</v>
      </c>
      <c r="U948" t="s">
        <v>1265</v>
      </c>
      <c r="V948" t="s">
        <v>87</v>
      </c>
      <c r="W948" t="s">
        <v>87</v>
      </c>
      <c r="X948" t="s">
        <v>4474</v>
      </c>
      <c r="Y948" t="s">
        <v>59</v>
      </c>
      <c r="Z948" t="s">
        <v>4134</v>
      </c>
      <c r="AA948" t="s">
        <v>2466</v>
      </c>
      <c r="AC948">
        <v>40913</v>
      </c>
      <c r="AD948" t="s">
        <v>4476</v>
      </c>
      <c r="AE948" t="s">
        <v>3435</v>
      </c>
      <c r="AF948" t="s">
        <v>2227</v>
      </c>
      <c r="AG948" t="s">
        <v>2813</v>
      </c>
      <c r="AH948" t="s">
        <v>7742</v>
      </c>
      <c r="AI948" t="s">
        <v>7743</v>
      </c>
      <c r="AJ948" t="s">
        <v>2814</v>
      </c>
      <c r="AK948">
        <v>1</v>
      </c>
      <c r="AL948" t="s">
        <v>4474</v>
      </c>
      <c r="AM948" t="s">
        <v>78</v>
      </c>
      <c r="AN948">
        <v>180400030901</v>
      </c>
      <c r="AO948" t="s">
        <v>78</v>
      </c>
      <c r="AP948">
        <v>170</v>
      </c>
      <c r="AQ948" t="s">
        <v>78</v>
      </c>
      <c r="AR948" t="s">
        <v>4430</v>
      </c>
      <c r="AS948" t="s">
        <v>4431</v>
      </c>
      <c r="AT948" t="s">
        <v>78</v>
      </c>
      <c r="AU948" t="s">
        <v>78</v>
      </c>
      <c r="AV948" t="s">
        <v>78</v>
      </c>
      <c r="AW948" t="s">
        <v>78</v>
      </c>
      <c r="AX948" t="s">
        <v>78</v>
      </c>
      <c r="AY948" t="s">
        <v>78</v>
      </c>
      <c r="AZ948" t="s">
        <v>78</v>
      </c>
      <c r="BA948" t="s">
        <v>78</v>
      </c>
      <c r="BB948" t="s">
        <v>78</v>
      </c>
      <c r="BC948" t="s">
        <v>78</v>
      </c>
      <c r="BD948" t="s">
        <v>55</v>
      </c>
      <c r="BE948" t="s">
        <v>78</v>
      </c>
      <c r="BF948" t="s">
        <v>78</v>
      </c>
      <c r="BG948" t="s">
        <v>78</v>
      </c>
      <c r="BH948" t="s">
        <v>78</v>
      </c>
      <c r="BI948" t="s">
        <v>78</v>
      </c>
      <c r="BJ948" t="s">
        <v>78</v>
      </c>
      <c r="BK948" t="s">
        <v>78</v>
      </c>
      <c r="BL948" t="s">
        <v>78</v>
      </c>
      <c r="BM948" t="s">
        <v>78</v>
      </c>
      <c r="BN948" t="s">
        <v>55</v>
      </c>
      <c r="BO948" t="s">
        <v>55</v>
      </c>
      <c r="BP948" t="s">
        <v>78</v>
      </c>
      <c r="BQ948" t="s">
        <v>4432</v>
      </c>
      <c r="BR948">
        <v>1800</v>
      </c>
      <c r="BS948" s="45">
        <v>40358</v>
      </c>
      <c r="BT948" s="45">
        <v>40896</v>
      </c>
    </row>
    <row r="949" spans="1:72" x14ac:dyDescent="0.25">
      <c r="A949">
        <v>946</v>
      </c>
      <c r="B949">
        <v>46137</v>
      </c>
      <c r="C949">
        <v>53517</v>
      </c>
      <c r="D949" t="s">
        <v>2031</v>
      </c>
      <c r="E949" t="s">
        <v>7744</v>
      </c>
      <c r="F949">
        <v>0</v>
      </c>
      <c r="H949">
        <v>0</v>
      </c>
      <c r="J949">
        <v>0</v>
      </c>
      <c r="O949">
        <v>2209354</v>
      </c>
      <c r="P949">
        <v>6297034</v>
      </c>
      <c r="Q949">
        <v>3</v>
      </c>
      <c r="R949">
        <v>38.058999999999997</v>
      </c>
      <c r="S949">
        <v>-121.4191</v>
      </c>
      <c r="T949" t="s">
        <v>1634</v>
      </c>
      <c r="U949" t="s">
        <v>1002</v>
      </c>
      <c r="V949" t="s">
        <v>87</v>
      </c>
      <c r="W949" t="s">
        <v>87</v>
      </c>
      <c r="X949" t="s">
        <v>4474</v>
      </c>
      <c r="Y949" t="s">
        <v>59</v>
      </c>
      <c r="Z949" t="s">
        <v>4334</v>
      </c>
      <c r="AA949" t="s">
        <v>7745</v>
      </c>
      <c r="AB949" t="s">
        <v>7746</v>
      </c>
      <c r="AC949">
        <v>40809</v>
      </c>
      <c r="AD949" t="s">
        <v>4476</v>
      </c>
      <c r="AE949" t="s">
        <v>3435</v>
      </c>
      <c r="AF949" t="s">
        <v>5036</v>
      </c>
      <c r="AG949" t="s">
        <v>2032</v>
      </c>
      <c r="AH949" t="s">
        <v>7747</v>
      </c>
      <c r="AJ949" t="s">
        <v>2033</v>
      </c>
      <c r="AK949">
        <v>1</v>
      </c>
      <c r="AL949" t="s">
        <v>4474</v>
      </c>
      <c r="AM949" t="s">
        <v>78</v>
      </c>
      <c r="AN949">
        <v>180400030903</v>
      </c>
      <c r="AO949" t="s">
        <v>78</v>
      </c>
      <c r="AP949">
        <v>200</v>
      </c>
      <c r="AQ949" t="s">
        <v>78</v>
      </c>
      <c r="AR949" t="s">
        <v>4430</v>
      </c>
      <c r="AS949" t="s">
        <v>4431</v>
      </c>
      <c r="AT949" t="s">
        <v>78</v>
      </c>
      <c r="AU949" t="s">
        <v>78</v>
      </c>
      <c r="AV949" t="s">
        <v>78</v>
      </c>
      <c r="AW949" t="s">
        <v>78</v>
      </c>
      <c r="AX949" t="s">
        <v>78</v>
      </c>
      <c r="AY949" t="s">
        <v>78</v>
      </c>
      <c r="AZ949" t="s">
        <v>78</v>
      </c>
      <c r="BA949" t="s">
        <v>78</v>
      </c>
      <c r="BB949" t="s">
        <v>78</v>
      </c>
      <c r="BC949" t="s">
        <v>78</v>
      </c>
      <c r="BD949" t="s">
        <v>55</v>
      </c>
      <c r="BE949" t="s">
        <v>78</v>
      </c>
      <c r="BF949" t="s">
        <v>78</v>
      </c>
      <c r="BG949" t="s">
        <v>78</v>
      </c>
      <c r="BH949" t="s">
        <v>78</v>
      </c>
      <c r="BI949" t="s">
        <v>78</v>
      </c>
      <c r="BJ949" t="s">
        <v>78</v>
      </c>
      <c r="BK949" t="s">
        <v>78</v>
      </c>
      <c r="BL949" t="s">
        <v>78</v>
      </c>
      <c r="BM949" t="s">
        <v>78</v>
      </c>
      <c r="BN949" t="s">
        <v>55</v>
      </c>
      <c r="BO949" t="s">
        <v>55</v>
      </c>
      <c r="BP949" t="s">
        <v>78</v>
      </c>
      <c r="BQ949" t="s">
        <v>4432</v>
      </c>
      <c r="BR949">
        <v>1869</v>
      </c>
      <c r="BS949" s="45">
        <v>40359</v>
      </c>
      <c r="BT949" s="45">
        <v>40809</v>
      </c>
    </row>
    <row r="950" spans="1:72" x14ac:dyDescent="0.25">
      <c r="A950">
        <v>947</v>
      </c>
      <c r="B950">
        <v>46481</v>
      </c>
      <c r="C950">
        <v>53850</v>
      </c>
      <c r="D950" t="s">
        <v>1512</v>
      </c>
      <c r="E950" t="s">
        <v>7748</v>
      </c>
      <c r="F950">
        <v>3</v>
      </c>
      <c r="G950" t="s">
        <v>87</v>
      </c>
      <c r="H950">
        <v>5</v>
      </c>
      <c r="I950" t="s">
        <v>4421</v>
      </c>
      <c r="J950">
        <v>15</v>
      </c>
      <c r="L950" t="s">
        <v>4435</v>
      </c>
      <c r="N950" t="s">
        <v>4423</v>
      </c>
      <c r="O950">
        <v>2226863</v>
      </c>
      <c r="P950">
        <v>6299486</v>
      </c>
      <c r="Q950">
        <v>3</v>
      </c>
      <c r="R950">
        <v>38.107100000000003</v>
      </c>
      <c r="S950">
        <v>-121.41119999999999</v>
      </c>
      <c r="T950" t="s">
        <v>1515</v>
      </c>
      <c r="U950" t="s">
        <v>1514</v>
      </c>
      <c r="V950" t="s">
        <v>87</v>
      </c>
      <c r="W950" t="s">
        <v>87</v>
      </c>
      <c r="X950" t="s">
        <v>4474</v>
      </c>
      <c r="Y950" t="s">
        <v>59</v>
      </c>
      <c r="Z950" t="s">
        <v>4334</v>
      </c>
      <c r="AA950" t="s">
        <v>1516</v>
      </c>
      <c r="AB950" t="s">
        <v>7749</v>
      </c>
      <c r="AC950">
        <v>40850</v>
      </c>
      <c r="AD950" t="s">
        <v>4476</v>
      </c>
      <c r="AE950" t="s">
        <v>4558</v>
      </c>
      <c r="AF950" t="s">
        <v>4915</v>
      </c>
      <c r="AG950" t="s">
        <v>1478</v>
      </c>
      <c r="AH950" t="s">
        <v>7750</v>
      </c>
      <c r="AI950" t="s">
        <v>7751</v>
      </c>
      <c r="AJ950" t="s">
        <v>1479</v>
      </c>
      <c r="AK950">
        <v>1</v>
      </c>
      <c r="AL950" t="s">
        <v>4474</v>
      </c>
      <c r="AM950" t="s">
        <v>78</v>
      </c>
      <c r="AN950">
        <v>180400121104</v>
      </c>
      <c r="AO950" t="s">
        <v>78</v>
      </c>
      <c r="AP950">
        <v>230</v>
      </c>
      <c r="AQ950" t="s">
        <v>78</v>
      </c>
      <c r="AR950" t="s">
        <v>4430</v>
      </c>
      <c r="AS950" t="s">
        <v>4431</v>
      </c>
      <c r="AT950" t="s">
        <v>78</v>
      </c>
      <c r="AU950" t="s">
        <v>78</v>
      </c>
      <c r="AV950" t="s">
        <v>78</v>
      </c>
      <c r="AW950" t="s">
        <v>78</v>
      </c>
      <c r="AX950" t="s">
        <v>78</v>
      </c>
      <c r="AY950" t="s">
        <v>78</v>
      </c>
      <c r="AZ950" t="s">
        <v>78</v>
      </c>
      <c r="BA950" t="s">
        <v>78</v>
      </c>
      <c r="BB950" t="s">
        <v>78</v>
      </c>
      <c r="BC950" t="s">
        <v>78</v>
      </c>
      <c r="BD950" t="s">
        <v>55</v>
      </c>
      <c r="BE950" t="s">
        <v>78</v>
      </c>
      <c r="BF950" t="s">
        <v>78</v>
      </c>
      <c r="BG950" t="s">
        <v>78</v>
      </c>
      <c r="BH950" t="s">
        <v>78</v>
      </c>
      <c r="BI950" t="s">
        <v>78</v>
      </c>
      <c r="BJ950" t="s">
        <v>78</v>
      </c>
      <c r="BK950" t="s">
        <v>78</v>
      </c>
      <c r="BL950" t="s">
        <v>78</v>
      </c>
      <c r="BM950" t="s">
        <v>78</v>
      </c>
      <c r="BN950" t="s">
        <v>55</v>
      </c>
      <c r="BO950" t="s">
        <v>55</v>
      </c>
      <c r="BP950" t="s">
        <v>78</v>
      </c>
      <c r="BQ950" t="s">
        <v>4468</v>
      </c>
      <c r="BR950">
        <v>1800</v>
      </c>
      <c r="BS950" s="45">
        <v>40359</v>
      </c>
      <c r="BT950" s="45">
        <v>40849</v>
      </c>
    </row>
    <row r="951" spans="1:72" x14ac:dyDescent="0.25">
      <c r="A951">
        <v>948</v>
      </c>
      <c r="B951">
        <v>46183</v>
      </c>
      <c r="C951">
        <v>53562</v>
      </c>
      <c r="D951" t="s">
        <v>1665</v>
      </c>
      <c r="E951" t="s">
        <v>7752</v>
      </c>
      <c r="F951">
        <v>0</v>
      </c>
      <c r="H951">
        <v>0</v>
      </c>
      <c r="J951">
        <v>0</v>
      </c>
      <c r="O951">
        <v>2158662</v>
      </c>
      <c r="P951">
        <v>6254014</v>
      </c>
      <c r="Q951">
        <v>3</v>
      </c>
      <c r="R951">
        <v>37.918500000000002</v>
      </c>
      <c r="S951">
        <v>-121.5665</v>
      </c>
      <c r="T951" t="s">
        <v>1634</v>
      </c>
      <c r="U951" t="s">
        <v>1666</v>
      </c>
      <c r="V951" t="s">
        <v>87</v>
      </c>
      <c r="W951" t="s">
        <v>87</v>
      </c>
      <c r="X951" t="s">
        <v>4474</v>
      </c>
      <c r="Y951" t="s">
        <v>94</v>
      </c>
      <c r="Z951" t="s">
        <v>4242</v>
      </c>
      <c r="AA951" t="s">
        <v>1663</v>
      </c>
      <c r="AC951">
        <v>40815</v>
      </c>
      <c r="AD951" t="s">
        <v>4476</v>
      </c>
      <c r="AE951" t="s">
        <v>3435</v>
      </c>
      <c r="AF951" t="s">
        <v>5308</v>
      </c>
      <c r="AG951" t="s">
        <v>1660</v>
      </c>
      <c r="AH951" t="s">
        <v>7753</v>
      </c>
      <c r="AJ951" t="s">
        <v>1661</v>
      </c>
      <c r="AK951">
        <v>1</v>
      </c>
      <c r="AL951" t="s">
        <v>4474</v>
      </c>
      <c r="AM951" t="s">
        <v>78</v>
      </c>
      <c r="AN951">
        <v>180400030905</v>
      </c>
      <c r="AO951" t="s">
        <v>78</v>
      </c>
      <c r="AP951">
        <v>375</v>
      </c>
      <c r="AQ951" t="s">
        <v>78</v>
      </c>
      <c r="AR951" t="s">
        <v>4430</v>
      </c>
      <c r="AS951" t="s">
        <v>4431</v>
      </c>
      <c r="AT951" t="s">
        <v>78</v>
      </c>
      <c r="AU951" t="s">
        <v>78</v>
      </c>
      <c r="AV951" t="s">
        <v>78</v>
      </c>
      <c r="AW951" t="s">
        <v>78</v>
      </c>
      <c r="AX951" t="s">
        <v>78</v>
      </c>
      <c r="AY951" t="s">
        <v>78</v>
      </c>
      <c r="AZ951" t="s">
        <v>78</v>
      </c>
      <c r="BA951" t="s">
        <v>78</v>
      </c>
      <c r="BB951" t="s">
        <v>78</v>
      </c>
      <c r="BC951" t="s">
        <v>78</v>
      </c>
      <c r="BD951" t="s">
        <v>55</v>
      </c>
      <c r="BE951" t="s">
        <v>78</v>
      </c>
      <c r="BF951" t="s">
        <v>78</v>
      </c>
      <c r="BG951" t="s">
        <v>78</v>
      </c>
      <c r="BH951" t="s">
        <v>78</v>
      </c>
      <c r="BI951" t="s">
        <v>78</v>
      </c>
      <c r="BJ951" t="s">
        <v>78</v>
      </c>
      <c r="BK951" t="s">
        <v>78</v>
      </c>
      <c r="BL951" t="s">
        <v>78</v>
      </c>
      <c r="BM951" t="s">
        <v>78</v>
      </c>
      <c r="BN951" t="s">
        <v>55</v>
      </c>
      <c r="BO951" t="s">
        <v>55</v>
      </c>
      <c r="BP951" t="s">
        <v>78</v>
      </c>
      <c r="BQ951" t="s">
        <v>4468</v>
      </c>
      <c r="BR951">
        <v>1800</v>
      </c>
      <c r="BS951" s="45">
        <v>40353</v>
      </c>
      <c r="BT951" s="45">
        <v>40815</v>
      </c>
    </row>
    <row r="952" spans="1:72" x14ac:dyDescent="0.25">
      <c r="A952">
        <v>949</v>
      </c>
      <c r="B952">
        <v>46203</v>
      </c>
      <c r="C952">
        <v>53576</v>
      </c>
      <c r="D952" t="s">
        <v>1357</v>
      </c>
      <c r="E952" t="s">
        <v>7754</v>
      </c>
      <c r="F952">
        <v>0</v>
      </c>
      <c r="H952">
        <v>0</v>
      </c>
      <c r="J952">
        <v>0</v>
      </c>
      <c r="O952">
        <v>2118303</v>
      </c>
      <c r="P952">
        <v>6304168</v>
      </c>
      <c r="Q952">
        <v>3</v>
      </c>
      <c r="R952">
        <v>37.809100000000001</v>
      </c>
      <c r="S952">
        <v>-121.3914</v>
      </c>
      <c r="T952" t="s">
        <v>128</v>
      </c>
      <c r="U952" t="s">
        <v>5055</v>
      </c>
      <c r="V952" t="s">
        <v>87</v>
      </c>
      <c r="W952" t="s">
        <v>87</v>
      </c>
      <c r="X952" t="s">
        <v>4474</v>
      </c>
      <c r="Y952" t="s">
        <v>59</v>
      </c>
      <c r="Z952" t="s">
        <v>4134</v>
      </c>
      <c r="AA952" t="s">
        <v>1352</v>
      </c>
      <c r="AB952" t="s">
        <v>7755</v>
      </c>
      <c r="AC952">
        <v>40820</v>
      </c>
      <c r="AD952" t="s">
        <v>4476</v>
      </c>
      <c r="AE952" t="s">
        <v>3435</v>
      </c>
      <c r="AF952" t="s">
        <v>5052</v>
      </c>
      <c r="AG952" t="s">
        <v>1336</v>
      </c>
      <c r="AH952" t="s">
        <v>7756</v>
      </c>
      <c r="AJ952" t="s">
        <v>1337</v>
      </c>
      <c r="AK952">
        <v>1</v>
      </c>
      <c r="AL952" t="s">
        <v>4474</v>
      </c>
      <c r="AM952" t="s">
        <v>78</v>
      </c>
      <c r="AN952">
        <v>180400030601</v>
      </c>
      <c r="AO952" t="s">
        <v>78</v>
      </c>
      <c r="AP952">
        <v>98.5</v>
      </c>
      <c r="AQ952" t="s">
        <v>78</v>
      </c>
      <c r="AR952" t="s">
        <v>4430</v>
      </c>
      <c r="AS952" t="s">
        <v>4431</v>
      </c>
      <c r="AT952" t="s">
        <v>78</v>
      </c>
      <c r="AU952" t="s">
        <v>78</v>
      </c>
      <c r="AV952" t="s">
        <v>78</v>
      </c>
      <c r="AW952" t="s">
        <v>78</v>
      </c>
      <c r="AX952" t="s">
        <v>78</v>
      </c>
      <c r="AY952" t="s">
        <v>78</v>
      </c>
      <c r="AZ952" t="s">
        <v>78</v>
      </c>
      <c r="BA952" t="s">
        <v>78</v>
      </c>
      <c r="BB952" t="s">
        <v>78</v>
      </c>
      <c r="BC952" t="s">
        <v>78</v>
      </c>
      <c r="BD952" t="s">
        <v>55</v>
      </c>
      <c r="BE952" t="s">
        <v>78</v>
      </c>
      <c r="BF952" t="s">
        <v>78</v>
      </c>
      <c r="BG952" t="s">
        <v>78</v>
      </c>
      <c r="BH952" t="s">
        <v>78</v>
      </c>
      <c r="BI952" t="s">
        <v>78</v>
      </c>
      <c r="BJ952" t="s">
        <v>78</v>
      </c>
      <c r="BK952" t="s">
        <v>78</v>
      </c>
      <c r="BL952" t="s">
        <v>78</v>
      </c>
      <c r="BM952" t="s">
        <v>78</v>
      </c>
      <c r="BN952" t="s">
        <v>55</v>
      </c>
      <c r="BO952" t="s">
        <v>78</v>
      </c>
      <c r="BP952" t="s">
        <v>78</v>
      </c>
      <c r="BQ952" t="s">
        <v>4468</v>
      </c>
      <c r="BR952" t="s">
        <v>78</v>
      </c>
      <c r="BS952" s="45">
        <v>40360</v>
      </c>
      <c r="BT952" s="45">
        <v>40820</v>
      </c>
    </row>
    <row r="953" spans="1:72" x14ac:dyDescent="0.25">
      <c r="A953">
        <v>950</v>
      </c>
      <c r="B953">
        <v>46212</v>
      </c>
      <c r="C953">
        <v>53585</v>
      </c>
      <c r="D953" t="s">
        <v>1381</v>
      </c>
      <c r="E953" t="s">
        <v>7757</v>
      </c>
      <c r="F953">
        <v>0</v>
      </c>
      <c r="H953">
        <v>0</v>
      </c>
      <c r="J953">
        <v>0</v>
      </c>
      <c r="O953">
        <v>2112401</v>
      </c>
      <c r="P953">
        <v>6326095</v>
      </c>
      <c r="Q953">
        <v>3</v>
      </c>
      <c r="R953">
        <v>37.793399999999998</v>
      </c>
      <c r="S953">
        <v>-121.31529999999999</v>
      </c>
      <c r="T953" t="s">
        <v>128</v>
      </c>
      <c r="U953" t="s">
        <v>397</v>
      </c>
      <c r="V953" t="s">
        <v>87</v>
      </c>
      <c r="W953" t="s">
        <v>87</v>
      </c>
      <c r="X953" t="s">
        <v>4474</v>
      </c>
      <c r="Y953" t="s">
        <v>59</v>
      </c>
      <c r="Z953" t="s">
        <v>4222</v>
      </c>
      <c r="AA953" t="s">
        <v>1382</v>
      </c>
      <c r="AB953" t="s">
        <v>7758</v>
      </c>
      <c r="AC953">
        <v>40821</v>
      </c>
      <c r="AD953" t="s">
        <v>4476</v>
      </c>
      <c r="AE953" t="s">
        <v>3435</v>
      </c>
      <c r="AF953" t="s">
        <v>5403</v>
      </c>
      <c r="AG953" t="s">
        <v>1336</v>
      </c>
      <c r="AH953" t="s">
        <v>7759</v>
      </c>
      <c r="AJ953" t="s">
        <v>1337</v>
      </c>
      <c r="AK953">
        <v>1</v>
      </c>
      <c r="AL953" t="s">
        <v>4474</v>
      </c>
      <c r="AM953" t="s">
        <v>78</v>
      </c>
      <c r="AN953">
        <v>180400030204</v>
      </c>
      <c r="AO953" t="s">
        <v>78</v>
      </c>
      <c r="AP953">
        <v>354.8</v>
      </c>
      <c r="AQ953" t="s">
        <v>78</v>
      </c>
      <c r="AR953" t="s">
        <v>4430</v>
      </c>
      <c r="AS953" t="s">
        <v>4431</v>
      </c>
      <c r="AT953" t="s">
        <v>78</v>
      </c>
      <c r="AU953" t="s">
        <v>78</v>
      </c>
      <c r="AV953" t="s">
        <v>78</v>
      </c>
      <c r="AW953" t="s">
        <v>78</v>
      </c>
      <c r="AX953" t="s">
        <v>78</v>
      </c>
      <c r="AY953" t="s">
        <v>78</v>
      </c>
      <c r="AZ953" t="s">
        <v>78</v>
      </c>
      <c r="BA953" t="s">
        <v>78</v>
      </c>
      <c r="BB953" t="s">
        <v>78</v>
      </c>
      <c r="BC953" t="s">
        <v>78</v>
      </c>
      <c r="BD953" t="s">
        <v>55</v>
      </c>
      <c r="BE953" t="s">
        <v>78</v>
      </c>
      <c r="BF953" t="s">
        <v>78</v>
      </c>
      <c r="BG953" t="s">
        <v>78</v>
      </c>
      <c r="BH953" t="s">
        <v>78</v>
      </c>
      <c r="BI953" t="s">
        <v>78</v>
      </c>
      <c r="BJ953" t="s">
        <v>78</v>
      </c>
      <c r="BK953" t="s">
        <v>78</v>
      </c>
      <c r="BL953" t="s">
        <v>78</v>
      </c>
      <c r="BM953" t="s">
        <v>78</v>
      </c>
      <c r="BN953" t="s">
        <v>55</v>
      </c>
      <c r="BO953" t="s">
        <v>78</v>
      </c>
      <c r="BP953" t="s">
        <v>78</v>
      </c>
      <c r="BQ953" t="s">
        <v>4468</v>
      </c>
      <c r="BR953" t="s">
        <v>78</v>
      </c>
      <c r="BS953" s="45">
        <v>40360</v>
      </c>
      <c r="BT953" s="45">
        <v>40821</v>
      </c>
    </row>
    <row r="954" spans="1:72" x14ac:dyDescent="0.25">
      <c r="A954">
        <v>951</v>
      </c>
      <c r="B954">
        <v>30882</v>
      </c>
      <c r="C954">
        <v>7670</v>
      </c>
      <c r="D954" t="s">
        <v>134</v>
      </c>
      <c r="E954" t="s">
        <v>7760</v>
      </c>
      <c r="F954">
        <v>17</v>
      </c>
      <c r="G954" t="s">
        <v>87</v>
      </c>
      <c r="H954">
        <v>1</v>
      </c>
      <c r="I954" t="s">
        <v>4421</v>
      </c>
      <c r="J954">
        <v>7</v>
      </c>
      <c r="L954" t="s">
        <v>4435</v>
      </c>
      <c r="M954" t="s">
        <v>4435</v>
      </c>
      <c r="N954" t="s">
        <v>4423</v>
      </c>
      <c r="O954">
        <v>2248187.9786800002</v>
      </c>
      <c r="P954">
        <v>6592159.0389</v>
      </c>
      <c r="Q954">
        <v>2</v>
      </c>
      <c r="R954">
        <v>39.335435490000002</v>
      </c>
      <c r="S954">
        <v>-121.89219158</v>
      </c>
      <c r="U954" t="s">
        <v>7761</v>
      </c>
      <c r="V954" t="s">
        <v>87</v>
      </c>
      <c r="W954" t="s">
        <v>87</v>
      </c>
      <c r="X954" t="s">
        <v>4700</v>
      </c>
      <c r="Y954" t="s">
        <v>89</v>
      </c>
      <c r="Z954" t="s">
        <v>7357</v>
      </c>
      <c r="AC954">
        <v>39354</v>
      </c>
      <c r="AE954" t="s">
        <v>863</v>
      </c>
      <c r="AF954" t="s">
        <v>4791</v>
      </c>
      <c r="AG954" t="s">
        <v>135</v>
      </c>
      <c r="AH954" t="s">
        <v>7762</v>
      </c>
      <c r="AI954" t="s">
        <v>7763</v>
      </c>
      <c r="AJ954" t="s">
        <v>135</v>
      </c>
      <c r="AK954">
        <v>1</v>
      </c>
      <c r="AL954" t="s">
        <v>4700</v>
      </c>
      <c r="AM954" t="s">
        <v>78</v>
      </c>
      <c r="AN954">
        <v>180201580404</v>
      </c>
      <c r="AO954" t="s">
        <v>78</v>
      </c>
      <c r="AP954" t="s">
        <v>78</v>
      </c>
      <c r="AQ954" t="s">
        <v>78</v>
      </c>
      <c r="AR954" t="s">
        <v>4430</v>
      </c>
      <c r="AS954" t="s">
        <v>4431</v>
      </c>
      <c r="AT954" t="s">
        <v>78</v>
      </c>
      <c r="AU954" t="s">
        <v>78</v>
      </c>
      <c r="AV954" t="s">
        <v>78</v>
      </c>
      <c r="AW954" t="s">
        <v>78</v>
      </c>
      <c r="AX954" t="s">
        <v>78</v>
      </c>
      <c r="AY954" t="s">
        <v>78</v>
      </c>
      <c r="AZ954" t="s">
        <v>78</v>
      </c>
      <c r="BA954" t="s">
        <v>78</v>
      </c>
      <c r="BB954" t="s">
        <v>78</v>
      </c>
      <c r="BC954" t="s">
        <v>78</v>
      </c>
      <c r="BD954" t="s">
        <v>55</v>
      </c>
      <c r="BE954" t="s">
        <v>78</v>
      </c>
      <c r="BF954" t="s">
        <v>78</v>
      </c>
      <c r="BG954" t="s">
        <v>78</v>
      </c>
      <c r="BH954" t="s">
        <v>55</v>
      </c>
      <c r="BI954" t="s">
        <v>78</v>
      </c>
      <c r="BJ954" t="s">
        <v>78</v>
      </c>
      <c r="BK954" t="s">
        <v>78</v>
      </c>
      <c r="BL954" t="s">
        <v>78</v>
      </c>
      <c r="BM954" t="s">
        <v>78</v>
      </c>
      <c r="BN954" t="s">
        <v>55</v>
      </c>
      <c r="BO954" t="s">
        <v>55</v>
      </c>
      <c r="BP954" t="s">
        <v>78</v>
      </c>
      <c r="BQ954" t="s">
        <v>4432</v>
      </c>
      <c r="BR954">
        <v>1900</v>
      </c>
      <c r="BS954" s="45" t="s">
        <v>78</v>
      </c>
      <c r="BT954" s="45">
        <v>24574</v>
      </c>
    </row>
    <row r="955" spans="1:72" x14ac:dyDescent="0.25">
      <c r="A955">
        <v>952</v>
      </c>
      <c r="B955">
        <v>44116</v>
      </c>
      <c r="C955">
        <v>52030</v>
      </c>
      <c r="D955" t="s">
        <v>1071</v>
      </c>
      <c r="E955" t="s">
        <v>7764</v>
      </c>
      <c r="F955">
        <v>2</v>
      </c>
      <c r="G955" t="s">
        <v>87</v>
      </c>
      <c r="H955">
        <v>4</v>
      </c>
      <c r="I955" t="s">
        <v>4421</v>
      </c>
      <c r="J955">
        <v>3</v>
      </c>
      <c r="L955" t="s">
        <v>4422</v>
      </c>
      <c r="N955" t="s">
        <v>4423</v>
      </c>
      <c r="O955">
        <v>2209247</v>
      </c>
      <c r="P955">
        <v>6265127</v>
      </c>
      <c r="Q955">
        <v>3</v>
      </c>
      <c r="R955">
        <v>38.0578</v>
      </c>
      <c r="S955">
        <v>-121.53</v>
      </c>
      <c r="U955" t="s">
        <v>6205</v>
      </c>
      <c r="V955" t="s">
        <v>87</v>
      </c>
      <c r="W955" t="s">
        <v>87</v>
      </c>
      <c r="X955" t="s">
        <v>4474</v>
      </c>
      <c r="Y955" t="s">
        <v>59</v>
      </c>
      <c r="Z955" t="s">
        <v>4342</v>
      </c>
      <c r="AA955" t="s">
        <v>1034</v>
      </c>
      <c r="AB955" t="s">
        <v>7765</v>
      </c>
      <c r="AC955">
        <v>40423</v>
      </c>
      <c r="AD955" t="s">
        <v>4476</v>
      </c>
      <c r="AE955" t="s">
        <v>3435</v>
      </c>
      <c r="AF955" t="s">
        <v>4927</v>
      </c>
      <c r="AG955" t="s">
        <v>1032</v>
      </c>
      <c r="AH955" t="s">
        <v>7766</v>
      </c>
      <c r="AI955" t="s">
        <v>7767</v>
      </c>
      <c r="AJ955" t="s">
        <v>1033</v>
      </c>
      <c r="AK955">
        <v>1</v>
      </c>
      <c r="AL955" t="s">
        <v>4474</v>
      </c>
      <c r="AM955" t="s">
        <v>78</v>
      </c>
      <c r="AN955">
        <v>180400030906</v>
      </c>
      <c r="AO955" t="s">
        <v>78</v>
      </c>
      <c r="AP955">
        <v>120.3</v>
      </c>
      <c r="AQ955" t="s">
        <v>78</v>
      </c>
      <c r="AR955" t="s">
        <v>4430</v>
      </c>
      <c r="AS955" t="s">
        <v>4431</v>
      </c>
      <c r="AT955" t="s">
        <v>78</v>
      </c>
      <c r="AU955" t="s">
        <v>78</v>
      </c>
      <c r="AV955" t="s">
        <v>78</v>
      </c>
      <c r="AW955" t="s">
        <v>78</v>
      </c>
      <c r="AX955" t="s">
        <v>78</v>
      </c>
      <c r="AY955" t="s">
        <v>78</v>
      </c>
      <c r="AZ955" t="s">
        <v>78</v>
      </c>
      <c r="BA955" t="s">
        <v>78</v>
      </c>
      <c r="BB955" t="s">
        <v>78</v>
      </c>
      <c r="BC955" t="s">
        <v>78</v>
      </c>
      <c r="BD955" t="s">
        <v>55</v>
      </c>
      <c r="BE955" t="s">
        <v>78</v>
      </c>
      <c r="BF955" t="s">
        <v>78</v>
      </c>
      <c r="BG955" t="s">
        <v>78</v>
      </c>
      <c r="BH955" t="s">
        <v>78</v>
      </c>
      <c r="BI955" t="s">
        <v>78</v>
      </c>
      <c r="BJ955" t="s">
        <v>78</v>
      </c>
      <c r="BK955" t="s">
        <v>78</v>
      </c>
      <c r="BL955" t="s">
        <v>78</v>
      </c>
      <c r="BM955" t="s">
        <v>78</v>
      </c>
      <c r="BN955" t="s">
        <v>55</v>
      </c>
      <c r="BO955" t="s">
        <v>55</v>
      </c>
      <c r="BP955" t="s">
        <v>78</v>
      </c>
      <c r="BQ955" t="s">
        <v>4468</v>
      </c>
      <c r="BR955">
        <v>1800</v>
      </c>
      <c r="BS955" s="45">
        <v>40359</v>
      </c>
      <c r="BT955" s="45">
        <v>40359</v>
      </c>
    </row>
    <row r="956" spans="1:72" x14ac:dyDescent="0.25">
      <c r="A956">
        <v>953</v>
      </c>
      <c r="B956">
        <v>47351</v>
      </c>
      <c r="C956">
        <v>54469</v>
      </c>
      <c r="D956" t="s">
        <v>3530</v>
      </c>
      <c r="E956" t="s">
        <v>7768</v>
      </c>
      <c r="F956">
        <v>3</v>
      </c>
      <c r="G956" t="s">
        <v>87</v>
      </c>
      <c r="H956">
        <v>5</v>
      </c>
      <c r="I956" t="s">
        <v>4421</v>
      </c>
      <c r="J956">
        <v>30</v>
      </c>
      <c r="L956" t="s">
        <v>4422</v>
      </c>
      <c r="M956" t="s">
        <v>4448</v>
      </c>
      <c r="N956" t="s">
        <v>4423</v>
      </c>
      <c r="O956">
        <v>2219142</v>
      </c>
      <c r="P956">
        <v>6282663</v>
      </c>
      <c r="Q956">
        <v>3</v>
      </c>
      <c r="R956">
        <v>38.0854</v>
      </c>
      <c r="S956">
        <v>-121.46939999999999</v>
      </c>
      <c r="T956" t="s">
        <v>128</v>
      </c>
      <c r="U956" t="s">
        <v>5349</v>
      </c>
      <c r="V956" t="s">
        <v>87</v>
      </c>
      <c r="W956" t="s">
        <v>87</v>
      </c>
      <c r="X956" t="s">
        <v>4474</v>
      </c>
      <c r="Y956" t="s">
        <v>59</v>
      </c>
      <c r="Z956" t="s">
        <v>4334</v>
      </c>
      <c r="AA956" t="s">
        <v>3531</v>
      </c>
      <c r="AB956" t="s">
        <v>7769</v>
      </c>
      <c r="AC956">
        <v>40906</v>
      </c>
      <c r="AD956" t="s">
        <v>4476</v>
      </c>
      <c r="AE956" t="s">
        <v>3435</v>
      </c>
      <c r="AF956" t="s">
        <v>4927</v>
      </c>
      <c r="AG956" t="s">
        <v>2731</v>
      </c>
      <c r="AH956" t="s">
        <v>7770</v>
      </c>
      <c r="AI956" t="s">
        <v>7771</v>
      </c>
      <c r="AJ956" t="s">
        <v>2731</v>
      </c>
      <c r="AK956">
        <v>1</v>
      </c>
      <c r="AL956" t="s">
        <v>4474</v>
      </c>
      <c r="AM956" t="s">
        <v>78</v>
      </c>
      <c r="AN956">
        <v>180400030906</v>
      </c>
      <c r="AO956" t="s">
        <v>78</v>
      </c>
      <c r="AP956" t="s">
        <v>78</v>
      </c>
      <c r="AQ956" t="s">
        <v>78</v>
      </c>
      <c r="AR956" t="s">
        <v>4430</v>
      </c>
      <c r="AS956" t="s">
        <v>4431</v>
      </c>
      <c r="AT956" t="s">
        <v>78</v>
      </c>
      <c r="AU956" t="s">
        <v>78</v>
      </c>
      <c r="AV956" t="s">
        <v>78</v>
      </c>
      <c r="AW956" t="s">
        <v>78</v>
      </c>
      <c r="AX956" t="s">
        <v>78</v>
      </c>
      <c r="AY956" t="s">
        <v>78</v>
      </c>
      <c r="AZ956" t="s">
        <v>78</v>
      </c>
      <c r="BA956" t="s">
        <v>78</v>
      </c>
      <c r="BB956" t="s">
        <v>78</v>
      </c>
      <c r="BC956" t="s">
        <v>78</v>
      </c>
      <c r="BD956" t="s">
        <v>55</v>
      </c>
      <c r="BE956" t="s">
        <v>78</v>
      </c>
      <c r="BF956" t="s">
        <v>78</v>
      </c>
      <c r="BG956" t="s">
        <v>78</v>
      </c>
      <c r="BH956" t="s">
        <v>78</v>
      </c>
      <c r="BI956" t="s">
        <v>78</v>
      </c>
      <c r="BJ956" t="s">
        <v>78</v>
      </c>
      <c r="BK956" t="s">
        <v>78</v>
      </c>
      <c r="BL956" t="s">
        <v>78</v>
      </c>
      <c r="BM956" t="s">
        <v>78</v>
      </c>
      <c r="BN956" t="s">
        <v>55</v>
      </c>
      <c r="BO956" t="s">
        <v>55</v>
      </c>
      <c r="BP956" t="s">
        <v>78</v>
      </c>
      <c r="BQ956" t="s">
        <v>4432</v>
      </c>
      <c r="BR956">
        <v>1800</v>
      </c>
      <c r="BS956" s="45">
        <v>40359</v>
      </c>
      <c r="BT956" s="45">
        <v>40897</v>
      </c>
    </row>
    <row r="957" spans="1:72" x14ac:dyDescent="0.25">
      <c r="A957">
        <v>954</v>
      </c>
      <c r="B957">
        <v>48735</v>
      </c>
      <c r="C957">
        <v>55956</v>
      </c>
      <c r="D957" t="s">
        <v>3757</v>
      </c>
      <c r="E957" t="s">
        <v>7772</v>
      </c>
      <c r="F957">
        <v>0</v>
      </c>
      <c r="H957">
        <v>0</v>
      </c>
      <c r="J957">
        <v>0</v>
      </c>
      <c r="N957" t="s">
        <v>4423</v>
      </c>
      <c r="O957">
        <v>2200264</v>
      </c>
      <c r="P957">
        <v>6265864</v>
      </c>
      <c r="Q957">
        <v>3</v>
      </c>
      <c r="R957">
        <v>38.033099999999997</v>
      </c>
      <c r="S957">
        <v>-121.5271</v>
      </c>
      <c r="T957" t="s">
        <v>1634</v>
      </c>
      <c r="U957" t="s">
        <v>604</v>
      </c>
      <c r="V957" t="s">
        <v>87</v>
      </c>
      <c r="W957" t="s">
        <v>87</v>
      </c>
      <c r="X957" t="s">
        <v>4474</v>
      </c>
      <c r="Y957" t="s">
        <v>59</v>
      </c>
      <c r="Z957" t="s">
        <v>4342</v>
      </c>
      <c r="AA957" t="s">
        <v>3736</v>
      </c>
      <c r="AB957" t="s">
        <v>7658</v>
      </c>
      <c r="AC957">
        <v>41001</v>
      </c>
      <c r="AD957" t="s">
        <v>4476</v>
      </c>
      <c r="AE957" t="s">
        <v>3435</v>
      </c>
      <c r="AF957" t="s">
        <v>4927</v>
      </c>
      <c r="AG957" t="s">
        <v>3729</v>
      </c>
      <c r="AH957" t="s">
        <v>7659</v>
      </c>
      <c r="AJ957" t="s">
        <v>3729</v>
      </c>
      <c r="AK957">
        <v>1</v>
      </c>
      <c r="AL957" t="s">
        <v>4474</v>
      </c>
      <c r="AM957" t="s">
        <v>78</v>
      </c>
      <c r="AN957">
        <v>180400030906</v>
      </c>
      <c r="AO957" t="s">
        <v>78</v>
      </c>
      <c r="AP957">
        <v>218</v>
      </c>
      <c r="AQ957" t="s">
        <v>78</v>
      </c>
      <c r="AR957" t="s">
        <v>4430</v>
      </c>
      <c r="AS957" t="s">
        <v>4431</v>
      </c>
      <c r="AT957" t="s">
        <v>78</v>
      </c>
      <c r="AU957" t="s">
        <v>78</v>
      </c>
      <c r="AV957" t="s">
        <v>78</v>
      </c>
      <c r="AW957" t="s">
        <v>78</v>
      </c>
      <c r="AX957" t="s">
        <v>78</v>
      </c>
      <c r="AY957" t="s">
        <v>55</v>
      </c>
      <c r="AZ957" t="s">
        <v>78</v>
      </c>
      <c r="BA957" t="s">
        <v>78</v>
      </c>
      <c r="BB957" t="s">
        <v>78</v>
      </c>
      <c r="BC957" t="s">
        <v>78</v>
      </c>
      <c r="BD957" t="s">
        <v>55</v>
      </c>
      <c r="BE957" t="s">
        <v>78</v>
      </c>
      <c r="BF957" t="s">
        <v>78</v>
      </c>
      <c r="BG957" t="s">
        <v>78</v>
      </c>
      <c r="BH957" t="s">
        <v>78</v>
      </c>
      <c r="BI957" t="s">
        <v>78</v>
      </c>
      <c r="BJ957" t="s">
        <v>78</v>
      </c>
      <c r="BK957" t="s">
        <v>78</v>
      </c>
      <c r="BL957" t="s">
        <v>78</v>
      </c>
      <c r="BM957" t="s">
        <v>78</v>
      </c>
      <c r="BN957" t="s">
        <v>55</v>
      </c>
      <c r="BO957" t="s">
        <v>55</v>
      </c>
      <c r="BP957" t="s">
        <v>78</v>
      </c>
      <c r="BQ957" t="s">
        <v>4432</v>
      </c>
      <c r="BR957">
        <v>1800</v>
      </c>
      <c r="BS957" s="45">
        <v>40358</v>
      </c>
      <c r="BT957" s="45">
        <v>40998</v>
      </c>
    </row>
    <row r="958" spans="1:72" x14ac:dyDescent="0.25">
      <c r="A958">
        <v>955</v>
      </c>
      <c r="B958">
        <v>47199</v>
      </c>
      <c r="C958">
        <v>54341</v>
      </c>
      <c r="D958" t="s">
        <v>2774</v>
      </c>
      <c r="E958" t="s">
        <v>7773</v>
      </c>
      <c r="F958">
        <v>2</v>
      </c>
      <c r="G958" t="s">
        <v>87</v>
      </c>
      <c r="H958">
        <v>5</v>
      </c>
      <c r="I958" t="s">
        <v>4421</v>
      </c>
      <c r="J958">
        <v>17</v>
      </c>
      <c r="N958" t="s">
        <v>4423</v>
      </c>
      <c r="O958">
        <v>2194292</v>
      </c>
      <c r="P958">
        <v>6285688</v>
      </c>
      <c r="Q958">
        <v>3</v>
      </c>
      <c r="R958">
        <v>38.017299999999999</v>
      </c>
      <c r="S958">
        <v>-121.458</v>
      </c>
      <c r="T958" t="s">
        <v>1634</v>
      </c>
      <c r="U958" t="s">
        <v>57</v>
      </c>
      <c r="V958" t="s">
        <v>87</v>
      </c>
      <c r="W958" t="s">
        <v>87</v>
      </c>
      <c r="X958" t="s">
        <v>4474</v>
      </c>
      <c r="Y958" t="s">
        <v>59</v>
      </c>
      <c r="Z958" t="s">
        <v>4334</v>
      </c>
      <c r="AA958" t="s">
        <v>2775</v>
      </c>
      <c r="AB958" t="s">
        <v>7774</v>
      </c>
      <c r="AC958">
        <v>40899</v>
      </c>
      <c r="AD958" t="s">
        <v>4476</v>
      </c>
      <c r="AE958" t="s">
        <v>3435</v>
      </c>
      <c r="AF958" t="s">
        <v>4870</v>
      </c>
      <c r="AG958" t="s">
        <v>2750</v>
      </c>
      <c r="AH958" t="s">
        <v>7775</v>
      </c>
      <c r="AI958" t="s">
        <v>7776</v>
      </c>
      <c r="AJ958" t="s">
        <v>2751</v>
      </c>
      <c r="AK958">
        <v>1</v>
      </c>
      <c r="AL958" t="s">
        <v>4474</v>
      </c>
      <c r="AM958" t="s">
        <v>78</v>
      </c>
      <c r="AN958">
        <v>180400030504</v>
      </c>
      <c r="AO958" t="s">
        <v>78</v>
      </c>
      <c r="AP958">
        <v>193.5</v>
      </c>
      <c r="AQ958" t="s">
        <v>78</v>
      </c>
      <c r="AR958" t="s">
        <v>4430</v>
      </c>
      <c r="AS958" t="s">
        <v>4431</v>
      </c>
      <c r="AT958" t="s">
        <v>78</v>
      </c>
      <c r="AU958" t="s">
        <v>78</v>
      </c>
      <c r="AV958" t="s">
        <v>78</v>
      </c>
      <c r="AW958" t="s">
        <v>78</v>
      </c>
      <c r="AX958" t="s">
        <v>78</v>
      </c>
      <c r="AY958" t="s">
        <v>78</v>
      </c>
      <c r="AZ958" t="s">
        <v>78</v>
      </c>
      <c r="BA958" t="s">
        <v>78</v>
      </c>
      <c r="BB958" t="s">
        <v>78</v>
      </c>
      <c r="BC958" t="s">
        <v>78</v>
      </c>
      <c r="BD958" t="s">
        <v>55</v>
      </c>
      <c r="BE958" t="s">
        <v>78</v>
      </c>
      <c r="BF958" t="s">
        <v>78</v>
      </c>
      <c r="BG958" t="s">
        <v>78</v>
      </c>
      <c r="BH958" t="s">
        <v>78</v>
      </c>
      <c r="BI958" t="s">
        <v>78</v>
      </c>
      <c r="BJ958" t="s">
        <v>78</v>
      </c>
      <c r="BK958" t="s">
        <v>78</v>
      </c>
      <c r="BL958" t="s">
        <v>78</v>
      </c>
      <c r="BM958" t="s">
        <v>78</v>
      </c>
      <c r="BN958" t="s">
        <v>55</v>
      </c>
      <c r="BO958" t="s">
        <v>55</v>
      </c>
      <c r="BP958" t="s">
        <v>78</v>
      </c>
      <c r="BQ958" t="s">
        <v>4468</v>
      </c>
      <c r="BR958">
        <v>1800</v>
      </c>
      <c r="BS958" s="45">
        <v>40359</v>
      </c>
      <c r="BT958" s="45">
        <v>40892</v>
      </c>
    </row>
    <row r="959" spans="1:72" x14ac:dyDescent="0.25">
      <c r="A959">
        <v>956</v>
      </c>
      <c r="B959">
        <v>46620</v>
      </c>
      <c r="C959">
        <v>54045</v>
      </c>
      <c r="D959" t="s">
        <v>2204</v>
      </c>
      <c r="E959" t="s">
        <v>7777</v>
      </c>
      <c r="F959">
        <v>0</v>
      </c>
      <c r="H959">
        <v>0</v>
      </c>
      <c r="J959">
        <v>0</v>
      </c>
      <c r="O959">
        <v>2249426</v>
      </c>
      <c r="P959">
        <v>6265705</v>
      </c>
      <c r="Q959">
        <v>3</v>
      </c>
      <c r="R959">
        <v>38.168100000000003</v>
      </c>
      <c r="S959">
        <v>-121.5295</v>
      </c>
      <c r="T959" t="s">
        <v>1373</v>
      </c>
      <c r="U959" t="s">
        <v>5589</v>
      </c>
      <c r="V959" t="s">
        <v>87</v>
      </c>
      <c r="W959" t="s">
        <v>87</v>
      </c>
      <c r="X959" t="s">
        <v>4474</v>
      </c>
      <c r="Y959" t="s">
        <v>59</v>
      </c>
      <c r="Z959" t="s">
        <v>4613</v>
      </c>
      <c r="AA959" t="s">
        <v>5178</v>
      </c>
      <c r="AB959" t="s">
        <v>7778</v>
      </c>
      <c r="AC959">
        <v>40862</v>
      </c>
      <c r="AD959" t="s">
        <v>4476</v>
      </c>
      <c r="AE959" t="s">
        <v>4558</v>
      </c>
      <c r="AF959" t="s">
        <v>5180</v>
      </c>
      <c r="AG959" t="s">
        <v>1756</v>
      </c>
      <c r="AH959" t="s">
        <v>7779</v>
      </c>
      <c r="AJ959" t="s">
        <v>1756</v>
      </c>
      <c r="AK959">
        <v>1</v>
      </c>
      <c r="AL959" t="s">
        <v>4474</v>
      </c>
      <c r="AM959" t="s">
        <v>78</v>
      </c>
      <c r="AN959">
        <v>180400121106</v>
      </c>
      <c r="AO959" t="s">
        <v>78</v>
      </c>
      <c r="AP959">
        <v>212.9</v>
      </c>
      <c r="AQ959" t="s">
        <v>78</v>
      </c>
      <c r="AR959" t="s">
        <v>4430</v>
      </c>
      <c r="AS959" t="s">
        <v>4431</v>
      </c>
      <c r="AT959" t="s">
        <v>78</v>
      </c>
      <c r="AU959" t="s">
        <v>78</v>
      </c>
      <c r="AV959" t="s">
        <v>78</v>
      </c>
      <c r="AW959" t="s">
        <v>78</v>
      </c>
      <c r="AX959" t="s">
        <v>78</v>
      </c>
      <c r="AY959" t="s">
        <v>55</v>
      </c>
      <c r="AZ959" t="s">
        <v>78</v>
      </c>
      <c r="BA959" t="s">
        <v>78</v>
      </c>
      <c r="BB959" t="s">
        <v>78</v>
      </c>
      <c r="BC959" t="s">
        <v>78</v>
      </c>
      <c r="BD959" t="s">
        <v>55</v>
      </c>
      <c r="BE959" t="s">
        <v>78</v>
      </c>
      <c r="BF959" t="s">
        <v>78</v>
      </c>
      <c r="BG959" t="s">
        <v>78</v>
      </c>
      <c r="BH959" t="s">
        <v>78</v>
      </c>
      <c r="BI959" t="s">
        <v>78</v>
      </c>
      <c r="BJ959" t="s">
        <v>78</v>
      </c>
      <c r="BK959" t="s">
        <v>78</v>
      </c>
      <c r="BL959" t="s">
        <v>78</v>
      </c>
      <c r="BM959" t="s">
        <v>78</v>
      </c>
      <c r="BN959" t="s">
        <v>55</v>
      </c>
      <c r="BO959" t="s">
        <v>55</v>
      </c>
      <c r="BP959" t="s">
        <v>78</v>
      </c>
      <c r="BQ959" t="s">
        <v>4432</v>
      </c>
      <c r="BR959">
        <v>1800</v>
      </c>
      <c r="BS959" s="45">
        <v>40359</v>
      </c>
      <c r="BT959" s="45">
        <v>40862</v>
      </c>
    </row>
    <row r="960" spans="1:72" x14ac:dyDescent="0.25">
      <c r="A960">
        <v>957</v>
      </c>
      <c r="B960">
        <v>53909</v>
      </c>
      <c r="C960">
        <v>57715</v>
      </c>
      <c r="D960" t="s">
        <v>3855</v>
      </c>
      <c r="E960" t="s">
        <v>7780</v>
      </c>
      <c r="F960">
        <v>6</v>
      </c>
      <c r="G960" t="s">
        <v>87</v>
      </c>
      <c r="H960">
        <v>4</v>
      </c>
      <c r="I960" t="s">
        <v>4421</v>
      </c>
      <c r="J960">
        <v>11</v>
      </c>
      <c r="N960" t="s">
        <v>4423</v>
      </c>
      <c r="O960">
        <v>1904431</v>
      </c>
      <c r="P960">
        <v>6704279</v>
      </c>
      <c r="Q960">
        <v>2</v>
      </c>
      <c r="R960">
        <v>38.390500000000003</v>
      </c>
      <c r="S960">
        <v>-121.50239999999999</v>
      </c>
      <c r="T960" t="s">
        <v>3858</v>
      </c>
      <c r="U960" t="s">
        <v>3857</v>
      </c>
      <c r="V960" t="s">
        <v>87</v>
      </c>
      <c r="W960" t="s">
        <v>87</v>
      </c>
      <c r="X960" t="s">
        <v>4538</v>
      </c>
      <c r="Y960" t="s">
        <v>341</v>
      </c>
      <c r="Z960" t="s">
        <v>4668</v>
      </c>
      <c r="AB960" t="s">
        <v>7781</v>
      </c>
      <c r="AC960">
        <v>41341</v>
      </c>
      <c r="AD960" t="s">
        <v>4476</v>
      </c>
      <c r="AE960" t="s">
        <v>4558</v>
      </c>
      <c r="AF960" t="s">
        <v>4559</v>
      </c>
      <c r="AG960" t="s">
        <v>3856</v>
      </c>
      <c r="AH960" t="s">
        <v>7782</v>
      </c>
      <c r="AI960" t="s">
        <v>7783</v>
      </c>
      <c r="AJ960" t="s">
        <v>3856</v>
      </c>
      <c r="AK960">
        <v>1</v>
      </c>
      <c r="AL960" t="s">
        <v>4538</v>
      </c>
      <c r="AM960" t="s">
        <v>78</v>
      </c>
      <c r="AN960">
        <v>180400121002</v>
      </c>
      <c r="AO960" t="s">
        <v>78</v>
      </c>
      <c r="AP960">
        <v>80</v>
      </c>
      <c r="AQ960" t="s">
        <v>78</v>
      </c>
      <c r="AR960" t="s">
        <v>4430</v>
      </c>
      <c r="AS960" t="s">
        <v>4431</v>
      </c>
      <c r="AT960" t="s">
        <v>78</v>
      </c>
      <c r="AU960" t="s">
        <v>78</v>
      </c>
      <c r="AV960" t="s">
        <v>78</v>
      </c>
      <c r="AW960" t="s">
        <v>78</v>
      </c>
      <c r="AX960" t="s">
        <v>78</v>
      </c>
      <c r="AY960" t="s">
        <v>55</v>
      </c>
      <c r="AZ960" t="s">
        <v>78</v>
      </c>
      <c r="BA960" t="s">
        <v>78</v>
      </c>
      <c r="BB960" t="s">
        <v>78</v>
      </c>
      <c r="BC960" t="s">
        <v>78</v>
      </c>
      <c r="BD960" t="s">
        <v>55</v>
      </c>
      <c r="BE960" t="s">
        <v>78</v>
      </c>
      <c r="BF960" t="s">
        <v>78</v>
      </c>
      <c r="BG960" t="s">
        <v>78</v>
      </c>
      <c r="BH960" t="s">
        <v>78</v>
      </c>
      <c r="BI960" t="s">
        <v>78</v>
      </c>
      <c r="BJ960" t="s">
        <v>78</v>
      </c>
      <c r="BK960" t="s">
        <v>78</v>
      </c>
      <c r="BL960" t="s">
        <v>78</v>
      </c>
      <c r="BM960" t="s">
        <v>78</v>
      </c>
      <c r="BN960" t="s">
        <v>55</v>
      </c>
      <c r="BO960" t="s">
        <v>78</v>
      </c>
      <c r="BP960" t="s">
        <v>78</v>
      </c>
      <c r="BQ960" t="s">
        <v>4432</v>
      </c>
      <c r="BR960">
        <v>1998</v>
      </c>
      <c r="BS960" s="45">
        <v>40840</v>
      </c>
      <c r="BT960" s="45">
        <v>41129</v>
      </c>
    </row>
    <row r="961" spans="1:72" x14ac:dyDescent="0.25">
      <c r="A961">
        <v>958</v>
      </c>
      <c r="B961">
        <v>12880</v>
      </c>
      <c r="C961">
        <v>13907</v>
      </c>
      <c r="D961" t="s">
        <v>445</v>
      </c>
      <c r="E961" t="s">
        <v>7784</v>
      </c>
      <c r="F961">
        <v>9</v>
      </c>
      <c r="G961" t="s">
        <v>4420</v>
      </c>
      <c r="H961">
        <v>12</v>
      </c>
      <c r="I961" t="s">
        <v>4421</v>
      </c>
      <c r="J961">
        <v>13</v>
      </c>
      <c r="L961" t="s">
        <v>4435</v>
      </c>
      <c r="M961" t="s">
        <v>4448</v>
      </c>
      <c r="N961" t="s">
        <v>4423</v>
      </c>
      <c r="O961">
        <v>1877052.2304700001</v>
      </c>
      <c r="P961">
        <v>6530769.4457700001</v>
      </c>
      <c r="Q961">
        <v>3</v>
      </c>
      <c r="R961">
        <v>37.149850200000003</v>
      </c>
      <c r="S961">
        <v>-120.60601077</v>
      </c>
      <c r="U961" t="s">
        <v>128</v>
      </c>
      <c r="V961" t="s">
        <v>87</v>
      </c>
      <c r="W961" t="s">
        <v>87</v>
      </c>
      <c r="X961" t="s">
        <v>4424</v>
      </c>
      <c r="Y961" t="s">
        <v>315</v>
      </c>
      <c r="Z961" t="s">
        <v>7785</v>
      </c>
      <c r="AC961">
        <v>39354</v>
      </c>
      <c r="AE961" t="s">
        <v>4426</v>
      </c>
      <c r="AF961" t="s">
        <v>7786</v>
      </c>
      <c r="AG961" t="s">
        <v>446</v>
      </c>
      <c r="AH961" t="s">
        <v>7787</v>
      </c>
      <c r="AI961" t="s">
        <v>7788</v>
      </c>
      <c r="AJ961" t="s">
        <v>446</v>
      </c>
      <c r="AK961">
        <v>3</v>
      </c>
      <c r="AL961" t="s">
        <v>4424</v>
      </c>
      <c r="AM961" t="s">
        <v>78</v>
      </c>
      <c r="AN961">
        <v>180400011602</v>
      </c>
      <c r="AO961" t="s">
        <v>4453</v>
      </c>
      <c r="AP961">
        <v>15400</v>
      </c>
      <c r="AQ961" t="s">
        <v>78</v>
      </c>
      <c r="AR961" t="s">
        <v>4430</v>
      </c>
      <c r="AS961" t="s">
        <v>4431</v>
      </c>
      <c r="AT961" t="s">
        <v>78</v>
      </c>
      <c r="AU961" t="s">
        <v>78</v>
      </c>
      <c r="AV961" t="s">
        <v>78</v>
      </c>
      <c r="AW961" t="s">
        <v>78</v>
      </c>
      <c r="AX961" t="s">
        <v>78</v>
      </c>
      <c r="AY961" t="s">
        <v>78</v>
      </c>
      <c r="AZ961" t="s">
        <v>78</v>
      </c>
      <c r="BA961" t="s">
        <v>78</v>
      </c>
      <c r="BB961" t="s">
        <v>78</v>
      </c>
      <c r="BC961" t="s">
        <v>78</v>
      </c>
      <c r="BD961" t="s">
        <v>55</v>
      </c>
      <c r="BE961" t="s">
        <v>78</v>
      </c>
      <c r="BF961" t="s">
        <v>78</v>
      </c>
      <c r="BG961" t="s">
        <v>78</v>
      </c>
      <c r="BH961" t="s">
        <v>78</v>
      </c>
      <c r="BI961" t="s">
        <v>78</v>
      </c>
      <c r="BJ961" t="s">
        <v>78</v>
      </c>
      <c r="BK961" t="s">
        <v>78</v>
      </c>
      <c r="BL961" t="s">
        <v>78</v>
      </c>
      <c r="BM961" t="s">
        <v>78</v>
      </c>
      <c r="BN961" t="s">
        <v>55</v>
      </c>
      <c r="BO961" t="s">
        <v>78</v>
      </c>
      <c r="BP961" t="s">
        <v>78</v>
      </c>
      <c r="BQ961" t="s">
        <v>4454</v>
      </c>
      <c r="BR961">
        <v>1955</v>
      </c>
      <c r="BS961" s="45" t="s">
        <v>78</v>
      </c>
      <c r="BT961" s="45">
        <v>29756</v>
      </c>
    </row>
    <row r="962" spans="1:72" x14ac:dyDescent="0.25">
      <c r="A962">
        <v>959</v>
      </c>
      <c r="B962">
        <v>46568</v>
      </c>
      <c r="C962">
        <v>53953</v>
      </c>
      <c r="D962" t="s">
        <v>2195</v>
      </c>
      <c r="E962" t="s">
        <v>7789</v>
      </c>
      <c r="F962">
        <v>0</v>
      </c>
      <c r="H962">
        <v>0</v>
      </c>
      <c r="J962">
        <v>0</v>
      </c>
      <c r="O962">
        <v>2237772</v>
      </c>
      <c r="P962">
        <v>6256583</v>
      </c>
      <c r="Q962">
        <v>3</v>
      </c>
      <c r="R962">
        <v>38.135800000000003</v>
      </c>
      <c r="S962">
        <v>-121.5608</v>
      </c>
      <c r="T962" t="s">
        <v>1373</v>
      </c>
      <c r="U962" t="s">
        <v>5589</v>
      </c>
      <c r="V962" t="s">
        <v>87</v>
      </c>
      <c r="W962" t="s">
        <v>87</v>
      </c>
      <c r="X962" t="s">
        <v>4474</v>
      </c>
      <c r="Y962" t="s">
        <v>59</v>
      </c>
      <c r="Z962" t="s">
        <v>4613</v>
      </c>
      <c r="AA962" t="s">
        <v>5178</v>
      </c>
      <c r="AB962" t="s">
        <v>7790</v>
      </c>
      <c r="AC962">
        <v>40857</v>
      </c>
      <c r="AD962" t="s">
        <v>4476</v>
      </c>
      <c r="AE962" t="s">
        <v>4558</v>
      </c>
      <c r="AF962" t="s">
        <v>5180</v>
      </c>
      <c r="AG962" t="s">
        <v>1756</v>
      </c>
      <c r="AH962" t="s">
        <v>7791</v>
      </c>
      <c r="AJ962" t="s">
        <v>1756</v>
      </c>
      <c r="AK962">
        <v>1</v>
      </c>
      <c r="AL962" t="s">
        <v>4474</v>
      </c>
      <c r="AM962" t="s">
        <v>78</v>
      </c>
      <c r="AN962">
        <v>180400121106</v>
      </c>
      <c r="AO962" t="s">
        <v>78</v>
      </c>
      <c r="AP962">
        <v>149.69999999999999</v>
      </c>
      <c r="AQ962" t="s">
        <v>78</v>
      </c>
      <c r="AR962" t="s">
        <v>4430</v>
      </c>
      <c r="AS962" t="s">
        <v>4431</v>
      </c>
      <c r="AT962" t="s">
        <v>78</v>
      </c>
      <c r="AU962" t="s">
        <v>78</v>
      </c>
      <c r="AV962" t="s">
        <v>78</v>
      </c>
      <c r="AW962" t="s">
        <v>78</v>
      </c>
      <c r="AX962" t="s">
        <v>78</v>
      </c>
      <c r="AY962" t="s">
        <v>55</v>
      </c>
      <c r="AZ962" t="s">
        <v>78</v>
      </c>
      <c r="BA962" t="s">
        <v>78</v>
      </c>
      <c r="BB962" t="s">
        <v>78</v>
      </c>
      <c r="BC962" t="s">
        <v>78</v>
      </c>
      <c r="BD962" t="s">
        <v>55</v>
      </c>
      <c r="BE962" t="s">
        <v>78</v>
      </c>
      <c r="BF962" t="s">
        <v>78</v>
      </c>
      <c r="BG962" t="s">
        <v>78</v>
      </c>
      <c r="BH962" t="s">
        <v>78</v>
      </c>
      <c r="BI962" t="s">
        <v>78</v>
      </c>
      <c r="BJ962" t="s">
        <v>78</v>
      </c>
      <c r="BK962" t="s">
        <v>78</v>
      </c>
      <c r="BL962" t="s">
        <v>78</v>
      </c>
      <c r="BM962" t="s">
        <v>78</v>
      </c>
      <c r="BN962" t="s">
        <v>55</v>
      </c>
      <c r="BO962" t="s">
        <v>55</v>
      </c>
      <c r="BP962" t="s">
        <v>78</v>
      </c>
      <c r="BQ962" t="s">
        <v>4432</v>
      </c>
      <c r="BR962">
        <v>1800</v>
      </c>
      <c r="BS962" s="45">
        <v>40359</v>
      </c>
      <c r="BT962" s="45">
        <v>40856</v>
      </c>
    </row>
    <row r="963" spans="1:72" x14ac:dyDescent="0.25">
      <c r="A963">
        <v>960</v>
      </c>
      <c r="B963">
        <v>47188</v>
      </c>
      <c r="C963">
        <v>54375</v>
      </c>
      <c r="D963" t="s">
        <v>3488</v>
      </c>
      <c r="E963" t="s">
        <v>7792</v>
      </c>
      <c r="F963">
        <v>12</v>
      </c>
      <c r="G963" t="s">
        <v>87</v>
      </c>
      <c r="H963">
        <v>2</v>
      </c>
      <c r="I963" t="s">
        <v>4421</v>
      </c>
      <c r="J963">
        <v>30</v>
      </c>
      <c r="L963" t="s">
        <v>4435</v>
      </c>
      <c r="M963" t="s">
        <v>4422</v>
      </c>
      <c r="N963" t="s">
        <v>4423</v>
      </c>
      <c r="O963">
        <v>2073842</v>
      </c>
      <c r="P963">
        <v>6622559</v>
      </c>
      <c r="Q963">
        <v>2</v>
      </c>
      <c r="R963">
        <v>38.8566</v>
      </c>
      <c r="S963">
        <v>-121.78619999999999</v>
      </c>
      <c r="T963" t="s">
        <v>902</v>
      </c>
      <c r="U963" t="s">
        <v>216</v>
      </c>
      <c r="V963" t="s">
        <v>87</v>
      </c>
      <c r="W963" t="s">
        <v>87</v>
      </c>
      <c r="X963" t="s">
        <v>4700</v>
      </c>
      <c r="Y963" t="s">
        <v>170</v>
      </c>
      <c r="Z963" t="s">
        <v>7793</v>
      </c>
      <c r="AA963" t="s">
        <v>3489</v>
      </c>
      <c r="AB963" t="s">
        <v>7794</v>
      </c>
      <c r="AC963">
        <v>40899</v>
      </c>
      <c r="AE963" t="s">
        <v>4702</v>
      </c>
      <c r="AF963" t="s">
        <v>4106</v>
      </c>
      <c r="AG963" t="s">
        <v>3483</v>
      </c>
      <c r="AH963" t="s">
        <v>7795</v>
      </c>
      <c r="AI963" t="s">
        <v>7796</v>
      </c>
      <c r="AJ963" t="s">
        <v>3483</v>
      </c>
      <c r="AK963">
        <v>1</v>
      </c>
      <c r="AL963" t="s">
        <v>4700</v>
      </c>
      <c r="AM963" t="s">
        <v>78</v>
      </c>
      <c r="AN963">
        <v>180201040900</v>
      </c>
      <c r="AO963" t="s">
        <v>78</v>
      </c>
      <c r="AP963" t="s">
        <v>78</v>
      </c>
      <c r="AQ963" t="s">
        <v>78</v>
      </c>
      <c r="AR963" t="s">
        <v>4430</v>
      </c>
      <c r="AS963" t="s">
        <v>4431</v>
      </c>
      <c r="AT963" t="s">
        <v>78</v>
      </c>
      <c r="AU963" t="s">
        <v>78</v>
      </c>
      <c r="AV963" t="s">
        <v>78</v>
      </c>
      <c r="AW963" t="s">
        <v>78</v>
      </c>
      <c r="AX963" t="s">
        <v>78</v>
      </c>
      <c r="AY963" t="s">
        <v>78</v>
      </c>
      <c r="AZ963" t="s">
        <v>78</v>
      </c>
      <c r="BA963" t="s">
        <v>78</v>
      </c>
      <c r="BB963" t="s">
        <v>78</v>
      </c>
      <c r="BC963" t="s">
        <v>78</v>
      </c>
      <c r="BD963" t="s">
        <v>55</v>
      </c>
      <c r="BE963" t="s">
        <v>78</v>
      </c>
      <c r="BF963" t="s">
        <v>78</v>
      </c>
      <c r="BG963" t="s">
        <v>78</v>
      </c>
      <c r="BH963" t="s">
        <v>78</v>
      </c>
      <c r="BI963" t="s">
        <v>78</v>
      </c>
      <c r="BJ963" t="s">
        <v>78</v>
      </c>
      <c r="BK963" t="s">
        <v>78</v>
      </c>
      <c r="BL963" t="s">
        <v>78</v>
      </c>
      <c r="BM963" t="s">
        <v>78</v>
      </c>
      <c r="BN963" t="s">
        <v>55</v>
      </c>
      <c r="BO963" t="s">
        <v>78</v>
      </c>
      <c r="BP963" t="s">
        <v>78</v>
      </c>
      <c r="BQ963" t="s">
        <v>4432</v>
      </c>
      <c r="BR963">
        <v>1922</v>
      </c>
      <c r="BS963" s="45">
        <v>40357</v>
      </c>
      <c r="BT963" s="45">
        <v>40896</v>
      </c>
    </row>
    <row r="964" spans="1:72" x14ac:dyDescent="0.25">
      <c r="A964">
        <v>961</v>
      </c>
      <c r="B964">
        <v>46571</v>
      </c>
      <c r="C964">
        <v>53956</v>
      </c>
      <c r="D964" t="s">
        <v>2196</v>
      </c>
      <c r="E964" t="s">
        <v>7797</v>
      </c>
      <c r="F964">
        <v>0</v>
      </c>
      <c r="H964">
        <v>0</v>
      </c>
      <c r="J964">
        <v>0</v>
      </c>
      <c r="O964">
        <v>2262925</v>
      </c>
      <c r="P964">
        <v>6280029</v>
      </c>
      <c r="Q964">
        <v>3</v>
      </c>
      <c r="R964">
        <v>38.205599999999997</v>
      </c>
      <c r="S964">
        <v>-121.4802</v>
      </c>
      <c r="T964" t="s">
        <v>1373</v>
      </c>
      <c r="U964" t="s">
        <v>5177</v>
      </c>
      <c r="V964" t="s">
        <v>87</v>
      </c>
      <c r="W964" t="s">
        <v>87</v>
      </c>
      <c r="X964" t="s">
        <v>4474</v>
      </c>
      <c r="Y964" t="s">
        <v>59</v>
      </c>
      <c r="Z964" t="s">
        <v>4859</v>
      </c>
      <c r="AA964" t="s">
        <v>5178</v>
      </c>
      <c r="AB964" t="s">
        <v>7798</v>
      </c>
      <c r="AC964">
        <v>40857</v>
      </c>
      <c r="AD964" t="s">
        <v>4476</v>
      </c>
      <c r="AE964" t="s">
        <v>4558</v>
      </c>
      <c r="AF964" t="s">
        <v>5180</v>
      </c>
      <c r="AG964" t="s">
        <v>1756</v>
      </c>
      <c r="AH964" t="s">
        <v>7799</v>
      </c>
      <c r="AJ964" t="s">
        <v>1756</v>
      </c>
      <c r="AK964">
        <v>1</v>
      </c>
      <c r="AL964" t="s">
        <v>4474</v>
      </c>
      <c r="AM964" t="s">
        <v>78</v>
      </c>
      <c r="AN964">
        <v>180400121106</v>
      </c>
      <c r="AO964" t="s">
        <v>78</v>
      </c>
      <c r="AP964">
        <v>640.4</v>
      </c>
      <c r="AQ964" t="s">
        <v>78</v>
      </c>
      <c r="AR964" t="s">
        <v>4430</v>
      </c>
      <c r="AS964" t="s">
        <v>4431</v>
      </c>
      <c r="AT964" t="s">
        <v>78</v>
      </c>
      <c r="AU964" t="s">
        <v>78</v>
      </c>
      <c r="AV964" t="s">
        <v>78</v>
      </c>
      <c r="AW964" t="s">
        <v>78</v>
      </c>
      <c r="AX964" t="s">
        <v>78</v>
      </c>
      <c r="AY964" t="s">
        <v>55</v>
      </c>
      <c r="AZ964" t="s">
        <v>78</v>
      </c>
      <c r="BA964" t="s">
        <v>78</v>
      </c>
      <c r="BB964" t="s">
        <v>78</v>
      </c>
      <c r="BC964" t="s">
        <v>78</v>
      </c>
      <c r="BD964" t="s">
        <v>55</v>
      </c>
      <c r="BE964" t="s">
        <v>78</v>
      </c>
      <c r="BF964" t="s">
        <v>78</v>
      </c>
      <c r="BG964" t="s">
        <v>78</v>
      </c>
      <c r="BH964" t="s">
        <v>78</v>
      </c>
      <c r="BI964" t="s">
        <v>78</v>
      </c>
      <c r="BJ964" t="s">
        <v>78</v>
      </c>
      <c r="BK964" t="s">
        <v>78</v>
      </c>
      <c r="BL964" t="s">
        <v>78</v>
      </c>
      <c r="BM964" t="s">
        <v>78</v>
      </c>
      <c r="BN964" t="s">
        <v>55</v>
      </c>
      <c r="BO964" t="s">
        <v>55</v>
      </c>
      <c r="BP964" t="s">
        <v>78</v>
      </c>
      <c r="BQ964" t="s">
        <v>4432</v>
      </c>
      <c r="BR964">
        <v>1800</v>
      </c>
      <c r="BS964" s="45">
        <v>40359</v>
      </c>
      <c r="BT964" s="45">
        <v>40857</v>
      </c>
    </row>
    <row r="965" spans="1:72" x14ac:dyDescent="0.25">
      <c r="A965">
        <v>962</v>
      </c>
      <c r="B965">
        <v>47195</v>
      </c>
      <c r="C965">
        <v>54322</v>
      </c>
      <c r="D965" t="s">
        <v>3079</v>
      </c>
      <c r="E965" t="s">
        <v>7800</v>
      </c>
      <c r="F965">
        <v>5</v>
      </c>
      <c r="G965" t="s">
        <v>87</v>
      </c>
      <c r="H965">
        <v>3</v>
      </c>
      <c r="I965" t="s">
        <v>4421</v>
      </c>
      <c r="J965">
        <v>13</v>
      </c>
      <c r="N965" t="s">
        <v>4423</v>
      </c>
      <c r="O965">
        <v>1862417</v>
      </c>
      <c r="P965">
        <v>6679051</v>
      </c>
      <c r="Q965">
        <v>2</v>
      </c>
      <c r="R965">
        <v>38.275500000000001</v>
      </c>
      <c r="S965">
        <v>-121.5911</v>
      </c>
      <c r="U965" t="s">
        <v>216</v>
      </c>
      <c r="V965" t="s">
        <v>87</v>
      </c>
      <c r="W965" t="s">
        <v>87</v>
      </c>
      <c r="X965" t="s">
        <v>4538</v>
      </c>
      <c r="Y965" t="s">
        <v>341</v>
      </c>
      <c r="Z965" t="s">
        <v>4539</v>
      </c>
      <c r="AA965" t="s">
        <v>3080</v>
      </c>
      <c r="AB965" t="s">
        <v>7801</v>
      </c>
      <c r="AC965">
        <v>40899</v>
      </c>
      <c r="AD965" t="s">
        <v>4476</v>
      </c>
      <c r="AE965" t="s">
        <v>4540</v>
      </c>
      <c r="AF965" t="s">
        <v>4546</v>
      </c>
      <c r="AG965" t="s">
        <v>2717</v>
      </c>
      <c r="AH965" t="s">
        <v>7802</v>
      </c>
      <c r="AI965" t="s">
        <v>7803</v>
      </c>
      <c r="AJ965" t="s">
        <v>2717</v>
      </c>
      <c r="AK965">
        <v>1</v>
      </c>
      <c r="AL965" t="s">
        <v>4538</v>
      </c>
      <c r="AM965" t="s">
        <v>78</v>
      </c>
      <c r="AN965">
        <v>180201630606</v>
      </c>
      <c r="AO965" t="s">
        <v>78</v>
      </c>
      <c r="AP965">
        <v>75</v>
      </c>
      <c r="AQ965" t="s">
        <v>78</v>
      </c>
      <c r="AR965" t="s">
        <v>4430</v>
      </c>
      <c r="AS965" t="s">
        <v>4431</v>
      </c>
      <c r="AT965" t="s">
        <v>78</v>
      </c>
      <c r="AU965" t="s">
        <v>78</v>
      </c>
      <c r="AV965" t="s">
        <v>78</v>
      </c>
      <c r="AW965" t="s">
        <v>78</v>
      </c>
      <c r="AX965" t="s">
        <v>78</v>
      </c>
      <c r="AY965" t="s">
        <v>78</v>
      </c>
      <c r="AZ965" t="s">
        <v>78</v>
      </c>
      <c r="BA965" t="s">
        <v>78</v>
      </c>
      <c r="BB965" t="s">
        <v>78</v>
      </c>
      <c r="BC965" t="s">
        <v>78</v>
      </c>
      <c r="BD965" t="s">
        <v>55</v>
      </c>
      <c r="BE965" t="s">
        <v>78</v>
      </c>
      <c r="BF965" t="s">
        <v>78</v>
      </c>
      <c r="BG965" t="s">
        <v>78</v>
      </c>
      <c r="BH965" t="s">
        <v>78</v>
      </c>
      <c r="BI965" t="s">
        <v>78</v>
      </c>
      <c r="BJ965" t="s">
        <v>78</v>
      </c>
      <c r="BK965" t="s">
        <v>78</v>
      </c>
      <c r="BL965" t="s">
        <v>78</v>
      </c>
      <c r="BM965" t="s">
        <v>78</v>
      </c>
      <c r="BN965" t="s">
        <v>55</v>
      </c>
      <c r="BO965" t="s">
        <v>55</v>
      </c>
      <c r="BP965" t="s">
        <v>78</v>
      </c>
      <c r="BQ965" t="s">
        <v>4432</v>
      </c>
      <c r="BR965">
        <v>1945</v>
      </c>
      <c r="BS965" s="45">
        <v>40359</v>
      </c>
      <c r="BT965" s="45">
        <v>40892</v>
      </c>
    </row>
    <row r="966" spans="1:72" x14ac:dyDescent="0.25">
      <c r="A966">
        <v>963</v>
      </c>
      <c r="B966">
        <v>54219</v>
      </c>
      <c r="C966">
        <v>59516</v>
      </c>
      <c r="D966" t="s">
        <v>579</v>
      </c>
      <c r="E966" t="s">
        <v>7804</v>
      </c>
      <c r="F966">
        <v>2</v>
      </c>
      <c r="G966" t="s">
        <v>4420</v>
      </c>
      <c r="H966">
        <v>6</v>
      </c>
      <c r="I966" t="s">
        <v>4421</v>
      </c>
      <c r="J966">
        <v>15</v>
      </c>
      <c r="N966" t="s">
        <v>6584</v>
      </c>
      <c r="O966">
        <v>2100347</v>
      </c>
      <c r="P966">
        <v>6330955</v>
      </c>
      <c r="Q966">
        <v>3</v>
      </c>
      <c r="R966">
        <v>37.7605</v>
      </c>
      <c r="S966">
        <v>-121.29810000000001</v>
      </c>
      <c r="U966" t="s">
        <v>57</v>
      </c>
      <c r="V966" t="s">
        <v>87</v>
      </c>
      <c r="W966" t="s">
        <v>87</v>
      </c>
      <c r="X966" t="s">
        <v>4474</v>
      </c>
      <c r="Y966" t="s">
        <v>59</v>
      </c>
      <c r="Z966" t="s">
        <v>4222</v>
      </c>
      <c r="AC966">
        <v>41359</v>
      </c>
      <c r="AD966" t="s">
        <v>4476</v>
      </c>
      <c r="AE966" t="s">
        <v>3435</v>
      </c>
      <c r="AF966" t="s">
        <v>4477</v>
      </c>
      <c r="AG966" t="s">
        <v>580</v>
      </c>
      <c r="AH966" t="s">
        <v>7805</v>
      </c>
      <c r="AI966" t="s">
        <v>7806</v>
      </c>
      <c r="AJ966" t="s">
        <v>580</v>
      </c>
      <c r="AK966">
        <v>1</v>
      </c>
      <c r="AL966" t="s">
        <v>4474</v>
      </c>
      <c r="AM966" t="s">
        <v>78</v>
      </c>
      <c r="AN966">
        <v>180400030203</v>
      </c>
      <c r="AO966" t="s">
        <v>78</v>
      </c>
      <c r="AP966">
        <v>304</v>
      </c>
      <c r="AQ966" t="s">
        <v>78</v>
      </c>
      <c r="AR966" t="s">
        <v>4430</v>
      </c>
      <c r="AS966" t="s">
        <v>4431</v>
      </c>
      <c r="AT966" t="s">
        <v>78</v>
      </c>
      <c r="AU966" t="s">
        <v>78</v>
      </c>
      <c r="AV966" t="s">
        <v>78</v>
      </c>
      <c r="AW966" t="s">
        <v>78</v>
      </c>
      <c r="AX966" t="s">
        <v>78</v>
      </c>
      <c r="AY966" t="s">
        <v>78</v>
      </c>
      <c r="AZ966" t="s">
        <v>78</v>
      </c>
      <c r="BA966" t="s">
        <v>78</v>
      </c>
      <c r="BB966" t="s">
        <v>78</v>
      </c>
      <c r="BC966" t="s">
        <v>78</v>
      </c>
      <c r="BD966" t="s">
        <v>55</v>
      </c>
      <c r="BE966" t="s">
        <v>78</v>
      </c>
      <c r="BF966" t="s">
        <v>78</v>
      </c>
      <c r="BG966" t="s">
        <v>78</v>
      </c>
      <c r="BH966" t="s">
        <v>78</v>
      </c>
      <c r="BI966" t="s">
        <v>78</v>
      </c>
      <c r="BJ966" t="s">
        <v>78</v>
      </c>
      <c r="BK966" t="s">
        <v>78</v>
      </c>
      <c r="BL966" t="s">
        <v>78</v>
      </c>
      <c r="BM966" t="s">
        <v>78</v>
      </c>
      <c r="BN966" t="s">
        <v>55</v>
      </c>
      <c r="BO966" t="s">
        <v>78</v>
      </c>
      <c r="BP966" t="s">
        <v>78</v>
      </c>
      <c r="BQ966" t="s">
        <v>4432</v>
      </c>
      <c r="BR966">
        <v>1950</v>
      </c>
      <c r="BS966" s="45">
        <v>38827</v>
      </c>
      <c r="BT966" s="45">
        <v>38827</v>
      </c>
    </row>
    <row r="967" spans="1:72" x14ac:dyDescent="0.25">
      <c r="A967">
        <v>964</v>
      </c>
      <c r="B967">
        <v>47732</v>
      </c>
      <c r="C967">
        <v>54707</v>
      </c>
      <c r="D967" t="s">
        <v>3449</v>
      </c>
      <c r="E967" t="s">
        <v>7807</v>
      </c>
      <c r="F967">
        <v>6</v>
      </c>
      <c r="G967" t="s">
        <v>87</v>
      </c>
      <c r="H967">
        <v>2</v>
      </c>
      <c r="I967" t="s">
        <v>4421</v>
      </c>
      <c r="J967">
        <v>34</v>
      </c>
      <c r="N967" t="s">
        <v>4423</v>
      </c>
      <c r="O967">
        <v>1879865</v>
      </c>
      <c r="P967">
        <v>6643548</v>
      </c>
      <c r="Q967">
        <v>2</v>
      </c>
      <c r="R967">
        <v>38.323799999999999</v>
      </c>
      <c r="S967">
        <v>-121.7146</v>
      </c>
      <c r="T967" t="s">
        <v>7808</v>
      </c>
      <c r="U967" t="s">
        <v>1101</v>
      </c>
      <c r="V967" t="s">
        <v>87</v>
      </c>
      <c r="W967" t="s">
        <v>87</v>
      </c>
      <c r="X967" t="s">
        <v>4538</v>
      </c>
      <c r="Y967" t="s">
        <v>77</v>
      </c>
      <c r="Z967" t="s">
        <v>4551</v>
      </c>
      <c r="AA967" t="s">
        <v>7809</v>
      </c>
      <c r="AC967">
        <v>40925</v>
      </c>
      <c r="AD967" t="s">
        <v>4476</v>
      </c>
      <c r="AE967" t="s">
        <v>4540</v>
      </c>
      <c r="AF967" t="s">
        <v>4546</v>
      </c>
      <c r="AG967" t="s">
        <v>3200</v>
      </c>
      <c r="AH967" t="s">
        <v>7810</v>
      </c>
      <c r="AI967" t="s">
        <v>7811</v>
      </c>
      <c r="AJ967" t="s">
        <v>3200</v>
      </c>
      <c r="AK967">
        <v>1</v>
      </c>
      <c r="AL967" t="s">
        <v>4538</v>
      </c>
      <c r="AM967" t="s">
        <v>78</v>
      </c>
      <c r="AN967">
        <v>180201630606</v>
      </c>
      <c r="AO967" t="s">
        <v>78</v>
      </c>
      <c r="AP967">
        <v>4000</v>
      </c>
      <c r="AQ967" t="s">
        <v>78</v>
      </c>
      <c r="AR967" t="s">
        <v>4430</v>
      </c>
      <c r="AS967" t="s">
        <v>4431</v>
      </c>
      <c r="AT967" t="s">
        <v>78</v>
      </c>
      <c r="AU967" t="s">
        <v>78</v>
      </c>
      <c r="AV967" t="s">
        <v>78</v>
      </c>
      <c r="AW967" t="s">
        <v>78</v>
      </c>
      <c r="AX967" t="s">
        <v>78</v>
      </c>
      <c r="AY967" t="s">
        <v>78</v>
      </c>
      <c r="AZ967" t="s">
        <v>78</v>
      </c>
      <c r="BA967" t="s">
        <v>78</v>
      </c>
      <c r="BB967" t="s">
        <v>78</v>
      </c>
      <c r="BC967" t="s">
        <v>78</v>
      </c>
      <c r="BD967" t="s">
        <v>55</v>
      </c>
      <c r="BE967" t="s">
        <v>78</v>
      </c>
      <c r="BF967" t="s">
        <v>78</v>
      </c>
      <c r="BG967" t="s">
        <v>78</v>
      </c>
      <c r="BH967" t="s">
        <v>78</v>
      </c>
      <c r="BI967" t="s">
        <v>78</v>
      </c>
      <c r="BJ967" t="s">
        <v>78</v>
      </c>
      <c r="BK967" t="s">
        <v>78</v>
      </c>
      <c r="BL967" t="s">
        <v>78</v>
      </c>
      <c r="BM967" t="s">
        <v>78</v>
      </c>
      <c r="BN967" t="s">
        <v>55</v>
      </c>
      <c r="BO967" t="s">
        <v>78</v>
      </c>
      <c r="BP967" t="s">
        <v>78</v>
      </c>
      <c r="BQ967" t="s">
        <v>4432</v>
      </c>
      <c r="BR967">
        <v>1950</v>
      </c>
      <c r="BS967" s="45">
        <v>40385</v>
      </c>
      <c r="BT967" s="45">
        <v>40905</v>
      </c>
    </row>
    <row r="968" spans="1:72" x14ac:dyDescent="0.25">
      <c r="A968">
        <v>965</v>
      </c>
      <c r="B968">
        <v>51346</v>
      </c>
      <c r="C968">
        <v>56549</v>
      </c>
      <c r="D968" t="s">
        <v>1270</v>
      </c>
      <c r="E968" t="s">
        <v>7812</v>
      </c>
      <c r="F968">
        <v>32</v>
      </c>
      <c r="G968" t="s">
        <v>87</v>
      </c>
      <c r="H968">
        <v>1</v>
      </c>
      <c r="I968" t="s">
        <v>4421</v>
      </c>
      <c r="J968">
        <v>23</v>
      </c>
      <c r="L968" t="s">
        <v>4435</v>
      </c>
      <c r="M968" t="s">
        <v>4435</v>
      </c>
      <c r="N968" t="s">
        <v>4423</v>
      </c>
      <c r="O968">
        <v>2104597</v>
      </c>
      <c r="P968">
        <v>6610749</v>
      </c>
      <c r="Q968">
        <v>1</v>
      </c>
      <c r="R968">
        <v>40.607399999999998</v>
      </c>
      <c r="S968">
        <v>-121.8232</v>
      </c>
      <c r="T968" t="s">
        <v>1273</v>
      </c>
      <c r="U968" t="s">
        <v>1272</v>
      </c>
      <c r="V968" t="s">
        <v>87</v>
      </c>
      <c r="W968" t="s">
        <v>87</v>
      </c>
      <c r="X968" t="s">
        <v>7813</v>
      </c>
      <c r="Y968" t="s">
        <v>285</v>
      </c>
      <c r="Z968" t="s">
        <v>7814</v>
      </c>
      <c r="AB968" t="s">
        <v>7815</v>
      </c>
      <c r="AC968">
        <v>41233</v>
      </c>
      <c r="AE968" t="s">
        <v>1273</v>
      </c>
      <c r="AF968" t="s">
        <v>7816</v>
      </c>
      <c r="AG968" t="s">
        <v>1271</v>
      </c>
      <c r="AH968" t="s">
        <v>7817</v>
      </c>
      <c r="AI968" t="s">
        <v>7818</v>
      </c>
      <c r="AJ968" t="s">
        <v>1271</v>
      </c>
      <c r="AK968">
        <v>1</v>
      </c>
      <c r="AL968" t="s">
        <v>7813</v>
      </c>
      <c r="AM968" t="s">
        <v>78</v>
      </c>
      <c r="AN968">
        <v>180201510201</v>
      </c>
      <c r="AO968" t="s">
        <v>78</v>
      </c>
      <c r="AP968" t="s">
        <v>78</v>
      </c>
      <c r="AQ968" t="s">
        <v>78</v>
      </c>
      <c r="AR968" t="s">
        <v>4430</v>
      </c>
      <c r="AS968" t="s">
        <v>4431</v>
      </c>
      <c r="AT968" t="s">
        <v>78</v>
      </c>
      <c r="AU968" t="s">
        <v>78</v>
      </c>
      <c r="AV968" t="s">
        <v>55</v>
      </c>
      <c r="AW968" t="s">
        <v>78</v>
      </c>
      <c r="AX968" t="s">
        <v>78</v>
      </c>
      <c r="AY968" t="s">
        <v>78</v>
      </c>
      <c r="AZ968" t="s">
        <v>78</v>
      </c>
      <c r="BA968" t="s">
        <v>78</v>
      </c>
      <c r="BB968" t="s">
        <v>78</v>
      </c>
      <c r="BC968" t="s">
        <v>55</v>
      </c>
      <c r="BD968" t="s">
        <v>55</v>
      </c>
      <c r="BE968" t="s">
        <v>78</v>
      </c>
      <c r="BF968" t="s">
        <v>78</v>
      </c>
      <c r="BG968" t="s">
        <v>78</v>
      </c>
      <c r="BH968" t="s">
        <v>78</v>
      </c>
      <c r="BI968" t="s">
        <v>78</v>
      </c>
      <c r="BJ968" t="s">
        <v>78</v>
      </c>
      <c r="BK968" t="s">
        <v>78</v>
      </c>
      <c r="BL968" t="s">
        <v>55</v>
      </c>
      <c r="BM968" t="s">
        <v>78</v>
      </c>
      <c r="BN968" t="s">
        <v>78</v>
      </c>
      <c r="BO968" t="s">
        <v>55</v>
      </c>
      <c r="BP968" t="s">
        <v>78</v>
      </c>
      <c r="BQ968" t="s">
        <v>4432</v>
      </c>
      <c r="BR968">
        <v>1887</v>
      </c>
      <c r="BS968" s="45">
        <v>40360</v>
      </c>
      <c r="BT968" s="45">
        <v>41036</v>
      </c>
    </row>
    <row r="969" spans="1:72" x14ac:dyDescent="0.25">
      <c r="A969">
        <v>966</v>
      </c>
      <c r="B969">
        <v>47488</v>
      </c>
      <c r="C969">
        <v>54957</v>
      </c>
      <c r="D969" t="s">
        <v>2458</v>
      </c>
      <c r="E969" t="s">
        <v>7819</v>
      </c>
      <c r="F969">
        <v>1</v>
      </c>
      <c r="G969" t="s">
        <v>4420</v>
      </c>
      <c r="H969">
        <v>5</v>
      </c>
      <c r="I969" t="s">
        <v>4421</v>
      </c>
      <c r="J969">
        <v>25</v>
      </c>
      <c r="L969" t="s">
        <v>4422</v>
      </c>
      <c r="N969" t="s">
        <v>4423</v>
      </c>
      <c r="O969">
        <v>2123936</v>
      </c>
      <c r="P969">
        <v>6308542</v>
      </c>
      <c r="Q969">
        <v>3</v>
      </c>
      <c r="R969">
        <v>37.8247</v>
      </c>
      <c r="S969">
        <v>-121.3764</v>
      </c>
      <c r="T969" t="s">
        <v>596</v>
      </c>
      <c r="U969" t="s">
        <v>692</v>
      </c>
      <c r="V969" t="s">
        <v>87</v>
      </c>
      <c r="W969" t="s">
        <v>87</v>
      </c>
      <c r="X969" t="s">
        <v>4474</v>
      </c>
      <c r="Y969" t="s">
        <v>59</v>
      </c>
      <c r="Z969" t="s">
        <v>4134</v>
      </c>
      <c r="AA969" t="s">
        <v>2459</v>
      </c>
      <c r="AB969" t="s">
        <v>5101</v>
      </c>
      <c r="AC969">
        <v>40913</v>
      </c>
      <c r="AD969" t="s">
        <v>4476</v>
      </c>
      <c r="AE969" t="s">
        <v>3435</v>
      </c>
      <c r="AF969" t="s">
        <v>4927</v>
      </c>
      <c r="AG969" t="s">
        <v>2449</v>
      </c>
      <c r="AH969" t="s">
        <v>7820</v>
      </c>
      <c r="AI969" t="s">
        <v>6798</v>
      </c>
      <c r="AJ969" t="s">
        <v>2449</v>
      </c>
      <c r="AK969">
        <v>1</v>
      </c>
      <c r="AL969" t="s">
        <v>4474</v>
      </c>
      <c r="AM969" t="s">
        <v>78</v>
      </c>
      <c r="AN969">
        <v>180400030906</v>
      </c>
      <c r="AO969" t="s">
        <v>78</v>
      </c>
      <c r="AP969">
        <v>92</v>
      </c>
      <c r="AQ969" t="s">
        <v>78</v>
      </c>
      <c r="AR969" t="s">
        <v>4430</v>
      </c>
      <c r="AS969" t="s">
        <v>4431</v>
      </c>
      <c r="AT969" t="s">
        <v>78</v>
      </c>
      <c r="AU969" t="s">
        <v>78</v>
      </c>
      <c r="AV969" t="s">
        <v>78</v>
      </c>
      <c r="AW969" t="s">
        <v>78</v>
      </c>
      <c r="AX969" t="s">
        <v>78</v>
      </c>
      <c r="AY969" t="s">
        <v>78</v>
      </c>
      <c r="AZ969" t="s">
        <v>78</v>
      </c>
      <c r="BA969" t="s">
        <v>78</v>
      </c>
      <c r="BB969" t="s">
        <v>78</v>
      </c>
      <c r="BC969" t="s">
        <v>78</v>
      </c>
      <c r="BD969" t="s">
        <v>55</v>
      </c>
      <c r="BE969" t="s">
        <v>78</v>
      </c>
      <c r="BF969" t="s">
        <v>78</v>
      </c>
      <c r="BG969" t="s">
        <v>78</v>
      </c>
      <c r="BH969" t="s">
        <v>78</v>
      </c>
      <c r="BI969" t="s">
        <v>78</v>
      </c>
      <c r="BJ969" t="s">
        <v>78</v>
      </c>
      <c r="BK969" t="s">
        <v>78</v>
      </c>
      <c r="BL969" t="s">
        <v>78</v>
      </c>
      <c r="BM969" t="s">
        <v>78</v>
      </c>
      <c r="BN969" t="s">
        <v>55</v>
      </c>
      <c r="BO969" t="s">
        <v>55</v>
      </c>
      <c r="BP969" t="s">
        <v>78</v>
      </c>
      <c r="BQ969" t="s">
        <v>4468</v>
      </c>
      <c r="BR969">
        <v>1800</v>
      </c>
      <c r="BS969" s="45">
        <v>40358</v>
      </c>
      <c r="BT969" s="45">
        <v>40889</v>
      </c>
    </row>
    <row r="970" spans="1:72" x14ac:dyDescent="0.25">
      <c r="A970">
        <v>967</v>
      </c>
      <c r="B970">
        <v>46362</v>
      </c>
      <c r="C970">
        <v>53739</v>
      </c>
      <c r="D970" t="s">
        <v>1823</v>
      </c>
      <c r="E970" t="s">
        <v>7821</v>
      </c>
      <c r="F970">
        <v>4</v>
      </c>
      <c r="G970" t="s">
        <v>87</v>
      </c>
      <c r="H970">
        <v>4</v>
      </c>
      <c r="I970" t="s">
        <v>4421</v>
      </c>
      <c r="J970">
        <v>4</v>
      </c>
      <c r="N970" t="s">
        <v>4423</v>
      </c>
      <c r="O970">
        <v>1844339</v>
      </c>
      <c r="P970">
        <v>6689391</v>
      </c>
      <c r="Q970">
        <v>2</v>
      </c>
      <c r="R970">
        <v>38.225700000000003</v>
      </c>
      <c r="S970">
        <v>-121.55540000000001</v>
      </c>
      <c r="T970" t="s">
        <v>1634</v>
      </c>
      <c r="U970" t="s">
        <v>1826</v>
      </c>
      <c r="V970" t="s">
        <v>87</v>
      </c>
      <c r="W970" t="s">
        <v>87</v>
      </c>
      <c r="X970" t="s">
        <v>4538</v>
      </c>
      <c r="Y970" t="s">
        <v>341</v>
      </c>
      <c r="Z970" t="s">
        <v>4613</v>
      </c>
      <c r="AA970" t="s">
        <v>1827</v>
      </c>
      <c r="AB970" t="s">
        <v>7822</v>
      </c>
      <c r="AC970">
        <v>40840</v>
      </c>
      <c r="AD970" t="s">
        <v>4476</v>
      </c>
      <c r="AE970" t="s">
        <v>4540</v>
      </c>
      <c r="AF970" t="s">
        <v>4541</v>
      </c>
      <c r="AG970" t="s">
        <v>1824</v>
      </c>
      <c r="AH970" t="s">
        <v>7823</v>
      </c>
      <c r="AI970" t="s">
        <v>5283</v>
      </c>
      <c r="AJ970" t="s">
        <v>7824</v>
      </c>
      <c r="AK970">
        <v>1</v>
      </c>
      <c r="AL970" t="s">
        <v>4538</v>
      </c>
      <c r="AM970" t="s">
        <v>78</v>
      </c>
      <c r="AN970">
        <v>180201630702</v>
      </c>
      <c r="AO970" t="s">
        <v>78</v>
      </c>
      <c r="AP970">
        <v>88</v>
      </c>
      <c r="AQ970" t="s">
        <v>78</v>
      </c>
      <c r="AR970" t="s">
        <v>4430</v>
      </c>
      <c r="AS970" t="s">
        <v>4431</v>
      </c>
      <c r="AT970" t="s">
        <v>78</v>
      </c>
      <c r="AU970" t="s">
        <v>78</v>
      </c>
      <c r="AV970" t="s">
        <v>78</v>
      </c>
      <c r="AW970" t="s">
        <v>78</v>
      </c>
      <c r="AX970" t="s">
        <v>78</v>
      </c>
      <c r="AY970" t="s">
        <v>78</v>
      </c>
      <c r="AZ970" t="s">
        <v>78</v>
      </c>
      <c r="BA970" t="s">
        <v>78</v>
      </c>
      <c r="BB970" t="s">
        <v>78</v>
      </c>
      <c r="BC970" t="s">
        <v>78</v>
      </c>
      <c r="BD970" t="s">
        <v>55</v>
      </c>
      <c r="BE970" t="s">
        <v>78</v>
      </c>
      <c r="BF970" t="s">
        <v>78</v>
      </c>
      <c r="BG970" t="s">
        <v>78</v>
      </c>
      <c r="BH970" t="s">
        <v>78</v>
      </c>
      <c r="BI970" t="s">
        <v>78</v>
      </c>
      <c r="BJ970" t="s">
        <v>78</v>
      </c>
      <c r="BK970" t="s">
        <v>78</v>
      </c>
      <c r="BL970" t="s">
        <v>78</v>
      </c>
      <c r="BM970" t="s">
        <v>78</v>
      </c>
      <c r="BN970" t="s">
        <v>55</v>
      </c>
      <c r="BO970" t="s">
        <v>55</v>
      </c>
      <c r="BP970" t="s">
        <v>78</v>
      </c>
      <c r="BQ970" t="s">
        <v>4468</v>
      </c>
      <c r="BR970">
        <v>1800</v>
      </c>
      <c r="BS970" s="45">
        <v>40358</v>
      </c>
      <c r="BT970" s="45">
        <v>40475</v>
      </c>
    </row>
    <row r="971" spans="1:72" x14ac:dyDescent="0.25">
      <c r="A971">
        <v>968</v>
      </c>
      <c r="B971">
        <v>46540</v>
      </c>
      <c r="C971">
        <v>53937</v>
      </c>
      <c r="D971" t="s">
        <v>2190</v>
      </c>
      <c r="E971" t="s">
        <v>7825</v>
      </c>
      <c r="F971">
        <v>0</v>
      </c>
      <c r="H971">
        <v>0</v>
      </c>
      <c r="J971">
        <v>0</v>
      </c>
      <c r="O971">
        <v>2231373</v>
      </c>
      <c r="P971">
        <v>6260983</v>
      </c>
      <c r="Q971">
        <v>3</v>
      </c>
      <c r="R971">
        <v>38.118400000000001</v>
      </c>
      <c r="S971">
        <v>-121.54519999999999</v>
      </c>
      <c r="T971" t="s">
        <v>6145</v>
      </c>
      <c r="U971" t="s">
        <v>5589</v>
      </c>
      <c r="V971" t="s">
        <v>87</v>
      </c>
      <c r="W971" t="s">
        <v>87</v>
      </c>
      <c r="X971" t="s">
        <v>4474</v>
      </c>
      <c r="Y971" t="s">
        <v>59</v>
      </c>
      <c r="Z971" t="s">
        <v>4342</v>
      </c>
      <c r="AA971" t="s">
        <v>5178</v>
      </c>
      <c r="AB971" t="s">
        <v>7826</v>
      </c>
      <c r="AC971">
        <v>40856</v>
      </c>
      <c r="AD971" t="s">
        <v>4476</v>
      </c>
      <c r="AE971" t="s">
        <v>4558</v>
      </c>
      <c r="AF971" t="s">
        <v>5180</v>
      </c>
      <c r="AG971" t="s">
        <v>1756</v>
      </c>
      <c r="AH971" t="s">
        <v>7827</v>
      </c>
      <c r="AJ971" t="s">
        <v>1756</v>
      </c>
      <c r="AK971">
        <v>1</v>
      </c>
      <c r="AL971" t="s">
        <v>4474</v>
      </c>
      <c r="AM971" t="s">
        <v>78</v>
      </c>
      <c r="AN971">
        <v>180400121106</v>
      </c>
      <c r="AO971" t="s">
        <v>78</v>
      </c>
      <c r="AP971" t="s">
        <v>78</v>
      </c>
      <c r="AQ971" t="s">
        <v>78</v>
      </c>
      <c r="AR971" t="s">
        <v>4430</v>
      </c>
      <c r="AS971" t="s">
        <v>4431</v>
      </c>
      <c r="AT971" t="s">
        <v>78</v>
      </c>
      <c r="AU971" t="s">
        <v>78</v>
      </c>
      <c r="AV971" t="s">
        <v>78</v>
      </c>
      <c r="AW971" t="s">
        <v>78</v>
      </c>
      <c r="AX971" t="s">
        <v>78</v>
      </c>
      <c r="AY971" t="s">
        <v>78</v>
      </c>
      <c r="AZ971" t="s">
        <v>78</v>
      </c>
      <c r="BA971" t="s">
        <v>78</v>
      </c>
      <c r="BB971" t="s">
        <v>78</v>
      </c>
      <c r="BC971" t="s">
        <v>78</v>
      </c>
      <c r="BD971" t="s">
        <v>78</v>
      </c>
      <c r="BE971" t="s">
        <v>78</v>
      </c>
      <c r="BF971" t="s">
        <v>78</v>
      </c>
      <c r="BG971" t="s">
        <v>78</v>
      </c>
      <c r="BH971" t="s">
        <v>78</v>
      </c>
      <c r="BI971" t="s">
        <v>78</v>
      </c>
      <c r="BJ971" t="s">
        <v>78</v>
      </c>
      <c r="BK971" t="s">
        <v>78</v>
      </c>
      <c r="BL971" t="s">
        <v>78</v>
      </c>
      <c r="BM971" t="s">
        <v>78</v>
      </c>
      <c r="BN971" t="s">
        <v>55</v>
      </c>
      <c r="BO971" t="s">
        <v>55</v>
      </c>
      <c r="BP971" t="s">
        <v>78</v>
      </c>
      <c r="BQ971" t="s">
        <v>4432</v>
      </c>
      <c r="BR971">
        <v>1800</v>
      </c>
      <c r="BS971" s="45">
        <v>40359</v>
      </c>
      <c r="BT971" s="45">
        <v>40856</v>
      </c>
    </row>
    <row r="972" spans="1:72" x14ac:dyDescent="0.25">
      <c r="A972">
        <v>969</v>
      </c>
      <c r="B972">
        <v>46614</v>
      </c>
      <c r="C972">
        <v>53993</v>
      </c>
      <c r="D972" t="s">
        <v>2207</v>
      </c>
      <c r="E972" t="s">
        <v>7828</v>
      </c>
      <c r="F972">
        <v>0</v>
      </c>
      <c r="H972">
        <v>0</v>
      </c>
      <c r="J972">
        <v>0</v>
      </c>
      <c r="O972">
        <v>2240815</v>
      </c>
      <c r="P972">
        <v>6257621</v>
      </c>
      <c r="Q972">
        <v>3</v>
      </c>
      <c r="R972">
        <v>38.144199999999998</v>
      </c>
      <c r="S972">
        <v>-121.5573</v>
      </c>
      <c r="T972" t="s">
        <v>1373</v>
      </c>
      <c r="U972" t="s">
        <v>5589</v>
      </c>
      <c r="V972" t="s">
        <v>87</v>
      </c>
      <c r="W972" t="s">
        <v>87</v>
      </c>
      <c r="X972" t="s">
        <v>4474</v>
      </c>
      <c r="Y972" t="s">
        <v>59</v>
      </c>
      <c r="Z972" t="s">
        <v>4613</v>
      </c>
      <c r="AA972" t="s">
        <v>5178</v>
      </c>
      <c r="AB972" t="s">
        <v>7829</v>
      </c>
      <c r="AC972">
        <v>40861</v>
      </c>
      <c r="AD972" t="s">
        <v>4476</v>
      </c>
      <c r="AE972" t="s">
        <v>4558</v>
      </c>
      <c r="AF972" t="s">
        <v>5180</v>
      </c>
      <c r="AG972" t="s">
        <v>1756</v>
      </c>
      <c r="AH972" t="s">
        <v>7830</v>
      </c>
      <c r="AJ972" t="s">
        <v>1756</v>
      </c>
      <c r="AK972">
        <v>1</v>
      </c>
      <c r="AL972" t="s">
        <v>4474</v>
      </c>
      <c r="AM972" t="s">
        <v>78</v>
      </c>
      <c r="AN972">
        <v>180400121106</v>
      </c>
      <c r="AO972" t="s">
        <v>78</v>
      </c>
      <c r="AP972">
        <v>147.1</v>
      </c>
      <c r="AQ972" t="s">
        <v>78</v>
      </c>
      <c r="AR972" t="s">
        <v>4430</v>
      </c>
      <c r="AS972" t="s">
        <v>4431</v>
      </c>
      <c r="AT972" t="s">
        <v>78</v>
      </c>
      <c r="AU972" t="s">
        <v>78</v>
      </c>
      <c r="AV972" t="s">
        <v>78</v>
      </c>
      <c r="AW972" t="s">
        <v>78</v>
      </c>
      <c r="AX972" t="s">
        <v>78</v>
      </c>
      <c r="AY972" t="s">
        <v>55</v>
      </c>
      <c r="AZ972" t="s">
        <v>78</v>
      </c>
      <c r="BA972" t="s">
        <v>78</v>
      </c>
      <c r="BB972" t="s">
        <v>78</v>
      </c>
      <c r="BC972" t="s">
        <v>78</v>
      </c>
      <c r="BD972" t="s">
        <v>55</v>
      </c>
      <c r="BE972" t="s">
        <v>78</v>
      </c>
      <c r="BF972" t="s">
        <v>78</v>
      </c>
      <c r="BG972" t="s">
        <v>78</v>
      </c>
      <c r="BH972" t="s">
        <v>78</v>
      </c>
      <c r="BI972" t="s">
        <v>78</v>
      </c>
      <c r="BJ972" t="s">
        <v>78</v>
      </c>
      <c r="BK972" t="s">
        <v>78</v>
      </c>
      <c r="BL972" t="s">
        <v>78</v>
      </c>
      <c r="BM972" t="s">
        <v>78</v>
      </c>
      <c r="BN972" t="s">
        <v>55</v>
      </c>
      <c r="BO972" t="s">
        <v>55</v>
      </c>
      <c r="BP972" t="s">
        <v>78</v>
      </c>
      <c r="BQ972" t="s">
        <v>4432</v>
      </c>
      <c r="BR972">
        <v>1800</v>
      </c>
      <c r="BS972" s="45">
        <v>40359</v>
      </c>
      <c r="BT972" s="45">
        <v>40861</v>
      </c>
    </row>
    <row r="973" spans="1:72" x14ac:dyDescent="0.25">
      <c r="A973">
        <v>970</v>
      </c>
      <c r="B973">
        <v>48231</v>
      </c>
      <c r="C973">
        <v>55658</v>
      </c>
      <c r="D973" t="s">
        <v>3482</v>
      </c>
      <c r="E973" t="s">
        <v>7831</v>
      </c>
      <c r="F973">
        <v>13</v>
      </c>
      <c r="G973" t="s">
        <v>87</v>
      </c>
      <c r="H973">
        <v>1</v>
      </c>
      <c r="I973" t="s">
        <v>4421</v>
      </c>
      <c r="J973">
        <v>26</v>
      </c>
      <c r="L973" t="s">
        <v>4434</v>
      </c>
      <c r="M973" t="s">
        <v>4434</v>
      </c>
      <c r="N973" t="s">
        <v>4423</v>
      </c>
      <c r="O973">
        <v>2105178</v>
      </c>
      <c r="P973">
        <v>6608243</v>
      </c>
      <c r="Q973">
        <v>2</v>
      </c>
      <c r="R973">
        <v>38.942700000000002</v>
      </c>
      <c r="S973">
        <v>-121.83620000000001</v>
      </c>
      <c r="T973" t="s">
        <v>902</v>
      </c>
      <c r="U973" t="s">
        <v>216</v>
      </c>
      <c r="V973" t="s">
        <v>87</v>
      </c>
      <c r="W973" t="s">
        <v>87</v>
      </c>
      <c r="X973" t="s">
        <v>4700</v>
      </c>
      <c r="Y973" t="s">
        <v>392</v>
      </c>
      <c r="Z973" t="s">
        <v>7832</v>
      </c>
      <c r="AA973" t="s">
        <v>3484</v>
      </c>
      <c r="AB973" t="s">
        <v>7833</v>
      </c>
      <c r="AC973">
        <v>40963</v>
      </c>
      <c r="AE973" t="s">
        <v>4702</v>
      </c>
      <c r="AF973" t="s">
        <v>6411</v>
      </c>
      <c r="AG973" t="s">
        <v>3483</v>
      </c>
      <c r="AH973" t="s">
        <v>7834</v>
      </c>
      <c r="AI973" t="s">
        <v>7835</v>
      </c>
      <c r="AJ973" t="s">
        <v>3483</v>
      </c>
      <c r="AK973">
        <v>1</v>
      </c>
      <c r="AL973" t="s">
        <v>4700</v>
      </c>
      <c r="AM973" t="s">
        <v>78</v>
      </c>
      <c r="AN973">
        <v>180201041203</v>
      </c>
      <c r="AO973" t="s">
        <v>78</v>
      </c>
      <c r="AP973" t="s">
        <v>78</v>
      </c>
      <c r="AQ973" t="s">
        <v>78</v>
      </c>
      <c r="AR973" t="s">
        <v>4430</v>
      </c>
      <c r="AS973" t="s">
        <v>4431</v>
      </c>
      <c r="AT973" t="s">
        <v>78</v>
      </c>
      <c r="AU973" t="s">
        <v>78</v>
      </c>
      <c r="AV973" t="s">
        <v>78</v>
      </c>
      <c r="AW973" t="s">
        <v>78</v>
      </c>
      <c r="AX973" t="s">
        <v>78</v>
      </c>
      <c r="AY973" t="s">
        <v>78</v>
      </c>
      <c r="AZ973" t="s">
        <v>78</v>
      </c>
      <c r="BA973" t="s">
        <v>78</v>
      </c>
      <c r="BB973" t="s">
        <v>78</v>
      </c>
      <c r="BC973" t="s">
        <v>78</v>
      </c>
      <c r="BD973" t="s">
        <v>55</v>
      </c>
      <c r="BE973" t="s">
        <v>78</v>
      </c>
      <c r="BF973" t="s">
        <v>78</v>
      </c>
      <c r="BG973" t="s">
        <v>78</v>
      </c>
      <c r="BH973" t="s">
        <v>78</v>
      </c>
      <c r="BI973" t="s">
        <v>78</v>
      </c>
      <c r="BJ973" t="s">
        <v>78</v>
      </c>
      <c r="BK973" t="s">
        <v>78</v>
      </c>
      <c r="BL973" t="s">
        <v>78</v>
      </c>
      <c r="BM973" t="s">
        <v>78</v>
      </c>
      <c r="BN973" t="s">
        <v>55</v>
      </c>
      <c r="BO973" t="s">
        <v>55</v>
      </c>
      <c r="BP973" t="s">
        <v>78</v>
      </c>
      <c r="BQ973" t="s">
        <v>4432</v>
      </c>
      <c r="BR973" t="s">
        <v>78</v>
      </c>
      <c r="BS973" s="45">
        <v>40357</v>
      </c>
      <c r="BT973" s="45">
        <v>40948</v>
      </c>
    </row>
    <row r="974" spans="1:72" x14ac:dyDescent="0.25">
      <c r="A974">
        <v>971</v>
      </c>
      <c r="B974">
        <v>47600</v>
      </c>
      <c r="C974">
        <v>54381</v>
      </c>
      <c r="D974" t="s">
        <v>2818</v>
      </c>
      <c r="E974" t="s">
        <v>7836</v>
      </c>
      <c r="F974">
        <v>1</v>
      </c>
      <c r="G974" t="s">
        <v>4420</v>
      </c>
      <c r="H974">
        <v>5</v>
      </c>
      <c r="I974" t="s">
        <v>4421</v>
      </c>
      <c r="J974">
        <v>1</v>
      </c>
      <c r="L974" t="s">
        <v>4448</v>
      </c>
      <c r="M974" t="s">
        <v>4435</v>
      </c>
      <c r="N974" t="s">
        <v>4423</v>
      </c>
      <c r="O974">
        <v>2142476</v>
      </c>
      <c r="P974">
        <v>6308268</v>
      </c>
      <c r="Q974">
        <v>3</v>
      </c>
      <c r="R974">
        <v>37.875599999999999</v>
      </c>
      <c r="S974">
        <v>-121.3779</v>
      </c>
      <c r="T974" t="s">
        <v>2815</v>
      </c>
      <c r="U974" t="s">
        <v>604</v>
      </c>
      <c r="V974" t="s">
        <v>87</v>
      </c>
      <c r="W974" t="s">
        <v>87</v>
      </c>
      <c r="X974" t="s">
        <v>4474</v>
      </c>
      <c r="Y974" t="s">
        <v>59</v>
      </c>
      <c r="Z974" t="s">
        <v>4853</v>
      </c>
      <c r="AA974" t="s">
        <v>765</v>
      </c>
      <c r="AB974" t="s">
        <v>7837</v>
      </c>
      <c r="AC974">
        <v>40918</v>
      </c>
      <c r="AD974" t="s">
        <v>4476</v>
      </c>
      <c r="AE974" t="s">
        <v>3435</v>
      </c>
      <c r="AF974" t="s">
        <v>4927</v>
      </c>
      <c r="AG974" t="s">
        <v>2813</v>
      </c>
      <c r="AH974" t="s">
        <v>7838</v>
      </c>
      <c r="AI974" t="s">
        <v>7839</v>
      </c>
      <c r="AJ974" t="s">
        <v>2814</v>
      </c>
      <c r="AK974" t="s">
        <v>78</v>
      </c>
      <c r="AL974" t="s">
        <v>78</v>
      </c>
      <c r="AM974" t="s">
        <v>78</v>
      </c>
      <c r="AN974" t="s">
        <v>78</v>
      </c>
      <c r="AO974" t="s">
        <v>78</v>
      </c>
      <c r="AP974">
        <v>214</v>
      </c>
      <c r="AQ974" t="s">
        <v>78</v>
      </c>
      <c r="AR974" t="s">
        <v>4430</v>
      </c>
      <c r="AS974" t="s">
        <v>4529</v>
      </c>
      <c r="AT974" t="s">
        <v>78</v>
      </c>
      <c r="AU974" t="s">
        <v>78</v>
      </c>
      <c r="AV974" t="s">
        <v>78</v>
      </c>
      <c r="AW974" t="s">
        <v>78</v>
      </c>
      <c r="AX974" t="s">
        <v>78</v>
      </c>
      <c r="AY974" t="s">
        <v>78</v>
      </c>
      <c r="AZ974" t="s">
        <v>78</v>
      </c>
      <c r="BA974" t="s">
        <v>78</v>
      </c>
      <c r="BB974" t="s">
        <v>78</v>
      </c>
      <c r="BC974" t="s">
        <v>78</v>
      </c>
      <c r="BD974" t="s">
        <v>55</v>
      </c>
      <c r="BE974" t="s">
        <v>78</v>
      </c>
      <c r="BF974" t="s">
        <v>78</v>
      </c>
      <c r="BG974" t="s">
        <v>78</v>
      </c>
      <c r="BH974" t="s">
        <v>78</v>
      </c>
      <c r="BI974" t="s">
        <v>78</v>
      </c>
      <c r="BJ974" t="s">
        <v>78</v>
      </c>
      <c r="BK974" t="s">
        <v>78</v>
      </c>
      <c r="BL974" t="s">
        <v>78</v>
      </c>
      <c r="BM974" t="s">
        <v>78</v>
      </c>
      <c r="BN974" t="s">
        <v>55</v>
      </c>
      <c r="BO974" t="s">
        <v>55</v>
      </c>
      <c r="BP974" t="s">
        <v>78</v>
      </c>
      <c r="BQ974" t="s">
        <v>4432</v>
      </c>
      <c r="BR974">
        <v>1800</v>
      </c>
      <c r="BS974" s="45">
        <v>40723</v>
      </c>
      <c r="BT974" s="45">
        <v>40896</v>
      </c>
    </row>
    <row r="975" spans="1:72" x14ac:dyDescent="0.25">
      <c r="A975">
        <v>972</v>
      </c>
      <c r="B975">
        <v>46718</v>
      </c>
      <c r="C975">
        <v>54120</v>
      </c>
      <c r="D975" t="s">
        <v>2411</v>
      </c>
      <c r="E975" t="s">
        <v>7840</v>
      </c>
      <c r="F975">
        <v>2</v>
      </c>
      <c r="G975" t="s">
        <v>87</v>
      </c>
      <c r="H975">
        <v>5</v>
      </c>
      <c r="I975" t="s">
        <v>4421</v>
      </c>
      <c r="J975">
        <v>23</v>
      </c>
      <c r="N975" t="s">
        <v>4423</v>
      </c>
      <c r="O975">
        <v>2190431</v>
      </c>
      <c r="P975">
        <v>6302853</v>
      </c>
      <c r="Q975">
        <v>3</v>
      </c>
      <c r="R975">
        <v>38.007100000000001</v>
      </c>
      <c r="S975">
        <v>-121.39830000000001</v>
      </c>
      <c r="T975" t="s">
        <v>1373</v>
      </c>
      <c r="U975" t="s">
        <v>2402</v>
      </c>
      <c r="V975" t="s">
        <v>87</v>
      </c>
      <c r="W975" t="s">
        <v>87</v>
      </c>
      <c r="X975" t="s">
        <v>4474</v>
      </c>
      <c r="Y975" t="s">
        <v>59</v>
      </c>
      <c r="Z975" t="s">
        <v>4334</v>
      </c>
      <c r="AA975" t="s">
        <v>7841</v>
      </c>
      <c r="AB975" t="s">
        <v>7842</v>
      </c>
      <c r="AC975">
        <v>40868</v>
      </c>
      <c r="AD975" t="s">
        <v>4476</v>
      </c>
      <c r="AE975" t="s">
        <v>3435</v>
      </c>
      <c r="AF975" t="s">
        <v>4870</v>
      </c>
      <c r="AG975" t="s">
        <v>2111</v>
      </c>
      <c r="AH975" t="s">
        <v>7843</v>
      </c>
      <c r="AI975" t="s">
        <v>5360</v>
      </c>
      <c r="AJ975" t="s">
        <v>2111</v>
      </c>
      <c r="AK975">
        <v>1</v>
      </c>
      <c r="AL975" t="s">
        <v>4474</v>
      </c>
      <c r="AM975" t="s">
        <v>78</v>
      </c>
      <c r="AN975">
        <v>180400030504</v>
      </c>
      <c r="AO975" t="s">
        <v>78</v>
      </c>
      <c r="AP975">
        <v>55.9</v>
      </c>
      <c r="AQ975" t="s">
        <v>78</v>
      </c>
      <c r="AR975" t="s">
        <v>4430</v>
      </c>
      <c r="AS975" t="s">
        <v>4431</v>
      </c>
      <c r="AT975" t="s">
        <v>78</v>
      </c>
      <c r="AU975" t="s">
        <v>78</v>
      </c>
      <c r="AV975" t="s">
        <v>78</v>
      </c>
      <c r="AW975" t="s">
        <v>78</v>
      </c>
      <c r="AX975" t="s">
        <v>78</v>
      </c>
      <c r="AY975" t="s">
        <v>78</v>
      </c>
      <c r="AZ975" t="s">
        <v>78</v>
      </c>
      <c r="BA975" t="s">
        <v>78</v>
      </c>
      <c r="BB975" t="s">
        <v>78</v>
      </c>
      <c r="BC975" t="s">
        <v>78</v>
      </c>
      <c r="BD975" t="s">
        <v>55</v>
      </c>
      <c r="BE975" t="s">
        <v>78</v>
      </c>
      <c r="BF975" t="s">
        <v>78</v>
      </c>
      <c r="BG975" t="s">
        <v>78</v>
      </c>
      <c r="BH975" t="s">
        <v>78</v>
      </c>
      <c r="BI975" t="s">
        <v>78</v>
      </c>
      <c r="BJ975" t="s">
        <v>78</v>
      </c>
      <c r="BK975" t="s">
        <v>78</v>
      </c>
      <c r="BL975" t="s">
        <v>78</v>
      </c>
      <c r="BM975" t="s">
        <v>78</v>
      </c>
      <c r="BN975" t="s">
        <v>55</v>
      </c>
      <c r="BO975" t="s">
        <v>55</v>
      </c>
      <c r="BP975" t="s">
        <v>78</v>
      </c>
      <c r="BQ975" t="s">
        <v>4468</v>
      </c>
      <c r="BR975">
        <v>1800</v>
      </c>
      <c r="BS975" s="45">
        <v>40359</v>
      </c>
      <c r="BT975" s="45">
        <v>40868</v>
      </c>
    </row>
    <row r="976" spans="1:72" x14ac:dyDescent="0.25">
      <c r="A976">
        <v>973</v>
      </c>
      <c r="B976">
        <v>48285</v>
      </c>
      <c r="C976">
        <v>55754</v>
      </c>
      <c r="D976" t="s">
        <v>2706</v>
      </c>
      <c r="E976" t="s">
        <v>7844</v>
      </c>
      <c r="F976">
        <v>1</v>
      </c>
      <c r="G976" t="s">
        <v>4420</v>
      </c>
      <c r="H976">
        <v>6</v>
      </c>
      <c r="I976" t="s">
        <v>4421</v>
      </c>
      <c r="J976">
        <v>9</v>
      </c>
      <c r="N976" t="s">
        <v>4423</v>
      </c>
      <c r="O976">
        <v>2138561</v>
      </c>
      <c r="P976">
        <v>6322760</v>
      </c>
      <c r="Q976">
        <v>3</v>
      </c>
      <c r="R976">
        <v>37.865200000000002</v>
      </c>
      <c r="S976">
        <v>-121.3276</v>
      </c>
      <c r="T976" t="s">
        <v>1373</v>
      </c>
      <c r="U976" t="s">
        <v>128</v>
      </c>
      <c r="V976" t="s">
        <v>87</v>
      </c>
      <c r="W976" t="s">
        <v>87</v>
      </c>
      <c r="X976" t="s">
        <v>4474</v>
      </c>
      <c r="Y976" t="s">
        <v>59</v>
      </c>
      <c r="Z976" t="s">
        <v>4222</v>
      </c>
      <c r="AA976" t="s">
        <v>2707</v>
      </c>
      <c r="AC976">
        <v>40969</v>
      </c>
      <c r="AD976" t="s">
        <v>4476</v>
      </c>
      <c r="AE976" t="s">
        <v>3435</v>
      </c>
      <c r="AF976" t="s">
        <v>4905</v>
      </c>
      <c r="AG976" t="s">
        <v>413</v>
      </c>
      <c r="AH976" t="s">
        <v>7845</v>
      </c>
      <c r="AI976" t="s">
        <v>7045</v>
      </c>
      <c r="AJ976" t="s">
        <v>413</v>
      </c>
      <c r="AK976">
        <v>1</v>
      </c>
      <c r="AL976" t="s">
        <v>4474</v>
      </c>
      <c r="AM976" t="s">
        <v>78</v>
      </c>
      <c r="AN976">
        <v>180400030502</v>
      </c>
      <c r="AO976" t="s">
        <v>78</v>
      </c>
      <c r="AP976">
        <v>346.5</v>
      </c>
      <c r="AQ976" t="s">
        <v>78</v>
      </c>
      <c r="AR976" t="s">
        <v>4430</v>
      </c>
      <c r="AS976" t="s">
        <v>4431</v>
      </c>
      <c r="AT976" t="s">
        <v>78</v>
      </c>
      <c r="AU976" t="s">
        <v>78</v>
      </c>
      <c r="AV976" t="s">
        <v>78</v>
      </c>
      <c r="AW976" t="s">
        <v>78</v>
      </c>
      <c r="AX976" t="s">
        <v>78</v>
      </c>
      <c r="AY976" t="s">
        <v>78</v>
      </c>
      <c r="AZ976" t="s">
        <v>78</v>
      </c>
      <c r="BA976" t="s">
        <v>78</v>
      </c>
      <c r="BB976" t="s">
        <v>78</v>
      </c>
      <c r="BC976" t="s">
        <v>78</v>
      </c>
      <c r="BD976" t="s">
        <v>55</v>
      </c>
      <c r="BE976" t="s">
        <v>78</v>
      </c>
      <c r="BF976" t="s">
        <v>78</v>
      </c>
      <c r="BG976" t="s">
        <v>78</v>
      </c>
      <c r="BH976" t="s">
        <v>78</v>
      </c>
      <c r="BI976" t="s">
        <v>78</v>
      </c>
      <c r="BJ976" t="s">
        <v>78</v>
      </c>
      <c r="BK976" t="s">
        <v>78</v>
      </c>
      <c r="BL976" t="s">
        <v>78</v>
      </c>
      <c r="BM976" t="s">
        <v>78</v>
      </c>
      <c r="BN976" t="s">
        <v>55</v>
      </c>
      <c r="BO976" t="s">
        <v>55</v>
      </c>
      <c r="BP976" t="s">
        <v>78</v>
      </c>
      <c r="BQ976" t="s">
        <v>4468</v>
      </c>
      <c r="BR976">
        <v>1800</v>
      </c>
      <c r="BS976" s="45">
        <v>40359</v>
      </c>
      <c r="BT976" s="45">
        <v>40877</v>
      </c>
    </row>
    <row r="977" spans="1:72" x14ac:dyDescent="0.25">
      <c r="A977">
        <v>974</v>
      </c>
      <c r="B977">
        <v>47842</v>
      </c>
      <c r="C977">
        <v>54856</v>
      </c>
      <c r="D977" t="s">
        <v>3627</v>
      </c>
      <c r="E977" t="s">
        <v>7846</v>
      </c>
      <c r="F977">
        <v>0</v>
      </c>
      <c r="H977">
        <v>0</v>
      </c>
      <c r="J977">
        <v>0</v>
      </c>
      <c r="O977">
        <v>2181105</v>
      </c>
      <c r="P977">
        <v>6295885</v>
      </c>
      <c r="Q977">
        <v>3</v>
      </c>
      <c r="R977">
        <v>37.981400000000001</v>
      </c>
      <c r="S977">
        <v>-121.4222</v>
      </c>
      <c r="T977" t="s">
        <v>1634</v>
      </c>
      <c r="U977" t="s">
        <v>703</v>
      </c>
      <c r="V977" t="s">
        <v>87</v>
      </c>
      <c r="W977" t="s">
        <v>87</v>
      </c>
      <c r="X977" t="s">
        <v>4474</v>
      </c>
      <c r="Y977" t="s">
        <v>59</v>
      </c>
      <c r="Z977" t="s">
        <v>4853</v>
      </c>
      <c r="AA977" t="s">
        <v>3625</v>
      </c>
      <c r="AB977" t="s">
        <v>69</v>
      </c>
      <c r="AC977">
        <v>40945</v>
      </c>
      <c r="AD977" t="s">
        <v>4476</v>
      </c>
      <c r="AE977" t="s">
        <v>3435</v>
      </c>
      <c r="AF977" t="s">
        <v>4905</v>
      </c>
      <c r="AG977" t="s">
        <v>3622</v>
      </c>
      <c r="AH977" t="s">
        <v>7847</v>
      </c>
      <c r="AJ977" t="s">
        <v>5771</v>
      </c>
      <c r="AK977">
        <v>1</v>
      </c>
      <c r="AL977" t="s">
        <v>4474</v>
      </c>
      <c r="AM977" t="s">
        <v>78</v>
      </c>
      <c r="AN977">
        <v>180400030502</v>
      </c>
      <c r="AO977" t="s">
        <v>78</v>
      </c>
      <c r="AP977">
        <v>556</v>
      </c>
      <c r="AQ977" t="s">
        <v>78</v>
      </c>
      <c r="AR977" t="s">
        <v>4430</v>
      </c>
      <c r="AS977" t="s">
        <v>4431</v>
      </c>
      <c r="AT977" t="s">
        <v>78</v>
      </c>
      <c r="AU977" t="s">
        <v>78</v>
      </c>
      <c r="AV977" t="s">
        <v>78</v>
      </c>
      <c r="AW977" t="s">
        <v>78</v>
      </c>
      <c r="AX977" t="s">
        <v>78</v>
      </c>
      <c r="AY977" t="s">
        <v>78</v>
      </c>
      <c r="AZ977" t="s">
        <v>78</v>
      </c>
      <c r="BA977" t="s">
        <v>78</v>
      </c>
      <c r="BB977" t="s">
        <v>78</v>
      </c>
      <c r="BC977" t="s">
        <v>78</v>
      </c>
      <c r="BD977" t="s">
        <v>55</v>
      </c>
      <c r="BE977" t="s">
        <v>78</v>
      </c>
      <c r="BF977" t="s">
        <v>78</v>
      </c>
      <c r="BG977" t="s">
        <v>78</v>
      </c>
      <c r="BH977" t="s">
        <v>78</v>
      </c>
      <c r="BI977" t="s">
        <v>78</v>
      </c>
      <c r="BJ977" t="s">
        <v>78</v>
      </c>
      <c r="BK977" t="s">
        <v>78</v>
      </c>
      <c r="BL977" t="s">
        <v>78</v>
      </c>
      <c r="BM977" t="s">
        <v>78</v>
      </c>
      <c r="BN977" t="s">
        <v>55</v>
      </c>
      <c r="BO977" t="s">
        <v>55</v>
      </c>
      <c r="BP977" t="s">
        <v>78</v>
      </c>
      <c r="BQ977" t="s">
        <v>4432</v>
      </c>
      <c r="BR977">
        <v>1800</v>
      </c>
      <c r="BS977" s="45">
        <v>40710</v>
      </c>
      <c r="BT977" s="45">
        <v>40907</v>
      </c>
    </row>
    <row r="978" spans="1:72" x14ac:dyDescent="0.25">
      <c r="A978">
        <v>975</v>
      </c>
      <c r="B978">
        <v>46317</v>
      </c>
      <c r="C978">
        <v>53711</v>
      </c>
      <c r="D978" t="s">
        <v>1801</v>
      </c>
      <c r="E978" t="s">
        <v>7848</v>
      </c>
      <c r="F978">
        <v>0</v>
      </c>
      <c r="H978">
        <v>0</v>
      </c>
      <c r="J978">
        <v>0</v>
      </c>
      <c r="O978">
        <v>1878164</v>
      </c>
      <c r="P978">
        <v>6699747</v>
      </c>
      <c r="Q978">
        <v>2</v>
      </c>
      <c r="R978">
        <v>38.3185</v>
      </c>
      <c r="S978">
        <v>-121.5187</v>
      </c>
      <c r="T978" t="s">
        <v>1653</v>
      </c>
      <c r="U978" t="s">
        <v>1767</v>
      </c>
      <c r="V978" t="s">
        <v>87</v>
      </c>
      <c r="W978" t="s">
        <v>87</v>
      </c>
      <c r="X978" t="s">
        <v>4538</v>
      </c>
      <c r="Y978" t="s">
        <v>341</v>
      </c>
      <c r="Z978" t="s">
        <v>4539</v>
      </c>
      <c r="AA978" t="s">
        <v>1804</v>
      </c>
      <c r="AB978" t="s">
        <v>5814</v>
      </c>
      <c r="AC978">
        <v>40835</v>
      </c>
      <c r="AD978" t="s">
        <v>4476</v>
      </c>
      <c r="AE978" t="s">
        <v>4558</v>
      </c>
      <c r="AF978" t="s">
        <v>4559</v>
      </c>
      <c r="AG978" t="s">
        <v>1802</v>
      </c>
      <c r="AH978" t="s">
        <v>7849</v>
      </c>
      <c r="AJ978" t="s">
        <v>1803</v>
      </c>
      <c r="AK978">
        <v>1</v>
      </c>
      <c r="AL978" t="s">
        <v>4538</v>
      </c>
      <c r="AM978" t="s">
        <v>78</v>
      </c>
      <c r="AN978">
        <v>180400121002</v>
      </c>
      <c r="AO978" t="s">
        <v>78</v>
      </c>
      <c r="AP978">
        <v>369</v>
      </c>
      <c r="AQ978" t="s">
        <v>78</v>
      </c>
      <c r="AR978" t="s">
        <v>4430</v>
      </c>
      <c r="AS978" t="s">
        <v>4431</v>
      </c>
      <c r="AT978" t="s">
        <v>78</v>
      </c>
      <c r="AU978" t="s">
        <v>78</v>
      </c>
      <c r="AV978" t="s">
        <v>78</v>
      </c>
      <c r="AW978" t="s">
        <v>78</v>
      </c>
      <c r="AX978" t="s">
        <v>78</v>
      </c>
      <c r="AY978" t="s">
        <v>78</v>
      </c>
      <c r="AZ978" t="s">
        <v>78</v>
      </c>
      <c r="BA978" t="s">
        <v>78</v>
      </c>
      <c r="BB978" t="s">
        <v>78</v>
      </c>
      <c r="BC978" t="s">
        <v>78</v>
      </c>
      <c r="BD978" t="s">
        <v>55</v>
      </c>
      <c r="BE978" t="s">
        <v>78</v>
      </c>
      <c r="BF978" t="s">
        <v>78</v>
      </c>
      <c r="BG978" t="s">
        <v>78</v>
      </c>
      <c r="BH978" t="s">
        <v>78</v>
      </c>
      <c r="BI978" t="s">
        <v>78</v>
      </c>
      <c r="BJ978" t="s">
        <v>78</v>
      </c>
      <c r="BK978" t="s">
        <v>78</v>
      </c>
      <c r="BL978" t="s">
        <v>78</v>
      </c>
      <c r="BM978" t="s">
        <v>78</v>
      </c>
      <c r="BN978" t="s">
        <v>55</v>
      </c>
      <c r="BO978" t="s">
        <v>78</v>
      </c>
      <c r="BP978" t="s">
        <v>78</v>
      </c>
      <c r="BQ978" t="s">
        <v>4432</v>
      </c>
      <c r="BR978">
        <v>1930</v>
      </c>
      <c r="BS978" s="45">
        <v>40361</v>
      </c>
      <c r="BT978" s="45">
        <v>40835</v>
      </c>
    </row>
    <row r="979" spans="1:72" x14ac:dyDescent="0.25">
      <c r="A979">
        <v>976</v>
      </c>
      <c r="B979">
        <v>47342</v>
      </c>
      <c r="C979">
        <v>54412</v>
      </c>
      <c r="D979" t="s">
        <v>3519</v>
      </c>
      <c r="E979" t="s">
        <v>7850</v>
      </c>
      <c r="F979">
        <v>3</v>
      </c>
      <c r="G979" t="s">
        <v>87</v>
      </c>
      <c r="H979">
        <v>4</v>
      </c>
      <c r="I979" t="s">
        <v>4421</v>
      </c>
      <c r="J979">
        <v>12</v>
      </c>
      <c r="L979" t="s">
        <v>4434</v>
      </c>
      <c r="M979" t="s">
        <v>4422</v>
      </c>
      <c r="N979" t="s">
        <v>4423</v>
      </c>
      <c r="O979">
        <v>2231801</v>
      </c>
      <c r="P979">
        <v>6275713</v>
      </c>
      <c r="Q979">
        <v>3</v>
      </c>
      <c r="R979">
        <v>38.119999999999997</v>
      </c>
      <c r="S979">
        <v>-121.494</v>
      </c>
      <c r="T979" t="s">
        <v>128</v>
      </c>
      <c r="U979" t="s">
        <v>306</v>
      </c>
      <c r="V979" t="s">
        <v>87</v>
      </c>
      <c r="W979" t="s">
        <v>87</v>
      </c>
      <c r="X979" t="s">
        <v>4474</v>
      </c>
      <c r="Y979" t="s">
        <v>59</v>
      </c>
      <c r="Z979" t="s">
        <v>4334</v>
      </c>
      <c r="AA979" t="s">
        <v>3520</v>
      </c>
      <c r="AB979" t="s">
        <v>7851</v>
      </c>
      <c r="AC979">
        <v>40906</v>
      </c>
      <c r="AD979" t="s">
        <v>4476</v>
      </c>
      <c r="AE979" t="s">
        <v>4558</v>
      </c>
      <c r="AF979" t="s">
        <v>5180</v>
      </c>
      <c r="AG979" t="s">
        <v>2731</v>
      </c>
      <c r="AH979" t="s">
        <v>5902</v>
      </c>
      <c r="AI979" t="s">
        <v>5903</v>
      </c>
      <c r="AJ979" t="s">
        <v>2731</v>
      </c>
      <c r="AK979">
        <v>1</v>
      </c>
      <c r="AL979" t="s">
        <v>4474</v>
      </c>
      <c r="AM979" t="s">
        <v>78</v>
      </c>
      <c r="AN979">
        <v>180400121106</v>
      </c>
      <c r="AO979" t="s">
        <v>78</v>
      </c>
      <c r="AP979" t="s">
        <v>78</v>
      </c>
      <c r="AQ979" t="s">
        <v>78</v>
      </c>
      <c r="AR979" t="s">
        <v>4430</v>
      </c>
      <c r="AS979" t="s">
        <v>4431</v>
      </c>
      <c r="AT979" t="s">
        <v>78</v>
      </c>
      <c r="AU979" t="s">
        <v>78</v>
      </c>
      <c r="AV979" t="s">
        <v>78</v>
      </c>
      <c r="AW979" t="s">
        <v>78</v>
      </c>
      <c r="AX979" t="s">
        <v>78</v>
      </c>
      <c r="AY979" t="s">
        <v>78</v>
      </c>
      <c r="AZ979" t="s">
        <v>78</v>
      </c>
      <c r="BA979" t="s">
        <v>78</v>
      </c>
      <c r="BB979" t="s">
        <v>78</v>
      </c>
      <c r="BC979" t="s">
        <v>78</v>
      </c>
      <c r="BD979" t="s">
        <v>78</v>
      </c>
      <c r="BE979" t="s">
        <v>78</v>
      </c>
      <c r="BF979" t="s">
        <v>78</v>
      </c>
      <c r="BG979" t="s">
        <v>78</v>
      </c>
      <c r="BH979" t="s">
        <v>78</v>
      </c>
      <c r="BI979" t="s">
        <v>78</v>
      </c>
      <c r="BJ979" t="s">
        <v>78</v>
      </c>
      <c r="BK979" t="s">
        <v>78</v>
      </c>
      <c r="BL979" t="s">
        <v>78</v>
      </c>
      <c r="BM979" t="s">
        <v>78</v>
      </c>
      <c r="BN979" t="s">
        <v>55</v>
      </c>
      <c r="BO979" t="s">
        <v>55</v>
      </c>
      <c r="BP979" t="s">
        <v>78</v>
      </c>
      <c r="BQ979" t="s">
        <v>4468</v>
      </c>
      <c r="BR979">
        <v>1800</v>
      </c>
      <c r="BS979" s="45">
        <v>40359</v>
      </c>
      <c r="BT979" s="45">
        <v>40896</v>
      </c>
    </row>
    <row r="980" spans="1:72" x14ac:dyDescent="0.25">
      <c r="A980">
        <v>977</v>
      </c>
      <c r="B980">
        <v>53800</v>
      </c>
      <c r="C980">
        <v>57622</v>
      </c>
      <c r="D980" t="s">
        <v>3832</v>
      </c>
      <c r="E980" t="s">
        <v>7852</v>
      </c>
      <c r="F980">
        <v>1</v>
      </c>
      <c r="G980" t="s">
        <v>87</v>
      </c>
      <c r="H980">
        <v>4</v>
      </c>
      <c r="I980" t="s">
        <v>4421</v>
      </c>
      <c r="J980">
        <v>27</v>
      </c>
      <c r="N980" t="s">
        <v>4423</v>
      </c>
      <c r="O980">
        <v>2153423</v>
      </c>
      <c r="P980">
        <v>6269298</v>
      </c>
      <c r="Q980">
        <v>3</v>
      </c>
      <c r="R980">
        <v>37.904600000000002</v>
      </c>
      <c r="S980">
        <v>-121.5134</v>
      </c>
      <c r="T980" t="s">
        <v>1418</v>
      </c>
      <c r="U980" t="s">
        <v>604</v>
      </c>
      <c r="V980" t="s">
        <v>87</v>
      </c>
      <c r="W980" t="s">
        <v>87</v>
      </c>
      <c r="X980" t="s">
        <v>4474</v>
      </c>
      <c r="Y980" t="s">
        <v>59</v>
      </c>
      <c r="Z980" t="s">
        <v>4242</v>
      </c>
      <c r="AB980" t="s">
        <v>7853</v>
      </c>
      <c r="AC980">
        <v>41339</v>
      </c>
      <c r="AD980" t="s">
        <v>4476</v>
      </c>
      <c r="AE980" t="s">
        <v>3435</v>
      </c>
      <c r="AF980" t="s">
        <v>5169</v>
      </c>
      <c r="AG980" t="s">
        <v>2622</v>
      </c>
      <c r="AH980" t="s">
        <v>7854</v>
      </c>
      <c r="AI980" t="s">
        <v>6507</v>
      </c>
      <c r="AJ980" t="s">
        <v>2623</v>
      </c>
      <c r="AK980">
        <v>1</v>
      </c>
      <c r="AL980" t="s">
        <v>4474</v>
      </c>
      <c r="AM980" t="s">
        <v>78</v>
      </c>
      <c r="AN980">
        <v>180400030904</v>
      </c>
      <c r="AO980" t="s">
        <v>78</v>
      </c>
      <c r="AP980">
        <v>170</v>
      </c>
      <c r="AQ980" t="s">
        <v>78</v>
      </c>
      <c r="AR980" t="s">
        <v>4430</v>
      </c>
      <c r="AS980" t="s">
        <v>4431</v>
      </c>
      <c r="AT980" t="s">
        <v>78</v>
      </c>
      <c r="AU980" t="s">
        <v>78</v>
      </c>
      <c r="AV980" t="s">
        <v>78</v>
      </c>
      <c r="AW980" t="s">
        <v>78</v>
      </c>
      <c r="AX980" t="s">
        <v>78</v>
      </c>
      <c r="AY980" t="s">
        <v>78</v>
      </c>
      <c r="AZ980" t="s">
        <v>78</v>
      </c>
      <c r="BA980" t="s">
        <v>78</v>
      </c>
      <c r="BB980" t="s">
        <v>78</v>
      </c>
      <c r="BC980" t="s">
        <v>78</v>
      </c>
      <c r="BD980" t="s">
        <v>55</v>
      </c>
      <c r="BE980" t="s">
        <v>78</v>
      </c>
      <c r="BF980" t="s">
        <v>78</v>
      </c>
      <c r="BG980" t="s">
        <v>78</v>
      </c>
      <c r="BH980" t="s">
        <v>78</v>
      </c>
      <c r="BI980" t="s">
        <v>78</v>
      </c>
      <c r="BJ980" t="s">
        <v>78</v>
      </c>
      <c r="BK980" t="s">
        <v>78</v>
      </c>
      <c r="BL980" t="s">
        <v>78</v>
      </c>
      <c r="BM980" t="s">
        <v>78</v>
      </c>
      <c r="BN980" t="s">
        <v>55</v>
      </c>
      <c r="BO980" t="s">
        <v>55</v>
      </c>
      <c r="BP980" t="s">
        <v>78</v>
      </c>
      <c r="BQ980" t="s">
        <v>4468</v>
      </c>
      <c r="BR980">
        <v>1800</v>
      </c>
      <c r="BS980" s="45">
        <v>40359</v>
      </c>
      <c r="BT980" s="45">
        <v>41124</v>
      </c>
    </row>
    <row r="981" spans="1:72" x14ac:dyDescent="0.25">
      <c r="A981">
        <v>978</v>
      </c>
      <c r="B981">
        <v>54497</v>
      </c>
      <c r="C981">
        <v>58396</v>
      </c>
      <c r="D981" t="s">
        <v>3959</v>
      </c>
      <c r="E981" t="s">
        <v>7855</v>
      </c>
      <c r="F981">
        <v>4</v>
      </c>
      <c r="G981" t="s">
        <v>87</v>
      </c>
      <c r="H981">
        <v>4</v>
      </c>
      <c r="I981" t="s">
        <v>4421</v>
      </c>
      <c r="J981">
        <v>19</v>
      </c>
      <c r="N981" t="s">
        <v>4423</v>
      </c>
      <c r="O981">
        <v>1829846</v>
      </c>
      <c r="P981">
        <v>6682005</v>
      </c>
      <c r="Q981">
        <v>2</v>
      </c>
      <c r="R981">
        <v>38.186</v>
      </c>
      <c r="S981">
        <v>-121.5813</v>
      </c>
      <c r="U981" t="s">
        <v>137</v>
      </c>
      <c r="V981" t="s">
        <v>87</v>
      </c>
      <c r="W981" t="s">
        <v>87</v>
      </c>
      <c r="X981" t="s">
        <v>4538</v>
      </c>
      <c r="Y981" t="s">
        <v>341</v>
      </c>
      <c r="Z981" t="s">
        <v>4613</v>
      </c>
      <c r="AB981" t="s">
        <v>7856</v>
      </c>
      <c r="AC981">
        <v>41369</v>
      </c>
      <c r="AD981" t="s">
        <v>4476</v>
      </c>
      <c r="AE981" t="s">
        <v>4540</v>
      </c>
      <c r="AF981" t="s">
        <v>4541</v>
      </c>
      <c r="AG981" t="s">
        <v>3960</v>
      </c>
      <c r="AH981" t="s">
        <v>7857</v>
      </c>
      <c r="AI981" t="s">
        <v>7858</v>
      </c>
      <c r="AJ981" t="s">
        <v>3960</v>
      </c>
      <c r="AK981">
        <v>1</v>
      </c>
      <c r="AL981" t="s">
        <v>4538</v>
      </c>
      <c r="AM981" t="s">
        <v>78</v>
      </c>
      <c r="AN981">
        <v>180201630702</v>
      </c>
      <c r="AO981" t="s">
        <v>78</v>
      </c>
      <c r="AP981">
        <v>80</v>
      </c>
      <c r="AQ981" t="s">
        <v>78</v>
      </c>
      <c r="AR981" t="s">
        <v>4430</v>
      </c>
      <c r="AS981" t="s">
        <v>4431</v>
      </c>
      <c r="AT981" t="s">
        <v>78</v>
      </c>
      <c r="AU981" t="s">
        <v>78</v>
      </c>
      <c r="AV981" t="s">
        <v>78</v>
      </c>
      <c r="AW981" t="s">
        <v>78</v>
      </c>
      <c r="AX981" t="s">
        <v>78</v>
      </c>
      <c r="AY981" t="s">
        <v>78</v>
      </c>
      <c r="AZ981" t="s">
        <v>78</v>
      </c>
      <c r="BA981" t="s">
        <v>78</v>
      </c>
      <c r="BB981" t="s">
        <v>78</v>
      </c>
      <c r="BC981" t="s">
        <v>78</v>
      </c>
      <c r="BD981" t="s">
        <v>55</v>
      </c>
      <c r="BE981" t="s">
        <v>78</v>
      </c>
      <c r="BF981" t="s">
        <v>78</v>
      </c>
      <c r="BG981" t="s">
        <v>78</v>
      </c>
      <c r="BH981" t="s">
        <v>78</v>
      </c>
      <c r="BI981" t="s">
        <v>78</v>
      </c>
      <c r="BJ981" t="s">
        <v>78</v>
      </c>
      <c r="BK981" t="s">
        <v>78</v>
      </c>
      <c r="BL981" t="s">
        <v>78</v>
      </c>
      <c r="BM981" t="s">
        <v>78</v>
      </c>
      <c r="BN981" t="s">
        <v>55</v>
      </c>
      <c r="BO981" t="s">
        <v>55</v>
      </c>
      <c r="BP981" t="s">
        <v>78</v>
      </c>
      <c r="BQ981" t="s">
        <v>4432</v>
      </c>
      <c r="BR981">
        <v>1933</v>
      </c>
      <c r="BS981" s="45">
        <v>40360</v>
      </c>
      <c r="BT981" s="45">
        <v>41172</v>
      </c>
    </row>
    <row r="982" spans="1:72" x14ac:dyDescent="0.25">
      <c r="A982">
        <v>979</v>
      </c>
      <c r="B982">
        <v>58127</v>
      </c>
      <c r="C982">
        <v>60715</v>
      </c>
      <c r="D982" t="s">
        <v>4038</v>
      </c>
      <c r="E982" t="s">
        <v>7859</v>
      </c>
      <c r="F982">
        <v>0</v>
      </c>
      <c r="H982">
        <v>0</v>
      </c>
      <c r="J982">
        <v>0</v>
      </c>
      <c r="O982">
        <v>2151452</v>
      </c>
      <c r="P982">
        <v>6281187</v>
      </c>
      <c r="Q982">
        <v>3</v>
      </c>
      <c r="R982">
        <v>37.899500000000003</v>
      </c>
      <c r="S982">
        <v>-121.4721</v>
      </c>
      <c r="T982" t="s">
        <v>58</v>
      </c>
      <c r="U982" t="s">
        <v>7860</v>
      </c>
      <c r="V982" t="s">
        <v>87</v>
      </c>
      <c r="W982" t="s">
        <v>87</v>
      </c>
      <c r="X982" t="s">
        <v>4474</v>
      </c>
      <c r="Y982" t="s">
        <v>59</v>
      </c>
      <c r="Z982" t="s">
        <v>4853</v>
      </c>
      <c r="AA982" t="s">
        <v>7279</v>
      </c>
      <c r="AB982" t="s">
        <v>7861</v>
      </c>
      <c r="AC982">
        <v>41668</v>
      </c>
      <c r="AD982" t="s">
        <v>4476</v>
      </c>
      <c r="AE982" t="s">
        <v>3435</v>
      </c>
      <c r="AF982" t="s">
        <v>4905</v>
      </c>
      <c r="AG982" t="s">
        <v>4033</v>
      </c>
      <c r="AH982" t="s">
        <v>7862</v>
      </c>
      <c r="AJ982" t="s">
        <v>4033</v>
      </c>
      <c r="AK982">
        <v>1</v>
      </c>
      <c r="AL982" t="s">
        <v>4474</v>
      </c>
      <c r="AM982" t="s">
        <v>78</v>
      </c>
      <c r="AN982">
        <v>180400030502</v>
      </c>
      <c r="AO982" t="s">
        <v>78</v>
      </c>
      <c r="AP982">
        <v>241</v>
      </c>
      <c r="AQ982" t="s">
        <v>78</v>
      </c>
      <c r="AR982" t="s">
        <v>4430</v>
      </c>
      <c r="AS982" t="s">
        <v>4431</v>
      </c>
      <c r="AT982" t="s">
        <v>78</v>
      </c>
      <c r="AU982" t="s">
        <v>78</v>
      </c>
      <c r="AV982" t="s">
        <v>78</v>
      </c>
      <c r="AW982" t="s">
        <v>78</v>
      </c>
      <c r="AX982" t="s">
        <v>78</v>
      </c>
      <c r="AY982" t="s">
        <v>78</v>
      </c>
      <c r="AZ982" t="s">
        <v>78</v>
      </c>
      <c r="BA982" t="s">
        <v>78</v>
      </c>
      <c r="BB982" t="s">
        <v>78</v>
      </c>
      <c r="BC982" t="s">
        <v>78</v>
      </c>
      <c r="BD982" t="s">
        <v>55</v>
      </c>
      <c r="BE982" t="s">
        <v>78</v>
      </c>
      <c r="BF982" t="s">
        <v>78</v>
      </c>
      <c r="BG982" t="s">
        <v>78</v>
      </c>
      <c r="BH982" t="s">
        <v>78</v>
      </c>
      <c r="BI982" t="s">
        <v>78</v>
      </c>
      <c r="BJ982" t="s">
        <v>78</v>
      </c>
      <c r="BK982" t="s">
        <v>78</v>
      </c>
      <c r="BL982" t="s">
        <v>78</v>
      </c>
      <c r="BM982" t="s">
        <v>78</v>
      </c>
      <c r="BN982" t="s">
        <v>55</v>
      </c>
      <c r="BO982" t="s">
        <v>55</v>
      </c>
      <c r="BP982" t="s">
        <v>78</v>
      </c>
      <c r="BQ982" t="s">
        <v>4432</v>
      </c>
      <c r="BR982">
        <v>1800</v>
      </c>
      <c r="BS982" s="45">
        <v>40361</v>
      </c>
      <c r="BT982" s="45">
        <v>41544</v>
      </c>
    </row>
    <row r="983" spans="1:72" x14ac:dyDescent="0.25">
      <c r="A983">
        <v>980</v>
      </c>
      <c r="B983">
        <v>46786</v>
      </c>
      <c r="C983">
        <v>54189</v>
      </c>
      <c r="D983" t="s">
        <v>2640</v>
      </c>
      <c r="E983" t="s">
        <v>7863</v>
      </c>
      <c r="F983">
        <v>1</v>
      </c>
      <c r="G983" t="s">
        <v>4420</v>
      </c>
      <c r="H983">
        <v>4</v>
      </c>
      <c r="I983" t="s">
        <v>4421</v>
      </c>
      <c r="J983">
        <v>6</v>
      </c>
      <c r="L983" t="s">
        <v>4422</v>
      </c>
      <c r="N983" t="s">
        <v>4423</v>
      </c>
      <c r="O983">
        <v>2145558</v>
      </c>
      <c r="P983">
        <v>6251949</v>
      </c>
      <c r="Q983">
        <v>3</v>
      </c>
      <c r="R983">
        <v>37.8825</v>
      </c>
      <c r="S983">
        <v>-121.5732</v>
      </c>
      <c r="T983" t="s">
        <v>1634</v>
      </c>
      <c r="U983" t="s">
        <v>627</v>
      </c>
      <c r="V983" t="s">
        <v>87</v>
      </c>
      <c r="W983" t="s">
        <v>87</v>
      </c>
      <c r="X983" t="s">
        <v>4474</v>
      </c>
      <c r="Y983" t="s">
        <v>59</v>
      </c>
      <c r="Z983" t="s">
        <v>4242</v>
      </c>
      <c r="AA983" t="s">
        <v>6995</v>
      </c>
      <c r="AB983" t="s">
        <v>7864</v>
      </c>
      <c r="AC983">
        <v>40879</v>
      </c>
      <c r="AD983" t="s">
        <v>4476</v>
      </c>
      <c r="AE983" t="s">
        <v>3435</v>
      </c>
      <c r="AF983" t="s">
        <v>5169</v>
      </c>
      <c r="AG983" t="s">
        <v>2622</v>
      </c>
      <c r="AH983" t="s">
        <v>7865</v>
      </c>
      <c r="AI983" t="s">
        <v>7866</v>
      </c>
      <c r="AJ983" t="s">
        <v>2623</v>
      </c>
      <c r="AK983">
        <v>1</v>
      </c>
      <c r="AL983" t="s">
        <v>4474</v>
      </c>
      <c r="AM983" t="s">
        <v>78</v>
      </c>
      <c r="AN983">
        <v>180400030904</v>
      </c>
      <c r="AO983" t="s">
        <v>78</v>
      </c>
      <c r="AP983">
        <v>443.4</v>
      </c>
      <c r="AQ983" t="s">
        <v>78</v>
      </c>
      <c r="AR983" t="s">
        <v>4430</v>
      </c>
      <c r="AS983" t="s">
        <v>4431</v>
      </c>
      <c r="AT983" t="s">
        <v>78</v>
      </c>
      <c r="AU983" t="s">
        <v>78</v>
      </c>
      <c r="AV983" t="s">
        <v>78</v>
      </c>
      <c r="AW983" t="s">
        <v>78</v>
      </c>
      <c r="AX983" t="s">
        <v>78</v>
      </c>
      <c r="AY983" t="s">
        <v>78</v>
      </c>
      <c r="AZ983" t="s">
        <v>78</v>
      </c>
      <c r="BA983" t="s">
        <v>78</v>
      </c>
      <c r="BB983" t="s">
        <v>78</v>
      </c>
      <c r="BC983" t="s">
        <v>78</v>
      </c>
      <c r="BD983" t="s">
        <v>55</v>
      </c>
      <c r="BE983" t="s">
        <v>78</v>
      </c>
      <c r="BF983" t="s">
        <v>78</v>
      </c>
      <c r="BG983" t="s">
        <v>78</v>
      </c>
      <c r="BH983" t="s">
        <v>78</v>
      </c>
      <c r="BI983" t="s">
        <v>78</v>
      </c>
      <c r="BJ983" t="s">
        <v>78</v>
      </c>
      <c r="BK983" t="s">
        <v>78</v>
      </c>
      <c r="BL983" t="s">
        <v>78</v>
      </c>
      <c r="BM983" t="s">
        <v>78</v>
      </c>
      <c r="BN983" t="s">
        <v>55</v>
      </c>
      <c r="BO983" t="s">
        <v>55</v>
      </c>
      <c r="BP983" t="s">
        <v>78</v>
      </c>
      <c r="BQ983" t="s">
        <v>4432</v>
      </c>
      <c r="BR983">
        <v>1800</v>
      </c>
      <c r="BS983" s="45">
        <v>40359</v>
      </c>
      <c r="BT983" s="45">
        <v>40879</v>
      </c>
    </row>
    <row r="984" spans="1:72" x14ac:dyDescent="0.25">
      <c r="A984">
        <v>981</v>
      </c>
      <c r="B984">
        <v>57253</v>
      </c>
      <c r="C984">
        <v>53994</v>
      </c>
      <c r="D984" t="s">
        <v>2208</v>
      </c>
      <c r="E984" t="s">
        <v>7867</v>
      </c>
      <c r="F984">
        <v>0</v>
      </c>
      <c r="H984">
        <v>0</v>
      </c>
      <c r="J984">
        <v>0</v>
      </c>
      <c r="O984">
        <v>2260892</v>
      </c>
      <c r="P984">
        <v>6267653</v>
      </c>
      <c r="Q984">
        <v>3</v>
      </c>
      <c r="R984">
        <v>38.199599999999997</v>
      </c>
      <c r="S984">
        <v>-121.5231</v>
      </c>
      <c r="T984" t="s">
        <v>1418</v>
      </c>
      <c r="U984" t="s">
        <v>7481</v>
      </c>
      <c r="V984" t="s">
        <v>87</v>
      </c>
      <c r="W984" t="s">
        <v>87</v>
      </c>
      <c r="X984" t="s">
        <v>4474</v>
      </c>
      <c r="Y984" t="s">
        <v>59</v>
      </c>
      <c r="Z984" t="s">
        <v>4613</v>
      </c>
      <c r="AB984" t="s">
        <v>7868</v>
      </c>
      <c r="AC984">
        <v>41586</v>
      </c>
      <c r="AD984" t="s">
        <v>4476</v>
      </c>
      <c r="AE984" t="s">
        <v>4558</v>
      </c>
      <c r="AF984" t="s">
        <v>5180</v>
      </c>
      <c r="AG984" t="s">
        <v>1756</v>
      </c>
      <c r="AH984" t="s">
        <v>7869</v>
      </c>
      <c r="AJ984" t="s">
        <v>1756</v>
      </c>
      <c r="AK984">
        <v>1</v>
      </c>
      <c r="AL984" t="s">
        <v>4474</v>
      </c>
      <c r="AM984" t="s">
        <v>78</v>
      </c>
      <c r="AN984">
        <v>180400121106</v>
      </c>
      <c r="AO984" t="s">
        <v>78</v>
      </c>
      <c r="AP984">
        <v>200.3</v>
      </c>
      <c r="AQ984" t="s">
        <v>78</v>
      </c>
      <c r="AR984" t="s">
        <v>4430</v>
      </c>
      <c r="AS984" t="s">
        <v>4431</v>
      </c>
      <c r="AT984" t="s">
        <v>78</v>
      </c>
      <c r="AU984" t="s">
        <v>78</v>
      </c>
      <c r="AV984" t="s">
        <v>78</v>
      </c>
      <c r="AW984" t="s">
        <v>78</v>
      </c>
      <c r="AX984" t="s">
        <v>78</v>
      </c>
      <c r="AY984" t="s">
        <v>55</v>
      </c>
      <c r="AZ984" t="s">
        <v>78</v>
      </c>
      <c r="BA984" t="s">
        <v>78</v>
      </c>
      <c r="BB984" t="s">
        <v>78</v>
      </c>
      <c r="BC984" t="s">
        <v>78</v>
      </c>
      <c r="BD984" t="s">
        <v>55</v>
      </c>
      <c r="BE984" t="s">
        <v>78</v>
      </c>
      <c r="BF984" t="s">
        <v>78</v>
      </c>
      <c r="BG984" t="s">
        <v>78</v>
      </c>
      <c r="BH984" t="s">
        <v>78</v>
      </c>
      <c r="BI984" t="s">
        <v>78</v>
      </c>
      <c r="BJ984" t="s">
        <v>78</v>
      </c>
      <c r="BK984" t="s">
        <v>78</v>
      </c>
      <c r="BL984" t="s">
        <v>78</v>
      </c>
      <c r="BM984" t="s">
        <v>78</v>
      </c>
      <c r="BN984" t="s">
        <v>55</v>
      </c>
      <c r="BO984" t="s">
        <v>55</v>
      </c>
      <c r="BP984" t="s">
        <v>78</v>
      </c>
      <c r="BQ984" t="s">
        <v>4432</v>
      </c>
      <c r="BR984">
        <v>1800</v>
      </c>
      <c r="BS984" s="45">
        <v>40359</v>
      </c>
      <c r="BT984" s="45">
        <v>40861</v>
      </c>
    </row>
    <row r="985" spans="1:72" x14ac:dyDescent="0.25">
      <c r="A985">
        <v>982</v>
      </c>
      <c r="B985">
        <v>48789</v>
      </c>
      <c r="C985">
        <v>56116</v>
      </c>
      <c r="D985" t="s">
        <v>3753</v>
      </c>
      <c r="E985" t="s">
        <v>7870</v>
      </c>
      <c r="F985">
        <v>0</v>
      </c>
      <c r="H985">
        <v>0</v>
      </c>
      <c r="J985">
        <v>0</v>
      </c>
      <c r="N985" t="s">
        <v>4423</v>
      </c>
      <c r="O985">
        <v>2200264</v>
      </c>
      <c r="P985">
        <v>6265864</v>
      </c>
      <c r="Q985">
        <v>3</v>
      </c>
      <c r="R985">
        <v>38.033099999999997</v>
      </c>
      <c r="S985">
        <v>-121.5271</v>
      </c>
      <c r="T985" t="s">
        <v>1634</v>
      </c>
      <c r="U985" t="s">
        <v>604</v>
      </c>
      <c r="V985" t="s">
        <v>87</v>
      </c>
      <c r="W985" t="s">
        <v>87</v>
      </c>
      <c r="X985" t="s">
        <v>4474</v>
      </c>
      <c r="Y985" t="s">
        <v>59</v>
      </c>
      <c r="Z985" t="s">
        <v>4342</v>
      </c>
      <c r="AA985" t="s">
        <v>3736</v>
      </c>
      <c r="AB985" t="s">
        <v>7658</v>
      </c>
      <c r="AC985">
        <v>41009</v>
      </c>
      <c r="AD985" t="s">
        <v>4476</v>
      </c>
      <c r="AE985" t="s">
        <v>3435</v>
      </c>
      <c r="AF985" t="s">
        <v>4927</v>
      </c>
      <c r="AG985" t="s">
        <v>3725</v>
      </c>
      <c r="AH985" t="s">
        <v>7659</v>
      </c>
      <c r="AJ985" t="s">
        <v>3725</v>
      </c>
      <c r="AK985">
        <v>1</v>
      </c>
      <c r="AL985" t="s">
        <v>4474</v>
      </c>
      <c r="AM985" t="s">
        <v>78</v>
      </c>
      <c r="AN985">
        <v>180400030906</v>
      </c>
      <c r="AO985" t="s">
        <v>78</v>
      </c>
      <c r="AP985">
        <v>373.9</v>
      </c>
      <c r="AQ985" t="s">
        <v>78</v>
      </c>
      <c r="AR985" t="s">
        <v>4430</v>
      </c>
      <c r="AS985" t="s">
        <v>4431</v>
      </c>
      <c r="AT985" t="s">
        <v>78</v>
      </c>
      <c r="AU985" t="s">
        <v>78</v>
      </c>
      <c r="AV985" t="s">
        <v>78</v>
      </c>
      <c r="AW985" t="s">
        <v>78</v>
      </c>
      <c r="AX985" t="s">
        <v>78</v>
      </c>
      <c r="AY985" t="s">
        <v>55</v>
      </c>
      <c r="AZ985" t="s">
        <v>78</v>
      </c>
      <c r="BA985" t="s">
        <v>78</v>
      </c>
      <c r="BB985" t="s">
        <v>78</v>
      </c>
      <c r="BC985" t="s">
        <v>78</v>
      </c>
      <c r="BD985" t="s">
        <v>55</v>
      </c>
      <c r="BE985" t="s">
        <v>78</v>
      </c>
      <c r="BF985" t="s">
        <v>78</v>
      </c>
      <c r="BG985" t="s">
        <v>78</v>
      </c>
      <c r="BH985" t="s">
        <v>78</v>
      </c>
      <c r="BI985" t="s">
        <v>78</v>
      </c>
      <c r="BJ985" t="s">
        <v>78</v>
      </c>
      <c r="BK985" t="s">
        <v>78</v>
      </c>
      <c r="BL985" t="s">
        <v>78</v>
      </c>
      <c r="BM985" t="s">
        <v>78</v>
      </c>
      <c r="BN985" t="s">
        <v>78</v>
      </c>
      <c r="BO985" t="s">
        <v>55</v>
      </c>
      <c r="BP985" t="s">
        <v>78</v>
      </c>
      <c r="BQ985" t="s">
        <v>4432</v>
      </c>
      <c r="BR985">
        <v>1800</v>
      </c>
      <c r="BS985" s="45">
        <v>40358</v>
      </c>
      <c r="BT985" s="45">
        <v>41009</v>
      </c>
    </row>
    <row r="986" spans="1:72" x14ac:dyDescent="0.25">
      <c r="A986">
        <v>983</v>
      </c>
      <c r="B986">
        <v>47377</v>
      </c>
      <c r="C986">
        <v>54844</v>
      </c>
      <c r="D986" t="s">
        <v>3266</v>
      </c>
      <c r="E986" t="s">
        <v>7871</v>
      </c>
      <c r="F986">
        <v>0</v>
      </c>
      <c r="H986">
        <v>0</v>
      </c>
      <c r="J986">
        <v>0</v>
      </c>
      <c r="O986">
        <v>2167435</v>
      </c>
      <c r="P986">
        <v>6309988</v>
      </c>
      <c r="Q986">
        <v>3</v>
      </c>
      <c r="R986">
        <v>37.944200000000002</v>
      </c>
      <c r="S986">
        <v>-121.3728</v>
      </c>
      <c r="T986" t="s">
        <v>6796</v>
      </c>
      <c r="U986" t="s">
        <v>7872</v>
      </c>
      <c r="V986" t="s">
        <v>87</v>
      </c>
      <c r="W986" t="s">
        <v>87</v>
      </c>
      <c r="X986" t="s">
        <v>4474</v>
      </c>
      <c r="Y986" t="s">
        <v>59</v>
      </c>
      <c r="Z986" t="s">
        <v>4511</v>
      </c>
      <c r="AA986" t="s">
        <v>2397</v>
      </c>
      <c r="AB986" t="s">
        <v>7873</v>
      </c>
      <c r="AC986">
        <v>40907</v>
      </c>
      <c r="AD986" t="s">
        <v>4476</v>
      </c>
      <c r="AE986" t="s">
        <v>3435</v>
      </c>
      <c r="AF986" t="s">
        <v>4905</v>
      </c>
      <c r="AG986" t="s">
        <v>652</v>
      </c>
      <c r="AH986" t="s">
        <v>7874</v>
      </c>
      <c r="AJ986" t="s">
        <v>653</v>
      </c>
      <c r="AK986">
        <v>1</v>
      </c>
      <c r="AL986" t="s">
        <v>4474</v>
      </c>
      <c r="AM986" t="s">
        <v>78</v>
      </c>
      <c r="AN986">
        <v>180400030502</v>
      </c>
      <c r="AO986" t="s">
        <v>78</v>
      </c>
      <c r="AP986" t="s">
        <v>78</v>
      </c>
      <c r="AQ986" t="s">
        <v>78</v>
      </c>
      <c r="AR986" t="s">
        <v>4430</v>
      </c>
      <c r="AS986" t="s">
        <v>4431</v>
      </c>
      <c r="AT986" t="s">
        <v>78</v>
      </c>
      <c r="AU986" t="s">
        <v>78</v>
      </c>
      <c r="AV986" t="s">
        <v>78</v>
      </c>
      <c r="AW986" t="s">
        <v>78</v>
      </c>
      <c r="AX986" t="s">
        <v>78</v>
      </c>
      <c r="AY986" t="s">
        <v>78</v>
      </c>
      <c r="AZ986" t="s">
        <v>78</v>
      </c>
      <c r="BA986" t="s">
        <v>78</v>
      </c>
      <c r="BB986" t="s">
        <v>78</v>
      </c>
      <c r="BC986" t="s">
        <v>78</v>
      </c>
      <c r="BD986" t="s">
        <v>55</v>
      </c>
      <c r="BE986" t="s">
        <v>78</v>
      </c>
      <c r="BF986" t="s">
        <v>78</v>
      </c>
      <c r="BG986" t="s">
        <v>78</v>
      </c>
      <c r="BH986" t="s">
        <v>78</v>
      </c>
      <c r="BI986" t="s">
        <v>78</v>
      </c>
      <c r="BJ986" t="s">
        <v>78</v>
      </c>
      <c r="BK986" t="s">
        <v>78</v>
      </c>
      <c r="BL986" t="s">
        <v>78</v>
      </c>
      <c r="BM986" t="s">
        <v>78</v>
      </c>
      <c r="BN986" t="s">
        <v>55</v>
      </c>
      <c r="BO986" t="s">
        <v>55</v>
      </c>
      <c r="BP986" t="s">
        <v>78</v>
      </c>
      <c r="BQ986" t="s">
        <v>4432</v>
      </c>
      <c r="BR986">
        <v>1800</v>
      </c>
      <c r="BS986" s="45">
        <v>40359</v>
      </c>
      <c r="BT986" s="45">
        <v>40542</v>
      </c>
    </row>
    <row r="987" spans="1:72" x14ac:dyDescent="0.25">
      <c r="A987">
        <v>984</v>
      </c>
      <c r="B987">
        <v>47156</v>
      </c>
      <c r="C987">
        <v>54299</v>
      </c>
      <c r="D987" t="s">
        <v>2744</v>
      </c>
      <c r="E987" t="s">
        <v>7875</v>
      </c>
      <c r="F987">
        <v>0</v>
      </c>
      <c r="H987">
        <v>0</v>
      </c>
      <c r="J987">
        <v>0</v>
      </c>
      <c r="O987">
        <v>2158840</v>
      </c>
      <c r="P987">
        <v>6282385</v>
      </c>
      <c r="Q987">
        <v>3</v>
      </c>
      <c r="R987">
        <v>37.919800000000002</v>
      </c>
      <c r="S987">
        <v>-121.4682</v>
      </c>
      <c r="T987" t="s">
        <v>1634</v>
      </c>
      <c r="U987" t="s">
        <v>2748</v>
      </c>
      <c r="V987" t="s">
        <v>87</v>
      </c>
      <c r="W987" t="s">
        <v>87</v>
      </c>
      <c r="X987" t="s">
        <v>4474</v>
      </c>
      <c r="Y987" t="s">
        <v>59</v>
      </c>
      <c r="Z987" t="s">
        <v>4853</v>
      </c>
      <c r="AA987" t="s">
        <v>2742</v>
      </c>
      <c r="AB987" t="s">
        <v>69</v>
      </c>
      <c r="AC987">
        <v>40897</v>
      </c>
      <c r="AD987" t="s">
        <v>4476</v>
      </c>
      <c r="AE987" t="s">
        <v>3435</v>
      </c>
      <c r="AF987" t="s">
        <v>4884</v>
      </c>
      <c r="AG987" t="s">
        <v>1721</v>
      </c>
      <c r="AH987" t="s">
        <v>7876</v>
      </c>
      <c r="AJ987" t="s">
        <v>1722</v>
      </c>
      <c r="AK987">
        <v>1</v>
      </c>
      <c r="AL987" t="s">
        <v>4474</v>
      </c>
      <c r="AM987" t="s">
        <v>78</v>
      </c>
      <c r="AN987">
        <v>180400030503</v>
      </c>
      <c r="AO987" t="s">
        <v>78</v>
      </c>
      <c r="AP987">
        <v>76.599999999999994</v>
      </c>
      <c r="AQ987" t="s">
        <v>78</v>
      </c>
      <c r="AR987" t="s">
        <v>4430</v>
      </c>
      <c r="AS987" t="s">
        <v>4431</v>
      </c>
      <c r="AT987" t="s">
        <v>78</v>
      </c>
      <c r="AU987" t="s">
        <v>78</v>
      </c>
      <c r="AV987" t="s">
        <v>78</v>
      </c>
      <c r="AW987" t="s">
        <v>78</v>
      </c>
      <c r="AX987" t="s">
        <v>78</v>
      </c>
      <c r="AY987" t="s">
        <v>78</v>
      </c>
      <c r="AZ987" t="s">
        <v>78</v>
      </c>
      <c r="BA987" t="s">
        <v>78</v>
      </c>
      <c r="BB987" t="s">
        <v>78</v>
      </c>
      <c r="BC987" t="s">
        <v>78</v>
      </c>
      <c r="BD987" t="s">
        <v>55</v>
      </c>
      <c r="BE987" t="s">
        <v>78</v>
      </c>
      <c r="BF987" t="s">
        <v>78</v>
      </c>
      <c r="BG987" t="s">
        <v>78</v>
      </c>
      <c r="BH987" t="s">
        <v>78</v>
      </c>
      <c r="BI987" t="s">
        <v>78</v>
      </c>
      <c r="BJ987" t="s">
        <v>78</v>
      </c>
      <c r="BK987" t="s">
        <v>78</v>
      </c>
      <c r="BL987" t="s">
        <v>78</v>
      </c>
      <c r="BM987" t="s">
        <v>78</v>
      </c>
      <c r="BN987" t="s">
        <v>55</v>
      </c>
      <c r="BO987" t="s">
        <v>55</v>
      </c>
      <c r="BP987" t="s">
        <v>78</v>
      </c>
      <c r="BQ987" t="s">
        <v>4468</v>
      </c>
      <c r="BR987">
        <v>1800</v>
      </c>
      <c r="BS987" s="45">
        <v>40353</v>
      </c>
      <c r="BT987" s="45">
        <v>40891</v>
      </c>
    </row>
    <row r="988" spans="1:72" x14ac:dyDescent="0.25">
      <c r="A988">
        <v>985</v>
      </c>
      <c r="B988">
        <v>46665</v>
      </c>
      <c r="C988">
        <v>54061</v>
      </c>
      <c r="D988" t="s">
        <v>2369</v>
      </c>
      <c r="E988" t="s">
        <v>7877</v>
      </c>
      <c r="F988">
        <v>0</v>
      </c>
      <c r="H988">
        <v>0</v>
      </c>
      <c r="J988">
        <v>0</v>
      </c>
      <c r="O988">
        <v>2179589</v>
      </c>
      <c r="P988">
        <v>6310192</v>
      </c>
      <c r="Q988">
        <v>3</v>
      </c>
      <c r="R988">
        <v>37.977600000000002</v>
      </c>
      <c r="S988">
        <v>-121.3725</v>
      </c>
      <c r="T988" t="s">
        <v>1634</v>
      </c>
      <c r="U988" t="s">
        <v>57</v>
      </c>
      <c r="V988" t="s">
        <v>87</v>
      </c>
      <c r="W988" t="s">
        <v>87</v>
      </c>
      <c r="X988" t="s">
        <v>4474</v>
      </c>
      <c r="Y988" t="s">
        <v>59</v>
      </c>
      <c r="Z988" t="s">
        <v>4511</v>
      </c>
      <c r="AA988" t="s">
        <v>2372</v>
      </c>
      <c r="AB988" t="s">
        <v>69</v>
      </c>
      <c r="AC988">
        <v>40862</v>
      </c>
      <c r="AD988" t="s">
        <v>4476</v>
      </c>
      <c r="AE988" t="s">
        <v>3435</v>
      </c>
      <c r="AF988" t="s">
        <v>4870</v>
      </c>
      <c r="AG988" t="s">
        <v>2370</v>
      </c>
      <c r="AH988" t="s">
        <v>7878</v>
      </c>
      <c r="AJ988" t="s">
        <v>2371</v>
      </c>
      <c r="AK988">
        <v>1</v>
      </c>
      <c r="AL988" t="s">
        <v>4474</v>
      </c>
      <c r="AM988" t="s">
        <v>78</v>
      </c>
      <c r="AN988">
        <v>180400030504</v>
      </c>
      <c r="AO988" t="s">
        <v>78</v>
      </c>
      <c r="AP988">
        <v>209.5</v>
      </c>
      <c r="AQ988" t="s">
        <v>78</v>
      </c>
      <c r="AR988" t="s">
        <v>4430</v>
      </c>
      <c r="AS988" t="s">
        <v>4431</v>
      </c>
      <c r="AT988" t="s">
        <v>78</v>
      </c>
      <c r="AU988" t="s">
        <v>78</v>
      </c>
      <c r="AV988" t="s">
        <v>78</v>
      </c>
      <c r="AW988" t="s">
        <v>78</v>
      </c>
      <c r="AX988" t="s">
        <v>78</v>
      </c>
      <c r="AY988" t="s">
        <v>78</v>
      </c>
      <c r="AZ988" t="s">
        <v>78</v>
      </c>
      <c r="BA988" t="s">
        <v>78</v>
      </c>
      <c r="BB988" t="s">
        <v>78</v>
      </c>
      <c r="BC988" t="s">
        <v>78</v>
      </c>
      <c r="BD988" t="s">
        <v>55</v>
      </c>
      <c r="BE988" t="s">
        <v>78</v>
      </c>
      <c r="BF988" t="s">
        <v>78</v>
      </c>
      <c r="BG988" t="s">
        <v>78</v>
      </c>
      <c r="BH988" t="s">
        <v>78</v>
      </c>
      <c r="BI988" t="s">
        <v>78</v>
      </c>
      <c r="BJ988" t="s">
        <v>78</v>
      </c>
      <c r="BK988" t="s">
        <v>78</v>
      </c>
      <c r="BL988" t="s">
        <v>78</v>
      </c>
      <c r="BM988" t="s">
        <v>78</v>
      </c>
      <c r="BN988" t="s">
        <v>55</v>
      </c>
      <c r="BO988" t="s">
        <v>55</v>
      </c>
      <c r="BP988" t="s">
        <v>78</v>
      </c>
      <c r="BQ988" t="s">
        <v>4468</v>
      </c>
      <c r="BR988">
        <v>1800</v>
      </c>
      <c r="BS988" s="45">
        <v>40358</v>
      </c>
      <c r="BT988" s="45">
        <v>40862</v>
      </c>
    </row>
    <row r="989" spans="1:72" x14ac:dyDescent="0.25">
      <c r="A989">
        <v>986</v>
      </c>
      <c r="B989">
        <v>53813</v>
      </c>
      <c r="C989">
        <v>57635</v>
      </c>
      <c r="D989" t="s">
        <v>3841</v>
      </c>
      <c r="E989" t="s">
        <v>7879</v>
      </c>
      <c r="F989">
        <v>1</v>
      </c>
      <c r="G989" t="s">
        <v>87</v>
      </c>
      <c r="H989">
        <v>4</v>
      </c>
      <c r="I989" t="s">
        <v>4421</v>
      </c>
      <c r="J989">
        <v>32</v>
      </c>
      <c r="N989" t="s">
        <v>4423</v>
      </c>
      <c r="O989">
        <v>2151513</v>
      </c>
      <c r="P989">
        <v>6254209</v>
      </c>
      <c r="Q989">
        <v>3</v>
      </c>
      <c r="R989">
        <v>37.898899999999998</v>
      </c>
      <c r="S989">
        <v>-121.5656</v>
      </c>
      <c r="T989" t="s">
        <v>1418</v>
      </c>
      <c r="U989" t="s">
        <v>627</v>
      </c>
      <c r="V989" t="s">
        <v>87</v>
      </c>
      <c r="W989" t="s">
        <v>87</v>
      </c>
      <c r="X989" t="s">
        <v>4474</v>
      </c>
      <c r="Y989" t="s">
        <v>59</v>
      </c>
      <c r="Z989" t="s">
        <v>4242</v>
      </c>
      <c r="AB989" t="s">
        <v>4423</v>
      </c>
      <c r="AC989">
        <v>41339</v>
      </c>
      <c r="AD989" t="s">
        <v>4476</v>
      </c>
      <c r="AE989" t="s">
        <v>3435</v>
      </c>
      <c r="AF989" t="s">
        <v>5169</v>
      </c>
      <c r="AG989" t="s">
        <v>2622</v>
      </c>
      <c r="AH989" t="s">
        <v>7880</v>
      </c>
      <c r="AI989" t="s">
        <v>7881</v>
      </c>
      <c r="AJ989" t="s">
        <v>2623</v>
      </c>
      <c r="AK989">
        <v>1</v>
      </c>
      <c r="AL989" t="s">
        <v>4474</v>
      </c>
      <c r="AM989" t="s">
        <v>78</v>
      </c>
      <c r="AN989">
        <v>180400030904</v>
      </c>
      <c r="AO989" t="s">
        <v>78</v>
      </c>
      <c r="AP989">
        <v>292.60000000000002</v>
      </c>
      <c r="AQ989" t="s">
        <v>78</v>
      </c>
      <c r="AR989" t="s">
        <v>4430</v>
      </c>
      <c r="AS989" t="s">
        <v>4431</v>
      </c>
      <c r="AT989" t="s">
        <v>78</v>
      </c>
      <c r="AU989" t="s">
        <v>78</v>
      </c>
      <c r="AV989" t="s">
        <v>78</v>
      </c>
      <c r="AW989" t="s">
        <v>78</v>
      </c>
      <c r="AX989" t="s">
        <v>78</v>
      </c>
      <c r="AY989" t="s">
        <v>78</v>
      </c>
      <c r="AZ989" t="s">
        <v>78</v>
      </c>
      <c r="BA989" t="s">
        <v>78</v>
      </c>
      <c r="BB989" t="s">
        <v>78</v>
      </c>
      <c r="BC989" t="s">
        <v>78</v>
      </c>
      <c r="BD989" t="s">
        <v>55</v>
      </c>
      <c r="BE989" t="s">
        <v>78</v>
      </c>
      <c r="BF989" t="s">
        <v>78</v>
      </c>
      <c r="BG989" t="s">
        <v>78</v>
      </c>
      <c r="BH989" t="s">
        <v>78</v>
      </c>
      <c r="BI989" t="s">
        <v>78</v>
      </c>
      <c r="BJ989" t="s">
        <v>78</v>
      </c>
      <c r="BK989" t="s">
        <v>78</v>
      </c>
      <c r="BL989" t="s">
        <v>78</v>
      </c>
      <c r="BM989" t="s">
        <v>78</v>
      </c>
      <c r="BN989" t="s">
        <v>55</v>
      </c>
      <c r="BO989" t="s">
        <v>55</v>
      </c>
      <c r="BP989" t="s">
        <v>78</v>
      </c>
      <c r="BQ989" t="s">
        <v>4468</v>
      </c>
      <c r="BR989">
        <v>1800</v>
      </c>
      <c r="BS989" s="45">
        <v>40359</v>
      </c>
      <c r="BT989" s="45">
        <v>41124</v>
      </c>
    </row>
    <row r="990" spans="1:72" x14ac:dyDescent="0.25">
      <c r="A990">
        <v>987</v>
      </c>
      <c r="B990">
        <v>53818</v>
      </c>
      <c r="C990">
        <v>57640</v>
      </c>
      <c r="D990" t="s">
        <v>3845</v>
      </c>
      <c r="E990" t="s">
        <v>7882</v>
      </c>
      <c r="F990">
        <v>1</v>
      </c>
      <c r="G990" t="s">
        <v>4420</v>
      </c>
      <c r="H990">
        <v>4</v>
      </c>
      <c r="I990" t="s">
        <v>4421</v>
      </c>
      <c r="J990">
        <v>4</v>
      </c>
      <c r="N990" t="s">
        <v>4423</v>
      </c>
      <c r="O990">
        <v>2140689</v>
      </c>
      <c r="P990">
        <v>6261946</v>
      </c>
      <c r="Q990">
        <v>3</v>
      </c>
      <c r="R990">
        <v>37.869399999999999</v>
      </c>
      <c r="S990">
        <v>-121.5384</v>
      </c>
      <c r="T990" t="s">
        <v>1418</v>
      </c>
      <c r="U990" t="s">
        <v>3837</v>
      </c>
      <c r="V990" t="s">
        <v>87</v>
      </c>
      <c r="W990" t="s">
        <v>87</v>
      </c>
      <c r="X990" t="s">
        <v>4474</v>
      </c>
      <c r="Y990" t="s">
        <v>59</v>
      </c>
      <c r="Z990" t="s">
        <v>5217</v>
      </c>
      <c r="AB990" t="s">
        <v>7883</v>
      </c>
      <c r="AC990">
        <v>41339</v>
      </c>
      <c r="AD990" t="s">
        <v>4476</v>
      </c>
      <c r="AE990" t="s">
        <v>3435</v>
      </c>
      <c r="AF990" t="s">
        <v>5169</v>
      </c>
      <c r="AG990" t="s">
        <v>2622</v>
      </c>
      <c r="AH990" t="s">
        <v>7884</v>
      </c>
      <c r="AI990" t="s">
        <v>6431</v>
      </c>
      <c r="AJ990" t="s">
        <v>2623</v>
      </c>
      <c r="AK990">
        <v>1</v>
      </c>
      <c r="AL990" t="s">
        <v>4474</v>
      </c>
      <c r="AM990" t="s">
        <v>78</v>
      </c>
      <c r="AN990">
        <v>180400030904</v>
      </c>
      <c r="AO990" t="s">
        <v>78</v>
      </c>
      <c r="AP990">
        <v>168.3</v>
      </c>
      <c r="AQ990" t="s">
        <v>78</v>
      </c>
      <c r="AR990" t="s">
        <v>4430</v>
      </c>
      <c r="AS990" t="s">
        <v>4431</v>
      </c>
      <c r="AT990" t="s">
        <v>78</v>
      </c>
      <c r="AU990" t="s">
        <v>78</v>
      </c>
      <c r="AV990" t="s">
        <v>78</v>
      </c>
      <c r="AW990" t="s">
        <v>78</v>
      </c>
      <c r="AX990" t="s">
        <v>78</v>
      </c>
      <c r="AY990" t="s">
        <v>78</v>
      </c>
      <c r="AZ990" t="s">
        <v>78</v>
      </c>
      <c r="BA990" t="s">
        <v>78</v>
      </c>
      <c r="BB990" t="s">
        <v>78</v>
      </c>
      <c r="BC990" t="s">
        <v>78</v>
      </c>
      <c r="BD990" t="s">
        <v>55</v>
      </c>
      <c r="BE990" t="s">
        <v>78</v>
      </c>
      <c r="BF990" t="s">
        <v>78</v>
      </c>
      <c r="BG990" t="s">
        <v>78</v>
      </c>
      <c r="BH990" t="s">
        <v>78</v>
      </c>
      <c r="BI990" t="s">
        <v>78</v>
      </c>
      <c r="BJ990" t="s">
        <v>78</v>
      </c>
      <c r="BK990" t="s">
        <v>78</v>
      </c>
      <c r="BL990" t="s">
        <v>78</v>
      </c>
      <c r="BM990" t="s">
        <v>78</v>
      </c>
      <c r="BN990" t="s">
        <v>55</v>
      </c>
      <c r="BO990" t="s">
        <v>55</v>
      </c>
      <c r="BP990" t="s">
        <v>78</v>
      </c>
      <c r="BQ990" t="s">
        <v>4468</v>
      </c>
      <c r="BR990">
        <v>1800</v>
      </c>
      <c r="BS990" s="45">
        <v>40359</v>
      </c>
      <c r="BT990" s="45">
        <v>41124</v>
      </c>
    </row>
    <row r="991" spans="1:72" x14ac:dyDescent="0.25">
      <c r="A991">
        <v>988</v>
      </c>
      <c r="B991">
        <v>46616</v>
      </c>
      <c r="C991">
        <v>53995</v>
      </c>
      <c r="D991" t="s">
        <v>2209</v>
      </c>
      <c r="E991" t="s">
        <v>7885</v>
      </c>
      <c r="F991">
        <v>0</v>
      </c>
      <c r="H991">
        <v>0</v>
      </c>
      <c r="J991">
        <v>0</v>
      </c>
      <c r="O991">
        <v>2245622</v>
      </c>
      <c r="P991">
        <v>6264274</v>
      </c>
      <c r="Q991">
        <v>3</v>
      </c>
      <c r="R991">
        <v>38.157600000000002</v>
      </c>
      <c r="S991">
        <v>-121.5343</v>
      </c>
      <c r="T991" t="s">
        <v>1373</v>
      </c>
      <c r="U991" t="s">
        <v>5589</v>
      </c>
      <c r="V991" t="s">
        <v>87</v>
      </c>
      <c r="W991" t="s">
        <v>87</v>
      </c>
      <c r="X991" t="s">
        <v>4474</v>
      </c>
      <c r="Y991" t="s">
        <v>59</v>
      </c>
      <c r="Z991" t="s">
        <v>4613</v>
      </c>
      <c r="AA991" t="s">
        <v>5178</v>
      </c>
      <c r="AB991" t="s">
        <v>7886</v>
      </c>
      <c r="AC991">
        <v>40861</v>
      </c>
      <c r="AD991" t="s">
        <v>4476</v>
      </c>
      <c r="AE991" t="s">
        <v>4558</v>
      </c>
      <c r="AF991" t="s">
        <v>5180</v>
      </c>
      <c r="AG991" t="s">
        <v>1756</v>
      </c>
      <c r="AH991" t="s">
        <v>7887</v>
      </c>
      <c r="AJ991" t="s">
        <v>1756</v>
      </c>
      <c r="AK991">
        <v>1</v>
      </c>
      <c r="AL991" t="s">
        <v>4474</v>
      </c>
      <c r="AM991" t="s">
        <v>78</v>
      </c>
      <c r="AN991">
        <v>180400121106</v>
      </c>
      <c r="AO991" t="s">
        <v>78</v>
      </c>
      <c r="AP991">
        <v>135.80000000000001</v>
      </c>
      <c r="AQ991" t="s">
        <v>78</v>
      </c>
      <c r="AR991" t="s">
        <v>4430</v>
      </c>
      <c r="AS991" t="s">
        <v>4431</v>
      </c>
      <c r="AT991" t="s">
        <v>78</v>
      </c>
      <c r="AU991" t="s">
        <v>78</v>
      </c>
      <c r="AV991" t="s">
        <v>78</v>
      </c>
      <c r="AW991" t="s">
        <v>78</v>
      </c>
      <c r="AX991" t="s">
        <v>78</v>
      </c>
      <c r="AY991" t="s">
        <v>55</v>
      </c>
      <c r="AZ991" t="s">
        <v>78</v>
      </c>
      <c r="BA991" t="s">
        <v>78</v>
      </c>
      <c r="BB991" t="s">
        <v>78</v>
      </c>
      <c r="BC991" t="s">
        <v>78</v>
      </c>
      <c r="BD991" t="s">
        <v>55</v>
      </c>
      <c r="BE991" t="s">
        <v>78</v>
      </c>
      <c r="BF991" t="s">
        <v>78</v>
      </c>
      <c r="BG991" t="s">
        <v>78</v>
      </c>
      <c r="BH991" t="s">
        <v>78</v>
      </c>
      <c r="BI991" t="s">
        <v>78</v>
      </c>
      <c r="BJ991" t="s">
        <v>78</v>
      </c>
      <c r="BK991" t="s">
        <v>78</v>
      </c>
      <c r="BL991" t="s">
        <v>78</v>
      </c>
      <c r="BM991" t="s">
        <v>78</v>
      </c>
      <c r="BN991" t="s">
        <v>55</v>
      </c>
      <c r="BO991" t="s">
        <v>55</v>
      </c>
      <c r="BP991" t="s">
        <v>78</v>
      </c>
      <c r="BQ991" t="s">
        <v>4432</v>
      </c>
      <c r="BR991">
        <v>1800</v>
      </c>
      <c r="BS991" s="45">
        <v>40359</v>
      </c>
      <c r="BT991" s="45">
        <v>40861</v>
      </c>
    </row>
    <row r="992" spans="1:72" x14ac:dyDescent="0.25">
      <c r="A992">
        <v>989</v>
      </c>
      <c r="B992">
        <v>47447</v>
      </c>
      <c r="C992">
        <v>54580</v>
      </c>
      <c r="D992" t="s">
        <v>3238</v>
      </c>
      <c r="E992" t="s">
        <v>7888</v>
      </c>
      <c r="F992">
        <v>1</v>
      </c>
      <c r="G992" t="s">
        <v>87</v>
      </c>
      <c r="H992">
        <v>5</v>
      </c>
      <c r="I992" t="s">
        <v>4421</v>
      </c>
      <c r="J992">
        <v>2</v>
      </c>
      <c r="L992" t="s">
        <v>4422</v>
      </c>
      <c r="M992" t="s">
        <v>4422</v>
      </c>
      <c r="N992" t="s">
        <v>4423</v>
      </c>
      <c r="O992">
        <v>2144639</v>
      </c>
      <c r="P992">
        <v>6306169</v>
      </c>
      <c r="Q992">
        <v>3</v>
      </c>
      <c r="R992">
        <v>37.881500000000003</v>
      </c>
      <c r="S992">
        <v>-121.3853</v>
      </c>
      <c r="T992" t="s">
        <v>1373</v>
      </c>
      <c r="U992" t="s">
        <v>692</v>
      </c>
      <c r="V992" t="s">
        <v>87</v>
      </c>
      <c r="W992" t="s">
        <v>87</v>
      </c>
      <c r="X992" t="s">
        <v>4474</v>
      </c>
      <c r="Y992" t="s">
        <v>59</v>
      </c>
      <c r="Z992" t="s">
        <v>4853</v>
      </c>
      <c r="AB992" t="s">
        <v>7889</v>
      </c>
      <c r="AC992">
        <v>40911</v>
      </c>
      <c r="AD992" t="s">
        <v>4476</v>
      </c>
      <c r="AE992" t="s">
        <v>3435</v>
      </c>
      <c r="AF992" t="s">
        <v>4927</v>
      </c>
      <c r="AG992" t="s">
        <v>3239</v>
      </c>
      <c r="AH992" t="s">
        <v>6754</v>
      </c>
      <c r="AI992" t="s">
        <v>6755</v>
      </c>
      <c r="AJ992" t="s">
        <v>7890</v>
      </c>
      <c r="AK992" t="s">
        <v>78</v>
      </c>
      <c r="AL992" t="s">
        <v>78</v>
      </c>
      <c r="AM992" t="s">
        <v>78</v>
      </c>
      <c r="AN992" t="s">
        <v>78</v>
      </c>
      <c r="AO992" t="s">
        <v>78</v>
      </c>
      <c r="AP992">
        <v>216.4</v>
      </c>
      <c r="AQ992" t="s">
        <v>78</v>
      </c>
      <c r="AR992" t="s">
        <v>4430</v>
      </c>
      <c r="AS992" t="s">
        <v>4529</v>
      </c>
      <c r="AT992" t="s">
        <v>78</v>
      </c>
      <c r="AU992" t="s">
        <v>78</v>
      </c>
      <c r="AV992" t="s">
        <v>78</v>
      </c>
      <c r="AW992" t="s">
        <v>78</v>
      </c>
      <c r="AX992" t="s">
        <v>78</v>
      </c>
      <c r="AY992" t="s">
        <v>78</v>
      </c>
      <c r="AZ992" t="s">
        <v>78</v>
      </c>
      <c r="BA992" t="s">
        <v>78</v>
      </c>
      <c r="BB992" t="s">
        <v>78</v>
      </c>
      <c r="BC992" t="s">
        <v>78</v>
      </c>
      <c r="BD992" t="s">
        <v>55</v>
      </c>
      <c r="BE992" t="s">
        <v>78</v>
      </c>
      <c r="BF992" t="s">
        <v>78</v>
      </c>
      <c r="BG992" t="s">
        <v>78</v>
      </c>
      <c r="BH992" t="s">
        <v>78</v>
      </c>
      <c r="BI992" t="s">
        <v>78</v>
      </c>
      <c r="BJ992" t="s">
        <v>78</v>
      </c>
      <c r="BK992" t="s">
        <v>78</v>
      </c>
      <c r="BL992" t="s">
        <v>78</v>
      </c>
      <c r="BM992" t="s">
        <v>78</v>
      </c>
      <c r="BN992" t="s">
        <v>55</v>
      </c>
      <c r="BO992" t="s">
        <v>55</v>
      </c>
      <c r="BP992" t="s">
        <v>78</v>
      </c>
      <c r="BQ992" t="s">
        <v>4468</v>
      </c>
      <c r="BR992">
        <v>1800</v>
      </c>
      <c r="BS992" s="45">
        <v>40352</v>
      </c>
      <c r="BT992" s="45">
        <v>40899</v>
      </c>
    </row>
    <row r="993" spans="1:72" x14ac:dyDescent="0.25">
      <c r="A993">
        <v>990</v>
      </c>
      <c r="B993">
        <v>47159</v>
      </c>
      <c r="C993">
        <v>54305</v>
      </c>
      <c r="D993" t="s">
        <v>2749</v>
      </c>
      <c r="E993" t="s">
        <v>7891</v>
      </c>
      <c r="F993">
        <v>0</v>
      </c>
      <c r="H993">
        <v>0</v>
      </c>
      <c r="J993">
        <v>0</v>
      </c>
      <c r="O993">
        <v>2205012</v>
      </c>
      <c r="P993">
        <v>6286774</v>
      </c>
      <c r="Q993">
        <v>3</v>
      </c>
      <c r="R993">
        <v>38.046799999999998</v>
      </c>
      <c r="S993">
        <v>-121.4546</v>
      </c>
      <c r="T993" t="s">
        <v>1634</v>
      </c>
      <c r="U993" t="s">
        <v>1791</v>
      </c>
      <c r="V993" t="s">
        <v>87</v>
      </c>
      <c r="W993" t="s">
        <v>87</v>
      </c>
      <c r="X993" t="s">
        <v>4474</v>
      </c>
      <c r="Y993" t="s">
        <v>59</v>
      </c>
      <c r="Z993" t="s">
        <v>4334</v>
      </c>
      <c r="AA993" t="s">
        <v>2752</v>
      </c>
      <c r="AB993" t="s">
        <v>7892</v>
      </c>
      <c r="AC993">
        <v>40898</v>
      </c>
      <c r="AD993" t="s">
        <v>4476</v>
      </c>
      <c r="AE993" t="s">
        <v>3435</v>
      </c>
      <c r="AF993" t="s">
        <v>4870</v>
      </c>
      <c r="AG993" t="s">
        <v>2750</v>
      </c>
      <c r="AH993" t="s">
        <v>7893</v>
      </c>
      <c r="AJ993" t="s">
        <v>2751</v>
      </c>
      <c r="AK993">
        <v>1</v>
      </c>
      <c r="AL993" t="s">
        <v>4474</v>
      </c>
      <c r="AM993" t="s">
        <v>78</v>
      </c>
      <c r="AN993">
        <v>180400030504</v>
      </c>
      <c r="AO993" t="s">
        <v>78</v>
      </c>
      <c r="AP993">
        <v>116.5</v>
      </c>
      <c r="AQ993" t="s">
        <v>78</v>
      </c>
      <c r="AR993" t="s">
        <v>4430</v>
      </c>
      <c r="AS993" t="s">
        <v>4431</v>
      </c>
      <c r="AT993" t="s">
        <v>78</v>
      </c>
      <c r="AU993" t="s">
        <v>78</v>
      </c>
      <c r="AV993" t="s">
        <v>78</v>
      </c>
      <c r="AW993" t="s">
        <v>78</v>
      </c>
      <c r="AX993" t="s">
        <v>78</v>
      </c>
      <c r="AY993" t="s">
        <v>78</v>
      </c>
      <c r="AZ993" t="s">
        <v>78</v>
      </c>
      <c r="BA993" t="s">
        <v>78</v>
      </c>
      <c r="BB993" t="s">
        <v>78</v>
      </c>
      <c r="BC993" t="s">
        <v>78</v>
      </c>
      <c r="BD993" t="s">
        <v>55</v>
      </c>
      <c r="BE993" t="s">
        <v>78</v>
      </c>
      <c r="BF993" t="s">
        <v>78</v>
      </c>
      <c r="BG993" t="s">
        <v>78</v>
      </c>
      <c r="BH993" t="s">
        <v>78</v>
      </c>
      <c r="BI993" t="s">
        <v>78</v>
      </c>
      <c r="BJ993" t="s">
        <v>78</v>
      </c>
      <c r="BK993" t="s">
        <v>78</v>
      </c>
      <c r="BL993" t="s">
        <v>78</v>
      </c>
      <c r="BM993" t="s">
        <v>78</v>
      </c>
      <c r="BN993" t="s">
        <v>55</v>
      </c>
      <c r="BO993" t="s">
        <v>55</v>
      </c>
      <c r="BP993" t="s">
        <v>78</v>
      </c>
      <c r="BQ993" t="s">
        <v>4468</v>
      </c>
      <c r="BR993">
        <v>1800</v>
      </c>
      <c r="BS993" s="45">
        <v>40359</v>
      </c>
      <c r="BT993" s="45">
        <v>40891</v>
      </c>
    </row>
    <row r="994" spans="1:72" x14ac:dyDescent="0.25">
      <c r="A994">
        <v>991</v>
      </c>
      <c r="B994">
        <v>53544</v>
      </c>
      <c r="C994">
        <v>57757</v>
      </c>
      <c r="D994" t="s">
        <v>3880</v>
      </c>
      <c r="E994" t="s">
        <v>7894</v>
      </c>
      <c r="F994">
        <v>5</v>
      </c>
      <c r="G994" t="s">
        <v>87</v>
      </c>
      <c r="H994">
        <v>4</v>
      </c>
      <c r="I994" t="s">
        <v>4421</v>
      </c>
      <c r="J994">
        <v>23</v>
      </c>
      <c r="L994" t="s">
        <v>4434</v>
      </c>
      <c r="M994" t="s">
        <v>4434</v>
      </c>
      <c r="N994" t="s">
        <v>4423</v>
      </c>
      <c r="O994">
        <v>1857597</v>
      </c>
      <c r="P994">
        <v>6698953</v>
      </c>
      <c r="Q994">
        <v>2</v>
      </c>
      <c r="R994">
        <v>38.262</v>
      </c>
      <c r="S994">
        <v>-121.5219</v>
      </c>
      <c r="U994" t="s">
        <v>216</v>
      </c>
      <c r="V994" t="s">
        <v>87</v>
      </c>
      <c r="W994" t="s">
        <v>87</v>
      </c>
      <c r="X994" t="s">
        <v>4538</v>
      </c>
      <c r="Y994" t="s">
        <v>341</v>
      </c>
      <c r="Z994" t="s">
        <v>4539</v>
      </c>
      <c r="AA994" t="s">
        <v>7895</v>
      </c>
      <c r="AB994" t="s">
        <v>7896</v>
      </c>
      <c r="AC994">
        <v>41332</v>
      </c>
      <c r="AD994" t="s">
        <v>4476</v>
      </c>
      <c r="AE994" t="s">
        <v>4540</v>
      </c>
      <c r="AF994" t="s">
        <v>4541</v>
      </c>
      <c r="AG994" t="s">
        <v>3864</v>
      </c>
      <c r="AH994" t="s">
        <v>7897</v>
      </c>
      <c r="AI994" t="s">
        <v>7898</v>
      </c>
      <c r="AJ994" t="s">
        <v>3864</v>
      </c>
      <c r="AK994">
        <v>1</v>
      </c>
      <c r="AL994" t="s">
        <v>4538</v>
      </c>
      <c r="AM994" t="s">
        <v>78</v>
      </c>
      <c r="AN994">
        <v>180201630702</v>
      </c>
      <c r="AO994" t="s">
        <v>78</v>
      </c>
      <c r="AP994">
        <v>254</v>
      </c>
      <c r="AQ994" t="s">
        <v>78</v>
      </c>
      <c r="AR994" t="s">
        <v>4430</v>
      </c>
      <c r="AS994" t="s">
        <v>4431</v>
      </c>
      <c r="AT994" t="s">
        <v>78</v>
      </c>
      <c r="AU994" t="s">
        <v>78</v>
      </c>
      <c r="AV994" t="s">
        <v>78</v>
      </c>
      <c r="AW994" t="s">
        <v>78</v>
      </c>
      <c r="AX994" t="s">
        <v>78</v>
      </c>
      <c r="AY994" t="s">
        <v>78</v>
      </c>
      <c r="AZ994" t="s">
        <v>78</v>
      </c>
      <c r="BA994" t="s">
        <v>78</v>
      </c>
      <c r="BB994" t="s">
        <v>78</v>
      </c>
      <c r="BC994" t="s">
        <v>78</v>
      </c>
      <c r="BD994" t="s">
        <v>55</v>
      </c>
      <c r="BE994" t="s">
        <v>78</v>
      </c>
      <c r="BF994" t="s">
        <v>78</v>
      </c>
      <c r="BG994" t="s">
        <v>78</v>
      </c>
      <c r="BH994" t="s">
        <v>78</v>
      </c>
      <c r="BI994" t="s">
        <v>78</v>
      </c>
      <c r="BJ994" t="s">
        <v>78</v>
      </c>
      <c r="BK994" t="s">
        <v>78</v>
      </c>
      <c r="BL994" t="s">
        <v>78</v>
      </c>
      <c r="BM994" t="s">
        <v>78</v>
      </c>
      <c r="BN994" t="s">
        <v>55</v>
      </c>
      <c r="BO994" t="s">
        <v>55</v>
      </c>
      <c r="BP994" t="s">
        <v>78</v>
      </c>
      <c r="BQ994" t="s">
        <v>4432</v>
      </c>
      <c r="BR994">
        <v>1876</v>
      </c>
      <c r="BS994" s="45">
        <v>40350</v>
      </c>
      <c r="BT994" s="45">
        <v>41130</v>
      </c>
    </row>
    <row r="995" spans="1:72" x14ac:dyDescent="0.25">
      <c r="A995">
        <v>992</v>
      </c>
      <c r="B995">
        <v>48403</v>
      </c>
      <c r="C995">
        <v>54509</v>
      </c>
      <c r="D995" t="s">
        <v>3720</v>
      </c>
      <c r="E995" t="s">
        <v>7899</v>
      </c>
      <c r="F995">
        <v>0</v>
      </c>
      <c r="H995">
        <v>0</v>
      </c>
      <c r="J995">
        <v>0</v>
      </c>
      <c r="N995" t="s">
        <v>4423</v>
      </c>
      <c r="O995">
        <v>2117059</v>
      </c>
      <c r="P995">
        <v>6326293</v>
      </c>
      <c r="Q995">
        <v>3</v>
      </c>
      <c r="R995">
        <v>37.806199999999997</v>
      </c>
      <c r="S995">
        <v>-121.3147</v>
      </c>
      <c r="U995" t="s">
        <v>128</v>
      </c>
      <c r="V995" t="s">
        <v>87</v>
      </c>
      <c r="W995" t="s">
        <v>87</v>
      </c>
      <c r="X995" t="s">
        <v>4474</v>
      </c>
      <c r="Y995" t="s">
        <v>59</v>
      </c>
      <c r="Z995" t="s">
        <v>4222</v>
      </c>
      <c r="AB995" t="s">
        <v>1148</v>
      </c>
      <c r="AC995">
        <v>40988</v>
      </c>
      <c r="AD995" t="s">
        <v>4476</v>
      </c>
      <c r="AE995" t="s">
        <v>3435</v>
      </c>
      <c r="AF995" t="s">
        <v>4512</v>
      </c>
      <c r="AG995" t="s">
        <v>3721</v>
      </c>
      <c r="AH995" t="s">
        <v>7900</v>
      </c>
      <c r="AJ995" t="s">
        <v>3721</v>
      </c>
      <c r="AK995">
        <v>1</v>
      </c>
      <c r="AL995" t="s">
        <v>4474</v>
      </c>
      <c r="AM995" t="s">
        <v>78</v>
      </c>
      <c r="AN995">
        <v>180400030205</v>
      </c>
      <c r="AO995" t="s">
        <v>78</v>
      </c>
      <c r="AP995">
        <v>200</v>
      </c>
      <c r="AQ995" t="s">
        <v>78</v>
      </c>
      <c r="AR995" t="s">
        <v>4430</v>
      </c>
      <c r="AS995" t="s">
        <v>4431</v>
      </c>
      <c r="AT995" t="s">
        <v>78</v>
      </c>
      <c r="AU995" t="s">
        <v>78</v>
      </c>
      <c r="AV995" t="s">
        <v>78</v>
      </c>
      <c r="AW995" t="s">
        <v>78</v>
      </c>
      <c r="AX995" t="s">
        <v>78</v>
      </c>
      <c r="AY995" t="s">
        <v>78</v>
      </c>
      <c r="AZ995" t="s">
        <v>78</v>
      </c>
      <c r="BA995" t="s">
        <v>78</v>
      </c>
      <c r="BB995" t="s">
        <v>78</v>
      </c>
      <c r="BC995" t="s">
        <v>78</v>
      </c>
      <c r="BD995" t="s">
        <v>55</v>
      </c>
      <c r="BE995" t="s">
        <v>78</v>
      </c>
      <c r="BF995" t="s">
        <v>78</v>
      </c>
      <c r="BG995" t="s">
        <v>78</v>
      </c>
      <c r="BH995" t="s">
        <v>78</v>
      </c>
      <c r="BI995" t="s">
        <v>78</v>
      </c>
      <c r="BJ995" t="s">
        <v>78</v>
      </c>
      <c r="BK995" t="s">
        <v>78</v>
      </c>
      <c r="BL995" t="s">
        <v>78</v>
      </c>
      <c r="BM995" t="s">
        <v>78</v>
      </c>
      <c r="BN995" t="s">
        <v>55</v>
      </c>
      <c r="BO995" t="s">
        <v>55</v>
      </c>
      <c r="BP995" t="s">
        <v>78</v>
      </c>
      <c r="BQ995" t="s">
        <v>4432</v>
      </c>
      <c r="BR995">
        <v>1900</v>
      </c>
      <c r="BS995" s="45">
        <v>40875</v>
      </c>
      <c r="BT995" s="45">
        <v>40875</v>
      </c>
    </row>
    <row r="996" spans="1:72" x14ac:dyDescent="0.25">
      <c r="A996">
        <v>993</v>
      </c>
      <c r="B996">
        <v>51126</v>
      </c>
      <c r="C996">
        <v>55976</v>
      </c>
      <c r="D996" t="s">
        <v>883</v>
      </c>
      <c r="E996" t="s">
        <v>7901</v>
      </c>
      <c r="F996">
        <v>31</v>
      </c>
      <c r="G996" t="s">
        <v>87</v>
      </c>
      <c r="H996">
        <v>4</v>
      </c>
      <c r="I996" t="s">
        <v>4628</v>
      </c>
      <c r="J996">
        <v>18</v>
      </c>
      <c r="N996" t="s">
        <v>4423</v>
      </c>
      <c r="O996">
        <v>2079395</v>
      </c>
      <c r="P996">
        <v>6462841</v>
      </c>
      <c r="Q996">
        <v>1</v>
      </c>
      <c r="R996">
        <v>40.537799999999997</v>
      </c>
      <c r="S996">
        <v>-122.3556</v>
      </c>
      <c r="U996" t="s">
        <v>137</v>
      </c>
      <c r="V996" t="s">
        <v>87</v>
      </c>
      <c r="W996" t="s">
        <v>87</v>
      </c>
      <c r="X996" t="s">
        <v>4771</v>
      </c>
      <c r="Y996" t="s">
        <v>285</v>
      </c>
      <c r="Z996" t="s">
        <v>7902</v>
      </c>
      <c r="AB996" t="s">
        <v>7903</v>
      </c>
      <c r="AC996">
        <v>41214</v>
      </c>
      <c r="AE996" t="s">
        <v>4773</v>
      </c>
      <c r="AF996" t="s">
        <v>7904</v>
      </c>
      <c r="AG996" t="s">
        <v>459</v>
      </c>
      <c r="AH996" t="s">
        <v>7905</v>
      </c>
      <c r="AI996" t="s">
        <v>7906</v>
      </c>
      <c r="AJ996" t="s">
        <v>459</v>
      </c>
      <c r="AK996">
        <v>1</v>
      </c>
      <c r="AL996" t="s">
        <v>4771</v>
      </c>
      <c r="AM996" t="s">
        <v>78</v>
      </c>
      <c r="AN996">
        <v>180201540303</v>
      </c>
      <c r="AO996" t="s">
        <v>78</v>
      </c>
      <c r="AP996">
        <v>838</v>
      </c>
      <c r="AQ996" t="s">
        <v>78</v>
      </c>
      <c r="AR996" t="s">
        <v>4430</v>
      </c>
      <c r="AS996" t="s">
        <v>4431</v>
      </c>
      <c r="AT996" t="s">
        <v>78</v>
      </c>
      <c r="AU996" t="s">
        <v>78</v>
      </c>
      <c r="AV996" t="s">
        <v>78</v>
      </c>
      <c r="AW996" t="s">
        <v>78</v>
      </c>
      <c r="AX996" t="s">
        <v>78</v>
      </c>
      <c r="AY996" t="s">
        <v>78</v>
      </c>
      <c r="AZ996" t="s">
        <v>78</v>
      </c>
      <c r="BA996" t="s">
        <v>78</v>
      </c>
      <c r="BB996" t="s">
        <v>78</v>
      </c>
      <c r="BC996" t="s">
        <v>78</v>
      </c>
      <c r="BD996" t="s">
        <v>55</v>
      </c>
      <c r="BE996" t="s">
        <v>78</v>
      </c>
      <c r="BF996" t="s">
        <v>78</v>
      </c>
      <c r="BG996" t="s">
        <v>78</v>
      </c>
      <c r="BH996" t="s">
        <v>78</v>
      </c>
      <c r="BI996" t="s">
        <v>78</v>
      </c>
      <c r="BJ996" t="s">
        <v>78</v>
      </c>
      <c r="BK996" t="s">
        <v>78</v>
      </c>
      <c r="BL996" t="s">
        <v>78</v>
      </c>
      <c r="BM996" t="s">
        <v>78</v>
      </c>
      <c r="BN996" t="s">
        <v>78</v>
      </c>
      <c r="BO996" t="s">
        <v>55</v>
      </c>
      <c r="BP996" t="s">
        <v>78</v>
      </c>
      <c r="BQ996" t="s">
        <v>4432</v>
      </c>
      <c r="BR996">
        <v>1938</v>
      </c>
      <c r="BS996" s="45">
        <v>40357</v>
      </c>
      <c r="BT996" s="45">
        <v>41001</v>
      </c>
    </row>
    <row r="997" spans="1:72" x14ac:dyDescent="0.25">
      <c r="A997">
        <v>994</v>
      </c>
      <c r="B997">
        <v>53739</v>
      </c>
      <c r="C997">
        <v>57530</v>
      </c>
      <c r="D997" t="s">
        <v>3776</v>
      </c>
      <c r="E997" t="s">
        <v>7907</v>
      </c>
      <c r="F997">
        <v>0</v>
      </c>
      <c r="H997">
        <v>0</v>
      </c>
      <c r="J997">
        <v>0</v>
      </c>
      <c r="O997">
        <v>2226965</v>
      </c>
      <c r="P997">
        <v>6276875</v>
      </c>
      <c r="Q997">
        <v>3</v>
      </c>
      <c r="R997">
        <v>38.1068</v>
      </c>
      <c r="S997">
        <v>-121.4898</v>
      </c>
      <c r="T997" t="s">
        <v>3778</v>
      </c>
      <c r="U997" t="s">
        <v>970</v>
      </c>
      <c r="V997" t="s">
        <v>87</v>
      </c>
      <c r="W997" t="s">
        <v>87</v>
      </c>
      <c r="X997" t="s">
        <v>4474</v>
      </c>
      <c r="Y997" t="s">
        <v>59</v>
      </c>
      <c r="Z997" t="s">
        <v>4334</v>
      </c>
      <c r="AC997">
        <v>41338</v>
      </c>
      <c r="AD997" t="s">
        <v>4476</v>
      </c>
      <c r="AE997" t="s">
        <v>4558</v>
      </c>
      <c r="AF997" t="s">
        <v>5180</v>
      </c>
      <c r="AG997" t="s">
        <v>3777</v>
      </c>
      <c r="AH997" t="s">
        <v>7908</v>
      </c>
      <c r="AJ997" t="s">
        <v>3777</v>
      </c>
      <c r="AK997">
        <v>1</v>
      </c>
      <c r="AL997" t="s">
        <v>4474</v>
      </c>
      <c r="AM997" t="s">
        <v>78</v>
      </c>
      <c r="AN997">
        <v>180400121106</v>
      </c>
      <c r="AO997" t="s">
        <v>78</v>
      </c>
      <c r="AP997">
        <v>268.5</v>
      </c>
      <c r="AQ997" t="s">
        <v>78</v>
      </c>
      <c r="AR997" t="s">
        <v>4430</v>
      </c>
      <c r="AS997" t="s">
        <v>4431</v>
      </c>
      <c r="AT997" t="s">
        <v>78</v>
      </c>
      <c r="AU997" t="s">
        <v>78</v>
      </c>
      <c r="AV997" t="s">
        <v>78</v>
      </c>
      <c r="AW997" t="s">
        <v>78</v>
      </c>
      <c r="AX997" t="s">
        <v>78</v>
      </c>
      <c r="AY997" t="s">
        <v>78</v>
      </c>
      <c r="AZ997" t="s">
        <v>78</v>
      </c>
      <c r="BA997" t="s">
        <v>78</v>
      </c>
      <c r="BB997" t="s">
        <v>78</v>
      </c>
      <c r="BC997" t="s">
        <v>78</v>
      </c>
      <c r="BD997" t="s">
        <v>55</v>
      </c>
      <c r="BE997" t="s">
        <v>78</v>
      </c>
      <c r="BF997" t="s">
        <v>78</v>
      </c>
      <c r="BG997" t="s">
        <v>78</v>
      </c>
      <c r="BH997" t="s">
        <v>78</v>
      </c>
      <c r="BI997" t="s">
        <v>78</v>
      </c>
      <c r="BJ997" t="s">
        <v>78</v>
      </c>
      <c r="BK997" t="s">
        <v>78</v>
      </c>
      <c r="BL997" t="s">
        <v>78</v>
      </c>
      <c r="BM997" t="s">
        <v>78</v>
      </c>
      <c r="BN997" t="s">
        <v>55</v>
      </c>
      <c r="BO997" t="s">
        <v>55</v>
      </c>
      <c r="BP997" t="s">
        <v>78</v>
      </c>
      <c r="BQ997" t="s">
        <v>4468</v>
      </c>
      <c r="BR997">
        <v>1800</v>
      </c>
      <c r="BS997" s="45">
        <v>40819</v>
      </c>
      <c r="BT997" s="45">
        <v>41120</v>
      </c>
    </row>
    <row r="998" spans="1:72" x14ac:dyDescent="0.25">
      <c r="A998">
        <v>995</v>
      </c>
      <c r="B998">
        <v>47683</v>
      </c>
      <c r="C998">
        <v>54628</v>
      </c>
      <c r="D998" t="s">
        <v>3369</v>
      </c>
      <c r="E998" t="s">
        <v>7909</v>
      </c>
      <c r="F998">
        <v>2</v>
      </c>
      <c r="G998" t="s">
        <v>87</v>
      </c>
      <c r="H998">
        <v>5</v>
      </c>
      <c r="I998" t="s">
        <v>4421</v>
      </c>
      <c r="J998">
        <v>31</v>
      </c>
      <c r="L998" t="s">
        <v>4448</v>
      </c>
      <c r="M998" t="s">
        <v>4448</v>
      </c>
      <c r="N998" t="s">
        <v>4423</v>
      </c>
      <c r="O998">
        <v>2182286</v>
      </c>
      <c r="P998">
        <v>6280874</v>
      </c>
      <c r="Q998">
        <v>3</v>
      </c>
      <c r="R998">
        <v>37.984200000000001</v>
      </c>
      <c r="S998">
        <v>-121.4743</v>
      </c>
      <c r="T998" t="s">
        <v>128</v>
      </c>
      <c r="U998" t="s">
        <v>3362</v>
      </c>
      <c r="V998" t="s">
        <v>87</v>
      </c>
      <c r="W998" t="s">
        <v>87</v>
      </c>
      <c r="X998" t="s">
        <v>4474</v>
      </c>
      <c r="Y998" t="s">
        <v>59</v>
      </c>
      <c r="Z998" t="s">
        <v>4853</v>
      </c>
      <c r="AA998" t="s">
        <v>3363</v>
      </c>
      <c r="AB998" t="s">
        <v>7910</v>
      </c>
      <c r="AC998">
        <v>40919</v>
      </c>
      <c r="AD998" t="s">
        <v>4476</v>
      </c>
      <c r="AE998" t="s">
        <v>3435</v>
      </c>
      <c r="AF998" t="s">
        <v>4870</v>
      </c>
      <c r="AG998" t="s">
        <v>243</v>
      </c>
      <c r="AH998" t="s">
        <v>7911</v>
      </c>
      <c r="AI998" t="s">
        <v>7912</v>
      </c>
      <c r="AJ998" t="s">
        <v>243</v>
      </c>
      <c r="AK998">
        <v>1</v>
      </c>
      <c r="AL998" t="s">
        <v>4474</v>
      </c>
      <c r="AM998" t="s">
        <v>78</v>
      </c>
      <c r="AN998">
        <v>180400030504</v>
      </c>
      <c r="AO998" t="s">
        <v>78</v>
      </c>
      <c r="AP998" t="s">
        <v>78</v>
      </c>
      <c r="AQ998" t="s">
        <v>78</v>
      </c>
      <c r="AR998" t="s">
        <v>4430</v>
      </c>
      <c r="AS998" t="s">
        <v>4431</v>
      </c>
      <c r="AT998" t="s">
        <v>78</v>
      </c>
      <c r="AU998" t="s">
        <v>78</v>
      </c>
      <c r="AV998" t="s">
        <v>78</v>
      </c>
      <c r="AW998" t="s">
        <v>78</v>
      </c>
      <c r="AX998" t="s">
        <v>78</v>
      </c>
      <c r="AY998" t="s">
        <v>78</v>
      </c>
      <c r="AZ998" t="s">
        <v>78</v>
      </c>
      <c r="BA998" t="s">
        <v>78</v>
      </c>
      <c r="BB998" t="s">
        <v>78</v>
      </c>
      <c r="BC998" t="s">
        <v>78</v>
      </c>
      <c r="BD998" t="s">
        <v>55</v>
      </c>
      <c r="BE998" t="s">
        <v>78</v>
      </c>
      <c r="BF998" t="s">
        <v>78</v>
      </c>
      <c r="BG998" t="s">
        <v>78</v>
      </c>
      <c r="BH998" t="s">
        <v>78</v>
      </c>
      <c r="BI998" t="s">
        <v>78</v>
      </c>
      <c r="BJ998" t="s">
        <v>78</v>
      </c>
      <c r="BK998" t="s">
        <v>78</v>
      </c>
      <c r="BL998" t="s">
        <v>78</v>
      </c>
      <c r="BM998" t="s">
        <v>78</v>
      </c>
      <c r="BN998" t="s">
        <v>55</v>
      </c>
      <c r="BO998" t="s">
        <v>55</v>
      </c>
      <c r="BP998" t="s">
        <v>78</v>
      </c>
      <c r="BQ998" t="s">
        <v>4432</v>
      </c>
      <c r="BR998">
        <v>1800</v>
      </c>
      <c r="BS998" s="45">
        <v>40359</v>
      </c>
      <c r="BT998" s="45">
        <v>40899</v>
      </c>
    </row>
    <row r="999" spans="1:72" x14ac:dyDescent="0.25">
      <c r="A999">
        <v>996</v>
      </c>
      <c r="B999">
        <v>46875</v>
      </c>
      <c r="C999">
        <v>54000</v>
      </c>
      <c r="D999" t="s">
        <v>1970</v>
      </c>
      <c r="E999" t="s">
        <v>7913</v>
      </c>
      <c r="F999">
        <v>3</v>
      </c>
      <c r="G999" t="s">
        <v>87</v>
      </c>
      <c r="H999">
        <v>5</v>
      </c>
      <c r="I999" t="s">
        <v>4421</v>
      </c>
      <c r="J999">
        <v>28</v>
      </c>
      <c r="N999" t="s">
        <v>4423</v>
      </c>
      <c r="O999">
        <v>2219251</v>
      </c>
      <c r="P999">
        <v>6292561</v>
      </c>
      <c r="Q999">
        <v>3</v>
      </c>
      <c r="R999">
        <v>38.085999999999999</v>
      </c>
      <c r="S999">
        <v>-121.435</v>
      </c>
      <c r="T999" t="s">
        <v>1373</v>
      </c>
      <c r="U999" t="s">
        <v>1117</v>
      </c>
      <c r="V999" t="s">
        <v>87</v>
      </c>
      <c r="W999" t="s">
        <v>87</v>
      </c>
      <c r="X999" t="s">
        <v>4474</v>
      </c>
      <c r="Y999" t="s">
        <v>59</v>
      </c>
      <c r="Z999" t="s">
        <v>4334</v>
      </c>
      <c r="AA999" t="s">
        <v>6090</v>
      </c>
      <c r="AC999">
        <v>40886</v>
      </c>
      <c r="AD999" t="s">
        <v>4476</v>
      </c>
      <c r="AE999" t="s">
        <v>4558</v>
      </c>
      <c r="AF999" t="s">
        <v>4106</v>
      </c>
      <c r="AG999" t="s">
        <v>1971</v>
      </c>
      <c r="AH999" t="s">
        <v>7914</v>
      </c>
      <c r="AI999" t="s">
        <v>6093</v>
      </c>
      <c r="AJ999" t="s">
        <v>1971</v>
      </c>
      <c r="AK999">
        <v>1</v>
      </c>
      <c r="AL999" t="s">
        <v>4474</v>
      </c>
      <c r="AM999" t="s">
        <v>78</v>
      </c>
      <c r="AN999">
        <v>180400121105</v>
      </c>
      <c r="AO999" t="s">
        <v>78</v>
      </c>
      <c r="AP999">
        <v>60</v>
      </c>
      <c r="AQ999" t="s">
        <v>78</v>
      </c>
      <c r="AR999" t="s">
        <v>4430</v>
      </c>
      <c r="AS999" t="s">
        <v>4431</v>
      </c>
      <c r="AT999" t="s">
        <v>78</v>
      </c>
      <c r="AU999" t="s">
        <v>78</v>
      </c>
      <c r="AV999" t="s">
        <v>78</v>
      </c>
      <c r="AW999" t="s">
        <v>78</v>
      </c>
      <c r="AX999" t="s">
        <v>78</v>
      </c>
      <c r="AY999" t="s">
        <v>78</v>
      </c>
      <c r="AZ999" t="s">
        <v>78</v>
      </c>
      <c r="BA999" t="s">
        <v>78</v>
      </c>
      <c r="BB999" t="s">
        <v>78</v>
      </c>
      <c r="BC999" t="s">
        <v>78</v>
      </c>
      <c r="BD999" t="s">
        <v>55</v>
      </c>
      <c r="BE999" t="s">
        <v>78</v>
      </c>
      <c r="BF999" t="s">
        <v>78</v>
      </c>
      <c r="BG999" t="s">
        <v>78</v>
      </c>
      <c r="BH999" t="s">
        <v>78</v>
      </c>
      <c r="BI999" t="s">
        <v>78</v>
      </c>
      <c r="BJ999" t="s">
        <v>78</v>
      </c>
      <c r="BK999" t="s">
        <v>78</v>
      </c>
      <c r="BL999" t="s">
        <v>78</v>
      </c>
      <c r="BM999" t="s">
        <v>78</v>
      </c>
      <c r="BN999" t="s">
        <v>55</v>
      </c>
      <c r="BO999" t="s">
        <v>55</v>
      </c>
      <c r="BP999" t="s">
        <v>78</v>
      </c>
      <c r="BQ999" t="s">
        <v>4432</v>
      </c>
      <c r="BR999">
        <v>1800</v>
      </c>
      <c r="BS999" s="45">
        <v>40358</v>
      </c>
      <c r="BT999" s="45">
        <v>40861</v>
      </c>
    </row>
    <row r="1000" spans="1:72" x14ac:dyDescent="0.25">
      <c r="A1000">
        <v>997</v>
      </c>
      <c r="B1000">
        <v>56750</v>
      </c>
      <c r="C1000">
        <v>60738</v>
      </c>
      <c r="D1000" t="s">
        <v>4055</v>
      </c>
      <c r="E1000" t="s">
        <v>7915</v>
      </c>
      <c r="F1000">
        <v>0</v>
      </c>
      <c r="H1000">
        <v>0</v>
      </c>
      <c r="J1000">
        <v>0</v>
      </c>
      <c r="O1000">
        <v>2088297</v>
      </c>
      <c r="P1000">
        <v>6337679</v>
      </c>
      <c r="Q1000">
        <v>3</v>
      </c>
      <c r="R1000">
        <v>37.727499999999999</v>
      </c>
      <c r="S1000">
        <v>-121.2745</v>
      </c>
      <c r="T1000" t="s">
        <v>58</v>
      </c>
      <c r="U1000" t="s">
        <v>57</v>
      </c>
      <c r="V1000" t="s">
        <v>87</v>
      </c>
      <c r="W1000" t="s">
        <v>87</v>
      </c>
      <c r="X1000" t="s">
        <v>4474</v>
      </c>
      <c r="Y1000" t="s">
        <v>59</v>
      </c>
      <c r="Z1000" t="s">
        <v>4475</v>
      </c>
      <c r="AB1000" t="s">
        <v>6741</v>
      </c>
      <c r="AC1000">
        <v>41547</v>
      </c>
      <c r="AD1000" t="s">
        <v>4476</v>
      </c>
      <c r="AE1000" t="s">
        <v>3435</v>
      </c>
      <c r="AF1000" t="s">
        <v>4477</v>
      </c>
      <c r="AG1000" t="s">
        <v>4047</v>
      </c>
      <c r="AH1000" t="s">
        <v>7479</v>
      </c>
      <c r="AJ1000" t="s">
        <v>4048</v>
      </c>
      <c r="AK1000">
        <v>1</v>
      </c>
      <c r="AL1000" t="s">
        <v>4474</v>
      </c>
      <c r="AM1000" t="s">
        <v>78</v>
      </c>
      <c r="AN1000">
        <v>180400030203</v>
      </c>
      <c r="AO1000" t="s">
        <v>78</v>
      </c>
      <c r="AP1000" t="s">
        <v>78</v>
      </c>
      <c r="AQ1000" t="s">
        <v>78</v>
      </c>
      <c r="AR1000" t="s">
        <v>4430</v>
      </c>
      <c r="AS1000" t="s">
        <v>4431</v>
      </c>
      <c r="AT1000" t="s">
        <v>78</v>
      </c>
      <c r="AU1000" t="s">
        <v>78</v>
      </c>
      <c r="AV1000" t="s">
        <v>78</v>
      </c>
      <c r="AW1000" t="s">
        <v>78</v>
      </c>
      <c r="AX1000" t="s">
        <v>78</v>
      </c>
      <c r="AY1000" t="s">
        <v>78</v>
      </c>
      <c r="AZ1000" t="s">
        <v>78</v>
      </c>
      <c r="BA1000" t="s">
        <v>78</v>
      </c>
      <c r="BB1000" t="s">
        <v>78</v>
      </c>
      <c r="BC1000" t="s">
        <v>78</v>
      </c>
      <c r="BD1000" t="s">
        <v>78</v>
      </c>
      <c r="BE1000" t="s">
        <v>78</v>
      </c>
      <c r="BF1000" t="s">
        <v>78</v>
      </c>
      <c r="BG1000" t="s">
        <v>78</v>
      </c>
      <c r="BH1000" t="s">
        <v>78</v>
      </c>
      <c r="BI1000" t="s">
        <v>78</v>
      </c>
      <c r="BJ1000" t="s">
        <v>78</v>
      </c>
      <c r="BK1000" t="s">
        <v>78</v>
      </c>
      <c r="BL1000" t="s">
        <v>78</v>
      </c>
      <c r="BM1000" t="s">
        <v>78</v>
      </c>
      <c r="BN1000" t="s">
        <v>55</v>
      </c>
      <c r="BO1000" t="s">
        <v>55</v>
      </c>
      <c r="BP1000" t="s">
        <v>78</v>
      </c>
      <c r="BQ1000" t="s">
        <v>4432</v>
      </c>
      <c r="BR1000">
        <v>1800</v>
      </c>
      <c r="BS1000" s="45">
        <v>40359</v>
      </c>
      <c r="BT1000" s="45">
        <v>41547</v>
      </c>
    </row>
    <row r="1001" spans="1:72" x14ac:dyDescent="0.25">
      <c r="A1001">
        <v>998</v>
      </c>
      <c r="B1001">
        <v>54687</v>
      </c>
      <c r="C1001">
        <v>58483</v>
      </c>
      <c r="D1001" t="s">
        <v>3985</v>
      </c>
      <c r="E1001" t="s">
        <v>7916</v>
      </c>
      <c r="F1001">
        <v>8</v>
      </c>
      <c r="G1001" t="s">
        <v>87</v>
      </c>
      <c r="H1001">
        <v>3</v>
      </c>
      <c r="I1001" t="s">
        <v>4421</v>
      </c>
      <c r="J1001">
        <v>24</v>
      </c>
      <c r="N1001" t="s">
        <v>4423</v>
      </c>
      <c r="O1001">
        <v>1955121</v>
      </c>
      <c r="P1001">
        <v>6679228</v>
      </c>
      <c r="Q1001">
        <v>2</v>
      </c>
      <c r="R1001">
        <v>38.530099999999997</v>
      </c>
      <c r="S1001">
        <v>-121.589</v>
      </c>
      <c r="T1001" t="s">
        <v>7917</v>
      </c>
      <c r="U1001" t="s">
        <v>3788</v>
      </c>
      <c r="V1001" t="s">
        <v>87</v>
      </c>
      <c r="W1001" t="s">
        <v>87</v>
      </c>
      <c r="X1001" t="s">
        <v>4538</v>
      </c>
      <c r="Y1001" t="s">
        <v>170</v>
      </c>
      <c r="Z1001" t="s">
        <v>4657</v>
      </c>
      <c r="AB1001" t="s">
        <v>7918</v>
      </c>
      <c r="AC1001">
        <v>41376</v>
      </c>
      <c r="AD1001" t="s">
        <v>4476</v>
      </c>
      <c r="AE1001" t="s">
        <v>4540</v>
      </c>
      <c r="AF1001" t="s">
        <v>5494</v>
      </c>
      <c r="AG1001" t="s">
        <v>474</v>
      </c>
      <c r="AH1001" t="s">
        <v>7919</v>
      </c>
      <c r="AI1001" t="s">
        <v>5024</v>
      </c>
      <c r="AJ1001" t="s">
        <v>474</v>
      </c>
      <c r="AK1001">
        <v>1</v>
      </c>
      <c r="AL1001" t="s">
        <v>4538</v>
      </c>
      <c r="AM1001" t="s">
        <v>78</v>
      </c>
      <c r="AN1001">
        <v>180201630302</v>
      </c>
      <c r="AO1001" t="s">
        <v>78</v>
      </c>
      <c r="AP1001">
        <v>2248</v>
      </c>
      <c r="AQ1001" t="s">
        <v>78</v>
      </c>
      <c r="AR1001" t="s">
        <v>4430</v>
      </c>
      <c r="AS1001" t="s">
        <v>4431</v>
      </c>
      <c r="AT1001" t="s">
        <v>78</v>
      </c>
      <c r="AU1001" t="s">
        <v>78</v>
      </c>
      <c r="AV1001" t="s">
        <v>78</v>
      </c>
      <c r="AW1001" t="s">
        <v>78</v>
      </c>
      <c r="AX1001" t="s">
        <v>78</v>
      </c>
      <c r="AY1001" t="s">
        <v>78</v>
      </c>
      <c r="AZ1001" t="s">
        <v>78</v>
      </c>
      <c r="BA1001" t="s">
        <v>78</v>
      </c>
      <c r="BB1001" t="s">
        <v>78</v>
      </c>
      <c r="BC1001" t="s">
        <v>78</v>
      </c>
      <c r="BD1001" t="s">
        <v>55</v>
      </c>
      <c r="BE1001" t="s">
        <v>78</v>
      </c>
      <c r="BF1001" t="s">
        <v>78</v>
      </c>
      <c r="BG1001" t="s">
        <v>78</v>
      </c>
      <c r="BH1001" t="s">
        <v>78</v>
      </c>
      <c r="BI1001" t="s">
        <v>78</v>
      </c>
      <c r="BJ1001" t="s">
        <v>78</v>
      </c>
      <c r="BK1001" t="s">
        <v>78</v>
      </c>
      <c r="BL1001" t="s">
        <v>78</v>
      </c>
      <c r="BM1001" t="s">
        <v>78</v>
      </c>
      <c r="BN1001" t="s">
        <v>55</v>
      </c>
      <c r="BO1001" t="s">
        <v>78</v>
      </c>
      <c r="BP1001" t="s">
        <v>78</v>
      </c>
      <c r="BQ1001" t="s">
        <v>4432</v>
      </c>
      <c r="BR1001">
        <v>1906</v>
      </c>
      <c r="BS1001" s="45">
        <v>40352</v>
      </c>
      <c r="BT1001" s="45">
        <v>41178</v>
      </c>
    </row>
    <row r="1002" spans="1:72" x14ac:dyDescent="0.25">
      <c r="A1002">
        <v>999</v>
      </c>
      <c r="B1002">
        <v>46865</v>
      </c>
      <c r="C1002">
        <v>54248</v>
      </c>
      <c r="D1002" t="s">
        <v>2117</v>
      </c>
      <c r="E1002" t="s">
        <v>7920</v>
      </c>
      <c r="F1002">
        <v>3</v>
      </c>
      <c r="G1002" t="s">
        <v>87</v>
      </c>
      <c r="H1002">
        <v>4</v>
      </c>
      <c r="I1002" t="s">
        <v>4421</v>
      </c>
      <c r="J1002">
        <v>25</v>
      </c>
      <c r="L1002" t="s">
        <v>4448</v>
      </c>
      <c r="M1002" t="s">
        <v>4448</v>
      </c>
      <c r="N1002" t="s">
        <v>4423</v>
      </c>
      <c r="O1002">
        <v>2217701</v>
      </c>
      <c r="P1002">
        <v>6273884</v>
      </c>
      <c r="Q1002">
        <v>3</v>
      </c>
      <c r="R1002">
        <v>38.081200000000003</v>
      </c>
      <c r="S1002">
        <v>-121.4999</v>
      </c>
      <c r="T1002" t="s">
        <v>1634</v>
      </c>
      <c r="U1002" t="s">
        <v>2017</v>
      </c>
      <c r="V1002" t="s">
        <v>87</v>
      </c>
      <c r="W1002" t="s">
        <v>87</v>
      </c>
      <c r="X1002" t="s">
        <v>4474</v>
      </c>
      <c r="Y1002" t="s">
        <v>59</v>
      </c>
      <c r="Z1002" t="s">
        <v>4334</v>
      </c>
      <c r="AA1002" t="s">
        <v>2112</v>
      </c>
      <c r="AB1002" t="s">
        <v>7921</v>
      </c>
      <c r="AC1002">
        <v>40885</v>
      </c>
      <c r="AD1002" t="s">
        <v>4476</v>
      </c>
      <c r="AE1002" t="s">
        <v>3435</v>
      </c>
      <c r="AF1002" t="s">
        <v>4927</v>
      </c>
      <c r="AG1002" t="s">
        <v>2111</v>
      </c>
      <c r="AH1002" t="s">
        <v>7922</v>
      </c>
      <c r="AI1002" t="s">
        <v>5761</v>
      </c>
      <c r="AJ1002" t="s">
        <v>2111</v>
      </c>
      <c r="AK1002">
        <v>1</v>
      </c>
      <c r="AL1002" t="s">
        <v>4474</v>
      </c>
      <c r="AM1002" t="s">
        <v>78</v>
      </c>
      <c r="AN1002">
        <v>180400030906</v>
      </c>
      <c r="AO1002" t="s">
        <v>78</v>
      </c>
      <c r="AP1002">
        <v>859</v>
      </c>
      <c r="AQ1002" t="s">
        <v>78</v>
      </c>
      <c r="AR1002" t="s">
        <v>4430</v>
      </c>
      <c r="AS1002" t="s">
        <v>4431</v>
      </c>
      <c r="AT1002" t="s">
        <v>78</v>
      </c>
      <c r="AU1002" t="s">
        <v>78</v>
      </c>
      <c r="AV1002" t="s">
        <v>78</v>
      </c>
      <c r="AW1002" t="s">
        <v>78</v>
      </c>
      <c r="AX1002" t="s">
        <v>78</v>
      </c>
      <c r="AY1002" t="s">
        <v>78</v>
      </c>
      <c r="AZ1002" t="s">
        <v>78</v>
      </c>
      <c r="BA1002" t="s">
        <v>78</v>
      </c>
      <c r="BB1002" t="s">
        <v>78</v>
      </c>
      <c r="BC1002" t="s">
        <v>78</v>
      </c>
      <c r="BD1002" t="s">
        <v>55</v>
      </c>
      <c r="BE1002" t="s">
        <v>78</v>
      </c>
      <c r="BF1002" t="s">
        <v>78</v>
      </c>
      <c r="BG1002" t="s">
        <v>78</v>
      </c>
      <c r="BH1002" t="s">
        <v>78</v>
      </c>
      <c r="BI1002" t="s">
        <v>78</v>
      </c>
      <c r="BJ1002" t="s">
        <v>78</v>
      </c>
      <c r="BK1002" t="s">
        <v>78</v>
      </c>
      <c r="BL1002" t="s">
        <v>78</v>
      </c>
      <c r="BM1002" t="s">
        <v>78</v>
      </c>
      <c r="BN1002" t="s">
        <v>55</v>
      </c>
      <c r="BO1002" t="s">
        <v>55</v>
      </c>
      <c r="BP1002" t="s">
        <v>78</v>
      </c>
      <c r="BQ1002" t="s">
        <v>4468</v>
      </c>
      <c r="BR1002">
        <v>1800</v>
      </c>
      <c r="BS1002" s="45">
        <v>40359</v>
      </c>
      <c r="BT1002" s="45">
        <v>40885</v>
      </c>
    </row>
    <row r="1003" spans="1:72" x14ac:dyDescent="0.25">
      <c r="A1003">
        <v>1000</v>
      </c>
      <c r="B1003">
        <v>46001</v>
      </c>
      <c r="C1003">
        <v>53229</v>
      </c>
      <c r="D1003" t="s">
        <v>1185</v>
      </c>
      <c r="E1003" t="s">
        <v>7923</v>
      </c>
      <c r="F1003">
        <v>2</v>
      </c>
      <c r="G1003" t="s">
        <v>4420</v>
      </c>
      <c r="H1003">
        <v>5</v>
      </c>
      <c r="I1003" t="s">
        <v>4421</v>
      </c>
      <c r="J1003">
        <v>25</v>
      </c>
      <c r="L1003" t="s">
        <v>4434</v>
      </c>
      <c r="M1003" t="s">
        <v>4434</v>
      </c>
      <c r="N1003" t="s">
        <v>4423</v>
      </c>
      <c r="O1003">
        <v>2121937</v>
      </c>
      <c r="P1003">
        <v>6276751</v>
      </c>
      <c r="Q1003">
        <v>3</v>
      </c>
      <c r="R1003">
        <v>37.818300000000001</v>
      </c>
      <c r="S1003">
        <v>-121.4864</v>
      </c>
      <c r="T1003" t="s">
        <v>596</v>
      </c>
      <c r="U1003" t="s">
        <v>1188</v>
      </c>
      <c r="V1003" t="s">
        <v>87</v>
      </c>
      <c r="W1003" t="s">
        <v>87</v>
      </c>
      <c r="X1003" t="s">
        <v>4474</v>
      </c>
      <c r="Y1003" t="s">
        <v>59</v>
      </c>
      <c r="Z1003" t="s">
        <v>4134</v>
      </c>
      <c r="AA1003" t="s">
        <v>1189</v>
      </c>
      <c r="AB1003" t="s">
        <v>1148</v>
      </c>
      <c r="AC1003">
        <v>40778</v>
      </c>
      <c r="AD1003" t="s">
        <v>4476</v>
      </c>
      <c r="AE1003" t="s">
        <v>3435</v>
      </c>
      <c r="AF1003" t="s">
        <v>4960</v>
      </c>
      <c r="AG1003" t="s">
        <v>1186</v>
      </c>
      <c r="AH1003" t="s">
        <v>7924</v>
      </c>
      <c r="AI1003" t="s">
        <v>7925</v>
      </c>
      <c r="AJ1003" t="s">
        <v>1187</v>
      </c>
      <c r="AK1003">
        <v>1</v>
      </c>
      <c r="AL1003" t="s">
        <v>4474</v>
      </c>
      <c r="AM1003" t="s">
        <v>78</v>
      </c>
      <c r="AN1003">
        <v>180400030605</v>
      </c>
      <c r="AO1003" t="s">
        <v>78</v>
      </c>
      <c r="AP1003">
        <v>143</v>
      </c>
      <c r="AQ1003" t="s">
        <v>78</v>
      </c>
      <c r="AR1003" t="s">
        <v>4430</v>
      </c>
      <c r="AS1003" t="s">
        <v>4431</v>
      </c>
      <c r="AT1003" t="s">
        <v>78</v>
      </c>
      <c r="AU1003" t="s">
        <v>78</v>
      </c>
      <c r="AV1003" t="s">
        <v>78</v>
      </c>
      <c r="AW1003" t="s">
        <v>78</v>
      </c>
      <c r="AX1003" t="s">
        <v>78</v>
      </c>
      <c r="AY1003" t="s">
        <v>78</v>
      </c>
      <c r="AZ1003" t="s">
        <v>78</v>
      </c>
      <c r="BA1003" t="s">
        <v>78</v>
      </c>
      <c r="BB1003" t="s">
        <v>78</v>
      </c>
      <c r="BC1003" t="s">
        <v>78</v>
      </c>
      <c r="BD1003" t="s">
        <v>55</v>
      </c>
      <c r="BE1003" t="s">
        <v>78</v>
      </c>
      <c r="BF1003" t="s">
        <v>78</v>
      </c>
      <c r="BG1003" t="s">
        <v>78</v>
      </c>
      <c r="BH1003" t="s">
        <v>78</v>
      </c>
      <c r="BI1003" t="s">
        <v>78</v>
      </c>
      <c r="BJ1003" t="s">
        <v>78</v>
      </c>
      <c r="BK1003" t="s">
        <v>78</v>
      </c>
      <c r="BL1003" t="s">
        <v>78</v>
      </c>
      <c r="BM1003" t="s">
        <v>78</v>
      </c>
      <c r="BN1003" t="s">
        <v>55</v>
      </c>
      <c r="BO1003" t="s">
        <v>55</v>
      </c>
      <c r="BP1003" t="s">
        <v>78</v>
      </c>
      <c r="BQ1003" t="s">
        <v>4468</v>
      </c>
      <c r="BR1003">
        <v>1800</v>
      </c>
      <c r="BS1003" s="45">
        <v>40359</v>
      </c>
      <c r="BT1003" s="45">
        <v>40744</v>
      </c>
    </row>
    <row r="1004" spans="1:72" x14ac:dyDescent="0.25">
      <c r="A1004">
        <v>1001</v>
      </c>
      <c r="B1004">
        <v>53172</v>
      </c>
      <c r="C1004">
        <v>55542</v>
      </c>
      <c r="D1004" t="s">
        <v>3225</v>
      </c>
      <c r="E1004" t="s">
        <v>7926</v>
      </c>
      <c r="F1004">
        <v>0</v>
      </c>
      <c r="H1004">
        <v>0</v>
      </c>
      <c r="J1004">
        <v>0</v>
      </c>
      <c r="O1004">
        <v>2250175</v>
      </c>
      <c r="P1004">
        <v>6586612</v>
      </c>
      <c r="Q1004">
        <v>2</v>
      </c>
      <c r="R1004">
        <v>39.340899999999998</v>
      </c>
      <c r="S1004">
        <v>-121.9118</v>
      </c>
      <c r="V1004" t="s">
        <v>87</v>
      </c>
      <c r="W1004" t="s">
        <v>87</v>
      </c>
      <c r="X1004" t="s">
        <v>4700</v>
      </c>
      <c r="Y1004" t="s">
        <v>392</v>
      </c>
      <c r="Z1004" t="s">
        <v>7357</v>
      </c>
      <c r="AA1004" t="s">
        <v>3226</v>
      </c>
      <c r="AB1004" t="s">
        <v>7927</v>
      </c>
      <c r="AC1004">
        <v>41319</v>
      </c>
      <c r="AE1004" t="s">
        <v>863</v>
      </c>
      <c r="AF1004" t="s">
        <v>4791</v>
      </c>
      <c r="AG1004" t="s">
        <v>3220</v>
      </c>
      <c r="AH1004" t="s">
        <v>7928</v>
      </c>
      <c r="AJ1004" t="s">
        <v>3221</v>
      </c>
      <c r="AK1004">
        <v>1</v>
      </c>
      <c r="AL1004" t="s">
        <v>4700</v>
      </c>
      <c r="AM1004" t="s">
        <v>78</v>
      </c>
      <c r="AN1004">
        <v>180201580404</v>
      </c>
      <c r="AO1004" t="s">
        <v>78</v>
      </c>
      <c r="AP1004" t="s">
        <v>78</v>
      </c>
      <c r="AQ1004" t="s">
        <v>78</v>
      </c>
      <c r="AR1004" t="s">
        <v>4430</v>
      </c>
      <c r="AS1004" t="s">
        <v>4431</v>
      </c>
      <c r="AT1004" t="s">
        <v>78</v>
      </c>
      <c r="AU1004" t="s">
        <v>78</v>
      </c>
      <c r="AV1004" t="s">
        <v>78</v>
      </c>
      <c r="AW1004" t="s">
        <v>78</v>
      </c>
      <c r="AX1004" t="s">
        <v>78</v>
      </c>
      <c r="AY1004" t="s">
        <v>55</v>
      </c>
      <c r="AZ1004" t="s">
        <v>78</v>
      </c>
      <c r="BA1004" t="s">
        <v>78</v>
      </c>
      <c r="BB1004" t="s">
        <v>78</v>
      </c>
      <c r="BC1004" t="s">
        <v>78</v>
      </c>
      <c r="BD1004" t="s">
        <v>55</v>
      </c>
      <c r="BE1004" t="s">
        <v>78</v>
      </c>
      <c r="BF1004" t="s">
        <v>78</v>
      </c>
      <c r="BG1004" t="s">
        <v>78</v>
      </c>
      <c r="BH1004" t="s">
        <v>78</v>
      </c>
      <c r="BI1004" t="s">
        <v>78</v>
      </c>
      <c r="BJ1004" t="s">
        <v>55</v>
      </c>
      <c r="BK1004" t="s">
        <v>78</v>
      </c>
      <c r="BL1004" t="s">
        <v>78</v>
      </c>
      <c r="BM1004" t="s">
        <v>78</v>
      </c>
      <c r="BN1004" t="s">
        <v>55</v>
      </c>
      <c r="BO1004" t="s">
        <v>55</v>
      </c>
      <c r="BP1004" t="s">
        <v>78</v>
      </c>
      <c r="BQ1004" t="s">
        <v>4432</v>
      </c>
      <c r="BR1004">
        <v>1884</v>
      </c>
      <c r="BS1004" s="45">
        <v>40421</v>
      </c>
      <c r="BT1004" s="45">
        <v>40955</v>
      </c>
    </row>
    <row r="1005" spans="1:72" x14ac:dyDescent="0.25">
      <c r="A1005">
        <v>1002</v>
      </c>
      <c r="B1005">
        <v>53440</v>
      </c>
      <c r="C1005">
        <v>57340</v>
      </c>
      <c r="D1005" t="s">
        <v>3498</v>
      </c>
      <c r="E1005" t="s">
        <v>7929</v>
      </c>
      <c r="F1005">
        <v>1</v>
      </c>
      <c r="G1005" t="s">
        <v>87</v>
      </c>
      <c r="H1005">
        <v>3</v>
      </c>
      <c r="I1005" t="s">
        <v>4421</v>
      </c>
      <c r="J1005">
        <v>3</v>
      </c>
      <c r="N1005" t="s">
        <v>4423</v>
      </c>
      <c r="O1005">
        <v>2172128</v>
      </c>
      <c r="P1005">
        <v>6237355</v>
      </c>
      <c r="Q1005">
        <v>3</v>
      </c>
      <c r="R1005">
        <v>37.954900000000002</v>
      </c>
      <c r="S1005">
        <v>-121.6249</v>
      </c>
      <c r="T1005" t="s">
        <v>1418</v>
      </c>
      <c r="U1005" t="s">
        <v>3501</v>
      </c>
      <c r="V1005" t="s">
        <v>87</v>
      </c>
      <c r="W1005" t="s">
        <v>87</v>
      </c>
      <c r="X1005" t="s">
        <v>4474</v>
      </c>
      <c r="Y1005" t="s">
        <v>94</v>
      </c>
      <c r="Z1005" t="s">
        <v>4242</v>
      </c>
      <c r="AC1005">
        <v>41327</v>
      </c>
      <c r="AD1005" t="s">
        <v>4476</v>
      </c>
      <c r="AE1005" t="s">
        <v>3435</v>
      </c>
      <c r="AF1005" t="s">
        <v>4574</v>
      </c>
      <c r="AG1005" t="s">
        <v>3499</v>
      </c>
      <c r="AH1005" t="s">
        <v>7930</v>
      </c>
      <c r="AI1005" t="s">
        <v>7931</v>
      </c>
      <c r="AJ1005" t="s">
        <v>3500</v>
      </c>
      <c r="AK1005">
        <v>1</v>
      </c>
      <c r="AL1005" t="s">
        <v>4474</v>
      </c>
      <c r="AM1005" t="s">
        <v>78</v>
      </c>
      <c r="AN1005">
        <v>180400030803</v>
      </c>
      <c r="AO1005" t="s">
        <v>78</v>
      </c>
      <c r="AP1005">
        <v>570</v>
      </c>
      <c r="AQ1005" t="s">
        <v>78</v>
      </c>
      <c r="AR1005" t="s">
        <v>4430</v>
      </c>
      <c r="AS1005" t="s">
        <v>4431</v>
      </c>
      <c r="AT1005" t="s">
        <v>78</v>
      </c>
      <c r="AU1005" t="s">
        <v>78</v>
      </c>
      <c r="AV1005" t="s">
        <v>78</v>
      </c>
      <c r="AW1005" t="s">
        <v>78</v>
      </c>
      <c r="AX1005" t="s">
        <v>78</v>
      </c>
      <c r="AY1005" t="s">
        <v>78</v>
      </c>
      <c r="AZ1005" t="s">
        <v>78</v>
      </c>
      <c r="BA1005" t="s">
        <v>78</v>
      </c>
      <c r="BB1005" t="s">
        <v>78</v>
      </c>
      <c r="BC1005" t="s">
        <v>78</v>
      </c>
      <c r="BD1005" t="s">
        <v>55</v>
      </c>
      <c r="BE1005" t="s">
        <v>78</v>
      </c>
      <c r="BF1005" t="s">
        <v>78</v>
      </c>
      <c r="BG1005" t="s">
        <v>78</v>
      </c>
      <c r="BH1005" t="s">
        <v>78</v>
      </c>
      <c r="BI1005" t="s">
        <v>78</v>
      </c>
      <c r="BJ1005" t="s">
        <v>78</v>
      </c>
      <c r="BK1005" t="s">
        <v>78</v>
      </c>
      <c r="BL1005" t="s">
        <v>78</v>
      </c>
      <c r="BM1005" t="s">
        <v>78</v>
      </c>
      <c r="BN1005" t="s">
        <v>55</v>
      </c>
      <c r="BO1005" t="s">
        <v>55</v>
      </c>
      <c r="BP1005" t="s">
        <v>78</v>
      </c>
      <c r="BQ1005" t="s">
        <v>4468</v>
      </c>
      <c r="BR1005">
        <v>1800</v>
      </c>
      <c r="BS1005" s="45">
        <v>40365</v>
      </c>
      <c r="BT1005" s="45">
        <v>41109</v>
      </c>
    </row>
    <row r="1006" spans="1:72" x14ac:dyDescent="0.25">
      <c r="A1006">
        <v>1003</v>
      </c>
      <c r="B1006">
        <v>53795</v>
      </c>
      <c r="C1006">
        <v>57612</v>
      </c>
      <c r="D1006" t="s">
        <v>3831</v>
      </c>
      <c r="E1006" t="s">
        <v>7932</v>
      </c>
      <c r="F1006">
        <v>1</v>
      </c>
      <c r="G1006" t="s">
        <v>87</v>
      </c>
      <c r="H1006">
        <v>4</v>
      </c>
      <c r="I1006" t="s">
        <v>4421</v>
      </c>
      <c r="J1006">
        <v>35</v>
      </c>
      <c r="N1006" t="s">
        <v>4423</v>
      </c>
      <c r="O1006">
        <v>2151209</v>
      </c>
      <c r="P1006">
        <v>6273886</v>
      </c>
      <c r="Q1006">
        <v>3</v>
      </c>
      <c r="R1006">
        <v>37.898600000000002</v>
      </c>
      <c r="S1006">
        <v>-121.4974</v>
      </c>
      <c r="T1006" t="s">
        <v>1418</v>
      </c>
      <c r="U1006" t="s">
        <v>604</v>
      </c>
      <c r="V1006" t="s">
        <v>87</v>
      </c>
      <c r="W1006" t="s">
        <v>87</v>
      </c>
      <c r="X1006" t="s">
        <v>4474</v>
      </c>
      <c r="Y1006" t="s">
        <v>59</v>
      </c>
      <c r="Z1006" t="s">
        <v>4853</v>
      </c>
      <c r="AB1006" t="s">
        <v>7933</v>
      </c>
      <c r="AC1006">
        <v>41339</v>
      </c>
      <c r="AD1006" t="s">
        <v>4476</v>
      </c>
      <c r="AE1006" t="s">
        <v>3435</v>
      </c>
      <c r="AF1006" t="s">
        <v>5169</v>
      </c>
      <c r="AG1006" t="s">
        <v>2622</v>
      </c>
      <c r="AH1006" t="s">
        <v>7934</v>
      </c>
      <c r="AI1006" t="s">
        <v>7528</v>
      </c>
      <c r="AJ1006" t="s">
        <v>2623</v>
      </c>
      <c r="AK1006">
        <v>1</v>
      </c>
      <c r="AL1006" t="s">
        <v>4474</v>
      </c>
      <c r="AM1006" t="s">
        <v>78</v>
      </c>
      <c r="AN1006">
        <v>180400030904</v>
      </c>
      <c r="AO1006" t="s">
        <v>78</v>
      </c>
      <c r="AP1006" t="s">
        <v>78</v>
      </c>
      <c r="AQ1006" t="s">
        <v>78</v>
      </c>
      <c r="AR1006" t="s">
        <v>4430</v>
      </c>
      <c r="AS1006" t="s">
        <v>4431</v>
      </c>
      <c r="AT1006" t="s">
        <v>78</v>
      </c>
      <c r="AU1006" t="s">
        <v>78</v>
      </c>
      <c r="AV1006" t="s">
        <v>78</v>
      </c>
      <c r="AW1006" t="s">
        <v>78</v>
      </c>
      <c r="AX1006" t="s">
        <v>78</v>
      </c>
      <c r="AY1006" t="s">
        <v>78</v>
      </c>
      <c r="AZ1006" t="s">
        <v>78</v>
      </c>
      <c r="BA1006" t="s">
        <v>78</v>
      </c>
      <c r="BB1006" t="s">
        <v>78</v>
      </c>
      <c r="BC1006" t="s">
        <v>78</v>
      </c>
      <c r="BD1006" t="s">
        <v>78</v>
      </c>
      <c r="BE1006" t="s">
        <v>78</v>
      </c>
      <c r="BF1006" t="s">
        <v>78</v>
      </c>
      <c r="BG1006" t="s">
        <v>78</v>
      </c>
      <c r="BH1006" t="s">
        <v>55</v>
      </c>
      <c r="BI1006" t="s">
        <v>78</v>
      </c>
      <c r="BJ1006" t="s">
        <v>78</v>
      </c>
      <c r="BK1006" t="s">
        <v>78</v>
      </c>
      <c r="BL1006" t="s">
        <v>78</v>
      </c>
      <c r="BM1006" t="s">
        <v>78</v>
      </c>
      <c r="BN1006" t="s">
        <v>55</v>
      </c>
      <c r="BO1006" t="s">
        <v>55</v>
      </c>
      <c r="BP1006" t="s">
        <v>78</v>
      </c>
      <c r="BQ1006" t="s">
        <v>4468</v>
      </c>
      <c r="BR1006">
        <v>1800</v>
      </c>
      <c r="BS1006" s="45">
        <v>40359</v>
      </c>
      <c r="BT1006" s="45">
        <v>41123</v>
      </c>
    </row>
    <row r="1007" spans="1:72" x14ac:dyDescent="0.25">
      <c r="A1007">
        <v>1004</v>
      </c>
      <c r="B1007">
        <v>33830</v>
      </c>
      <c r="C1007">
        <v>8421</v>
      </c>
      <c r="D1007" t="s">
        <v>247</v>
      </c>
      <c r="E1007" t="s">
        <v>7935</v>
      </c>
      <c r="F1007">
        <v>26</v>
      </c>
      <c r="G1007" t="s">
        <v>87</v>
      </c>
      <c r="H1007">
        <v>7</v>
      </c>
      <c r="I1007" t="s">
        <v>4421</v>
      </c>
      <c r="J1007">
        <v>13</v>
      </c>
      <c r="L1007" t="s">
        <v>4422</v>
      </c>
      <c r="M1007" t="s">
        <v>4448</v>
      </c>
      <c r="N1007" t="s">
        <v>4423</v>
      </c>
      <c r="O1007">
        <v>1926427.80329</v>
      </c>
      <c r="P1007">
        <v>6800960.7363600004</v>
      </c>
      <c r="Q1007">
        <v>1</v>
      </c>
      <c r="R1007">
        <v>40.115222090000003</v>
      </c>
      <c r="S1007">
        <v>-121.14439910999999</v>
      </c>
      <c r="U1007" t="s">
        <v>248</v>
      </c>
      <c r="V1007" t="s">
        <v>87</v>
      </c>
      <c r="W1007" t="s">
        <v>87</v>
      </c>
      <c r="X1007" t="s">
        <v>251</v>
      </c>
      <c r="Y1007" t="s">
        <v>105</v>
      </c>
      <c r="Z1007" t="s">
        <v>7936</v>
      </c>
      <c r="AC1007">
        <v>39354</v>
      </c>
      <c r="AE1007" t="s">
        <v>4766</v>
      </c>
      <c r="AF1007" t="s">
        <v>7937</v>
      </c>
      <c r="AG1007" t="s">
        <v>243</v>
      </c>
      <c r="AH1007" t="s">
        <v>7938</v>
      </c>
      <c r="AI1007" t="s">
        <v>7939</v>
      </c>
      <c r="AJ1007" t="s">
        <v>243</v>
      </c>
      <c r="AK1007">
        <v>1</v>
      </c>
      <c r="AL1007" t="s">
        <v>251</v>
      </c>
      <c r="AM1007" t="s">
        <v>78</v>
      </c>
      <c r="AN1007">
        <v>180201210302</v>
      </c>
      <c r="AO1007" t="s">
        <v>78</v>
      </c>
      <c r="AP1007" t="s">
        <v>78</v>
      </c>
      <c r="AQ1007" t="s">
        <v>78</v>
      </c>
      <c r="AR1007" t="s">
        <v>4430</v>
      </c>
      <c r="AS1007" t="s">
        <v>4431</v>
      </c>
      <c r="AT1007" t="s">
        <v>78</v>
      </c>
      <c r="AU1007" t="s">
        <v>78</v>
      </c>
      <c r="AV1007" t="s">
        <v>55</v>
      </c>
      <c r="AW1007" t="s">
        <v>78</v>
      </c>
      <c r="AX1007" t="s">
        <v>78</v>
      </c>
      <c r="AY1007" t="s">
        <v>78</v>
      </c>
      <c r="AZ1007" t="s">
        <v>78</v>
      </c>
      <c r="BA1007" t="s">
        <v>78</v>
      </c>
      <c r="BB1007" t="s">
        <v>78</v>
      </c>
      <c r="BC1007" t="s">
        <v>78</v>
      </c>
      <c r="BD1007" t="s">
        <v>55</v>
      </c>
      <c r="BE1007" t="s">
        <v>78</v>
      </c>
      <c r="BF1007" t="s">
        <v>78</v>
      </c>
      <c r="BG1007" t="s">
        <v>78</v>
      </c>
      <c r="BH1007" t="s">
        <v>78</v>
      </c>
      <c r="BI1007" t="s">
        <v>55</v>
      </c>
      <c r="BJ1007" t="s">
        <v>78</v>
      </c>
      <c r="BK1007" t="s">
        <v>78</v>
      </c>
      <c r="BL1007" t="s">
        <v>78</v>
      </c>
      <c r="BM1007" t="s">
        <v>78</v>
      </c>
      <c r="BN1007" t="s">
        <v>78</v>
      </c>
      <c r="BO1007" t="s">
        <v>55</v>
      </c>
      <c r="BP1007" t="s">
        <v>78</v>
      </c>
      <c r="BQ1007" t="s">
        <v>4468</v>
      </c>
      <c r="BR1007">
        <v>1902</v>
      </c>
      <c r="BS1007" s="45" t="s">
        <v>78</v>
      </c>
      <c r="BT1007" s="45">
        <v>24635</v>
      </c>
    </row>
    <row r="1008" spans="1:72" x14ac:dyDescent="0.25">
      <c r="A1008">
        <v>1005</v>
      </c>
      <c r="B1008">
        <v>47433</v>
      </c>
      <c r="C1008">
        <v>54912</v>
      </c>
      <c r="D1008" t="s">
        <v>2950</v>
      </c>
      <c r="E1008" t="s">
        <v>7940</v>
      </c>
      <c r="F1008">
        <v>1</v>
      </c>
      <c r="G1008" t="s">
        <v>4420</v>
      </c>
      <c r="H1008">
        <v>4</v>
      </c>
      <c r="I1008" t="s">
        <v>4421</v>
      </c>
      <c r="J1008">
        <v>33</v>
      </c>
      <c r="L1008" t="s">
        <v>4448</v>
      </c>
      <c r="N1008" t="s">
        <v>4423</v>
      </c>
      <c r="O1008">
        <v>2119168</v>
      </c>
      <c r="P1008">
        <v>6260603</v>
      </c>
      <c r="Q1008">
        <v>3</v>
      </c>
      <c r="R1008">
        <v>37.810200000000002</v>
      </c>
      <c r="S1008">
        <v>-121.54219999999999</v>
      </c>
      <c r="T1008" t="s">
        <v>1634</v>
      </c>
      <c r="U1008" t="s">
        <v>627</v>
      </c>
      <c r="V1008" t="s">
        <v>87</v>
      </c>
      <c r="W1008" t="s">
        <v>87</v>
      </c>
      <c r="X1008" t="s">
        <v>4474</v>
      </c>
      <c r="Y1008" t="s">
        <v>59</v>
      </c>
      <c r="Z1008" t="s">
        <v>5217</v>
      </c>
      <c r="AA1008" t="s">
        <v>2887</v>
      </c>
      <c r="AB1008" t="s">
        <v>69</v>
      </c>
      <c r="AC1008">
        <v>40911</v>
      </c>
      <c r="AD1008" t="s">
        <v>4476</v>
      </c>
      <c r="AE1008" t="s">
        <v>3435</v>
      </c>
      <c r="AF1008" t="s">
        <v>4960</v>
      </c>
      <c r="AG1008" t="s">
        <v>2886</v>
      </c>
      <c r="AH1008" t="s">
        <v>7941</v>
      </c>
      <c r="AI1008" t="s">
        <v>7942</v>
      </c>
      <c r="AJ1008" t="s">
        <v>2886</v>
      </c>
      <c r="AK1008">
        <v>1</v>
      </c>
      <c r="AL1008" t="s">
        <v>4474</v>
      </c>
      <c r="AM1008" t="s">
        <v>78</v>
      </c>
      <c r="AN1008">
        <v>180400030605</v>
      </c>
      <c r="AO1008" t="s">
        <v>78</v>
      </c>
      <c r="AP1008">
        <v>171</v>
      </c>
      <c r="AQ1008" t="s">
        <v>78</v>
      </c>
      <c r="AR1008" t="s">
        <v>4430</v>
      </c>
      <c r="AS1008" t="s">
        <v>4431</v>
      </c>
      <c r="AT1008" t="s">
        <v>78</v>
      </c>
      <c r="AU1008" t="s">
        <v>78</v>
      </c>
      <c r="AV1008" t="s">
        <v>78</v>
      </c>
      <c r="AW1008" t="s">
        <v>78</v>
      </c>
      <c r="AX1008" t="s">
        <v>78</v>
      </c>
      <c r="AY1008" t="s">
        <v>78</v>
      </c>
      <c r="AZ1008" t="s">
        <v>78</v>
      </c>
      <c r="BA1008" t="s">
        <v>78</v>
      </c>
      <c r="BB1008" t="s">
        <v>78</v>
      </c>
      <c r="BC1008" t="s">
        <v>78</v>
      </c>
      <c r="BD1008" t="s">
        <v>55</v>
      </c>
      <c r="BE1008" t="s">
        <v>78</v>
      </c>
      <c r="BF1008" t="s">
        <v>78</v>
      </c>
      <c r="BG1008" t="s">
        <v>78</v>
      </c>
      <c r="BH1008" t="s">
        <v>78</v>
      </c>
      <c r="BI1008" t="s">
        <v>78</v>
      </c>
      <c r="BJ1008" t="s">
        <v>78</v>
      </c>
      <c r="BK1008" t="s">
        <v>78</v>
      </c>
      <c r="BL1008" t="s">
        <v>78</v>
      </c>
      <c r="BM1008" t="s">
        <v>78</v>
      </c>
      <c r="BN1008" t="s">
        <v>55</v>
      </c>
      <c r="BO1008" t="s">
        <v>55</v>
      </c>
      <c r="BP1008" t="s">
        <v>78</v>
      </c>
      <c r="BQ1008" t="s">
        <v>4468</v>
      </c>
      <c r="BR1008">
        <v>1800</v>
      </c>
      <c r="BS1008" s="45">
        <v>40359</v>
      </c>
      <c r="BT1008" s="45">
        <v>40911</v>
      </c>
    </row>
    <row r="1009" spans="1:72" x14ac:dyDescent="0.25">
      <c r="A1009">
        <v>1006</v>
      </c>
      <c r="B1009">
        <v>46603</v>
      </c>
      <c r="C1009">
        <v>53977</v>
      </c>
      <c r="D1009" t="s">
        <v>2230</v>
      </c>
      <c r="E1009" t="s">
        <v>7943</v>
      </c>
      <c r="F1009">
        <v>0</v>
      </c>
      <c r="H1009">
        <v>0</v>
      </c>
      <c r="J1009">
        <v>0</v>
      </c>
      <c r="O1009">
        <v>2146417</v>
      </c>
      <c r="P1009">
        <v>6301040</v>
      </c>
      <c r="Q1009">
        <v>3</v>
      </c>
      <c r="R1009">
        <v>37.886200000000002</v>
      </c>
      <c r="S1009">
        <v>-121.40309999999999</v>
      </c>
      <c r="T1009" t="s">
        <v>596</v>
      </c>
      <c r="U1009" t="s">
        <v>692</v>
      </c>
      <c r="V1009" t="s">
        <v>87</v>
      </c>
      <c r="W1009" t="s">
        <v>87</v>
      </c>
      <c r="X1009" t="s">
        <v>4474</v>
      </c>
      <c r="Y1009" t="s">
        <v>59</v>
      </c>
      <c r="Z1009" t="s">
        <v>4853</v>
      </c>
      <c r="AA1009" t="s">
        <v>2231</v>
      </c>
      <c r="AB1009" t="s">
        <v>7944</v>
      </c>
      <c r="AC1009">
        <v>40857</v>
      </c>
      <c r="AD1009" t="s">
        <v>4476</v>
      </c>
      <c r="AE1009" t="s">
        <v>3435</v>
      </c>
      <c r="AF1009" t="s">
        <v>4927</v>
      </c>
      <c r="AG1009" t="s">
        <v>602</v>
      </c>
      <c r="AH1009" t="s">
        <v>7945</v>
      </c>
      <c r="AJ1009" t="s">
        <v>603</v>
      </c>
      <c r="AK1009">
        <v>1</v>
      </c>
      <c r="AL1009" t="s">
        <v>4474</v>
      </c>
      <c r="AM1009" t="s">
        <v>78</v>
      </c>
      <c r="AN1009">
        <v>180400030906</v>
      </c>
      <c r="AO1009" t="s">
        <v>78</v>
      </c>
      <c r="AP1009">
        <v>181.5</v>
      </c>
      <c r="AQ1009" t="s">
        <v>78</v>
      </c>
      <c r="AR1009" t="s">
        <v>4430</v>
      </c>
      <c r="AS1009" t="s">
        <v>4431</v>
      </c>
      <c r="AT1009" t="s">
        <v>78</v>
      </c>
      <c r="AU1009" t="s">
        <v>78</v>
      </c>
      <c r="AV1009" t="s">
        <v>78</v>
      </c>
      <c r="AW1009" t="s">
        <v>78</v>
      </c>
      <c r="AX1009" t="s">
        <v>78</v>
      </c>
      <c r="AY1009" t="s">
        <v>78</v>
      </c>
      <c r="AZ1009" t="s">
        <v>78</v>
      </c>
      <c r="BA1009" t="s">
        <v>78</v>
      </c>
      <c r="BB1009" t="s">
        <v>78</v>
      </c>
      <c r="BC1009" t="s">
        <v>78</v>
      </c>
      <c r="BD1009" t="s">
        <v>55</v>
      </c>
      <c r="BE1009" t="s">
        <v>78</v>
      </c>
      <c r="BF1009" t="s">
        <v>78</v>
      </c>
      <c r="BG1009" t="s">
        <v>78</v>
      </c>
      <c r="BH1009" t="s">
        <v>78</v>
      </c>
      <c r="BI1009" t="s">
        <v>78</v>
      </c>
      <c r="BJ1009" t="s">
        <v>78</v>
      </c>
      <c r="BK1009" t="s">
        <v>78</v>
      </c>
      <c r="BL1009" t="s">
        <v>55</v>
      </c>
      <c r="BM1009" t="s">
        <v>78</v>
      </c>
      <c r="BN1009" t="s">
        <v>55</v>
      </c>
      <c r="BO1009" t="s">
        <v>55</v>
      </c>
      <c r="BP1009" t="s">
        <v>78</v>
      </c>
      <c r="BQ1009" t="s">
        <v>4468</v>
      </c>
      <c r="BR1009">
        <v>1800</v>
      </c>
      <c r="BS1009" s="45">
        <v>40358</v>
      </c>
      <c r="BT1009" s="45">
        <v>40857</v>
      </c>
    </row>
    <row r="1010" spans="1:72" x14ac:dyDescent="0.25">
      <c r="A1010">
        <v>1007</v>
      </c>
      <c r="B1010">
        <v>46478</v>
      </c>
      <c r="C1010">
        <v>53860</v>
      </c>
      <c r="D1010" t="s">
        <v>2180</v>
      </c>
      <c r="E1010" t="s">
        <v>7946</v>
      </c>
      <c r="F1010">
        <v>0</v>
      </c>
      <c r="H1010">
        <v>0</v>
      </c>
      <c r="J1010">
        <v>0</v>
      </c>
      <c r="O1010">
        <v>2239251</v>
      </c>
      <c r="P1010">
        <v>6272369</v>
      </c>
      <c r="Q1010">
        <v>3</v>
      </c>
      <c r="R1010">
        <v>38.1404</v>
      </c>
      <c r="S1010">
        <v>-121.5059</v>
      </c>
      <c r="T1010" t="s">
        <v>6796</v>
      </c>
      <c r="U1010" t="s">
        <v>5177</v>
      </c>
      <c r="V1010" t="s">
        <v>87</v>
      </c>
      <c r="W1010" t="s">
        <v>87</v>
      </c>
      <c r="X1010" t="s">
        <v>4474</v>
      </c>
      <c r="Y1010" t="s">
        <v>59</v>
      </c>
      <c r="Z1010" t="s">
        <v>4613</v>
      </c>
      <c r="AA1010" t="s">
        <v>5178</v>
      </c>
      <c r="AB1010" t="s">
        <v>7947</v>
      </c>
      <c r="AC1010">
        <v>40850</v>
      </c>
      <c r="AD1010" t="s">
        <v>4476</v>
      </c>
      <c r="AE1010" t="s">
        <v>4558</v>
      </c>
      <c r="AF1010" t="s">
        <v>5180</v>
      </c>
      <c r="AG1010" t="s">
        <v>1756</v>
      </c>
      <c r="AH1010" t="s">
        <v>7948</v>
      </c>
      <c r="AJ1010" t="s">
        <v>1756</v>
      </c>
      <c r="AK1010">
        <v>1</v>
      </c>
      <c r="AL1010" t="s">
        <v>4474</v>
      </c>
      <c r="AM1010" t="s">
        <v>78</v>
      </c>
      <c r="AN1010">
        <v>180400121106</v>
      </c>
      <c r="AO1010" t="s">
        <v>78</v>
      </c>
      <c r="AP1010">
        <v>302.7</v>
      </c>
      <c r="AQ1010" t="s">
        <v>78</v>
      </c>
      <c r="AR1010" t="s">
        <v>4430</v>
      </c>
      <c r="AS1010" t="s">
        <v>4431</v>
      </c>
      <c r="AT1010" t="s">
        <v>78</v>
      </c>
      <c r="AU1010" t="s">
        <v>78</v>
      </c>
      <c r="AV1010" t="s">
        <v>78</v>
      </c>
      <c r="AW1010" t="s">
        <v>78</v>
      </c>
      <c r="AX1010" t="s">
        <v>78</v>
      </c>
      <c r="AY1010" t="s">
        <v>55</v>
      </c>
      <c r="AZ1010" t="s">
        <v>78</v>
      </c>
      <c r="BA1010" t="s">
        <v>78</v>
      </c>
      <c r="BB1010" t="s">
        <v>78</v>
      </c>
      <c r="BC1010" t="s">
        <v>78</v>
      </c>
      <c r="BD1010" t="s">
        <v>55</v>
      </c>
      <c r="BE1010" t="s">
        <v>78</v>
      </c>
      <c r="BF1010" t="s">
        <v>78</v>
      </c>
      <c r="BG1010" t="s">
        <v>78</v>
      </c>
      <c r="BH1010" t="s">
        <v>78</v>
      </c>
      <c r="BI1010" t="s">
        <v>78</v>
      </c>
      <c r="BJ1010" t="s">
        <v>78</v>
      </c>
      <c r="BK1010" t="s">
        <v>78</v>
      </c>
      <c r="BL1010" t="s">
        <v>78</v>
      </c>
      <c r="BM1010" t="s">
        <v>78</v>
      </c>
      <c r="BN1010" t="s">
        <v>55</v>
      </c>
      <c r="BO1010" t="s">
        <v>55</v>
      </c>
      <c r="BP1010" t="s">
        <v>78</v>
      </c>
      <c r="BQ1010" t="s">
        <v>4432</v>
      </c>
      <c r="BR1010">
        <v>1800</v>
      </c>
      <c r="BS1010" s="45">
        <v>40359</v>
      </c>
      <c r="BT1010" s="45">
        <v>40850</v>
      </c>
    </row>
    <row r="1011" spans="1:72" x14ac:dyDescent="0.25">
      <c r="A1011">
        <v>1008</v>
      </c>
      <c r="B1011">
        <v>45027</v>
      </c>
      <c r="C1011">
        <v>51755</v>
      </c>
      <c r="D1011" t="s">
        <v>741</v>
      </c>
      <c r="E1011" t="s">
        <v>7949</v>
      </c>
      <c r="F1011">
        <v>7</v>
      </c>
      <c r="G1011" t="s">
        <v>87</v>
      </c>
      <c r="H1011">
        <v>3</v>
      </c>
      <c r="I1011" t="s">
        <v>4421</v>
      </c>
      <c r="J1011">
        <v>23</v>
      </c>
      <c r="L1011" t="s">
        <v>4435</v>
      </c>
      <c r="M1011" t="s">
        <v>4434</v>
      </c>
      <c r="N1011" t="s">
        <v>4423</v>
      </c>
      <c r="O1011">
        <v>1919025</v>
      </c>
      <c r="P1011">
        <v>6673960</v>
      </c>
      <c r="Q1011">
        <v>2</v>
      </c>
      <c r="R1011">
        <v>38.430999999999997</v>
      </c>
      <c r="S1011">
        <v>-121.608</v>
      </c>
      <c r="T1011" t="s">
        <v>216</v>
      </c>
      <c r="U1011" t="s">
        <v>744</v>
      </c>
      <c r="V1011" t="s">
        <v>87</v>
      </c>
      <c r="W1011" t="s">
        <v>87</v>
      </c>
      <c r="X1011" t="s">
        <v>4538</v>
      </c>
      <c r="Y1011" t="s">
        <v>170</v>
      </c>
      <c r="Z1011" t="s">
        <v>4668</v>
      </c>
      <c r="AA1011" t="s">
        <v>745</v>
      </c>
      <c r="AC1011">
        <v>40346</v>
      </c>
      <c r="AD1011" t="s">
        <v>4476</v>
      </c>
      <c r="AE1011" t="s">
        <v>4540</v>
      </c>
      <c r="AF1011" t="s">
        <v>4546</v>
      </c>
      <c r="AG1011" t="s">
        <v>742</v>
      </c>
      <c r="AH1011" t="s">
        <v>7950</v>
      </c>
      <c r="AI1011" t="s">
        <v>7951</v>
      </c>
      <c r="AJ1011" t="s">
        <v>743</v>
      </c>
      <c r="AK1011">
        <v>1</v>
      </c>
      <c r="AL1011" t="s">
        <v>4538</v>
      </c>
      <c r="AM1011" t="s">
        <v>78</v>
      </c>
      <c r="AN1011">
        <v>180201630606</v>
      </c>
      <c r="AO1011" t="s">
        <v>78</v>
      </c>
      <c r="AP1011" t="s">
        <v>78</v>
      </c>
      <c r="AQ1011" t="s">
        <v>78</v>
      </c>
      <c r="AR1011" t="s">
        <v>4430</v>
      </c>
      <c r="AS1011" t="s">
        <v>4431</v>
      </c>
      <c r="AT1011" t="s">
        <v>78</v>
      </c>
      <c r="AU1011" t="s">
        <v>78</v>
      </c>
      <c r="AV1011" t="s">
        <v>78</v>
      </c>
      <c r="AW1011" t="s">
        <v>78</v>
      </c>
      <c r="AX1011" t="s">
        <v>78</v>
      </c>
      <c r="AY1011" t="s">
        <v>55</v>
      </c>
      <c r="AZ1011" t="s">
        <v>78</v>
      </c>
      <c r="BA1011" t="s">
        <v>78</v>
      </c>
      <c r="BB1011" t="s">
        <v>78</v>
      </c>
      <c r="BC1011" t="s">
        <v>78</v>
      </c>
      <c r="BD1011" t="s">
        <v>78</v>
      </c>
      <c r="BE1011" t="s">
        <v>78</v>
      </c>
      <c r="BF1011" t="s">
        <v>78</v>
      </c>
      <c r="BG1011" t="s">
        <v>78</v>
      </c>
      <c r="BH1011" t="s">
        <v>78</v>
      </c>
      <c r="BI1011" t="s">
        <v>78</v>
      </c>
      <c r="BJ1011" t="s">
        <v>78</v>
      </c>
      <c r="BK1011" t="s">
        <v>78</v>
      </c>
      <c r="BL1011" t="s">
        <v>78</v>
      </c>
      <c r="BM1011" t="s">
        <v>78</v>
      </c>
      <c r="BN1011" t="s">
        <v>55</v>
      </c>
      <c r="BO1011" t="s">
        <v>78</v>
      </c>
      <c r="BP1011" t="s">
        <v>78</v>
      </c>
      <c r="BQ1011" t="s">
        <v>4432</v>
      </c>
      <c r="BR1011">
        <v>1968</v>
      </c>
      <c r="BS1011" s="45">
        <v>40282</v>
      </c>
      <c r="BT1011" s="45">
        <v>40282</v>
      </c>
    </row>
    <row r="1012" spans="1:72" x14ac:dyDescent="0.25">
      <c r="A1012">
        <v>1009</v>
      </c>
      <c r="B1012">
        <v>46354</v>
      </c>
      <c r="C1012">
        <v>53731</v>
      </c>
      <c r="D1012" t="s">
        <v>1762</v>
      </c>
      <c r="E1012" t="s">
        <v>7952</v>
      </c>
      <c r="F1012">
        <v>0</v>
      </c>
      <c r="H1012">
        <v>0</v>
      </c>
      <c r="J1012">
        <v>0</v>
      </c>
      <c r="O1012">
        <v>1857019</v>
      </c>
      <c r="P1012">
        <v>6714506</v>
      </c>
      <c r="Q1012">
        <v>2</v>
      </c>
      <c r="R1012">
        <v>38.260199999999998</v>
      </c>
      <c r="S1012">
        <v>-121.46769999999999</v>
      </c>
      <c r="T1012" t="s">
        <v>1373</v>
      </c>
      <c r="U1012" t="s">
        <v>306</v>
      </c>
      <c r="V1012" t="s">
        <v>87</v>
      </c>
      <c r="W1012" t="s">
        <v>87</v>
      </c>
      <c r="X1012" t="s">
        <v>4474</v>
      </c>
      <c r="Y1012" t="s">
        <v>341</v>
      </c>
      <c r="Z1012" t="s">
        <v>5064</v>
      </c>
      <c r="AA1012" t="s">
        <v>7953</v>
      </c>
      <c r="AB1012" t="s">
        <v>7954</v>
      </c>
      <c r="AC1012">
        <v>40840</v>
      </c>
      <c r="AD1012" t="s">
        <v>4476</v>
      </c>
      <c r="AE1012" t="s">
        <v>4558</v>
      </c>
      <c r="AF1012" t="s">
        <v>5046</v>
      </c>
      <c r="AG1012" t="s">
        <v>1756</v>
      </c>
      <c r="AH1012" t="s">
        <v>7955</v>
      </c>
      <c r="AJ1012" t="s">
        <v>1756</v>
      </c>
      <c r="AK1012">
        <v>1</v>
      </c>
      <c r="AL1012" t="s">
        <v>4474</v>
      </c>
      <c r="AM1012" t="s">
        <v>78</v>
      </c>
      <c r="AN1012">
        <v>180400121102</v>
      </c>
      <c r="AO1012" t="s">
        <v>78</v>
      </c>
      <c r="AP1012">
        <v>640</v>
      </c>
      <c r="AQ1012" t="s">
        <v>78</v>
      </c>
      <c r="AR1012" t="s">
        <v>4430</v>
      </c>
      <c r="AS1012" t="s">
        <v>4431</v>
      </c>
      <c r="AT1012" t="s">
        <v>78</v>
      </c>
      <c r="AU1012" t="s">
        <v>78</v>
      </c>
      <c r="AV1012" t="s">
        <v>78</v>
      </c>
      <c r="AW1012" t="s">
        <v>78</v>
      </c>
      <c r="AX1012" t="s">
        <v>78</v>
      </c>
      <c r="AY1012" t="s">
        <v>78</v>
      </c>
      <c r="AZ1012" t="s">
        <v>78</v>
      </c>
      <c r="BA1012" t="s">
        <v>78</v>
      </c>
      <c r="BB1012" t="s">
        <v>78</v>
      </c>
      <c r="BC1012" t="s">
        <v>78</v>
      </c>
      <c r="BD1012" t="s">
        <v>55</v>
      </c>
      <c r="BE1012" t="s">
        <v>78</v>
      </c>
      <c r="BF1012" t="s">
        <v>78</v>
      </c>
      <c r="BG1012" t="s">
        <v>78</v>
      </c>
      <c r="BH1012" t="s">
        <v>78</v>
      </c>
      <c r="BI1012" t="s">
        <v>78</v>
      </c>
      <c r="BJ1012" t="s">
        <v>78</v>
      </c>
      <c r="BK1012" t="s">
        <v>78</v>
      </c>
      <c r="BL1012" t="s">
        <v>78</v>
      </c>
      <c r="BM1012" t="s">
        <v>78</v>
      </c>
      <c r="BN1012" t="s">
        <v>55</v>
      </c>
      <c r="BO1012" t="s">
        <v>78</v>
      </c>
      <c r="BP1012" t="s">
        <v>78</v>
      </c>
      <c r="BQ1012" t="s">
        <v>4432</v>
      </c>
      <c r="BR1012">
        <v>1800</v>
      </c>
      <c r="BS1012" s="45">
        <v>40359</v>
      </c>
      <c r="BT1012" s="45">
        <v>40840</v>
      </c>
    </row>
    <row r="1013" spans="1:72" x14ac:dyDescent="0.25">
      <c r="A1013">
        <v>1010</v>
      </c>
      <c r="B1013">
        <v>54364</v>
      </c>
      <c r="C1013">
        <v>58241</v>
      </c>
      <c r="D1013" t="s">
        <v>3918</v>
      </c>
      <c r="E1013" t="s">
        <v>7956</v>
      </c>
      <c r="F1013">
        <v>5</v>
      </c>
      <c r="G1013" t="s">
        <v>4420</v>
      </c>
      <c r="H1013">
        <v>13</v>
      </c>
      <c r="I1013" t="s">
        <v>4421</v>
      </c>
      <c r="J1013">
        <v>13</v>
      </c>
      <c r="N1013" t="s">
        <v>4423</v>
      </c>
      <c r="O1013">
        <v>2001937</v>
      </c>
      <c r="P1013">
        <v>6560933</v>
      </c>
      <c r="Q1013">
        <v>3</v>
      </c>
      <c r="R1013">
        <v>37.492899999999999</v>
      </c>
      <c r="S1013">
        <v>-120.5025</v>
      </c>
      <c r="U1013" t="s">
        <v>2302</v>
      </c>
      <c r="V1013" t="s">
        <v>87</v>
      </c>
      <c r="W1013" t="s">
        <v>87</v>
      </c>
      <c r="X1013" t="s">
        <v>4424</v>
      </c>
      <c r="Y1013" t="s">
        <v>315</v>
      </c>
      <c r="Z1013" t="s">
        <v>7957</v>
      </c>
      <c r="AB1013" t="s">
        <v>7958</v>
      </c>
      <c r="AC1013">
        <v>41366</v>
      </c>
      <c r="AE1013" t="s">
        <v>4488</v>
      </c>
      <c r="AF1013" t="s">
        <v>4498</v>
      </c>
      <c r="AG1013" t="s">
        <v>3919</v>
      </c>
      <c r="AH1013" t="s">
        <v>7959</v>
      </c>
      <c r="AI1013" t="s">
        <v>7960</v>
      </c>
      <c r="AJ1013" t="s">
        <v>7961</v>
      </c>
      <c r="AK1013">
        <v>1</v>
      </c>
      <c r="AL1013" t="s">
        <v>4424</v>
      </c>
      <c r="AM1013" t="s">
        <v>78</v>
      </c>
      <c r="AN1013">
        <v>180400080802</v>
      </c>
      <c r="AO1013" t="s">
        <v>78</v>
      </c>
      <c r="AP1013" t="s">
        <v>78</v>
      </c>
      <c r="AQ1013" t="s">
        <v>78</v>
      </c>
      <c r="AR1013" t="s">
        <v>4430</v>
      </c>
      <c r="AS1013" t="s">
        <v>4431</v>
      </c>
      <c r="AT1013" t="s">
        <v>78</v>
      </c>
      <c r="AU1013" t="s">
        <v>78</v>
      </c>
      <c r="AV1013" t="s">
        <v>78</v>
      </c>
      <c r="AW1013" t="s">
        <v>78</v>
      </c>
      <c r="AX1013" t="s">
        <v>78</v>
      </c>
      <c r="AY1013" t="s">
        <v>78</v>
      </c>
      <c r="AZ1013" t="s">
        <v>78</v>
      </c>
      <c r="BA1013" t="s">
        <v>78</v>
      </c>
      <c r="BB1013" t="s">
        <v>78</v>
      </c>
      <c r="BC1013" t="s">
        <v>78</v>
      </c>
      <c r="BD1013" t="s">
        <v>55</v>
      </c>
      <c r="BE1013" t="s">
        <v>78</v>
      </c>
      <c r="BF1013" t="s">
        <v>78</v>
      </c>
      <c r="BG1013" t="s">
        <v>78</v>
      </c>
      <c r="BH1013" t="s">
        <v>78</v>
      </c>
      <c r="BI1013" t="s">
        <v>78</v>
      </c>
      <c r="BJ1013" t="s">
        <v>78</v>
      </c>
      <c r="BK1013" t="s">
        <v>78</v>
      </c>
      <c r="BL1013" t="s">
        <v>55</v>
      </c>
      <c r="BM1013" t="s">
        <v>78</v>
      </c>
      <c r="BN1013" t="s">
        <v>55</v>
      </c>
      <c r="BO1013" t="s">
        <v>55</v>
      </c>
      <c r="BP1013" t="s">
        <v>78</v>
      </c>
      <c r="BQ1013" t="s">
        <v>4432</v>
      </c>
      <c r="BR1013">
        <v>1878</v>
      </c>
      <c r="BS1013" s="45">
        <v>40359</v>
      </c>
      <c r="BT1013" s="45">
        <v>41162</v>
      </c>
    </row>
    <row r="1014" spans="1:72" x14ac:dyDescent="0.25">
      <c r="A1014">
        <v>1011</v>
      </c>
      <c r="B1014">
        <v>46127</v>
      </c>
      <c r="C1014">
        <v>53505</v>
      </c>
      <c r="D1014" t="s">
        <v>1985</v>
      </c>
      <c r="E1014" t="s">
        <v>7962</v>
      </c>
      <c r="F1014">
        <v>0</v>
      </c>
      <c r="H1014">
        <v>0</v>
      </c>
      <c r="J1014">
        <v>0</v>
      </c>
      <c r="O1014">
        <v>2091829</v>
      </c>
      <c r="P1014">
        <v>6330870</v>
      </c>
      <c r="Q1014">
        <v>3</v>
      </c>
      <c r="R1014">
        <v>37.737099999999998</v>
      </c>
      <c r="S1014">
        <v>-121.29810000000001</v>
      </c>
      <c r="T1014" t="s">
        <v>1634</v>
      </c>
      <c r="U1014" t="s">
        <v>59</v>
      </c>
      <c r="V1014" t="s">
        <v>87</v>
      </c>
      <c r="W1014" t="s">
        <v>87</v>
      </c>
      <c r="X1014" t="s">
        <v>4474</v>
      </c>
      <c r="Y1014" t="s">
        <v>59</v>
      </c>
      <c r="Z1014" t="s">
        <v>4475</v>
      </c>
      <c r="AA1014" t="s">
        <v>7963</v>
      </c>
      <c r="AB1014" t="s">
        <v>5117</v>
      </c>
      <c r="AC1014">
        <v>40809</v>
      </c>
      <c r="AD1014" t="s">
        <v>4476</v>
      </c>
      <c r="AE1014" t="s">
        <v>3435</v>
      </c>
      <c r="AF1014" t="s">
        <v>4477</v>
      </c>
      <c r="AG1014" t="s">
        <v>1986</v>
      </c>
      <c r="AH1014" t="s">
        <v>7964</v>
      </c>
      <c r="AJ1014" t="s">
        <v>1987</v>
      </c>
      <c r="AK1014">
        <v>1</v>
      </c>
      <c r="AL1014" t="s">
        <v>4474</v>
      </c>
      <c r="AM1014" t="s">
        <v>78</v>
      </c>
      <c r="AN1014">
        <v>180400030203</v>
      </c>
      <c r="AO1014" t="s">
        <v>78</v>
      </c>
      <c r="AP1014">
        <v>146</v>
      </c>
      <c r="AQ1014" t="s">
        <v>78</v>
      </c>
      <c r="AR1014" t="s">
        <v>4430</v>
      </c>
      <c r="AS1014" t="s">
        <v>4431</v>
      </c>
      <c r="AT1014" t="s">
        <v>78</v>
      </c>
      <c r="AU1014" t="s">
        <v>78</v>
      </c>
      <c r="AV1014" t="s">
        <v>78</v>
      </c>
      <c r="AW1014" t="s">
        <v>78</v>
      </c>
      <c r="AX1014" t="s">
        <v>78</v>
      </c>
      <c r="AY1014" t="s">
        <v>78</v>
      </c>
      <c r="AZ1014" t="s">
        <v>78</v>
      </c>
      <c r="BA1014" t="s">
        <v>78</v>
      </c>
      <c r="BB1014" t="s">
        <v>78</v>
      </c>
      <c r="BC1014" t="s">
        <v>78</v>
      </c>
      <c r="BD1014" t="s">
        <v>55</v>
      </c>
      <c r="BE1014" t="s">
        <v>78</v>
      </c>
      <c r="BF1014" t="s">
        <v>78</v>
      </c>
      <c r="BG1014" t="s">
        <v>78</v>
      </c>
      <c r="BH1014" t="s">
        <v>78</v>
      </c>
      <c r="BI1014" t="s">
        <v>78</v>
      </c>
      <c r="BJ1014" t="s">
        <v>78</v>
      </c>
      <c r="BK1014" t="s">
        <v>78</v>
      </c>
      <c r="BL1014" t="s">
        <v>78</v>
      </c>
      <c r="BM1014" t="s">
        <v>78</v>
      </c>
      <c r="BN1014" t="s">
        <v>55</v>
      </c>
      <c r="BO1014" t="s">
        <v>55</v>
      </c>
      <c r="BP1014" t="s">
        <v>78</v>
      </c>
      <c r="BQ1014" t="s">
        <v>4468</v>
      </c>
      <c r="BR1014">
        <v>1800</v>
      </c>
      <c r="BS1014" s="45">
        <v>40361</v>
      </c>
      <c r="BT1014" s="45" t="s">
        <v>78</v>
      </c>
    </row>
    <row r="1015" spans="1:72" x14ac:dyDescent="0.25">
      <c r="A1015">
        <v>1012</v>
      </c>
      <c r="B1015">
        <v>53754</v>
      </c>
      <c r="C1015">
        <v>57569</v>
      </c>
      <c r="D1015" t="s">
        <v>3810</v>
      </c>
      <c r="E1015" t="s">
        <v>7965</v>
      </c>
      <c r="F1015">
        <v>1</v>
      </c>
      <c r="G1015" t="s">
        <v>4420</v>
      </c>
      <c r="H1015">
        <v>5</v>
      </c>
      <c r="I1015" t="s">
        <v>4421</v>
      </c>
      <c r="J1015">
        <v>13</v>
      </c>
      <c r="N1015" t="s">
        <v>4423</v>
      </c>
      <c r="O1015">
        <v>2131671</v>
      </c>
      <c r="P1015">
        <v>6307588</v>
      </c>
      <c r="Q1015">
        <v>3</v>
      </c>
      <c r="R1015">
        <v>37.8459</v>
      </c>
      <c r="S1015">
        <v>-121.38</v>
      </c>
      <c r="T1015" t="s">
        <v>1418</v>
      </c>
      <c r="U1015" t="s">
        <v>604</v>
      </c>
      <c r="V1015" t="s">
        <v>87</v>
      </c>
      <c r="W1015" t="s">
        <v>87</v>
      </c>
      <c r="X1015" t="s">
        <v>4474</v>
      </c>
      <c r="Y1015" t="s">
        <v>59</v>
      </c>
      <c r="Z1015" t="s">
        <v>4134</v>
      </c>
      <c r="AC1015">
        <v>41338</v>
      </c>
      <c r="AD1015" t="s">
        <v>4476</v>
      </c>
      <c r="AE1015" t="s">
        <v>3435</v>
      </c>
      <c r="AF1015" t="s">
        <v>4905</v>
      </c>
      <c r="AG1015" t="s">
        <v>2449</v>
      </c>
      <c r="AH1015" t="s">
        <v>7966</v>
      </c>
      <c r="AI1015" t="s">
        <v>6057</v>
      </c>
      <c r="AJ1015" t="s">
        <v>2449</v>
      </c>
      <c r="AK1015">
        <v>1</v>
      </c>
      <c r="AL1015" t="s">
        <v>4474</v>
      </c>
      <c r="AM1015" t="s">
        <v>78</v>
      </c>
      <c r="AN1015">
        <v>180400030502</v>
      </c>
      <c r="AO1015" t="s">
        <v>78</v>
      </c>
      <c r="AP1015">
        <v>80</v>
      </c>
      <c r="AQ1015" t="s">
        <v>78</v>
      </c>
      <c r="AR1015" t="s">
        <v>4430</v>
      </c>
      <c r="AS1015" t="s">
        <v>4431</v>
      </c>
      <c r="AT1015" t="s">
        <v>78</v>
      </c>
      <c r="AU1015" t="s">
        <v>78</v>
      </c>
      <c r="AV1015" t="s">
        <v>78</v>
      </c>
      <c r="AW1015" t="s">
        <v>78</v>
      </c>
      <c r="AX1015" t="s">
        <v>78</v>
      </c>
      <c r="AY1015" t="s">
        <v>78</v>
      </c>
      <c r="AZ1015" t="s">
        <v>78</v>
      </c>
      <c r="BA1015" t="s">
        <v>78</v>
      </c>
      <c r="BB1015" t="s">
        <v>78</v>
      </c>
      <c r="BC1015" t="s">
        <v>78</v>
      </c>
      <c r="BD1015" t="s">
        <v>55</v>
      </c>
      <c r="BE1015" t="s">
        <v>78</v>
      </c>
      <c r="BF1015" t="s">
        <v>78</v>
      </c>
      <c r="BG1015" t="s">
        <v>78</v>
      </c>
      <c r="BH1015" t="s">
        <v>78</v>
      </c>
      <c r="BI1015" t="s">
        <v>78</v>
      </c>
      <c r="BJ1015" t="s">
        <v>78</v>
      </c>
      <c r="BK1015" t="s">
        <v>78</v>
      </c>
      <c r="BL1015" t="s">
        <v>78</v>
      </c>
      <c r="BM1015" t="s">
        <v>78</v>
      </c>
      <c r="BN1015" t="s">
        <v>55</v>
      </c>
      <c r="BO1015" t="s">
        <v>55</v>
      </c>
      <c r="BP1015" t="s">
        <v>78</v>
      </c>
      <c r="BQ1015" t="s">
        <v>4468</v>
      </c>
      <c r="BR1015">
        <v>1800</v>
      </c>
      <c r="BS1015" s="45">
        <v>40625</v>
      </c>
      <c r="BT1015" s="45">
        <v>41122</v>
      </c>
    </row>
    <row r="1016" spans="1:72" x14ac:dyDescent="0.25">
      <c r="A1016">
        <v>1013</v>
      </c>
      <c r="B1016">
        <v>43217</v>
      </c>
      <c r="C1016">
        <v>53099</v>
      </c>
      <c r="D1016" t="s">
        <v>823</v>
      </c>
      <c r="E1016" t="s">
        <v>7967</v>
      </c>
      <c r="F1016">
        <v>0</v>
      </c>
      <c r="H1016">
        <v>0</v>
      </c>
      <c r="J1016">
        <v>34</v>
      </c>
      <c r="L1016" t="s">
        <v>4422</v>
      </c>
      <c r="N1016" t="s">
        <v>4423</v>
      </c>
      <c r="O1016">
        <v>2245031</v>
      </c>
      <c r="P1016">
        <v>6300568</v>
      </c>
      <c r="Q1016">
        <v>3</v>
      </c>
      <c r="R1016">
        <v>38.156999999999996</v>
      </c>
      <c r="S1016">
        <v>-121.4081</v>
      </c>
      <c r="T1016" t="s">
        <v>827</v>
      </c>
      <c r="U1016" t="s">
        <v>7968</v>
      </c>
      <c r="V1016" t="s">
        <v>87</v>
      </c>
      <c r="W1016" t="s">
        <v>87</v>
      </c>
      <c r="X1016" t="s">
        <v>4474</v>
      </c>
      <c r="Y1016" t="s">
        <v>59</v>
      </c>
      <c r="Z1016" t="s">
        <v>4859</v>
      </c>
      <c r="AA1016" t="s">
        <v>828</v>
      </c>
      <c r="AB1016" t="s">
        <v>7969</v>
      </c>
      <c r="AC1016">
        <v>40805</v>
      </c>
      <c r="AD1016" t="s">
        <v>4476</v>
      </c>
      <c r="AE1016" t="s">
        <v>4558</v>
      </c>
      <c r="AF1016" t="s">
        <v>4106</v>
      </c>
      <c r="AG1016" t="s">
        <v>824</v>
      </c>
      <c r="AH1016" t="s">
        <v>7970</v>
      </c>
      <c r="AI1016" t="s">
        <v>7971</v>
      </c>
      <c r="AJ1016" t="s">
        <v>825</v>
      </c>
      <c r="AK1016">
        <v>1</v>
      </c>
      <c r="AL1016" t="s">
        <v>4474</v>
      </c>
      <c r="AM1016" t="s">
        <v>78</v>
      </c>
      <c r="AN1016">
        <v>180400121105</v>
      </c>
      <c r="AO1016" t="s">
        <v>78</v>
      </c>
      <c r="AP1016">
        <v>213</v>
      </c>
      <c r="AQ1016" t="s">
        <v>78</v>
      </c>
      <c r="AR1016" t="s">
        <v>4430</v>
      </c>
      <c r="AS1016" t="s">
        <v>4431</v>
      </c>
      <c r="AT1016" t="s">
        <v>78</v>
      </c>
      <c r="AU1016" t="s">
        <v>78</v>
      </c>
      <c r="AV1016" t="s">
        <v>78</v>
      </c>
      <c r="AW1016" t="s">
        <v>78</v>
      </c>
      <c r="AX1016" t="s">
        <v>78</v>
      </c>
      <c r="AY1016" t="s">
        <v>78</v>
      </c>
      <c r="AZ1016" t="s">
        <v>78</v>
      </c>
      <c r="BA1016" t="s">
        <v>78</v>
      </c>
      <c r="BB1016" t="s">
        <v>78</v>
      </c>
      <c r="BC1016" t="s">
        <v>78</v>
      </c>
      <c r="BD1016" t="s">
        <v>55</v>
      </c>
      <c r="BE1016" t="s">
        <v>78</v>
      </c>
      <c r="BF1016" t="s">
        <v>78</v>
      </c>
      <c r="BG1016" t="s">
        <v>78</v>
      </c>
      <c r="BH1016" t="s">
        <v>78</v>
      </c>
      <c r="BI1016" t="s">
        <v>78</v>
      </c>
      <c r="BJ1016" t="s">
        <v>78</v>
      </c>
      <c r="BK1016" t="s">
        <v>78</v>
      </c>
      <c r="BL1016" t="s">
        <v>78</v>
      </c>
      <c r="BM1016" t="s">
        <v>78</v>
      </c>
      <c r="BN1016" t="s">
        <v>55</v>
      </c>
      <c r="BO1016" t="s">
        <v>78</v>
      </c>
      <c r="BP1016" t="s">
        <v>78</v>
      </c>
      <c r="BQ1016" t="s">
        <v>4432</v>
      </c>
      <c r="BR1016">
        <v>1950</v>
      </c>
      <c r="BS1016" s="45">
        <v>40354</v>
      </c>
      <c r="BT1016" s="45">
        <v>40722</v>
      </c>
    </row>
    <row r="1017" spans="1:72" x14ac:dyDescent="0.25">
      <c r="A1017">
        <v>1014</v>
      </c>
      <c r="B1017">
        <v>46205</v>
      </c>
      <c r="C1017">
        <v>53578</v>
      </c>
      <c r="D1017" t="s">
        <v>1360</v>
      </c>
      <c r="E1017" t="s">
        <v>7972</v>
      </c>
      <c r="F1017">
        <v>0</v>
      </c>
      <c r="H1017">
        <v>0</v>
      </c>
      <c r="J1017">
        <v>0</v>
      </c>
      <c r="O1017">
        <v>2106746</v>
      </c>
      <c r="P1017">
        <v>6319750</v>
      </c>
      <c r="Q1017">
        <v>3</v>
      </c>
      <c r="R1017">
        <v>37.777799999999999</v>
      </c>
      <c r="S1017">
        <v>-121.33710000000001</v>
      </c>
      <c r="T1017" t="s">
        <v>128</v>
      </c>
      <c r="U1017" t="s">
        <v>5055</v>
      </c>
      <c r="V1017" t="s">
        <v>87</v>
      </c>
      <c r="W1017" t="s">
        <v>87</v>
      </c>
      <c r="X1017" t="s">
        <v>4474</v>
      </c>
      <c r="Y1017" t="s">
        <v>59</v>
      </c>
      <c r="Z1017" t="s">
        <v>4222</v>
      </c>
      <c r="AA1017" t="s">
        <v>1361</v>
      </c>
      <c r="AB1017" t="s">
        <v>7973</v>
      </c>
      <c r="AC1017">
        <v>40820</v>
      </c>
      <c r="AD1017" t="s">
        <v>4476</v>
      </c>
      <c r="AE1017" t="s">
        <v>3435</v>
      </c>
      <c r="AF1017" t="s">
        <v>5052</v>
      </c>
      <c r="AG1017" t="s">
        <v>1336</v>
      </c>
      <c r="AH1017" t="s">
        <v>7974</v>
      </c>
      <c r="AJ1017" t="s">
        <v>1337</v>
      </c>
      <c r="AK1017">
        <v>1</v>
      </c>
      <c r="AL1017" t="s">
        <v>4474</v>
      </c>
      <c r="AM1017" t="s">
        <v>78</v>
      </c>
      <c r="AN1017">
        <v>180400030601</v>
      </c>
      <c r="AO1017" t="s">
        <v>78</v>
      </c>
      <c r="AP1017">
        <v>153</v>
      </c>
      <c r="AQ1017" t="s">
        <v>78</v>
      </c>
      <c r="AR1017" t="s">
        <v>4430</v>
      </c>
      <c r="AS1017" t="s">
        <v>4431</v>
      </c>
      <c r="AT1017" t="s">
        <v>78</v>
      </c>
      <c r="AU1017" t="s">
        <v>78</v>
      </c>
      <c r="AV1017" t="s">
        <v>78</v>
      </c>
      <c r="AW1017" t="s">
        <v>78</v>
      </c>
      <c r="AX1017" t="s">
        <v>78</v>
      </c>
      <c r="AY1017" t="s">
        <v>78</v>
      </c>
      <c r="AZ1017" t="s">
        <v>78</v>
      </c>
      <c r="BA1017" t="s">
        <v>78</v>
      </c>
      <c r="BB1017" t="s">
        <v>78</v>
      </c>
      <c r="BC1017" t="s">
        <v>78</v>
      </c>
      <c r="BD1017" t="s">
        <v>55</v>
      </c>
      <c r="BE1017" t="s">
        <v>78</v>
      </c>
      <c r="BF1017" t="s">
        <v>78</v>
      </c>
      <c r="BG1017" t="s">
        <v>78</v>
      </c>
      <c r="BH1017" t="s">
        <v>78</v>
      </c>
      <c r="BI1017" t="s">
        <v>78</v>
      </c>
      <c r="BJ1017" t="s">
        <v>78</v>
      </c>
      <c r="BK1017" t="s">
        <v>78</v>
      </c>
      <c r="BL1017" t="s">
        <v>78</v>
      </c>
      <c r="BM1017" t="s">
        <v>78</v>
      </c>
      <c r="BN1017" t="s">
        <v>55</v>
      </c>
      <c r="BO1017" t="s">
        <v>78</v>
      </c>
      <c r="BP1017" t="s">
        <v>78</v>
      </c>
      <c r="BQ1017" t="s">
        <v>4468</v>
      </c>
      <c r="BR1017" t="s">
        <v>78</v>
      </c>
      <c r="BS1017" s="45">
        <v>40360</v>
      </c>
      <c r="BT1017" s="45">
        <v>40820</v>
      </c>
    </row>
    <row r="1018" spans="1:72" x14ac:dyDescent="0.25">
      <c r="A1018">
        <v>1015</v>
      </c>
      <c r="B1018">
        <v>44800</v>
      </c>
      <c r="C1018">
        <v>51710</v>
      </c>
      <c r="D1018" t="s">
        <v>724</v>
      </c>
      <c r="E1018" t="s">
        <v>7975</v>
      </c>
      <c r="F1018">
        <v>1</v>
      </c>
      <c r="G1018" t="s">
        <v>4420</v>
      </c>
      <c r="H1018">
        <v>5</v>
      </c>
      <c r="I1018" t="s">
        <v>4421</v>
      </c>
      <c r="J1018">
        <v>23</v>
      </c>
      <c r="L1018" t="s">
        <v>4435</v>
      </c>
      <c r="M1018" t="s">
        <v>4435</v>
      </c>
      <c r="N1018" t="s">
        <v>4423</v>
      </c>
      <c r="O1018">
        <v>2125975</v>
      </c>
      <c r="P1018">
        <v>6305567</v>
      </c>
      <c r="Q1018">
        <v>3</v>
      </c>
      <c r="R1018">
        <v>37.830199999999998</v>
      </c>
      <c r="S1018">
        <v>-121.38679999999999</v>
      </c>
      <c r="T1018" t="s">
        <v>648</v>
      </c>
      <c r="U1018" t="s">
        <v>692</v>
      </c>
      <c r="V1018" t="s">
        <v>87</v>
      </c>
      <c r="W1018" t="s">
        <v>87</v>
      </c>
      <c r="X1018" t="s">
        <v>4474</v>
      </c>
      <c r="Y1018" t="s">
        <v>59</v>
      </c>
      <c r="Z1018" t="s">
        <v>4134</v>
      </c>
      <c r="AA1018" t="s">
        <v>725</v>
      </c>
      <c r="AC1018">
        <v>40449</v>
      </c>
      <c r="AD1018" t="s">
        <v>4476</v>
      </c>
      <c r="AE1018" t="s">
        <v>3435</v>
      </c>
      <c r="AF1018" t="s">
        <v>2227</v>
      </c>
      <c r="AG1018" t="s">
        <v>719</v>
      </c>
      <c r="AH1018" t="s">
        <v>7976</v>
      </c>
      <c r="AI1018" t="s">
        <v>7977</v>
      </c>
      <c r="AJ1018" t="s">
        <v>719</v>
      </c>
      <c r="AK1018">
        <v>1</v>
      </c>
      <c r="AL1018" t="s">
        <v>4474</v>
      </c>
      <c r="AM1018" t="s">
        <v>78</v>
      </c>
      <c r="AN1018">
        <v>180400030901</v>
      </c>
      <c r="AO1018" t="s">
        <v>78</v>
      </c>
      <c r="AP1018" t="s">
        <v>78</v>
      </c>
      <c r="AQ1018" t="s">
        <v>78</v>
      </c>
      <c r="AR1018" t="s">
        <v>4430</v>
      </c>
      <c r="AS1018" t="s">
        <v>4431</v>
      </c>
      <c r="AT1018" t="s">
        <v>78</v>
      </c>
      <c r="AU1018" t="s">
        <v>78</v>
      </c>
      <c r="AV1018" t="s">
        <v>55</v>
      </c>
      <c r="AW1018" t="s">
        <v>78</v>
      </c>
      <c r="AX1018" t="s">
        <v>78</v>
      </c>
      <c r="AY1018" t="s">
        <v>78</v>
      </c>
      <c r="AZ1018" t="s">
        <v>78</v>
      </c>
      <c r="BA1018" t="s">
        <v>78</v>
      </c>
      <c r="BB1018" t="s">
        <v>78</v>
      </c>
      <c r="BC1018" t="s">
        <v>78</v>
      </c>
      <c r="BD1018" t="s">
        <v>55</v>
      </c>
      <c r="BE1018" t="s">
        <v>78</v>
      </c>
      <c r="BF1018" t="s">
        <v>78</v>
      </c>
      <c r="BG1018" t="s">
        <v>78</v>
      </c>
      <c r="BH1018" t="s">
        <v>78</v>
      </c>
      <c r="BI1018" t="s">
        <v>78</v>
      </c>
      <c r="BJ1018" t="s">
        <v>78</v>
      </c>
      <c r="BK1018" t="s">
        <v>78</v>
      </c>
      <c r="BL1018" t="s">
        <v>55</v>
      </c>
      <c r="BM1018" t="s">
        <v>78</v>
      </c>
      <c r="BN1018" t="s">
        <v>55</v>
      </c>
      <c r="BO1018" t="s">
        <v>55</v>
      </c>
      <c r="BP1018" t="s">
        <v>78</v>
      </c>
      <c r="BQ1018" t="s">
        <v>4468</v>
      </c>
      <c r="BR1018">
        <v>1875</v>
      </c>
      <c r="BS1018" s="45">
        <v>39924</v>
      </c>
      <c r="BT1018" s="45">
        <v>39924</v>
      </c>
    </row>
    <row r="1019" spans="1:72" x14ac:dyDescent="0.25">
      <c r="A1019">
        <v>1016</v>
      </c>
      <c r="B1019">
        <v>44516</v>
      </c>
      <c r="C1019">
        <v>53108</v>
      </c>
      <c r="D1019" t="s">
        <v>865</v>
      </c>
      <c r="E1019" t="s">
        <v>7978</v>
      </c>
      <c r="F1019">
        <v>6</v>
      </c>
      <c r="G1019" t="s">
        <v>87</v>
      </c>
      <c r="H1019">
        <v>4</v>
      </c>
      <c r="I1019" t="s">
        <v>4421</v>
      </c>
      <c r="J1019">
        <v>34</v>
      </c>
      <c r="L1019" t="s">
        <v>4435</v>
      </c>
      <c r="M1019" t="s">
        <v>4422</v>
      </c>
      <c r="N1019" t="s">
        <v>4423</v>
      </c>
      <c r="O1019">
        <v>1881561</v>
      </c>
      <c r="P1019">
        <v>6698810</v>
      </c>
      <c r="Q1019">
        <v>2</v>
      </c>
      <c r="R1019">
        <v>38.327800000000003</v>
      </c>
      <c r="S1019">
        <v>-121.5219</v>
      </c>
      <c r="U1019" t="s">
        <v>484</v>
      </c>
      <c r="V1019" t="s">
        <v>87</v>
      </c>
      <c r="W1019" t="s">
        <v>87</v>
      </c>
      <c r="X1019" t="s">
        <v>4538</v>
      </c>
      <c r="Y1019" t="s">
        <v>341</v>
      </c>
      <c r="Z1019" t="s">
        <v>4539</v>
      </c>
      <c r="AA1019" t="s">
        <v>868</v>
      </c>
      <c r="AB1019" t="s">
        <v>1148</v>
      </c>
      <c r="AC1019">
        <v>40729</v>
      </c>
      <c r="AD1019" t="s">
        <v>4476</v>
      </c>
      <c r="AE1019" t="s">
        <v>4558</v>
      </c>
      <c r="AF1019" t="s">
        <v>4559</v>
      </c>
      <c r="AG1019" t="s">
        <v>866</v>
      </c>
      <c r="AH1019" t="s">
        <v>7733</v>
      </c>
      <c r="AI1019" t="s">
        <v>7734</v>
      </c>
      <c r="AJ1019" t="s">
        <v>867</v>
      </c>
      <c r="AK1019">
        <v>1</v>
      </c>
      <c r="AL1019" t="s">
        <v>4538</v>
      </c>
      <c r="AM1019" t="s">
        <v>78</v>
      </c>
      <c r="AN1019">
        <v>180400121002</v>
      </c>
      <c r="AO1019" t="s">
        <v>78</v>
      </c>
      <c r="AP1019">
        <v>266</v>
      </c>
      <c r="AQ1019" t="s">
        <v>78</v>
      </c>
      <c r="AR1019" t="s">
        <v>4430</v>
      </c>
      <c r="AS1019" t="s">
        <v>4431</v>
      </c>
      <c r="AT1019" t="s">
        <v>78</v>
      </c>
      <c r="AU1019" t="s">
        <v>78</v>
      </c>
      <c r="AV1019" t="s">
        <v>78</v>
      </c>
      <c r="AW1019" t="s">
        <v>78</v>
      </c>
      <c r="AX1019" t="s">
        <v>78</v>
      </c>
      <c r="AY1019" t="s">
        <v>78</v>
      </c>
      <c r="AZ1019" t="s">
        <v>78</v>
      </c>
      <c r="BA1019" t="s">
        <v>78</v>
      </c>
      <c r="BB1019" t="s">
        <v>78</v>
      </c>
      <c r="BC1019" t="s">
        <v>78</v>
      </c>
      <c r="BD1019" t="s">
        <v>55</v>
      </c>
      <c r="BE1019" t="s">
        <v>78</v>
      </c>
      <c r="BF1019" t="s">
        <v>78</v>
      </c>
      <c r="BG1019" t="s">
        <v>78</v>
      </c>
      <c r="BH1019" t="s">
        <v>78</v>
      </c>
      <c r="BI1019" t="s">
        <v>78</v>
      </c>
      <c r="BJ1019" t="s">
        <v>78</v>
      </c>
      <c r="BK1019" t="s">
        <v>78</v>
      </c>
      <c r="BL1019" t="s">
        <v>78</v>
      </c>
      <c r="BM1019" t="s">
        <v>78</v>
      </c>
      <c r="BN1019" t="s">
        <v>55</v>
      </c>
      <c r="BO1019" t="s">
        <v>55</v>
      </c>
      <c r="BP1019" t="s">
        <v>78</v>
      </c>
      <c r="BQ1019" t="s">
        <v>4432</v>
      </c>
      <c r="BR1019">
        <v>1925</v>
      </c>
      <c r="BS1019" s="45">
        <v>40287</v>
      </c>
      <c r="BT1019" s="45">
        <v>40729</v>
      </c>
    </row>
    <row r="1020" spans="1:72" x14ac:dyDescent="0.25">
      <c r="A1020">
        <v>1017</v>
      </c>
      <c r="B1020">
        <v>48180</v>
      </c>
      <c r="C1020">
        <v>55593</v>
      </c>
      <c r="D1020" t="s">
        <v>2660</v>
      </c>
      <c r="E1020" t="s">
        <v>7979</v>
      </c>
      <c r="F1020">
        <v>0</v>
      </c>
      <c r="H1020">
        <v>0</v>
      </c>
      <c r="J1020">
        <v>0</v>
      </c>
      <c r="O1020">
        <v>2137808</v>
      </c>
      <c r="P1020">
        <v>6308665</v>
      </c>
      <c r="Q1020">
        <v>3</v>
      </c>
      <c r="R1020">
        <v>37.8628</v>
      </c>
      <c r="S1020">
        <v>-121.3764</v>
      </c>
      <c r="T1020" t="s">
        <v>7980</v>
      </c>
      <c r="U1020" t="s">
        <v>692</v>
      </c>
      <c r="V1020" t="s">
        <v>87</v>
      </c>
      <c r="W1020" t="s">
        <v>87</v>
      </c>
      <c r="X1020" t="s">
        <v>4474</v>
      </c>
      <c r="Y1020" t="s">
        <v>59</v>
      </c>
      <c r="Z1020" t="s">
        <v>4134</v>
      </c>
      <c r="AA1020" t="s">
        <v>2661</v>
      </c>
      <c r="AC1020">
        <v>40956</v>
      </c>
      <c r="AD1020" t="s">
        <v>4476</v>
      </c>
      <c r="AE1020" t="s">
        <v>3435</v>
      </c>
      <c r="AF1020" t="s">
        <v>4927</v>
      </c>
      <c r="AG1020" t="s">
        <v>686</v>
      </c>
      <c r="AH1020" t="s">
        <v>7981</v>
      </c>
      <c r="AJ1020" t="s">
        <v>686</v>
      </c>
      <c r="AK1020">
        <v>1</v>
      </c>
      <c r="AL1020" t="s">
        <v>4474</v>
      </c>
      <c r="AM1020" t="s">
        <v>78</v>
      </c>
      <c r="AN1020">
        <v>180400030906</v>
      </c>
      <c r="AO1020" t="s">
        <v>78</v>
      </c>
      <c r="AP1020" t="s">
        <v>78</v>
      </c>
      <c r="AQ1020" t="s">
        <v>78</v>
      </c>
      <c r="AR1020" t="s">
        <v>4430</v>
      </c>
      <c r="AS1020" t="s">
        <v>4431</v>
      </c>
      <c r="AT1020" t="s">
        <v>78</v>
      </c>
      <c r="AU1020" t="s">
        <v>78</v>
      </c>
      <c r="AV1020" t="s">
        <v>78</v>
      </c>
      <c r="AW1020" t="s">
        <v>78</v>
      </c>
      <c r="AX1020" t="s">
        <v>78</v>
      </c>
      <c r="AY1020" t="s">
        <v>78</v>
      </c>
      <c r="AZ1020" t="s">
        <v>78</v>
      </c>
      <c r="BA1020" t="s">
        <v>78</v>
      </c>
      <c r="BB1020" t="s">
        <v>78</v>
      </c>
      <c r="BC1020" t="s">
        <v>78</v>
      </c>
      <c r="BD1020" t="s">
        <v>55</v>
      </c>
      <c r="BE1020" t="s">
        <v>78</v>
      </c>
      <c r="BF1020" t="s">
        <v>78</v>
      </c>
      <c r="BG1020" t="s">
        <v>78</v>
      </c>
      <c r="BH1020" t="s">
        <v>78</v>
      </c>
      <c r="BI1020" t="s">
        <v>78</v>
      </c>
      <c r="BJ1020" t="s">
        <v>78</v>
      </c>
      <c r="BK1020" t="s">
        <v>78</v>
      </c>
      <c r="BL1020" t="s">
        <v>78</v>
      </c>
      <c r="BM1020" t="s">
        <v>78</v>
      </c>
      <c r="BN1020" t="s">
        <v>55</v>
      </c>
      <c r="BO1020" t="s">
        <v>55</v>
      </c>
      <c r="BP1020" t="s">
        <v>78</v>
      </c>
      <c r="BQ1020" t="s">
        <v>4468</v>
      </c>
      <c r="BR1020">
        <v>1800</v>
      </c>
      <c r="BS1020" s="45">
        <v>40358</v>
      </c>
      <c r="BT1020" s="45">
        <v>40875</v>
      </c>
    </row>
    <row r="1021" spans="1:72" x14ac:dyDescent="0.25">
      <c r="A1021">
        <v>1018</v>
      </c>
      <c r="B1021">
        <v>46696</v>
      </c>
      <c r="C1021">
        <v>54096</v>
      </c>
      <c r="D1021" t="s">
        <v>2401</v>
      </c>
      <c r="E1021" t="s">
        <v>7982</v>
      </c>
      <c r="F1021">
        <v>2</v>
      </c>
      <c r="G1021" t="s">
        <v>87</v>
      </c>
      <c r="H1021">
        <v>5</v>
      </c>
      <c r="I1021" t="s">
        <v>4421</v>
      </c>
      <c r="J1021">
        <v>14</v>
      </c>
      <c r="N1021" t="s">
        <v>4423</v>
      </c>
      <c r="O1021">
        <v>2196292</v>
      </c>
      <c r="P1021">
        <v>6304546</v>
      </c>
      <c r="Q1021">
        <v>3</v>
      </c>
      <c r="R1021">
        <v>38.023299999999999</v>
      </c>
      <c r="S1021">
        <v>-121.3926</v>
      </c>
      <c r="T1021" t="s">
        <v>1373</v>
      </c>
      <c r="U1021" t="s">
        <v>2402</v>
      </c>
      <c r="V1021" t="s">
        <v>87</v>
      </c>
      <c r="W1021" t="s">
        <v>87</v>
      </c>
      <c r="X1021" t="s">
        <v>4474</v>
      </c>
      <c r="Y1021" t="s">
        <v>59</v>
      </c>
      <c r="Z1021" t="s">
        <v>4334</v>
      </c>
      <c r="AA1021" t="s">
        <v>2403</v>
      </c>
      <c r="AB1021" t="s">
        <v>7983</v>
      </c>
      <c r="AC1021">
        <v>40865</v>
      </c>
      <c r="AD1021" t="s">
        <v>4476</v>
      </c>
      <c r="AE1021" t="s">
        <v>3435</v>
      </c>
      <c r="AF1021" t="s">
        <v>4870</v>
      </c>
      <c r="AG1021" t="s">
        <v>2111</v>
      </c>
      <c r="AH1021" t="s">
        <v>7984</v>
      </c>
      <c r="AI1021" t="s">
        <v>7085</v>
      </c>
      <c r="AJ1021" t="s">
        <v>2111</v>
      </c>
      <c r="AK1021">
        <v>1</v>
      </c>
      <c r="AL1021" t="s">
        <v>4474</v>
      </c>
      <c r="AM1021" t="s">
        <v>78</v>
      </c>
      <c r="AN1021">
        <v>180400030504</v>
      </c>
      <c r="AO1021" t="s">
        <v>78</v>
      </c>
      <c r="AP1021">
        <v>91.9</v>
      </c>
      <c r="AQ1021" t="s">
        <v>78</v>
      </c>
      <c r="AR1021" t="s">
        <v>4430</v>
      </c>
      <c r="AS1021" t="s">
        <v>4431</v>
      </c>
      <c r="AT1021" t="s">
        <v>78</v>
      </c>
      <c r="AU1021" t="s">
        <v>78</v>
      </c>
      <c r="AV1021" t="s">
        <v>78</v>
      </c>
      <c r="AW1021" t="s">
        <v>78</v>
      </c>
      <c r="AX1021" t="s">
        <v>78</v>
      </c>
      <c r="AY1021" t="s">
        <v>78</v>
      </c>
      <c r="AZ1021" t="s">
        <v>78</v>
      </c>
      <c r="BA1021" t="s">
        <v>78</v>
      </c>
      <c r="BB1021" t="s">
        <v>78</v>
      </c>
      <c r="BC1021" t="s">
        <v>78</v>
      </c>
      <c r="BD1021" t="s">
        <v>55</v>
      </c>
      <c r="BE1021" t="s">
        <v>78</v>
      </c>
      <c r="BF1021" t="s">
        <v>78</v>
      </c>
      <c r="BG1021" t="s">
        <v>78</v>
      </c>
      <c r="BH1021" t="s">
        <v>78</v>
      </c>
      <c r="BI1021" t="s">
        <v>78</v>
      </c>
      <c r="BJ1021" t="s">
        <v>78</v>
      </c>
      <c r="BK1021" t="s">
        <v>78</v>
      </c>
      <c r="BL1021" t="s">
        <v>78</v>
      </c>
      <c r="BM1021" t="s">
        <v>78</v>
      </c>
      <c r="BN1021" t="s">
        <v>55</v>
      </c>
      <c r="BO1021" t="s">
        <v>55</v>
      </c>
      <c r="BP1021" t="s">
        <v>78</v>
      </c>
      <c r="BQ1021" t="s">
        <v>4468</v>
      </c>
      <c r="BR1021">
        <v>1800</v>
      </c>
      <c r="BS1021" s="45">
        <v>40359</v>
      </c>
      <c r="BT1021" s="45">
        <v>40865</v>
      </c>
    </row>
    <row r="1022" spans="1:72" x14ac:dyDescent="0.25">
      <c r="A1022">
        <v>1019</v>
      </c>
      <c r="B1022">
        <v>47167</v>
      </c>
      <c r="C1022">
        <v>54321</v>
      </c>
      <c r="D1022" t="s">
        <v>2762</v>
      </c>
      <c r="E1022" t="s">
        <v>7985</v>
      </c>
      <c r="F1022">
        <v>2</v>
      </c>
      <c r="G1022" t="s">
        <v>87</v>
      </c>
      <c r="H1022">
        <v>5</v>
      </c>
      <c r="I1022" t="s">
        <v>4421</v>
      </c>
      <c r="J1022">
        <v>8</v>
      </c>
      <c r="N1022" t="s">
        <v>4423</v>
      </c>
      <c r="O1022">
        <v>2202236</v>
      </c>
      <c r="P1022">
        <v>6290221</v>
      </c>
      <c r="Q1022">
        <v>3</v>
      </c>
      <c r="R1022">
        <v>38.039200000000001</v>
      </c>
      <c r="S1022">
        <v>-121.4426</v>
      </c>
      <c r="T1022" t="s">
        <v>1634</v>
      </c>
      <c r="U1022" t="s">
        <v>1791</v>
      </c>
      <c r="V1022" t="s">
        <v>87</v>
      </c>
      <c r="W1022" t="s">
        <v>87</v>
      </c>
      <c r="X1022" t="s">
        <v>4474</v>
      </c>
      <c r="Y1022" t="s">
        <v>59</v>
      </c>
      <c r="Z1022" t="s">
        <v>4334</v>
      </c>
      <c r="AA1022" t="s">
        <v>2752</v>
      </c>
      <c r="AB1022" t="s">
        <v>7986</v>
      </c>
      <c r="AC1022">
        <v>40898</v>
      </c>
      <c r="AD1022" t="s">
        <v>4476</v>
      </c>
      <c r="AE1022" t="s">
        <v>3435</v>
      </c>
      <c r="AF1022" t="s">
        <v>4870</v>
      </c>
      <c r="AG1022" t="s">
        <v>2750</v>
      </c>
      <c r="AH1022" t="s">
        <v>7987</v>
      </c>
      <c r="AI1022" t="s">
        <v>7120</v>
      </c>
      <c r="AJ1022" t="s">
        <v>2751</v>
      </c>
      <c r="AK1022">
        <v>1</v>
      </c>
      <c r="AL1022" t="s">
        <v>4474</v>
      </c>
      <c r="AM1022" t="s">
        <v>78</v>
      </c>
      <c r="AN1022">
        <v>180400030504</v>
      </c>
      <c r="AO1022" t="s">
        <v>78</v>
      </c>
      <c r="AP1022">
        <v>67.7</v>
      </c>
      <c r="AQ1022" t="s">
        <v>78</v>
      </c>
      <c r="AR1022" t="s">
        <v>4430</v>
      </c>
      <c r="AS1022" t="s">
        <v>4431</v>
      </c>
      <c r="AT1022" t="s">
        <v>78</v>
      </c>
      <c r="AU1022" t="s">
        <v>78</v>
      </c>
      <c r="AV1022" t="s">
        <v>78</v>
      </c>
      <c r="AW1022" t="s">
        <v>78</v>
      </c>
      <c r="AX1022" t="s">
        <v>78</v>
      </c>
      <c r="AY1022" t="s">
        <v>78</v>
      </c>
      <c r="AZ1022" t="s">
        <v>78</v>
      </c>
      <c r="BA1022" t="s">
        <v>78</v>
      </c>
      <c r="BB1022" t="s">
        <v>78</v>
      </c>
      <c r="BC1022" t="s">
        <v>78</v>
      </c>
      <c r="BD1022" t="s">
        <v>55</v>
      </c>
      <c r="BE1022" t="s">
        <v>78</v>
      </c>
      <c r="BF1022" t="s">
        <v>78</v>
      </c>
      <c r="BG1022" t="s">
        <v>78</v>
      </c>
      <c r="BH1022" t="s">
        <v>78</v>
      </c>
      <c r="BI1022" t="s">
        <v>78</v>
      </c>
      <c r="BJ1022" t="s">
        <v>78</v>
      </c>
      <c r="BK1022" t="s">
        <v>78</v>
      </c>
      <c r="BL1022" t="s">
        <v>78</v>
      </c>
      <c r="BM1022" t="s">
        <v>78</v>
      </c>
      <c r="BN1022" t="s">
        <v>55</v>
      </c>
      <c r="BO1022" t="s">
        <v>55</v>
      </c>
      <c r="BP1022" t="s">
        <v>78</v>
      </c>
      <c r="BQ1022" t="s">
        <v>4468</v>
      </c>
      <c r="BR1022">
        <v>1800</v>
      </c>
      <c r="BS1022" s="45">
        <v>40359</v>
      </c>
      <c r="BT1022" s="45">
        <v>40892</v>
      </c>
    </row>
    <row r="1023" spans="1:72" x14ac:dyDescent="0.25">
      <c r="A1023">
        <v>1020</v>
      </c>
      <c r="B1023">
        <v>48189</v>
      </c>
      <c r="C1023">
        <v>55609</v>
      </c>
      <c r="D1023" t="s">
        <v>2666</v>
      </c>
      <c r="E1023" t="s">
        <v>7988</v>
      </c>
      <c r="F1023">
        <v>1</v>
      </c>
      <c r="G1023" t="s">
        <v>87</v>
      </c>
      <c r="H1023">
        <v>4</v>
      </c>
      <c r="I1023" t="s">
        <v>4421</v>
      </c>
      <c r="J1023">
        <v>26</v>
      </c>
      <c r="L1023" t="s">
        <v>4448</v>
      </c>
      <c r="M1023" t="s">
        <v>4448</v>
      </c>
      <c r="N1023" t="s">
        <v>4423</v>
      </c>
      <c r="O1023">
        <v>2155840</v>
      </c>
      <c r="P1023">
        <v>6270301</v>
      </c>
      <c r="Q1023">
        <v>3</v>
      </c>
      <c r="R1023">
        <v>37.911200000000001</v>
      </c>
      <c r="S1023">
        <v>-121.51</v>
      </c>
      <c r="T1023" t="s">
        <v>1373</v>
      </c>
      <c r="U1023" t="s">
        <v>692</v>
      </c>
      <c r="V1023" t="s">
        <v>87</v>
      </c>
      <c r="W1023" t="s">
        <v>87</v>
      </c>
      <c r="X1023" t="s">
        <v>4474</v>
      </c>
      <c r="Y1023" t="s">
        <v>59</v>
      </c>
      <c r="Z1023" t="s">
        <v>4242</v>
      </c>
      <c r="AC1023">
        <v>40956</v>
      </c>
      <c r="AD1023" t="s">
        <v>4476</v>
      </c>
      <c r="AE1023" t="s">
        <v>3435</v>
      </c>
      <c r="AF1023" t="s">
        <v>4884</v>
      </c>
      <c r="AG1023" t="s">
        <v>2667</v>
      </c>
      <c r="AH1023" t="s">
        <v>7989</v>
      </c>
      <c r="AI1023" t="s">
        <v>7990</v>
      </c>
      <c r="AJ1023" t="s">
        <v>2667</v>
      </c>
      <c r="AK1023">
        <v>1</v>
      </c>
      <c r="AL1023" t="s">
        <v>4474</v>
      </c>
      <c r="AM1023" t="s">
        <v>78</v>
      </c>
      <c r="AN1023">
        <v>180400030503</v>
      </c>
      <c r="AO1023" t="s">
        <v>78</v>
      </c>
      <c r="AP1023">
        <v>566</v>
      </c>
      <c r="AQ1023" t="s">
        <v>78</v>
      </c>
      <c r="AR1023" t="s">
        <v>4430</v>
      </c>
      <c r="AS1023" t="s">
        <v>4431</v>
      </c>
      <c r="AT1023" t="s">
        <v>78</v>
      </c>
      <c r="AU1023" t="s">
        <v>78</v>
      </c>
      <c r="AV1023" t="s">
        <v>78</v>
      </c>
      <c r="AW1023" t="s">
        <v>78</v>
      </c>
      <c r="AX1023" t="s">
        <v>78</v>
      </c>
      <c r="AY1023" t="s">
        <v>78</v>
      </c>
      <c r="AZ1023" t="s">
        <v>78</v>
      </c>
      <c r="BA1023" t="s">
        <v>78</v>
      </c>
      <c r="BB1023" t="s">
        <v>78</v>
      </c>
      <c r="BC1023" t="s">
        <v>78</v>
      </c>
      <c r="BD1023" t="s">
        <v>55</v>
      </c>
      <c r="BE1023" t="s">
        <v>78</v>
      </c>
      <c r="BF1023" t="s">
        <v>78</v>
      </c>
      <c r="BG1023" t="s">
        <v>78</v>
      </c>
      <c r="BH1023" t="s">
        <v>78</v>
      </c>
      <c r="BI1023" t="s">
        <v>78</v>
      </c>
      <c r="BJ1023" t="s">
        <v>78</v>
      </c>
      <c r="BK1023" t="s">
        <v>78</v>
      </c>
      <c r="BL1023" t="s">
        <v>78</v>
      </c>
      <c r="BM1023" t="s">
        <v>78</v>
      </c>
      <c r="BN1023" t="s">
        <v>55</v>
      </c>
      <c r="BO1023" t="s">
        <v>55</v>
      </c>
      <c r="BP1023" t="s">
        <v>78</v>
      </c>
      <c r="BQ1023" t="s">
        <v>4468</v>
      </c>
      <c r="BR1023">
        <v>1800</v>
      </c>
      <c r="BS1023" s="45">
        <v>40358</v>
      </c>
      <c r="BT1023" s="45">
        <v>40875</v>
      </c>
    </row>
    <row r="1024" spans="1:72" x14ac:dyDescent="0.25">
      <c r="A1024">
        <v>1021</v>
      </c>
      <c r="B1024">
        <v>46705</v>
      </c>
      <c r="C1024">
        <v>54107</v>
      </c>
      <c r="D1024" t="s">
        <v>2550</v>
      </c>
      <c r="E1024" t="s">
        <v>7991</v>
      </c>
      <c r="F1024">
        <v>0</v>
      </c>
      <c r="H1024">
        <v>0</v>
      </c>
      <c r="J1024">
        <v>0</v>
      </c>
      <c r="O1024">
        <v>2182356</v>
      </c>
      <c r="P1024">
        <v>6289386</v>
      </c>
      <c r="Q1024">
        <v>3</v>
      </c>
      <c r="R1024">
        <v>37.9846</v>
      </c>
      <c r="S1024">
        <v>-121.4448</v>
      </c>
      <c r="T1024" t="s">
        <v>1373</v>
      </c>
      <c r="U1024" t="s">
        <v>2553</v>
      </c>
      <c r="V1024" t="s">
        <v>87</v>
      </c>
      <c r="W1024" t="s">
        <v>87</v>
      </c>
      <c r="X1024" t="s">
        <v>4474</v>
      </c>
      <c r="Y1024" t="s">
        <v>59</v>
      </c>
      <c r="Z1024" t="s">
        <v>4853</v>
      </c>
      <c r="AA1024" t="s">
        <v>2554</v>
      </c>
      <c r="AC1024">
        <v>42426</v>
      </c>
      <c r="AD1024" t="s">
        <v>4476</v>
      </c>
      <c r="AE1024" t="s">
        <v>3435</v>
      </c>
      <c r="AF1024" t="s">
        <v>4870</v>
      </c>
      <c r="AG1024" t="s">
        <v>2551</v>
      </c>
      <c r="AH1024" t="s">
        <v>7992</v>
      </c>
      <c r="AJ1024" t="s">
        <v>7993</v>
      </c>
      <c r="AK1024">
        <v>1</v>
      </c>
      <c r="AL1024" t="s">
        <v>4474</v>
      </c>
      <c r="AM1024" t="s">
        <v>78</v>
      </c>
      <c r="AN1024">
        <v>180400030502</v>
      </c>
      <c r="AO1024" t="s">
        <v>78</v>
      </c>
      <c r="AP1024">
        <v>225</v>
      </c>
      <c r="AQ1024" t="s">
        <v>78</v>
      </c>
      <c r="AR1024" t="s">
        <v>4430</v>
      </c>
      <c r="AS1024" t="s">
        <v>4431</v>
      </c>
      <c r="AT1024" t="s">
        <v>78</v>
      </c>
      <c r="AU1024" t="s">
        <v>78</v>
      </c>
      <c r="AV1024" t="s">
        <v>78</v>
      </c>
      <c r="AW1024" t="s">
        <v>78</v>
      </c>
      <c r="AX1024" t="s">
        <v>78</v>
      </c>
      <c r="AY1024" t="s">
        <v>78</v>
      </c>
      <c r="AZ1024" t="s">
        <v>78</v>
      </c>
      <c r="BA1024" t="s">
        <v>78</v>
      </c>
      <c r="BB1024" t="s">
        <v>78</v>
      </c>
      <c r="BC1024" t="s">
        <v>78</v>
      </c>
      <c r="BD1024" t="s">
        <v>55</v>
      </c>
      <c r="BE1024" t="s">
        <v>78</v>
      </c>
      <c r="BF1024" t="s">
        <v>78</v>
      </c>
      <c r="BG1024" t="s">
        <v>78</v>
      </c>
      <c r="BH1024" t="s">
        <v>78</v>
      </c>
      <c r="BI1024" t="s">
        <v>78</v>
      </c>
      <c r="BJ1024" t="s">
        <v>78</v>
      </c>
      <c r="BK1024" t="s">
        <v>78</v>
      </c>
      <c r="BL1024" t="s">
        <v>78</v>
      </c>
      <c r="BM1024" t="s">
        <v>78</v>
      </c>
      <c r="BN1024" t="s">
        <v>55</v>
      </c>
      <c r="BO1024" t="s">
        <v>55</v>
      </c>
      <c r="BP1024" t="s">
        <v>78</v>
      </c>
      <c r="BQ1024" t="s">
        <v>4468</v>
      </c>
      <c r="BR1024">
        <v>1800</v>
      </c>
      <c r="BS1024" s="45">
        <v>40351</v>
      </c>
      <c r="BT1024" s="45">
        <v>40865</v>
      </c>
    </row>
    <row r="1025" spans="1:72" x14ac:dyDescent="0.25">
      <c r="A1025">
        <v>1022</v>
      </c>
      <c r="B1025">
        <v>53972</v>
      </c>
      <c r="C1025">
        <v>57802</v>
      </c>
      <c r="D1025" t="s">
        <v>3906</v>
      </c>
      <c r="E1025" t="s">
        <v>7994</v>
      </c>
      <c r="F1025">
        <v>0</v>
      </c>
      <c r="H1025">
        <v>0</v>
      </c>
      <c r="J1025">
        <v>0</v>
      </c>
      <c r="O1025">
        <v>1884099</v>
      </c>
      <c r="P1025">
        <v>6675940</v>
      </c>
      <c r="Q1025">
        <v>2</v>
      </c>
      <c r="R1025">
        <v>38.335099999999997</v>
      </c>
      <c r="S1025">
        <v>-121.6016</v>
      </c>
      <c r="T1025" t="s">
        <v>137</v>
      </c>
      <c r="U1025" t="s">
        <v>1551</v>
      </c>
      <c r="V1025" t="s">
        <v>87</v>
      </c>
      <c r="W1025" t="s">
        <v>87</v>
      </c>
      <c r="X1025" t="s">
        <v>4538</v>
      </c>
      <c r="Y1025" t="s">
        <v>170</v>
      </c>
      <c r="Z1025" t="s">
        <v>4539</v>
      </c>
      <c r="AC1025">
        <v>41345</v>
      </c>
      <c r="AD1025" t="s">
        <v>4476</v>
      </c>
      <c r="AE1025" t="s">
        <v>4540</v>
      </c>
      <c r="AF1025" t="s">
        <v>4546</v>
      </c>
      <c r="AG1025" t="s">
        <v>3907</v>
      </c>
      <c r="AH1025" t="s">
        <v>7995</v>
      </c>
      <c r="AJ1025" t="s">
        <v>3907</v>
      </c>
      <c r="AK1025">
        <v>1</v>
      </c>
      <c r="AL1025" t="s">
        <v>4538</v>
      </c>
      <c r="AM1025" t="s">
        <v>78</v>
      </c>
      <c r="AN1025">
        <v>180201630606</v>
      </c>
      <c r="AO1025" t="s">
        <v>78</v>
      </c>
      <c r="AP1025">
        <v>450</v>
      </c>
      <c r="AQ1025" t="s">
        <v>78</v>
      </c>
      <c r="AR1025" t="s">
        <v>4430</v>
      </c>
      <c r="AS1025" t="s">
        <v>4431</v>
      </c>
      <c r="AT1025" t="s">
        <v>78</v>
      </c>
      <c r="AU1025" t="s">
        <v>78</v>
      </c>
      <c r="AV1025" t="s">
        <v>78</v>
      </c>
      <c r="AW1025" t="s">
        <v>78</v>
      </c>
      <c r="AX1025" t="s">
        <v>78</v>
      </c>
      <c r="AY1025" t="s">
        <v>78</v>
      </c>
      <c r="AZ1025" t="s">
        <v>78</v>
      </c>
      <c r="BA1025" t="s">
        <v>78</v>
      </c>
      <c r="BB1025" t="s">
        <v>78</v>
      </c>
      <c r="BC1025" t="s">
        <v>78</v>
      </c>
      <c r="BD1025" t="s">
        <v>55</v>
      </c>
      <c r="BE1025" t="s">
        <v>78</v>
      </c>
      <c r="BF1025" t="s">
        <v>78</v>
      </c>
      <c r="BG1025" t="s">
        <v>78</v>
      </c>
      <c r="BH1025" t="s">
        <v>78</v>
      </c>
      <c r="BI1025" t="s">
        <v>78</v>
      </c>
      <c r="BJ1025" t="s">
        <v>78</v>
      </c>
      <c r="BK1025" t="s">
        <v>78</v>
      </c>
      <c r="BL1025" t="s">
        <v>78</v>
      </c>
      <c r="BM1025" t="s">
        <v>78</v>
      </c>
      <c r="BN1025" t="s">
        <v>55</v>
      </c>
      <c r="BO1025" t="s">
        <v>78</v>
      </c>
      <c r="BP1025" t="s">
        <v>78</v>
      </c>
      <c r="BQ1025" t="s">
        <v>4432</v>
      </c>
      <c r="BR1025">
        <v>1800</v>
      </c>
      <c r="BS1025" s="45">
        <v>40358</v>
      </c>
      <c r="BT1025" s="45">
        <v>41134</v>
      </c>
    </row>
    <row r="1026" spans="1:72" x14ac:dyDescent="0.25">
      <c r="A1026">
        <v>1023</v>
      </c>
      <c r="B1026">
        <v>48392</v>
      </c>
      <c r="C1026">
        <v>54505</v>
      </c>
      <c r="D1026" t="s">
        <v>3709</v>
      </c>
      <c r="E1026" t="s">
        <v>7996</v>
      </c>
      <c r="F1026">
        <v>8</v>
      </c>
      <c r="G1026" t="s">
        <v>87</v>
      </c>
      <c r="H1026">
        <v>3</v>
      </c>
      <c r="I1026" t="s">
        <v>4421</v>
      </c>
      <c r="J1026">
        <v>24</v>
      </c>
      <c r="L1026" t="s">
        <v>4422</v>
      </c>
      <c r="M1026" t="s">
        <v>4422</v>
      </c>
      <c r="N1026" t="s">
        <v>4423</v>
      </c>
      <c r="O1026">
        <v>1955120</v>
      </c>
      <c r="P1026">
        <v>6679152</v>
      </c>
      <c r="Q1026">
        <v>2</v>
      </c>
      <c r="R1026">
        <v>38.53</v>
      </c>
      <c r="S1026">
        <v>-121.58929999999999</v>
      </c>
      <c r="T1026" t="s">
        <v>216</v>
      </c>
      <c r="U1026" t="s">
        <v>3712</v>
      </c>
      <c r="V1026" t="s">
        <v>87</v>
      </c>
      <c r="W1026" t="s">
        <v>87</v>
      </c>
      <c r="X1026" t="s">
        <v>4538</v>
      </c>
      <c r="Y1026" t="s">
        <v>170</v>
      </c>
      <c r="Z1026" t="s">
        <v>4657</v>
      </c>
      <c r="AA1026" t="s">
        <v>7997</v>
      </c>
      <c r="AB1026" t="s">
        <v>7998</v>
      </c>
      <c r="AC1026">
        <v>41744</v>
      </c>
      <c r="AD1026" t="s">
        <v>4476</v>
      </c>
      <c r="AE1026" t="s">
        <v>4540</v>
      </c>
      <c r="AF1026" t="s">
        <v>5494</v>
      </c>
      <c r="AG1026" t="s">
        <v>3710</v>
      </c>
      <c r="AH1026" t="s">
        <v>7999</v>
      </c>
      <c r="AI1026" t="s">
        <v>8000</v>
      </c>
      <c r="AJ1026" t="s">
        <v>3710</v>
      </c>
      <c r="AK1026">
        <v>1</v>
      </c>
      <c r="AL1026" t="s">
        <v>4538</v>
      </c>
      <c r="AM1026" t="s">
        <v>78</v>
      </c>
      <c r="AN1026">
        <v>180201630302</v>
      </c>
      <c r="AO1026" t="s">
        <v>78</v>
      </c>
      <c r="AP1026">
        <v>213</v>
      </c>
      <c r="AQ1026" t="s">
        <v>78</v>
      </c>
      <c r="AR1026" t="s">
        <v>4430</v>
      </c>
      <c r="AS1026" t="s">
        <v>4431</v>
      </c>
      <c r="AT1026" t="s">
        <v>78</v>
      </c>
      <c r="AU1026" t="s">
        <v>78</v>
      </c>
      <c r="AV1026" t="s">
        <v>78</v>
      </c>
      <c r="AW1026" t="s">
        <v>78</v>
      </c>
      <c r="AX1026" t="s">
        <v>78</v>
      </c>
      <c r="AY1026" t="s">
        <v>78</v>
      </c>
      <c r="AZ1026" t="s">
        <v>78</v>
      </c>
      <c r="BA1026" t="s">
        <v>78</v>
      </c>
      <c r="BB1026" t="s">
        <v>78</v>
      </c>
      <c r="BC1026" t="s">
        <v>78</v>
      </c>
      <c r="BD1026" t="s">
        <v>55</v>
      </c>
      <c r="BE1026" t="s">
        <v>78</v>
      </c>
      <c r="BF1026" t="s">
        <v>78</v>
      </c>
      <c r="BG1026" t="s">
        <v>78</v>
      </c>
      <c r="BH1026" t="s">
        <v>78</v>
      </c>
      <c r="BI1026" t="s">
        <v>78</v>
      </c>
      <c r="BJ1026" t="s">
        <v>78</v>
      </c>
      <c r="BK1026" t="s">
        <v>78</v>
      </c>
      <c r="BL1026" t="s">
        <v>78</v>
      </c>
      <c r="BM1026" t="s">
        <v>78</v>
      </c>
      <c r="BN1026" t="s">
        <v>55</v>
      </c>
      <c r="BO1026" t="s">
        <v>78</v>
      </c>
      <c r="BP1026" t="s">
        <v>78</v>
      </c>
      <c r="BQ1026" t="s">
        <v>4432</v>
      </c>
      <c r="BR1026">
        <v>1870</v>
      </c>
      <c r="BS1026" s="45">
        <v>40729</v>
      </c>
      <c r="BT1026" s="45">
        <v>40898</v>
      </c>
    </row>
    <row r="1027" spans="1:72" x14ac:dyDescent="0.25">
      <c r="A1027">
        <v>1024</v>
      </c>
      <c r="B1027">
        <v>47822</v>
      </c>
      <c r="C1027">
        <v>54800</v>
      </c>
      <c r="D1027" t="s">
        <v>3619</v>
      </c>
      <c r="E1027" t="s">
        <v>8001</v>
      </c>
      <c r="F1027">
        <v>4</v>
      </c>
      <c r="G1027" t="s">
        <v>87</v>
      </c>
      <c r="H1027">
        <v>5</v>
      </c>
      <c r="I1027" t="s">
        <v>4421</v>
      </c>
      <c r="J1027">
        <v>0</v>
      </c>
      <c r="L1027" t="s">
        <v>4434</v>
      </c>
      <c r="M1027" t="s">
        <v>4422</v>
      </c>
      <c r="N1027" t="s">
        <v>4423</v>
      </c>
      <c r="O1027">
        <v>2250889</v>
      </c>
      <c r="P1027">
        <v>6289417</v>
      </c>
      <c r="Q1027">
        <v>3</v>
      </c>
      <c r="R1027">
        <v>38.172800000000002</v>
      </c>
      <c r="S1027">
        <v>-121.44710000000001</v>
      </c>
      <c r="T1027" t="s">
        <v>325</v>
      </c>
      <c r="U1027" t="s">
        <v>324</v>
      </c>
      <c r="V1027" t="s">
        <v>87</v>
      </c>
      <c r="W1027" t="s">
        <v>87</v>
      </c>
      <c r="X1027" t="s">
        <v>4474</v>
      </c>
      <c r="Y1027" t="s">
        <v>59</v>
      </c>
      <c r="Z1027" t="s">
        <v>4859</v>
      </c>
      <c r="AA1027" t="s">
        <v>3610</v>
      </c>
      <c r="AB1027" t="s">
        <v>69</v>
      </c>
      <c r="AC1027">
        <v>40941</v>
      </c>
      <c r="AD1027" t="s">
        <v>4476</v>
      </c>
      <c r="AE1027" t="s">
        <v>4558</v>
      </c>
      <c r="AF1027" t="s">
        <v>324</v>
      </c>
      <c r="AG1027" t="s">
        <v>3581</v>
      </c>
      <c r="AH1027" t="s">
        <v>8002</v>
      </c>
      <c r="AI1027" t="s">
        <v>6699</v>
      </c>
      <c r="AJ1027" t="s">
        <v>3581</v>
      </c>
      <c r="AK1027">
        <v>1</v>
      </c>
      <c r="AL1027" t="s">
        <v>4474</v>
      </c>
      <c r="AM1027" t="s">
        <v>78</v>
      </c>
      <c r="AN1027">
        <v>180400121103</v>
      </c>
      <c r="AO1027" t="s">
        <v>78</v>
      </c>
      <c r="AP1027">
        <v>288</v>
      </c>
      <c r="AQ1027" t="s">
        <v>78</v>
      </c>
      <c r="AR1027" t="s">
        <v>4430</v>
      </c>
      <c r="AS1027" t="s">
        <v>4431</v>
      </c>
      <c r="AT1027" t="s">
        <v>78</v>
      </c>
      <c r="AU1027" t="s">
        <v>78</v>
      </c>
      <c r="AV1027" t="s">
        <v>78</v>
      </c>
      <c r="AW1027" t="s">
        <v>78</v>
      </c>
      <c r="AX1027" t="s">
        <v>78</v>
      </c>
      <c r="AY1027" t="s">
        <v>78</v>
      </c>
      <c r="AZ1027" t="s">
        <v>78</v>
      </c>
      <c r="BA1027" t="s">
        <v>78</v>
      </c>
      <c r="BB1027" t="s">
        <v>78</v>
      </c>
      <c r="BC1027" t="s">
        <v>78</v>
      </c>
      <c r="BD1027" t="s">
        <v>55</v>
      </c>
      <c r="BE1027" t="s">
        <v>78</v>
      </c>
      <c r="BF1027" t="s">
        <v>78</v>
      </c>
      <c r="BG1027" t="s">
        <v>78</v>
      </c>
      <c r="BH1027" t="s">
        <v>78</v>
      </c>
      <c r="BI1027" t="s">
        <v>78</v>
      </c>
      <c r="BJ1027" t="s">
        <v>78</v>
      </c>
      <c r="BK1027" t="s">
        <v>78</v>
      </c>
      <c r="BL1027" t="s">
        <v>78</v>
      </c>
      <c r="BM1027" t="s">
        <v>78</v>
      </c>
      <c r="BN1027" t="s">
        <v>55</v>
      </c>
      <c r="BO1027" t="s">
        <v>55</v>
      </c>
      <c r="BP1027" t="s">
        <v>78</v>
      </c>
      <c r="BQ1027" t="s">
        <v>4468</v>
      </c>
      <c r="BR1027">
        <v>1800</v>
      </c>
      <c r="BS1027" s="45">
        <v>40365</v>
      </c>
      <c r="BT1027" s="45">
        <v>40906</v>
      </c>
    </row>
    <row r="1028" spans="1:72" x14ac:dyDescent="0.25">
      <c r="A1028">
        <v>1025</v>
      </c>
      <c r="B1028">
        <v>46280</v>
      </c>
      <c r="C1028">
        <v>53656</v>
      </c>
      <c r="D1028" t="s">
        <v>1726</v>
      </c>
      <c r="E1028" t="s">
        <v>8003</v>
      </c>
      <c r="F1028">
        <v>0</v>
      </c>
      <c r="H1028">
        <v>0</v>
      </c>
      <c r="J1028">
        <v>0</v>
      </c>
      <c r="O1028">
        <v>2106745</v>
      </c>
      <c r="P1028">
        <v>6304615</v>
      </c>
      <c r="Q1028">
        <v>3</v>
      </c>
      <c r="R1028">
        <v>37.7774</v>
      </c>
      <c r="S1028">
        <v>-121.38939999999999</v>
      </c>
      <c r="T1028" t="s">
        <v>1373</v>
      </c>
      <c r="U1028" t="s">
        <v>1729</v>
      </c>
      <c r="V1028" t="s">
        <v>87</v>
      </c>
      <c r="W1028" t="s">
        <v>87</v>
      </c>
      <c r="X1028" t="s">
        <v>4474</v>
      </c>
      <c r="Y1028" t="s">
        <v>59</v>
      </c>
      <c r="Z1028" t="s">
        <v>4134</v>
      </c>
      <c r="AA1028" t="s">
        <v>1730</v>
      </c>
      <c r="AB1028" t="s">
        <v>7587</v>
      </c>
      <c r="AC1028">
        <v>40830</v>
      </c>
      <c r="AD1028" t="s">
        <v>4476</v>
      </c>
      <c r="AE1028" t="s">
        <v>3435</v>
      </c>
      <c r="AF1028" t="s">
        <v>5052</v>
      </c>
      <c r="AG1028" t="s">
        <v>1727</v>
      </c>
      <c r="AH1028" t="s">
        <v>6702</v>
      </c>
      <c r="AJ1028" t="s">
        <v>8004</v>
      </c>
      <c r="AK1028">
        <v>1</v>
      </c>
      <c r="AL1028" t="s">
        <v>4474</v>
      </c>
      <c r="AM1028" t="s">
        <v>78</v>
      </c>
      <c r="AN1028">
        <v>180400030601</v>
      </c>
      <c r="AO1028" t="s">
        <v>78</v>
      </c>
      <c r="AP1028">
        <v>214.7</v>
      </c>
      <c r="AQ1028" t="s">
        <v>78</v>
      </c>
      <c r="AR1028" t="s">
        <v>4430</v>
      </c>
      <c r="AS1028" t="s">
        <v>4431</v>
      </c>
      <c r="AT1028" t="s">
        <v>78</v>
      </c>
      <c r="AU1028" t="s">
        <v>78</v>
      </c>
      <c r="AV1028" t="s">
        <v>78</v>
      </c>
      <c r="AW1028" t="s">
        <v>78</v>
      </c>
      <c r="AX1028" t="s">
        <v>78</v>
      </c>
      <c r="AY1028" t="s">
        <v>78</v>
      </c>
      <c r="AZ1028" t="s">
        <v>78</v>
      </c>
      <c r="BA1028" t="s">
        <v>78</v>
      </c>
      <c r="BB1028" t="s">
        <v>78</v>
      </c>
      <c r="BC1028" t="s">
        <v>78</v>
      </c>
      <c r="BD1028" t="s">
        <v>55</v>
      </c>
      <c r="BE1028" t="s">
        <v>78</v>
      </c>
      <c r="BF1028" t="s">
        <v>78</v>
      </c>
      <c r="BG1028" t="s">
        <v>78</v>
      </c>
      <c r="BH1028" t="s">
        <v>78</v>
      </c>
      <c r="BI1028" t="s">
        <v>78</v>
      </c>
      <c r="BJ1028" t="s">
        <v>78</v>
      </c>
      <c r="BK1028" t="s">
        <v>78</v>
      </c>
      <c r="BL1028" t="s">
        <v>78</v>
      </c>
      <c r="BM1028" t="s">
        <v>78</v>
      </c>
      <c r="BN1028" t="s">
        <v>55</v>
      </c>
      <c r="BO1028" t="s">
        <v>55</v>
      </c>
      <c r="BP1028" t="s">
        <v>78</v>
      </c>
      <c r="BQ1028" t="s">
        <v>4468</v>
      </c>
      <c r="BR1028">
        <v>1800</v>
      </c>
      <c r="BS1028" s="45">
        <v>40353</v>
      </c>
      <c r="BT1028" s="45">
        <v>40830</v>
      </c>
    </row>
    <row r="1029" spans="1:72" x14ac:dyDescent="0.25">
      <c r="A1029">
        <v>1026</v>
      </c>
      <c r="B1029">
        <v>43339</v>
      </c>
      <c r="C1029">
        <v>52006</v>
      </c>
      <c r="D1029" t="s">
        <v>1006</v>
      </c>
      <c r="E1029" t="s">
        <v>8005</v>
      </c>
      <c r="F1029">
        <v>3</v>
      </c>
      <c r="G1029" t="s">
        <v>87</v>
      </c>
      <c r="H1029">
        <v>5</v>
      </c>
      <c r="I1029" t="s">
        <v>4421</v>
      </c>
      <c r="J1029">
        <v>27</v>
      </c>
      <c r="L1029" t="s">
        <v>4434</v>
      </c>
      <c r="N1029" t="s">
        <v>4423</v>
      </c>
      <c r="O1029">
        <v>2215543</v>
      </c>
      <c r="P1029">
        <v>6298277</v>
      </c>
      <c r="Q1029">
        <v>3</v>
      </c>
      <c r="R1029">
        <v>38.076000000000001</v>
      </c>
      <c r="S1029">
        <v>-121.41500000000001</v>
      </c>
      <c r="U1029" t="s">
        <v>1009</v>
      </c>
      <c r="V1029" t="s">
        <v>87</v>
      </c>
      <c r="W1029" t="s">
        <v>87</v>
      </c>
      <c r="X1029" t="s">
        <v>4474</v>
      </c>
      <c r="Y1029" t="s">
        <v>59</v>
      </c>
      <c r="Z1029" t="s">
        <v>4334</v>
      </c>
      <c r="AA1029" t="s">
        <v>1010</v>
      </c>
      <c r="AB1029" t="s">
        <v>5575</v>
      </c>
      <c r="AC1029">
        <v>40423</v>
      </c>
      <c r="AD1029" t="s">
        <v>4476</v>
      </c>
      <c r="AE1029" t="s">
        <v>3435</v>
      </c>
      <c r="AF1029" t="s">
        <v>4891</v>
      </c>
      <c r="AG1029" t="s">
        <v>1007</v>
      </c>
      <c r="AH1029" t="s">
        <v>8006</v>
      </c>
      <c r="AI1029" t="s">
        <v>8007</v>
      </c>
      <c r="AJ1029" t="s">
        <v>8008</v>
      </c>
      <c r="AK1029">
        <v>1</v>
      </c>
      <c r="AL1029" t="s">
        <v>4474</v>
      </c>
      <c r="AM1029" t="s">
        <v>78</v>
      </c>
      <c r="AN1029">
        <v>180400030902</v>
      </c>
      <c r="AO1029" t="s">
        <v>78</v>
      </c>
      <c r="AP1029">
        <v>80</v>
      </c>
      <c r="AQ1029" t="s">
        <v>78</v>
      </c>
      <c r="AR1029" t="s">
        <v>4430</v>
      </c>
      <c r="AS1029" t="s">
        <v>4431</v>
      </c>
      <c r="AT1029" t="s">
        <v>78</v>
      </c>
      <c r="AU1029" t="s">
        <v>78</v>
      </c>
      <c r="AV1029" t="s">
        <v>78</v>
      </c>
      <c r="AW1029" t="s">
        <v>78</v>
      </c>
      <c r="AX1029" t="s">
        <v>78</v>
      </c>
      <c r="AY1029" t="s">
        <v>78</v>
      </c>
      <c r="AZ1029" t="s">
        <v>78</v>
      </c>
      <c r="BA1029" t="s">
        <v>78</v>
      </c>
      <c r="BB1029" t="s">
        <v>78</v>
      </c>
      <c r="BC1029" t="s">
        <v>78</v>
      </c>
      <c r="BD1029" t="s">
        <v>55</v>
      </c>
      <c r="BE1029" t="s">
        <v>78</v>
      </c>
      <c r="BF1029" t="s">
        <v>78</v>
      </c>
      <c r="BG1029" t="s">
        <v>78</v>
      </c>
      <c r="BH1029" t="s">
        <v>78</v>
      </c>
      <c r="BI1029" t="s">
        <v>78</v>
      </c>
      <c r="BJ1029" t="s">
        <v>78</v>
      </c>
      <c r="BK1029" t="s">
        <v>78</v>
      </c>
      <c r="BL1029" t="s">
        <v>78</v>
      </c>
      <c r="BM1029" t="s">
        <v>78</v>
      </c>
      <c r="BN1029" t="s">
        <v>55</v>
      </c>
      <c r="BO1029" t="s">
        <v>55</v>
      </c>
      <c r="BP1029" t="s">
        <v>78</v>
      </c>
      <c r="BQ1029" t="s">
        <v>4468</v>
      </c>
      <c r="BR1029">
        <v>1800</v>
      </c>
      <c r="BS1029" s="45">
        <v>40359</v>
      </c>
      <c r="BT1029" s="45">
        <v>40359</v>
      </c>
    </row>
    <row r="1030" spans="1:72" x14ac:dyDescent="0.25">
      <c r="A1030">
        <v>1027</v>
      </c>
      <c r="B1030">
        <v>47413</v>
      </c>
      <c r="C1030">
        <v>54567</v>
      </c>
      <c r="D1030" t="s">
        <v>3313</v>
      </c>
      <c r="E1030" t="s">
        <v>8009</v>
      </c>
      <c r="F1030">
        <v>1</v>
      </c>
      <c r="G1030" t="s">
        <v>87</v>
      </c>
      <c r="H1030">
        <v>5</v>
      </c>
      <c r="I1030" t="s">
        <v>4421</v>
      </c>
      <c r="J1030">
        <v>21</v>
      </c>
      <c r="L1030" t="s">
        <v>4448</v>
      </c>
      <c r="M1030" t="s">
        <v>4448</v>
      </c>
      <c r="N1030" t="s">
        <v>4423</v>
      </c>
      <c r="O1030">
        <v>2160391</v>
      </c>
      <c r="P1030">
        <v>6291615</v>
      </c>
      <c r="Q1030">
        <v>3</v>
      </c>
      <c r="R1030">
        <v>37.924399999999999</v>
      </c>
      <c r="S1030">
        <v>-121.4363</v>
      </c>
      <c r="T1030" t="s">
        <v>596</v>
      </c>
      <c r="U1030" t="s">
        <v>610</v>
      </c>
      <c r="V1030" t="s">
        <v>87</v>
      </c>
      <c r="W1030" t="s">
        <v>87</v>
      </c>
      <c r="X1030" t="s">
        <v>4474</v>
      </c>
      <c r="Y1030" t="s">
        <v>59</v>
      </c>
      <c r="Z1030" t="s">
        <v>4853</v>
      </c>
      <c r="AA1030" t="s">
        <v>3316</v>
      </c>
      <c r="AB1030" t="s">
        <v>8010</v>
      </c>
      <c r="AC1030">
        <v>40911</v>
      </c>
      <c r="AD1030" t="s">
        <v>4476</v>
      </c>
      <c r="AE1030" t="s">
        <v>3435</v>
      </c>
      <c r="AF1030" t="s">
        <v>4884</v>
      </c>
      <c r="AG1030" t="s">
        <v>3314</v>
      </c>
      <c r="AH1030" t="s">
        <v>8011</v>
      </c>
      <c r="AI1030" t="s">
        <v>8012</v>
      </c>
      <c r="AJ1030" t="s">
        <v>3315</v>
      </c>
      <c r="AK1030">
        <v>1</v>
      </c>
      <c r="AL1030" t="s">
        <v>4474</v>
      </c>
      <c r="AM1030" t="s">
        <v>78</v>
      </c>
      <c r="AN1030">
        <v>180400030503</v>
      </c>
      <c r="AO1030" t="s">
        <v>78</v>
      </c>
      <c r="AP1030">
        <v>179</v>
      </c>
      <c r="AQ1030" t="s">
        <v>78</v>
      </c>
      <c r="AR1030" t="s">
        <v>4430</v>
      </c>
      <c r="AS1030" t="s">
        <v>4431</v>
      </c>
      <c r="AT1030" t="s">
        <v>78</v>
      </c>
      <c r="AU1030" t="s">
        <v>78</v>
      </c>
      <c r="AV1030" t="s">
        <v>78</v>
      </c>
      <c r="AW1030" t="s">
        <v>78</v>
      </c>
      <c r="AX1030" t="s">
        <v>78</v>
      </c>
      <c r="AY1030" t="s">
        <v>78</v>
      </c>
      <c r="AZ1030" t="s">
        <v>78</v>
      </c>
      <c r="BA1030" t="s">
        <v>78</v>
      </c>
      <c r="BB1030" t="s">
        <v>78</v>
      </c>
      <c r="BC1030" t="s">
        <v>78</v>
      </c>
      <c r="BD1030" t="s">
        <v>55</v>
      </c>
      <c r="BE1030" t="s">
        <v>78</v>
      </c>
      <c r="BF1030" t="s">
        <v>78</v>
      </c>
      <c r="BG1030" t="s">
        <v>78</v>
      </c>
      <c r="BH1030" t="s">
        <v>78</v>
      </c>
      <c r="BI1030" t="s">
        <v>78</v>
      </c>
      <c r="BJ1030" t="s">
        <v>78</v>
      </c>
      <c r="BK1030" t="s">
        <v>78</v>
      </c>
      <c r="BL1030" t="s">
        <v>78</v>
      </c>
      <c r="BM1030" t="s">
        <v>78</v>
      </c>
      <c r="BN1030" t="s">
        <v>55</v>
      </c>
      <c r="BO1030" t="s">
        <v>55</v>
      </c>
      <c r="BP1030" t="s">
        <v>78</v>
      </c>
      <c r="BQ1030" t="s">
        <v>4468</v>
      </c>
      <c r="BR1030">
        <v>1880</v>
      </c>
      <c r="BS1030" s="45">
        <v>40352</v>
      </c>
      <c r="BT1030" s="45">
        <v>40898</v>
      </c>
    </row>
    <row r="1031" spans="1:72" x14ac:dyDescent="0.25">
      <c r="A1031">
        <v>1028</v>
      </c>
      <c r="B1031">
        <v>53876</v>
      </c>
      <c r="C1031">
        <v>57768</v>
      </c>
      <c r="D1031" t="s">
        <v>3892</v>
      </c>
      <c r="E1031" t="s">
        <v>8013</v>
      </c>
      <c r="F1031">
        <v>0</v>
      </c>
      <c r="H1031">
        <v>0</v>
      </c>
      <c r="J1031">
        <v>0</v>
      </c>
      <c r="O1031">
        <v>1842705</v>
      </c>
      <c r="P1031">
        <v>6703101</v>
      </c>
      <c r="Q1031">
        <v>2</v>
      </c>
      <c r="R1031">
        <v>38.220999999999997</v>
      </c>
      <c r="S1031">
        <v>-121.5077</v>
      </c>
      <c r="U1031" t="s">
        <v>325</v>
      </c>
      <c r="V1031" t="s">
        <v>87</v>
      </c>
      <c r="W1031" t="s">
        <v>87</v>
      </c>
      <c r="X1031" t="s">
        <v>4474</v>
      </c>
      <c r="Y1031" t="s">
        <v>341</v>
      </c>
      <c r="Z1031" t="s">
        <v>4613</v>
      </c>
      <c r="AB1031" t="s">
        <v>8014</v>
      </c>
      <c r="AC1031">
        <v>42145</v>
      </c>
      <c r="AD1031" t="s">
        <v>4476</v>
      </c>
      <c r="AE1031" t="s">
        <v>4558</v>
      </c>
      <c r="AF1031" t="s">
        <v>5180</v>
      </c>
      <c r="AG1031" t="s">
        <v>1869</v>
      </c>
      <c r="AH1031" t="s">
        <v>8015</v>
      </c>
      <c r="AJ1031" t="s">
        <v>5201</v>
      </c>
      <c r="AK1031">
        <v>1</v>
      </c>
      <c r="AL1031" t="s">
        <v>4474</v>
      </c>
      <c r="AM1031" t="s">
        <v>78</v>
      </c>
      <c r="AN1031">
        <v>180400121106</v>
      </c>
      <c r="AO1031" t="s">
        <v>78</v>
      </c>
      <c r="AP1031">
        <v>200</v>
      </c>
      <c r="AQ1031" t="s">
        <v>78</v>
      </c>
      <c r="AR1031" t="s">
        <v>4430</v>
      </c>
      <c r="AS1031" t="s">
        <v>4431</v>
      </c>
      <c r="AT1031" t="s">
        <v>78</v>
      </c>
      <c r="AU1031" t="s">
        <v>78</v>
      </c>
      <c r="AV1031" t="s">
        <v>78</v>
      </c>
      <c r="AW1031" t="s">
        <v>78</v>
      </c>
      <c r="AX1031" t="s">
        <v>78</v>
      </c>
      <c r="AY1031" t="s">
        <v>78</v>
      </c>
      <c r="AZ1031" t="s">
        <v>78</v>
      </c>
      <c r="BA1031" t="s">
        <v>55</v>
      </c>
      <c r="BB1031" t="s">
        <v>78</v>
      </c>
      <c r="BC1031" t="s">
        <v>78</v>
      </c>
      <c r="BD1031" t="s">
        <v>55</v>
      </c>
      <c r="BE1031" t="s">
        <v>78</v>
      </c>
      <c r="BF1031" t="s">
        <v>78</v>
      </c>
      <c r="BG1031" t="s">
        <v>78</v>
      </c>
      <c r="BH1031" t="s">
        <v>78</v>
      </c>
      <c r="BI1031" t="s">
        <v>78</v>
      </c>
      <c r="BJ1031" t="s">
        <v>78</v>
      </c>
      <c r="BK1031" t="s">
        <v>78</v>
      </c>
      <c r="BL1031" t="s">
        <v>78</v>
      </c>
      <c r="BM1031" t="s">
        <v>78</v>
      </c>
      <c r="BN1031" t="s">
        <v>55</v>
      </c>
      <c r="BO1031" t="s">
        <v>55</v>
      </c>
      <c r="BP1031" t="s">
        <v>78</v>
      </c>
      <c r="BQ1031" t="s">
        <v>4468</v>
      </c>
      <c r="BR1031">
        <v>1800</v>
      </c>
      <c r="BS1031" s="45">
        <v>40358</v>
      </c>
      <c r="BT1031" s="45">
        <v>41130</v>
      </c>
    </row>
    <row r="1032" spans="1:72" x14ac:dyDescent="0.25">
      <c r="A1032">
        <v>1029</v>
      </c>
      <c r="B1032">
        <v>45239</v>
      </c>
      <c r="C1032">
        <v>52077</v>
      </c>
      <c r="D1032" t="s">
        <v>820</v>
      </c>
      <c r="E1032" t="s">
        <v>8016</v>
      </c>
      <c r="F1032">
        <v>1</v>
      </c>
      <c r="G1032" t="s">
        <v>4420</v>
      </c>
      <c r="H1032">
        <v>4</v>
      </c>
      <c r="I1032" t="s">
        <v>4421</v>
      </c>
      <c r="J1032">
        <v>9</v>
      </c>
      <c r="L1032" t="s">
        <v>4422</v>
      </c>
      <c r="N1032" t="s">
        <v>4423</v>
      </c>
      <c r="O1032">
        <v>2139691</v>
      </c>
      <c r="P1032">
        <v>6261715</v>
      </c>
      <c r="Q1032">
        <v>3</v>
      </c>
      <c r="R1032">
        <v>37.866599999999998</v>
      </c>
      <c r="S1032">
        <v>-121.5391</v>
      </c>
      <c r="T1032" t="s">
        <v>596</v>
      </c>
      <c r="U1032" t="s">
        <v>821</v>
      </c>
      <c r="V1032" t="s">
        <v>87</v>
      </c>
      <c r="W1032" t="s">
        <v>87</v>
      </c>
      <c r="X1032" t="s">
        <v>4474</v>
      </c>
      <c r="Y1032" t="s">
        <v>59</v>
      </c>
      <c r="Z1032" t="s">
        <v>5217</v>
      </c>
      <c r="AA1032" t="s">
        <v>816</v>
      </c>
      <c r="AC1032">
        <v>40375</v>
      </c>
      <c r="AD1032" t="s">
        <v>4476</v>
      </c>
      <c r="AE1032" t="s">
        <v>3435</v>
      </c>
      <c r="AF1032" t="s">
        <v>2227</v>
      </c>
      <c r="AG1032" t="s">
        <v>815</v>
      </c>
      <c r="AH1032" t="s">
        <v>8017</v>
      </c>
      <c r="AI1032" t="s">
        <v>8018</v>
      </c>
      <c r="AJ1032" t="s">
        <v>815</v>
      </c>
      <c r="AK1032">
        <v>1</v>
      </c>
      <c r="AL1032" t="s">
        <v>4474</v>
      </c>
      <c r="AM1032" t="s">
        <v>78</v>
      </c>
      <c r="AN1032">
        <v>180400030901</v>
      </c>
      <c r="AO1032" t="s">
        <v>78</v>
      </c>
      <c r="AP1032">
        <v>69.599999999999994</v>
      </c>
      <c r="AQ1032" t="s">
        <v>78</v>
      </c>
      <c r="AR1032" t="s">
        <v>4430</v>
      </c>
      <c r="AS1032" t="s">
        <v>4431</v>
      </c>
      <c r="AT1032" t="s">
        <v>78</v>
      </c>
      <c r="AU1032" t="s">
        <v>78</v>
      </c>
      <c r="AV1032" t="s">
        <v>78</v>
      </c>
      <c r="AW1032" t="s">
        <v>78</v>
      </c>
      <c r="AX1032" t="s">
        <v>78</v>
      </c>
      <c r="AY1032" t="s">
        <v>78</v>
      </c>
      <c r="AZ1032" t="s">
        <v>78</v>
      </c>
      <c r="BA1032" t="s">
        <v>78</v>
      </c>
      <c r="BB1032" t="s">
        <v>78</v>
      </c>
      <c r="BC1032" t="s">
        <v>78</v>
      </c>
      <c r="BD1032" t="s">
        <v>55</v>
      </c>
      <c r="BE1032" t="s">
        <v>78</v>
      </c>
      <c r="BF1032" t="s">
        <v>78</v>
      </c>
      <c r="BG1032" t="s">
        <v>78</v>
      </c>
      <c r="BH1032" t="s">
        <v>78</v>
      </c>
      <c r="BI1032" t="s">
        <v>78</v>
      </c>
      <c r="BJ1032" t="s">
        <v>78</v>
      </c>
      <c r="BK1032" t="s">
        <v>78</v>
      </c>
      <c r="BL1032" t="s">
        <v>78</v>
      </c>
      <c r="BM1032" t="s">
        <v>78</v>
      </c>
      <c r="BN1032" t="s">
        <v>55</v>
      </c>
      <c r="BO1032" t="s">
        <v>55</v>
      </c>
      <c r="BP1032" t="s">
        <v>78</v>
      </c>
      <c r="BQ1032" t="s">
        <v>4468</v>
      </c>
      <c r="BR1032">
        <v>1800</v>
      </c>
      <c r="BS1032" s="45">
        <v>40354</v>
      </c>
      <c r="BT1032" s="45">
        <v>40354</v>
      </c>
    </row>
    <row r="1033" spans="1:72" x14ac:dyDescent="0.25">
      <c r="A1033">
        <v>1030</v>
      </c>
      <c r="B1033">
        <v>53427</v>
      </c>
      <c r="C1033">
        <v>57324</v>
      </c>
      <c r="D1033" t="s">
        <v>3440</v>
      </c>
      <c r="E1033" t="s">
        <v>8019</v>
      </c>
      <c r="F1033">
        <v>0</v>
      </c>
      <c r="H1033">
        <v>0</v>
      </c>
      <c r="J1033">
        <v>0</v>
      </c>
      <c r="O1033">
        <v>1846715</v>
      </c>
      <c r="P1033">
        <v>6688447</v>
      </c>
      <c r="Q1033">
        <v>2</v>
      </c>
      <c r="R1033">
        <v>38.232300000000002</v>
      </c>
      <c r="S1033">
        <v>-121.5587</v>
      </c>
      <c r="U1033" t="s">
        <v>137</v>
      </c>
      <c r="V1033" t="s">
        <v>87</v>
      </c>
      <c r="W1033" t="s">
        <v>87</v>
      </c>
      <c r="X1033" t="s">
        <v>4538</v>
      </c>
      <c r="Y1033" t="s">
        <v>341</v>
      </c>
      <c r="Z1033" t="s">
        <v>4613</v>
      </c>
      <c r="AC1033">
        <v>41327</v>
      </c>
      <c r="AD1033" t="s">
        <v>4476</v>
      </c>
      <c r="AE1033" t="s">
        <v>4540</v>
      </c>
      <c r="AF1033" t="s">
        <v>4541</v>
      </c>
      <c r="AG1033" t="s">
        <v>3434</v>
      </c>
      <c r="AH1033" t="s">
        <v>8020</v>
      </c>
      <c r="AJ1033" t="s">
        <v>3434</v>
      </c>
      <c r="AK1033">
        <v>1</v>
      </c>
      <c r="AL1033" t="s">
        <v>4538</v>
      </c>
      <c r="AM1033" t="s">
        <v>78</v>
      </c>
      <c r="AN1033">
        <v>180201630702</v>
      </c>
      <c r="AO1033" t="s">
        <v>78</v>
      </c>
      <c r="AP1033">
        <v>480</v>
      </c>
      <c r="AQ1033" t="s">
        <v>78</v>
      </c>
      <c r="AR1033" t="s">
        <v>4430</v>
      </c>
      <c r="AS1033" t="s">
        <v>4431</v>
      </c>
      <c r="AT1033" t="s">
        <v>78</v>
      </c>
      <c r="AU1033" t="s">
        <v>78</v>
      </c>
      <c r="AV1033" t="s">
        <v>78</v>
      </c>
      <c r="AW1033" t="s">
        <v>78</v>
      </c>
      <c r="AX1033" t="s">
        <v>78</v>
      </c>
      <c r="AY1033" t="s">
        <v>78</v>
      </c>
      <c r="AZ1033" t="s">
        <v>78</v>
      </c>
      <c r="BA1033" t="s">
        <v>78</v>
      </c>
      <c r="BB1033" t="s">
        <v>78</v>
      </c>
      <c r="BC1033" t="s">
        <v>78</v>
      </c>
      <c r="BD1033" t="s">
        <v>55</v>
      </c>
      <c r="BE1033" t="s">
        <v>78</v>
      </c>
      <c r="BF1033" t="s">
        <v>78</v>
      </c>
      <c r="BG1033" t="s">
        <v>78</v>
      </c>
      <c r="BH1033" t="s">
        <v>78</v>
      </c>
      <c r="BI1033" t="s">
        <v>78</v>
      </c>
      <c r="BJ1033" t="s">
        <v>78</v>
      </c>
      <c r="BK1033" t="s">
        <v>78</v>
      </c>
      <c r="BL1033" t="s">
        <v>78</v>
      </c>
      <c r="BM1033" t="s">
        <v>78</v>
      </c>
      <c r="BN1033" t="s">
        <v>55</v>
      </c>
      <c r="BO1033" t="s">
        <v>55</v>
      </c>
      <c r="BP1033" t="s">
        <v>78</v>
      </c>
      <c r="BQ1033" t="s">
        <v>4468</v>
      </c>
      <c r="BR1033">
        <v>1800</v>
      </c>
      <c r="BS1033" s="45">
        <v>40365</v>
      </c>
      <c r="BT1033" s="45">
        <v>41108</v>
      </c>
    </row>
    <row r="1034" spans="1:72" x14ac:dyDescent="0.25">
      <c r="A1034">
        <v>1031</v>
      </c>
      <c r="B1034">
        <v>46124</v>
      </c>
      <c r="C1034">
        <v>53502</v>
      </c>
      <c r="D1034" t="s">
        <v>1433</v>
      </c>
      <c r="E1034" t="s">
        <v>8021</v>
      </c>
      <c r="F1034">
        <v>2</v>
      </c>
      <c r="G1034" t="s">
        <v>87</v>
      </c>
      <c r="H1034">
        <v>3</v>
      </c>
      <c r="I1034" t="s">
        <v>4421</v>
      </c>
      <c r="J1034">
        <v>33</v>
      </c>
      <c r="N1034" t="s">
        <v>4423</v>
      </c>
      <c r="O1034">
        <v>2179949</v>
      </c>
      <c r="P1034">
        <v>6232656</v>
      </c>
      <c r="Q1034">
        <v>3</v>
      </c>
      <c r="R1034">
        <v>37.976300000000002</v>
      </c>
      <c r="S1034">
        <v>-121.64149999999999</v>
      </c>
      <c r="T1034" t="s">
        <v>128</v>
      </c>
      <c r="U1034" t="s">
        <v>498</v>
      </c>
      <c r="V1034" t="s">
        <v>87</v>
      </c>
      <c r="W1034" t="s">
        <v>87</v>
      </c>
      <c r="X1034" t="s">
        <v>4474</v>
      </c>
      <c r="Y1034" t="s">
        <v>94</v>
      </c>
      <c r="Z1034" t="s">
        <v>7051</v>
      </c>
      <c r="AC1034">
        <v>40807</v>
      </c>
      <c r="AD1034" t="s">
        <v>4476</v>
      </c>
      <c r="AE1034" t="s">
        <v>3435</v>
      </c>
      <c r="AF1034" t="s">
        <v>4574</v>
      </c>
      <c r="AG1034" t="s">
        <v>1434</v>
      </c>
      <c r="AH1034" t="s">
        <v>8022</v>
      </c>
      <c r="AI1034" t="s">
        <v>8023</v>
      </c>
      <c r="AJ1034" t="s">
        <v>8024</v>
      </c>
      <c r="AK1034">
        <v>1</v>
      </c>
      <c r="AL1034" t="s">
        <v>4474</v>
      </c>
      <c r="AM1034" t="s">
        <v>78</v>
      </c>
      <c r="AN1034">
        <v>180400030803</v>
      </c>
      <c r="AO1034" t="s">
        <v>78</v>
      </c>
      <c r="AP1034" t="s">
        <v>78</v>
      </c>
      <c r="AQ1034" t="s">
        <v>78</v>
      </c>
      <c r="AR1034" t="s">
        <v>4430</v>
      </c>
      <c r="AS1034" t="s">
        <v>4431</v>
      </c>
      <c r="AT1034" t="s">
        <v>78</v>
      </c>
      <c r="AU1034" t="s">
        <v>78</v>
      </c>
      <c r="AV1034" t="s">
        <v>78</v>
      </c>
      <c r="AW1034" t="s">
        <v>78</v>
      </c>
      <c r="AX1034" t="s">
        <v>78</v>
      </c>
      <c r="AY1034" t="s">
        <v>78</v>
      </c>
      <c r="AZ1034" t="s">
        <v>78</v>
      </c>
      <c r="BA1034" t="s">
        <v>78</v>
      </c>
      <c r="BB1034" t="s">
        <v>78</v>
      </c>
      <c r="BC1034" t="s">
        <v>78</v>
      </c>
      <c r="BD1034" t="s">
        <v>78</v>
      </c>
      <c r="BE1034" t="s">
        <v>78</v>
      </c>
      <c r="BF1034" t="s">
        <v>78</v>
      </c>
      <c r="BG1034" t="s">
        <v>78</v>
      </c>
      <c r="BH1034" t="s">
        <v>78</v>
      </c>
      <c r="BI1034" t="s">
        <v>78</v>
      </c>
      <c r="BJ1034" t="s">
        <v>78</v>
      </c>
      <c r="BK1034" t="s">
        <v>78</v>
      </c>
      <c r="BL1034" t="s">
        <v>55</v>
      </c>
      <c r="BM1034" t="s">
        <v>78</v>
      </c>
      <c r="BN1034" t="s">
        <v>55</v>
      </c>
      <c r="BO1034" t="s">
        <v>78</v>
      </c>
      <c r="BP1034" t="s">
        <v>78</v>
      </c>
      <c r="BQ1034" t="s">
        <v>4432</v>
      </c>
      <c r="BR1034">
        <v>1914</v>
      </c>
      <c r="BS1034" s="45">
        <v>40359</v>
      </c>
      <c r="BT1034" s="45">
        <v>40807</v>
      </c>
    </row>
    <row r="1035" spans="1:72" x14ac:dyDescent="0.25">
      <c r="A1035">
        <v>1032</v>
      </c>
      <c r="B1035">
        <v>33221</v>
      </c>
      <c r="C1035">
        <v>4500</v>
      </c>
      <c r="D1035" t="s">
        <v>360</v>
      </c>
      <c r="E1035" t="s">
        <v>8025</v>
      </c>
      <c r="F1035">
        <v>25</v>
      </c>
      <c r="G1035" t="s">
        <v>87</v>
      </c>
      <c r="H1035">
        <v>1</v>
      </c>
      <c r="I1035" t="s">
        <v>4628</v>
      </c>
      <c r="J1035">
        <v>3</v>
      </c>
      <c r="L1035" t="s">
        <v>4448</v>
      </c>
      <c r="N1035" t="s">
        <v>4423</v>
      </c>
      <c r="O1035">
        <v>1902977.8262400001</v>
      </c>
      <c r="P1035">
        <v>6568859.3025900004</v>
      </c>
      <c r="Q1035">
        <v>1</v>
      </c>
      <c r="R1035">
        <v>40.054053539999998</v>
      </c>
      <c r="S1035">
        <v>-121.97430635000001</v>
      </c>
      <c r="U1035" t="s">
        <v>361</v>
      </c>
      <c r="V1035" t="s">
        <v>87</v>
      </c>
      <c r="W1035" t="s">
        <v>55</v>
      </c>
      <c r="X1035" t="s">
        <v>8026</v>
      </c>
      <c r="Y1035" t="s">
        <v>234</v>
      </c>
      <c r="Z1035" t="s">
        <v>4732</v>
      </c>
      <c r="AC1035">
        <v>39354</v>
      </c>
      <c r="AE1035" t="s">
        <v>4733</v>
      </c>
      <c r="AF1035" t="s">
        <v>8027</v>
      </c>
      <c r="AG1035" t="s">
        <v>357</v>
      </c>
      <c r="AH1035" t="s">
        <v>8028</v>
      </c>
      <c r="AI1035" t="s">
        <v>8029</v>
      </c>
      <c r="AJ1035" t="s">
        <v>358</v>
      </c>
      <c r="AK1035">
        <v>1</v>
      </c>
      <c r="AL1035" t="s">
        <v>8026</v>
      </c>
      <c r="AM1035" t="s">
        <v>78</v>
      </c>
      <c r="AN1035">
        <v>180201570101</v>
      </c>
      <c r="AO1035" t="s">
        <v>78</v>
      </c>
      <c r="AP1035" t="s">
        <v>78</v>
      </c>
      <c r="AQ1035" t="s">
        <v>78</v>
      </c>
      <c r="AR1035" t="s">
        <v>4430</v>
      </c>
      <c r="AS1035" t="s">
        <v>4431</v>
      </c>
      <c r="AT1035" t="s">
        <v>78</v>
      </c>
      <c r="AU1035" t="s">
        <v>78</v>
      </c>
      <c r="AV1035" t="s">
        <v>78</v>
      </c>
      <c r="AW1035" t="s">
        <v>78</v>
      </c>
      <c r="AX1035" t="s">
        <v>78</v>
      </c>
      <c r="AY1035" t="s">
        <v>78</v>
      </c>
      <c r="AZ1035" t="s">
        <v>78</v>
      </c>
      <c r="BA1035" t="s">
        <v>78</v>
      </c>
      <c r="BB1035" t="s">
        <v>78</v>
      </c>
      <c r="BC1035" t="s">
        <v>78</v>
      </c>
      <c r="BD1035" t="s">
        <v>55</v>
      </c>
      <c r="BE1035" t="s">
        <v>78</v>
      </c>
      <c r="BF1035" t="s">
        <v>78</v>
      </c>
      <c r="BG1035" t="s">
        <v>78</v>
      </c>
      <c r="BH1035" t="s">
        <v>78</v>
      </c>
      <c r="BI1035" t="s">
        <v>78</v>
      </c>
      <c r="BJ1035" t="s">
        <v>78</v>
      </c>
      <c r="BK1035" t="s">
        <v>78</v>
      </c>
      <c r="BL1035" t="s">
        <v>78</v>
      </c>
      <c r="BM1035" t="s">
        <v>78</v>
      </c>
      <c r="BN1035" t="s">
        <v>78</v>
      </c>
      <c r="BO1035" t="s">
        <v>55</v>
      </c>
      <c r="BP1035" t="s">
        <v>78</v>
      </c>
      <c r="BQ1035" t="s">
        <v>4432</v>
      </c>
      <c r="BR1035">
        <v>1906</v>
      </c>
      <c r="BS1035" s="45" t="s">
        <v>78</v>
      </c>
      <c r="BT1035" s="45">
        <v>24670</v>
      </c>
    </row>
    <row r="1036" spans="1:72" x14ac:dyDescent="0.25">
      <c r="A1036">
        <v>1033</v>
      </c>
      <c r="B1036">
        <v>47458</v>
      </c>
      <c r="C1036">
        <v>54930</v>
      </c>
      <c r="D1036" t="s">
        <v>2958</v>
      </c>
      <c r="E1036" t="s">
        <v>8030</v>
      </c>
      <c r="F1036">
        <v>2</v>
      </c>
      <c r="G1036" t="s">
        <v>4420</v>
      </c>
      <c r="H1036">
        <v>6</v>
      </c>
      <c r="I1036" t="s">
        <v>4421</v>
      </c>
      <c r="J1036">
        <v>18</v>
      </c>
      <c r="L1036" t="s">
        <v>4422</v>
      </c>
      <c r="M1036" t="s">
        <v>4448</v>
      </c>
      <c r="N1036" t="s">
        <v>4423</v>
      </c>
      <c r="O1036">
        <v>2102923</v>
      </c>
      <c r="P1036">
        <v>6315630</v>
      </c>
      <c r="Q1036">
        <v>3</v>
      </c>
      <c r="R1036">
        <v>37.767200000000003</v>
      </c>
      <c r="S1036">
        <v>-121.35120000000001</v>
      </c>
      <c r="T1036" t="s">
        <v>1634</v>
      </c>
      <c r="U1036" t="s">
        <v>1202</v>
      </c>
      <c r="V1036" t="s">
        <v>87</v>
      </c>
      <c r="W1036" t="s">
        <v>87</v>
      </c>
      <c r="X1036" t="s">
        <v>4474</v>
      </c>
      <c r="Y1036" t="s">
        <v>59</v>
      </c>
      <c r="Z1036" t="s">
        <v>4222</v>
      </c>
      <c r="AA1036" t="s">
        <v>1730</v>
      </c>
      <c r="AB1036" t="s">
        <v>8031</v>
      </c>
      <c r="AC1036">
        <v>40912</v>
      </c>
      <c r="AD1036" t="s">
        <v>4476</v>
      </c>
      <c r="AE1036" t="s">
        <v>3435</v>
      </c>
      <c r="AF1036" t="s">
        <v>5052</v>
      </c>
      <c r="AG1036" t="s">
        <v>2928</v>
      </c>
      <c r="AH1036" t="s">
        <v>8032</v>
      </c>
      <c r="AI1036" t="s">
        <v>8033</v>
      </c>
      <c r="AJ1036" t="s">
        <v>2928</v>
      </c>
      <c r="AK1036">
        <v>1</v>
      </c>
      <c r="AL1036" t="s">
        <v>4474</v>
      </c>
      <c r="AM1036" t="s">
        <v>78</v>
      </c>
      <c r="AN1036">
        <v>180400030601</v>
      </c>
      <c r="AO1036" t="s">
        <v>78</v>
      </c>
      <c r="AP1036" t="s">
        <v>78</v>
      </c>
      <c r="AQ1036" t="s">
        <v>78</v>
      </c>
      <c r="AR1036" t="s">
        <v>4430</v>
      </c>
      <c r="AS1036" t="s">
        <v>4431</v>
      </c>
      <c r="AT1036" t="s">
        <v>78</v>
      </c>
      <c r="AU1036" t="s">
        <v>78</v>
      </c>
      <c r="AV1036" t="s">
        <v>78</v>
      </c>
      <c r="AW1036" t="s">
        <v>78</v>
      </c>
      <c r="AX1036" t="s">
        <v>78</v>
      </c>
      <c r="AY1036" t="s">
        <v>78</v>
      </c>
      <c r="AZ1036" t="s">
        <v>78</v>
      </c>
      <c r="BA1036" t="s">
        <v>78</v>
      </c>
      <c r="BB1036" t="s">
        <v>78</v>
      </c>
      <c r="BC1036" t="s">
        <v>78</v>
      </c>
      <c r="BD1036" t="s">
        <v>55</v>
      </c>
      <c r="BE1036" t="s">
        <v>78</v>
      </c>
      <c r="BF1036" t="s">
        <v>78</v>
      </c>
      <c r="BG1036" t="s">
        <v>78</v>
      </c>
      <c r="BH1036" t="s">
        <v>78</v>
      </c>
      <c r="BI1036" t="s">
        <v>78</v>
      </c>
      <c r="BJ1036" t="s">
        <v>78</v>
      </c>
      <c r="BK1036" t="s">
        <v>78</v>
      </c>
      <c r="BL1036" t="s">
        <v>78</v>
      </c>
      <c r="BM1036" t="s">
        <v>78</v>
      </c>
      <c r="BN1036" t="s">
        <v>55</v>
      </c>
      <c r="BO1036" t="s">
        <v>55</v>
      </c>
      <c r="BP1036" t="s">
        <v>78</v>
      </c>
      <c r="BQ1036" t="s">
        <v>4468</v>
      </c>
      <c r="BR1036">
        <v>1800</v>
      </c>
      <c r="BS1036" s="45">
        <v>40359</v>
      </c>
      <c r="BT1036" s="45">
        <v>40547</v>
      </c>
    </row>
    <row r="1037" spans="1:72" x14ac:dyDescent="0.25">
      <c r="A1037">
        <v>1034</v>
      </c>
      <c r="B1037">
        <v>47543</v>
      </c>
      <c r="C1037">
        <v>54681</v>
      </c>
      <c r="D1037" t="s">
        <v>3115</v>
      </c>
      <c r="E1037" t="s">
        <v>8034</v>
      </c>
      <c r="F1037">
        <v>2</v>
      </c>
      <c r="G1037" t="s">
        <v>87</v>
      </c>
      <c r="H1037">
        <v>4</v>
      </c>
      <c r="I1037" t="s">
        <v>4421</v>
      </c>
      <c r="J1037">
        <v>11</v>
      </c>
      <c r="N1037" t="s">
        <v>4423</v>
      </c>
      <c r="O1037">
        <v>2199239</v>
      </c>
      <c r="P1037">
        <v>6273575</v>
      </c>
      <c r="Q1037">
        <v>3</v>
      </c>
      <c r="R1037">
        <v>38.030500000000004</v>
      </c>
      <c r="S1037">
        <v>-121.50020000000001</v>
      </c>
      <c r="T1037" t="s">
        <v>1634</v>
      </c>
      <c r="U1037" t="s">
        <v>641</v>
      </c>
      <c r="V1037" t="s">
        <v>87</v>
      </c>
      <c r="W1037" t="s">
        <v>87</v>
      </c>
      <c r="X1037" t="s">
        <v>4474</v>
      </c>
      <c r="Y1037" t="s">
        <v>59</v>
      </c>
      <c r="Z1037" t="s">
        <v>4334</v>
      </c>
      <c r="AA1037" t="s">
        <v>3116</v>
      </c>
      <c r="AB1037" t="s">
        <v>8035</v>
      </c>
      <c r="AC1037">
        <v>40913</v>
      </c>
      <c r="AD1037" t="s">
        <v>4476</v>
      </c>
      <c r="AE1037" t="s">
        <v>3435</v>
      </c>
      <c r="AF1037" t="s">
        <v>4870</v>
      </c>
      <c r="AG1037" t="s">
        <v>1577</v>
      </c>
      <c r="AH1037" t="s">
        <v>8036</v>
      </c>
      <c r="AI1037" t="s">
        <v>8037</v>
      </c>
      <c r="AJ1037" t="s">
        <v>1577</v>
      </c>
      <c r="AK1037">
        <v>1</v>
      </c>
      <c r="AL1037" t="s">
        <v>4474</v>
      </c>
      <c r="AM1037" t="s">
        <v>78</v>
      </c>
      <c r="AN1037">
        <v>180400030504</v>
      </c>
      <c r="AO1037" t="s">
        <v>78</v>
      </c>
      <c r="AP1037">
        <v>35</v>
      </c>
      <c r="AQ1037" t="s">
        <v>78</v>
      </c>
      <c r="AR1037" t="s">
        <v>4430</v>
      </c>
      <c r="AS1037" t="s">
        <v>4431</v>
      </c>
      <c r="AT1037" t="s">
        <v>78</v>
      </c>
      <c r="AU1037" t="s">
        <v>78</v>
      </c>
      <c r="AV1037" t="s">
        <v>78</v>
      </c>
      <c r="AW1037" t="s">
        <v>78</v>
      </c>
      <c r="AX1037" t="s">
        <v>78</v>
      </c>
      <c r="AY1037" t="s">
        <v>55</v>
      </c>
      <c r="AZ1037" t="s">
        <v>78</v>
      </c>
      <c r="BA1037" t="s">
        <v>78</v>
      </c>
      <c r="BB1037" t="s">
        <v>78</v>
      </c>
      <c r="BC1037" t="s">
        <v>78</v>
      </c>
      <c r="BD1037" t="s">
        <v>55</v>
      </c>
      <c r="BE1037" t="s">
        <v>78</v>
      </c>
      <c r="BF1037" t="s">
        <v>78</v>
      </c>
      <c r="BG1037" t="s">
        <v>78</v>
      </c>
      <c r="BH1037" t="s">
        <v>78</v>
      </c>
      <c r="BI1037" t="s">
        <v>78</v>
      </c>
      <c r="BJ1037" t="s">
        <v>78</v>
      </c>
      <c r="BK1037" t="s">
        <v>78</v>
      </c>
      <c r="BL1037" t="s">
        <v>78</v>
      </c>
      <c r="BM1037" t="s">
        <v>78</v>
      </c>
      <c r="BN1037" t="s">
        <v>55</v>
      </c>
      <c r="BO1037" t="s">
        <v>55</v>
      </c>
      <c r="BP1037" t="s">
        <v>78</v>
      </c>
      <c r="BQ1037" t="s">
        <v>4468</v>
      </c>
      <c r="BR1037">
        <v>1800</v>
      </c>
      <c r="BS1037" s="45">
        <v>40359</v>
      </c>
      <c r="BT1037" s="45">
        <v>40904</v>
      </c>
    </row>
    <row r="1038" spans="1:72" x14ac:dyDescent="0.25">
      <c r="A1038">
        <v>1035</v>
      </c>
      <c r="B1038">
        <v>44118</v>
      </c>
      <c r="C1038">
        <v>52028</v>
      </c>
      <c r="D1038" t="s">
        <v>1057</v>
      </c>
      <c r="E1038" t="s">
        <v>8038</v>
      </c>
      <c r="F1038">
        <v>3</v>
      </c>
      <c r="G1038" t="s">
        <v>87</v>
      </c>
      <c r="H1038">
        <v>5</v>
      </c>
      <c r="I1038" t="s">
        <v>4421</v>
      </c>
      <c r="J1038">
        <v>35</v>
      </c>
      <c r="L1038" t="s">
        <v>4422</v>
      </c>
      <c r="N1038" t="s">
        <v>4423</v>
      </c>
      <c r="O1038">
        <v>2213774</v>
      </c>
      <c r="P1038">
        <v>6304601</v>
      </c>
      <c r="Q1038">
        <v>3</v>
      </c>
      <c r="R1038">
        <v>38.071300000000001</v>
      </c>
      <c r="S1038">
        <v>-121.393</v>
      </c>
      <c r="T1038" t="s">
        <v>1009</v>
      </c>
      <c r="U1038" t="s">
        <v>4888</v>
      </c>
      <c r="V1038" t="s">
        <v>87</v>
      </c>
      <c r="W1038" t="s">
        <v>87</v>
      </c>
      <c r="X1038" t="s">
        <v>4474</v>
      </c>
      <c r="Y1038" t="s">
        <v>59</v>
      </c>
      <c r="Z1038" t="s">
        <v>4334</v>
      </c>
      <c r="AA1038" t="s">
        <v>6184</v>
      </c>
      <c r="AB1038" t="s">
        <v>8039</v>
      </c>
      <c r="AC1038">
        <v>40428</v>
      </c>
      <c r="AD1038" t="s">
        <v>4476</v>
      </c>
      <c r="AE1038" t="s">
        <v>3435</v>
      </c>
      <c r="AF1038" t="s">
        <v>4891</v>
      </c>
      <c r="AG1038" t="s">
        <v>1024</v>
      </c>
      <c r="AH1038" t="s">
        <v>8040</v>
      </c>
      <c r="AI1038" t="s">
        <v>6187</v>
      </c>
      <c r="AJ1038" t="s">
        <v>1025</v>
      </c>
      <c r="AK1038">
        <v>1</v>
      </c>
      <c r="AL1038" t="s">
        <v>4474</v>
      </c>
      <c r="AM1038" t="s">
        <v>78</v>
      </c>
      <c r="AN1038">
        <v>180400030902</v>
      </c>
      <c r="AO1038" t="s">
        <v>78</v>
      </c>
      <c r="AP1038">
        <v>339.8</v>
      </c>
      <c r="AQ1038" t="s">
        <v>78</v>
      </c>
      <c r="AR1038" t="s">
        <v>4430</v>
      </c>
      <c r="AS1038" t="s">
        <v>4431</v>
      </c>
      <c r="AT1038" t="s">
        <v>78</v>
      </c>
      <c r="AU1038" t="s">
        <v>78</v>
      </c>
      <c r="AV1038" t="s">
        <v>78</v>
      </c>
      <c r="AW1038" t="s">
        <v>78</v>
      </c>
      <c r="AX1038" t="s">
        <v>78</v>
      </c>
      <c r="AY1038" t="s">
        <v>78</v>
      </c>
      <c r="AZ1038" t="s">
        <v>78</v>
      </c>
      <c r="BA1038" t="s">
        <v>78</v>
      </c>
      <c r="BB1038" t="s">
        <v>78</v>
      </c>
      <c r="BC1038" t="s">
        <v>78</v>
      </c>
      <c r="BD1038" t="s">
        <v>55</v>
      </c>
      <c r="BE1038" t="s">
        <v>78</v>
      </c>
      <c r="BF1038" t="s">
        <v>78</v>
      </c>
      <c r="BG1038" t="s">
        <v>78</v>
      </c>
      <c r="BH1038" t="s">
        <v>78</v>
      </c>
      <c r="BI1038" t="s">
        <v>78</v>
      </c>
      <c r="BJ1038" t="s">
        <v>78</v>
      </c>
      <c r="BK1038" t="s">
        <v>78</v>
      </c>
      <c r="BL1038" t="s">
        <v>78</v>
      </c>
      <c r="BM1038" t="s">
        <v>78</v>
      </c>
      <c r="BN1038" t="s">
        <v>55</v>
      </c>
      <c r="BO1038" t="s">
        <v>55</v>
      </c>
      <c r="BP1038" t="s">
        <v>78</v>
      </c>
      <c r="BQ1038" t="s">
        <v>4468</v>
      </c>
      <c r="BR1038">
        <v>1800</v>
      </c>
      <c r="BS1038" s="45">
        <v>40359</v>
      </c>
      <c r="BT1038" s="45">
        <v>40359</v>
      </c>
    </row>
    <row r="1039" spans="1:72" x14ac:dyDescent="0.25">
      <c r="A1039">
        <v>1036</v>
      </c>
      <c r="B1039">
        <v>51582</v>
      </c>
      <c r="C1039">
        <v>56469</v>
      </c>
      <c r="D1039" t="s">
        <v>1408</v>
      </c>
      <c r="E1039" t="s">
        <v>8041</v>
      </c>
      <c r="F1039">
        <v>0</v>
      </c>
      <c r="H1039">
        <v>0</v>
      </c>
      <c r="J1039">
        <v>0</v>
      </c>
      <c r="O1039">
        <v>2162621</v>
      </c>
      <c r="P1039">
        <v>6242391</v>
      </c>
      <c r="Q1039">
        <v>3</v>
      </c>
      <c r="R1039">
        <v>37.929000000000002</v>
      </c>
      <c r="S1039">
        <v>-121.607</v>
      </c>
      <c r="T1039" t="s">
        <v>1409</v>
      </c>
      <c r="U1039" t="s">
        <v>510</v>
      </c>
      <c r="V1039" t="s">
        <v>87</v>
      </c>
      <c r="W1039" t="s">
        <v>87</v>
      </c>
      <c r="X1039" t="s">
        <v>4474</v>
      </c>
      <c r="Y1039" t="s">
        <v>94</v>
      </c>
      <c r="Z1039" t="s">
        <v>4242</v>
      </c>
      <c r="AC1039">
        <v>41248</v>
      </c>
      <c r="AD1039" t="s">
        <v>4476</v>
      </c>
      <c r="AE1039" t="s">
        <v>3435</v>
      </c>
      <c r="AF1039" t="s">
        <v>5308</v>
      </c>
      <c r="AG1039" t="s">
        <v>509</v>
      </c>
      <c r="AH1039" t="s">
        <v>8042</v>
      </c>
      <c r="AJ1039" t="s">
        <v>509</v>
      </c>
      <c r="AK1039">
        <v>1</v>
      </c>
      <c r="AL1039" t="s">
        <v>4474</v>
      </c>
      <c r="AM1039" t="s">
        <v>78</v>
      </c>
      <c r="AN1039">
        <v>180400030905</v>
      </c>
      <c r="AO1039" t="s">
        <v>78</v>
      </c>
      <c r="AP1039" t="s">
        <v>78</v>
      </c>
      <c r="AQ1039" t="s">
        <v>78</v>
      </c>
      <c r="AR1039" t="s">
        <v>4430</v>
      </c>
      <c r="AS1039" t="s">
        <v>4431</v>
      </c>
      <c r="AT1039" t="s">
        <v>78</v>
      </c>
      <c r="AU1039" t="s">
        <v>78</v>
      </c>
      <c r="AV1039" t="s">
        <v>78</v>
      </c>
      <c r="AW1039" t="s">
        <v>78</v>
      </c>
      <c r="AX1039" t="s">
        <v>78</v>
      </c>
      <c r="AY1039" t="s">
        <v>78</v>
      </c>
      <c r="AZ1039" t="s">
        <v>78</v>
      </c>
      <c r="BA1039" t="s">
        <v>78</v>
      </c>
      <c r="BB1039" t="s">
        <v>78</v>
      </c>
      <c r="BC1039" t="s">
        <v>78</v>
      </c>
      <c r="BD1039" t="s">
        <v>55</v>
      </c>
      <c r="BE1039" t="s">
        <v>78</v>
      </c>
      <c r="BF1039" t="s">
        <v>78</v>
      </c>
      <c r="BG1039" t="s">
        <v>78</v>
      </c>
      <c r="BH1039" t="s">
        <v>78</v>
      </c>
      <c r="BI1039" t="s">
        <v>78</v>
      </c>
      <c r="BJ1039" t="s">
        <v>78</v>
      </c>
      <c r="BK1039" t="s">
        <v>78</v>
      </c>
      <c r="BL1039" t="s">
        <v>78</v>
      </c>
      <c r="BM1039" t="s">
        <v>78</v>
      </c>
      <c r="BN1039" t="s">
        <v>55</v>
      </c>
      <c r="BO1039" t="s">
        <v>55</v>
      </c>
      <c r="BP1039" t="s">
        <v>78</v>
      </c>
      <c r="BQ1039" t="s">
        <v>4468</v>
      </c>
      <c r="BR1039">
        <v>1800</v>
      </c>
      <c r="BS1039" s="45">
        <v>40365</v>
      </c>
      <c r="BT1039" s="45">
        <v>41024</v>
      </c>
    </row>
    <row r="1040" spans="1:72" x14ac:dyDescent="0.25">
      <c r="A1040">
        <v>1037</v>
      </c>
      <c r="B1040">
        <v>47783</v>
      </c>
      <c r="C1040">
        <v>55234</v>
      </c>
      <c r="D1040" t="s">
        <v>3003</v>
      </c>
      <c r="E1040" t="s">
        <v>8043</v>
      </c>
      <c r="F1040">
        <v>6</v>
      </c>
      <c r="G1040" t="s">
        <v>87</v>
      </c>
      <c r="H1040">
        <v>4</v>
      </c>
      <c r="I1040" t="s">
        <v>4421</v>
      </c>
      <c r="J1040">
        <v>27</v>
      </c>
      <c r="K1040" t="s">
        <v>8044</v>
      </c>
      <c r="L1040" t="s">
        <v>4422</v>
      </c>
      <c r="M1040" t="s">
        <v>4434</v>
      </c>
      <c r="N1040" t="s">
        <v>4423</v>
      </c>
      <c r="O1040">
        <v>1886992</v>
      </c>
      <c r="P1040">
        <v>6695730</v>
      </c>
      <c r="Q1040">
        <v>2</v>
      </c>
      <c r="R1040">
        <v>38.342799999999997</v>
      </c>
      <c r="S1040">
        <v>-121.5326</v>
      </c>
      <c r="T1040" t="s">
        <v>3005</v>
      </c>
      <c r="U1040" t="s">
        <v>484</v>
      </c>
      <c r="V1040" t="s">
        <v>87</v>
      </c>
      <c r="W1040" t="s">
        <v>87</v>
      </c>
      <c r="X1040" t="s">
        <v>4538</v>
      </c>
      <c r="Y1040" t="s">
        <v>341</v>
      </c>
      <c r="Z1040" t="s">
        <v>4539</v>
      </c>
      <c r="AA1040" t="s">
        <v>8045</v>
      </c>
      <c r="AB1040" t="s">
        <v>8046</v>
      </c>
      <c r="AC1040">
        <v>40931</v>
      </c>
      <c r="AD1040" t="s">
        <v>4476</v>
      </c>
      <c r="AE1040" t="s">
        <v>4558</v>
      </c>
      <c r="AF1040" t="s">
        <v>4559</v>
      </c>
      <c r="AG1040" t="s">
        <v>3004</v>
      </c>
      <c r="AH1040" t="s">
        <v>8047</v>
      </c>
      <c r="AI1040" t="s">
        <v>8048</v>
      </c>
      <c r="AJ1040" t="s">
        <v>3004</v>
      </c>
      <c r="AK1040">
        <v>1</v>
      </c>
      <c r="AL1040" t="s">
        <v>4538</v>
      </c>
      <c r="AM1040" t="s">
        <v>78</v>
      </c>
      <c r="AN1040">
        <v>180400121002</v>
      </c>
      <c r="AO1040" t="s">
        <v>78</v>
      </c>
      <c r="AP1040">
        <v>120</v>
      </c>
      <c r="AQ1040" t="s">
        <v>78</v>
      </c>
      <c r="AR1040" t="s">
        <v>4430</v>
      </c>
      <c r="AS1040" t="s">
        <v>4431</v>
      </c>
      <c r="AT1040" t="s">
        <v>78</v>
      </c>
      <c r="AU1040" t="s">
        <v>78</v>
      </c>
      <c r="AV1040" t="s">
        <v>78</v>
      </c>
      <c r="AW1040" t="s">
        <v>78</v>
      </c>
      <c r="AX1040" t="s">
        <v>78</v>
      </c>
      <c r="AY1040" t="s">
        <v>78</v>
      </c>
      <c r="AZ1040" t="s">
        <v>78</v>
      </c>
      <c r="BA1040" t="s">
        <v>78</v>
      </c>
      <c r="BB1040" t="s">
        <v>78</v>
      </c>
      <c r="BC1040" t="s">
        <v>78</v>
      </c>
      <c r="BD1040" t="s">
        <v>55</v>
      </c>
      <c r="BE1040" t="s">
        <v>78</v>
      </c>
      <c r="BF1040" t="s">
        <v>78</v>
      </c>
      <c r="BG1040" t="s">
        <v>78</v>
      </c>
      <c r="BH1040" t="s">
        <v>78</v>
      </c>
      <c r="BI1040" t="s">
        <v>78</v>
      </c>
      <c r="BJ1040" t="s">
        <v>78</v>
      </c>
      <c r="BK1040" t="s">
        <v>78</v>
      </c>
      <c r="BL1040" t="s">
        <v>78</v>
      </c>
      <c r="BM1040" t="s">
        <v>78</v>
      </c>
      <c r="BN1040" t="s">
        <v>78</v>
      </c>
      <c r="BO1040" t="s">
        <v>55</v>
      </c>
      <c r="BP1040" t="s">
        <v>78</v>
      </c>
      <c r="BQ1040" t="s">
        <v>4432</v>
      </c>
      <c r="BR1040">
        <v>1800</v>
      </c>
      <c r="BS1040" s="45">
        <v>40359</v>
      </c>
      <c r="BT1040" s="45">
        <v>40897</v>
      </c>
    </row>
    <row r="1041" spans="1:72" x14ac:dyDescent="0.25">
      <c r="A1041">
        <v>1038</v>
      </c>
      <c r="B1041">
        <v>46920</v>
      </c>
      <c r="C1041">
        <v>54147</v>
      </c>
      <c r="D1041" t="s">
        <v>2446</v>
      </c>
      <c r="E1041" t="s">
        <v>8049</v>
      </c>
      <c r="F1041">
        <v>1</v>
      </c>
      <c r="G1041" t="s">
        <v>87</v>
      </c>
      <c r="H1041">
        <v>5</v>
      </c>
      <c r="I1041" t="s">
        <v>4421</v>
      </c>
      <c r="J1041">
        <v>5</v>
      </c>
      <c r="L1041" t="s">
        <v>4434</v>
      </c>
      <c r="M1041" t="s">
        <v>4448</v>
      </c>
      <c r="N1041" t="s">
        <v>4423</v>
      </c>
      <c r="O1041">
        <v>2173478</v>
      </c>
      <c r="P1041">
        <v>6285484</v>
      </c>
      <c r="Q1041">
        <v>3</v>
      </c>
      <c r="R1041">
        <v>37.960099999999997</v>
      </c>
      <c r="S1041">
        <v>-121.458</v>
      </c>
      <c r="T1041" t="s">
        <v>596</v>
      </c>
      <c r="U1041" t="s">
        <v>636</v>
      </c>
      <c r="V1041" t="s">
        <v>87</v>
      </c>
      <c r="W1041" t="s">
        <v>87</v>
      </c>
      <c r="X1041" t="s">
        <v>4474</v>
      </c>
      <c r="Y1041" t="s">
        <v>59</v>
      </c>
      <c r="Z1041" t="s">
        <v>4853</v>
      </c>
      <c r="AA1041" t="s">
        <v>8050</v>
      </c>
      <c r="AB1041" t="s">
        <v>5906</v>
      </c>
      <c r="AC1041">
        <v>40892</v>
      </c>
      <c r="AD1041" t="s">
        <v>4476</v>
      </c>
      <c r="AE1041" t="s">
        <v>3435</v>
      </c>
      <c r="AF1041" t="s">
        <v>4905</v>
      </c>
      <c r="AG1041" t="s">
        <v>633</v>
      </c>
      <c r="AH1041" t="s">
        <v>8051</v>
      </c>
      <c r="AI1041" t="s">
        <v>8052</v>
      </c>
      <c r="AJ1041" t="s">
        <v>634</v>
      </c>
      <c r="AK1041">
        <v>1</v>
      </c>
      <c r="AL1041" t="s">
        <v>4474</v>
      </c>
      <c r="AM1041" t="s">
        <v>78</v>
      </c>
      <c r="AN1041">
        <v>180400030502</v>
      </c>
      <c r="AO1041" t="s">
        <v>78</v>
      </c>
      <c r="AP1041">
        <v>100</v>
      </c>
      <c r="AQ1041" t="s">
        <v>78</v>
      </c>
      <c r="AR1041" t="s">
        <v>4430</v>
      </c>
      <c r="AS1041" t="s">
        <v>4431</v>
      </c>
      <c r="AT1041" t="s">
        <v>78</v>
      </c>
      <c r="AU1041" t="s">
        <v>78</v>
      </c>
      <c r="AV1041" t="s">
        <v>78</v>
      </c>
      <c r="AW1041" t="s">
        <v>78</v>
      </c>
      <c r="AX1041" t="s">
        <v>78</v>
      </c>
      <c r="AY1041" t="s">
        <v>78</v>
      </c>
      <c r="AZ1041" t="s">
        <v>78</v>
      </c>
      <c r="BA1041" t="s">
        <v>78</v>
      </c>
      <c r="BB1041" t="s">
        <v>78</v>
      </c>
      <c r="BC1041" t="s">
        <v>78</v>
      </c>
      <c r="BD1041" t="s">
        <v>55</v>
      </c>
      <c r="BE1041" t="s">
        <v>78</v>
      </c>
      <c r="BF1041" t="s">
        <v>78</v>
      </c>
      <c r="BG1041" t="s">
        <v>78</v>
      </c>
      <c r="BH1041" t="s">
        <v>78</v>
      </c>
      <c r="BI1041" t="s">
        <v>78</v>
      </c>
      <c r="BJ1041" t="s">
        <v>78</v>
      </c>
      <c r="BK1041" t="s">
        <v>78</v>
      </c>
      <c r="BL1041" t="s">
        <v>78</v>
      </c>
      <c r="BM1041" t="s">
        <v>78</v>
      </c>
      <c r="BN1041" t="s">
        <v>55</v>
      </c>
      <c r="BO1041" t="s">
        <v>55</v>
      </c>
      <c r="BP1041" t="s">
        <v>78</v>
      </c>
      <c r="BQ1041" t="s">
        <v>4468</v>
      </c>
      <c r="BR1041">
        <v>1800</v>
      </c>
      <c r="BS1041" s="45">
        <v>40359</v>
      </c>
      <c r="BT1041" s="45">
        <v>40869</v>
      </c>
    </row>
    <row r="1042" spans="1:72" x14ac:dyDescent="0.25">
      <c r="A1042">
        <v>1039</v>
      </c>
      <c r="B1042">
        <v>46773</v>
      </c>
      <c r="C1042">
        <v>54179</v>
      </c>
      <c r="D1042" t="s">
        <v>2333</v>
      </c>
      <c r="E1042" t="s">
        <v>8053</v>
      </c>
      <c r="F1042">
        <v>0</v>
      </c>
      <c r="H1042">
        <v>0</v>
      </c>
      <c r="J1042">
        <v>0</v>
      </c>
      <c r="O1042">
        <v>2158919</v>
      </c>
      <c r="P1042">
        <v>6282672</v>
      </c>
      <c r="Q1042">
        <v>3</v>
      </c>
      <c r="R1042">
        <v>37.920099999999998</v>
      </c>
      <c r="S1042">
        <v>-121.46720000000001</v>
      </c>
      <c r="T1042" t="s">
        <v>1634</v>
      </c>
      <c r="U1042" t="s">
        <v>6004</v>
      </c>
      <c r="V1042" t="s">
        <v>87</v>
      </c>
      <c r="W1042" t="s">
        <v>87</v>
      </c>
      <c r="X1042" t="s">
        <v>4474</v>
      </c>
      <c r="Y1042" t="s">
        <v>59</v>
      </c>
      <c r="Z1042" t="s">
        <v>4853</v>
      </c>
      <c r="AA1042" t="s">
        <v>2338</v>
      </c>
      <c r="AB1042" t="s">
        <v>8054</v>
      </c>
      <c r="AC1042">
        <v>40877</v>
      </c>
      <c r="AD1042" t="s">
        <v>4476</v>
      </c>
      <c r="AE1042" t="s">
        <v>3435</v>
      </c>
      <c r="AF1042" t="s">
        <v>4884</v>
      </c>
      <c r="AG1042" t="s">
        <v>2310</v>
      </c>
      <c r="AH1042" t="s">
        <v>8055</v>
      </c>
      <c r="AJ1042" t="s">
        <v>2311</v>
      </c>
      <c r="AK1042">
        <v>1</v>
      </c>
      <c r="AL1042" t="s">
        <v>4474</v>
      </c>
      <c r="AM1042" t="s">
        <v>78</v>
      </c>
      <c r="AN1042">
        <v>180400030503</v>
      </c>
      <c r="AO1042" t="s">
        <v>78</v>
      </c>
      <c r="AP1042" t="s">
        <v>78</v>
      </c>
      <c r="AQ1042" t="s">
        <v>78</v>
      </c>
      <c r="AR1042" t="s">
        <v>4430</v>
      </c>
      <c r="AS1042" t="s">
        <v>4431</v>
      </c>
      <c r="AT1042" t="s">
        <v>78</v>
      </c>
      <c r="AU1042" t="s">
        <v>78</v>
      </c>
      <c r="AV1042" t="s">
        <v>78</v>
      </c>
      <c r="AW1042" t="s">
        <v>78</v>
      </c>
      <c r="AX1042" t="s">
        <v>78</v>
      </c>
      <c r="AY1042" t="s">
        <v>78</v>
      </c>
      <c r="AZ1042" t="s">
        <v>78</v>
      </c>
      <c r="BA1042" t="s">
        <v>78</v>
      </c>
      <c r="BB1042" t="s">
        <v>78</v>
      </c>
      <c r="BC1042" t="s">
        <v>78</v>
      </c>
      <c r="BD1042" t="s">
        <v>55</v>
      </c>
      <c r="BE1042" t="s">
        <v>78</v>
      </c>
      <c r="BF1042" t="s">
        <v>78</v>
      </c>
      <c r="BG1042" t="s">
        <v>78</v>
      </c>
      <c r="BH1042" t="s">
        <v>78</v>
      </c>
      <c r="BI1042" t="s">
        <v>78</v>
      </c>
      <c r="BJ1042" t="s">
        <v>78</v>
      </c>
      <c r="BK1042" t="s">
        <v>78</v>
      </c>
      <c r="BL1042" t="s">
        <v>78</v>
      </c>
      <c r="BM1042" t="s">
        <v>78</v>
      </c>
      <c r="BN1042" t="s">
        <v>55</v>
      </c>
      <c r="BO1042" t="s">
        <v>55</v>
      </c>
      <c r="BP1042" t="s">
        <v>78</v>
      </c>
      <c r="BQ1042" t="s">
        <v>4468</v>
      </c>
      <c r="BR1042">
        <v>1800</v>
      </c>
      <c r="BS1042" s="45">
        <v>40349</v>
      </c>
      <c r="BT1042" s="45">
        <v>40877</v>
      </c>
    </row>
    <row r="1043" spans="1:72" x14ac:dyDescent="0.25">
      <c r="A1043">
        <v>1040</v>
      </c>
      <c r="B1043">
        <v>47792</v>
      </c>
      <c r="C1043">
        <v>54775</v>
      </c>
      <c r="D1043" t="s">
        <v>3596</v>
      </c>
      <c r="E1043" t="s">
        <v>8056</v>
      </c>
      <c r="F1043">
        <v>4</v>
      </c>
      <c r="G1043" t="s">
        <v>87</v>
      </c>
      <c r="H1043">
        <v>5</v>
      </c>
      <c r="I1043" t="s">
        <v>4421</v>
      </c>
      <c r="J1043">
        <v>0</v>
      </c>
      <c r="L1043" t="s">
        <v>4434</v>
      </c>
      <c r="M1043" t="s">
        <v>4448</v>
      </c>
      <c r="N1043" t="s">
        <v>4423</v>
      </c>
      <c r="O1043">
        <v>2254792</v>
      </c>
      <c r="P1043">
        <v>6277782</v>
      </c>
      <c r="Q1043">
        <v>3</v>
      </c>
      <c r="R1043">
        <v>38.183199999999999</v>
      </c>
      <c r="S1043">
        <v>-121.4877</v>
      </c>
      <c r="T1043" t="s">
        <v>1634</v>
      </c>
      <c r="U1043" t="s">
        <v>325</v>
      </c>
      <c r="V1043" t="s">
        <v>87</v>
      </c>
      <c r="W1043" t="s">
        <v>87</v>
      </c>
      <c r="X1043" t="s">
        <v>4474</v>
      </c>
      <c r="Y1043" t="s">
        <v>59</v>
      </c>
      <c r="Z1043" t="s">
        <v>4859</v>
      </c>
      <c r="AA1043" t="s">
        <v>3597</v>
      </c>
      <c r="AB1043" t="s">
        <v>69</v>
      </c>
      <c r="AC1043">
        <v>40932</v>
      </c>
      <c r="AD1043" t="s">
        <v>4476</v>
      </c>
      <c r="AE1043" t="s">
        <v>4558</v>
      </c>
      <c r="AF1043" t="s">
        <v>5180</v>
      </c>
      <c r="AG1043" t="s">
        <v>3581</v>
      </c>
      <c r="AH1043" t="s">
        <v>8057</v>
      </c>
      <c r="AI1043" t="s">
        <v>5744</v>
      </c>
      <c r="AJ1043" t="s">
        <v>3581</v>
      </c>
      <c r="AK1043">
        <v>1</v>
      </c>
      <c r="AL1043" t="s">
        <v>4474</v>
      </c>
      <c r="AM1043" t="s">
        <v>78</v>
      </c>
      <c r="AN1043">
        <v>180400121106</v>
      </c>
      <c r="AO1043" t="s">
        <v>78</v>
      </c>
      <c r="AP1043">
        <v>83</v>
      </c>
      <c r="AQ1043" t="s">
        <v>78</v>
      </c>
      <c r="AR1043" t="s">
        <v>4430</v>
      </c>
      <c r="AS1043" t="s">
        <v>4431</v>
      </c>
      <c r="AT1043" t="s">
        <v>78</v>
      </c>
      <c r="AU1043" t="s">
        <v>78</v>
      </c>
      <c r="AV1043" t="s">
        <v>78</v>
      </c>
      <c r="AW1043" t="s">
        <v>78</v>
      </c>
      <c r="AX1043" t="s">
        <v>78</v>
      </c>
      <c r="AY1043" t="s">
        <v>78</v>
      </c>
      <c r="AZ1043" t="s">
        <v>78</v>
      </c>
      <c r="BA1043" t="s">
        <v>78</v>
      </c>
      <c r="BB1043" t="s">
        <v>78</v>
      </c>
      <c r="BC1043" t="s">
        <v>78</v>
      </c>
      <c r="BD1043" t="s">
        <v>55</v>
      </c>
      <c r="BE1043" t="s">
        <v>78</v>
      </c>
      <c r="BF1043" t="s">
        <v>78</v>
      </c>
      <c r="BG1043" t="s">
        <v>78</v>
      </c>
      <c r="BH1043" t="s">
        <v>78</v>
      </c>
      <c r="BI1043" t="s">
        <v>78</v>
      </c>
      <c r="BJ1043" t="s">
        <v>78</v>
      </c>
      <c r="BK1043" t="s">
        <v>78</v>
      </c>
      <c r="BL1043" t="s">
        <v>78</v>
      </c>
      <c r="BM1043" t="s">
        <v>78</v>
      </c>
      <c r="BN1043" t="s">
        <v>55</v>
      </c>
      <c r="BO1043" t="s">
        <v>55</v>
      </c>
      <c r="BP1043" t="s">
        <v>78</v>
      </c>
      <c r="BQ1043" t="s">
        <v>4468</v>
      </c>
      <c r="BR1043">
        <v>1800</v>
      </c>
      <c r="BS1043" s="45">
        <v>40365</v>
      </c>
      <c r="BT1043" s="45">
        <v>40906</v>
      </c>
    </row>
    <row r="1044" spans="1:72" x14ac:dyDescent="0.25">
      <c r="A1044">
        <v>1041</v>
      </c>
      <c r="B1044">
        <v>47902</v>
      </c>
      <c r="C1044">
        <v>55499</v>
      </c>
      <c r="D1044" t="s">
        <v>3481</v>
      </c>
      <c r="E1044" t="s">
        <v>8058</v>
      </c>
      <c r="F1044">
        <v>2</v>
      </c>
      <c r="G1044" t="s">
        <v>87</v>
      </c>
      <c r="H1044">
        <v>5</v>
      </c>
      <c r="I1044" t="s">
        <v>4421</v>
      </c>
      <c r="J1044">
        <v>19</v>
      </c>
      <c r="L1044" t="s">
        <v>4422</v>
      </c>
      <c r="M1044" t="s">
        <v>4435</v>
      </c>
      <c r="N1044" t="s">
        <v>4423</v>
      </c>
      <c r="O1044">
        <v>2191451</v>
      </c>
      <c r="P1044">
        <v>6284663</v>
      </c>
      <c r="Q1044">
        <v>3</v>
      </c>
      <c r="R1044">
        <v>38.009500000000003</v>
      </c>
      <c r="S1044">
        <v>-121.4615</v>
      </c>
      <c r="T1044" t="s">
        <v>57</v>
      </c>
      <c r="U1044" t="s">
        <v>3480</v>
      </c>
      <c r="V1044" t="s">
        <v>87</v>
      </c>
      <c r="W1044" t="s">
        <v>87</v>
      </c>
      <c r="X1044" t="s">
        <v>4474</v>
      </c>
      <c r="Y1044" t="s">
        <v>59</v>
      </c>
      <c r="Z1044" t="s">
        <v>4334</v>
      </c>
      <c r="AA1044" t="s">
        <v>3476</v>
      </c>
      <c r="AB1044" t="s">
        <v>8059</v>
      </c>
      <c r="AC1044">
        <v>40949</v>
      </c>
      <c r="AD1044" t="s">
        <v>4476</v>
      </c>
      <c r="AE1044" t="s">
        <v>3435</v>
      </c>
      <c r="AF1044" t="s">
        <v>4884</v>
      </c>
      <c r="AG1044" t="s">
        <v>3331</v>
      </c>
      <c r="AH1044" t="s">
        <v>8060</v>
      </c>
      <c r="AI1044" t="s">
        <v>8061</v>
      </c>
      <c r="AJ1044" t="s">
        <v>3331</v>
      </c>
      <c r="AK1044">
        <v>1</v>
      </c>
      <c r="AL1044" t="s">
        <v>4474</v>
      </c>
      <c r="AM1044" t="s">
        <v>78</v>
      </c>
      <c r="AN1044">
        <v>180400030503</v>
      </c>
      <c r="AO1044" t="s">
        <v>78</v>
      </c>
      <c r="AP1044" t="s">
        <v>78</v>
      </c>
      <c r="AQ1044" t="s">
        <v>78</v>
      </c>
      <c r="AR1044" t="s">
        <v>4430</v>
      </c>
      <c r="AS1044" t="s">
        <v>4431</v>
      </c>
      <c r="AT1044" t="s">
        <v>78</v>
      </c>
      <c r="AU1044" t="s">
        <v>78</v>
      </c>
      <c r="AV1044" t="s">
        <v>78</v>
      </c>
      <c r="AW1044" t="s">
        <v>78</v>
      </c>
      <c r="AX1044" t="s">
        <v>78</v>
      </c>
      <c r="AY1044" t="s">
        <v>78</v>
      </c>
      <c r="AZ1044" t="s">
        <v>78</v>
      </c>
      <c r="BA1044" t="s">
        <v>78</v>
      </c>
      <c r="BB1044" t="s">
        <v>78</v>
      </c>
      <c r="BC1044" t="s">
        <v>78</v>
      </c>
      <c r="BD1044" t="s">
        <v>55</v>
      </c>
      <c r="BE1044" t="s">
        <v>78</v>
      </c>
      <c r="BF1044" t="s">
        <v>78</v>
      </c>
      <c r="BG1044" t="s">
        <v>78</v>
      </c>
      <c r="BH1044" t="s">
        <v>78</v>
      </c>
      <c r="BI1044" t="s">
        <v>78</v>
      </c>
      <c r="BJ1044" t="s">
        <v>78</v>
      </c>
      <c r="BK1044" t="s">
        <v>78</v>
      </c>
      <c r="BL1044" t="s">
        <v>78</v>
      </c>
      <c r="BM1044" t="s">
        <v>78</v>
      </c>
      <c r="BN1044" t="s">
        <v>55</v>
      </c>
      <c r="BO1044" t="s">
        <v>55</v>
      </c>
      <c r="BP1044" t="s">
        <v>78</v>
      </c>
      <c r="BQ1044" t="s">
        <v>4432</v>
      </c>
      <c r="BR1044">
        <v>1800</v>
      </c>
      <c r="BS1044" s="45">
        <v>40359</v>
      </c>
      <c r="BT1044" s="45">
        <v>40942</v>
      </c>
    </row>
    <row r="1045" spans="1:72" x14ac:dyDescent="0.25">
      <c r="A1045">
        <v>1042</v>
      </c>
      <c r="B1045">
        <v>47446</v>
      </c>
      <c r="C1045">
        <v>54251</v>
      </c>
      <c r="D1045" t="s">
        <v>2140</v>
      </c>
      <c r="E1045" t="s">
        <v>8062</v>
      </c>
      <c r="F1045">
        <v>0</v>
      </c>
      <c r="H1045">
        <v>0</v>
      </c>
      <c r="J1045">
        <v>0</v>
      </c>
      <c r="N1045" t="s">
        <v>4423</v>
      </c>
      <c r="O1045">
        <v>1843738</v>
      </c>
      <c r="P1045">
        <v>6676233</v>
      </c>
      <c r="Q1045">
        <v>2</v>
      </c>
      <c r="R1045">
        <v>38.224200000000003</v>
      </c>
      <c r="S1045">
        <v>-121.60120000000001</v>
      </c>
      <c r="T1045" t="s">
        <v>137</v>
      </c>
      <c r="U1045" t="s">
        <v>1590</v>
      </c>
      <c r="V1045" t="s">
        <v>87</v>
      </c>
      <c r="W1045" t="s">
        <v>87</v>
      </c>
      <c r="X1045" t="s">
        <v>4538</v>
      </c>
      <c r="Y1045" t="s">
        <v>341</v>
      </c>
      <c r="Z1045" t="s">
        <v>4613</v>
      </c>
      <c r="AA1045" t="s">
        <v>8063</v>
      </c>
      <c r="AB1045" t="s">
        <v>8064</v>
      </c>
      <c r="AC1045">
        <v>40911</v>
      </c>
      <c r="AD1045" t="s">
        <v>4476</v>
      </c>
      <c r="AE1045" t="s">
        <v>4540</v>
      </c>
      <c r="AF1045" t="s">
        <v>4541</v>
      </c>
      <c r="AG1045" t="s">
        <v>2141</v>
      </c>
      <c r="AH1045" t="s">
        <v>8065</v>
      </c>
      <c r="AJ1045" t="s">
        <v>8066</v>
      </c>
      <c r="AK1045">
        <v>1</v>
      </c>
      <c r="AL1045" t="s">
        <v>4538</v>
      </c>
      <c r="AM1045" t="s">
        <v>78</v>
      </c>
      <c r="AN1045">
        <v>180201630702</v>
      </c>
      <c r="AO1045" t="s">
        <v>78</v>
      </c>
      <c r="AP1045" t="s">
        <v>78</v>
      </c>
      <c r="AQ1045" t="s">
        <v>78</v>
      </c>
      <c r="AR1045" t="s">
        <v>4430</v>
      </c>
      <c r="AS1045" t="s">
        <v>4431</v>
      </c>
      <c r="AT1045" t="s">
        <v>78</v>
      </c>
      <c r="AU1045" t="s">
        <v>78</v>
      </c>
      <c r="AV1045" t="s">
        <v>78</v>
      </c>
      <c r="AW1045" t="s">
        <v>78</v>
      </c>
      <c r="AX1045" t="s">
        <v>78</v>
      </c>
      <c r="AY1045" t="s">
        <v>78</v>
      </c>
      <c r="AZ1045" t="s">
        <v>78</v>
      </c>
      <c r="BA1045" t="s">
        <v>78</v>
      </c>
      <c r="BB1045" t="s">
        <v>78</v>
      </c>
      <c r="BC1045" t="s">
        <v>78</v>
      </c>
      <c r="BD1045" t="s">
        <v>78</v>
      </c>
      <c r="BE1045" t="s">
        <v>78</v>
      </c>
      <c r="BF1045" t="s">
        <v>78</v>
      </c>
      <c r="BG1045" t="s">
        <v>78</v>
      </c>
      <c r="BH1045" t="s">
        <v>78</v>
      </c>
      <c r="BI1045" t="s">
        <v>78</v>
      </c>
      <c r="BJ1045" t="s">
        <v>78</v>
      </c>
      <c r="BK1045" t="s">
        <v>78</v>
      </c>
      <c r="BL1045" t="s">
        <v>78</v>
      </c>
      <c r="BM1045" t="s">
        <v>78</v>
      </c>
      <c r="BN1045" t="s">
        <v>55</v>
      </c>
      <c r="BO1045" t="s">
        <v>78</v>
      </c>
      <c r="BP1045" t="s">
        <v>78</v>
      </c>
      <c r="BQ1045" t="s">
        <v>4432</v>
      </c>
      <c r="BR1045">
        <v>1800</v>
      </c>
      <c r="BS1045" s="45">
        <v>40359</v>
      </c>
      <c r="BT1045" s="45" t="s">
        <v>78</v>
      </c>
    </row>
    <row r="1046" spans="1:72" x14ac:dyDescent="0.25">
      <c r="A1046">
        <v>1043</v>
      </c>
      <c r="B1046">
        <v>18155</v>
      </c>
      <c r="C1046">
        <v>45241</v>
      </c>
      <c r="D1046" t="s">
        <v>329</v>
      </c>
      <c r="E1046" t="s">
        <v>8067</v>
      </c>
      <c r="F1046">
        <v>6</v>
      </c>
      <c r="G1046" t="s">
        <v>87</v>
      </c>
      <c r="H1046">
        <v>4</v>
      </c>
      <c r="I1046" t="s">
        <v>4421</v>
      </c>
      <c r="J1046">
        <v>29</v>
      </c>
      <c r="N1046" t="s">
        <v>4423</v>
      </c>
      <c r="O1046">
        <v>1863588.5041100001</v>
      </c>
      <c r="P1046">
        <v>6692057.8049900001</v>
      </c>
      <c r="Q1046">
        <v>2</v>
      </c>
      <c r="R1046">
        <v>38.278548360000002</v>
      </c>
      <c r="S1046">
        <v>-121.54579067</v>
      </c>
      <c r="U1046" t="s">
        <v>332</v>
      </c>
      <c r="V1046" t="s">
        <v>87</v>
      </c>
      <c r="W1046" t="s">
        <v>87</v>
      </c>
      <c r="X1046" t="s">
        <v>4538</v>
      </c>
      <c r="Y1046" t="s">
        <v>341</v>
      </c>
      <c r="Z1046" t="s">
        <v>4539</v>
      </c>
      <c r="AA1046" t="s">
        <v>8068</v>
      </c>
      <c r="AC1046">
        <v>39354</v>
      </c>
      <c r="AD1046" t="s">
        <v>4476</v>
      </c>
      <c r="AE1046" t="s">
        <v>4540</v>
      </c>
      <c r="AF1046" t="s">
        <v>4541</v>
      </c>
      <c r="AG1046" t="s">
        <v>330</v>
      </c>
      <c r="AH1046" t="s">
        <v>4542</v>
      </c>
      <c r="AI1046" t="s">
        <v>8069</v>
      </c>
      <c r="AJ1046" t="s">
        <v>330</v>
      </c>
      <c r="AK1046">
        <v>1</v>
      </c>
      <c r="AL1046" t="s">
        <v>4538</v>
      </c>
      <c r="AM1046" t="s">
        <v>78</v>
      </c>
      <c r="AN1046">
        <v>180201630606</v>
      </c>
      <c r="AO1046" t="s">
        <v>78</v>
      </c>
      <c r="AP1046" t="s">
        <v>78</v>
      </c>
      <c r="AQ1046" t="s">
        <v>78</v>
      </c>
      <c r="AR1046" t="s">
        <v>4430</v>
      </c>
      <c r="AS1046" t="s">
        <v>4431</v>
      </c>
      <c r="AT1046" t="s">
        <v>78</v>
      </c>
      <c r="AU1046" t="s">
        <v>78</v>
      </c>
      <c r="AV1046" t="s">
        <v>78</v>
      </c>
      <c r="AW1046" t="s">
        <v>78</v>
      </c>
      <c r="AX1046" t="s">
        <v>78</v>
      </c>
      <c r="AY1046" t="s">
        <v>78</v>
      </c>
      <c r="AZ1046" t="s">
        <v>78</v>
      </c>
      <c r="BA1046" t="s">
        <v>78</v>
      </c>
      <c r="BB1046" t="s">
        <v>78</v>
      </c>
      <c r="BC1046" t="s">
        <v>78</v>
      </c>
      <c r="BD1046" t="s">
        <v>55</v>
      </c>
      <c r="BE1046" t="s">
        <v>78</v>
      </c>
      <c r="BF1046" t="s">
        <v>78</v>
      </c>
      <c r="BG1046" t="s">
        <v>78</v>
      </c>
      <c r="BH1046" t="s">
        <v>78</v>
      </c>
      <c r="BI1046" t="s">
        <v>78</v>
      </c>
      <c r="BJ1046" t="s">
        <v>78</v>
      </c>
      <c r="BK1046" t="s">
        <v>78</v>
      </c>
      <c r="BL1046" t="s">
        <v>78</v>
      </c>
      <c r="BM1046" t="s">
        <v>78</v>
      </c>
      <c r="BN1046" t="s">
        <v>55</v>
      </c>
      <c r="BO1046" t="s">
        <v>78</v>
      </c>
      <c r="BP1046" t="s">
        <v>78</v>
      </c>
      <c r="BQ1046" t="s">
        <v>4432</v>
      </c>
      <c r="BR1046">
        <v>1915</v>
      </c>
      <c r="BS1046" s="45" t="s">
        <v>78</v>
      </c>
      <c r="BT1046" s="45">
        <v>24473</v>
      </c>
    </row>
    <row r="1047" spans="1:72" x14ac:dyDescent="0.25">
      <c r="A1047">
        <v>1044</v>
      </c>
      <c r="B1047">
        <v>47483</v>
      </c>
      <c r="C1047">
        <v>54951</v>
      </c>
      <c r="D1047" t="s">
        <v>2962</v>
      </c>
      <c r="E1047" t="s">
        <v>8070</v>
      </c>
      <c r="F1047">
        <v>0</v>
      </c>
      <c r="H1047">
        <v>0</v>
      </c>
      <c r="J1047">
        <v>0</v>
      </c>
      <c r="O1047">
        <v>2105254</v>
      </c>
      <c r="P1047">
        <v>6302503</v>
      </c>
      <c r="Q1047">
        <v>3</v>
      </c>
      <c r="R1047">
        <v>37.773200000000003</v>
      </c>
      <c r="S1047">
        <v>-121.3967</v>
      </c>
      <c r="T1047" t="s">
        <v>1373</v>
      </c>
      <c r="U1047" t="s">
        <v>2963</v>
      </c>
      <c r="V1047" t="s">
        <v>87</v>
      </c>
      <c r="W1047" t="s">
        <v>87</v>
      </c>
      <c r="X1047" t="s">
        <v>4474</v>
      </c>
      <c r="Y1047" t="s">
        <v>59</v>
      </c>
      <c r="Z1047" t="s">
        <v>4134</v>
      </c>
      <c r="AA1047" t="s">
        <v>1730</v>
      </c>
      <c r="AB1047" t="s">
        <v>6505</v>
      </c>
      <c r="AC1047">
        <v>40912</v>
      </c>
      <c r="AD1047" t="s">
        <v>4476</v>
      </c>
      <c r="AE1047" t="s">
        <v>3435</v>
      </c>
      <c r="AF1047" t="s">
        <v>5052</v>
      </c>
      <c r="AG1047" t="s">
        <v>2928</v>
      </c>
      <c r="AH1047" t="s">
        <v>8071</v>
      </c>
      <c r="AJ1047" t="s">
        <v>2928</v>
      </c>
      <c r="AK1047">
        <v>1</v>
      </c>
      <c r="AL1047" t="s">
        <v>4474</v>
      </c>
      <c r="AM1047" t="s">
        <v>78</v>
      </c>
      <c r="AN1047">
        <v>180400030601</v>
      </c>
      <c r="AO1047" t="s">
        <v>78</v>
      </c>
      <c r="AP1047" t="s">
        <v>78</v>
      </c>
      <c r="AQ1047" t="s">
        <v>78</v>
      </c>
      <c r="AR1047" t="s">
        <v>4430</v>
      </c>
      <c r="AS1047" t="s">
        <v>4431</v>
      </c>
      <c r="AT1047" t="s">
        <v>78</v>
      </c>
      <c r="AU1047" t="s">
        <v>78</v>
      </c>
      <c r="AV1047" t="s">
        <v>78</v>
      </c>
      <c r="AW1047" t="s">
        <v>78</v>
      </c>
      <c r="AX1047" t="s">
        <v>78</v>
      </c>
      <c r="AY1047" t="s">
        <v>78</v>
      </c>
      <c r="AZ1047" t="s">
        <v>78</v>
      </c>
      <c r="BA1047" t="s">
        <v>78</v>
      </c>
      <c r="BB1047" t="s">
        <v>78</v>
      </c>
      <c r="BC1047" t="s">
        <v>78</v>
      </c>
      <c r="BD1047" t="s">
        <v>78</v>
      </c>
      <c r="BE1047" t="s">
        <v>78</v>
      </c>
      <c r="BF1047" t="s">
        <v>78</v>
      </c>
      <c r="BG1047" t="s">
        <v>55</v>
      </c>
      <c r="BH1047" t="s">
        <v>78</v>
      </c>
      <c r="BI1047" t="s">
        <v>78</v>
      </c>
      <c r="BJ1047" t="s">
        <v>78</v>
      </c>
      <c r="BK1047" t="s">
        <v>78</v>
      </c>
      <c r="BL1047" t="s">
        <v>78</v>
      </c>
      <c r="BM1047" t="s">
        <v>78</v>
      </c>
      <c r="BN1047" t="s">
        <v>55</v>
      </c>
      <c r="BO1047" t="s">
        <v>55</v>
      </c>
      <c r="BP1047" t="s">
        <v>78</v>
      </c>
      <c r="BQ1047" t="s">
        <v>4468</v>
      </c>
      <c r="BR1047">
        <v>1800</v>
      </c>
      <c r="BS1047" s="45">
        <v>40359</v>
      </c>
      <c r="BT1047" s="45">
        <v>40912</v>
      </c>
    </row>
    <row r="1048" spans="1:72" x14ac:dyDescent="0.25">
      <c r="A1048">
        <v>1045</v>
      </c>
      <c r="B1048">
        <v>50517</v>
      </c>
      <c r="C1048">
        <v>58196</v>
      </c>
      <c r="D1048" t="s">
        <v>3348</v>
      </c>
      <c r="E1048" t="s">
        <v>8072</v>
      </c>
      <c r="F1048">
        <v>2</v>
      </c>
      <c r="G1048" t="s">
        <v>87</v>
      </c>
      <c r="H1048">
        <v>2</v>
      </c>
      <c r="I1048" t="s">
        <v>87</v>
      </c>
      <c r="J1048">
        <v>36</v>
      </c>
      <c r="L1048" t="s">
        <v>4434</v>
      </c>
      <c r="M1048" t="s">
        <v>4435</v>
      </c>
      <c r="N1048" t="s">
        <v>4423</v>
      </c>
      <c r="O1048">
        <v>2177918</v>
      </c>
      <c r="P1048">
        <v>6276908</v>
      </c>
      <c r="Q1048">
        <v>3</v>
      </c>
      <c r="R1048">
        <v>37.972099999999998</v>
      </c>
      <c r="S1048">
        <v>-121.4879</v>
      </c>
      <c r="T1048" t="s">
        <v>57</v>
      </c>
      <c r="U1048" t="s">
        <v>2632</v>
      </c>
      <c r="V1048" t="s">
        <v>87</v>
      </c>
      <c r="W1048" t="s">
        <v>87</v>
      </c>
      <c r="X1048" t="s">
        <v>4474</v>
      </c>
      <c r="Y1048" t="s">
        <v>59</v>
      </c>
      <c r="Z1048" t="s">
        <v>4853</v>
      </c>
      <c r="AA1048" t="s">
        <v>3326</v>
      </c>
      <c r="AB1048" t="s">
        <v>8073</v>
      </c>
      <c r="AC1048">
        <v>41158</v>
      </c>
      <c r="AD1048" t="s">
        <v>4476</v>
      </c>
      <c r="AE1048" t="s">
        <v>3435</v>
      </c>
      <c r="AF1048" t="s">
        <v>4884</v>
      </c>
      <c r="AG1048" t="s">
        <v>3261</v>
      </c>
      <c r="AH1048" t="s">
        <v>8074</v>
      </c>
      <c r="AI1048" t="s">
        <v>8075</v>
      </c>
      <c r="AJ1048" t="s">
        <v>3261</v>
      </c>
      <c r="AK1048">
        <v>1</v>
      </c>
      <c r="AL1048" t="s">
        <v>4474</v>
      </c>
      <c r="AM1048" t="s">
        <v>78</v>
      </c>
      <c r="AN1048">
        <v>180400030503</v>
      </c>
      <c r="AO1048" t="s">
        <v>78</v>
      </c>
      <c r="AP1048" t="s">
        <v>78</v>
      </c>
      <c r="AQ1048" t="s">
        <v>78</v>
      </c>
      <c r="AR1048" t="s">
        <v>4430</v>
      </c>
      <c r="AS1048" t="s">
        <v>4431</v>
      </c>
      <c r="AT1048" t="s">
        <v>78</v>
      </c>
      <c r="AU1048" t="s">
        <v>78</v>
      </c>
      <c r="AV1048" t="s">
        <v>78</v>
      </c>
      <c r="AW1048" t="s">
        <v>78</v>
      </c>
      <c r="AX1048" t="s">
        <v>78</v>
      </c>
      <c r="AY1048" t="s">
        <v>78</v>
      </c>
      <c r="AZ1048" t="s">
        <v>78</v>
      </c>
      <c r="BA1048" t="s">
        <v>78</v>
      </c>
      <c r="BB1048" t="s">
        <v>78</v>
      </c>
      <c r="BC1048" t="s">
        <v>78</v>
      </c>
      <c r="BD1048" t="s">
        <v>55</v>
      </c>
      <c r="BE1048" t="s">
        <v>78</v>
      </c>
      <c r="BF1048" t="s">
        <v>78</v>
      </c>
      <c r="BG1048" t="s">
        <v>78</v>
      </c>
      <c r="BH1048" t="s">
        <v>78</v>
      </c>
      <c r="BI1048" t="s">
        <v>78</v>
      </c>
      <c r="BJ1048" t="s">
        <v>78</v>
      </c>
      <c r="BK1048" t="s">
        <v>78</v>
      </c>
      <c r="BL1048" t="s">
        <v>78</v>
      </c>
      <c r="BM1048" t="s">
        <v>78</v>
      </c>
      <c r="BN1048" t="s">
        <v>55</v>
      </c>
      <c r="BO1048" t="s">
        <v>55</v>
      </c>
      <c r="BP1048" t="s">
        <v>78</v>
      </c>
      <c r="BQ1048" t="s">
        <v>4432</v>
      </c>
      <c r="BR1048">
        <v>1800</v>
      </c>
      <c r="BS1048" s="45">
        <v>40359</v>
      </c>
      <c r="BT1048" s="45">
        <v>41158</v>
      </c>
    </row>
    <row r="1049" spans="1:72" x14ac:dyDescent="0.25">
      <c r="A1049">
        <v>1046</v>
      </c>
      <c r="B1049">
        <v>48289</v>
      </c>
      <c r="C1049">
        <v>55727</v>
      </c>
      <c r="D1049" t="s">
        <v>2686</v>
      </c>
      <c r="E1049" t="s">
        <v>8076</v>
      </c>
      <c r="F1049">
        <v>1</v>
      </c>
      <c r="H1049">
        <v>6</v>
      </c>
      <c r="I1049" t="s">
        <v>4421</v>
      </c>
      <c r="J1049">
        <v>9</v>
      </c>
      <c r="L1049" t="s">
        <v>4435</v>
      </c>
      <c r="M1049" t="s">
        <v>4434</v>
      </c>
      <c r="N1049" t="s">
        <v>4423</v>
      </c>
      <c r="O1049">
        <v>2135577</v>
      </c>
      <c r="P1049">
        <v>6325189</v>
      </c>
      <c r="Q1049">
        <v>3</v>
      </c>
      <c r="R1049">
        <v>37.857100000000003</v>
      </c>
      <c r="S1049">
        <v>-121.31910000000001</v>
      </c>
      <c r="T1049" t="s">
        <v>1373</v>
      </c>
      <c r="U1049" t="s">
        <v>128</v>
      </c>
      <c r="V1049" t="s">
        <v>87</v>
      </c>
      <c r="W1049" t="s">
        <v>87</v>
      </c>
      <c r="X1049" t="s">
        <v>4474</v>
      </c>
      <c r="Y1049" t="s">
        <v>59</v>
      </c>
      <c r="Z1049" t="s">
        <v>4222</v>
      </c>
      <c r="AA1049" t="s">
        <v>2688</v>
      </c>
      <c r="AC1049">
        <v>40968</v>
      </c>
      <c r="AD1049" t="s">
        <v>4476</v>
      </c>
      <c r="AE1049" t="s">
        <v>3435</v>
      </c>
      <c r="AF1049" t="s">
        <v>4512</v>
      </c>
      <c r="AG1049" t="s">
        <v>2687</v>
      </c>
      <c r="AH1049" t="s">
        <v>8077</v>
      </c>
      <c r="AI1049" t="s">
        <v>8078</v>
      </c>
      <c r="AJ1049" t="s">
        <v>2687</v>
      </c>
      <c r="AK1049">
        <v>1</v>
      </c>
      <c r="AL1049" t="s">
        <v>4474</v>
      </c>
      <c r="AM1049" t="s">
        <v>78</v>
      </c>
      <c r="AN1049">
        <v>180400030205</v>
      </c>
      <c r="AO1049" t="s">
        <v>78</v>
      </c>
      <c r="AP1049">
        <v>138.69999999999999</v>
      </c>
      <c r="AQ1049" t="s">
        <v>78</v>
      </c>
      <c r="AR1049" t="s">
        <v>4430</v>
      </c>
      <c r="AS1049" t="s">
        <v>4431</v>
      </c>
      <c r="AT1049" t="s">
        <v>78</v>
      </c>
      <c r="AU1049" t="s">
        <v>78</v>
      </c>
      <c r="AV1049" t="s">
        <v>78</v>
      </c>
      <c r="AW1049" t="s">
        <v>78</v>
      </c>
      <c r="AX1049" t="s">
        <v>78</v>
      </c>
      <c r="AY1049" t="s">
        <v>78</v>
      </c>
      <c r="AZ1049" t="s">
        <v>78</v>
      </c>
      <c r="BA1049" t="s">
        <v>78</v>
      </c>
      <c r="BB1049" t="s">
        <v>78</v>
      </c>
      <c r="BC1049" t="s">
        <v>78</v>
      </c>
      <c r="BD1049" t="s">
        <v>55</v>
      </c>
      <c r="BE1049" t="s">
        <v>78</v>
      </c>
      <c r="BF1049" t="s">
        <v>78</v>
      </c>
      <c r="BG1049" t="s">
        <v>78</v>
      </c>
      <c r="BH1049" t="s">
        <v>78</v>
      </c>
      <c r="BI1049" t="s">
        <v>78</v>
      </c>
      <c r="BJ1049" t="s">
        <v>78</v>
      </c>
      <c r="BK1049" t="s">
        <v>78</v>
      </c>
      <c r="BL1049" t="s">
        <v>78</v>
      </c>
      <c r="BM1049" t="s">
        <v>78</v>
      </c>
      <c r="BN1049" t="s">
        <v>55</v>
      </c>
      <c r="BO1049" t="s">
        <v>55</v>
      </c>
      <c r="BP1049" t="s">
        <v>78</v>
      </c>
      <c r="BQ1049" t="s">
        <v>4468</v>
      </c>
      <c r="BR1049">
        <v>1800</v>
      </c>
      <c r="BS1049" s="45">
        <v>40359</v>
      </c>
      <c r="BT1049" s="45">
        <v>40876</v>
      </c>
    </row>
    <row r="1050" spans="1:72" x14ac:dyDescent="0.25">
      <c r="A1050">
        <v>1047</v>
      </c>
      <c r="B1050">
        <v>47428</v>
      </c>
      <c r="C1050">
        <v>54904</v>
      </c>
      <c r="D1050" t="s">
        <v>2949</v>
      </c>
      <c r="E1050" t="s">
        <v>8079</v>
      </c>
      <c r="F1050">
        <v>2</v>
      </c>
      <c r="G1050" t="s">
        <v>4420</v>
      </c>
      <c r="H1050">
        <v>5</v>
      </c>
      <c r="I1050" t="s">
        <v>4421</v>
      </c>
      <c r="J1050">
        <v>14</v>
      </c>
      <c r="L1050" t="s">
        <v>4435</v>
      </c>
      <c r="N1050" t="s">
        <v>4423</v>
      </c>
      <c r="O1050">
        <v>2103870</v>
      </c>
      <c r="P1050">
        <v>6310802</v>
      </c>
      <c r="Q1050">
        <v>3</v>
      </c>
      <c r="R1050">
        <v>37.769599999999997</v>
      </c>
      <c r="S1050">
        <v>-121.36790000000001</v>
      </c>
      <c r="T1050" t="s">
        <v>1634</v>
      </c>
      <c r="U1050" t="s">
        <v>1202</v>
      </c>
      <c r="V1050" t="s">
        <v>87</v>
      </c>
      <c r="W1050" t="s">
        <v>87</v>
      </c>
      <c r="X1050" t="s">
        <v>4474</v>
      </c>
      <c r="Y1050" t="s">
        <v>59</v>
      </c>
      <c r="Z1050" t="s">
        <v>4222</v>
      </c>
      <c r="AA1050" t="s">
        <v>1730</v>
      </c>
      <c r="AB1050" t="s">
        <v>8080</v>
      </c>
      <c r="AC1050">
        <v>40911</v>
      </c>
      <c r="AD1050" t="s">
        <v>4476</v>
      </c>
      <c r="AE1050" t="s">
        <v>3435</v>
      </c>
      <c r="AF1050" t="s">
        <v>5052</v>
      </c>
      <c r="AG1050" t="s">
        <v>2928</v>
      </c>
      <c r="AH1050" t="s">
        <v>8081</v>
      </c>
      <c r="AI1050" t="s">
        <v>8082</v>
      </c>
      <c r="AJ1050" t="s">
        <v>2928</v>
      </c>
      <c r="AK1050">
        <v>1</v>
      </c>
      <c r="AL1050" t="s">
        <v>4474</v>
      </c>
      <c r="AM1050" t="s">
        <v>78</v>
      </c>
      <c r="AN1050">
        <v>180400030601</v>
      </c>
      <c r="AO1050" t="s">
        <v>78</v>
      </c>
      <c r="AP1050" t="s">
        <v>78</v>
      </c>
      <c r="AQ1050" t="s">
        <v>78</v>
      </c>
      <c r="AR1050" t="s">
        <v>4430</v>
      </c>
      <c r="AS1050" t="s">
        <v>4431</v>
      </c>
      <c r="AT1050" t="s">
        <v>78</v>
      </c>
      <c r="AU1050" t="s">
        <v>78</v>
      </c>
      <c r="AV1050" t="s">
        <v>78</v>
      </c>
      <c r="AW1050" t="s">
        <v>78</v>
      </c>
      <c r="AX1050" t="s">
        <v>78</v>
      </c>
      <c r="AY1050" t="s">
        <v>78</v>
      </c>
      <c r="AZ1050" t="s">
        <v>78</v>
      </c>
      <c r="BA1050" t="s">
        <v>78</v>
      </c>
      <c r="BB1050" t="s">
        <v>78</v>
      </c>
      <c r="BC1050" t="s">
        <v>78</v>
      </c>
      <c r="BD1050" t="s">
        <v>55</v>
      </c>
      <c r="BE1050" t="s">
        <v>78</v>
      </c>
      <c r="BF1050" t="s">
        <v>78</v>
      </c>
      <c r="BG1050" t="s">
        <v>78</v>
      </c>
      <c r="BH1050" t="s">
        <v>78</v>
      </c>
      <c r="BI1050" t="s">
        <v>78</v>
      </c>
      <c r="BJ1050" t="s">
        <v>78</v>
      </c>
      <c r="BK1050" t="s">
        <v>78</v>
      </c>
      <c r="BL1050" t="s">
        <v>78</v>
      </c>
      <c r="BM1050" t="s">
        <v>78</v>
      </c>
      <c r="BN1050" t="s">
        <v>55</v>
      </c>
      <c r="BO1050" t="s">
        <v>55</v>
      </c>
      <c r="BP1050" t="s">
        <v>78</v>
      </c>
      <c r="BQ1050" t="s">
        <v>4468</v>
      </c>
      <c r="BR1050">
        <v>1800</v>
      </c>
      <c r="BS1050" s="45">
        <v>40359</v>
      </c>
      <c r="BT1050" s="45">
        <v>40911</v>
      </c>
    </row>
    <row r="1051" spans="1:72" x14ac:dyDescent="0.25">
      <c r="A1051">
        <v>1048</v>
      </c>
      <c r="B1051">
        <v>46857</v>
      </c>
      <c r="C1051">
        <v>54249</v>
      </c>
      <c r="D1051" t="s">
        <v>2129</v>
      </c>
      <c r="E1051" t="s">
        <v>8083</v>
      </c>
      <c r="F1051">
        <v>3</v>
      </c>
      <c r="G1051" t="s">
        <v>87</v>
      </c>
      <c r="H1051">
        <v>4</v>
      </c>
      <c r="I1051" t="s">
        <v>4421</v>
      </c>
      <c r="J1051">
        <v>25</v>
      </c>
      <c r="L1051" t="s">
        <v>4448</v>
      </c>
      <c r="M1051" t="s">
        <v>4448</v>
      </c>
      <c r="N1051" t="s">
        <v>4423</v>
      </c>
      <c r="O1051">
        <v>2219905</v>
      </c>
      <c r="P1051">
        <v>6273445</v>
      </c>
      <c r="Q1051">
        <v>3</v>
      </c>
      <c r="R1051">
        <v>38.087299999999999</v>
      </c>
      <c r="S1051">
        <v>-121.50149999999999</v>
      </c>
      <c r="T1051" t="s">
        <v>1634</v>
      </c>
      <c r="U1051" t="s">
        <v>2017</v>
      </c>
      <c r="V1051" t="s">
        <v>87</v>
      </c>
      <c r="W1051" t="s">
        <v>87</v>
      </c>
      <c r="X1051" t="s">
        <v>4474</v>
      </c>
      <c r="Y1051" t="s">
        <v>59</v>
      </c>
      <c r="Z1051" t="s">
        <v>4342</v>
      </c>
      <c r="AA1051" t="s">
        <v>2112</v>
      </c>
      <c r="AB1051" t="s">
        <v>8084</v>
      </c>
      <c r="AC1051">
        <v>40885</v>
      </c>
      <c r="AD1051" t="s">
        <v>4476</v>
      </c>
      <c r="AE1051" t="s">
        <v>3435</v>
      </c>
      <c r="AF1051" t="s">
        <v>4927</v>
      </c>
      <c r="AG1051" t="s">
        <v>2111</v>
      </c>
      <c r="AH1051" t="s">
        <v>8085</v>
      </c>
      <c r="AI1051" t="s">
        <v>5761</v>
      </c>
      <c r="AJ1051" t="s">
        <v>2111</v>
      </c>
      <c r="AK1051">
        <v>1</v>
      </c>
      <c r="AL1051" t="s">
        <v>4474</v>
      </c>
      <c r="AM1051" t="s">
        <v>78</v>
      </c>
      <c r="AN1051">
        <v>180400030906</v>
      </c>
      <c r="AO1051" t="s">
        <v>78</v>
      </c>
      <c r="AP1051">
        <v>625</v>
      </c>
      <c r="AQ1051" t="s">
        <v>78</v>
      </c>
      <c r="AR1051" t="s">
        <v>4430</v>
      </c>
      <c r="AS1051" t="s">
        <v>4431</v>
      </c>
      <c r="AT1051" t="s">
        <v>78</v>
      </c>
      <c r="AU1051" t="s">
        <v>78</v>
      </c>
      <c r="AV1051" t="s">
        <v>78</v>
      </c>
      <c r="AW1051" t="s">
        <v>78</v>
      </c>
      <c r="AX1051" t="s">
        <v>78</v>
      </c>
      <c r="AY1051" t="s">
        <v>78</v>
      </c>
      <c r="AZ1051" t="s">
        <v>78</v>
      </c>
      <c r="BA1051" t="s">
        <v>78</v>
      </c>
      <c r="BB1051" t="s">
        <v>78</v>
      </c>
      <c r="BC1051" t="s">
        <v>78</v>
      </c>
      <c r="BD1051" t="s">
        <v>55</v>
      </c>
      <c r="BE1051" t="s">
        <v>78</v>
      </c>
      <c r="BF1051" t="s">
        <v>78</v>
      </c>
      <c r="BG1051" t="s">
        <v>78</v>
      </c>
      <c r="BH1051" t="s">
        <v>78</v>
      </c>
      <c r="BI1051" t="s">
        <v>78</v>
      </c>
      <c r="BJ1051" t="s">
        <v>78</v>
      </c>
      <c r="BK1051" t="s">
        <v>78</v>
      </c>
      <c r="BL1051" t="s">
        <v>78</v>
      </c>
      <c r="BM1051" t="s">
        <v>78</v>
      </c>
      <c r="BN1051" t="s">
        <v>55</v>
      </c>
      <c r="BO1051" t="s">
        <v>55</v>
      </c>
      <c r="BP1051" t="s">
        <v>78</v>
      </c>
      <c r="BQ1051" t="s">
        <v>4468</v>
      </c>
      <c r="BR1051">
        <v>1800</v>
      </c>
      <c r="BS1051" s="45">
        <v>40359</v>
      </c>
      <c r="BT1051" s="45">
        <v>40885</v>
      </c>
    </row>
    <row r="1052" spans="1:72" x14ac:dyDescent="0.25">
      <c r="A1052">
        <v>1049</v>
      </c>
      <c r="B1052">
        <v>48788</v>
      </c>
      <c r="C1052">
        <v>56114</v>
      </c>
      <c r="D1052" t="s">
        <v>3751</v>
      </c>
      <c r="E1052" t="s">
        <v>8086</v>
      </c>
      <c r="F1052">
        <v>0</v>
      </c>
      <c r="H1052">
        <v>0</v>
      </c>
      <c r="J1052">
        <v>0</v>
      </c>
      <c r="N1052" t="s">
        <v>4423</v>
      </c>
      <c r="O1052">
        <v>2203709</v>
      </c>
      <c r="P1052">
        <v>6264470</v>
      </c>
      <c r="Q1052">
        <v>3</v>
      </c>
      <c r="R1052">
        <v>38.042499999999997</v>
      </c>
      <c r="S1052">
        <v>-121.532</v>
      </c>
      <c r="T1052" t="s">
        <v>1634</v>
      </c>
      <c r="U1052" t="s">
        <v>604</v>
      </c>
      <c r="V1052" t="s">
        <v>87</v>
      </c>
      <c r="W1052" t="s">
        <v>87</v>
      </c>
      <c r="X1052" t="s">
        <v>4474</v>
      </c>
      <c r="Y1052" t="s">
        <v>59</v>
      </c>
      <c r="Z1052" t="s">
        <v>4342</v>
      </c>
      <c r="AA1052" t="s">
        <v>3736</v>
      </c>
      <c r="AB1052" t="s">
        <v>6000</v>
      </c>
      <c r="AC1052">
        <v>41009</v>
      </c>
      <c r="AD1052" t="s">
        <v>4476</v>
      </c>
      <c r="AE1052" t="s">
        <v>3435</v>
      </c>
      <c r="AF1052" t="s">
        <v>4927</v>
      </c>
      <c r="AG1052" t="s">
        <v>3725</v>
      </c>
      <c r="AH1052" t="s">
        <v>5785</v>
      </c>
      <c r="AJ1052" t="s">
        <v>3725</v>
      </c>
      <c r="AK1052">
        <v>1</v>
      </c>
      <c r="AL1052" t="s">
        <v>4474</v>
      </c>
      <c r="AM1052" t="s">
        <v>78</v>
      </c>
      <c r="AN1052">
        <v>180400030906</v>
      </c>
      <c r="AO1052" t="s">
        <v>78</v>
      </c>
      <c r="AP1052">
        <v>1243.7</v>
      </c>
      <c r="AQ1052" t="s">
        <v>78</v>
      </c>
      <c r="AR1052" t="s">
        <v>4430</v>
      </c>
      <c r="AS1052" t="s">
        <v>4431</v>
      </c>
      <c r="AT1052" t="s">
        <v>78</v>
      </c>
      <c r="AU1052" t="s">
        <v>78</v>
      </c>
      <c r="AV1052" t="s">
        <v>78</v>
      </c>
      <c r="AW1052" t="s">
        <v>78</v>
      </c>
      <c r="AX1052" t="s">
        <v>78</v>
      </c>
      <c r="AY1052" t="s">
        <v>55</v>
      </c>
      <c r="AZ1052" t="s">
        <v>78</v>
      </c>
      <c r="BA1052" t="s">
        <v>78</v>
      </c>
      <c r="BB1052" t="s">
        <v>78</v>
      </c>
      <c r="BC1052" t="s">
        <v>78</v>
      </c>
      <c r="BD1052" t="s">
        <v>55</v>
      </c>
      <c r="BE1052" t="s">
        <v>78</v>
      </c>
      <c r="BF1052" t="s">
        <v>78</v>
      </c>
      <c r="BG1052" t="s">
        <v>78</v>
      </c>
      <c r="BH1052" t="s">
        <v>78</v>
      </c>
      <c r="BI1052" t="s">
        <v>78</v>
      </c>
      <c r="BJ1052" t="s">
        <v>78</v>
      </c>
      <c r="BK1052" t="s">
        <v>78</v>
      </c>
      <c r="BL1052" t="s">
        <v>78</v>
      </c>
      <c r="BM1052" t="s">
        <v>78</v>
      </c>
      <c r="BN1052" t="s">
        <v>78</v>
      </c>
      <c r="BO1052" t="s">
        <v>55</v>
      </c>
      <c r="BP1052" t="s">
        <v>78</v>
      </c>
      <c r="BQ1052" t="s">
        <v>4432</v>
      </c>
      <c r="BR1052">
        <v>1800</v>
      </c>
      <c r="BS1052" s="45">
        <v>40358</v>
      </c>
      <c r="BT1052" s="45">
        <v>41009</v>
      </c>
    </row>
    <row r="1053" spans="1:72" x14ac:dyDescent="0.25">
      <c r="A1053">
        <v>1050</v>
      </c>
      <c r="B1053">
        <v>46657</v>
      </c>
      <c r="C1053">
        <v>54052</v>
      </c>
      <c r="D1053" t="s">
        <v>2351</v>
      </c>
      <c r="E1053" t="s">
        <v>8087</v>
      </c>
      <c r="F1053">
        <v>6</v>
      </c>
      <c r="G1053" t="s">
        <v>87</v>
      </c>
      <c r="H1053">
        <v>4</v>
      </c>
      <c r="I1053" t="s">
        <v>4421</v>
      </c>
      <c r="J1053">
        <v>29</v>
      </c>
      <c r="L1053" t="s">
        <v>4434</v>
      </c>
      <c r="M1053" t="s">
        <v>4434</v>
      </c>
      <c r="N1053" t="s">
        <v>4423</v>
      </c>
      <c r="O1053">
        <v>1885481</v>
      </c>
      <c r="P1053">
        <v>6687172</v>
      </c>
      <c r="Q1053">
        <v>2</v>
      </c>
      <c r="R1053">
        <v>38.338700000000003</v>
      </c>
      <c r="S1053">
        <v>-121.5624</v>
      </c>
      <c r="U1053" t="s">
        <v>137</v>
      </c>
      <c r="V1053" t="s">
        <v>87</v>
      </c>
      <c r="W1053" t="s">
        <v>87</v>
      </c>
      <c r="X1053" t="s">
        <v>4538</v>
      </c>
      <c r="Y1053" t="s">
        <v>341</v>
      </c>
      <c r="Z1053" t="s">
        <v>4539</v>
      </c>
      <c r="AA1053" t="s">
        <v>8088</v>
      </c>
      <c r="AB1053" t="s">
        <v>8089</v>
      </c>
      <c r="AC1053">
        <v>40862</v>
      </c>
      <c r="AD1053" t="s">
        <v>4476</v>
      </c>
      <c r="AE1053" t="s">
        <v>4540</v>
      </c>
      <c r="AF1053" t="s">
        <v>4541</v>
      </c>
      <c r="AG1053" t="s">
        <v>924</v>
      </c>
      <c r="AH1053" t="s">
        <v>8090</v>
      </c>
      <c r="AI1053" t="s">
        <v>8091</v>
      </c>
      <c r="AJ1053" t="s">
        <v>925</v>
      </c>
      <c r="AK1053">
        <v>1</v>
      </c>
      <c r="AL1053" t="s">
        <v>4538</v>
      </c>
      <c r="AM1053" t="s">
        <v>78</v>
      </c>
      <c r="AN1053">
        <v>180201630702</v>
      </c>
      <c r="AO1053" t="s">
        <v>78</v>
      </c>
      <c r="AP1053">
        <v>119.3</v>
      </c>
      <c r="AQ1053" t="s">
        <v>78</v>
      </c>
      <c r="AR1053" t="s">
        <v>4430</v>
      </c>
      <c r="AS1053" t="s">
        <v>4431</v>
      </c>
      <c r="AT1053" t="s">
        <v>78</v>
      </c>
      <c r="AU1053" t="s">
        <v>78</v>
      </c>
      <c r="AV1053" t="s">
        <v>78</v>
      </c>
      <c r="AW1053" t="s">
        <v>78</v>
      </c>
      <c r="AX1053" t="s">
        <v>78</v>
      </c>
      <c r="AY1053" t="s">
        <v>78</v>
      </c>
      <c r="AZ1053" t="s">
        <v>78</v>
      </c>
      <c r="BA1053" t="s">
        <v>78</v>
      </c>
      <c r="BB1053" t="s">
        <v>78</v>
      </c>
      <c r="BC1053" t="s">
        <v>78</v>
      </c>
      <c r="BD1053" t="s">
        <v>55</v>
      </c>
      <c r="BE1053" t="s">
        <v>78</v>
      </c>
      <c r="BF1053" t="s">
        <v>78</v>
      </c>
      <c r="BG1053" t="s">
        <v>78</v>
      </c>
      <c r="BH1053" t="s">
        <v>78</v>
      </c>
      <c r="BI1053" t="s">
        <v>78</v>
      </c>
      <c r="BJ1053" t="s">
        <v>78</v>
      </c>
      <c r="BK1053" t="s">
        <v>78</v>
      </c>
      <c r="BL1053" t="s">
        <v>78</v>
      </c>
      <c r="BM1053" t="s">
        <v>78</v>
      </c>
      <c r="BN1053" t="s">
        <v>55</v>
      </c>
      <c r="BO1053" t="s">
        <v>55</v>
      </c>
      <c r="BP1053" t="s">
        <v>78</v>
      </c>
      <c r="BQ1053" t="s">
        <v>4432</v>
      </c>
      <c r="BR1053">
        <v>1800</v>
      </c>
      <c r="BS1053" s="45">
        <v>40355</v>
      </c>
      <c r="BT1053" s="45">
        <v>40862</v>
      </c>
    </row>
    <row r="1054" spans="1:72" x14ac:dyDescent="0.25">
      <c r="A1054">
        <v>1051</v>
      </c>
      <c r="B1054">
        <v>47534</v>
      </c>
      <c r="C1054">
        <v>55029</v>
      </c>
      <c r="D1054" t="s">
        <v>2513</v>
      </c>
      <c r="E1054" t="s">
        <v>8092</v>
      </c>
      <c r="F1054">
        <v>0</v>
      </c>
      <c r="H1054">
        <v>0</v>
      </c>
      <c r="J1054">
        <v>0</v>
      </c>
      <c r="N1054" t="s">
        <v>4423</v>
      </c>
      <c r="O1054">
        <v>2081574</v>
      </c>
      <c r="P1054">
        <v>6336303</v>
      </c>
      <c r="Q1054">
        <v>3</v>
      </c>
      <c r="R1054">
        <v>37.709000000000003</v>
      </c>
      <c r="S1054">
        <v>-121.2791</v>
      </c>
      <c r="U1054" t="s">
        <v>128</v>
      </c>
      <c r="V1054" t="s">
        <v>87</v>
      </c>
      <c r="W1054" t="s">
        <v>87</v>
      </c>
      <c r="X1054" t="s">
        <v>4474</v>
      </c>
      <c r="Y1054" t="s">
        <v>59</v>
      </c>
      <c r="Z1054" t="s">
        <v>4475</v>
      </c>
      <c r="AA1054" t="s">
        <v>2515</v>
      </c>
      <c r="AB1054" t="s">
        <v>4953</v>
      </c>
      <c r="AC1054">
        <v>40914</v>
      </c>
      <c r="AD1054" t="s">
        <v>4476</v>
      </c>
      <c r="AE1054" t="s">
        <v>3435</v>
      </c>
      <c r="AF1054" t="s">
        <v>4477</v>
      </c>
      <c r="AG1054" t="s">
        <v>2514</v>
      </c>
      <c r="AH1054" t="s">
        <v>8093</v>
      </c>
      <c r="AJ1054" t="s">
        <v>2514</v>
      </c>
      <c r="AK1054">
        <v>1</v>
      </c>
      <c r="AL1054" t="s">
        <v>4474</v>
      </c>
      <c r="AM1054" t="s">
        <v>78</v>
      </c>
      <c r="AN1054">
        <v>180400030203</v>
      </c>
      <c r="AO1054" t="s">
        <v>78</v>
      </c>
      <c r="AP1054">
        <v>445</v>
      </c>
      <c r="AQ1054" t="s">
        <v>78</v>
      </c>
      <c r="AR1054" t="s">
        <v>4430</v>
      </c>
      <c r="AS1054" t="s">
        <v>4431</v>
      </c>
      <c r="AT1054" t="s">
        <v>78</v>
      </c>
      <c r="AU1054" t="s">
        <v>78</v>
      </c>
      <c r="AV1054" t="s">
        <v>78</v>
      </c>
      <c r="AW1054" t="s">
        <v>78</v>
      </c>
      <c r="AX1054" t="s">
        <v>78</v>
      </c>
      <c r="AY1054" t="s">
        <v>78</v>
      </c>
      <c r="AZ1054" t="s">
        <v>78</v>
      </c>
      <c r="BA1054" t="s">
        <v>78</v>
      </c>
      <c r="BB1054" t="s">
        <v>78</v>
      </c>
      <c r="BC1054" t="s">
        <v>78</v>
      </c>
      <c r="BD1054" t="s">
        <v>55</v>
      </c>
      <c r="BE1054" t="s">
        <v>78</v>
      </c>
      <c r="BF1054" t="s">
        <v>78</v>
      </c>
      <c r="BG1054" t="s">
        <v>78</v>
      </c>
      <c r="BH1054" t="s">
        <v>78</v>
      </c>
      <c r="BI1054" t="s">
        <v>78</v>
      </c>
      <c r="BJ1054" t="s">
        <v>78</v>
      </c>
      <c r="BK1054" t="s">
        <v>78</v>
      </c>
      <c r="BL1054" t="s">
        <v>78</v>
      </c>
      <c r="BM1054" t="s">
        <v>78</v>
      </c>
      <c r="BN1054" t="s">
        <v>55</v>
      </c>
      <c r="BO1054" t="s">
        <v>55</v>
      </c>
      <c r="BP1054" t="s">
        <v>78</v>
      </c>
      <c r="BQ1054" t="s">
        <v>4432</v>
      </c>
      <c r="BR1054">
        <v>1900</v>
      </c>
      <c r="BS1054" s="45">
        <v>40358</v>
      </c>
      <c r="BT1054" s="45">
        <v>40893</v>
      </c>
    </row>
    <row r="1055" spans="1:72" x14ac:dyDescent="0.25">
      <c r="A1055">
        <v>1052</v>
      </c>
      <c r="B1055">
        <v>47321</v>
      </c>
      <c r="C1055">
        <v>54643</v>
      </c>
      <c r="D1055" t="s">
        <v>3064</v>
      </c>
      <c r="E1055" t="s">
        <v>8094</v>
      </c>
      <c r="F1055">
        <v>5</v>
      </c>
      <c r="G1055" t="s">
        <v>87</v>
      </c>
      <c r="H1055">
        <v>4</v>
      </c>
      <c r="I1055" t="s">
        <v>4421</v>
      </c>
      <c r="J1055">
        <v>19</v>
      </c>
      <c r="L1055" t="s">
        <v>4434</v>
      </c>
      <c r="M1055" t="s">
        <v>4435</v>
      </c>
      <c r="N1055" t="s">
        <v>4423</v>
      </c>
      <c r="O1055">
        <v>1858770</v>
      </c>
      <c r="P1055">
        <v>6680185</v>
      </c>
      <c r="Q1055">
        <v>2</v>
      </c>
      <c r="R1055">
        <v>38.265500000000003</v>
      </c>
      <c r="S1055">
        <v>-121.5872</v>
      </c>
      <c r="T1055" t="s">
        <v>596</v>
      </c>
      <c r="U1055" t="s">
        <v>1074</v>
      </c>
      <c r="V1055" t="s">
        <v>87</v>
      </c>
      <c r="W1055" t="s">
        <v>87</v>
      </c>
      <c r="X1055" t="s">
        <v>4538</v>
      </c>
      <c r="Y1055" t="s">
        <v>341</v>
      </c>
      <c r="Z1055" t="s">
        <v>4539</v>
      </c>
      <c r="AA1055" t="s">
        <v>8095</v>
      </c>
      <c r="AB1055" t="s">
        <v>8096</v>
      </c>
      <c r="AC1055">
        <v>40906</v>
      </c>
      <c r="AD1055" t="s">
        <v>4476</v>
      </c>
      <c r="AE1055" t="s">
        <v>4540</v>
      </c>
      <c r="AF1055" t="s">
        <v>4546</v>
      </c>
      <c r="AG1055" t="s">
        <v>1181</v>
      </c>
      <c r="AH1055" t="s">
        <v>8097</v>
      </c>
      <c r="AI1055" t="s">
        <v>8098</v>
      </c>
      <c r="AJ1055" t="s">
        <v>1181</v>
      </c>
      <c r="AK1055">
        <v>1</v>
      </c>
      <c r="AL1055" t="s">
        <v>4538</v>
      </c>
      <c r="AM1055" t="s">
        <v>78</v>
      </c>
      <c r="AN1055">
        <v>180201630606</v>
      </c>
      <c r="AO1055" t="s">
        <v>78</v>
      </c>
      <c r="AP1055">
        <v>940</v>
      </c>
      <c r="AQ1055" t="s">
        <v>78</v>
      </c>
      <c r="AR1055" t="s">
        <v>4430</v>
      </c>
      <c r="AS1055" t="s">
        <v>4431</v>
      </c>
      <c r="AT1055" t="s">
        <v>78</v>
      </c>
      <c r="AU1055" t="s">
        <v>78</v>
      </c>
      <c r="AV1055" t="s">
        <v>78</v>
      </c>
      <c r="AW1055" t="s">
        <v>78</v>
      </c>
      <c r="AX1055" t="s">
        <v>78</v>
      </c>
      <c r="AY1055" t="s">
        <v>78</v>
      </c>
      <c r="AZ1055" t="s">
        <v>78</v>
      </c>
      <c r="BA1055" t="s">
        <v>78</v>
      </c>
      <c r="BB1055" t="s">
        <v>78</v>
      </c>
      <c r="BC1055" t="s">
        <v>78</v>
      </c>
      <c r="BD1055" t="s">
        <v>55</v>
      </c>
      <c r="BE1055" t="s">
        <v>78</v>
      </c>
      <c r="BF1055" t="s">
        <v>78</v>
      </c>
      <c r="BG1055" t="s">
        <v>78</v>
      </c>
      <c r="BH1055" t="s">
        <v>78</v>
      </c>
      <c r="BI1055" t="s">
        <v>78</v>
      </c>
      <c r="BJ1055" t="s">
        <v>78</v>
      </c>
      <c r="BK1055" t="s">
        <v>78</v>
      </c>
      <c r="BL1055" t="s">
        <v>78</v>
      </c>
      <c r="BM1055" t="s">
        <v>78</v>
      </c>
      <c r="BN1055" t="s">
        <v>55</v>
      </c>
      <c r="BO1055" t="s">
        <v>55</v>
      </c>
      <c r="BP1055" t="s">
        <v>78</v>
      </c>
      <c r="BQ1055" t="s">
        <v>4432</v>
      </c>
      <c r="BR1055">
        <v>1800</v>
      </c>
      <c r="BS1055" s="45">
        <v>40354</v>
      </c>
      <c r="BT1055" s="45">
        <v>40900</v>
      </c>
    </row>
    <row r="1056" spans="1:72" x14ac:dyDescent="0.25">
      <c r="A1056">
        <v>1053</v>
      </c>
      <c r="B1056">
        <v>47685</v>
      </c>
      <c r="C1056">
        <v>54631</v>
      </c>
      <c r="D1056" t="s">
        <v>3371</v>
      </c>
      <c r="E1056" t="s">
        <v>8099</v>
      </c>
      <c r="F1056">
        <v>1</v>
      </c>
      <c r="G1056" t="s">
        <v>87</v>
      </c>
      <c r="H1056">
        <v>5</v>
      </c>
      <c r="I1056" t="s">
        <v>4421</v>
      </c>
      <c r="J1056">
        <v>1</v>
      </c>
      <c r="L1056" t="s">
        <v>4448</v>
      </c>
      <c r="M1056" t="s">
        <v>4422</v>
      </c>
      <c r="N1056" t="s">
        <v>4423</v>
      </c>
      <c r="O1056">
        <v>2142487</v>
      </c>
      <c r="P1056">
        <v>6308281</v>
      </c>
      <c r="Q1056">
        <v>3</v>
      </c>
      <c r="R1056">
        <v>37.875599999999999</v>
      </c>
      <c r="S1056">
        <v>-121.3779</v>
      </c>
      <c r="T1056" t="s">
        <v>1373</v>
      </c>
      <c r="U1056" t="s">
        <v>692</v>
      </c>
      <c r="V1056" t="s">
        <v>87</v>
      </c>
      <c r="W1056" t="s">
        <v>87</v>
      </c>
      <c r="X1056" t="s">
        <v>4474</v>
      </c>
      <c r="Y1056" t="s">
        <v>59</v>
      </c>
      <c r="Z1056" t="s">
        <v>4853</v>
      </c>
      <c r="AB1056" t="s">
        <v>7204</v>
      </c>
      <c r="AC1056">
        <v>40919</v>
      </c>
      <c r="AD1056" t="s">
        <v>4476</v>
      </c>
      <c r="AE1056" t="s">
        <v>3435</v>
      </c>
      <c r="AF1056" t="s">
        <v>4927</v>
      </c>
      <c r="AG1056" t="s">
        <v>2651</v>
      </c>
      <c r="AH1056" t="s">
        <v>7838</v>
      </c>
      <c r="AI1056" t="s">
        <v>6909</v>
      </c>
      <c r="AJ1056" t="s">
        <v>5874</v>
      </c>
      <c r="AK1056" t="s">
        <v>78</v>
      </c>
      <c r="AL1056" t="s">
        <v>78</v>
      </c>
      <c r="AM1056" t="s">
        <v>78</v>
      </c>
      <c r="AN1056" t="s">
        <v>78</v>
      </c>
      <c r="AO1056" t="s">
        <v>78</v>
      </c>
      <c r="AP1056">
        <v>126</v>
      </c>
      <c r="AQ1056" t="s">
        <v>78</v>
      </c>
      <c r="AR1056" t="s">
        <v>4430</v>
      </c>
      <c r="AS1056" t="s">
        <v>4529</v>
      </c>
      <c r="AT1056" t="s">
        <v>78</v>
      </c>
      <c r="AU1056" t="s">
        <v>78</v>
      </c>
      <c r="AV1056" t="s">
        <v>78</v>
      </c>
      <c r="AW1056" t="s">
        <v>78</v>
      </c>
      <c r="AX1056" t="s">
        <v>78</v>
      </c>
      <c r="AY1056" t="s">
        <v>78</v>
      </c>
      <c r="AZ1056" t="s">
        <v>78</v>
      </c>
      <c r="BA1056" t="s">
        <v>78</v>
      </c>
      <c r="BB1056" t="s">
        <v>78</v>
      </c>
      <c r="BC1056" t="s">
        <v>78</v>
      </c>
      <c r="BD1056" t="s">
        <v>55</v>
      </c>
      <c r="BE1056" t="s">
        <v>78</v>
      </c>
      <c r="BF1056" t="s">
        <v>78</v>
      </c>
      <c r="BG1056" t="s">
        <v>78</v>
      </c>
      <c r="BH1056" t="s">
        <v>78</v>
      </c>
      <c r="BI1056" t="s">
        <v>78</v>
      </c>
      <c r="BJ1056" t="s">
        <v>78</v>
      </c>
      <c r="BK1056" t="s">
        <v>78</v>
      </c>
      <c r="BL1056" t="s">
        <v>78</v>
      </c>
      <c r="BM1056" t="s">
        <v>78</v>
      </c>
      <c r="BN1056" t="s">
        <v>55</v>
      </c>
      <c r="BO1056" t="s">
        <v>55</v>
      </c>
      <c r="BP1056" t="s">
        <v>78</v>
      </c>
      <c r="BQ1056" t="s">
        <v>4468</v>
      </c>
      <c r="BR1056">
        <v>1800</v>
      </c>
      <c r="BS1056" s="45">
        <v>40352</v>
      </c>
      <c r="BT1056" s="45">
        <v>40899</v>
      </c>
    </row>
    <row r="1057" spans="1:72" x14ac:dyDescent="0.25">
      <c r="A1057">
        <v>1054</v>
      </c>
      <c r="B1057">
        <v>46554</v>
      </c>
      <c r="C1057">
        <v>53928</v>
      </c>
      <c r="D1057" t="s">
        <v>2305</v>
      </c>
      <c r="E1057" t="s">
        <v>8100</v>
      </c>
      <c r="F1057">
        <v>15</v>
      </c>
      <c r="H1057">
        <v>5</v>
      </c>
      <c r="I1057" t="s">
        <v>4421</v>
      </c>
      <c r="J1057">
        <v>20</v>
      </c>
      <c r="N1057" t="s">
        <v>4423</v>
      </c>
      <c r="O1057">
        <v>2122532</v>
      </c>
      <c r="P1057">
        <v>6288243</v>
      </c>
      <c r="Q1057">
        <v>3</v>
      </c>
      <c r="R1057">
        <v>37.820300000000003</v>
      </c>
      <c r="S1057">
        <v>-121.4466</v>
      </c>
      <c r="T1057" t="s">
        <v>1634</v>
      </c>
      <c r="U1057" t="s">
        <v>6946</v>
      </c>
      <c r="V1057" t="s">
        <v>87</v>
      </c>
      <c r="W1057" t="s">
        <v>87</v>
      </c>
      <c r="X1057" t="s">
        <v>4474</v>
      </c>
      <c r="Y1057" t="s">
        <v>59</v>
      </c>
      <c r="Z1057" t="s">
        <v>4134</v>
      </c>
      <c r="AA1057" t="s">
        <v>6947</v>
      </c>
      <c r="AB1057" t="s">
        <v>4914</v>
      </c>
      <c r="AC1057">
        <v>40856</v>
      </c>
      <c r="AD1057" t="s">
        <v>4476</v>
      </c>
      <c r="AE1057" t="s">
        <v>3435</v>
      </c>
      <c r="AF1057" t="s">
        <v>4960</v>
      </c>
      <c r="AG1057" t="s">
        <v>2306</v>
      </c>
      <c r="AH1057" t="s">
        <v>6949</v>
      </c>
      <c r="AI1057" t="s">
        <v>6950</v>
      </c>
      <c r="AJ1057" t="s">
        <v>2306</v>
      </c>
      <c r="AK1057" t="s">
        <v>78</v>
      </c>
      <c r="AL1057" t="s">
        <v>78</v>
      </c>
      <c r="AM1057" t="s">
        <v>78</v>
      </c>
      <c r="AN1057" t="s">
        <v>78</v>
      </c>
      <c r="AO1057" t="s">
        <v>78</v>
      </c>
      <c r="AP1057">
        <v>1004</v>
      </c>
      <c r="AQ1057" t="s">
        <v>78</v>
      </c>
      <c r="AR1057" t="s">
        <v>4430</v>
      </c>
      <c r="AS1057" t="s">
        <v>4529</v>
      </c>
      <c r="AT1057" t="s">
        <v>78</v>
      </c>
      <c r="AU1057" t="s">
        <v>78</v>
      </c>
      <c r="AV1057" t="s">
        <v>78</v>
      </c>
      <c r="AW1057" t="s">
        <v>78</v>
      </c>
      <c r="AX1057" t="s">
        <v>78</v>
      </c>
      <c r="AY1057" t="s">
        <v>78</v>
      </c>
      <c r="AZ1057" t="s">
        <v>78</v>
      </c>
      <c r="BA1057" t="s">
        <v>78</v>
      </c>
      <c r="BB1057" t="s">
        <v>78</v>
      </c>
      <c r="BC1057" t="s">
        <v>78</v>
      </c>
      <c r="BD1057" t="s">
        <v>55</v>
      </c>
      <c r="BE1057" t="s">
        <v>78</v>
      </c>
      <c r="BF1057" t="s">
        <v>78</v>
      </c>
      <c r="BG1057" t="s">
        <v>78</v>
      </c>
      <c r="BH1057" t="s">
        <v>78</v>
      </c>
      <c r="BI1057" t="s">
        <v>78</v>
      </c>
      <c r="BJ1057" t="s">
        <v>78</v>
      </c>
      <c r="BK1057" t="s">
        <v>78</v>
      </c>
      <c r="BL1057" t="s">
        <v>78</v>
      </c>
      <c r="BM1057" t="s">
        <v>78</v>
      </c>
      <c r="BN1057" t="s">
        <v>55</v>
      </c>
      <c r="BO1057" t="s">
        <v>55</v>
      </c>
      <c r="BP1057" t="s">
        <v>78</v>
      </c>
      <c r="BQ1057" t="s">
        <v>4468</v>
      </c>
      <c r="BR1057">
        <v>1800</v>
      </c>
      <c r="BS1057" s="45">
        <v>40351</v>
      </c>
      <c r="BT1057" s="45">
        <v>40855</v>
      </c>
    </row>
    <row r="1058" spans="1:72" x14ac:dyDescent="0.25">
      <c r="A1058">
        <v>1055</v>
      </c>
      <c r="B1058">
        <v>46870</v>
      </c>
      <c r="C1058">
        <v>54258</v>
      </c>
      <c r="D1058" t="s">
        <v>2125</v>
      </c>
      <c r="E1058" t="s">
        <v>8101</v>
      </c>
      <c r="F1058">
        <v>1</v>
      </c>
      <c r="G1058" t="s">
        <v>87</v>
      </c>
      <c r="H1058">
        <v>4</v>
      </c>
      <c r="I1058" t="s">
        <v>4421</v>
      </c>
      <c r="J1058">
        <v>15</v>
      </c>
      <c r="N1058" t="s">
        <v>4423</v>
      </c>
      <c r="O1058">
        <v>2164371</v>
      </c>
      <c r="P1058">
        <v>6265654</v>
      </c>
      <c r="Q1058">
        <v>3</v>
      </c>
      <c r="R1058">
        <v>37.9345</v>
      </c>
      <c r="S1058">
        <v>-121.5264</v>
      </c>
      <c r="T1058" t="s">
        <v>1634</v>
      </c>
      <c r="U1058" t="s">
        <v>604</v>
      </c>
      <c r="V1058" t="s">
        <v>87</v>
      </c>
      <c r="W1058" t="s">
        <v>87</v>
      </c>
      <c r="X1058" t="s">
        <v>4474</v>
      </c>
      <c r="Y1058" t="s">
        <v>59</v>
      </c>
      <c r="Z1058" t="s">
        <v>4242</v>
      </c>
      <c r="AA1058" t="s">
        <v>2128</v>
      </c>
      <c r="AB1058" t="s">
        <v>69</v>
      </c>
      <c r="AC1058">
        <v>40886</v>
      </c>
      <c r="AD1058" t="s">
        <v>4476</v>
      </c>
      <c r="AE1058" t="s">
        <v>3435</v>
      </c>
      <c r="AF1058" t="s">
        <v>4927</v>
      </c>
      <c r="AG1058" t="s">
        <v>2126</v>
      </c>
      <c r="AH1058" t="s">
        <v>8102</v>
      </c>
      <c r="AI1058" t="s">
        <v>6231</v>
      </c>
      <c r="AJ1058" t="s">
        <v>5885</v>
      </c>
      <c r="AK1058">
        <v>1</v>
      </c>
      <c r="AL1058" t="s">
        <v>4474</v>
      </c>
      <c r="AM1058" t="s">
        <v>78</v>
      </c>
      <c r="AN1058">
        <v>180400030906</v>
      </c>
      <c r="AO1058" t="s">
        <v>78</v>
      </c>
      <c r="AP1058">
        <v>540</v>
      </c>
      <c r="AQ1058" t="s">
        <v>78</v>
      </c>
      <c r="AR1058" t="s">
        <v>4430</v>
      </c>
      <c r="AS1058" t="s">
        <v>4431</v>
      </c>
      <c r="AT1058" t="s">
        <v>78</v>
      </c>
      <c r="AU1058" t="s">
        <v>78</v>
      </c>
      <c r="AV1058" t="s">
        <v>78</v>
      </c>
      <c r="AW1058" t="s">
        <v>78</v>
      </c>
      <c r="AX1058" t="s">
        <v>78</v>
      </c>
      <c r="AY1058" t="s">
        <v>78</v>
      </c>
      <c r="AZ1058" t="s">
        <v>78</v>
      </c>
      <c r="BA1058" t="s">
        <v>78</v>
      </c>
      <c r="BB1058" t="s">
        <v>78</v>
      </c>
      <c r="BC1058" t="s">
        <v>78</v>
      </c>
      <c r="BD1058" t="s">
        <v>55</v>
      </c>
      <c r="BE1058" t="s">
        <v>78</v>
      </c>
      <c r="BF1058" t="s">
        <v>78</v>
      </c>
      <c r="BG1058" t="s">
        <v>78</v>
      </c>
      <c r="BH1058" t="s">
        <v>78</v>
      </c>
      <c r="BI1058" t="s">
        <v>78</v>
      </c>
      <c r="BJ1058" t="s">
        <v>78</v>
      </c>
      <c r="BK1058" t="s">
        <v>78</v>
      </c>
      <c r="BL1058" t="s">
        <v>78</v>
      </c>
      <c r="BM1058" t="s">
        <v>78</v>
      </c>
      <c r="BN1058" t="s">
        <v>55</v>
      </c>
      <c r="BO1058" t="s">
        <v>55</v>
      </c>
      <c r="BP1058" t="s">
        <v>78</v>
      </c>
      <c r="BQ1058" t="s">
        <v>4468</v>
      </c>
      <c r="BR1058">
        <v>1800</v>
      </c>
      <c r="BS1058" s="45">
        <v>40359</v>
      </c>
      <c r="BT1058" s="45">
        <v>40886</v>
      </c>
    </row>
    <row r="1059" spans="1:72" x14ac:dyDescent="0.25">
      <c r="A1059">
        <v>1056</v>
      </c>
      <c r="B1059">
        <v>18034</v>
      </c>
      <c r="C1059">
        <v>15777</v>
      </c>
      <c r="D1059" t="s">
        <v>337</v>
      </c>
      <c r="E1059" t="s">
        <v>8103</v>
      </c>
      <c r="F1059">
        <v>5</v>
      </c>
      <c r="G1059" t="s">
        <v>87</v>
      </c>
      <c r="H1059">
        <v>4</v>
      </c>
      <c r="I1059" t="s">
        <v>4421</v>
      </c>
      <c r="J1059">
        <v>16</v>
      </c>
      <c r="N1059" t="s">
        <v>4423</v>
      </c>
      <c r="O1059">
        <v>1863588.5041100001</v>
      </c>
      <c r="P1059">
        <v>6692057.8049900001</v>
      </c>
      <c r="Q1059">
        <v>2</v>
      </c>
      <c r="R1059">
        <v>38.278548360000002</v>
      </c>
      <c r="S1059">
        <v>-121.54579067</v>
      </c>
      <c r="U1059" t="s">
        <v>216</v>
      </c>
      <c r="V1059" t="s">
        <v>87</v>
      </c>
      <c r="W1059" t="s">
        <v>87</v>
      </c>
      <c r="X1059" t="s">
        <v>4538</v>
      </c>
      <c r="Y1059" t="s">
        <v>341</v>
      </c>
      <c r="Z1059" t="s">
        <v>4539</v>
      </c>
      <c r="AA1059" t="s">
        <v>342</v>
      </c>
      <c r="AC1059">
        <v>39354</v>
      </c>
      <c r="AD1059" t="s">
        <v>4476</v>
      </c>
      <c r="AE1059" t="s">
        <v>4540</v>
      </c>
      <c r="AF1059" t="s">
        <v>4541</v>
      </c>
      <c r="AG1059" t="s">
        <v>338</v>
      </c>
      <c r="AH1059" t="s">
        <v>4542</v>
      </c>
      <c r="AI1059" t="s">
        <v>4543</v>
      </c>
      <c r="AJ1059" t="s">
        <v>339</v>
      </c>
      <c r="AK1059">
        <v>1</v>
      </c>
      <c r="AL1059" t="s">
        <v>4538</v>
      </c>
      <c r="AM1059" t="s">
        <v>78</v>
      </c>
      <c r="AN1059">
        <v>180201630702</v>
      </c>
      <c r="AO1059" t="s">
        <v>78</v>
      </c>
      <c r="AP1059" t="s">
        <v>78</v>
      </c>
      <c r="AQ1059" t="s">
        <v>78</v>
      </c>
      <c r="AR1059" t="s">
        <v>4430</v>
      </c>
      <c r="AS1059" t="s">
        <v>4431</v>
      </c>
      <c r="AT1059" t="s">
        <v>78</v>
      </c>
      <c r="AU1059" t="s">
        <v>78</v>
      </c>
      <c r="AV1059" t="s">
        <v>78</v>
      </c>
      <c r="AW1059" t="s">
        <v>78</v>
      </c>
      <c r="AX1059" t="s">
        <v>78</v>
      </c>
      <c r="AY1059" t="s">
        <v>78</v>
      </c>
      <c r="AZ1059" t="s">
        <v>78</v>
      </c>
      <c r="BA1059" t="s">
        <v>78</v>
      </c>
      <c r="BB1059" t="s">
        <v>78</v>
      </c>
      <c r="BC1059" t="s">
        <v>78</v>
      </c>
      <c r="BD1059" t="s">
        <v>55</v>
      </c>
      <c r="BE1059" t="s">
        <v>78</v>
      </c>
      <c r="BF1059" t="s">
        <v>78</v>
      </c>
      <c r="BG1059" t="s">
        <v>78</v>
      </c>
      <c r="BH1059" t="s">
        <v>78</v>
      </c>
      <c r="BI1059" t="s">
        <v>78</v>
      </c>
      <c r="BJ1059" t="s">
        <v>78</v>
      </c>
      <c r="BK1059" t="s">
        <v>78</v>
      </c>
      <c r="BL1059" t="s">
        <v>78</v>
      </c>
      <c r="BM1059" t="s">
        <v>78</v>
      </c>
      <c r="BN1059" t="s">
        <v>55</v>
      </c>
      <c r="BO1059" t="s">
        <v>78</v>
      </c>
      <c r="BP1059" t="s">
        <v>78</v>
      </c>
      <c r="BQ1059" t="s">
        <v>4432</v>
      </c>
      <c r="BR1059">
        <v>1929</v>
      </c>
      <c r="BS1059" s="45" t="s">
        <v>78</v>
      </c>
      <c r="BT1059" s="45">
        <v>24473</v>
      </c>
    </row>
    <row r="1060" spans="1:72" x14ac:dyDescent="0.25">
      <c r="A1060">
        <v>1057</v>
      </c>
      <c r="B1060">
        <v>33171</v>
      </c>
      <c r="C1060">
        <v>33500</v>
      </c>
      <c r="D1060" t="s">
        <v>401</v>
      </c>
      <c r="E1060" t="s">
        <v>8104</v>
      </c>
      <c r="F1060">
        <v>23</v>
      </c>
      <c r="G1060" t="s">
        <v>87</v>
      </c>
      <c r="H1060">
        <v>11</v>
      </c>
      <c r="I1060" t="s">
        <v>4421</v>
      </c>
      <c r="J1060">
        <v>10</v>
      </c>
      <c r="L1060" t="s">
        <v>4435</v>
      </c>
      <c r="M1060" t="s">
        <v>4448</v>
      </c>
      <c r="N1060" t="s">
        <v>4423</v>
      </c>
      <c r="O1060">
        <v>1839327.7304400001</v>
      </c>
      <c r="P1060">
        <v>6920536.0326399999</v>
      </c>
      <c r="Q1060">
        <v>1</v>
      </c>
      <c r="R1060">
        <v>39.87214419</v>
      </c>
      <c r="S1060">
        <v>-120.72144976</v>
      </c>
      <c r="U1060" t="s">
        <v>8105</v>
      </c>
      <c r="V1060" t="s">
        <v>87</v>
      </c>
      <c r="W1060" t="s">
        <v>55</v>
      </c>
      <c r="X1060" t="s">
        <v>251</v>
      </c>
      <c r="Y1060" t="s">
        <v>105</v>
      </c>
      <c r="Z1060" t="s">
        <v>8106</v>
      </c>
      <c r="AC1060">
        <v>39354</v>
      </c>
      <c r="AE1060" t="s">
        <v>8107</v>
      </c>
      <c r="AF1060" t="s">
        <v>8108</v>
      </c>
      <c r="AG1060" t="s">
        <v>402</v>
      </c>
      <c r="AH1060" t="s">
        <v>8109</v>
      </c>
      <c r="AI1060" t="s">
        <v>8110</v>
      </c>
      <c r="AJ1060" t="s">
        <v>402</v>
      </c>
      <c r="AK1060">
        <v>1</v>
      </c>
      <c r="AL1060" t="s">
        <v>251</v>
      </c>
      <c r="AM1060" t="s">
        <v>78</v>
      </c>
      <c r="AN1060">
        <v>180201230501</v>
      </c>
      <c r="AO1060" t="s">
        <v>78</v>
      </c>
      <c r="AP1060">
        <v>1000</v>
      </c>
      <c r="AQ1060" t="s">
        <v>78</v>
      </c>
      <c r="AR1060" t="s">
        <v>4430</v>
      </c>
      <c r="AS1060" t="s">
        <v>4431</v>
      </c>
      <c r="AT1060" t="s">
        <v>78</v>
      </c>
      <c r="AU1060" t="s">
        <v>78</v>
      </c>
      <c r="AV1060" t="s">
        <v>55</v>
      </c>
      <c r="AW1060" t="s">
        <v>78</v>
      </c>
      <c r="AX1060" t="s">
        <v>78</v>
      </c>
      <c r="AY1060" t="s">
        <v>78</v>
      </c>
      <c r="AZ1060" t="s">
        <v>78</v>
      </c>
      <c r="BA1060" t="s">
        <v>78</v>
      </c>
      <c r="BB1060" t="s">
        <v>78</v>
      </c>
      <c r="BC1060" t="s">
        <v>78</v>
      </c>
      <c r="BD1060" t="s">
        <v>55</v>
      </c>
      <c r="BE1060" t="s">
        <v>78</v>
      </c>
      <c r="BF1060" t="s">
        <v>78</v>
      </c>
      <c r="BG1060" t="s">
        <v>78</v>
      </c>
      <c r="BH1060" t="s">
        <v>78</v>
      </c>
      <c r="BI1060" t="s">
        <v>78</v>
      </c>
      <c r="BJ1060" t="s">
        <v>55</v>
      </c>
      <c r="BK1060" t="s">
        <v>78</v>
      </c>
      <c r="BL1060" t="s">
        <v>78</v>
      </c>
      <c r="BM1060" t="s">
        <v>78</v>
      </c>
      <c r="BN1060" t="s">
        <v>55</v>
      </c>
      <c r="BO1060" t="s">
        <v>78</v>
      </c>
      <c r="BP1060" t="s">
        <v>78</v>
      </c>
      <c r="BQ1060" t="s">
        <v>4432</v>
      </c>
      <c r="BR1060">
        <v>1941</v>
      </c>
      <c r="BS1060" s="45" t="s">
        <v>78</v>
      </c>
      <c r="BT1060" s="45">
        <v>27803</v>
      </c>
    </row>
    <row r="1061" spans="1:72" x14ac:dyDescent="0.25">
      <c r="A1061">
        <v>1058</v>
      </c>
      <c r="B1061">
        <v>32722</v>
      </c>
      <c r="C1061">
        <v>41995</v>
      </c>
      <c r="D1061" t="s">
        <v>102</v>
      </c>
      <c r="E1061" t="s">
        <v>8111</v>
      </c>
      <c r="F1061">
        <v>24</v>
      </c>
      <c r="G1061" t="s">
        <v>87</v>
      </c>
      <c r="H1061">
        <v>8</v>
      </c>
      <c r="I1061" t="s">
        <v>4421</v>
      </c>
      <c r="J1061">
        <v>22</v>
      </c>
      <c r="L1061" t="s">
        <v>4434</v>
      </c>
      <c r="M1061" t="s">
        <v>4435</v>
      </c>
      <c r="N1061" t="s">
        <v>4423</v>
      </c>
      <c r="O1061">
        <v>1856677.3548699999</v>
      </c>
      <c r="P1061">
        <v>6823160.4468799997</v>
      </c>
      <c r="Q1061">
        <v>1</v>
      </c>
      <c r="R1061">
        <v>39.923138520000002</v>
      </c>
      <c r="S1061">
        <v>-121.06768279000001</v>
      </c>
      <c r="U1061" t="s">
        <v>104</v>
      </c>
      <c r="V1061" t="s">
        <v>87</v>
      </c>
      <c r="W1061" t="s">
        <v>87</v>
      </c>
      <c r="X1061" t="s">
        <v>251</v>
      </c>
      <c r="Y1061" t="s">
        <v>105</v>
      </c>
      <c r="Z1061" t="s">
        <v>8112</v>
      </c>
      <c r="AC1061">
        <v>39354</v>
      </c>
      <c r="AE1061" t="s">
        <v>8113</v>
      </c>
      <c r="AF1061" t="s">
        <v>8114</v>
      </c>
      <c r="AG1061" t="s">
        <v>103</v>
      </c>
      <c r="AH1061" t="s">
        <v>8115</v>
      </c>
      <c r="AI1061" t="s">
        <v>8116</v>
      </c>
      <c r="AJ1061" t="s">
        <v>103</v>
      </c>
      <c r="AK1061">
        <v>1</v>
      </c>
      <c r="AL1061" t="s">
        <v>251</v>
      </c>
      <c r="AM1061" t="s">
        <v>78</v>
      </c>
      <c r="AN1061">
        <v>180201220801</v>
      </c>
      <c r="AO1061" t="s">
        <v>78</v>
      </c>
      <c r="AP1061" t="s">
        <v>78</v>
      </c>
      <c r="AQ1061" t="s">
        <v>78</v>
      </c>
      <c r="AR1061" t="s">
        <v>4430</v>
      </c>
      <c r="AS1061" t="s">
        <v>4431</v>
      </c>
      <c r="AT1061" t="s">
        <v>78</v>
      </c>
      <c r="AU1061" t="s">
        <v>78</v>
      </c>
      <c r="AV1061" t="s">
        <v>55</v>
      </c>
      <c r="AW1061" t="s">
        <v>78</v>
      </c>
      <c r="AX1061" t="s">
        <v>78</v>
      </c>
      <c r="AY1061" t="s">
        <v>78</v>
      </c>
      <c r="AZ1061" t="s">
        <v>78</v>
      </c>
      <c r="BA1061" t="s">
        <v>78</v>
      </c>
      <c r="BB1061" t="s">
        <v>78</v>
      </c>
      <c r="BC1061" t="s">
        <v>78</v>
      </c>
      <c r="BD1061" t="s">
        <v>55</v>
      </c>
      <c r="BE1061" t="s">
        <v>78</v>
      </c>
      <c r="BF1061" t="s">
        <v>78</v>
      </c>
      <c r="BG1061" t="s">
        <v>78</v>
      </c>
      <c r="BH1061" t="s">
        <v>78</v>
      </c>
      <c r="BI1061" t="s">
        <v>78</v>
      </c>
      <c r="BJ1061" t="s">
        <v>78</v>
      </c>
      <c r="BK1061" t="s">
        <v>78</v>
      </c>
      <c r="BL1061" t="s">
        <v>78</v>
      </c>
      <c r="BM1061" t="s">
        <v>78</v>
      </c>
      <c r="BN1061" t="s">
        <v>78</v>
      </c>
      <c r="BO1061" t="s">
        <v>55</v>
      </c>
      <c r="BP1061" t="s">
        <v>78</v>
      </c>
      <c r="BQ1061" t="s">
        <v>4432</v>
      </c>
      <c r="BR1061">
        <v>1853</v>
      </c>
      <c r="BS1061" s="45" t="s">
        <v>78</v>
      </c>
      <c r="BT1061" s="45">
        <v>24037</v>
      </c>
    </row>
    <row r="1062" spans="1:72" x14ac:dyDescent="0.25">
      <c r="A1062">
        <v>1059</v>
      </c>
      <c r="B1062">
        <v>43665</v>
      </c>
      <c r="C1062">
        <v>51905</v>
      </c>
      <c r="D1062" t="s">
        <v>852</v>
      </c>
      <c r="E1062" t="s">
        <v>8117</v>
      </c>
      <c r="F1062">
        <v>3</v>
      </c>
      <c r="G1062" t="s">
        <v>87</v>
      </c>
      <c r="H1062">
        <v>5</v>
      </c>
      <c r="I1062" t="s">
        <v>4421</v>
      </c>
      <c r="J1062">
        <v>5</v>
      </c>
      <c r="L1062" t="s">
        <v>4422</v>
      </c>
      <c r="M1062" t="s">
        <v>4434</v>
      </c>
      <c r="N1062" t="s">
        <v>4423</v>
      </c>
      <c r="O1062">
        <v>2238715</v>
      </c>
      <c r="P1062">
        <v>6287489</v>
      </c>
      <c r="Q1062">
        <v>3</v>
      </c>
      <c r="R1062">
        <v>38.139299999999999</v>
      </c>
      <c r="S1062">
        <v>-121.4533</v>
      </c>
      <c r="T1062" t="s">
        <v>855</v>
      </c>
      <c r="U1062" t="s">
        <v>826</v>
      </c>
      <c r="V1062" t="s">
        <v>87</v>
      </c>
      <c r="W1062" t="s">
        <v>87</v>
      </c>
      <c r="X1062" t="s">
        <v>4474</v>
      </c>
      <c r="Y1062" t="s">
        <v>59</v>
      </c>
      <c r="Z1062" t="s">
        <v>4859</v>
      </c>
      <c r="AA1062" t="s">
        <v>8118</v>
      </c>
      <c r="AC1062">
        <v>40358</v>
      </c>
      <c r="AD1062" t="s">
        <v>4476</v>
      </c>
      <c r="AE1062" t="s">
        <v>4558</v>
      </c>
      <c r="AF1062" t="s">
        <v>4106</v>
      </c>
      <c r="AG1062" t="s">
        <v>853</v>
      </c>
      <c r="AH1062" t="s">
        <v>4923</v>
      </c>
      <c r="AI1062" t="s">
        <v>8119</v>
      </c>
      <c r="AJ1062" t="s">
        <v>8120</v>
      </c>
      <c r="AK1062">
        <v>1</v>
      </c>
      <c r="AL1062" t="s">
        <v>4474</v>
      </c>
      <c r="AM1062" t="s">
        <v>78</v>
      </c>
      <c r="AN1062">
        <v>180400121105</v>
      </c>
      <c r="AO1062" t="s">
        <v>78</v>
      </c>
      <c r="AP1062">
        <v>103</v>
      </c>
      <c r="AQ1062" t="s">
        <v>78</v>
      </c>
      <c r="AR1062" t="s">
        <v>4430</v>
      </c>
      <c r="AS1062" t="s">
        <v>4431</v>
      </c>
      <c r="AT1062" t="s">
        <v>78</v>
      </c>
      <c r="AU1062" t="s">
        <v>78</v>
      </c>
      <c r="AV1062" t="s">
        <v>78</v>
      </c>
      <c r="AW1062" t="s">
        <v>78</v>
      </c>
      <c r="AX1062" t="s">
        <v>78</v>
      </c>
      <c r="AY1062" t="s">
        <v>78</v>
      </c>
      <c r="AZ1062" t="s">
        <v>78</v>
      </c>
      <c r="BA1062" t="s">
        <v>78</v>
      </c>
      <c r="BB1062" t="s">
        <v>78</v>
      </c>
      <c r="BC1062" t="s">
        <v>78</v>
      </c>
      <c r="BD1062" t="s">
        <v>55</v>
      </c>
      <c r="BE1062" t="s">
        <v>78</v>
      </c>
      <c r="BF1062" t="s">
        <v>78</v>
      </c>
      <c r="BG1062" t="s">
        <v>78</v>
      </c>
      <c r="BH1062" t="s">
        <v>78</v>
      </c>
      <c r="BI1062" t="s">
        <v>78</v>
      </c>
      <c r="BJ1062" t="s">
        <v>78</v>
      </c>
      <c r="BK1062" t="s">
        <v>78</v>
      </c>
      <c r="BL1062" t="s">
        <v>78</v>
      </c>
      <c r="BM1062" t="s">
        <v>78</v>
      </c>
      <c r="BN1062" t="s">
        <v>55</v>
      </c>
      <c r="BO1062" t="s">
        <v>55</v>
      </c>
      <c r="BP1062" t="s">
        <v>78</v>
      </c>
      <c r="BQ1062" t="s">
        <v>4468</v>
      </c>
      <c r="BR1062">
        <v>1800</v>
      </c>
      <c r="BS1062" s="45">
        <v>40350</v>
      </c>
      <c r="BT1062" s="45">
        <v>40350</v>
      </c>
    </row>
    <row r="1063" spans="1:72" x14ac:dyDescent="0.25">
      <c r="A1063">
        <v>1060</v>
      </c>
      <c r="B1063">
        <v>50999</v>
      </c>
      <c r="C1063">
        <v>58305</v>
      </c>
      <c r="D1063" t="s">
        <v>3931</v>
      </c>
      <c r="E1063" t="s">
        <v>8121</v>
      </c>
      <c r="F1063">
        <v>2</v>
      </c>
      <c r="G1063" t="s">
        <v>87</v>
      </c>
      <c r="H1063">
        <v>5</v>
      </c>
      <c r="I1063" t="s">
        <v>4421</v>
      </c>
      <c r="J1063">
        <v>18</v>
      </c>
      <c r="L1063" t="s">
        <v>4448</v>
      </c>
      <c r="M1063" t="s">
        <v>4448</v>
      </c>
      <c r="N1063" t="s">
        <v>4423</v>
      </c>
      <c r="O1063">
        <v>2197183</v>
      </c>
      <c r="P1063">
        <v>6281040</v>
      </c>
      <c r="Q1063">
        <v>3</v>
      </c>
      <c r="R1063">
        <v>38.025100000000002</v>
      </c>
      <c r="S1063">
        <v>-121.4743</v>
      </c>
      <c r="T1063" t="s">
        <v>57</v>
      </c>
      <c r="U1063" t="s">
        <v>3491</v>
      </c>
      <c r="V1063" t="s">
        <v>87</v>
      </c>
      <c r="W1063" t="s">
        <v>87</v>
      </c>
      <c r="X1063" t="s">
        <v>4474</v>
      </c>
      <c r="Y1063" t="s">
        <v>59</v>
      </c>
      <c r="Z1063" t="s">
        <v>4334</v>
      </c>
      <c r="AA1063" t="s">
        <v>3476</v>
      </c>
      <c r="AB1063" t="s">
        <v>8122</v>
      </c>
      <c r="AC1063">
        <v>41201</v>
      </c>
      <c r="AD1063" t="s">
        <v>4476</v>
      </c>
      <c r="AE1063" t="s">
        <v>3435</v>
      </c>
      <c r="AF1063" t="s">
        <v>4884</v>
      </c>
      <c r="AG1063" t="s">
        <v>3932</v>
      </c>
      <c r="AH1063" t="s">
        <v>6835</v>
      </c>
      <c r="AI1063" t="s">
        <v>6836</v>
      </c>
      <c r="AJ1063" t="s">
        <v>3932</v>
      </c>
      <c r="AK1063">
        <v>1</v>
      </c>
      <c r="AL1063" t="s">
        <v>4474</v>
      </c>
      <c r="AM1063" t="s">
        <v>78</v>
      </c>
      <c r="AN1063">
        <v>180400030503</v>
      </c>
      <c r="AO1063" t="s">
        <v>78</v>
      </c>
      <c r="AP1063" t="s">
        <v>78</v>
      </c>
      <c r="AQ1063" t="s">
        <v>78</v>
      </c>
      <c r="AR1063" t="s">
        <v>4430</v>
      </c>
      <c r="AS1063" t="s">
        <v>4431</v>
      </c>
      <c r="AT1063" t="s">
        <v>78</v>
      </c>
      <c r="AU1063" t="s">
        <v>78</v>
      </c>
      <c r="AV1063" t="s">
        <v>78</v>
      </c>
      <c r="AW1063" t="s">
        <v>78</v>
      </c>
      <c r="AX1063" t="s">
        <v>78</v>
      </c>
      <c r="AY1063" t="s">
        <v>78</v>
      </c>
      <c r="AZ1063" t="s">
        <v>78</v>
      </c>
      <c r="BA1063" t="s">
        <v>78</v>
      </c>
      <c r="BB1063" t="s">
        <v>78</v>
      </c>
      <c r="BC1063" t="s">
        <v>78</v>
      </c>
      <c r="BD1063" t="s">
        <v>55</v>
      </c>
      <c r="BE1063" t="s">
        <v>78</v>
      </c>
      <c r="BF1063" t="s">
        <v>78</v>
      </c>
      <c r="BG1063" t="s">
        <v>78</v>
      </c>
      <c r="BH1063" t="s">
        <v>78</v>
      </c>
      <c r="BI1063" t="s">
        <v>78</v>
      </c>
      <c r="BJ1063" t="s">
        <v>78</v>
      </c>
      <c r="BK1063" t="s">
        <v>78</v>
      </c>
      <c r="BL1063" t="s">
        <v>78</v>
      </c>
      <c r="BM1063" t="s">
        <v>78</v>
      </c>
      <c r="BN1063" t="s">
        <v>55</v>
      </c>
      <c r="BO1063" t="s">
        <v>55</v>
      </c>
      <c r="BP1063" t="s">
        <v>78</v>
      </c>
      <c r="BQ1063" t="s">
        <v>4432</v>
      </c>
      <c r="BR1063">
        <v>1800</v>
      </c>
      <c r="BS1063" s="45">
        <v>40359</v>
      </c>
      <c r="BT1063" s="45">
        <v>41164</v>
      </c>
    </row>
    <row r="1064" spans="1:72" x14ac:dyDescent="0.25">
      <c r="A1064">
        <v>1061</v>
      </c>
      <c r="B1064">
        <v>46594</v>
      </c>
      <c r="C1064">
        <v>53967</v>
      </c>
      <c r="D1064" t="s">
        <v>2202</v>
      </c>
      <c r="E1064" t="s">
        <v>8123</v>
      </c>
      <c r="F1064">
        <v>0</v>
      </c>
      <c r="H1064">
        <v>0</v>
      </c>
      <c r="J1064">
        <v>0</v>
      </c>
      <c r="O1064">
        <v>2264419</v>
      </c>
      <c r="P1064">
        <v>6276524</v>
      </c>
      <c r="Q1064">
        <v>3</v>
      </c>
      <c r="R1064">
        <v>38.209600000000002</v>
      </c>
      <c r="S1064">
        <v>-121.4924</v>
      </c>
      <c r="T1064" t="s">
        <v>1373</v>
      </c>
      <c r="U1064" t="s">
        <v>5177</v>
      </c>
      <c r="V1064" t="s">
        <v>87</v>
      </c>
      <c r="W1064" t="s">
        <v>87</v>
      </c>
      <c r="X1064" t="s">
        <v>4474</v>
      </c>
      <c r="Y1064" t="s">
        <v>59</v>
      </c>
      <c r="Z1064" t="s">
        <v>4859</v>
      </c>
      <c r="AA1064" t="s">
        <v>5178</v>
      </c>
      <c r="AB1064" t="s">
        <v>8124</v>
      </c>
      <c r="AC1064">
        <v>40857</v>
      </c>
      <c r="AD1064" t="s">
        <v>4476</v>
      </c>
      <c r="AE1064" t="s">
        <v>4558</v>
      </c>
      <c r="AF1064" t="s">
        <v>5180</v>
      </c>
      <c r="AG1064" t="s">
        <v>1756</v>
      </c>
      <c r="AH1064" t="s">
        <v>8125</v>
      </c>
      <c r="AJ1064" t="s">
        <v>1756</v>
      </c>
      <c r="AK1064">
        <v>1</v>
      </c>
      <c r="AL1064" t="s">
        <v>4474</v>
      </c>
      <c r="AM1064" t="s">
        <v>78</v>
      </c>
      <c r="AN1064">
        <v>180400121106</v>
      </c>
      <c r="AO1064" t="s">
        <v>78</v>
      </c>
      <c r="AP1064">
        <v>137.6</v>
      </c>
      <c r="AQ1064" t="s">
        <v>78</v>
      </c>
      <c r="AR1064" t="s">
        <v>4430</v>
      </c>
      <c r="AS1064" t="s">
        <v>4431</v>
      </c>
      <c r="AT1064" t="s">
        <v>78</v>
      </c>
      <c r="AU1064" t="s">
        <v>78</v>
      </c>
      <c r="AV1064" t="s">
        <v>78</v>
      </c>
      <c r="AW1064" t="s">
        <v>78</v>
      </c>
      <c r="AX1064" t="s">
        <v>78</v>
      </c>
      <c r="AY1064" t="s">
        <v>55</v>
      </c>
      <c r="AZ1064" t="s">
        <v>78</v>
      </c>
      <c r="BA1064" t="s">
        <v>78</v>
      </c>
      <c r="BB1064" t="s">
        <v>78</v>
      </c>
      <c r="BC1064" t="s">
        <v>78</v>
      </c>
      <c r="BD1064" t="s">
        <v>55</v>
      </c>
      <c r="BE1064" t="s">
        <v>78</v>
      </c>
      <c r="BF1064" t="s">
        <v>78</v>
      </c>
      <c r="BG1064" t="s">
        <v>78</v>
      </c>
      <c r="BH1064" t="s">
        <v>78</v>
      </c>
      <c r="BI1064" t="s">
        <v>78</v>
      </c>
      <c r="BJ1064" t="s">
        <v>78</v>
      </c>
      <c r="BK1064" t="s">
        <v>78</v>
      </c>
      <c r="BL1064" t="s">
        <v>78</v>
      </c>
      <c r="BM1064" t="s">
        <v>78</v>
      </c>
      <c r="BN1064" t="s">
        <v>55</v>
      </c>
      <c r="BO1064" t="s">
        <v>55</v>
      </c>
      <c r="BP1064" t="s">
        <v>78</v>
      </c>
      <c r="BQ1064" t="s">
        <v>4432</v>
      </c>
      <c r="BR1064">
        <v>1800</v>
      </c>
      <c r="BS1064" s="45">
        <v>40359</v>
      </c>
      <c r="BT1064" s="45">
        <v>40857</v>
      </c>
    </row>
    <row r="1065" spans="1:72" x14ac:dyDescent="0.25">
      <c r="A1065">
        <v>1062</v>
      </c>
      <c r="B1065">
        <v>46626</v>
      </c>
      <c r="C1065">
        <v>53999</v>
      </c>
      <c r="D1065" t="s">
        <v>2211</v>
      </c>
      <c r="E1065" t="s">
        <v>8126</v>
      </c>
      <c r="F1065">
        <v>0</v>
      </c>
      <c r="H1065">
        <v>0</v>
      </c>
      <c r="J1065">
        <v>0</v>
      </c>
      <c r="O1065">
        <v>2252128</v>
      </c>
      <c r="P1065">
        <v>6267190</v>
      </c>
      <c r="Q1065">
        <v>3</v>
      </c>
      <c r="R1065">
        <v>38.175600000000003</v>
      </c>
      <c r="S1065">
        <v>-121.5244</v>
      </c>
      <c r="T1065" t="s">
        <v>1373</v>
      </c>
      <c r="U1065" t="s">
        <v>5589</v>
      </c>
      <c r="V1065" t="s">
        <v>87</v>
      </c>
      <c r="W1065" t="s">
        <v>87</v>
      </c>
      <c r="X1065" t="s">
        <v>4474</v>
      </c>
      <c r="Y1065" t="s">
        <v>59</v>
      </c>
      <c r="Z1065" t="s">
        <v>4613</v>
      </c>
      <c r="AA1065" t="s">
        <v>5178</v>
      </c>
      <c r="AB1065" t="s">
        <v>8127</v>
      </c>
      <c r="AC1065">
        <v>40861</v>
      </c>
      <c r="AD1065" t="s">
        <v>4476</v>
      </c>
      <c r="AE1065" t="s">
        <v>4558</v>
      </c>
      <c r="AF1065" t="s">
        <v>5180</v>
      </c>
      <c r="AG1065" t="s">
        <v>1756</v>
      </c>
      <c r="AH1065" t="s">
        <v>8128</v>
      </c>
      <c r="AJ1065" t="s">
        <v>1756</v>
      </c>
      <c r="AK1065">
        <v>1</v>
      </c>
      <c r="AL1065" t="s">
        <v>4474</v>
      </c>
      <c r="AM1065" t="s">
        <v>78</v>
      </c>
      <c r="AN1065">
        <v>180400121106</v>
      </c>
      <c r="AO1065" t="s">
        <v>78</v>
      </c>
      <c r="AP1065">
        <v>185.3</v>
      </c>
      <c r="AQ1065" t="s">
        <v>78</v>
      </c>
      <c r="AR1065" t="s">
        <v>4430</v>
      </c>
      <c r="AS1065" t="s">
        <v>4431</v>
      </c>
      <c r="AT1065" t="s">
        <v>78</v>
      </c>
      <c r="AU1065" t="s">
        <v>78</v>
      </c>
      <c r="AV1065" t="s">
        <v>78</v>
      </c>
      <c r="AW1065" t="s">
        <v>78</v>
      </c>
      <c r="AX1065" t="s">
        <v>78</v>
      </c>
      <c r="AY1065" t="s">
        <v>55</v>
      </c>
      <c r="AZ1065" t="s">
        <v>78</v>
      </c>
      <c r="BA1065" t="s">
        <v>78</v>
      </c>
      <c r="BB1065" t="s">
        <v>78</v>
      </c>
      <c r="BC1065" t="s">
        <v>78</v>
      </c>
      <c r="BD1065" t="s">
        <v>55</v>
      </c>
      <c r="BE1065" t="s">
        <v>78</v>
      </c>
      <c r="BF1065" t="s">
        <v>78</v>
      </c>
      <c r="BG1065" t="s">
        <v>78</v>
      </c>
      <c r="BH1065" t="s">
        <v>78</v>
      </c>
      <c r="BI1065" t="s">
        <v>78</v>
      </c>
      <c r="BJ1065" t="s">
        <v>78</v>
      </c>
      <c r="BK1065" t="s">
        <v>78</v>
      </c>
      <c r="BL1065" t="s">
        <v>78</v>
      </c>
      <c r="BM1065" t="s">
        <v>78</v>
      </c>
      <c r="BN1065" t="s">
        <v>55</v>
      </c>
      <c r="BO1065" t="s">
        <v>55</v>
      </c>
      <c r="BP1065" t="s">
        <v>78</v>
      </c>
      <c r="BQ1065" t="s">
        <v>4432</v>
      </c>
      <c r="BR1065">
        <v>1800</v>
      </c>
      <c r="BS1065" s="45">
        <v>40359</v>
      </c>
      <c r="BT1065" s="45">
        <v>40861</v>
      </c>
    </row>
    <row r="1066" spans="1:72" x14ac:dyDescent="0.25">
      <c r="A1066">
        <v>1063</v>
      </c>
      <c r="B1066">
        <v>47799</v>
      </c>
      <c r="C1066">
        <v>54794</v>
      </c>
      <c r="D1066" t="s">
        <v>3614</v>
      </c>
      <c r="E1066" t="s">
        <v>8129</v>
      </c>
      <c r="F1066">
        <v>4</v>
      </c>
      <c r="G1066" t="s">
        <v>87</v>
      </c>
      <c r="H1066">
        <v>5</v>
      </c>
      <c r="I1066" t="s">
        <v>4421</v>
      </c>
      <c r="J1066">
        <v>0</v>
      </c>
      <c r="L1066" t="s">
        <v>4434</v>
      </c>
      <c r="M1066" t="s">
        <v>4448</v>
      </c>
      <c r="N1066" t="s">
        <v>4423</v>
      </c>
      <c r="O1066">
        <v>2249778</v>
      </c>
      <c r="P1066">
        <v>6284367</v>
      </c>
      <c r="Q1066">
        <v>3</v>
      </c>
      <c r="R1066">
        <v>38.169600000000003</v>
      </c>
      <c r="S1066">
        <v>-121.4646</v>
      </c>
      <c r="T1066" t="s">
        <v>325</v>
      </c>
      <c r="U1066" t="s">
        <v>324</v>
      </c>
      <c r="V1066" t="s">
        <v>87</v>
      </c>
      <c r="W1066" t="s">
        <v>87</v>
      </c>
      <c r="X1066" t="s">
        <v>4474</v>
      </c>
      <c r="Y1066" t="s">
        <v>59</v>
      </c>
      <c r="Z1066" t="s">
        <v>4859</v>
      </c>
      <c r="AA1066" t="s">
        <v>3610</v>
      </c>
      <c r="AB1066" t="s">
        <v>69</v>
      </c>
      <c r="AC1066">
        <v>40932</v>
      </c>
      <c r="AD1066" t="s">
        <v>4476</v>
      </c>
      <c r="AE1066" t="s">
        <v>4558</v>
      </c>
      <c r="AF1066" t="s">
        <v>324</v>
      </c>
      <c r="AG1066" t="s">
        <v>3581</v>
      </c>
      <c r="AH1066" t="s">
        <v>5743</v>
      </c>
      <c r="AI1066" t="s">
        <v>5744</v>
      </c>
      <c r="AJ1066" t="s">
        <v>3581</v>
      </c>
      <c r="AK1066">
        <v>1</v>
      </c>
      <c r="AL1066" t="s">
        <v>4474</v>
      </c>
      <c r="AM1066" t="s">
        <v>78</v>
      </c>
      <c r="AN1066">
        <v>180400121103</v>
      </c>
      <c r="AO1066" t="s">
        <v>78</v>
      </c>
      <c r="AP1066">
        <v>262</v>
      </c>
      <c r="AQ1066" t="s">
        <v>78</v>
      </c>
      <c r="AR1066" t="s">
        <v>4430</v>
      </c>
      <c r="AS1066" t="s">
        <v>4431</v>
      </c>
      <c r="AT1066" t="s">
        <v>78</v>
      </c>
      <c r="AU1066" t="s">
        <v>78</v>
      </c>
      <c r="AV1066" t="s">
        <v>78</v>
      </c>
      <c r="AW1066" t="s">
        <v>78</v>
      </c>
      <c r="AX1066" t="s">
        <v>78</v>
      </c>
      <c r="AY1066" t="s">
        <v>78</v>
      </c>
      <c r="AZ1066" t="s">
        <v>78</v>
      </c>
      <c r="BA1066" t="s">
        <v>78</v>
      </c>
      <c r="BB1066" t="s">
        <v>78</v>
      </c>
      <c r="BC1066" t="s">
        <v>78</v>
      </c>
      <c r="BD1066" t="s">
        <v>55</v>
      </c>
      <c r="BE1066" t="s">
        <v>78</v>
      </c>
      <c r="BF1066" t="s">
        <v>78</v>
      </c>
      <c r="BG1066" t="s">
        <v>78</v>
      </c>
      <c r="BH1066" t="s">
        <v>78</v>
      </c>
      <c r="BI1066" t="s">
        <v>78</v>
      </c>
      <c r="BJ1066" t="s">
        <v>78</v>
      </c>
      <c r="BK1066" t="s">
        <v>78</v>
      </c>
      <c r="BL1066" t="s">
        <v>78</v>
      </c>
      <c r="BM1066" t="s">
        <v>78</v>
      </c>
      <c r="BN1066" t="s">
        <v>55</v>
      </c>
      <c r="BO1066" t="s">
        <v>55</v>
      </c>
      <c r="BP1066" t="s">
        <v>78</v>
      </c>
      <c r="BQ1066" t="s">
        <v>4468</v>
      </c>
      <c r="BR1066">
        <v>1800</v>
      </c>
      <c r="BS1066" s="45">
        <v>40365</v>
      </c>
      <c r="BT1066" s="45">
        <v>40906</v>
      </c>
    </row>
    <row r="1067" spans="1:72" x14ac:dyDescent="0.25">
      <c r="A1067">
        <v>1064</v>
      </c>
      <c r="B1067">
        <v>47737</v>
      </c>
      <c r="C1067">
        <v>54835</v>
      </c>
      <c r="D1067" t="s">
        <v>3190</v>
      </c>
      <c r="E1067" t="s">
        <v>8130</v>
      </c>
      <c r="F1067">
        <v>0</v>
      </c>
      <c r="H1067">
        <v>0</v>
      </c>
      <c r="J1067">
        <v>0</v>
      </c>
      <c r="N1067" t="s">
        <v>4423</v>
      </c>
      <c r="O1067">
        <v>2167711</v>
      </c>
      <c r="P1067">
        <v>6310026</v>
      </c>
      <c r="Q1067">
        <v>3</v>
      </c>
      <c r="R1067">
        <v>37.944899999999997</v>
      </c>
      <c r="S1067">
        <v>-121.37269999999999</v>
      </c>
      <c r="T1067" t="s">
        <v>2815</v>
      </c>
      <c r="U1067" t="s">
        <v>1703</v>
      </c>
      <c r="V1067" t="s">
        <v>87</v>
      </c>
      <c r="W1067" t="s">
        <v>87</v>
      </c>
      <c r="X1067" t="s">
        <v>4474</v>
      </c>
      <c r="Y1067" t="s">
        <v>59</v>
      </c>
      <c r="Z1067" t="s">
        <v>4511</v>
      </c>
      <c r="AA1067" t="s">
        <v>2397</v>
      </c>
      <c r="AC1067">
        <v>40925</v>
      </c>
      <c r="AD1067" t="s">
        <v>4476</v>
      </c>
      <c r="AE1067" t="s">
        <v>3435</v>
      </c>
      <c r="AF1067" t="s">
        <v>5688</v>
      </c>
      <c r="AG1067" t="s">
        <v>3191</v>
      </c>
      <c r="AH1067" t="s">
        <v>8131</v>
      </c>
      <c r="AJ1067" t="s">
        <v>3192</v>
      </c>
      <c r="AK1067">
        <v>1</v>
      </c>
      <c r="AL1067" t="s">
        <v>4474</v>
      </c>
      <c r="AM1067" t="s">
        <v>78</v>
      </c>
      <c r="AN1067">
        <v>180400030501</v>
      </c>
      <c r="AO1067" t="s">
        <v>78</v>
      </c>
      <c r="AP1067" t="s">
        <v>78</v>
      </c>
      <c r="AQ1067" t="s">
        <v>78</v>
      </c>
      <c r="AR1067" t="s">
        <v>4430</v>
      </c>
      <c r="AS1067" t="s">
        <v>4431</v>
      </c>
      <c r="AT1067" t="s">
        <v>78</v>
      </c>
      <c r="AU1067" t="s">
        <v>78</v>
      </c>
      <c r="AV1067" t="s">
        <v>78</v>
      </c>
      <c r="AW1067" t="s">
        <v>78</v>
      </c>
      <c r="AX1067" t="s">
        <v>78</v>
      </c>
      <c r="AY1067" t="s">
        <v>78</v>
      </c>
      <c r="AZ1067" t="s">
        <v>78</v>
      </c>
      <c r="BA1067" t="s">
        <v>78</v>
      </c>
      <c r="BB1067" t="s">
        <v>78</v>
      </c>
      <c r="BC1067" t="s">
        <v>78</v>
      </c>
      <c r="BD1067" t="s">
        <v>55</v>
      </c>
      <c r="BE1067" t="s">
        <v>78</v>
      </c>
      <c r="BF1067" t="s">
        <v>78</v>
      </c>
      <c r="BG1067" t="s">
        <v>78</v>
      </c>
      <c r="BH1067" t="s">
        <v>78</v>
      </c>
      <c r="BI1067" t="s">
        <v>78</v>
      </c>
      <c r="BJ1067" t="s">
        <v>78</v>
      </c>
      <c r="BK1067" t="s">
        <v>78</v>
      </c>
      <c r="BL1067" t="s">
        <v>78</v>
      </c>
      <c r="BM1067" t="s">
        <v>78</v>
      </c>
      <c r="BN1067" t="s">
        <v>55</v>
      </c>
      <c r="BO1067" t="s">
        <v>55</v>
      </c>
      <c r="BP1067" t="s">
        <v>78</v>
      </c>
      <c r="BQ1067" t="s">
        <v>4432</v>
      </c>
      <c r="BR1067">
        <v>1800</v>
      </c>
      <c r="BS1067" s="45">
        <v>40359</v>
      </c>
      <c r="BT1067" s="45">
        <v>40907</v>
      </c>
    </row>
    <row r="1068" spans="1:72" x14ac:dyDescent="0.25">
      <c r="A1068">
        <v>1065</v>
      </c>
      <c r="B1068">
        <v>47727</v>
      </c>
      <c r="C1068">
        <v>54689</v>
      </c>
      <c r="D1068" t="s">
        <v>3444</v>
      </c>
      <c r="E1068" t="s">
        <v>8132</v>
      </c>
      <c r="F1068">
        <v>0</v>
      </c>
      <c r="H1068">
        <v>0</v>
      </c>
      <c r="J1068">
        <v>0</v>
      </c>
      <c r="O1068">
        <v>2091180</v>
      </c>
      <c r="P1068">
        <v>6330998</v>
      </c>
      <c r="Q1068">
        <v>3</v>
      </c>
      <c r="R1068">
        <v>37.735300000000002</v>
      </c>
      <c r="S1068">
        <v>-121.29770000000001</v>
      </c>
      <c r="T1068" t="s">
        <v>1373</v>
      </c>
      <c r="U1068" t="s">
        <v>128</v>
      </c>
      <c r="V1068" t="s">
        <v>87</v>
      </c>
      <c r="W1068" t="s">
        <v>87</v>
      </c>
      <c r="X1068" t="s">
        <v>4474</v>
      </c>
      <c r="Y1068" t="s">
        <v>59</v>
      </c>
      <c r="Z1068" t="s">
        <v>4475</v>
      </c>
      <c r="AA1068" t="s">
        <v>7963</v>
      </c>
      <c r="AC1068">
        <v>40925</v>
      </c>
      <c r="AD1068" t="s">
        <v>4476</v>
      </c>
      <c r="AE1068" t="s">
        <v>3435</v>
      </c>
      <c r="AF1068" t="s">
        <v>4477</v>
      </c>
      <c r="AG1068" t="s">
        <v>3445</v>
      </c>
      <c r="AH1068" t="s">
        <v>8133</v>
      </c>
      <c r="AJ1068" t="s">
        <v>8134</v>
      </c>
      <c r="AK1068">
        <v>1</v>
      </c>
      <c r="AL1068" t="s">
        <v>4474</v>
      </c>
      <c r="AM1068" t="s">
        <v>78</v>
      </c>
      <c r="AN1068">
        <v>180400030203</v>
      </c>
      <c r="AO1068" t="s">
        <v>78</v>
      </c>
      <c r="AP1068" t="s">
        <v>78</v>
      </c>
      <c r="AQ1068" t="s">
        <v>78</v>
      </c>
      <c r="AR1068" t="s">
        <v>4430</v>
      </c>
      <c r="AS1068" t="s">
        <v>4431</v>
      </c>
      <c r="AT1068" t="s">
        <v>78</v>
      </c>
      <c r="AU1068" t="s">
        <v>78</v>
      </c>
      <c r="AV1068" t="s">
        <v>78</v>
      </c>
      <c r="AW1068" t="s">
        <v>78</v>
      </c>
      <c r="AX1068" t="s">
        <v>78</v>
      </c>
      <c r="AY1068" t="s">
        <v>78</v>
      </c>
      <c r="AZ1068" t="s">
        <v>78</v>
      </c>
      <c r="BA1068" t="s">
        <v>78</v>
      </c>
      <c r="BB1068" t="s">
        <v>78</v>
      </c>
      <c r="BC1068" t="s">
        <v>78</v>
      </c>
      <c r="BD1068" t="s">
        <v>55</v>
      </c>
      <c r="BE1068" t="s">
        <v>78</v>
      </c>
      <c r="BF1068" t="s">
        <v>78</v>
      </c>
      <c r="BG1068" t="s">
        <v>78</v>
      </c>
      <c r="BH1068" t="s">
        <v>78</v>
      </c>
      <c r="BI1068" t="s">
        <v>78</v>
      </c>
      <c r="BJ1068" t="s">
        <v>78</v>
      </c>
      <c r="BK1068" t="s">
        <v>78</v>
      </c>
      <c r="BL1068" t="s">
        <v>78</v>
      </c>
      <c r="BM1068" t="s">
        <v>78</v>
      </c>
      <c r="BN1068" t="s">
        <v>55</v>
      </c>
      <c r="BO1068" t="s">
        <v>55</v>
      </c>
      <c r="BP1068" t="s">
        <v>78</v>
      </c>
      <c r="BQ1068" t="s">
        <v>4468</v>
      </c>
      <c r="BR1068">
        <v>1800</v>
      </c>
      <c r="BS1068" s="45">
        <v>40365</v>
      </c>
      <c r="BT1068" s="45">
        <v>40904</v>
      </c>
    </row>
    <row r="1069" spans="1:72" x14ac:dyDescent="0.25">
      <c r="A1069">
        <v>1066</v>
      </c>
      <c r="B1069">
        <v>47699</v>
      </c>
      <c r="C1069">
        <v>54735</v>
      </c>
      <c r="D1069" t="s">
        <v>3169</v>
      </c>
      <c r="E1069" t="s">
        <v>8135</v>
      </c>
      <c r="F1069">
        <v>0</v>
      </c>
      <c r="H1069">
        <v>0</v>
      </c>
      <c r="J1069">
        <v>0</v>
      </c>
      <c r="O1069">
        <v>1844740</v>
      </c>
      <c r="P1069">
        <v>6676141</v>
      </c>
      <c r="Q1069">
        <v>2</v>
      </c>
      <c r="R1069">
        <v>38.226999999999997</v>
      </c>
      <c r="S1069">
        <v>-121.6015</v>
      </c>
      <c r="V1069" t="s">
        <v>87</v>
      </c>
      <c r="W1069" t="s">
        <v>87</v>
      </c>
      <c r="X1069" t="s">
        <v>4538</v>
      </c>
      <c r="Y1069" t="s">
        <v>341</v>
      </c>
      <c r="Z1069" t="s">
        <v>4613</v>
      </c>
      <c r="AC1069">
        <v>40920</v>
      </c>
      <c r="AD1069" t="s">
        <v>4476</v>
      </c>
      <c r="AE1069" t="s">
        <v>4540</v>
      </c>
      <c r="AF1069" t="s">
        <v>4546</v>
      </c>
      <c r="AG1069" t="s">
        <v>3170</v>
      </c>
      <c r="AH1069" t="s">
        <v>8136</v>
      </c>
      <c r="AJ1069" t="s">
        <v>3170</v>
      </c>
      <c r="AK1069">
        <v>1</v>
      </c>
      <c r="AL1069" t="s">
        <v>4538</v>
      </c>
      <c r="AM1069" t="s">
        <v>78</v>
      </c>
      <c r="AN1069">
        <v>180201630606</v>
      </c>
      <c r="AO1069" t="s">
        <v>78</v>
      </c>
      <c r="AP1069">
        <v>865</v>
      </c>
      <c r="AQ1069" t="s">
        <v>78</v>
      </c>
      <c r="AR1069" t="s">
        <v>4430</v>
      </c>
      <c r="AS1069" t="s">
        <v>4431</v>
      </c>
      <c r="AT1069" t="s">
        <v>78</v>
      </c>
      <c r="AU1069" t="s">
        <v>78</v>
      </c>
      <c r="AV1069" t="s">
        <v>78</v>
      </c>
      <c r="AW1069" t="s">
        <v>78</v>
      </c>
      <c r="AX1069" t="s">
        <v>78</v>
      </c>
      <c r="AY1069" t="s">
        <v>78</v>
      </c>
      <c r="AZ1069" t="s">
        <v>78</v>
      </c>
      <c r="BA1069" t="s">
        <v>78</v>
      </c>
      <c r="BB1069" t="s">
        <v>78</v>
      </c>
      <c r="BC1069" t="s">
        <v>78</v>
      </c>
      <c r="BD1069" t="s">
        <v>55</v>
      </c>
      <c r="BE1069" t="s">
        <v>78</v>
      </c>
      <c r="BF1069" t="s">
        <v>78</v>
      </c>
      <c r="BG1069" t="s">
        <v>78</v>
      </c>
      <c r="BH1069" t="s">
        <v>78</v>
      </c>
      <c r="BI1069" t="s">
        <v>78</v>
      </c>
      <c r="BJ1069" t="s">
        <v>78</v>
      </c>
      <c r="BK1069" t="s">
        <v>78</v>
      </c>
      <c r="BL1069" t="s">
        <v>78</v>
      </c>
      <c r="BM1069" t="s">
        <v>78</v>
      </c>
      <c r="BN1069" t="s">
        <v>55</v>
      </c>
      <c r="BO1069" t="s">
        <v>78</v>
      </c>
      <c r="BP1069" t="s">
        <v>78</v>
      </c>
      <c r="BQ1069" t="s">
        <v>4432</v>
      </c>
      <c r="BR1069">
        <v>1906</v>
      </c>
      <c r="BS1069" s="45">
        <v>40361</v>
      </c>
      <c r="BT1069" s="45">
        <v>40905</v>
      </c>
    </row>
  </sheetData>
  <autoFilter ref="A3:BT1069" xr:uid="{00000000-0009-0000-0000-00000F000000}"/>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49"/>
  <sheetViews>
    <sheetView zoomScale="85" zoomScaleNormal="85" workbookViewId="0">
      <selection activeCell="I8" sqref="I8"/>
    </sheetView>
  </sheetViews>
  <sheetFormatPr defaultRowHeight="15" x14ac:dyDescent="0.25"/>
  <cols>
    <col min="1" max="1" width="37.5703125" bestFit="1" customWidth="1"/>
    <col min="2" max="2" width="25.28515625" bestFit="1" customWidth="1"/>
    <col min="3" max="3" width="68" customWidth="1"/>
    <col min="5" max="5" width="17.85546875" bestFit="1" customWidth="1"/>
    <col min="6" max="6" width="44.42578125" customWidth="1"/>
    <col min="8" max="8" width="26" bestFit="1" customWidth="1"/>
    <col min="9" max="9" width="59.7109375" customWidth="1"/>
  </cols>
  <sheetData>
    <row r="1" spans="1:9" ht="18.75" x14ac:dyDescent="0.25">
      <c r="A1" s="63" t="s">
        <v>8296</v>
      </c>
      <c r="B1" s="64" t="s">
        <v>8297</v>
      </c>
      <c r="C1" s="63" t="s">
        <v>8298</v>
      </c>
      <c r="E1" s="242" t="s">
        <v>8299</v>
      </c>
      <c r="F1" s="242"/>
      <c r="H1" s="243" t="s">
        <v>8300</v>
      </c>
      <c r="I1" s="243"/>
    </row>
    <row r="2" spans="1:9" ht="15.75" x14ac:dyDescent="0.25">
      <c r="A2" s="244" t="str">
        <f>'Master List'!A1</f>
        <v>GENERAL INFO</v>
      </c>
      <c r="B2" s="65" t="str">
        <f t="array" ref="B2:B48">TRANSPOSE('Master List'!A2:AV2)</f>
        <v>Statement</v>
      </c>
      <c r="C2" s="66" t="s">
        <v>8301</v>
      </c>
      <c r="E2" s="67" t="s">
        <v>4131</v>
      </c>
      <c r="F2" s="67" t="s">
        <v>8302</v>
      </c>
      <c r="H2" s="68" t="s">
        <v>8303</v>
      </c>
      <c r="I2" s="68" t="s">
        <v>8304</v>
      </c>
    </row>
    <row r="3" spans="1:9" ht="45" x14ac:dyDescent="0.25">
      <c r="A3" s="245"/>
      <c r="B3" s="69" t="str">
        <v>Claim Type</v>
      </c>
      <c r="C3" s="66" t="s">
        <v>8305</v>
      </c>
      <c r="E3" s="66" t="s">
        <v>4135</v>
      </c>
      <c r="F3" s="66" t="s">
        <v>4136</v>
      </c>
      <c r="H3" s="70" t="str">
        <f ca="1">MID(CELL("filename",Summary!A1),FIND("]",CELL("filename",Summary!A1))+1,255)</f>
        <v>Summary</v>
      </c>
      <c r="I3" s="66" t="s">
        <v>8554</v>
      </c>
    </row>
    <row r="4" spans="1:9" ht="15.75" x14ac:dyDescent="0.25">
      <c r="A4" s="245"/>
      <c r="B4" s="69" t="str">
        <v>2015 Owner</v>
      </c>
      <c r="C4" s="66" t="s">
        <v>8306</v>
      </c>
      <c r="E4" s="66" t="s">
        <v>4141</v>
      </c>
      <c r="F4" s="66" t="s">
        <v>126</v>
      </c>
      <c r="H4" s="70" t="str">
        <f t="shared" ref="H4" ca="1" si="0">MID(CELL("filename",A2),FIND("]",CELL("filename",A2))+1,255)</f>
        <v>Legend</v>
      </c>
      <c r="I4" s="66" t="s">
        <v>8307</v>
      </c>
    </row>
    <row r="5" spans="1:9" ht="45" x14ac:dyDescent="0.25">
      <c r="A5" s="245"/>
      <c r="B5" s="69" t="str">
        <v>2017 Owner</v>
      </c>
      <c r="C5" s="66" t="s">
        <v>8374</v>
      </c>
      <c r="E5" s="66" t="s">
        <v>4146</v>
      </c>
      <c r="F5" s="66" t="s">
        <v>4147</v>
      </c>
      <c r="H5" s="70" t="str">
        <f ca="1">MID(CELL("filename",'Print List'!A1),FIND("]",CELL("filename",'Print List'!A1))+1,255)</f>
        <v>Print List</v>
      </c>
      <c r="I5" s="66" t="s">
        <v>8308</v>
      </c>
    </row>
    <row r="6" spans="1:9" ht="60" x14ac:dyDescent="0.25">
      <c r="A6" s="245"/>
      <c r="B6" s="69" t="str">
        <v>Water District</v>
      </c>
      <c r="C6" s="66" t="s">
        <v>8375</v>
      </c>
      <c r="E6" s="66" t="s">
        <v>4151</v>
      </c>
      <c r="F6" s="66" t="s">
        <v>4152</v>
      </c>
      <c r="H6" s="70" t="str">
        <f ca="1">MID(CELL("filename",'Master List'!A1),FIND("]",CELL("filename",'Master List'!A1))+1,255)</f>
        <v>Master List</v>
      </c>
      <c r="I6" s="66" t="s">
        <v>8576</v>
      </c>
    </row>
    <row r="7" spans="1:9" ht="45" x14ac:dyDescent="0.25">
      <c r="A7" s="245"/>
      <c r="B7" s="69" t="str">
        <v>Reclamation District</v>
      </c>
      <c r="C7" s="66" t="s">
        <v>8376</v>
      </c>
      <c r="E7" s="66" t="s">
        <v>8309</v>
      </c>
      <c r="F7" s="66" t="s">
        <v>8310</v>
      </c>
      <c r="H7" s="70" t="s">
        <v>8619</v>
      </c>
      <c r="I7" s="66" t="s">
        <v>8620</v>
      </c>
    </row>
    <row r="8" spans="1:9" ht="75" x14ac:dyDescent="0.25">
      <c r="A8" s="245"/>
      <c r="B8" s="69" t="str">
        <v>Irrigation District</v>
      </c>
      <c r="C8" s="66" t="s">
        <v>8545</v>
      </c>
      <c r="E8" s="66" t="s">
        <v>8311</v>
      </c>
      <c r="F8" s="66" t="s">
        <v>8312</v>
      </c>
      <c r="H8" s="70" t="str">
        <f ca="1">MID(CELL("filename",'Contracts &amp; Other Rights'!A1),FIND("]",CELL("filename",'Contracts &amp; Other Rights'!A1))+1,255)</f>
        <v>Contracts &amp; Other Rights</v>
      </c>
      <c r="I8" s="66" t="s">
        <v>8555</v>
      </c>
    </row>
    <row r="9" spans="1:9" ht="31.5" x14ac:dyDescent="0.25">
      <c r="A9" s="245"/>
      <c r="B9" s="69" t="str">
        <v>Water Company or Other</v>
      </c>
      <c r="C9" s="66" t="s">
        <v>8313</v>
      </c>
      <c r="E9" s="66" t="s">
        <v>8314</v>
      </c>
      <c r="F9" s="66" t="s">
        <v>8315</v>
      </c>
      <c r="H9" s="70" t="str">
        <f ca="1">MID(CELL("filename",'SJ District List'!A1),FIND("]",CELL("filename",'SJ District List'!A1))+1,255)</f>
        <v>SJ District List</v>
      </c>
      <c r="I9" s="66" t="s">
        <v>8377</v>
      </c>
    </row>
    <row r="10" spans="1:9" ht="45" x14ac:dyDescent="0.25">
      <c r="A10" s="245"/>
      <c r="B10" s="69" t="str">
        <v>Legal Delta?</v>
      </c>
      <c r="C10" s="66" t="s">
        <v>8317</v>
      </c>
      <c r="E10" s="70" t="s">
        <v>8318</v>
      </c>
      <c r="F10" s="70" t="s">
        <v>8319</v>
      </c>
      <c r="H10" s="70" t="str">
        <f ca="1">MID(CELL("filename",'POD Classificaiton'!A1),FIND("]",CELL("filename",'POD Classificaiton'!A1))+1,255)</f>
        <v>POD Classificaiton</v>
      </c>
      <c r="I10" s="66" t="s">
        <v>8316</v>
      </c>
    </row>
    <row r="11" spans="1:9" ht="30" x14ac:dyDescent="0.25">
      <c r="A11" s="245"/>
      <c r="B11" s="69" t="str">
        <v>Notes &amp; Aliases</v>
      </c>
      <c r="C11" s="66" t="s">
        <v>8320</v>
      </c>
      <c r="E11" s="70" t="s">
        <v>8321</v>
      </c>
      <c r="F11" s="70" t="s">
        <v>8322</v>
      </c>
      <c r="H11" s="70" t="str">
        <f ca="1">MID(CELL("filename",'Stream History'!A1),FIND("]",CELL("filename",'Stream History'!A1))+1,255)</f>
        <v>Stream History</v>
      </c>
      <c r="I11" s="66" t="s">
        <v>8556</v>
      </c>
    </row>
    <row r="12" spans="1:9" ht="31.5" x14ac:dyDescent="0.25">
      <c r="A12" s="245"/>
      <c r="B12" s="69" t="str">
        <v>2015 Apr-Sep Demand (AF)</v>
      </c>
      <c r="C12" s="66" t="s">
        <v>8324</v>
      </c>
      <c r="E12" s="66" t="s">
        <v>1339</v>
      </c>
      <c r="F12" s="66" t="s">
        <v>4157</v>
      </c>
      <c r="H12" s="70" t="str">
        <f ca="1">MID(CELL("filename",'Other Rights Riparian Pivot'!A1),FIND("]",CELL("filename",'Other Rights Riparian Pivot'!A1))+1,255)</f>
        <v>Other Rights Riparian Pivot</v>
      </c>
      <c r="I12" s="66" t="s">
        <v>8508</v>
      </c>
    </row>
    <row r="13" spans="1:9" ht="31.5" x14ac:dyDescent="0.25">
      <c r="A13" s="246" t="str">
        <f>'Master List'!M1</f>
        <v>RIPARIAN INFO</v>
      </c>
      <c r="B13" s="71" t="str">
        <v>2016 Total Water Diverted (AF)</v>
      </c>
      <c r="C13" s="66" t="s">
        <v>8326</v>
      </c>
      <c r="E13" s="66" t="s">
        <v>396</v>
      </c>
      <c r="F13" s="66" t="s">
        <v>4161</v>
      </c>
      <c r="H13" s="70" t="str">
        <f ca="1">MID(CELL("filename",'Other Rights Pre-1914 Pivot'!A1),FIND("]",CELL("filename",'Other Rights Pre-1914 Pivot'!A1))+1,255)</f>
        <v>Other Rights Pre-1914 Pivot</v>
      </c>
      <c r="I13" s="66" t="s">
        <v>8509</v>
      </c>
    </row>
    <row r="14" spans="1:9" ht="15.75" x14ac:dyDescent="0.25">
      <c r="A14" s="246"/>
      <c r="B14" s="71" t="str">
        <v>Riparian Claim?</v>
      </c>
      <c r="C14" s="66" t="s">
        <v>8546</v>
      </c>
      <c r="E14" s="66" t="s">
        <v>4166</v>
      </c>
      <c r="F14" s="66" t="s">
        <v>4167</v>
      </c>
      <c r="H14" s="70" t="str">
        <f ca="1">MID(CELL("filename",'Riparian Owners Pivot'!A1),FIND("]",CELL("filename",'Riparian Owners Pivot'!A1))+1,255)</f>
        <v>Riparian Owners Pivot</v>
      </c>
      <c r="I14" s="66" t="s">
        <v>8323</v>
      </c>
    </row>
    <row r="15" spans="1:9" ht="15.75" x14ac:dyDescent="0.25">
      <c r="A15" s="246"/>
      <c r="B15" s="71" t="str">
        <v>Source Name</v>
      </c>
      <c r="C15" s="66" t="s">
        <v>8328</v>
      </c>
      <c r="E15" s="66" t="s">
        <v>8329</v>
      </c>
      <c r="F15" s="66" t="s">
        <v>4067</v>
      </c>
      <c r="H15" s="70" t="str">
        <f ca="1">MID(CELL("filename",'Pre-1914 Owners Pivot'!A1),FIND("]",CELL("filename",'Pre-1914 Owners Pivot'!A1))+1,255)</f>
        <v>Pre-1914 Owners Pivot</v>
      </c>
      <c r="I15" s="66" t="s">
        <v>8325</v>
      </c>
    </row>
    <row r="16" spans="1:9" ht="30" x14ac:dyDescent="0.25">
      <c r="A16" s="246"/>
      <c r="B16" s="71" t="str">
        <v>Tributary To</v>
      </c>
      <c r="C16" s="66" t="s">
        <v>8331</v>
      </c>
      <c r="E16" s="66" t="s">
        <v>919</v>
      </c>
      <c r="F16" s="66" t="s">
        <v>4172</v>
      </c>
      <c r="H16" s="70" t="str">
        <f ca="1">MID(CELL("filename",'RD Pivot'!A1),FIND("]",CELL("filename",'RD Pivot'!A1))+1,255)</f>
        <v>RD Pivot</v>
      </c>
      <c r="I16" s="66" t="s">
        <v>8327</v>
      </c>
    </row>
    <row r="17" spans="1:9" ht="30" x14ac:dyDescent="0.25">
      <c r="A17" s="246"/>
      <c r="B17" s="71" t="str">
        <v>County</v>
      </c>
      <c r="C17" s="66" t="s">
        <v>8332</v>
      </c>
      <c r="E17" s="66" t="s">
        <v>4177</v>
      </c>
      <c r="F17" s="66" t="s">
        <v>4178</v>
      </c>
      <c r="H17" s="70" t="str">
        <f ca="1">MID(CELL("filename",'ID &amp; Other Pivot'!A1),FIND("]",CELL("filename",'ID &amp; Other Pivot'!A1))+1,255)</f>
        <v>ID &amp; Other Pivot</v>
      </c>
      <c r="I17" s="66" t="s">
        <v>8557</v>
      </c>
    </row>
    <row r="18" spans="1:9" ht="30" x14ac:dyDescent="0.25">
      <c r="A18" s="246"/>
      <c r="B18" s="71" t="str">
        <v>POD Information</v>
      </c>
      <c r="C18" s="66" t="s">
        <v>8333</v>
      </c>
      <c r="E18" s="66" t="s">
        <v>4183</v>
      </c>
      <c r="F18" s="66" t="s">
        <v>8371</v>
      </c>
      <c r="H18" s="70" t="str">
        <f ca="1">MID(CELL("filename",'POD Info'!A1),FIND("]",CELL("filename",'POD Info'!A1))+1,255)</f>
        <v>POD Info</v>
      </c>
      <c r="I18" s="66" t="s">
        <v>8330</v>
      </c>
    </row>
    <row r="19" spans="1:9" ht="15.75" x14ac:dyDescent="0.25">
      <c r="A19" s="246"/>
      <c r="B19" s="71" t="str">
        <v>Place of Use Description</v>
      </c>
      <c r="C19" s="66" t="s">
        <v>8334</v>
      </c>
      <c r="E19" s="66" t="s">
        <v>4382</v>
      </c>
      <c r="F19" s="66" t="s">
        <v>8335</v>
      </c>
      <c r="H19" s="113"/>
    </row>
    <row r="20" spans="1:9" ht="75" x14ac:dyDescent="0.25">
      <c r="A20" s="247" t="str">
        <f>'Master List'!T1</f>
        <v>RIPARIAN CONDITIONS</v>
      </c>
      <c r="B20" s="72" t="str">
        <v>Patent Information</v>
      </c>
      <c r="C20" s="66" t="s">
        <v>8336</v>
      </c>
      <c r="E20" s="66" t="s">
        <v>5256</v>
      </c>
      <c r="F20" s="66" t="s">
        <v>8337</v>
      </c>
    </row>
    <row r="21" spans="1:9" ht="31.5" x14ac:dyDescent="0.25">
      <c r="A21" s="248"/>
      <c r="B21" s="72" t="str">
        <v>Property touches a watercourse?</v>
      </c>
      <c r="C21" s="66" t="s">
        <v>8501</v>
      </c>
      <c r="E21" s="66" t="s">
        <v>8338</v>
      </c>
      <c r="F21" s="66" t="s">
        <v>8339</v>
      </c>
    </row>
    <row r="22" spans="1:9" ht="75" x14ac:dyDescent="0.25">
      <c r="A22" s="249" t="str">
        <f>'Master List'!V1</f>
        <v>POSSIBLE LOSS OF RIPARIAN RIGHT</v>
      </c>
      <c r="B22" s="73" t="str">
        <v>Earliest Date of Water Source Found</v>
      </c>
      <c r="C22" s="66" t="s">
        <v>8340</v>
      </c>
      <c r="E22" s="66" t="s">
        <v>8341</v>
      </c>
      <c r="F22" s="66" t="s">
        <v>8342</v>
      </c>
    </row>
    <row r="23" spans="1:9" ht="31.5" x14ac:dyDescent="0.25">
      <c r="A23" s="250"/>
      <c r="B23" s="73" t="str">
        <v>Property Separated from water body?</v>
      </c>
      <c r="C23" s="66" t="s">
        <v>8343</v>
      </c>
      <c r="E23" s="66" t="s">
        <v>8344</v>
      </c>
      <c r="F23" s="66" t="s">
        <v>8345</v>
      </c>
    </row>
    <row r="24" spans="1:9" ht="31.5" x14ac:dyDescent="0.25">
      <c r="A24" s="250"/>
      <c r="B24" s="73" t="str">
        <v>Number of parcels within POU</v>
      </c>
      <c r="C24" s="66" t="s">
        <v>8547</v>
      </c>
      <c r="E24" s="66" t="s">
        <v>1314</v>
      </c>
      <c r="F24" s="66" t="s">
        <v>4188</v>
      </c>
    </row>
    <row r="25" spans="1:9" ht="31.5" x14ac:dyDescent="0.25">
      <c r="A25" s="251"/>
      <c r="B25" s="73" t="str">
        <v>Supporting documents provided?</v>
      </c>
      <c r="C25" s="66" t="s">
        <v>8346</v>
      </c>
      <c r="E25" s="66" t="s">
        <v>4193</v>
      </c>
      <c r="F25" s="66" t="s">
        <v>4194</v>
      </c>
    </row>
    <row r="26" spans="1:9" ht="30" x14ac:dyDescent="0.25">
      <c r="A26" s="79" t="str">
        <f>'Master List'!Z1</f>
        <v>UNAUTHORIZED USES</v>
      </c>
      <c r="B26" s="74" t="str">
        <v>Additional comments</v>
      </c>
      <c r="C26" s="66" t="s">
        <v>8347</v>
      </c>
      <c r="E26" s="66" t="s">
        <v>4199</v>
      </c>
      <c r="F26" s="66" t="s">
        <v>4200</v>
      </c>
    </row>
    <row r="27" spans="1:9" ht="30" x14ac:dyDescent="0.25">
      <c r="A27" s="252" t="str">
        <f>'Master List'!AA1</f>
        <v>RIPARIAN REVIEWAL</v>
      </c>
      <c r="B27" s="75" t="str">
        <v>Water used for storage?</v>
      </c>
      <c r="C27" s="66" t="s">
        <v>8348</v>
      </c>
      <c r="E27" s="66" t="s">
        <v>8349</v>
      </c>
      <c r="F27" s="66" t="s">
        <v>8350</v>
      </c>
    </row>
    <row r="28" spans="1:9" ht="210" x14ac:dyDescent="0.25">
      <c r="A28" s="252"/>
      <c r="B28" s="75" t="str">
        <v>Riparian Review Date</v>
      </c>
      <c r="C28" s="66" t="str">
        <f xml:space="preserve"> "Classifies each riparian claim:" &amp; CHAR(10) &amp; Summary!A4 &amp; " " &amp; Summary!B4 &amp; CHAR(10) &amp; Summary!A5 &amp; " " &amp; Summary!B5 &amp; CHAR(10) &amp; Summary!A6 &amp; " " &amp; Summary!B6 &amp; CHAR(10) &amp; Summary!A7 &amp; " " &amp; Summary!B7</f>
        <v>Classifies each riparian claim:
Category 1 Responses that do not provide information supporting critical elements of the a claimed water right and where preliminary staff analysis did not identify support outside the response.
Category 2 Responses that provide information supporting some but not all of the elements of a claimed water right (or where partial support was otherwise identified by staff from information available to the Division) but where additional documentation may be required  to support a specific water right claim. 
Category 3 Responses that provide information supporting each of the elements of the claimed water right(s).  
Category 4 Responses that indicate an alternative basis of right to divert water (usually a water supply contract) in addition to the underlying water right claim.</v>
      </c>
      <c r="E28" s="66" t="s">
        <v>8351</v>
      </c>
      <c r="F28" s="66" t="s">
        <v>760</v>
      </c>
    </row>
    <row r="29" spans="1:9" ht="30" x14ac:dyDescent="0.25">
      <c r="A29" s="253"/>
      <c r="B29" s="75" t="str">
        <v>Riparian Category</v>
      </c>
      <c r="C29" s="66" t="s">
        <v>8548</v>
      </c>
      <c r="E29" s="66" t="s">
        <v>795</v>
      </c>
      <c r="F29" s="66" t="s">
        <v>4205</v>
      </c>
    </row>
    <row r="30" spans="1:9" ht="15.75" x14ac:dyDescent="0.25">
      <c r="A30" s="254" t="str">
        <f>'Master List'!AD1</f>
        <v>PRE-1914 INFO</v>
      </c>
      <c r="B30" s="76" t="str">
        <v>Riparian Comments</v>
      </c>
      <c r="C30" s="66" t="s">
        <v>8352</v>
      </c>
      <c r="E30" s="66" t="s">
        <v>4210</v>
      </c>
      <c r="F30" s="66" t="s">
        <v>4211</v>
      </c>
    </row>
    <row r="31" spans="1:9" ht="75" x14ac:dyDescent="0.25">
      <c r="A31" s="255"/>
      <c r="B31" s="76" t="str">
        <v>Pre-1914 Claim?</v>
      </c>
      <c r="C31" s="66" t="s">
        <v>8549</v>
      </c>
      <c r="E31" s="66" t="s">
        <v>4216</v>
      </c>
      <c r="F31" s="66" t="s">
        <v>4217</v>
      </c>
    </row>
    <row r="32" spans="1:9" ht="15.75" x14ac:dyDescent="0.25">
      <c r="A32" s="255"/>
      <c r="B32" s="76" t="str">
        <v>Type of Appropriation</v>
      </c>
      <c r="C32" s="66" t="s">
        <v>8353</v>
      </c>
      <c r="E32" s="66" t="s">
        <v>8354</v>
      </c>
      <c r="F32" s="66" t="s">
        <v>8355</v>
      </c>
    </row>
    <row r="33" spans="1:3" ht="15.75" x14ac:dyDescent="0.25">
      <c r="A33" s="255"/>
      <c r="B33" s="77" t="str">
        <v>Appropriation Notice</v>
      </c>
      <c r="C33" s="66" t="s">
        <v>8353</v>
      </c>
    </row>
    <row r="34" spans="1:3" ht="15.75" x14ac:dyDescent="0.25">
      <c r="A34" s="255"/>
      <c r="B34" s="76" t="str">
        <v>Date of Appropriation</v>
      </c>
      <c r="C34" s="66" t="s">
        <v>8353</v>
      </c>
    </row>
    <row r="35" spans="1:3" ht="47.25" x14ac:dyDescent="0.25">
      <c r="A35" s="255"/>
      <c r="B35" s="76" t="str">
        <v>Amount of Appropriation on Notice</v>
      </c>
      <c r="C35" s="66" t="s">
        <v>8353</v>
      </c>
    </row>
    <row r="36" spans="1:3" ht="15.75" x14ac:dyDescent="0.25">
      <c r="A36" s="255"/>
      <c r="B36" s="76" t="str">
        <v>Units for Appropriation</v>
      </c>
      <c r="C36" s="66" t="s">
        <v>8353</v>
      </c>
    </row>
    <row r="37" spans="1:3" ht="31.5" x14ac:dyDescent="0.25">
      <c r="A37" s="255"/>
      <c r="B37" s="76" t="str">
        <v>Purpose of Appropriation</v>
      </c>
      <c r="C37" s="66" t="s">
        <v>8353</v>
      </c>
    </row>
    <row r="38" spans="1:3" ht="15.75" x14ac:dyDescent="0.25">
      <c r="A38" s="255"/>
      <c r="B38" s="76" t="str">
        <v>Property Deed</v>
      </c>
      <c r="C38" s="66" t="s">
        <v>8353</v>
      </c>
    </row>
    <row r="39" spans="1:3" ht="15.75" x14ac:dyDescent="0.25">
      <c r="A39" s="255"/>
      <c r="B39" s="76" t="str">
        <v>Evidence of Use</v>
      </c>
      <c r="C39" s="66" t="s">
        <v>8356</v>
      </c>
    </row>
    <row r="40" spans="1:3" ht="210" x14ac:dyDescent="0.25">
      <c r="A40" s="255"/>
      <c r="B40" s="76" t="str">
        <v>Pre-1914 Review Date</v>
      </c>
      <c r="C40" s="66" t="str">
        <f xml:space="preserve"> "Classifies each pre-1914 claim:" &amp; CHAR(10) &amp; Summary!A4 &amp; " " &amp; Summary!B4 &amp; CHAR(10) &amp; Summary!A5 &amp; " " &amp; Summary!B5 &amp; CHAR(10) &amp; Summary!A6 &amp; " " &amp; Summary!B6 &amp; CHAR(10) &amp; Summary!A7 &amp; " " &amp; Summary!B7</f>
        <v>Classifies each pre-1914 claim:
Category 1 Responses that do not provide information supporting critical elements of the a claimed water right and where preliminary staff analysis did not identify support outside the response.
Category 2 Responses that provide information supporting some but not all of the elements of a claimed water right (or where partial support was otherwise identified by staff from information available to the Division) but where additional documentation may be required  to support a specific water right claim. 
Category 3 Responses that provide information supporting each of the elements of the claimed water right(s).  
Category 4 Responses that indicate an alternative basis of right to divert water (usually a water supply contract) in addition to the underlying water right claim.</v>
      </c>
    </row>
    <row r="41" spans="1:3" ht="30" x14ac:dyDescent="0.25">
      <c r="A41" s="256"/>
      <c r="B41" s="76" t="str">
        <v>Pre-1914 Category</v>
      </c>
      <c r="C41" s="66" t="s">
        <v>8550</v>
      </c>
    </row>
    <row r="42" spans="1:3" ht="60" x14ac:dyDescent="0.25">
      <c r="A42" s="239" t="str">
        <f>'Master List'!AP1</f>
        <v>CONTRACT AND OTHER RIGHTS</v>
      </c>
      <c r="B42" s="78" t="str">
        <v>Pre-1914 Comments</v>
      </c>
      <c r="C42" s="66" t="s">
        <v>8551</v>
      </c>
    </row>
    <row r="43" spans="1:3" ht="30" x14ac:dyDescent="0.25">
      <c r="A43" s="240"/>
      <c r="B43" s="78" t="str">
        <v>Contract or Other Right</v>
      </c>
      <c r="C43" s="66" t="s">
        <v>8552</v>
      </c>
    </row>
    <row r="44" spans="1:3" ht="47.25" x14ac:dyDescent="0.25">
      <c r="A44" s="240"/>
      <c r="B44" s="78" t="str">
        <v>Riparian Category Based on District or Other Right</v>
      </c>
      <c r="C44" s="66" t="s">
        <v>8553</v>
      </c>
    </row>
    <row r="45" spans="1:3" ht="31.5" x14ac:dyDescent="0.25">
      <c r="A45" s="240"/>
      <c r="B45" s="78" t="str">
        <v>Riparian Comments on District or Other Rights</v>
      </c>
      <c r="C45" s="66" t="s">
        <v>8553</v>
      </c>
    </row>
    <row r="46" spans="1:3" ht="47.25" x14ac:dyDescent="0.25">
      <c r="A46" s="241"/>
      <c r="B46" s="78" t="str">
        <v>Pre-1914 Category Based on District or Other Right</v>
      </c>
      <c r="C46" s="66" t="s">
        <v>8553</v>
      </c>
    </row>
    <row r="47" spans="1:3" ht="26.25" customHeight="1" x14ac:dyDescent="0.25">
      <c r="A47" s="237" t="str">
        <f>'Master List'!AU1</f>
        <v>COMBINED CATEGORIES</v>
      </c>
      <c r="B47" s="100" t="str">
        <v>Pre-1914 Comments on District or Other Rights</v>
      </c>
      <c r="C47" s="66" t="s">
        <v>8577</v>
      </c>
    </row>
    <row r="48" spans="1:3" ht="31.5" customHeight="1" x14ac:dyDescent="0.25">
      <c r="A48" s="238"/>
      <c r="B48" s="100" t="str">
        <v>Combined Riparian Category</v>
      </c>
      <c r="C48" s="66" t="s">
        <v>8578</v>
      </c>
    </row>
    <row r="49" ht="15" customHeight="1" x14ac:dyDescent="0.25"/>
  </sheetData>
  <mergeCells count="10">
    <mergeCell ref="A47:A48"/>
    <mergeCell ref="A42:A46"/>
    <mergeCell ref="E1:F1"/>
    <mergeCell ref="H1:I1"/>
    <mergeCell ref="A2:A12"/>
    <mergeCell ref="A13:A19"/>
    <mergeCell ref="A20:A21"/>
    <mergeCell ref="A22:A25"/>
    <mergeCell ref="A27:A29"/>
    <mergeCell ref="A30:A41"/>
  </mergeCells>
  <pageMargins left="0.7" right="0.7" top="0.75" bottom="0.75" header="0.3" footer="0.3"/>
  <pageSetup orientation="portrait" r:id="rId1"/>
  <ignoredErrors>
    <ignoredError sqref="H5" formula="1"/>
    <ignoredError sqref="A2 A13:A4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9FF99"/>
    <pageSetUpPr fitToPage="1"/>
  </sheetPr>
  <dimension ref="A1:U1063"/>
  <sheetViews>
    <sheetView showZeros="0" zoomScale="85" zoomScaleNormal="85" workbookViewId="0">
      <pane xSplit="2" ySplit="2" topLeftCell="C3" activePane="bottomRight" state="frozen"/>
      <selection pane="topRight" activeCell="C1" sqref="C1"/>
      <selection pane="bottomLeft" activeCell="A3" sqref="A3"/>
      <selection pane="bottomRight" activeCell="A3" sqref="A3"/>
    </sheetView>
  </sheetViews>
  <sheetFormatPr defaultRowHeight="15" x14ac:dyDescent="0.25"/>
  <cols>
    <col min="1" max="1" width="12.28515625" customWidth="1"/>
    <col min="2" max="2" width="17.5703125" customWidth="1"/>
    <col min="3" max="3" width="7.140625" bestFit="1" customWidth="1"/>
    <col min="4" max="4" width="11.5703125" customWidth="1"/>
    <col min="5" max="5" width="14.28515625" customWidth="1"/>
    <col min="7" max="7" width="20" customWidth="1"/>
    <col min="8" max="8" width="11.42578125" bestFit="1" customWidth="1"/>
    <col min="9" max="9" width="12.140625" customWidth="1"/>
    <col min="10" max="10" width="52.7109375" customWidth="1"/>
    <col min="11" max="11" width="10" customWidth="1"/>
    <col min="12" max="12" width="15.7109375" customWidth="1"/>
    <col min="13" max="13" width="10.28515625" customWidth="1"/>
    <col min="14" max="14" width="37.85546875" customWidth="1"/>
    <col min="15" max="15" width="17.42578125" customWidth="1"/>
    <col min="16" max="16" width="20.7109375" customWidth="1"/>
    <col min="17" max="17" width="30.7109375" customWidth="1"/>
    <col min="18" max="18" width="20.7109375" customWidth="1"/>
    <col min="19" max="19" width="30.7109375" customWidth="1"/>
    <col min="20" max="20" width="14.7109375" customWidth="1"/>
    <col min="21" max="21" width="15" customWidth="1"/>
  </cols>
  <sheetData>
    <row r="1" spans="1:21" ht="18.75" customHeight="1" x14ac:dyDescent="0.25">
      <c r="A1" s="261" t="s">
        <v>8</v>
      </c>
      <c r="B1" s="262"/>
      <c r="C1" s="262"/>
      <c r="D1" s="262"/>
      <c r="E1" s="263"/>
      <c r="F1" s="257" t="s">
        <v>9</v>
      </c>
      <c r="G1" s="257"/>
      <c r="H1" s="257"/>
      <c r="I1" s="264" t="s">
        <v>4080</v>
      </c>
      <c r="J1" s="264"/>
      <c r="K1" s="257" t="s">
        <v>13</v>
      </c>
      <c r="L1" s="257"/>
      <c r="M1" s="257"/>
      <c r="N1" s="257"/>
      <c r="O1" s="258" t="s">
        <v>14</v>
      </c>
      <c r="P1" s="259"/>
      <c r="Q1" s="259"/>
      <c r="R1" s="259"/>
      <c r="S1" s="260"/>
      <c r="T1" s="257" t="s">
        <v>8511</v>
      </c>
      <c r="U1" s="257"/>
    </row>
    <row r="2" spans="1:21" ht="63" x14ac:dyDescent="0.25">
      <c r="A2" s="27" t="str">
        <f>'Master List'!A2</f>
        <v>Statement</v>
      </c>
      <c r="B2" s="27" t="str">
        <f>'Master List'!C2</f>
        <v>2015 Owner</v>
      </c>
      <c r="C2" s="27" t="str">
        <f>'Master List'!I2</f>
        <v>Legal Delta?</v>
      </c>
      <c r="D2" s="27" t="str">
        <f>'Master List'!K2</f>
        <v>2015 Apr-Sep Demand (AF)</v>
      </c>
      <c r="E2" s="27" t="str">
        <f>'Master List'!L2</f>
        <v>2016 Total Water Diverted (AF)</v>
      </c>
      <c r="F2" s="28" t="str">
        <f>'Master List'!M2</f>
        <v>Riparian Claim?</v>
      </c>
      <c r="G2" s="28" t="str">
        <f>'Master List'!N2</f>
        <v>Source Name</v>
      </c>
      <c r="H2" s="28" t="str">
        <f>'Master List'!P2</f>
        <v>County</v>
      </c>
      <c r="I2" s="27" t="str">
        <f>'Master List'!AB2</f>
        <v>Riparian Category</v>
      </c>
      <c r="J2" s="27" t="str">
        <f>'Master List'!AC2</f>
        <v>Riparian Comments</v>
      </c>
      <c r="K2" s="29" t="str">
        <f>'Master List'!AD2</f>
        <v>Pre-1914 Claim?</v>
      </c>
      <c r="L2" s="29" t="str">
        <f>'Master List'!AE2</f>
        <v>Type of Appropriation</v>
      </c>
      <c r="M2" s="29" t="str">
        <f>'Master List'!AN2</f>
        <v>Pre-1914 Category</v>
      </c>
      <c r="N2" s="29" t="str">
        <f>'Master List'!AO2</f>
        <v>Pre-1914 Comments</v>
      </c>
      <c r="O2" s="27" t="str">
        <f>'Master List'!AP2</f>
        <v>Contract or Other Right</v>
      </c>
      <c r="P2" s="27" t="str">
        <f>'Master List'!AQ2</f>
        <v>Riparian Category Based on District or Other Right</v>
      </c>
      <c r="Q2" s="27" t="str">
        <f>'Master List'!AR2</f>
        <v>Riparian Comments on District or Other Rights</v>
      </c>
      <c r="R2" s="27" t="str">
        <f>'Master List'!AS2</f>
        <v>Pre-1914 Category Based on District or Other Right</v>
      </c>
      <c r="S2" s="27" t="str">
        <f>'Master List'!AT2</f>
        <v>Pre-1914 Comments on District or Other Rights</v>
      </c>
      <c r="T2" s="29" t="str">
        <f>'Master List'!AU2</f>
        <v>Combined Riparian Category</v>
      </c>
      <c r="U2" s="29" t="str">
        <f>'Master List'!AV2</f>
        <v>Combined Pre-1914 Category</v>
      </c>
    </row>
    <row r="3" spans="1:21" s="16" customFormat="1" ht="60" x14ac:dyDescent="0.25">
      <c r="A3" s="135" t="s">
        <v>49</v>
      </c>
      <c r="B3" s="135" t="str">
        <f>INDEX('Master List'!$A$3:$AW$1063,MATCH('Print List'!$A3,Statement_No,0),MATCH('Print List'!B$2,'Master List'!$A$2:$AW$2,0))</f>
        <v>BARBARA J OHM</v>
      </c>
      <c r="C3" s="135" t="str">
        <f>INDEX('Master List'!$A$3:$AW$1063,MATCH('Print List'!$A3,Statement_No,0),MATCH('Print List'!C$2,'Master List'!$A$2:$AW$2,0))</f>
        <v>Y</v>
      </c>
      <c r="D3" s="135">
        <f>INDEX('Master List'!$A$3:$AW$1063,MATCH('Print List'!$A3,Statement_No,0),MATCH('Print List'!D$2,'Master List'!$A$2:$AW$2,0))</f>
        <v>641.5</v>
      </c>
      <c r="E3" s="135">
        <f>INDEX('Master List'!$A$3:$AW$1063,MATCH('Print List'!$A3,Statement_No,0),MATCH('Print List'!E$2,'Master List'!$A$2:$AW$2,0))</f>
        <v>387.64</v>
      </c>
      <c r="F3" s="135" t="str">
        <f>INDEX('Master List'!$A$3:$AW$1063,MATCH('Print List'!$A3,Statement_No,0),MATCH('Print List'!F$2,'Master List'!$A$2:$AW$2,0))</f>
        <v>Yes</v>
      </c>
      <c r="G3" s="135" t="str">
        <f>INDEX('Master List'!$A$3:$AW$1063,MATCH('Print List'!$A3,Statement_No,0),MATCH('Print List'!G$2,'Master List'!$A$2:$AW$2,0))</f>
        <v>San Joaquin River</v>
      </c>
      <c r="H3" s="135" t="str">
        <f>INDEX('Master List'!$A$3:$AW$1063,MATCH('Print List'!$A3,Statement_No,0),MATCH('Print List'!H$2,'Master List'!$A$2:$AW$2,0))</f>
        <v>San Joaquin</v>
      </c>
      <c r="I3" s="135" t="str">
        <f>INDEX('Master List'!$A$3:$AW$1063,MATCH('Print List'!$A3,Statement_No,0),MATCH('Print List'!I$2,'Master List'!$A$2:$AW$2,0))</f>
        <v>R2</v>
      </c>
      <c r="J3" s="135" t="str">
        <f>INDEX('Master List'!$A$3:$AW$1063,MATCH('Print List'!$A3,Statement_No,0),MATCH('Print List'!J$2,'Master List'!$A$2:$AW$2,0))</f>
        <v>Both 162-110-10 &amp; 162-100-02 are not adjacent to the San Joaquin River.
Did not delete prior map.</v>
      </c>
      <c r="K3" s="135" t="str">
        <f>INDEX('Master List'!$A$3:$AW$1063,MATCH('Print List'!$A3,Statement_No,0),MATCH('Print List'!K$2,'Master List'!$A$2:$AW$2,0))</f>
        <v>Yes</v>
      </c>
      <c r="L3" s="135" t="str">
        <f>INDEX('Master List'!$A$3:$AW$1063,MATCH('Print List'!$A3,Statement_No,0),MATCH('Print List'!L$2,'Master List'!$A$2:$AW$2,0))</f>
        <v>Not Specified</v>
      </c>
      <c r="M3" s="135" t="str">
        <f>INDEX('Master List'!$A$3:$AW$1063,MATCH('Print List'!$A3,Statement_No,0),MATCH('Print List'!M$2,'Master List'!$A$2:$AW$2,0))</f>
        <v>P2</v>
      </c>
      <c r="N3" s="135" t="str">
        <f>INDEX('Master List'!$A$3:$AW$1063,MATCH('Print List'!$A3,Statement_No,0),MATCH('Print List'!N$2,'Master List'!$A$2:$AW$2,0))</f>
        <v>More information needed</v>
      </c>
      <c r="O3" s="135">
        <f>INDEX('Master List'!$A$3:$AW$1063,MATCH('Print List'!$A3,Statement_No,0),MATCH('Print List'!O$2,'Master List'!$A$2:$AW$2,0))</f>
        <v>0</v>
      </c>
      <c r="P3" s="135">
        <f>INDEX('Master List'!$A$3:$AW$1063,MATCH('Print List'!$A3,Statement_No,0),MATCH('Print List'!P$2,'Master List'!$A$2:$AW$2,0))</f>
        <v>0</v>
      </c>
      <c r="Q3" s="135">
        <f>INDEX('Master List'!$A$3:$AW$1063,MATCH('Print List'!$A3,Statement_No,0),MATCH('Print List'!Q$2,'Master List'!$A$2:$AW$2,0))</f>
        <v>0</v>
      </c>
      <c r="R3" s="135">
        <f>INDEX('Master List'!$A$3:$AW$1063,MATCH('Print List'!$A3,Statement_No,0),MATCH('Print List'!R$2,'Master List'!$A$2:$AW$2,0))</f>
        <v>0</v>
      </c>
      <c r="S3" s="135">
        <f>INDEX('Master List'!$A$3:$AW$1063,MATCH('Print List'!$A3,Statement_No,0),MATCH('Print List'!S$2,'Master List'!$A$2:$AW$2,0))</f>
        <v>0</v>
      </c>
      <c r="T3" s="135" t="str">
        <f>INDEX('Master List'!$A$3:$AW$1063,MATCH('Print List'!$A3,Statement_No,0),MATCH('Print List'!T$2,'Master List'!$A$2:$AW$2,0))</f>
        <v>R2</v>
      </c>
      <c r="U3" s="135" t="str">
        <f>INDEX('Master List'!$A$3:$AW$1063,MATCH('Print List'!$A3,Statement_No,0),MATCH('Print List'!U$2,'Master List'!$A$2:$AW$2,0))</f>
        <v>P2</v>
      </c>
    </row>
    <row r="4" spans="1:21" s="16" customFormat="1" ht="60" x14ac:dyDescent="0.25">
      <c r="A4" s="135" t="s">
        <v>74</v>
      </c>
      <c r="B4" s="135" t="str">
        <f>INDEX('Master List'!$A$3:$AW$1063,MATCH('Print List'!$A4,Statement_No,0),MATCH('Print List'!B$2,'Master List'!$A$2:$AW$2,0))</f>
        <v>JOHN R COELHO</v>
      </c>
      <c r="C4" s="135" t="str">
        <f>INDEX('Master List'!$A$3:$AW$1063,MATCH('Print List'!$A4,Statement_No,0),MATCH('Print List'!C$2,'Master List'!$A$2:$AW$2,0))</f>
        <v>Y</v>
      </c>
      <c r="D4" s="135">
        <f>INDEX('Master List'!$A$3:$AW$1063,MATCH('Print List'!$A4,Statement_No,0),MATCH('Print List'!D$2,'Master List'!$A$2:$AW$2,0))</f>
        <v>428.35</v>
      </c>
      <c r="E4" s="135">
        <f>INDEX('Master List'!$A$3:$AW$1063,MATCH('Print List'!$A4,Statement_No,0),MATCH('Print List'!E$2,'Master List'!$A$2:$AW$2,0))</f>
        <v>1854.24</v>
      </c>
      <c r="F4" s="135" t="str">
        <f>INDEX('Master List'!$A$3:$AW$1063,MATCH('Print List'!$A4,Statement_No,0),MATCH('Print List'!F$2,'Master List'!$A$2:$AW$2,0))</f>
        <v>Yes</v>
      </c>
      <c r="G4" s="135" t="str">
        <f>INDEX('Master List'!$A$3:$AW$1063,MATCH('Print List'!$A4,Statement_No,0),MATCH('Print List'!G$2,'Master List'!$A$2:$AW$2,0))</f>
        <v>Barker Slough</v>
      </c>
      <c r="H4" s="135" t="str">
        <f>INDEX('Master List'!$A$3:$AW$1063,MATCH('Print List'!$A4,Statement_No,0),MATCH('Print List'!H$2,'Master List'!$A$2:$AW$2,0))</f>
        <v>Solano</v>
      </c>
      <c r="I4" s="135" t="str">
        <f>INDEX('Master List'!$A$3:$AW$1063,MATCH('Print List'!$A4,Statement_No,0),MATCH('Print List'!I$2,'Master List'!$A$2:$AW$2,0))</f>
        <v>R3</v>
      </c>
      <c r="J4" s="135" t="str">
        <f>INDEX('Master List'!$A$3:$AW$1063,MATCH('Print List'!$A4,Statement_No,0),MATCH('Print List'!J$2,'Master List'!$A$2:$AW$2,0))</f>
        <v>POU contains patents that were riparian to the water source</v>
      </c>
      <c r="K4" s="135" t="str">
        <f>INDEX('Master List'!$A$3:$AW$1063,MATCH('Print List'!$A4,Statement_No,0),MATCH('Print List'!K$2,'Master List'!$A$2:$AW$2,0))</f>
        <v>Yes</v>
      </c>
      <c r="L4" s="135" t="str">
        <f>INDEX('Master List'!$A$3:$AW$1063,MATCH('Print List'!$A4,Statement_No,0),MATCH('Print List'!L$2,'Master List'!$A$2:$AW$2,0))</f>
        <v>Not Specified</v>
      </c>
      <c r="M4" s="135" t="str">
        <f>INDEX('Master List'!$A$3:$AW$1063,MATCH('Print List'!$A4,Statement_No,0),MATCH('Print List'!M$2,'Master List'!$A$2:$AW$2,0))</f>
        <v>P2</v>
      </c>
      <c r="N4" s="135" t="str">
        <f>INDEX('Master List'!$A$3:$AW$1063,MATCH('Print List'!$A4,Statement_No,0),MATCH('Print List'!N$2,'Master List'!$A$2:$AW$2,0))</f>
        <v>Some documentation supplied, but insufficient.</v>
      </c>
      <c r="O4" s="135" t="str">
        <f>INDEX('Master List'!$A$3:$AW$1063,MATCH('Print List'!$A4,Statement_No,0),MATCH('Print List'!O$2,'Master List'!$A$2:$AW$2,0))</f>
        <v>North Delta Water Agency</v>
      </c>
      <c r="P4" s="135" t="str">
        <f>INDEX('Master List'!$A$3:$AW$1063,MATCH('Print List'!$A4,Statement_No,0),MATCH('Print List'!P$2,'Master List'!$A$2:$AW$2,0))</f>
        <v>R4</v>
      </c>
      <c r="Q4" s="135" t="str">
        <f>INDEX('Master List'!$A$3:$AW$1063,MATCH('Print List'!$A4,Statement_No,0),MATCH('Print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 s="135" t="str">
        <f>INDEX('Master List'!$A$3:$AW$1063,MATCH('Print List'!$A4,Statement_No,0),MATCH('Print List'!R$2,'Master List'!$A$2:$AW$2,0))</f>
        <v>P4</v>
      </c>
      <c r="S4" s="135" t="str">
        <f>INDEX('Master List'!$A$3:$AW$1063,MATCH('Print List'!$A4,Statement_No,0),MATCH('Print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 s="135" t="str">
        <f>INDEX('Master List'!$A$3:$AW$1063,MATCH('Print List'!$A4,Statement_No,0),MATCH('Print List'!T$2,'Master List'!$A$2:$AW$2,0))</f>
        <v>R4</v>
      </c>
      <c r="U4" s="135" t="str">
        <f>INDEX('Master List'!$A$3:$AW$1063,MATCH('Print List'!$A4,Statement_No,0),MATCH('Print List'!U$2,'Master List'!$A$2:$AW$2,0))</f>
        <v>P4</v>
      </c>
    </row>
    <row r="5" spans="1:21" s="16" customFormat="1" ht="60" x14ac:dyDescent="0.25">
      <c r="A5" s="135" t="s">
        <v>84</v>
      </c>
      <c r="B5" s="135" t="str">
        <f>INDEX('Master List'!$A$3:$AW$1063,MATCH('Print List'!$A5,Statement_No,0),MATCH('Print List'!B$2,'Master List'!$A$2:$AW$2,0))</f>
        <v>RICHVALE IRRIGATION DISTRICT</v>
      </c>
      <c r="C5" s="135" t="str">
        <f>INDEX('Master List'!$A$3:$AW$1063,MATCH('Print List'!$A5,Statement_No,0),MATCH('Print List'!C$2,'Master List'!$A$2:$AW$2,0))</f>
        <v>N</v>
      </c>
      <c r="D5" s="135">
        <f>INDEX('Master List'!$A$3:$AW$1063,MATCH('Print List'!$A5,Statement_No,0),MATCH('Print List'!D$2,'Master List'!$A$2:$AW$2,0))</f>
        <v>5200</v>
      </c>
      <c r="E5" s="135">
        <f>INDEX('Master List'!$A$3:$AW$1063,MATCH('Print List'!$A5,Statement_No,0),MATCH('Print List'!E$2,'Master List'!$A$2:$AW$2,0))</f>
        <v>2200</v>
      </c>
      <c r="F5" s="135" t="str">
        <f>INDEX('Master List'!$A$3:$AW$1063,MATCH('Print List'!$A5,Statement_No,0),MATCH('Print List'!F$2,'Master List'!$A$2:$AW$2,0))</f>
        <v>No</v>
      </c>
      <c r="G5" s="135" t="str">
        <f>INDEX('Master List'!$A$3:$AW$1063,MATCH('Print List'!$A5,Statement_No,0),MATCH('Print List'!G$2,'Master List'!$A$2:$AW$2,0))</f>
        <v>CHEROKEE CANAL</v>
      </c>
      <c r="H5" s="135" t="str">
        <f>INDEX('Master List'!$A$3:$AW$1063,MATCH('Print List'!$A5,Statement_No,0),MATCH('Print List'!H$2,'Master List'!$A$2:$AW$2,0))</f>
        <v>Butte</v>
      </c>
      <c r="I5" s="135" t="str">
        <f>INDEX('Master List'!$A$3:$AW$1063,MATCH('Print List'!$A5,Statement_No,0),MATCH('Print List'!I$2,'Master List'!$A$2:$AW$2,0))</f>
        <v>N/A</v>
      </c>
      <c r="J5" s="135" t="str">
        <f>INDEX('Master List'!$A$3:$AW$1063,MATCH('Print List'!$A5,Statement_No,0),MATCH('Print List'!J$2,'Master List'!$A$2:$AW$2,0))</f>
        <v>Jumps from riparian claim to pre-1914 claim</v>
      </c>
      <c r="K5" s="135" t="str">
        <f>INDEX('Master List'!$A$3:$AW$1063,MATCH('Print List'!$A5,Statement_No,0),MATCH('Print List'!K$2,'Master List'!$A$2:$AW$2,0))</f>
        <v>Yes</v>
      </c>
      <c r="L5" s="135" t="str">
        <f>INDEX('Master List'!$A$3:$AW$1063,MATCH('Print List'!$A5,Statement_No,0),MATCH('Print List'!L$2,'Master List'!$A$2:$AW$2,0))</f>
        <v>Not Specified</v>
      </c>
      <c r="M5" s="135" t="str">
        <f>INDEX('Master List'!$A$3:$AW$1063,MATCH('Print List'!$A5,Statement_No,0),MATCH('Print List'!M$2,'Master List'!$A$2:$AW$2,0))</f>
        <v>P2</v>
      </c>
      <c r="N5" s="135" t="str">
        <f>INDEX('Master List'!$A$3:$AW$1063,MATCH('Print List'!$A5,Statement_No,0),MATCH('Print List'!N$2,'Master List'!$A$2:$AW$2,0))</f>
        <v>Documentation provided for development of water for mine near Oroville, with tailwater available to irrigation company</v>
      </c>
      <c r="O5" s="135">
        <f>INDEX('Master List'!$A$3:$AW$1063,MATCH('Print List'!$A5,Statement_No,0),MATCH('Print List'!O$2,'Master List'!$A$2:$AW$2,0))</f>
        <v>0</v>
      </c>
      <c r="P5" s="135">
        <f>INDEX('Master List'!$A$3:$AW$1063,MATCH('Print List'!$A5,Statement_No,0),MATCH('Print List'!P$2,'Master List'!$A$2:$AW$2,0))</f>
        <v>0</v>
      </c>
      <c r="Q5" s="135">
        <f>INDEX('Master List'!$A$3:$AW$1063,MATCH('Print List'!$A5,Statement_No,0),MATCH('Print List'!Q$2,'Master List'!$A$2:$AW$2,0))</f>
        <v>0</v>
      </c>
      <c r="R5" s="135">
        <f>INDEX('Master List'!$A$3:$AW$1063,MATCH('Print List'!$A5,Statement_No,0),MATCH('Print List'!R$2,'Master List'!$A$2:$AW$2,0))</f>
        <v>0</v>
      </c>
      <c r="S5" s="135">
        <f>INDEX('Master List'!$A$3:$AW$1063,MATCH('Print List'!$A5,Statement_No,0),MATCH('Print List'!S$2,'Master List'!$A$2:$AW$2,0))</f>
        <v>0</v>
      </c>
      <c r="T5" s="135" t="str">
        <f>INDEX('Master List'!$A$3:$AW$1063,MATCH('Print List'!$A5,Statement_No,0),MATCH('Print List'!T$2,'Master List'!$A$2:$AW$2,0))</f>
        <v>N/A</v>
      </c>
      <c r="U5" s="135" t="str">
        <f>INDEX('Master List'!$A$3:$AW$1063,MATCH('Print List'!$A5,Statement_No,0),MATCH('Print List'!U$2,'Master List'!$A$2:$AW$2,0))</f>
        <v>P2</v>
      </c>
    </row>
    <row r="6" spans="1:21" s="16" customFormat="1" ht="255" x14ac:dyDescent="0.25">
      <c r="A6" s="136" t="s">
        <v>91</v>
      </c>
      <c r="B6" s="135" t="str">
        <f>INDEX('Master List'!$A$3:$AW$1063,MATCH('Print List'!$A6,Statement_No,0),MATCH('Print List'!B$2,'Master List'!$A$2:$AW$2,0))</f>
        <v>EAST CONTRA COSTA IRRIGATION DISTRICT</v>
      </c>
      <c r="C6" s="135" t="str">
        <f>INDEX('Master List'!$A$3:$AW$1063,MATCH('Print List'!$A6,Statement_No,0),MATCH('Print List'!C$2,'Master List'!$A$2:$AW$2,0))</f>
        <v>Y</v>
      </c>
      <c r="D6" s="135">
        <f>INDEX('Master List'!$A$3:$AW$1063,MATCH('Print List'!$A6,Statement_No,0),MATCH('Print List'!D$2,'Master List'!$A$2:$AW$2,0))</f>
        <v>29928.199999999997</v>
      </c>
      <c r="E6" s="135">
        <f>INDEX('Master List'!$A$3:$AW$1063,MATCH('Print List'!$A6,Statement_No,0),MATCH('Print List'!E$2,'Master List'!$A$2:$AW$2,0))</f>
        <v>18200</v>
      </c>
      <c r="F6" s="135" t="str">
        <f>INDEX('Master List'!$A$3:$AW$1063,MATCH('Print List'!$A6,Statement_No,0),MATCH('Print List'!F$2,'Master List'!$A$2:$AW$2,0))</f>
        <v>No</v>
      </c>
      <c r="G6" s="135" t="str">
        <f>INDEX('Master List'!$A$3:$AW$1063,MATCH('Print List'!$A6,Statement_No,0),MATCH('Print List'!G$2,'Master List'!$A$2:$AW$2,0))</f>
        <v>INDIAN SLOUGH</v>
      </c>
      <c r="H6" s="135" t="str">
        <f>INDEX('Master List'!$A$3:$AW$1063,MATCH('Print List'!$A6,Statement_No,0),MATCH('Print List'!H$2,'Master List'!$A$2:$AW$2,0))</f>
        <v>Contra Costa</v>
      </c>
      <c r="I6" s="135" t="str">
        <f>INDEX('Master List'!$A$3:$AW$1063,MATCH('Print List'!$A6,Statement_No,0),MATCH('Print List'!I$2,'Master List'!$A$2:$AW$2,0))</f>
        <v>N/A</v>
      </c>
      <c r="J6" s="135">
        <f>INDEX('Master List'!$A$3:$AW$1063,MATCH('Print List'!$A6,Statement_No,0),MATCH('Print List'!J$2,'Master List'!$A$2:$AW$2,0))</f>
        <v>0</v>
      </c>
      <c r="K6" s="135" t="str">
        <f>INDEX('Master List'!$A$3:$AW$1063,MATCH('Print List'!$A6,Statement_No,0),MATCH('Print List'!K$2,'Master List'!$A$2:$AW$2,0))</f>
        <v>Yes</v>
      </c>
      <c r="L6" s="135" t="str">
        <f>INDEX('Master List'!$A$3:$AW$1063,MATCH('Print List'!$A6,Statement_No,0),MATCH('Print List'!L$2,'Master List'!$A$2:$AW$2,0))</f>
        <v>CA Civil Code</v>
      </c>
      <c r="M6" s="135" t="str">
        <f>INDEX('Master List'!$A$3:$AW$1063,MATCH('Print List'!$A6,Statement_No,0),MATCH('Print List'!M$2,'Master List'!$A$2:$AW$2,0))</f>
        <v>P3</v>
      </c>
      <c r="N6" s="135" t="str">
        <f>INDEX('Master List'!$A$3:$AW$1063,MATCH('Print List'!$A6,Statement_No,0),MATCH('Print List'!N$2,'Master List'!$A$2:$AW$2,0))</f>
        <v>Appropriation notice provided, no property deed</v>
      </c>
      <c r="O6" s="135">
        <f>INDEX('Master List'!$A$3:$AW$1063,MATCH('Print List'!$A6,Statement_No,0),MATCH('Print List'!O$2,'Master List'!$A$2:$AW$2,0))</f>
        <v>0</v>
      </c>
      <c r="P6" s="135">
        <f>INDEX('Master List'!$A$3:$AW$1063,MATCH('Print List'!$A6,Statement_No,0),MATCH('Print List'!P$2,'Master List'!$A$2:$AW$2,0))</f>
        <v>0</v>
      </c>
      <c r="Q6" s="135">
        <f>INDEX('Master List'!$A$3:$AW$1063,MATCH('Print List'!$A6,Statement_No,0),MATCH('Print List'!Q$2,'Master List'!$A$2:$AW$2,0))</f>
        <v>0</v>
      </c>
      <c r="R6" s="135">
        <f>INDEX('Master List'!$A$3:$AW$1063,MATCH('Print List'!$A6,Statement_No,0),MATCH('Print List'!R$2,'Master List'!$A$2:$AW$2,0))</f>
        <v>0</v>
      </c>
      <c r="S6" s="135">
        <f>INDEX('Master List'!$A$3:$AW$1063,MATCH('Print List'!$A6,Statement_No,0),MATCH('Print List'!S$2,'Master List'!$A$2:$AW$2,0))</f>
        <v>0</v>
      </c>
      <c r="T6" s="135" t="str">
        <f>INDEX('Master List'!$A$3:$AW$1063,MATCH('Print List'!$A6,Statement_No,0),MATCH('Print List'!T$2,'Master List'!$A$2:$AW$2,0))</f>
        <v>N/A</v>
      </c>
      <c r="U6" s="135" t="str">
        <f>INDEX('Master List'!$A$3:$AW$1063,MATCH('Print List'!$A6,Statement_No,0),MATCH('Print List'!U$2,'Master List'!$A$2:$AW$2,0))</f>
        <v>P3</v>
      </c>
    </row>
    <row r="7" spans="1:21" s="16" customFormat="1" ht="30" x14ac:dyDescent="0.25">
      <c r="A7" s="135" t="s">
        <v>102</v>
      </c>
      <c r="B7" s="135" t="str">
        <f>INDEX('Master List'!$A$3:$AW$1063,MATCH('Print List'!$A7,Statement_No,0),MATCH('Print List'!B$2,'Master List'!$A$2:$AW$2,0))</f>
        <v>ROBERT L FORBES</v>
      </c>
      <c r="C7" s="135" t="str">
        <f>INDEX('Master List'!$A$3:$AW$1063,MATCH('Print List'!$A7,Statement_No,0),MATCH('Print List'!C$2,'Master List'!$A$2:$AW$2,0))</f>
        <v>N</v>
      </c>
      <c r="D7" s="135">
        <f>INDEX('Master List'!$A$3:$AW$1063,MATCH('Print List'!$A7,Statement_No,0),MATCH('Print List'!D$2,'Master List'!$A$2:$AW$2,0))</f>
        <v>4923.5</v>
      </c>
      <c r="E7" s="135">
        <f>INDEX('Master List'!$A$3:$AW$1063,MATCH('Print List'!$A7,Statement_No,0),MATCH('Print List'!E$2,'Master List'!$A$2:$AW$2,0))</f>
        <v>0</v>
      </c>
      <c r="F7" s="135" t="str">
        <f>INDEX('Master List'!$A$3:$AW$1063,MATCH('Print List'!$A7,Statement_No,0),MATCH('Print List'!F$2,'Master List'!$A$2:$AW$2,0))</f>
        <v>No</v>
      </c>
      <c r="G7" s="135" t="str">
        <f>INDEX('Master List'!$A$3:$AW$1063,MATCH('Print List'!$A7,Statement_No,0),MATCH('Print List'!G$2,'Master List'!$A$2:$AW$2,0))</f>
        <v>MEADOW VALLEY CREEK</v>
      </c>
      <c r="H7" s="135" t="str">
        <f>INDEX('Master List'!$A$3:$AW$1063,MATCH('Print List'!$A7,Statement_No,0),MATCH('Print List'!H$2,'Master List'!$A$2:$AW$2,0))</f>
        <v>Plumas</v>
      </c>
      <c r="I7" s="135" t="str">
        <f>INDEX('Master List'!$A$3:$AW$1063,MATCH('Print List'!$A7,Statement_No,0),MATCH('Print List'!I$2,'Master List'!$A$2:$AW$2,0))</f>
        <v>N/A</v>
      </c>
      <c r="J7" s="135">
        <f>INDEX('Master List'!$A$3:$AW$1063,MATCH('Print List'!$A7,Statement_No,0),MATCH('Print List'!J$2,'Master List'!$A$2:$AW$2,0))</f>
        <v>0</v>
      </c>
      <c r="K7" s="135" t="str">
        <f>INDEX('Master List'!$A$3:$AW$1063,MATCH('Print List'!$A7,Statement_No,0),MATCH('Print List'!K$2,'Master List'!$A$2:$AW$2,0))</f>
        <v>Yes</v>
      </c>
      <c r="L7" s="135" t="str">
        <f>INDEX('Master List'!$A$3:$AW$1063,MATCH('Print List'!$A7,Statement_No,0),MATCH('Print List'!L$2,'Master List'!$A$2:$AW$2,0))</f>
        <v>Non-Statutory</v>
      </c>
      <c r="M7" s="135" t="str">
        <f>INDEX('Master List'!$A$3:$AW$1063,MATCH('Print List'!$A7,Statement_No,0),MATCH('Print List'!M$2,'Master List'!$A$2:$AW$2,0))</f>
        <v>P3</v>
      </c>
      <c r="N7" s="135">
        <f>INDEX('Master List'!$A$3:$AW$1063,MATCH('Print List'!$A7,Statement_No,0),MATCH('Print List'!N$2,'Master List'!$A$2:$AW$2,0))</f>
        <v>0</v>
      </c>
      <c r="O7" s="135">
        <f>INDEX('Master List'!$A$3:$AW$1063,MATCH('Print List'!$A7,Statement_No,0),MATCH('Print List'!O$2,'Master List'!$A$2:$AW$2,0))</f>
        <v>0</v>
      </c>
      <c r="P7" s="135">
        <f>INDEX('Master List'!$A$3:$AW$1063,MATCH('Print List'!$A7,Statement_No,0),MATCH('Print List'!P$2,'Master List'!$A$2:$AW$2,0))</f>
        <v>0</v>
      </c>
      <c r="Q7" s="135">
        <f>INDEX('Master List'!$A$3:$AW$1063,MATCH('Print List'!$A7,Statement_No,0),MATCH('Print List'!Q$2,'Master List'!$A$2:$AW$2,0))</f>
        <v>0</v>
      </c>
      <c r="R7" s="135">
        <f>INDEX('Master List'!$A$3:$AW$1063,MATCH('Print List'!$A7,Statement_No,0),MATCH('Print List'!R$2,'Master List'!$A$2:$AW$2,0))</f>
        <v>0</v>
      </c>
      <c r="S7" s="135">
        <f>INDEX('Master List'!$A$3:$AW$1063,MATCH('Print List'!$A7,Statement_No,0),MATCH('Print List'!S$2,'Master List'!$A$2:$AW$2,0))</f>
        <v>0</v>
      </c>
      <c r="T7" s="135" t="str">
        <f>INDEX('Master List'!$A$3:$AW$1063,MATCH('Print List'!$A7,Statement_No,0),MATCH('Print List'!T$2,'Master List'!$A$2:$AW$2,0))</f>
        <v>N/A</v>
      </c>
      <c r="U7" s="135" t="str">
        <f>INDEX('Master List'!$A$3:$AW$1063,MATCH('Print List'!$A7,Statement_No,0),MATCH('Print List'!U$2,'Master List'!$A$2:$AW$2,0))</f>
        <v>P3</v>
      </c>
    </row>
    <row r="8" spans="1:21" s="16" customFormat="1" ht="45" x14ac:dyDescent="0.25">
      <c r="A8" s="135" t="s">
        <v>110</v>
      </c>
      <c r="B8" s="135" t="str">
        <f>INDEX('Master List'!$A$3:$AW$1063,MATCH('Print List'!$A8,Statement_No,0),MATCH('Print List'!B$2,'Master List'!$A$2:$AW$2,0))</f>
        <v>CENTRAL CALIF IRRIGATION DISTRICT</v>
      </c>
      <c r="C8" s="135" t="str">
        <f>INDEX('Master List'!$A$3:$AW$1063,MATCH('Print List'!$A8,Statement_No,0),MATCH('Print List'!C$2,'Master List'!$A$2:$AW$2,0))</f>
        <v>N</v>
      </c>
      <c r="D8" s="135">
        <f>INDEX('Master List'!$A$3:$AW$1063,MATCH('Print List'!$A8,Statement_No,0),MATCH('Print List'!D$2,'Master List'!$A$2:$AW$2,0))</f>
        <v>444400.66666666669</v>
      </c>
      <c r="E8" s="135">
        <f>INDEX('Master List'!$A$3:$AW$1063,MATCH('Print List'!$A8,Statement_No,0),MATCH('Print List'!E$2,'Master List'!$A$2:$AW$2,0))</f>
        <v>0</v>
      </c>
      <c r="F8" s="135" t="str">
        <f>INDEX('Master List'!$A$3:$AW$1063,MATCH('Print List'!$A8,Statement_No,0),MATCH('Print List'!F$2,'Master List'!$A$2:$AW$2,0))</f>
        <v>Yes</v>
      </c>
      <c r="G8" s="135" t="str">
        <f>INDEX('Master List'!$A$3:$AW$1063,MATCH('Print List'!$A8,Statement_No,0),MATCH('Print List'!G$2,'Master List'!$A$2:$AW$2,0))</f>
        <v>Mendota Pool</v>
      </c>
      <c r="H8" s="135" t="str">
        <f>INDEX('Master List'!$A$3:$AW$1063,MATCH('Print List'!$A8,Statement_No,0),MATCH('Print List'!H$2,'Master List'!$A$2:$AW$2,0))</f>
        <v>Fresno</v>
      </c>
      <c r="I8" s="135" t="str">
        <f>INDEX('Master List'!$A$3:$AW$1063,MATCH('Print List'!$A8,Statement_No,0),MATCH('Print List'!I$2,'Master List'!$A$2:$AW$2,0))</f>
        <v>R2</v>
      </c>
      <c r="J8" s="135" t="str">
        <f>INDEX('Master List'!$A$3:$AW$1063,MATCH('Print List'!$A8,Statement_No,0),MATCH('Print List'!J$2,'Master List'!$A$2:$AW$2,0))</f>
        <v>The patents in this area have not been mapped out and will require more extensive work to completely map all patents.</v>
      </c>
      <c r="K8" s="135" t="str">
        <f>INDEX('Master List'!$A$3:$AW$1063,MATCH('Print List'!$A8,Statement_No,0),MATCH('Print List'!K$2,'Master List'!$A$2:$AW$2,0))</f>
        <v>Yes</v>
      </c>
      <c r="L8" s="135" t="str">
        <f>INDEX('Master List'!$A$3:$AW$1063,MATCH('Print List'!$A8,Statement_No,0),MATCH('Print List'!L$2,'Master List'!$A$2:$AW$2,0))</f>
        <v>Not Specified</v>
      </c>
      <c r="M8" s="135" t="str">
        <f>INDEX('Master List'!$A$3:$AW$1063,MATCH('Print List'!$A8,Statement_No,0),MATCH('Print List'!M$2,'Master List'!$A$2:$AW$2,0))</f>
        <v>P3</v>
      </c>
      <c r="N8" s="135">
        <f>INDEX('Master List'!$A$3:$AW$1063,MATCH('Print List'!$A8,Statement_No,0),MATCH('Print List'!N$2,'Master List'!$A$2:$AW$2,0))</f>
        <v>0</v>
      </c>
      <c r="O8" s="135">
        <f>INDEX('Master List'!$A$3:$AW$1063,MATCH('Print List'!$A8,Statement_No,0),MATCH('Print List'!O$2,'Master List'!$A$2:$AW$2,0))</f>
        <v>0</v>
      </c>
      <c r="P8" s="135">
        <f>INDEX('Master List'!$A$3:$AW$1063,MATCH('Print List'!$A8,Statement_No,0),MATCH('Print List'!P$2,'Master List'!$A$2:$AW$2,0))</f>
        <v>0</v>
      </c>
      <c r="Q8" s="135">
        <f>INDEX('Master List'!$A$3:$AW$1063,MATCH('Print List'!$A8,Statement_No,0),MATCH('Print List'!Q$2,'Master List'!$A$2:$AW$2,0))</f>
        <v>0</v>
      </c>
      <c r="R8" s="135">
        <f>INDEX('Master List'!$A$3:$AW$1063,MATCH('Print List'!$A8,Statement_No,0),MATCH('Print List'!R$2,'Master List'!$A$2:$AW$2,0))</f>
        <v>0</v>
      </c>
      <c r="S8" s="135">
        <f>INDEX('Master List'!$A$3:$AW$1063,MATCH('Print List'!$A8,Statement_No,0),MATCH('Print List'!S$2,'Master List'!$A$2:$AW$2,0))</f>
        <v>0</v>
      </c>
      <c r="T8" s="135" t="str">
        <f>INDEX('Master List'!$A$3:$AW$1063,MATCH('Print List'!$A8,Statement_No,0),MATCH('Print List'!T$2,'Master List'!$A$2:$AW$2,0))</f>
        <v>R2</v>
      </c>
      <c r="U8" s="135" t="str">
        <f>INDEX('Master List'!$A$3:$AW$1063,MATCH('Print List'!$A8,Statement_No,0),MATCH('Print List'!U$2,'Master List'!$A$2:$AW$2,0))</f>
        <v>P3</v>
      </c>
    </row>
    <row r="9" spans="1:21" s="16" customFormat="1" ht="45" x14ac:dyDescent="0.25">
      <c r="A9" s="135" t="s">
        <v>117</v>
      </c>
      <c r="B9" s="135" t="str">
        <f>INDEX('Master List'!$A$3:$AW$1063,MATCH('Print List'!$A9,Statement_No,0),MATCH('Print List'!B$2,'Master List'!$A$2:$AW$2,0))</f>
        <v>JOINT WATER DISTRICTS BOARD</v>
      </c>
      <c r="C9" s="135" t="str">
        <f>INDEX('Master List'!$A$3:$AW$1063,MATCH('Print List'!$A9,Statement_No,0),MATCH('Print List'!C$2,'Master List'!$A$2:$AW$2,0))</f>
        <v>N</v>
      </c>
      <c r="D9" s="135">
        <f>INDEX('Master List'!$A$3:$AW$1063,MATCH('Print List'!$A9,Statement_No,0),MATCH('Print List'!D$2,'Master List'!$A$2:$AW$2,0))</f>
        <v>470198</v>
      </c>
      <c r="E9" s="135">
        <f>INDEX('Master List'!$A$3:$AW$1063,MATCH('Print List'!$A9,Statement_No,0),MATCH('Print List'!E$2,'Master List'!$A$2:$AW$2,0))</f>
        <v>611876</v>
      </c>
      <c r="F9" s="135" t="str">
        <f>INDEX('Master List'!$A$3:$AW$1063,MATCH('Print List'!$A9,Statement_No,0),MATCH('Print List'!F$2,'Master List'!$A$2:$AW$2,0))</f>
        <v>No</v>
      </c>
      <c r="G9" s="135" t="str">
        <f>INDEX('Master List'!$A$3:$AW$1063,MATCH('Print List'!$A9,Statement_No,0),MATCH('Print List'!G$2,'Master List'!$A$2:$AW$2,0))</f>
        <v>Feather River</v>
      </c>
      <c r="H9" s="135" t="str">
        <f>INDEX('Master List'!$A$3:$AW$1063,MATCH('Print List'!$A9,Statement_No,0),MATCH('Print List'!H$2,'Master List'!$A$2:$AW$2,0))</f>
        <v>Butte</v>
      </c>
      <c r="I9" s="135" t="str">
        <f>INDEX('Master List'!$A$3:$AW$1063,MATCH('Print List'!$A9,Statement_No,0),MATCH('Print List'!I$2,'Master List'!$A$2:$AW$2,0))</f>
        <v>N/A</v>
      </c>
      <c r="J9" s="135" t="str">
        <f>INDEX('Master List'!$A$3:$AW$1063,MATCH('Print List'!$A9,Statement_No,0),MATCH('Print List'!J$2,'Master List'!$A$2:$AW$2,0))</f>
        <v xml:space="preserve">Previous statements have only claimed Pre-1914. </v>
      </c>
      <c r="K9" s="135" t="str">
        <f>INDEX('Master List'!$A$3:$AW$1063,MATCH('Print List'!$A9,Statement_No,0),MATCH('Print List'!K$2,'Master List'!$A$2:$AW$2,0))</f>
        <v>Yes</v>
      </c>
      <c r="L9" s="135" t="str">
        <f>INDEX('Master List'!$A$3:$AW$1063,MATCH('Print List'!$A9,Statement_No,0),MATCH('Print List'!L$2,'Master List'!$A$2:$AW$2,0))</f>
        <v>CA Civil Code</v>
      </c>
      <c r="M9" s="135" t="str">
        <f>INDEX('Master List'!$A$3:$AW$1063,MATCH('Print List'!$A9,Statement_No,0),MATCH('Print List'!M$2,'Master List'!$A$2:$AW$2,0))</f>
        <v>P2</v>
      </c>
      <c r="N9" s="135" t="str">
        <f>INDEX('Master List'!$A$3:$AW$1063,MATCH('Print List'!$A9,Statement_No,0),MATCH('Print List'!N$2,'Master List'!$A$2:$AW$2,0))</f>
        <v>Lands have been severed from source but claimant intends to create new supply route</v>
      </c>
      <c r="O9" s="135">
        <f>INDEX('Master List'!$A$3:$AW$1063,MATCH('Print List'!$A9,Statement_No,0),MATCH('Print List'!O$2,'Master List'!$A$2:$AW$2,0))</f>
        <v>0</v>
      </c>
      <c r="P9" s="135">
        <f>INDEX('Master List'!$A$3:$AW$1063,MATCH('Print List'!$A9,Statement_No,0),MATCH('Print List'!P$2,'Master List'!$A$2:$AW$2,0))</f>
        <v>0</v>
      </c>
      <c r="Q9" s="135">
        <f>INDEX('Master List'!$A$3:$AW$1063,MATCH('Print List'!$A9,Statement_No,0),MATCH('Print List'!Q$2,'Master List'!$A$2:$AW$2,0))</f>
        <v>0</v>
      </c>
      <c r="R9" s="135">
        <f>INDEX('Master List'!$A$3:$AW$1063,MATCH('Print List'!$A9,Statement_No,0),MATCH('Print List'!R$2,'Master List'!$A$2:$AW$2,0))</f>
        <v>0</v>
      </c>
      <c r="S9" s="135">
        <f>INDEX('Master List'!$A$3:$AW$1063,MATCH('Print List'!$A9,Statement_No,0),MATCH('Print List'!S$2,'Master List'!$A$2:$AW$2,0))</f>
        <v>0</v>
      </c>
      <c r="T9" s="135" t="str">
        <f>INDEX('Master List'!$A$3:$AW$1063,MATCH('Print List'!$A9,Statement_No,0),MATCH('Print List'!T$2,'Master List'!$A$2:$AW$2,0))</f>
        <v>N/A</v>
      </c>
      <c r="U9" s="135" t="str">
        <f>INDEX('Master List'!$A$3:$AW$1063,MATCH('Print List'!$A9,Statement_No,0),MATCH('Print List'!U$2,'Master List'!$A$2:$AW$2,0))</f>
        <v>P2</v>
      </c>
    </row>
    <row r="10" spans="1:21" s="16" customFormat="1" ht="45" x14ac:dyDescent="0.25">
      <c r="A10" s="136" t="s">
        <v>124</v>
      </c>
      <c r="B10" s="135" t="str">
        <f>INDEX('Master List'!$A$3:$AW$1063,MATCH('Print List'!$A10,Statement_No,0),MATCH('Print List'!B$2,'Master List'!$A$2:$AW$2,0))</f>
        <v>BANTA-CARBONA IRRIGATION DISTRICT</v>
      </c>
      <c r="C10" s="135" t="str">
        <f>INDEX('Master List'!$A$3:$AW$1063,MATCH('Print List'!$A10,Statement_No,0),MATCH('Print List'!C$2,'Master List'!$A$2:$AW$2,0))</f>
        <v>Y</v>
      </c>
      <c r="D10" s="135">
        <f>INDEX('Master List'!$A$3:$AW$1063,MATCH('Print List'!$A10,Statement_No,0),MATCH('Print List'!D$2,'Master List'!$A$2:$AW$2,0))</f>
        <v>53169</v>
      </c>
      <c r="E10" s="135">
        <f>INDEX('Master List'!$A$3:$AW$1063,MATCH('Print List'!$A10,Statement_No,0),MATCH('Print List'!E$2,'Master List'!$A$2:$AW$2,0))</f>
        <v>63149</v>
      </c>
      <c r="F10" s="135" t="str">
        <f>INDEX('Master List'!$A$3:$AW$1063,MATCH('Print List'!$A10,Statement_No,0),MATCH('Print List'!F$2,'Master List'!$A$2:$AW$2,0))</f>
        <v>No</v>
      </c>
      <c r="G10" s="135" t="str">
        <f>INDEX('Master List'!$A$3:$AW$1063,MATCH('Print List'!$A10,Statement_No,0),MATCH('Print List'!G$2,'Master List'!$A$2:$AW$2,0))</f>
        <v>SAN JOAQUIN RIVER</v>
      </c>
      <c r="H10" s="135" t="str">
        <f>INDEX('Master List'!$A$3:$AW$1063,MATCH('Print List'!$A10,Statement_No,0),MATCH('Print List'!H$2,'Master List'!$A$2:$AW$2,0))</f>
        <v>San Joaquin</v>
      </c>
      <c r="I10" s="135" t="str">
        <f>INDEX('Master List'!$A$3:$AW$1063,MATCH('Print List'!$A10,Statement_No,0),MATCH('Print List'!I$2,'Master List'!$A$2:$AW$2,0))</f>
        <v>N/A</v>
      </c>
      <c r="J10" s="135">
        <f>INDEX('Master List'!$A$3:$AW$1063,MATCH('Print List'!$A10,Statement_No,0),MATCH('Print List'!J$2,'Master List'!$A$2:$AW$2,0))</f>
        <v>0</v>
      </c>
      <c r="K10" s="135" t="str">
        <f>INDEX('Master List'!$A$3:$AW$1063,MATCH('Print List'!$A10,Statement_No,0),MATCH('Print List'!K$2,'Master List'!$A$2:$AW$2,0))</f>
        <v>Yes</v>
      </c>
      <c r="L10" s="135" t="str">
        <f>INDEX('Master List'!$A$3:$AW$1063,MATCH('Print List'!$A10,Statement_No,0),MATCH('Print List'!L$2,'Master List'!$A$2:$AW$2,0))</f>
        <v>CA Civil Code</v>
      </c>
      <c r="M10" s="135" t="str">
        <f>INDEX('Master List'!$A$3:$AW$1063,MATCH('Print List'!$A10,Statement_No,0),MATCH('Print List'!M$2,'Master List'!$A$2:$AW$2,0))</f>
        <v>P3</v>
      </c>
      <c r="N10" s="135" t="str">
        <f>INDEX('Master List'!$A$3:$AW$1063,MATCH('Print List'!$A10,Statement_No,0),MATCH('Print List'!N$2,'Master List'!$A$2:$AW$2,0))</f>
        <v>Only missing evidence of use</v>
      </c>
      <c r="O10" s="135">
        <f>INDEX('Master List'!$A$3:$AW$1063,MATCH('Print List'!$A10,Statement_No,0),MATCH('Print List'!O$2,'Master List'!$A$2:$AW$2,0))</f>
        <v>0</v>
      </c>
      <c r="P10" s="135">
        <f>INDEX('Master List'!$A$3:$AW$1063,MATCH('Print List'!$A10,Statement_No,0),MATCH('Print List'!P$2,'Master List'!$A$2:$AW$2,0))</f>
        <v>0</v>
      </c>
      <c r="Q10" s="135">
        <f>INDEX('Master List'!$A$3:$AW$1063,MATCH('Print List'!$A10,Statement_No,0),MATCH('Print List'!Q$2,'Master List'!$A$2:$AW$2,0))</f>
        <v>0</v>
      </c>
      <c r="R10" s="135">
        <f>INDEX('Master List'!$A$3:$AW$1063,MATCH('Print List'!$A10,Statement_No,0),MATCH('Print List'!R$2,'Master List'!$A$2:$AW$2,0))</f>
        <v>0</v>
      </c>
      <c r="S10" s="135">
        <f>INDEX('Master List'!$A$3:$AW$1063,MATCH('Print List'!$A10,Statement_No,0),MATCH('Print List'!S$2,'Master List'!$A$2:$AW$2,0))</f>
        <v>0</v>
      </c>
      <c r="T10" s="135" t="str">
        <f>INDEX('Master List'!$A$3:$AW$1063,MATCH('Print List'!$A10,Statement_No,0),MATCH('Print List'!T$2,'Master List'!$A$2:$AW$2,0))</f>
        <v>N/A</v>
      </c>
      <c r="U10" s="135" t="str">
        <f>INDEX('Master List'!$A$3:$AW$1063,MATCH('Print List'!$A10,Statement_No,0),MATCH('Print List'!U$2,'Master List'!$A$2:$AW$2,0))</f>
        <v>P3</v>
      </c>
    </row>
    <row r="11" spans="1:21" s="16" customFormat="1" ht="45" x14ac:dyDescent="0.25">
      <c r="A11" s="135" t="s">
        <v>134</v>
      </c>
      <c r="B11" s="135" t="str">
        <f>INDEX('Master List'!$A$3:$AW$1063,MATCH('Print List'!$A11,Statement_No,0),MATCH('Print List'!B$2,'Master List'!$A$2:$AW$2,0))</f>
        <v>BUTTE SINK WATERFOWL ASSOCIATION</v>
      </c>
      <c r="C11" s="135" t="str">
        <f>INDEX('Master List'!$A$3:$AW$1063,MATCH('Print List'!$A11,Statement_No,0),MATCH('Print List'!C$2,'Master List'!$A$2:$AW$2,0))</f>
        <v>N</v>
      </c>
      <c r="D11" s="135">
        <f>INDEX('Master List'!$A$3:$AW$1063,MATCH('Print List'!$A11,Statement_No,0),MATCH('Print List'!D$2,'Master List'!$A$2:$AW$2,0))</f>
        <v>21103</v>
      </c>
      <c r="E11" s="135">
        <f>INDEX('Master List'!$A$3:$AW$1063,MATCH('Print List'!$A11,Statement_No,0),MATCH('Print List'!E$2,'Master List'!$A$2:$AW$2,0))</f>
        <v>0</v>
      </c>
      <c r="F11" s="135" t="str">
        <f>INDEX('Master List'!$A$3:$AW$1063,MATCH('Print List'!$A11,Statement_No,0),MATCH('Print List'!F$2,'Master List'!$A$2:$AW$2,0))</f>
        <v>Yes</v>
      </c>
      <c r="G11" s="135" t="str">
        <f>INDEX('Master List'!$A$3:$AW$1063,MATCH('Print List'!$A11,Statement_No,0),MATCH('Print List'!G$2,'Master List'!$A$2:$AW$2,0))</f>
        <v>BUTTE CREEK and Sandborn Slough</v>
      </c>
      <c r="H11" s="135" t="str">
        <f>INDEX('Master List'!$A$3:$AW$1063,MATCH('Print List'!$A11,Statement_No,0),MATCH('Print List'!H$2,'Master List'!$A$2:$AW$2,0))</f>
        <v>Butte</v>
      </c>
      <c r="I11" s="135" t="str">
        <f>INDEX('Master List'!$A$3:$AW$1063,MATCH('Print List'!$A11,Statement_No,0),MATCH('Print List'!I$2,'Master List'!$A$2:$AW$2,0))</f>
        <v>R1</v>
      </c>
      <c r="J11" s="135">
        <f>INDEX('Master List'!$A$3:$AW$1063,MATCH('Print List'!$A11,Statement_No,0),MATCH('Print List'!J$2,'Master List'!$A$2:$AW$2,0))</f>
        <v>0</v>
      </c>
      <c r="K11" s="135" t="str">
        <f>INDEX('Master List'!$A$3:$AW$1063,MATCH('Print List'!$A11,Statement_No,0),MATCH('Print List'!K$2,'Master List'!$A$2:$AW$2,0))</f>
        <v>Yes</v>
      </c>
      <c r="L11" s="135" t="str">
        <f>INDEX('Master List'!$A$3:$AW$1063,MATCH('Print List'!$A11,Statement_No,0),MATCH('Print List'!L$2,'Master List'!$A$2:$AW$2,0))</f>
        <v>Not Specified</v>
      </c>
      <c r="M11" s="135" t="str">
        <f>INDEX('Master List'!$A$3:$AW$1063,MATCH('Print List'!$A11,Statement_No,0),MATCH('Print List'!M$2,'Master List'!$A$2:$AW$2,0))</f>
        <v>P1</v>
      </c>
      <c r="N11" s="135" t="str">
        <f>INDEX('Master List'!$A$3:$AW$1063,MATCH('Print List'!$A11,Statement_No,0),MATCH('Print List'!N$2,'Master List'!$A$2:$AW$2,0))</f>
        <v>No supporting document for Pre-1914 right was submitted. Need more info.</v>
      </c>
      <c r="O11" s="135">
        <f>INDEX('Master List'!$A$3:$AW$1063,MATCH('Print List'!$A11,Statement_No,0),MATCH('Print List'!O$2,'Master List'!$A$2:$AW$2,0))</f>
        <v>0</v>
      </c>
      <c r="P11" s="135">
        <f>INDEX('Master List'!$A$3:$AW$1063,MATCH('Print List'!$A11,Statement_No,0),MATCH('Print List'!P$2,'Master List'!$A$2:$AW$2,0))</f>
        <v>0</v>
      </c>
      <c r="Q11" s="135">
        <f>INDEX('Master List'!$A$3:$AW$1063,MATCH('Print List'!$A11,Statement_No,0),MATCH('Print List'!Q$2,'Master List'!$A$2:$AW$2,0))</f>
        <v>0</v>
      </c>
      <c r="R11" s="135">
        <f>INDEX('Master List'!$A$3:$AW$1063,MATCH('Print List'!$A11,Statement_No,0),MATCH('Print List'!R$2,'Master List'!$A$2:$AW$2,0))</f>
        <v>0</v>
      </c>
      <c r="S11" s="135">
        <f>INDEX('Master List'!$A$3:$AW$1063,MATCH('Print List'!$A11,Statement_No,0),MATCH('Print List'!S$2,'Master List'!$A$2:$AW$2,0))</f>
        <v>0</v>
      </c>
      <c r="T11" s="135" t="str">
        <f>INDEX('Master List'!$A$3:$AW$1063,MATCH('Print List'!$A11,Statement_No,0),MATCH('Print List'!T$2,'Master List'!$A$2:$AW$2,0))</f>
        <v>R1</v>
      </c>
      <c r="U11" s="135" t="str">
        <f>INDEX('Master List'!$A$3:$AW$1063,MATCH('Print List'!$A11,Statement_No,0),MATCH('Print List'!U$2,'Master List'!$A$2:$AW$2,0))</f>
        <v>P1</v>
      </c>
    </row>
    <row r="12" spans="1:21" s="16" customFormat="1" ht="45" x14ac:dyDescent="0.25">
      <c r="A12" s="136" t="s">
        <v>145</v>
      </c>
      <c r="B12" s="135" t="str">
        <f>INDEX('Master List'!$A$3:$AW$1063,MATCH('Print List'!$A12,Statement_No,0),MATCH('Print List'!B$2,'Master List'!$A$2:$AW$2,0))</f>
        <v>RECLAMATION DISTRICT #2068</v>
      </c>
      <c r="C12" s="135" t="str">
        <f>INDEX('Master List'!$A$3:$AW$1063,MATCH('Print List'!$A12,Statement_No,0),MATCH('Print List'!C$2,'Master List'!$A$2:$AW$2,0))</f>
        <v>Y</v>
      </c>
      <c r="D12" s="135">
        <f>INDEX('Master List'!$A$3:$AW$1063,MATCH('Print List'!$A12,Statement_No,0),MATCH('Print List'!D$2,'Master List'!$A$2:$AW$2,0))</f>
        <v>1150.9275</v>
      </c>
      <c r="E12" s="135">
        <f>INDEX('Master List'!$A$3:$AW$1063,MATCH('Print List'!$A12,Statement_No,0),MATCH('Print List'!E$2,'Master List'!$A$2:$AW$2,0))</f>
        <v>0</v>
      </c>
      <c r="F12" s="135" t="str">
        <f>INDEX('Master List'!$A$3:$AW$1063,MATCH('Print List'!$A12,Statement_No,0),MATCH('Print List'!F$2,'Master List'!$A$2:$AW$2,0))</f>
        <v>No</v>
      </c>
      <c r="G12" s="135" t="str">
        <f>INDEX('Master List'!$A$3:$AW$1063,MATCH('Print List'!$A12,Statement_No,0),MATCH('Print List'!G$2,'Master List'!$A$2:$AW$2,0))</f>
        <v>DRAIN W5</v>
      </c>
      <c r="H12" s="135" t="str">
        <f>INDEX('Master List'!$A$3:$AW$1063,MATCH('Print List'!$A12,Statement_No,0),MATCH('Print List'!H$2,'Master List'!$A$2:$AW$2,0))</f>
        <v>Solano</v>
      </c>
      <c r="I12" s="135" t="str">
        <f>INDEX('Master List'!$A$3:$AW$1063,MATCH('Print List'!$A12,Statement_No,0),MATCH('Print List'!I$2,'Master List'!$A$2:$AW$2,0))</f>
        <v>N/A</v>
      </c>
      <c r="J12" s="135" t="str">
        <f>INDEX('Master List'!$A$3:$AW$1063,MATCH('Print List'!$A12,Statement_No,0),MATCH('Print List'!J$2,'Master List'!$A$2:$AW$2,0))</f>
        <v>Water is claimed to be recaptured tail water.</v>
      </c>
      <c r="K12" s="135" t="str">
        <f>INDEX('Master List'!$A$3:$AW$1063,MATCH('Print List'!$A12,Statement_No,0),MATCH('Print List'!K$2,'Master List'!$A$2:$AW$2,0))</f>
        <v>No</v>
      </c>
      <c r="L12" s="135" t="str">
        <f>INDEX('Master List'!$A$3:$AW$1063,MATCH('Print List'!$A12,Statement_No,0),MATCH('Print List'!L$2,'Master List'!$A$2:$AW$2,0))</f>
        <v>N/A</v>
      </c>
      <c r="M12" s="135" t="str">
        <f>INDEX('Master List'!$A$3:$AW$1063,MATCH('Print List'!$A12,Statement_No,0),MATCH('Print List'!M$2,'Master List'!$A$2:$AW$2,0))</f>
        <v>N/A</v>
      </c>
      <c r="N12" s="135" t="str">
        <f>INDEX('Master List'!$A$3:$AW$1063,MATCH('Print List'!$A12,Statement_No,0),MATCH('Print List'!N$2,'Master List'!$A$2:$AW$2,0))</f>
        <v>N/A</v>
      </c>
      <c r="O12" s="135" t="str">
        <f>INDEX('Master List'!$A$3:$AW$1063,MATCH('Print List'!$A12,Statement_No,0),MATCH('Print List'!O$2,'Master List'!$A$2:$AW$2,0))</f>
        <v>RD 2068</v>
      </c>
      <c r="P12" s="135" t="str">
        <f>INDEX('Master List'!$A$3:$AW$1063,MATCH('Print List'!$A12,Statement_No,0),MATCH('Print List'!P$2,'Master List'!$A$2:$AW$2,0))</f>
        <v>R4</v>
      </c>
      <c r="Q12" s="135" t="str">
        <f>INDEX('Master List'!$A$3:$AW$1063,MATCH('Print List'!$A12,Statement_No,0),MATCH('Print List'!Q$2,'Master List'!$A$2:$AW$2,0))</f>
        <v>This district has requested deactivation of these Statements.</v>
      </c>
      <c r="R12" s="135" t="str">
        <f>INDEX('Master List'!$A$3:$AW$1063,MATCH('Print List'!$A12,Statement_No,0),MATCH('Print List'!R$2,'Master List'!$A$2:$AW$2,0))</f>
        <v>P4</v>
      </c>
      <c r="S12" s="135" t="str">
        <f>INDEX('Master List'!$A$3:$AW$1063,MATCH('Print List'!$A12,Statement_No,0),MATCH('Print List'!S$2,'Master List'!$A$2:$AW$2,0))</f>
        <v>This district has requested deactivation of these Statements.</v>
      </c>
      <c r="T12" s="135" t="str">
        <f>INDEX('Master List'!$A$3:$AW$1063,MATCH('Print List'!$A12,Statement_No,0),MATCH('Print List'!T$2,'Master List'!$A$2:$AW$2,0))</f>
        <v>R4</v>
      </c>
      <c r="U12" s="135" t="str">
        <f>INDEX('Master List'!$A$3:$AW$1063,MATCH('Print List'!$A12,Statement_No,0),MATCH('Print List'!U$2,'Master List'!$A$2:$AW$2,0))</f>
        <v>P4</v>
      </c>
    </row>
    <row r="13" spans="1:21" s="16" customFormat="1" ht="45" x14ac:dyDescent="0.25">
      <c r="A13" s="135" t="s">
        <v>154</v>
      </c>
      <c r="B13" s="135" t="str">
        <f>INDEX('Master List'!$A$3:$AW$1063,MATCH('Print List'!$A13,Statement_No,0),MATCH('Print List'!B$2,'Master List'!$A$2:$AW$2,0))</f>
        <v>RECLAMATION DISTRICT #2068</v>
      </c>
      <c r="C13" s="135" t="str">
        <f>INDEX('Master List'!$A$3:$AW$1063,MATCH('Print List'!$A13,Statement_No,0),MATCH('Print List'!C$2,'Master List'!$A$2:$AW$2,0))</f>
        <v>Y</v>
      </c>
      <c r="D13" s="135">
        <f>INDEX('Master List'!$A$3:$AW$1063,MATCH('Print List'!$A13,Statement_No,0),MATCH('Print List'!D$2,'Master List'!$A$2:$AW$2,0))</f>
        <v>586.91750000000002</v>
      </c>
      <c r="E13" s="135">
        <f>INDEX('Master List'!$A$3:$AW$1063,MATCH('Print List'!$A13,Statement_No,0),MATCH('Print List'!E$2,'Master List'!$A$2:$AW$2,0))</f>
        <v>0</v>
      </c>
      <c r="F13" s="135" t="str">
        <f>INDEX('Master List'!$A$3:$AW$1063,MATCH('Print List'!$A13,Statement_No,0),MATCH('Print List'!F$2,'Master List'!$A$2:$AW$2,0))</f>
        <v>No</v>
      </c>
      <c r="G13" s="135" t="str">
        <f>INDEX('Master List'!$A$3:$AW$1063,MATCH('Print List'!$A13,Statement_No,0),MATCH('Print List'!G$2,'Master List'!$A$2:$AW$2,0))</f>
        <v>DRAIN W8</v>
      </c>
      <c r="H13" s="135" t="str">
        <f>INDEX('Master List'!$A$3:$AW$1063,MATCH('Print List'!$A13,Statement_No,0),MATCH('Print List'!H$2,'Master List'!$A$2:$AW$2,0))</f>
        <v>Solano</v>
      </c>
      <c r="I13" s="135" t="str">
        <f>INDEX('Master List'!$A$3:$AW$1063,MATCH('Print List'!$A13,Statement_No,0),MATCH('Print List'!I$2,'Master List'!$A$2:$AW$2,0))</f>
        <v>N/A</v>
      </c>
      <c r="J13" s="135" t="str">
        <f>INDEX('Master List'!$A$3:$AW$1063,MATCH('Print List'!$A13,Statement_No,0),MATCH('Print List'!J$2,'Master List'!$A$2:$AW$2,0))</f>
        <v>Water is claimed to be recaptured tail water.</v>
      </c>
      <c r="K13" s="135" t="str">
        <f>INDEX('Master List'!$A$3:$AW$1063,MATCH('Print List'!$A13,Statement_No,0),MATCH('Print List'!K$2,'Master List'!$A$2:$AW$2,0))</f>
        <v>No</v>
      </c>
      <c r="L13" s="135" t="str">
        <f>INDEX('Master List'!$A$3:$AW$1063,MATCH('Print List'!$A13,Statement_No,0),MATCH('Print List'!L$2,'Master List'!$A$2:$AW$2,0))</f>
        <v>N/A</v>
      </c>
      <c r="M13" s="135" t="str">
        <f>INDEX('Master List'!$A$3:$AW$1063,MATCH('Print List'!$A13,Statement_No,0),MATCH('Print List'!M$2,'Master List'!$A$2:$AW$2,0))</f>
        <v>N/A</v>
      </c>
      <c r="N13" s="135" t="str">
        <f>INDEX('Master List'!$A$3:$AW$1063,MATCH('Print List'!$A13,Statement_No,0),MATCH('Print List'!N$2,'Master List'!$A$2:$AW$2,0))</f>
        <v>N/A</v>
      </c>
      <c r="O13" s="135" t="str">
        <f>INDEX('Master List'!$A$3:$AW$1063,MATCH('Print List'!$A13,Statement_No,0),MATCH('Print List'!O$2,'Master List'!$A$2:$AW$2,0))</f>
        <v>RD 2068</v>
      </c>
      <c r="P13" s="135" t="str">
        <f>INDEX('Master List'!$A$3:$AW$1063,MATCH('Print List'!$A13,Statement_No,0),MATCH('Print List'!P$2,'Master List'!$A$2:$AW$2,0))</f>
        <v>R4</v>
      </c>
      <c r="Q13" s="135" t="str">
        <f>INDEX('Master List'!$A$3:$AW$1063,MATCH('Print List'!$A13,Statement_No,0),MATCH('Print List'!Q$2,'Master List'!$A$2:$AW$2,0))</f>
        <v>This district has requested deactivation of these Statements.</v>
      </c>
      <c r="R13" s="135" t="str">
        <f>INDEX('Master List'!$A$3:$AW$1063,MATCH('Print List'!$A13,Statement_No,0),MATCH('Print List'!R$2,'Master List'!$A$2:$AW$2,0))</f>
        <v>P4</v>
      </c>
      <c r="S13" s="135" t="str">
        <f>INDEX('Master List'!$A$3:$AW$1063,MATCH('Print List'!$A13,Statement_No,0),MATCH('Print List'!S$2,'Master List'!$A$2:$AW$2,0))</f>
        <v>This district has requested deactivation of these Statements.</v>
      </c>
      <c r="T13" s="135" t="str">
        <f>INDEX('Master List'!$A$3:$AW$1063,MATCH('Print List'!$A13,Statement_No,0),MATCH('Print List'!T$2,'Master List'!$A$2:$AW$2,0))</f>
        <v>R4</v>
      </c>
      <c r="U13" s="135" t="str">
        <f>INDEX('Master List'!$A$3:$AW$1063,MATCH('Print List'!$A13,Statement_No,0),MATCH('Print List'!U$2,'Master List'!$A$2:$AW$2,0))</f>
        <v>P4</v>
      </c>
    </row>
    <row r="14" spans="1:21" s="16" customFormat="1" ht="45" x14ac:dyDescent="0.25">
      <c r="A14" s="136" t="s">
        <v>157</v>
      </c>
      <c r="B14" s="135" t="str">
        <f>INDEX('Master List'!$A$3:$AW$1063,MATCH('Print List'!$A14,Statement_No,0),MATCH('Print List'!B$2,'Master List'!$A$2:$AW$2,0))</f>
        <v>RECLAMATION DISTRICT #2068</v>
      </c>
      <c r="C14" s="135" t="str">
        <f>INDEX('Master List'!$A$3:$AW$1063,MATCH('Print List'!$A14,Statement_No,0),MATCH('Print List'!C$2,'Master List'!$A$2:$AW$2,0))</f>
        <v>Y</v>
      </c>
      <c r="D14" s="135">
        <f>INDEX('Master List'!$A$3:$AW$1063,MATCH('Print List'!$A14,Statement_No,0),MATCH('Print List'!D$2,'Master List'!$A$2:$AW$2,0))</f>
        <v>1189.5350000000001</v>
      </c>
      <c r="E14" s="135">
        <f>INDEX('Master List'!$A$3:$AW$1063,MATCH('Print List'!$A14,Statement_No,0),MATCH('Print List'!E$2,'Master List'!$A$2:$AW$2,0))</f>
        <v>0</v>
      </c>
      <c r="F14" s="135" t="str">
        <f>INDEX('Master List'!$A$3:$AW$1063,MATCH('Print List'!$A14,Statement_No,0),MATCH('Print List'!F$2,'Master List'!$A$2:$AW$2,0))</f>
        <v>No</v>
      </c>
      <c r="G14" s="135" t="str">
        <f>INDEX('Master List'!$A$3:$AW$1063,MATCH('Print List'!$A14,Statement_No,0),MATCH('Print List'!G$2,'Master List'!$A$2:$AW$2,0))</f>
        <v>DRAIN W</v>
      </c>
      <c r="H14" s="135" t="str">
        <f>INDEX('Master List'!$A$3:$AW$1063,MATCH('Print List'!$A14,Statement_No,0),MATCH('Print List'!H$2,'Master List'!$A$2:$AW$2,0))</f>
        <v>Solano</v>
      </c>
      <c r="I14" s="135" t="str">
        <f>INDEX('Master List'!$A$3:$AW$1063,MATCH('Print List'!$A14,Statement_No,0),MATCH('Print List'!I$2,'Master List'!$A$2:$AW$2,0))</f>
        <v>N/A</v>
      </c>
      <c r="J14" s="135" t="str">
        <f>INDEX('Master List'!$A$3:$AW$1063,MATCH('Print List'!$A14,Statement_No,0),MATCH('Print List'!J$2,'Master List'!$A$2:$AW$2,0))</f>
        <v>Water is claimed to be recaptured tail water.</v>
      </c>
      <c r="K14" s="135" t="str">
        <f>INDEX('Master List'!$A$3:$AW$1063,MATCH('Print List'!$A14,Statement_No,0),MATCH('Print List'!K$2,'Master List'!$A$2:$AW$2,0))</f>
        <v>No</v>
      </c>
      <c r="L14" s="135" t="str">
        <f>INDEX('Master List'!$A$3:$AW$1063,MATCH('Print List'!$A14,Statement_No,0),MATCH('Print List'!L$2,'Master List'!$A$2:$AW$2,0))</f>
        <v>N/A</v>
      </c>
      <c r="M14" s="135" t="str">
        <f>INDEX('Master List'!$A$3:$AW$1063,MATCH('Print List'!$A14,Statement_No,0),MATCH('Print List'!M$2,'Master List'!$A$2:$AW$2,0))</f>
        <v>N/A</v>
      </c>
      <c r="N14" s="135" t="str">
        <f>INDEX('Master List'!$A$3:$AW$1063,MATCH('Print List'!$A14,Statement_No,0),MATCH('Print List'!N$2,'Master List'!$A$2:$AW$2,0))</f>
        <v>N/A</v>
      </c>
      <c r="O14" s="135" t="str">
        <f>INDEX('Master List'!$A$3:$AW$1063,MATCH('Print List'!$A14,Statement_No,0),MATCH('Print List'!O$2,'Master List'!$A$2:$AW$2,0))</f>
        <v>RD 2068</v>
      </c>
      <c r="P14" s="135" t="str">
        <f>INDEX('Master List'!$A$3:$AW$1063,MATCH('Print List'!$A14,Statement_No,0),MATCH('Print List'!P$2,'Master List'!$A$2:$AW$2,0))</f>
        <v>R4</v>
      </c>
      <c r="Q14" s="135" t="str">
        <f>INDEX('Master List'!$A$3:$AW$1063,MATCH('Print List'!$A14,Statement_No,0),MATCH('Print List'!Q$2,'Master List'!$A$2:$AW$2,0))</f>
        <v>This district has requested deactivation of these Statements.</v>
      </c>
      <c r="R14" s="135" t="str">
        <f>INDEX('Master List'!$A$3:$AW$1063,MATCH('Print List'!$A14,Statement_No,0),MATCH('Print List'!R$2,'Master List'!$A$2:$AW$2,0))</f>
        <v>P4</v>
      </c>
      <c r="S14" s="135" t="str">
        <f>INDEX('Master List'!$A$3:$AW$1063,MATCH('Print List'!$A14,Statement_No,0),MATCH('Print List'!S$2,'Master List'!$A$2:$AW$2,0))</f>
        <v>This district has requested deactivation of these Statements.</v>
      </c>
      <c r="T14" s="135" t="str">
        <f>INDEX('Master List'!$A$3:$AW$1063,MATCH('Print List'!$A14,Statement_No,0),MATCH('Print List'!T$2,'Master List'!$A$2:$AW$2,0))</f>
        <v>R4</v>
      </c>
      <c r="U14" s="135" t="str">
        <f>INDEX('Master List'!$A$3:$AW$1063,MATCH('Print List'!$A14,Statement_No,0),MATCH('Print List'!U$2,'Master List'!$A$2:$AW$2,0))</f>
        <v>P4</v>
      </c>
    </row>
    <row r="15" spans="1:21" s="16" customFormat="1" ht="45" x14ac:dyDescent="0.25">
      <c r="A15" s="135" t="s">
        <v>161</v>
      </c>
      <c r="B15" s="135" t="str">
        <f>INDEX('Master List'!$A$3:$AW$1063,MATCH('Print List'!$A15,Statement_No,0),MATCH('Print List'!B$2,'Master List'!$A$2:$AW$2,0))</f>
        <v>RECLAMATION DISTRICT #2068</v>
      </c>
      <c r="C15" s="135" t="str">
        <f>INDEX('Master List'!$A$3:$AW$1063,MATCH('Print List'!$A15,Statement_No,0),MATCH('Print List'!C$2,'Master List'!$A$2:$AW$2,0))</f>
        <v>Y</v>
      </c>
      <c r="D15" s="135">
        <f>INDEX('Master List'!$A$3:$AW$1063,MATCH('Print List'!$A15,Statement_No,0),MATCH('Print List'!D$2,'Master List'!$A$2:$AW$2,0))</f>
        <v>1611.0124999999998</v>
      </c>
      <c r="E15" s="135">
        <f>INDEX('Master List'!$A$3:$AW$1063,MATCH('Print List'!$A15,Statement_No,0),MATCH('Print List'!E$2,'Master List'!$A$2:$AW$2,0))</f>
        <v>0</v>
      </c>
      <c r="F15" s="135" t="str">
        <f>INDEX('Master List'!$A$3:$AW$1063,MATCH('Print List'!$A15,Statement_No,0),MATCH('Print List'!F$2,'Master List'!$A$2:$AW$2,0))</f>
        <v>No</v>
      </c>
      <c r="G15" s="135" t="str">
        <f>INDEX('Master List'!$A$3:$AW$1063,MATCH('Print List'!$A15,Statement_No,0),MATCH('Print List'!G$2,'Master List'!$A$2:$AW$2,0))</f>
        <v>DRAIN W5</v>
      </c>
      <c r="H15" s="135" t="str">
        <f>INDEX('Master List'!$A$3:$AW$1063,MATCH('Print List'!$A15,Statement_No,0),MATCH('Print List'!H$2,'Master List'!$A$2:$AW$2,0))</f>
        <v>Solano</v>
      </c>
      <c r="I15" s="135" t="str">
        <f>INDEX('Master List'!$A$3:$AW$1063,MATCH('Print List'!$A15,Statement_No,0),MATCH('Print List'!I$2,'Master List'!$A$2:$AW$2,0))</f>
        <v>N/A</v>
      </c>
      <c r="J15" s="135" t="str">
        <f>INDEX('Master List'!$A$3:$AW$1063,MATCH('Print List'!$A15,Statement_No,0),MATCH('Print List'!J$2,'Master List'!$A$2:$AW$2,0))</f>
        <v>Water is claimed to be recaptured tail water.</v>
      </c>
      <c r="K15" s="135" t="str">
        <f>INDEX('Master List'!$A$3:$AW$1063,MATCH('Print List'!$A15,Statement_No,0),MATCH('Print List'!K$2,'Master List'!$A$2:$AW$2,0))</f>
        <v>No</v>
      </c>
      <c r="L15" s="135" t="str">
        <f>INDEX('Master List'!$A$3:$AW$1063,MATCH('Print List'!$A15,Statement_No,0),MATCH('Print List'!L$2,'Master List'!$A$2:$AW$2,0))</f>
        <v>N/A</v>
      </c>
      <c r="M15" s="135" t="str">
        <f>INDEX('Master List'!$A$3:$AW$1063,MATCH('Print List'!$A15,Statement_No,0),MATCH('Print List'!M$2,'Master List'!$A$2:$AW$2,0))</f>
        <v>N/A</v>
      </c>
      <c r="N15" s="135" t="str">
        <f>INDEX('Master List'!$A$3:$AW$1063,MATCH('Print List'!$A15,Statement_No,0),MATCH('Print List'!N$2,'Master List'!$A$2:$AW$2,0))</f>
        <v>N/A</v>
      </c>
      <c r="O15" s="135" t="str">
        <f>INDEX('Master List'!$A$3:$AW$1063,MATCH('Print List'!$A15,Statement_No,0),MATCH('Print List'!O$2,'Master List'!$A$2:$AW$2,0))</f>
        <v>RD 2068</v>
      </c>
      <c r="P15" s="135" t="str">
        <f>INDEX('Master List'!$A$3:$AW$1063,MATCH('Print List'!$A15,Statement_No,0),MATCH('Print List'!P$2,'Master List'!$A$2:$AW$2,0))</f>
        <v>R4</v>
      </c>
      <c r="Q15" s="135" t="str">
        <f>INDEX('Master List'!$A$3:$AW$1063,MATCH('Print List'!$A15,Statement_No,0),MATCH('Print List'!Q$2,'Master List'!$A$2:$AW$2,0))</f>
        <v>This district has requested deactivation of these Statements.</v>
      </c>
      <c r="R15" s="135" t="str">
        <f>INDEX('Master List'!$A$3:$AW$1063,MATCH('Print List'!$A15,Statement_No,0),MATCH('Print List'!R$2,'Master List'!$A$2:$AW$2,0))</f>
        <v>P4</v>
      </c>
      <c r="S15" s="135" t="str">
        <f>INDEX('Master List'!$A$3:$AW$1063,MATCH('Print List'!$A15,Statement_No,0),MATCH('Print List'!S$2,'Master List'!$A$2:$AW$2,0))</f>
        <v>This district has requested deactivation of these Statements.</v>
      </c>
      <c r="T15" s="135" t="str">
        <f>INDEX('Master List'!$A$3:$AW$1063,MATCH('Print List'!$A15,Statement_No,0),MATCH('Print List'!T$2,'Master List'!$A$2:$AW$2,0))</f>
        <v>R4</v>
      </c>
      <c r="U15" s="135" t="str">
        <f>INDEX('Master List'!$A$3:$AW$1063,MATCH('Print List'!$A15,Statement_No,0),MATCH('Print List'!U$2,'Master List'!$A$2:$AW$2,0))</f>
        <v>P4</v>
      </c>
    </row>
    <row r="16" spans="1:21" s="16" customFormat="1" ht="45" x14ac:dyDescent="0.25">
      <c r="A16" s="136" t="s">
        <v>163</v>
      </c>
      <c r="B16" s="135" t="str">
        <f>INDEX('Master List'!$A$3:$AW$1063,MATCH('Print List'!$A16,Statement_No,0),MATCH('Print List'!B$2,'Master List'!$A$2:$AW$2,0))</f>
        <v>RECLAMATION DISTRICT #2068</v>
      </c>
      <c r="C16" s="135" t="str">
        <f>INDEX('Master List'!$A$3:$AW$1063,MATCH('Print List'!$A16,Statement_No,0),MATCH('Print List'!C$2,'Master List'!$A$2:$AW$2,0))</f>
        <v>Y</v>
      </c>
      <c r="D16" s="135">
        <f>INDEX('Master List'!$A$3:$AW$1063,MATCH('Print List'!$A16,Statement_No,0),MATCH('Print List'!D$2,'Master List'!$A$2:$AW$2,0))</f>
        <v>763.75750000000005</v>
      </c>
      <c r="E16" s="135">
        <f>INDEX('Master List'!$A$3:$AW$1063,MATCH('Print List'!$A16,Statement_No,0),MATCH('Print List'!E$2,'Master List'!$A$2:$AW$2,0))</f>
        <v>0</v>
      </c>
      <c r="F16" s="135" t="str">
        <f>INDEX('Master List'!$A$3:$AW$1063,MATCH('Print List'!$A16,Statement_No,0),MATCH('Print List'!F$2,'Master List'!$A$2:$AW$2,0))</f>
        <v>No</v>
      </c>
      <c r="G16" s="135" t="str">
        <f>INDEX('Master List'!$A$3:$AW$1063,MATCH('Print List'!$A16,Statement_No,0),MATCH('Print List'!G$2,'Master List'!$A$2:$AW$2,0))</f>
        <v>DRAIN W8</v>
      </c>
      <c r="H16" s="135" t="str">
        <f>INDEX('Master List'!$A$3:$AW$1063,MATCH('Print List'!$A16,Statement_No,0),MATCH('Print List'!H$2,'Master List'!$A$2:$AW$2,0))</f>
        <v>Solano</v>
      </c>
      <c r="I16" s="135" t="str">
        <f>INDEX('Master List'!$A$3:$AW$1063,MATCH('Print List'!$A16,Statement_No,0),MATCH('Print List'!I$2,'Master List'!$A$2:$AW$2,0))</f>
        <v>N/A</v>
      </c>
      <c r="J16" s="135" t="str">
        <f>INDEX('Master List'!$A$3:$AW$1063,MATCH('Print List'!$A16,Statement_No,0),MATCH('Print List'!J$2,'Master List'!$A$2:$AW$2,0))</f>
        <v>Water is claimed to be recaptured tail water.</v>
      </c>
      <c r="K16" s="135" t="str">
        <f>INDEX('Master List'!$A$3:$AW$1063,MATCH('Print List'!$A16,Statement_No,0),MATCH('Print List'!K$2,'Master List'!$A$2:$AW$2,0))</f>
        <v>No</v>
      </c>
      <c r="L16" s="135" t="str">
        <f>INDEX('Master List'!$A$3:$AW$1063,MATCH('Print List'!$A16,Statement_No,0),MATCH('Print List'!L$2,'Master List'!$A$2:$AW$2,0))</f>
        <v>N/A</v>
      </c>
      <c r="M16" s="135" t="str">
        <f>INDEX('Master List'!$A$3:$AW$1063,MATCH('Print List'!$A16,Statement_No,0),MATCH('Print List'!M$2,'Master List'!$A$2:$AW$2,0))</f>
        <v>N/A</v>
      </c>
      <c r="N16" s="135" t="str">
        <f>INDEX('Master List'!$A$3:$AW$1063,MATCH('Print List'!$A16,Statement_No,0),MATCH('Print List'!N$2,'Master List'!$A$2:$AW$2,0))</f>
        <v>N/A</v>
      </c>
      <c r="O16" s="135" t="str">
        <f>INDEX('Master List'!$A$3:$AW$1063,MATCH('Print List'!$A16,Statement_No,0),MATCH('Print List'!O$2,'Master List'!$A$2:$AW$2,0))</f>
        <v>RD 2068</v>
      </c>
      <c r="P16" s="135" t="str">
        <f>INDEX('Master List'!$A$3:$AW$1063,MATCH('Print List'!$A16,Statement_No,0),MATCH('Print List'!P$2,'Master List'!$A$2:$AW$2,0))</f>
        <v>R4</v>
      </c>
      <c r="Q16" s="135" t="str">
        <f>INDEX('Master List'!$A$3:$AW$1063,MATCH('Print List'!$A16,Statement_No,0),MATCH('Print List'!Q$2,'Master List'!$A$2:$AW$2,0))</f>
        <v>This district has requested deactivation of these Statements.</v>
      </c>
      <c r="R16" s="135" t="str">
        <f>INDEX('Master List'!$A$3:$AW$1063,MATCH('Print List'!$A16,Statement_No,0),MATCH('Print List'!R$2,'Master List'!$A$2:$AW$2,0))</f>
        <v>P4</v>
      </c>
      <c r="S16" s="135" t="str">
        <f>INDEX('Master List'!$A$3:$AW$1063,MATCH('Print List'!$A16,Statement_No,0),MATCH('Print List'!S$2,'Master List'!$A$2:$AW$2,0))</f>
        <v>This district has requested deactivation of these Statements.</v>
      </c>
      <c r="T16" s="135" t="str">
        <f>INDEX('Master List'!$A$3:$AW$1063,MATCH('Print List'!$A16,Statement_No,0),MATCH('Print List'!T$2,'Master List'!$A$2:$AW$2,0))</f>
        <v>R4</v>
      </c>
      <c r="U16" s="135" t="str">
        <f>INDEX('Master List'!$A$3:$AW$1063,MATCH('Print List'!$A16,Statement_No,0),MATCH('Print List'!U$2,'Master List'!$A$2:$AW$2,0))</f>
        <v>P4</v>
      </c>
    </row>
    <row r="17" spans="1:21" s="16" customFormat="1" ht="45" x14ac:dyDescent="0.25">
      <c r="A17" s="135" t="s">
        <v>165</v>
      </c>
      <c r="B17" s="135" t="str">
        <f>INDEX('Master List'!$A$3:$AW$1063,MATCH('Print List'!$A17,Statement_No,0),MATCH('Print List'!B$2,'Master List'!$A$2:$AW$2,0))</f>
        <v>RECLAMATION DISTRICT #2068</v>
      </c>
      <c r="C17" s="135" t="str">
        <f>INDEX('Master List'!$A$3:$AW$1063,MATCH('Print List'!$A17,Statement_No,0),MATCH('Print List'!C$2,'Master List'!$A$2:$AW$2,0))</f>
        <v>Y</v>
      </c>
      <c r="D17" s="135">
        <f>INDEX('Master List'!$A$3:$AW$1063,MATCH('Print List'!$A17,Statement_No,0),MATCH('Print List'!D$2,'Master List'!$A$2:$AW$2,0))</f>
        <v>627.45749999999998</v>
      </c>
      <c r="E17" s="135">
        <f>INDEX('Master List'!$A$3:$AW$1063,MATCH('Print List'!$A17,Statement_No,0),MATCH('Print List'!E$2,'Master List'!$A$2:$AW$2,0))</f>
        <v>0</v>
      </c>
      <c r="F17" s="135" t="str">
        <f>INDEX('Master List'!$A$3:$AW$1063,MATCH('Print List'!$A17,Statement_No,0),MATCH('Print List'!F$2,'Master List'!$A$2:$AW$2,0))</f>
        <v>No</v>
      </c>
      <c r="G17" s="135" t="str">
        <f>INDEX('Master List'!$A$3:$AW$1063,MATCH('Print List'!$A17,Statement_No,0),MATCH('Print List'!G$2,'Master List'!$A$2:$AW$2,0))</f>
        <v>DRAIN W8</v>
      </c>
      <c r="H17" s="135" t="str">
        <f>INDEX('Master List'!$A$3:$AW$1063,MATCH('Print List'!$A17,Statement_No,0),MATCH('Print List'!H$2,'Master List'!$A$2:$AW$2,0))</f>
        <v>Solano</v>
      </c>
      <c r="I17" s="135" t="str">
        <f>INDEX('Master List'!$A$3:$AW$1063,MATCH('Print List'!$A17,Statement_No,0),MATCH('Print List'!I$2,'Master List'!$A$2:$AW$2,0))</f>
        <v>N/A</v>
      </c>
      <c r="J17" s="135" t="str">
        <f>INDEX('Master List'!$A$3:$AW$1063,MATCH('Print List'!$A17,Statement_No,0),MATCH('Print List'!J$2,'Master List'!$A$2:$AW$2,0))</f>
        <v>Water is claimed to be recaptured tail water.</v>
      </c>
      <c r="K17" s="135" t="str">
        <f>INDEX('Master List'!$A$3:$AW$1063,MATCH('Print List'!$A17,Statement_No,0),MATCH('Print List'!K$2,'Master List'!$A$2:$AW$2,0))</f>
        <v>No</v>
      </c>
      <c r="L17" s="135" t="str">
        <f>INDEX('Master List'!$A$3:$AW$1063,MATCH('Print List'!$A17,Statement_No,0),MATCH('Print List'!L$2,'Master List'!$A$2:$AW$2,0))</f>
        <v>N/A</v>
      </c>
      <c r="M17" s="135" t="str">
        <f>INDEX('Master List'!$A$3:$AW$1063,MATCH('Print List'!$A17,Statement_No,0),MATCH('Print List'!M$2,'Master List'!$A$2:$AW$2,0))</f>
        <v>N/A</v>
      </c>
      <c r="N17" s="135" t="str">
        <f>INDEX('Master List'!$A$3:$AW$1063,MATCH('Print List'!$A17,Statement_No,0),MATCH('Print List'!N$2,'Master List'!$A$2:$AW$2,0))</f>
        <v>N/A</v>
      </c>
      <c r="O17" s="135" t="str">
        <f>INDEX('Master List'!$A$3:$AW$1063,MATCH('Print List'!$A17,Statement_No,0),MATCH('Print List'!O$2,'Master List'!$A$2:$AW$2,0))</f>
        <v>RD 2068</v>
      </c>
      <c r="P17" s="135" t="str">
        <f>INDEX('Master List'!$A$3:$AW$1063,MATCH('Print List'!$A17,Statement_No,0),MATCH('Print List'!P$2,'Master List'!$A$2:$AW$2,0))</f>
        <v>R4</v>
      </c>
      <c r="Q17" s="135" t="str">
        <f>INDEX('Master List'!$A$3:$AW$1063,MATCH('Print List'!$A17,Statement_No,0),MATCH('Print List'!Q$2,'Master List'!$A$2:$AW$2,0))</f>
        <v>This district has requested deactivation of these Statements.</v>
      </c>
      <c r="R17" s="135" t="str">
        <f>INDEX('Master List'!$A$3:$AW$1063,MATCH('Print List'!$A17,Statement_No,0),MATCH('Print List'!R$2,'Master List'!$A$2:$AW$2,0))</f>
        <v>P4</v>
      </c>
      <c r="S17" s="135" t="str">
        <f>INDEX('Master List'!$A$3:$AW$1063,MATCH('Print List'!$A17,Statement_No,0),MATCH('Print List'!S$2,'Master List'!$A$2:$AW$2,0))</f>
        <v>This district has requested deactivation of these Statements.</v>
      </c>
      <c r="T17" s="135" t="str">
        <f>INDEX('Master List'!$A$3:$AW$1063,MATCH('Print List'!$A17,Statement_No,0),MATCH('Print List'!T$2,'Master List'!$A$2:$AW$2,0))</f>
        <v>R4</v>
      </c>
      <c r="U17" s="135" t="str">
        <f>INDEX('Master List'!$A$3:$AW$1063,MATCH('Print List'!$A17,Statement_No,0),MATCH('Print List'!U$2,'Master List'!$A$2:$AW$2,0))</f>
        <v>P4</v>
      </c>
    </row>
    <row r="18" spans="1:21" s="16" customFormat="1" ht="45" x14ac:dyDescent="0.25">
      <c r="A18" s="136" t="s">
        <v>167</v>
      </c>
      <c r="B18" s="135" t="str">
        <f>INDEX('Master List'!$A$3:$AW$1063,MATCH('Print List'!$A18,Statement_No,0),MATCH('Print List'!B$2,'Master List'!$A$2:$AW$2,0))</f>
        <v>RECLAMATION DISTRICT #2068</v>
      </c>
      <c r="C18" s="135" t="str">
        <f>INDEX('Master List'!$A$3:$AW$1063,MATCH('Print List'!$A18,Statement_No,0),MATCH('Print List'!C$2,'Master List'!$A$2:$AW$2,0))</f>
        <v>Y</v>
      </c>
      <c r="D18" s="135">
        <f>INDEX('Master List'!$A$3:$AW$1063,MATCH('Print List'!$A18,Statement_No,0),MATCH('Print List'!D$2,'Master List'!$A$2:$AW$2,0))</f>
        <v>1529.5550000000003</v>
      </c>
      <c r="E18" s="135">
        <f>INDEX('Master List'!$A$3:$AW$1063,MATCH('Print List'!$A18,Statement_No,0),MATCH('Print List'!E$2,'Master List'!$A$2:$AW$2,0))</f>
        <v>0</v>
      </c>
      <c r="F18" s="135" t="str">
        <f>INDEX('Master List'!$A$3:$AW$1063,MATCH('Print List'!$A18,Statement_No,0),MATCH('Print List'!F$2,'Master List'!$A$2:$AW$2,0))</f>
        <v>Yes</v>
      </c>
      <c r="G18" s="135" t="str">
        <f>INDEX('Master List'!$A$3:$AW$1063,MATCH('Print List'!$A18,Statement_No,0),MATCH('Print List'!G$2,'Master List'!$A$2:$AW$2,0))</f>
        <v>DRAIN X</v>
      </c>
      <c r="H18" s="135" t="str">
        <f>INDEX('Master List'!$A$3:$AW$1063,MATCH('Print List'!$A18,Statement_No,0),MATCH('Print List'!H$2,'Master List'!$A$2:$AW$2,0))</f>
        <v>Yolo</v>
      </c>
      <c r="I18" s="135" t="str">
        <f>INDEX('Master List'!$A$3:$AW$1063,MATCH('Print List'!$A18,Statement_No,0),MATCH('Print List'!I$2,'Master List'!$A$2:$AW$2,0))</f>
        <v>R2</v>
      </c>
      <c r="J18" s="135" t="str">
        <f>INDEX('Master List'!$A$3:$AW$1063,MATCH('Print List'!$A18,Statement_No,0),MATCH('Print List'!J$2,'Master List'!$A$2:$AW$2,0))</f>
        <v>More information needed to understand the claim. A map was not provided to confirm the POU.</v>
      </c>
      <c r="K18" s="135" t="str">
        <f>INDEX('Master List'!$A$3:$AW$1063,MATCH('Print List'!$A18,Statement_No,0),MATCH('Print List'!K$2,'Master List'!$A$2:$AW$2,0))</f>
        <v>No</v>
      </c>
      <c r="L18" s="135" t="str">
        <f>INDEX('Master List'!$A$3:$AW$1063,MATCH('Print List'!$A18,Statement_No,0),MATCH('Print List'!L$2,'Master List'!$A$2:$AW$2,0))</f>
        <v>N/A</v>
      </c>
      <c r="M18" s="135" t="str">
        <f>INDEX('Master List'!$A$3:$AW$1063,MATCH('Print List'!$A18,Statement_No,0),MATCH('Print List'!M$2,'Master List'!$A$2:$AW$2,0))</f>
        <v>N/A</v>
      </c>
      <c r="N18" s="135" t="str">
        <f>INDEX('Master List'!$A$3:$AW$1063,MATCH('Print List'!$A18,Statement_No,0),MATCH('Print List'!N$2,'Master List'!$A$2:$AW$2,0))</f>
        <v>N/A</v>
      </c>
      <c r="O18" s="135" t="str">
        <f>INDEX('Master List'!$A$3:$AW$1063,MATCH('Print List'!$A18,Statement_No,0),MATCH('Print List'!O$2,'Master List'!$A$2:$AW$2,0))</f>
        <v>RD 2068</v>
      </c>
      <c r="P18" s="135" t="str">
        <f>INDEX('Master List'!$A$3:$AW$1063,MATCH('Print List'!$A18,Statement_No,0),MATCH('Print List'!P$2,'Master List'!$A$2:$AW$2,0))</f>
        <v>R4</v>
      </c>
      <c r="Q18" s="135" t="str">
        <f>INDEX('Master List'!$A$3:$AW$1063,MATCH('Print List'!$A18,Statement_No,0),MATCH('Print List'!Q$2,'Master List'!$A$2:$AW$2,0))</f>
        <v>This district has requested deactivation of these Statements.</v>
      </c>
      <c r="R18" s="135" t="str">
        <f>INDEX('Master List'!$A$3:$AW$1063,MATCH('Print List'!$A18,Statement_No,0),MATCH('Print List'!R$2,'Master List'!$A$2:$AW$2,0))</f>
        <v>P4</v>
      </c>
      <c r="S18" s="135" t="str">
        <f>INDEX('Master List'!$A$3:$AW$1063,MATCH('Print List'!$A18,Statement_No,0),MATCH('Print List'!S$2,'Master List'!$A$2:$AW$2,0))</f>
        <v>This district has requested deactivation of these Statements.</v>
      </c>
      <c r="T18" s="135" t="str">
        <f>INDEX('Master List'!$A$3:$AW$1063,MATCH('Print List'!$A18,Statement_No,0),MATCH('Print List'!T$2,'Master List'!$A$2:$AW$2,0))</f>
        <v>R4</v>
      </c>
      <c r="U18" s="135" t="str">
        <f>INDEX('Master List'!$A$3:$AW$1063,MATCH('Print List'!$A18,Statement_No,0),MATCH('Print List'!U$2,'Master List'!$A$2:$AW$2,0))</f>
        <v>P4</v>
      </c>
    </row>
    <row r="19" spans="1:21" s="16" customFormat="1" ht="45" x14ac:dyDescent="0.25">
      <c r="A19" s="135" t="s">
        <v>176</v>
      </c>
      <c r="B19" s="135" t="str">
        <f>INDEX('Master List'!$A$3:$AW$1063,MATCH('Print List'!$A19,Statement_No,0),MATCH('Print List'!B$2,'Master List'!$A$2:$AW$2,0))</f>
        <v>RECLAMATION DISTRICT #2068</v>
      </c>
      <c r="C19" s="135" t="str">
        <f>INDEX('Master List'!$A$3:$AW$1063,MATCH('Print List'!$A19,Statement_No,0),MATCH('Print List'!C$2,'Master List'!$A$2:$AW$2,0))</f>
        <v>Y</v>
      </c>
      <c r="D19" s="135">
        <f>INDEX('Master List'!$A$3:$AW$1063,MATCH('Print List'!$A19,Statement_No,0),MATCH('Print List'!D$2,'Master List'!$A$2:$AW$2,0))</f>
        <v>697.1975000000001</v>
      </c>
      <c r="E19" s="135">
        <f>INDEX('Master List'!$A$3:$AW$1063,MATCH('Print List'!$A19,Statement_No,0),MATCH('Print List'!E$2,'Master List'!$A$2:$AW$2,0))</f>
        <v>0</v>
      </c>
      <c r="F19" s="135" t="str">
        <f>INDEX('Master List'!$A$3:$AW$1063,MATCH('Print List'!$A19,Statement_No,0),MATCH('Print List'!F$2,'Master List'!$A$2:$AW$2,0))</f>
        <v>No</v>
      </c>
      <c r="G19" s="135" t="str">
        <f>INDEX('Master List'!$A$3:$AW$1063,MATCH('Print List'!$A19,Statement_No,0),MATCH('Print List'!G$2,'Master List'!$A$2:$AW$2,0))</f>
        <v>DRAIN V</v>
      </c>
      <c r="H19" s="135" t="str">
        <f>INDEX('Master List'!$A$3:$AW$1063,MATCH('Print List'!$A19,Statement_No,0),MATCH('Print List'!H$2,'Master List'!$A$2:$AW$2,0))</f>
        <v>Solano</v>
      </c>
      <c r="I19" s="135" t="str">
        <f>INDEX('Master List'!$A$3:$AW$1063,MATCH('Print List'!$A19,Statement_No,0),MATCH('Print List'!I$2,'Master List'!$A$2:$AW$2,0))</f>
        <v>N/A</v>
      </c>
      <c r="J19" s="135" t="str">
        <f>INDEX('Master List'!$A$3:$AW$1063,MATCH('Print List'!$A19,Statement_No,0),MATCH('Print List'!J$2,'Master List'!$A$2:$AW$2,0))</f>
        <v>Water is claimed to be recaptured tail water.</v>
      </c>
      <c r="K19" s="135" t="str">
        <f>INDEX('Master List'!$A$3:$AW$1063,MATCH('Print List'!$A19,Statement_No,0),MATCH('Print List'!K$2,'Master List'!$A$2:$AW$2,0))</f>
        <v>No</v>
      </c>
      <c r="L19" s="135" t="str">
        <f>INDEX('Master List'!$A$3:$AW$1063,MATCH('Print List'!$A19,Statement_No,0),MATCH('Print List'!L$2,'Master List'!$A$2:$AW$2,0))</f>
        <v>N/A</v>
      </c>
      <c r="M19" s="135" t="str">
        <f>INDEX('Master List'!$A$3:$AW$1063,MATCH('Print List'!$A19,Statement_No,0),MATCH('Print List'!M$2,'Master List'!$A$2:$AW$2,0))</f>
        <v>N/A</v>
      </c>
      <c r="N19" s="135" t="str">
        <f>INDEX('Master List'!$A$3:$AW$1063,MATCH('Print List'!$A19,Statement_No,0),MATCH('Print List'!N$2,'Master List'!$A$2:$AW$2,0))</f>
        <v>N/A</v>
      </c>
      <c r="O19" s="135" t="str">
        <f>INDEX('Master List'!$A$3:$AW$1063,MATCH('Print List'!$A19,Statement_No,0),MATCH('Print List'!O$2,'Master List'!$A$2:$AW$2,0))</f>
        <v>RD 2068</v>
      </c>
      <c r="P19" s="135" t="str">
        <f>INDEX('Master List'!$A$3:$AW$1063,MATCH('Print List'!$A19,Statement_No,0),MATCH('Print List'!P$2,'Master List'!$A$2:$AW$2,0))</f>
        <v>R4</v>
      </c>
      <c r="Q19" s="135" t="str">
        <f>INDEX('Master List'!$A$3:$AW$1063,MATCH('Print List'!$A19,Statement_No,0),MATCH('Print List'!Q$2,'Master List'!$A$2:$AW$2,0))</f>
        <v>This district has requested deactivation of these Statements.</v>
      </c>
      <c r="R19" s="135" t="str">
        <f>INDEX('Master List'!$A$3:$AW$1063,MATCH('Print List'!$A19,Statement_No,0),MATCH('Print List'!R$2,'Master List'!$A$2:$AW$2,0))</f>
        <v>P4</v>
      </c>
      <c r="S19" s="135" t="str">
        <f>INDEX('Master List'!$A$3:$AW$1063,MATCH('Print List'!$A19,Statement_No,0),MATCH('Print List'!S$2,'Master List'!$A$2:$AW$2,0))</f>
        <v>This district has requested deactivation of these Statements.</v>
      </c>
      <c r="T19" s="135" t="str">
        <f>INDEX('Master List'!$A$3:$AW$1063,MATCH('Print List'!$A19,Statement_No,0),MATCH('Print List'!T$2,'Master List'!$A$2:$AW$2,0))</f>
        <v>R4</v>
      </c>
      <c r="U19" s="135" t="str">
        <f>INDEX('Master List'!$A$3:$AW$1063,MATCH('Print List'!$A19,Statement_No,0),MATCH('Print List'!U$2,'Master List'!$A$2:$AW$2,0))</f>
        <v>P4</v>
      </c>
    </row>
    <row r="20" spans="1:21" s="16" customFormat="1" ht="45" x14ac:dyDescent="0.25">
      <c r="A20" s="136" t="s">
        <v>179</v>
      </c>
      <c r="B20" s="135" t="str">
        <f>INDEX('Master List'!$A$3:$AW$1063,MATCH('Print List'!$A20,Statement_No,0),MATCH('Print List'!B$2,'Master List'!$A$2:$AW$2,0))</f>
        <v>RECLAMATION DISTRICT #2068</v>
      </c>
      <c r="C20" s="135" t="str">
        <f>INDEX('Master List'!$A$3:$AW$1063,MATCH('Print List'!$A20,Statement_No,0),MATCH('Print List'!C$2,'Master List'!$A$2:$AW$2,0))</f>
        <v>Y</v>
      </c>
      <c r="D20" s="135">
        <f>INDEX('Master List'!$A$3:$AW$1063,MATCH('Print List'!$A20,Statement_No,0),MATCH('Print List'!D$2,'Master List'!$A$2:$AW$2,0))</f>
        <v>1214.3825000000002</v>
      </c>
      <c r="E20" s="135">
        <f>INDEX('Master List'!$A$3:$AW$1063,MATCH('Print List'!$A20,Statement_No,0),MATCH('Print List'!E$2,'Master List'!$A$2:$AW$2,0))</f>
        <v>0</v>
      </c>
      <c r="F20" s="135" t="str">
        <f>INDEX('Master List'!$A$3:$AW$1063,MATCH('Print List'!$A20,Statement_No,0),MATCH('Print List'!F$2,'Master List'!$A$2:$AW$2,0))</f>
        <v>No</v>
      </c>
      <c r="G20" s="135" t="str">
        <f>INDEX('Master List'!$A$3:$AW$1063,MATCH('Print List'!$A20,Statement_No,0),MATCH('Print List'!G$2,'Master List'!$A$2:$AW$2,0))</f>
        <v>DRAIN W</v>
      </c>
      <c r="H20" s="135" t="str">
        <f>INDEX('Master List'!$A$3:$AW$1063,MATCH('Print List'!$A20,Statement_No,0),MATCH('Print List'!H$2,'Master List'!$A$2:$AW$2,0))</f>
        <v>Solano</v>
      </c>
      <c r="I20" s="135" t="str">
        <f>INDEX('Master List'!$A$3:$AW$1063,MATCH('Print List'!$A20,Statement_No,0),MATCH('Print List'!I$2,'Master List'!$A$2:$AW$2,0))</f>
        <v>N/A</v>
      </c>
      <c r="J20" s="135" t="str">
        <f>INDEX('Master List'!$A$3:$AW$1063,MATCH('Print List'!$A20,Statement_No,0),MATCH('Print List'!J$2,'Master List'!$A$2:$AW$2,0))</f>
        <v>Water is claimed to be recaptured tail water.</v>
      </c>
      <c r="K20" s="135" t="str">
        <f>INDEX('Master List'!$A$3:$AW$1063,MATCH('Print List'!$A20,Statement_No,0),MATCH('Print List'!K$2,'Master List'!$A$2:$AW$2,0))</f>
        <v>No</v>
      </c>
      <c r="L20" s="135" t="str">
        <f>INDEX('Master List'!$A$3:$AW$1063,MATCH('Print List'!$A20,Statement_No,0),MATCH('Print List'!L$2,'Master List'!$A$2:$AW$2,0))</f>
        <v>N/A</v>
      </c>
      <c r="M20" s="135" t="str">
        <f>INDEX('Master List'!$A$3:$AW$1063,MATCH('Print List'!$A20,Statement_No,0),MATCH('Print List'!M$2,'Master List'!$A$2:$AW$2,0))</f>
        <v>N/A</v>
      </c>
      <c r="N20" s="135" t="str">
        <f>INDEX('Master List'!$A$3:$AW$1063,MATCH('Print List'!$A20,Statement_No,0),MATCH('Print List'!N$2,'Master List'!$A$2:$AW$2,0))</f>
        <v>N/A</v>
      </c>
      <c r="O20" s="135" t="str">
        <f>INDEX('Master List'!$A$3:$AW$1063,MATCH('Print List'!$A20,Statement_No,0),MATCH('Print List'!O$2,'Master List'!$A$2:$AW$2,0))</f>
        <v>RD 2068</v>
      </c>
      <c r="P20" s="135" t="str">
        <f>INDEX('Master List'!$A$3:$AW$1063,MATCH('Print List'!$A20,Statement_No,0),MATCH('Print List'!P$2,'Master List'!$A$2:$AW$2,0))</f>
        <v>R4</v>
      </c>
      <c r="Q20" s="135" t="str">
        <f>INDEX('Master List'!$A$3:$AW$1063,MATCH('Print List'!$A20,Statement_No,0),MATCH('Print List'!Q$2,'Master List'!$A$2:$AW$2,0))</f>
        <v>This district has requested deactivation of these Statements.</v>
      </c>
      <c r="R20" s="135" t="str">
        <f>INDEX('Master List'!$A$3:$AW$1063,MATCH('Print List'!$A20,Statement_No,0),MATCH('Print List'!R$2,'Master List'!$A$2:$AW$2,0))</f>
        <v>P4</v>
      </c>
      <c r="S20" s="135" t="str">
        <f>INDEX('Master List'!$A$3:$AW$1063,MATCH('Print List'!$A20,Statement_No,0),MATCH('Print List'!S$2,'Master List'!$A$2:$AW$2,0))</f>
        <v>This district has requested deactivation of these Statements.</v>
      </c>
      <c r="T20" s="135" t="str">
        <f>INDEX('Master List'!$A$3:$AW$1063,MATCH('Print List'!$A20,Statement_No,0),MATCH('Print List'!T$2,'Master List'!$A$2:$AW$2,0))</f>
        <v>R4</v>
      </c>
      <c r="U20" s="135" t="str">
        <f>INDEX('Master List'!$A$3:$AW$1063,MATCH('Print List'!$A20,Statement_No,0),MATCH('Print List'!U$2,'Master List'!$A$2:$AW$2,0))</f>
        <v>P4</v>
      </c>
    </row>
    <row r="21" spans="1:21" s="16" customFormat="1" ht="45" x14ac:dyDescent="0.25">
      <c r="A21" s="135" t="s">
        <v>181</v>
      </c>
      <c r="B21" s="135" t="str">
        <f>INDEX('Master List'!$A$3:$AW$1063,MATCH('Print List'!$A21,Statement_No,0),MATCH('Print List'!B$2,'Master List'!$A$2:$AW$2,0))</f>
        <v>RECLAMATION DISTRICT #2068</v>
      </c>
      <c r="C21" s="135" t="str">
        <f>INDEX('Master List'!$A$3:$AW$1063,MATCH('Print List'!$A21,Statement_No,0),MATCH('Print List'!C$2,'Master List'!$A$2:$AW$2,0))</f>
        <v>Y</v>
      </c>
      <c r="D21" s="135">
        <f>INDEX('Master List'!$A$3:$AW$1063,MATCH('Print List'!$A21,Statement_No,0),MATCH('Print List'!D$2,'Master List'!$A$2:$AW$2,0))</f>
        <v>1048.47</v>
      </c>
      <c r="E21" s="135">
        <f>INDEX('Master List'!$A$3:$AW$1063,MATCH('Print List'!$A21,Statement_No,0),MATCH('Print List'!E$2,'Master List'!$A$2:$AW$2,0))</f>
        <v>0</v>
      </c>
      <c r="F21" s="135" t="str">
        <f>INDEX('Master List'!$A$3:$AW$1063,MATCH('Print List'!$A21,Statement_No,0),MATCH('Print List'!F$2,'Master List'!$A$2:$AW$2,0))</f>
        <v>No</v>
      </c>
      <c r="G21" s="135" t="str">
        <f>INDEX('Master List'!$A$3:$AW$1063,MATCH('Print List'!$A21,Statement_No,0),MATCH('Print List'!G$2,'Master List'!$A$2:$AW$2,0))</f>
        <v>DRAIN W5</v>
      </c>
      <c r="H21" s="135" t="str">
        <f>INDEX('Master List'!$A$3:$AW$1063,MATCH('Print List'!$A21,Statement_No,0),MATCH('Print List'!H$2,'Master List'!$A$2:$AW$2,0))</f>
        <v>Solano</v>
      </c>
      <c r="I21" s="135" t="str">
        <f>INDEX('Master List'!$A$3:$AW$1063,MATCH('Print List'!$A21,Statement_No,0),MATCH('Print List'!I$2,'Master List'!$A$2:$AW$2,0))</f>
        <v>N/A</v>
      </c>
      <c r="J21" s="135" t="str">
        <f>INDEX('Master List'!$A$3:$AW$1063,MATCH('Print List'!$A21,Statement_No,0),MATCH('Print List'!J$2,'Master List'!$A$2:$AW$2,0))</f>
        <v>Water is claimed to be recaptured tail water.</v>
      </c>
      <c r="K21" s="135" t="str">
        <f>INDEX('Master List'!$A$3:$AW$1063,MATCH('Print List'!$A21,Statement_No,0),MATCH('Print List'!K$2,'Master List'!$A$2:$AW$2,0))</f>
        <v>No</v>
      </c>
      <c r="L21" s="135" t="str">
        <f>INDEX('Master List'!$A$3:$AW$1063,MATCH('Print List'!$A21,Statement_No,0),MATCH('Print List'!L$2,'Master List'!$A$2:$AW$2,0))</f>
        <v>N/A</v>
      </c>
      <c r="M21" s="135" t="str">
        <f>INDEX('Master List'!$A$3:$AW$1063,MATCH('Print List'!$A21,Statement_No,0),MATCH('Print List'!M$2,'Master List'!$A$2:$AW$2,0))</f>
        <v>N/A</v>
      </c>
      <c r="N21" s="135" t="str">
        <f>INDEX('Master List'!$A$3:$AW$1063,MATCH('Print List'!$A21,Statement_No,0),MATCH('Print List'!N$2,'Master List'!$A$2:$AW$2,0))</f>
        <v>N/A</v>
      </c>
      <c r="O21" s="135" t="str">
        <f>INDEX('Master List'!$A$3:$AW$1063,MATCH('Print List'!$A21,Statement_No,0),MATCH('Print List'!O$2,'Master List'!$A$2:$AW$2,0))</f>
        <v>RD 2068</v>
      </c>
      <c r="P21" s="135" t="str">
        <f>INDEX('Master List'!$A$3:$AW$1063,MATCH('Print List'!$A21,Statement_No,0),MATCH('Print List'!P$2,'Master List'!$A$2:$AW$2,0))</f>
        <v>R4</v>
      </c>
      <c r="Q21" s="135" t="str">
        <f>INDEX('Master List'!$A$3:$AW$1063,MATCH('Print List'!$A21,Statement_No,0),MATCH('Print List'!Q$2,'Master List'!$A$2:$AW$2,0))</f>
        <v>This district has requested deactivation of these Statements.</v>
      </c>
      <c r="R21" s="135" t="str">
        <f>INDEX('Master List'!$A$3:$AW$1063,MATCH('Print List'!$A21,Statement_No,0),MATCH('Print List'!R$2,'Master List'!$A$2:$AW$2,0))</f>
        <v>P4</v>
      </c>
      <c r="S21" s="135" t="str">
        <f>INDEX('Master List'!$A$3:$AW$1063,MATCH('Print List'!$A21,Statement_No,0),MATCH('Print List'!S$2,'Master List'!$A$2:$AW$2,0))</f>
        <v>This district has requested deactivation of these Statements.</v>
      </c>
      <c r="T21" s="135" t="str">
        <f>INDEX('Master List'!$A$3:$AW$1063,MATCH('Print List'!$A21,Statement_No,0),MATCH('Print List'!T$2,'Master List'!$A$2:$AW$2,0))</f>
        <v>R4</v>
      </c>
      <c r="U21" s="135" t="str">
        <f>INDEX('Master List'!$A$3:$AW$1063,MATCH('Print List'!$A21,Statement_No,0),MATCH('Print List'!U$2,'Master List'!$A$2:$AW$2,0))</f>
        <v>P4</v>
      </c>
    </row>
    <row r="22" spans="1:21" s="16" customFormat="1" ht="45" x14ac:dyDescent="0.25">
      <c r="A22" s="136" t="s">
        <v>184</v>
      </c>
      <c r="B22" s="135" t="str">
        <f>INDEX('Master List'!$A$3:$AW$1063,MATCH('Print List'!$A22,Statement_No,0),MATCH('Print List'!B$2,'Master List'!$A$2:$AW$2,0))</f>
        <v>RECLAMATION DISTRICT #2068</v>
      </c>
      <c r="C22" s="135" t="str">
        <f>INDEX('Master List'!$A$3:$AW$1063,MATCH('Print List'!$A22,Statement_No,0),MATCH('Print List'!C$2,'Master List'!$A$2:$AW$2,0))</f>
        <v>Y</v>
      </c>
      <c r="D22" s="135">
        <f>INDEX('Master List'!$A$3:$AW$1063,MATCH('Print List'!$A22,Statement_No,0),MATCH('Print List'!D$2,'Master List'!$A$2:$AW$2,0))</f>
        <v>291.90999999999997</v>
      </c>
      <c r="E22" s="135">
        <f>INDEX('Master List'!$A$3:$AW$1063,MATCH('Print List'!$A22,Statement_No,0),MATCH('Print List'!E$2,'Master List'!$A$2:$AW$2,0))</f>
        <v>0</v>
      </c>
      <c r="F22" s="135" t="str">
        <f>INDEX('Master List'!$A$3:$AW$1063,MATCH('Print List'!$A22,Statement_No,0),MATCH('Print List'!F$2,'Master List'!$A$2:$AW$2,0))</f>
        <v>No</v>
      </c>
      <c r="G22" s="135" t="str">
        <f>INDEX('Master List'!$A$3:$AW$1063,MATCH('Print List'!$A22,Statement_No,0),MATCH('Print List'!G$2,'Master List'!$A$2:$AW$2,0))</f>
        <v>DRAIN W</v>
      </c>
      <c r="H22" s="135" t="str">
        <f>INDEX('Master List'!$A$3:$AW$1063,MATCH('Print List'!$A22,Statement_No,0),MATCH('Print List'!H$2,'Master List'!$A$2:$AW$2,0))</f>
        <v>Solano</v>
      </c>
      <c r="I22" s="135" t="str">
        <f>INDEX('Master List'!$A$3:$AW$1063,MATCH('Print List'!$A22,Statement_No,0),MATCH('Print List'!I$2,'Master List'!$A$2:$AW$2,0))</f>
        <v>N/A</v>
      </c>
      <c r="J22" s="135" t="str">
        <f>INDEX('Master List'!$A$3:$AW$1063,MATCH('Print List'!$A22,Statement_No,0),MATCH('Print List'!J$2,'Master List'!$A$2:$AW$2,0))</f>
        <v>Water is claimed to be recaptured tail water.</v>
      </c>
      <c r="K22" s="135" t="str">
        <f>INDEX('Master List'!$A$3:$AW$1063,MATCH('Print List'!$A22,Statement_No,0),MATCH('Print List'!K$2,'Master List'!$A$2:$AW$2,0))</f>
        <v>No</v>
      </c>
      <c r="L22" s="135" t="str">
        <f>INDEX('Master List'!$A$3:$AW$1063,MATCH('Print List'!$A22,Statement_No,0),MATCH('Print List'!L$2,'Master List'!$A$2:$AW$2,0))</f>
        <v>N/A</v>
      </c>
      <c r="M22" s="135" t="str">
        <f>INDEX('Master List'!$A$3:$AW$1063,MATCH('Print List'!$A22,Statement_No,0),MATCH('Print List'!M$2,'Master List'!$A$2:$AW$2,0))</f>
        <v>N/A</v>
      </c>
      <c r="N22" s="135" t="str">
        <f>INDEX('Master List'!$A$3:$AW$1063,MATCH('Print List'!$A22,Statement_No,0),MATCH('Print List'!N$2,'Master List'!$A$2:$AW$2,0))</f>
        <v>N/A</v>
      </c>
      <c r="O22" s="135" t="str">
        <f>INDEX('Master List'!$A$3:$AW$1063,MATCH('Print List'!$A22,Statement_No,0),MATCH('Print List'!O$2,'Master List'!$A$2:$AW$2,0))</f>
        <v>RD 2068</v>
      </c>
      <c r="P22" s="135" t="str">
        <f>INDEX('Master List'!$A$3:$AW$1063,MATCH('Print List'!$A22,Statement_No,0),MATCH('Print List'!P$2,'Master List'!$A$2:$AW$2,0))</f>
        <v>R4</v>
      </c>
      <c r="Q22" s="135" t="str">
        <f>INDEX('Master List'!$A$3:$AW$1063,MATCH('Print List'!$A22,Statement_No,0),MATCH('Print List'!Q$2,'Master List'!$A$2:$AW$2,0))</f>
        <v>This district has requested deactivation of these Statements.</v>
      </c>
      <c r="R22" s="135" t="str">
        <f>INDEX('Master List'!$A$3:$AW$1063,MATCH('Print List'!$A22,Statement_No,0),MATCH('Print List'!R$2,'Master List'!$A$2:$AW$2,0))</f>
        <v>P4</v>
      </c>
      <c r="S22" s="135" t="str">
        <f>INDEX('Master List'!$A$3:$AW$1063,MATCH('Print List'!$A22,Statement_No,0),MATCH('Print List'!S$2,'Master List'!$A$2:$AW$2,0))</f>
        <v>This district has requested deactivation of these Statements.</v>
      </c>
      <c r="T22" s="135" t="str">
        <f>INDEX('Master List'!$A$3:$AW$1063,MATCH('Print List'!$A22,Statement_No,0),MATCH('Print List'!T$2,'Master List'!$A$2:$AW$2,0))</f>
        <v>R4</v>
      </c>
      <c r="U22" s="135" t="str">
        <f>INDEX('Master List'!$A$3:$AW$1063,MATCH('Print List'!$A22,Statement_No,0),MATCH('Print List'!U$2,'Master List'!$A$2:$AW$2,0))</f>
        <v>P4</v>
      </c>
    </row>
    <row r="23" spans="1:21" s="16" customFormat="1" ht="45" x14ac:dyDescent="0.25">
      <c r="A23" s="135" t="s">
        <v>186</v>
      </c>
      <c r="B23" s="135" t="str">
        <f>INDEX('Master List'!$A$3:$AW$1063,MATCH('Print List'!$A23,Statement_No,0),MATCH('Print List'!B$2,'Master List'!$A$2:$AW$2,0))</f>
        <v>RECLAMATION DISTRICT #2068</v>
      </c>
      <c r="C23" s="135" t="str">
        <f>INDEX('Master List'!$A$3:$AW$1063,MATCH('Print List'!$A23,Statement_No,0),MATCH('Print List'!C$2,'Master List'!$A$2:$AW$2,0))</f>
        <v>Y</v>
      </c>
      <c r="D23" s="135">
        <f>INDEX('Master List'!$A$3:$AW$1063,MATCH('Print List'!$A23,Statement_No,0),MATCH('Print List'!D$2,'Master List'!$A$2:$AW$2,0))</f>
        <v>533.70500000000004</v>
      </c>
      <c r="E23" s="135">
        <f>INDEX('Master List'!$A$3:$AW$1063,MATCH('Print List'!$A23,Statement_No,0),MATCH('Print List'!E$2,'Master List'!$A$2:$AW$2,0))</f>
        <v>0</v>
      </c>
      <c r="F23" s="135" t="str">
        <f>INDEX('Master List'!$A$3:$AW$1063,MATCH('Print List'!$A23,Statement_No,0),MATCH('Print List'!F$2,'Master List'!$A$2:$AW$2,0))</f>
        <v>Yes</v>
      </c>
      <c r="G23" s="135" t="str">
        <f>INDEX('Master List'!$A$3:$AW$1063,MATCH('Print List'!$A23,Statement_No,0),MATCH('Print List'!G$2,'Master List'!$A$2:$AW$2,0))</f>
        <v>DRAIN Y4</v>
      </c>
      <c r="H23" s="135" t="str">
        <f>INDEX('Master List'!$A$3:$AW$1063,MATCH('Print List'!$A23,Statement_No,0),MATCH('Print List'!H$2,'Master List'!$A$2:$AW$2,0))</f>
        <v>Yolo</v>
      </c>
      <c r="I23" s="135" t="str">
        <f>INDEX('Master List'!$A$3:$AW$1063,MATCH('Print List'!$A23,Statement_No,0),MATCH('Print List'!I$2,'Master List'!$A$2:$AW$2,0))</f>
        <v>R2</v>
      </c>
      <c r="J23" s="135" t="str">
        <f>INDEX('Master List'!$A$3:$AW$1063,MATCH('Print List'!$A23,Statement_No,0),MATCH('Print List'!J$2,'Master List'!$A$2:$AW$2,0))</f>
        <v>More information needed to understand the claim. A map was not provided to confirm the POU.</v>
      </c>
      <c r="K23" s="135" t="str">
        <f>INDEX('Master List'!$A$3:$AW$1063,MATCH('Print List'!$A23,Statement_No,0),MATCH('Print List'!K$2,'Master List'!$A$2:$AW$2,0))</f>
        <v>No</v>
      </c>
      <c r="L23" s="135" t="str">
        <f>INDEX('Master List'!$A$3:$AW$1063,MATCH('Print List'!$A23,Statement_No,0),MATCH('Print List'!L$2,'Master List'!$A$2:$AW$2,0))</f>
        <v>N/A</v>
      </c>
      <c r="M23" s="135" t="str">
        <f>INDEX('Master List'!$A$3:$AW$1063,MATCH('Print List'!$A23,Statement_No,0),MATCH('Print List'!M$2,'Master List'!$A$2:$AW$2,0))</f>
        <v>N/A</v>
      </c>
      <c r="N23" s="135" t="str">
        <f>INDEX('Master List'!$A$3:$AW$1063,MATCH('Print List'!$A23,Statement_No,0),MATCH('Print List'!N$2,'Master List'!$A$2:$AW$2,0))</f>
        <v>N/A</v>
      </c>
      <c r="O23" s="135" t="str">
        <f>INDEX('Master List'!$A$3:$AW$1063,MATCH('Print List'!$A23,Statement_No,0),MATCH('Print List'!O$2,'Master List'!$A$2:$AW$2,0))</f>
        <v>RD 2068</v>
      </c>
      <c r="P23" s="135" t="str">
        <f>INDEX('Master List'!$A$3:$AW$1063,MATCH('Print List'!$A23,Statement_No,0),MATCH('Print List'!P$2,'Master List'!$A$2:$AW$2,0))</f>
        <v>R4</v>
      </c>
      <c r="Q23" s="135" t="str">
        <f>INDEX('Master List'!$A$3:$AW$1063,MATCH('Print List'!$A23,Statement_No,0),MATCH('Print List'!Q$2,'Master List'!$A$2:$AW$2,0))</f>
        <v>This district has requested deactivation of these Statements.</v>
      </c>
      <c r="R23" s="135" t="str">
        <f>INDEX('Master List'!$A$3:$AW$1063,MATCH('Print List'!$A23,Statement_No,0),MATCH('Print List'!R$2,'Master List'!$A$2:$AW$2,0))</f>
        <v>P4</v>
      </c>
      <c r="S23" s="135" t="str">
        <f>INDEX('Master List'!$A$3:$AW$1063,MATCH('Print List'!$A23,Statement_No,0),MATCH('Print List'!S$2,'Master List'!$A$2:$AW$2,0))</f>
        <v>This district has requested deactivation of these Statements.</v>
      </c>
      <c r="T23" s="135" t="str">
        <f>INDEX('Master List'!$A$3:$AW$1063,MATCH('Print List'!$A23,Statement_No,0),MATCH('Print List'!T$2,'Master List'!$A$2:$AW$2,0))</f>
        <v>R4</v>
      </c>
      <c r="U23" s="135" t="str">
        <f>INDEX('Master List'!$A$3:$AW$1063,MATCH('Print List'!$A23,Statement_No,0),MATCH('Print List'!U$2,'Master List'!$A$2:$AW$2,0))</f>
        <v>P4</v>
      </c>
    </row>
    <row r="24" spans="1:21" s="16" customFormat="1" ht="45" x14ac:dyDescent="0.25">
      <c r="A24" s="136" t="s">
        <v>192</v>
      </c>
      <c r="B24" s="135" t="str">
        <f>INDEX('Master List'!$A$3:$AW$1063,MATCH('Print List'!$A24,Statement_No,0),MATCH('Print List'!B$2,'Master List'!$A$2:$AW$2,0))</f>
        <v>RECLAMATION DISTRICT #2068</v>
      </c>
      <c r="C24" s="135" t="str">
        <f>INDEX('Master List'!$A$3:$AW$1063,MATCH('Print List'!$A24,Statement_No,0),MATCH('Print List'!C$2,'Master List'!$A$2:$AW$2,0))</f>
        <v>Y</v>
      </c>
      <c r="D24" s="135">
        <f>INDEX('Master List'!$A$3:$AW$1063,MATCH('Print List'!$A24,Statement_No,0),MATCH('Print List'!D$2,'Master List'!$A$2:$AW$2,0))</f>
        <v>338.82749999999999</v>
      </c>
      <c r="E24" s="135">
        <f>INDEX('Master List'!$A$3:$AW$1063,MATCH('Print List'!$A24,Statement_No,0),MATCH('Print List'!E$2,'Master List'!$A$2:$AW$2,0))</f>
        <v>0</v>
      </c>
      <c r="F24" s="135" t="str">
        <f>INDEX('Master List'!$A$3:$AW$1063,MATCH('Print List'!$A24,Statement_No,0),MATCH('Print List'!F$2,'Master List'!$A$2:$AW$2,0))</f>
        <v>Yes</v>
      </c>
      <c r="G24" s="135" t="str">
        <f>INDEX('Master List'!$A$3:$AW$1063,MATCH('Print List'!$A24,Statement_No,0),MATCH('Print List'!G$2,'Master List'!$A$2:$AW$2,0))</f>
        <v>DRAIN Y4</v>
      </c>
      <c r="H24" s="135" t="str">
        <f>INDEX('Master List'!$A$3:$AW$1063,MATCH('Print List'!$A24,Statement_No,0),MATCH('Print List'!H$2,'Master List'!$A$2:$AW$2,0))</f>
        <v>Yolo</v>
      </c>
      <c r="I24" s="135" t="str">
        <f>INDEX('Master List'!$A$3:$AW$1063,MATCH('Print List'!$A24,Statement_No,0),MATCH('Print List'!I$2,'Master List'!$A$2:$AW$2,0))</f>
        <v>R2</v>
      </c>
      <c r="J24" s="135" t="str">
        <f>INDEX('Master List'!$A$3:$AW$1063,MATCH('Print List'!$A24,Statement_No,0),MATCH('Print List'!J$2,'Master List'!$A$2:$AW$2,0))</f>
        <v>More information needed to understand the claim. A map was not provided to confirm the POU.</v>
      </c>
      <c r="K24" s="135" t="str">
        <f>INDEX('Master List'!$A$3:$AW$1063,MATCH('Print List'!$A24,Statement_No,0),MATCH('Print List'!K$2,'Master List'!$A$2:$AW$2,0))</f>
        <v>No</v>
      </c>
      <c r="L24" s="135" t="str">
        <f>INDEX('Master List'!$A$3:$AW$1063,MATCH('Print List'!$A24,Statement_No,0),MATCH('Print List'!L$2,'Master List'!$A$2:$AW$2,0))</f>
        <v>N/A</v>
      </c>
      <c r="M24" s="135" t="str">
        <f>INDEX('Master List'!$A$3:$AW$1063,MATCH('Print List'!$A24,Statement_No,0),MATCH('Print List'!M$2,'Master List'!$A$2:$AW$2,0))</f>
        <v>N/A</v>
      </c>
      <c r="N24" s="135" t="str">
        <f>INDEX('Master List'!$A$3:$AW$1063,MATCH('Print List'!$A24,Statement_No,0),MATCH('Print List'!N$2,'Master List'!$A$2:$AW$2,0))</f>
        <v>N/A</v>
      </c>
      <c r="O24" s="135" t="str">
        <f>INDEX('Master List'!$A$3:$AW$1063,MATCH('Print List'!$A24,Statement_No,0),MATCH('Print List'!O$2,'Master List'!$A$2:$AW$2,0))</f>
        <v>RD 2068</v>
      </c>
      <c r="P24" s="135" t="str">
        <f>INDEX('Master List'!$A$3:$AW$1063,MATCH('Print List'!$A24,Statement_No,0),MATCH('Print List'!P$2,'Master List'!$A$2:$AW$2,0))</f>
        <v>R4</v>
      </c>
      <c r="Q24" s="135" t="str">
        <f>INDEX('Master List'!$A$3:$AW$1063,MATCH('Print List'!$A24,Statement_No,0),MATCH('Print List'!Q$2,'Master List'!$A$2:$AW$2,0))</f>
        <v>This district has requested deactivation of these Statements.</v>
      </c>
      <c r="R24" s="135" t="str">
        <f>INDEX('Master List'!$A$3:$AW$1063,MATCH('Print List'!$A24,Statement_No,0),MATCH('Print List'!R$2,'Master List'!$A$2:$AW$2,0))</f>
        <v>P4</v>
      </c>
      <c r="S24" s="135" t="str">
        <f>INDEX('Master List'!$A$3:$AW$1063,MATCH('Print List'!$A24,Statement_No,0),MATCH('Print List'!S$2,'Master List'!$A$2:$AW$2,0))</f>
        <v>This district has requested deactivation of these Statements.</v>
      </c>
      <c r="T24" s="135" t="str">
        <f>INDEX('Master List'!$A$3:$AW$1063,MATCH('Print List'!$A24,Statement_No,0),MATCH('Print List'!T$2,'Master List'!$A$2:$AW$2,0))</f>
        <v>R4</v>
      </c>
      <c r="U24" s="135" t="str">
        <f>INDEX('Master List'!$A$3:$AW$1063,MATCH('Print List'!$A24,Statement_No,0),MATCH('Print List'!U$2,'Master List'!$A$2:$AW$2,0))</f>
        <v>P4</v>
      </c>
    </row>
    <row r="25" spans="1:21" s="16" customFormat="1" ht="45" x14ac:dyDescent="0.25">
      <c r="A25" s="135" t="s">
        <v>195</v>
      </c>
      <c r="B25" s="135" t="str">
        <f>INDEX('Master List'!$A$3:$AW$1063,MATCH('Print List'!$A25,Statement_No,0),MATCH('Print List'!B$2,'Master List'!$A$2:$AW$2,0))</f>
        <v>RECLAMATION DISTRICT #2068</v>
      </c>
      <c r="C25" s="135" t="str">
        <f>INDEX('Master List'!$A$3:$AW$1063,MATCH('Print List'!$A25,Statement_No,0),MATCH('Print List'!C$2,'Master List'!$A$2:$AW$2,0))</f>
        <v>Y</v>
      </c>
      <c r="D25" s="135">
        <f>INDEX('Master List'!$A$3:$AW$1063,MATCH('Print List'!$A25,Statement_No,0),MATCH('Print List'!D$2,'Master List'!$A$2:$AW$2,0))</f>
        <v>404.63750000000005</v>
      </c>
      <c r="E25" s="135">
        <f>INDEX('Master List'!$A$3:$AW$1063,MATCH('Print List'!$A25,Statement_No,0),MATCH('Print List'!E$2,'Master List'!$A$2:$AW$2,0))</f>
        <v>0</v>
      </c>
      <c r="F25" s="135" t="str">
        <f>INDEX('Master List'!$A$3:$AW$1063,MATCH('Print List'!$A25,Statement_No,0),MATCH('Print List'!F$2,'Master List'!$A$2:$AW$2,0))</f>
        <v>Yes</v>
      </c>
      <c r="G25" s="135" t="str">
        <f>INDEX('Master List'!$A$3:$AW$1063,MATCH('Print List'!$A25,Statement_No,0),MATCH('Print List'!G$2,'Master List'!$A$2:$AW$2,0))</f>
        <v>DRAIN Z</v>
      </c>
      <c r="H25" s="135" t="str">
        <f>INDEX('Master List'!$A$3:$AW$1063,MATCH('Print List'!$A25,Statement_No,0),MATCH('Print List'!H$2,'Master List'!$A$2:$AW$2,0))</f>
        <v>Yolo</v>
      </c>
      <c r="I25" s="135" t="str">
        <f>INDEX('Master List'!$A$3:$AW$1063,MATCH('Print List'!$A25,Statement_No,0),MATCH('Print List'!I$2,'Master List'!$A$2:$AW$2,0))</f>
        <v>R2</v>
      </c>
      <c r="J25" s="135" t="str">
        <f>INDEX('Master List'!$A$3:$AW$1063,MATCH('Print List'!$A25,Statement_No,0),MATCH('Print List'!J$2,'Master List'!$A$2:$AW$2,0))</f>
        <v>More information needed to understand the claim. A map was not provided to confirm the POU.</v>
      </c>
      <c r="K25" s="135" t="str">
        <f>INDEX('Master List'!$A$3:$AW$1063,MATCH('Print List'!$A25,Statement_No,0),MATCH('Print List'!K$2,'Master List'!$A$2:$AW$2,0))</f>
        <v>No</v>
      </c>
      <c r="L25" s="135" t="str">
        <f>INDEX('Master List'!$A$3:$AW$1063,MATCH('Print List'!$A25,Statement_No,0),MATCH('Print List'!L$2,'Master List'!$A$2:$AW$2,0))</f>
        <v>N/A</v>
      </c>
      <c r="M25" s="135" t="str">
        <f>INDEX('Master List'!$A$3:$AW$1063,MATCH('Print List'!$A25,Statement_No,0),MATCH('Print List'!M$2,'Master List'!$A$2:$AW$2,0))</f>
        <v>N/A</v>
      </c>
      <c r="N25" s="135" t="str">
        <f>INDEX('Master List'!$A$3:$AW$1063,MATCH('Print List'!$A25,Statement_No,0),MATCH('Print List'!N$2,'Master List'!$A$2:$AW$2,0))</f>
        <v>N/A</v>
      </c>
      <c r="O25" s="135" t="str">
        <f>INDEX('Master List'!$A$3:$AW$1063,MATCH('Print List'!$A25,Statement_No,0),MATCH('Print List'!O$2,'Master List'!$A$2:$AW$2,0))</f>
        <v>RD 2068</v>
      </c>
      <c r="P25" s="135" t="str">
        <f>INDEX('Master List'!$A$3:$AW$1063,MATCH('Print List'!$A25,Statement_No,0),MATCH('Print List'!P$2,'Master List'!$A$2:$AW$2,0))</f>
        <v>R4</v>
      </c>
      <c r="Q25" s="135" t="str">
        <f>INDEX('Master List'!$A$3:$AW$1063,MATCH('Print List'!$A25,Statement_No,0),MATCH('Print List'!Q$2,'Master List'!$A$2:$AW$2,0))</f>
        <v>This district has requested deactivation of these Statements.</v>
      </c>
      <c r="R25" s="135" t="str">
        <f>INDEX('Master List'!$A$3:$AW$1063,MATCH('Print List'!$A25,Statement_No,0),MATCH('Print List'!R$2,'Master List'!$A$2:$AW$2,0))</f>
        <v>P4</v>
      </c>
      <c r="S25" s="135" t="str">
        <f>INDEX('Master List'!$A$3:$AW$1063,MATCH('Print List'!$A25,Statement_No,0),MATCH('Print List'!S$2,'Master List'!$A$2:$AW$2,0))</f>
        <v>This district has requested deactivation of these Statements.</v>
      </c>
      <c r="T25" s="135" t="str">
        <f>INDEX('Master List'!$A$3:$AW$1063,MATCH('Print List'!$A25,Statement_No,0),MATCH('Print List'!T$2,'Master List'!$A$2:$AW$2,0))</f>
        <v>R4</v>
      </c>
      <c r="U25" s="135" t="str">
        <f>INDEX('Master List'!$A$3:$AW$1063,MATCH('Print List'!$A25,Statement_No,0),MATCH('Print List'!U$2,'Master List'!$A$2:$AW$2,0))</f>
        <v>P4</v>
      </c>
    </row>
    <row r="26" spans="1:21" s="16" customFormat="1" ht="45" x14ac:dyDescent="0.25">
      <c r="A26" s="136" t="s">
        <v>199</v>
      </c>
      <c r="B26" s="135" t="str">
        <f>INDEX('Master List'!$A$3:$AW$1063,MATCH('Print List'!$A26,Statement_No,0),MATCH('Print List'!B$2,'Master List'!$A$2:$AW$2,0))</f>
        <v>RECLAMATION DISTRICT #2068</v>
      </c>
      <c r="C26" s="135" t="str">
        <f>INDEX('Master List'!$A$3:$AW$1063,MATCH('Print List'!$A26,Statement_No,0),MATCH('Print List'!C$2,'Master List'!$A$2:$AW$2,0))</f>
        <v>Y</v>
      </c>
      <c r="D26" s="135">
        <f>INDEX('Master List'!$A$3:$AW$1063,MATCH('Print List'!$A26,Statement_No,0),MATCH('Print List'!D$2,'Master List'!$A$2:$AW$2,0))</f>
        <v>436.53</v>
      </c>
      <c r="E26" s="135">
        <f>INDEX('Master List'!$A$3:$AW$1063,MATCH('Print List'!$A26,Statement_No,0),MATCH('Print List'!E$2,'Master List'!$A$2:$AW$2,0))</f>
        <v>0</v>
      </c>
      <c r="F26" s="135" t="str">
        <f>INDEX('Master List'!$A$3:$AW$1063,MATCH('Print List'!$A26,Statement_No,0),MATCH('Print List'!F$2,'Master List'!$A$2:$AW$2,0))</f>
        <v>No</v>
      </c>
      <c r="G26" s="135" t="str">
        <f>INDEX('Master List'!$A$3:$AW$1063,MATCH('Print List'!$A26,Statement_No,0),MATCH('Print List'!G$2,'Master List'!$A$2:$AW$2,0))</f>
        <v>DRAIN W7</v>
      </c>
      <c r="H26" s="135" t="str">
        <f>INDEX('Master List'!$A$3:$AW$1063,MATCH('Print List'!$A26,Statement_No,0),MATCH('Print List'!H$2,'Master List'!$A$2:$AW$2,0))</f>
        <v>Solano</v>
      </c>
      <c r="I26" s="135" t="str">
        <f>INDEX('Master List'!$A$3:$AW$1063,MATCH('Print List'!$A26,Statement_No,0),MATCH('Print List'!I$2,'Master List'!$A$2:$AW$2,0))</f>
        <v>N/A</v>
      </c>
      <c r="J26" s="135" t="str">
        <f>INDEX('Master List'!$A$3:$AW$1063,MATCH('Print List'!$A26,Statement_No,0),MATCH('Print List'!J$2,'Master List'!$A$2:$AW$2,0))</f>
        <v>Water is claimed to be recaptured tail water.</v>
      </c>
      <c r="K26" s="135" t="str">
        <f>INDEX('Master List'!$A$3:$AW$1063,MATCH('Print List'!$A26,Statement_No,0),MATCH('Print List'!K$2,'Master List'!$A$2:$AW$2,0))</f>
        <v>No</v>
      </c>
      <c r="L26" s="135" t="str">
        <f>INDEX('Master List'!$A$3:$AW$1063,MATCH('Print List'!$A26,Statement_No,0),MATCH('Print List'!L$2,'Master List'!$A$2:$AW$2,0))</f>
        <v>N/A</v>
      </c>
      <c r="M26" s="135" t="str">
        <f>INDEX('Master List'!$A$3:$AW$1063,MATCH('Print List'!$A26,Statement_No,0),MATCH('Print List'!M$2,'Master List'!$A$2:$AW$2,0))</f>
        <v>N/A</v>
      </c>
      <c r="N26" s="135" t="str">
        <f>INDEX('Master List'!$A$3:$AW$1063,MATCH('Print List'!$A26,Statement_No,0),MATCH('Print List'!N$2,'Master List'!$A$2:$AW$2,0))</f>
        <v>N/A</v>
      </c>
      <c r="O26" s="135" t="str">
        <f>INDEX('Master List'!$A$3:$AW$1063,MATCH('Print List'!$A26,Statement_No,0),MATCH('Print List'!O$2,'Master List'!$A$2:$AW$2,0))</f>
        <v>RD 2068</v>
      </c>
      <c r="P26" s="135" t="str">
        <f>INDEX('Master List'!$A$3:$AW$1063,MATCH('Print List'!$A26,Statement_No,0),MATCH('Print List'!P$2,'Master List'!$A$2:$AW$2,0))</f>
        <v>R4</v>
      </c>
      <c r="Q26" s="135" t="str">
        <f>INDEX('Master List'!$A$3:$AW$1063,MATCH('Print List'!$A26,Statement_No,0),MATCH('Print List'!Q$2,'Master List'!$A$2:$AW$2,0))</f>
        <v>This district has requested deactivation of these Statements.</v>
      </c>
      <c r="R26" s="135" t="str">
        <f>INDEX('Master List'!$A$3:$AW$1063,MATCH('Print List'!$A26,Statement_No,0),MATCH('Print List'!R$2,'Master List'!$A$2:$AW$2,0))</f>
        <v>P4</v>
      </c>
      <c r="S26" s="135" t="str">
        <f>INDEX('Master List'!$A$3:$AW$1063,MATCH('Print List'!$A26,Statement_No,0),MATCH('Print List'!S$2,'Master List'!$A$2:$AW$2,0))</f>
        <v>This district has requested deactivation of these Statements.</v>
      </c>
      <c r="T26" s="135" t="str">
        <f>INDEX('Master List'!$A$3:$AW$1063,MATCH('Print List'!$A26,Statement_No,0),MATCH('Print List'!T$2,'Master List'!$A$2:$AW$2,0))</f>
        <v>R4</v>
      </c>
      <c r="U26" s="135" t="str">
        <f>INDEX('Master List'!$A$3:$AW$1063,MATCH('Print List'!$A26,Statement_No,0),MATCH('Print List'!U$2,'Master List'!$A$2:$AW$2,0))</f>
        <v>P4</v>
      </c>
    </row>
    <row r="27" spans="1:21" s="16" customFormat="1" ht="180" x14ac:dyDescent="0.25">
      <c r="A27" s="135" t="s">
        <v>201</v>
      </c>
      <c r="B27" s="135" t="str">
        <f>INDEX('Master List'!$A$3:$AW$1063,MATCH('Print List'!$A27,Statement_No,0),MATCH('Print List'!B$2,'Master List'!$A$2:$AW$2,0))</f>
        <v>YOLO COUNTY F C &amp; W C DISTRICT</v>
      </c>
      <c r="C27" s="135" t="str">
        <f>INDEX('Master List'!$A$3:$AW$1063,MATCH('Print List'!$A27,Statement_No,0),MATCH('Print List'!C$2,'Master List'!$A$2:$AW$2,0))</f>
        <v>N</v>
      </c>
      <c r="D27" s="135">
        <f>INDEX('Master List'!$A$3:$AW$1063,MATCH('Print List'!$A27,Statement_No,0),MATCH('Print List'!D$2,'Master List'!$A$2:$AW$2,0))</f>
        <v>3723</v>
      </c>
      <c r="E27" s="135">
        <f>INDEX('Master List'!$A$3:$AW$1063,MATCH('Print List'!$A27,Statement_No,0),MATCH('Print List'!E$2,'Master List'!$A$2:$AW$2,0))</f>
        <v>3667</v>
      </c>
      <c r="F27" s="135" t="str">
        <f>INDEX('Master List'!$A$3:$AW$1063,MATCH('Print List'!$A27,Statement_No,0),MATCH('Print List'!F$2,'Master List'!$A$2:$AW$2,0))</f>
        <v>Yes</v>
      </c>
      <c r="G27" s="135" t="str">
        <f>INDEX('Master List'!$A$3:$AW$1063,MATCH('Print List'!$A27,Statement_No,0),MATCH('Print List'!G$2,'Master List'!$A$2:$AW$2,0))</f>
        <v>CACHE CREEK</v>
      </c>
      <c r="H27" s="135" t="str">
        <f>INDEX('Master List'!$A$3:$AW$1063,MATCH('Print List'!$A27,Statement_No,0),MATCH('Print List'!H$2,'Master List'!$A$2:$AW$2,0))</f>
        <v>Yolo</v>
      </c>
      <c r="I27" s="135" t="str">
        <f>INDEX('Master List'!$A$3:$AW$1063,MATCH('Print List'!$A27,Statement_No,0),MATCH('Print List'!I$2,'Master List'!$A$2:$AW$2,0))</f>
        <v>R2</v>
      </c>
      <c r="J27" s="135" t="str">
        <f>INDEX('Master List'!$A$3:$AW$1063,MATCH('Print List'!$A27,Statement_No,0),MATCH('Print List'!J$2,'Master List'!$A$2:$AW$2,0))</f>
        <v>The latest statement was submitted in 2010 claiming only pre-1914 rights, POU is a big service area for the District including S000608 and S000609 the Claimed APN 025-450-07 POD located within Moor Dam and The Plotted POD is located near Capay Dam, the Statement of division it is describing how water is being diverted from Moore Dam which is located within APN 025-450-07 to the Capay Dam which is located in part of the POU for S000608 &amp; S000609  additional APNs, which belongs to the same District Service Area were provided in Maps For S000608 &amp; S000609,   Chain of title Showing the Ownership is needed from the District.</v>
      </c>
      <c r="K27" s="135" t="str">
        <f>INDEX('Master List'!$A$3:$AW$1063,MATCH('Print List'!$A27,Statement_No,0),MATCH('Print List'!K$2,'Master List'!$A$2:$AW$2,0))</f>
        <v>Yes</v>
      </c>
      <c r="L27" s="135" t="str">
        <f>INDEX('Master List'!$A$3:$AW$1063,MATCH('Print List'!$A27,Statement_No,0),MATCH('Print List'!L$2,'Master List'!$A$2:$AW$2,0))</f>
        <v>N/A</v>
      </c>
      <c r="M27" s="135" t="str">
        <f>INDEX('Master List'!$A$3:$AW$1063,MATCH('Print List'!$A27,Statement_No,0),MATCH('Print List'!M$2,'Master List'!$A$2:$AW$2,0))</f>
        <v>P1</v>
      </c>
      <c r="N27" s="135" t="str">
        <f>INDEX('Master List'!$A$3:$AW$1063,MATCH('Print List'!$A27,Statement_No,0),MATCH('Print List'!N$2,'Master List'!$A$2:$AW$2,0))</f>
        <v>Not enough information given</v>
      </c>
      <c r="O27" s="135">
        <f>INDEX('Master List'!$A$3:$AW$1063,MATCH('Print List'!$A27,Statement_No,0),MATCH('Print List'!O$2,'Master List'!$A$2:$AW$2,0))</f>
        <v>0</v>
      </c>
      <c r="P27" s="135">
        <f>INDEX('Master List'!$A$3:$AW$1063,MATCH('Print List'!$A27,Statement_No,0),MATCH('Print List'!P$2,'Master List'!$A$2:$AW$2,0))</f>
        <v>0</v>
      </c>
      <c r="Q27" s="135">
        <f>INDEX('Master List'!$A$3:$AW$1063,MATCH('Print List'!$A27,Statement_No,0),MATCH('Print List'!Q$2,'Master List'!$A$2:$AW$2,0))</f>
        <v>0</v>
      </c>
      <c r="R27" s="135">
        <f>INDEX('Master List'!$A$3:$AW$1063,MATCH('Print List'!$A27,Statement_No,0),MATCH('Print List'!R$2,'Master List'!$A$2:$AW$2,0))</f>
        <v>0</v>
      </c>
      <c r="S27" s="135">
        <f>INDEX('Master List'!$A$3:$AW$1063,MATCH('Print List'!$A27,Statement_No,0),MATCH('Print List'!S$2,'Master List'!$A$2:$AW$2,0))</f>
        <v>0</v>
      </c>
      <c r="T27" s="135" t="str">
        <f>INDEX('Master List'!$A$3:$AW$1063,MATCH('Print List'!$A27,Statement_No,0),MATCH('Print List'!T$2,'Master List'!$A$2:$AW$2,0))</f>
        <v>R2</v>
      </c>
      <c r="U27" s="135" t="str">
        <f>INDEX('Master List'!$A$3:$AW$1063,MATCH('Print List'!$A27,Statement_No,0),MATCH('Print List'!U$2,'Master List'!$A$2:$AW$2,0))</f>
        <v>P1</v>
      </c>
    </row>
    <row r="28" spans="1:21" s="16" customFormat="1" ht="135" x14ac:dyDescent="0.25">
      <c r="A28" s="135" t="s">
        <v>208</v>
      </c>
      <c r="B28" s="135" t="str">
        <f>INDEX('Master List'!$A$3:$AW$1063,MATCH('Print List'!$A28,Statement_No,0),MATCH('Print List'!B$2,'Master List'!$A$2:$AW$2,0))</f>
        <v>YOLO COUNTY F C &amp; W C DISTRICT</v>
      </c>
      <c r="C28" s="135" t="str">
        <f>INDEX('Master List'!$A$3:$AW$1063,MATCH('Print List'!$A28,Statement_No,0),MATCH('Print List'!C$2,'Master List'!$A$2:$AW$2,0))</f>
        <v>N</v>
      </c>
      <c r="D28" s="135">
        <f>INDEX('Master List'!$A$3:$AW$1063,MATCH('Print List'!$A28,Statement_No,0),MATCH('Print List'!D$2,'Master List'!$A$2:$AW$2,0))</f>
        <v>177869.66666666666</v>
      </c>
      <c r="E28" s="135">
        <f>INDEX('Master List'!$A$3:$AW$1063,MATCH('Print List'!$A28,Statement_No,0),MATCH('Print List'!E$2,'Master List'!$A$2:$AW$2,0))</f>
        <v>173591</v>
      </c>
      <c r="F28" s="135" t="str">
        <f>INDEX('Master List'!$A$3:$AW$1063,MATCH('Print List'!$A28,Statement_No,0),MATCH('Print List'!F$2,'Master List'!$A$2:$AW$2,0))</f>
        <v>Yes</v>
      </c>
      <c r="G28" s="135" t="str">
        <f>INDEX('Master List'!$A$3:$AW$1063,MATCH('Print List'!$A28,Statement_No,0),MATCH('Print List'!G$2,'Master List'!$A$2:$AW$2,0))</f>
        <v>CACHE CREEK</v>
      </c>
      <c r="H28" s="135" t="str">
        <f>INDEX('Master List'!$A$3:$AW$1063,MATCH('Print List'!$A28,Statement_No,0),MATCH('Print List'!H$2,'Master List'!$A$2:$AW$2,0))</f>
        <v>Yolo</v>
      </c>
      <c r="I28" s="135" t="str">
        <f>INDEX('Master List'!$A$3:$AW$1063,MATCH('Print List'!$A28,Statement_No,0),MATCH('Print List'!I$2,'Master List'!$A$2:$AW$2,0))</f>
        <v>R2</v>
      </c>
      <c r="J28" s="135" t="str">
        <f>INDEX('Master List'!$A$3:$AW$1063,MATCH('Print List'!$A28,Statement_No,0),MATCH('Print List'!J$2,'Master List'!$A$2:$AW$2,0))</f>
        <v>The latest statement was submitted in 2010 claiming riparian, pre-1914 and appropriative rights, POU is a big service area for the District including S000608 &amp; S000609,  additional APNs, which belongs to the same District Service Area were provided in Maps For S000608 &amp; S000609,   Decree,  title and Water notice was provided to support Riparian and pre-1914 use for both S000608 &amp; S000609 ,we might need paperwork Showing the current Ownership from yolo county.</v>
      </c>
      <c r="K28" s="135" t="str">
        <f>INDEX('Master List'!$A$3:$AW$1063,MATCH('Print List'!$A28,Statement_No,0),MATCH('Print List'!K$2,'Master List'!$A$2:$AW$2,0))</f>
        <v>Yes</v>
      </c>
      <c r="L28" s="135" t="str">
        <f>INDEX('Master List'!$A$3:$AW$1063,MATCH('Print List'!$A28,Statement_No,0),MATCH('Print List'!L$2,'Master List'!$A$2:$AW$2,0))</f>
        <v>N/A</v>
      </c>
      <c r="M28" s="135" t="str">
        <f>INDEX('Master List'!$A$3:$AW$1063,MATCH('Print List'!$A28,Statement_No,0),MATCH('Print List'!M$2,'Master List'!$A$2:$AW$2,0))</f>
        <v>P1</v>
      </c>
      <c r="N28" s="135" t="str">
        <f>INDEX('Master List'!$A$3:$AW$1063,MATCH('Print List'!$A28,Statement_No,0),MATCH('Print List'!N$2,'Master List'!$A$2:$AW$2,0))</f>
        <v>Not enough information given</v>
      </c>
      <c r="O28" s="135">
        <f>INDEX('Master List'!$A$3:$AW$1063,MATCH('Print List'!$A28,Statement_No,0),MATCH('Print List'!O$2,'Master List'!$A$2:$AW$2,0))</f>
        <v>0</v>
      </c>
      <c r="P28" s="135">
        <f>INDEX('Master List'!$A$3:$AW$1063,MATCH('Print List'!$A28,Statement_No,0),MATCH('Print List'!P$2,'Master List'!$A$2:$AW$2,0))</f>
        <v>0</v>
      </c>
      <c r="Q28" s="135">
        <f>INDEX('Master List'!$A$3:$AW$1063,MATCH('Print List'!$A28,Statement_No,0),MATCH('Print List'!Q$2,'Master List'!$A$2:$AW$2,0))</f>
        <v>0</v>
      </c>
      <c r="R28" s="135">
        <f>INDEX('Master List'!$A$3:$AW$1063,MATCH('Print List'!$A28,Statement_No,0),MATCH('Print List'!R$2,'Master List'!$A$2:$AW$2,0))</f>
        <v>0</v>
      </c>
      <c r="S28" s="135">
        <f>INDEX('Master List'!$A$3:$AW$1063,MATCH('Print List'!$A28,Statement_No,0),MATCH('Print List'!S$2,'Master List'!$A$2:$AW$2,0))</f>
        <v>0</v>
      </c>
      <c r="T28" s="135" t="str">
        <f>INDEX('Master List'!$A$3:$AW$1063,MATCH('Print List'!$A28,Statement_No,0),MATCH('Print List'!T$2,'Master List'!$A$2:$AW$2,0))</f>
        <v>R2</v>
      </c>
      <c r="U28" s="135" t="str">
        <f>INDEX('Master List'!$A$3:$AW$1063,MATCH('Print List'!$A28,Statement_No,0),MATCH('Print List'!U$2,'Master List'!$A$2:$AW$2,0))</f>
        <v>P1</v>
      </c>
    </row>
    <row r="29" spans="1:21" s="16" customFormat="1" ht="240" x14ac:dyDescent="0.25">
      <c r="A29" s="135" t="s">
        <v>212</v>
      </c>
      <c r="B29" s="135" t="str">
        <f>INDEX('Master List'!$A$3:$AW$1063,MATCH('Print List'!$A29,Statement_No,0),MATCH('Print List'!B$2,'Master List'!$A$2:$AW$2,0))</f>
        <v>WILSON VINEYARD PROPERTIES</v>
      </c>
      <c r="C29" s="135" t="str">
        <f>INDEX('Master List'!$A$3:$AW$1063,MATCH('Print List'!$A29,Statement_No,0),MATCH('Print List'!C$2,'Master List'!$A$2:$AW$2,0))</f>
        <v>Y</v>
      </c>
      <c r="D29" s="135">
        <f>INDEX('Master List'!$A$3:$AW$1063,MATCH('Print List'!$A29,Statement_No,0),MATCH('Print List'!D$2,'Master List'!$A$2:$AW$2,0))</f>
        <v>563.63666666666666</v>
      </c>
      <c r="E29" s="135" t="str">
        <f>INDEX('Master List'!$A$3:$AW$1063,MATCH('Print List'!$A29,Statement_No,0),MATCH('Print List'!E$2,'Master List'!$A$2:$AW$2,0))</f>
        <v>-</v>
      </c>
      <c r="F29" s="135" t="str">
        <f>INDEX('Master List'!$A$3:$AW$1063,MATCH('Print List'!$A29,Statement_No,0),MATCH('Print List'!F$2,'Master List'!$A$2:$AW$2,0))</f>
        <v>Yes</v>
      </c>
      <c r="G29" s="135" t="str">
        <f>INDEX('Master List'!$A$3:$AW$1063,MATCH('Print List'!$A29,Statement_No,0),MATCH('Print List'!G$2,'Master List'!$A$2:$AW$2,0))</f>
        <v>SACRAMENTO RIVER</v>
      </c>
      <c r="H29" s="135" t="str">
        <f>INDEX('Master List'!$A$3:$AW$1063,MATCH('Print List'!$A29,Statement_No,0),MATCH('Print List'!H$2,'Master List'!$A$2:$AW$2,0))</f>
        <v>Yolo</v>
      </c>
      <c r="I29" s="135" t="str">
        <f>INDEX('Master List'!$A$3:$AW$1063,MATCH('Print List'!$A29,Statement_No,0),MATCH('Print List'!I$2,'Master List'!$A$2:$AW$2,0))</f>
        <v>R3</v>
      </c>
      <c r="J29" s="135" t="str">
        <f>INDEX('Master List'!$A$3:$AW$1063,MATCH('Print List'!$A29,Statement_No,0),MATCH('Print List'!J$2,'Master List'!$A$2:$AW$2,0))</f>
        <v xml:space="preserve">POD is upstream of the POU. The POD is within the same watershed as the riparian patent and the POU. There is a possibility that the owner placed the POD upstream with the consent from other property owners. The location of the POD can be corrected and confirmed later as long its not in a different watershed. </v>
      </c>
      <c r="K29" s="135" t="str">
        <f>INDEX('Master List'!$A$3:$AW$1063,MATCH('Print List'!$A29,Statement_No,0),MATCH('Print List'!K$2,'Master List'!$A$2:$AW$2,0))</f>
        <v>No</v>
      </c>
      <c r="L29" s="135" t="str">
        <f>INDEX('Master List'!$A$3:$AW$1063,MATCH('Print List'!$A29,Statement_No,0),MATCH('Print List'!L$2,'Master List'!$A$2:$AW$2,0))</f>
        <v>N/A</v>
      </c>
      <c r="M29" s="135" t="str">
        <f>INDEX('Master List'!$A$3:$AW$1063,MATCH('Print List'!$A29,Statement_No,0),MATCH('Print List'!M$2,'Master List'!$A$2:$AW$2,0))</f>
        <v>N/A</v>
      </c>
      <c r="N29" s="135" t="str">
        <f>INDEX('Master List'!$A$3:$AW$1063,MATCH('Print List'!$A29,Statement_No,0),MATCH('Print List'!N$2,'Master List'!$A$2:$AW$2,0))</f>
        <v>N/A</v>
      </c>
      <c r="O29" s="135" t="str">
        <f>INDEX('Master List'!$A$3:$AW$1063,MATCH('Print List'!$A29,Statement_No,0),MATCH('Print List'!O$2,'Master List'!$A$2:$AW$2,0))</f>
        <v>North Delta Water Agency</v>
      </c>
      <c r="P29" s="135" t="str">
        <f>INDEX('Master List'!$A$3:$AW$1063,MATCH('Print List'!$A29,Statement_No,0),MATCH('Print List'!P$2,'Master List'!$A$2:$AW$2,0))</f>
        <v>R4</v>
      </c>
      <c r="Q29" s="135" t="str">
        <f>INDEX('Master List'!$A$3:$AW$1063,MATCH('Print List'!$A29,Statement_No,0),MATCH('Print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 s="135" t="str">
        <f>INDEX('Master List'!$A$3:$AW$1063,MATCH('Print List'!$A29,Statement_No,0),MATCH('Print List'!R$2,'Master List'!$A$2:$AW$2,0))</f>
        <v>P4</v>
      </c>
      <c r="S29" s="135" t="str">
        <f>INDEX('Master List'!$A$3:$AW$1063,MATCH('Print List'!$A29,Statement_No,0),MATCH('Print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 s="135" t="str">
        <f>INDEX('Master List'!$A$3:$AW$1063,MATCH('Print List'!$A29,Statement_No,0),MATCH('Print List'!T$2,'Master List'!$A$2:$AW$2,0))</f>
        <v>R4</v>
      </c>
      <c r="U29" s="135" t="str">
        <f>INDEX('Master List'!$A$3:$AW$1063,MATCH('Print List'!$A29,Statement_No,0),MATCH('Print List'!U$2,'Master List'!$A$2:$AW$2,0))</f>
        <v>P4</v>
      </c>
    </row>
    <row r="30" spans="1:21" s="16" customFormat="1" ht="30" x14ac:dyDescent="0.25">
      <c r="A30" s="136" t="s">
        <v>220</v>
      </c>
      <c r="B30" s="135" t="str">
        <f>INDEX('Master List'!$A$3:$AW$1063,MATCH('Print List'!$A30,Statement_No,0),MATCH('Print List'!B$2,'Master List'!$A$2:$AW$2,0))</f>
        <v>SAN JUAN WATER DISTRICT</v>
      </c>
      <c r="C30" s="135" t="str">
        <f>INDEX('Master List'!$A$3:$AW$1063,MATCH('Print List'!$A30,Statement_No,0),MATCH('Print List'!C$2,'Master List'!$A$2:$AW$2,0))</f>
        <v>N</v>
      </c>
      <c r="D30" s="135">
        <f>INDEX('Master List'!$A$3:$AW$1063,MATCH('Print List'!$A30,Statement_No,0),MATCH('Print List'!D$2,'Master List'!$A$2:$AW$2,0))</f>
        <v>22241.71</v>
      </c>
      <c r="E30" s="135">
        <f>INDEX('Master List'!$A$3:$AW$1063,MATCH('Print List'!$A30,Statement_No,0),MATCH('Print List'!E$2,'Master List'!$A$2:$AW$2,0))</f>
        <v>18839.68</v>
      </c>
      <c r="F30" s="135" t="str">
        <f>INDEX('Master List'!$A$3:$AW$1063,MATCH('Print List'!$A30,Statement_No,0),MATCH('Print List'!F$2,'Master List'!$A$2:$AW$2,0))</f>
        <v>No</v>
      </c>
      <c r="G30" s="135" t="str">
        <f>INDEX('Master List'!$A$3:$AW$1063,MATCH('Print List'!$A30,Statement_No,0),MATCH('Print List'!G$2,'Master List'!$A$2:$AW$2,0))</f>
        <v>FOLSOM LAKE</v>
      </c>
      <c r="H30" s="135" t="str">
        <f>INDEX('Master List'!$A$3:$AW$1063,MATCH('Print List'!$A30,Statement_No,0),MATCH('Print List'!H$2,'Master List'!$A$2:$AW$2,0))</f>
        <v>Placer</v>
      </c>
      <c r="I30" s="135" t="str">
        <f>INDEX('Master List'!$A$3:$AW$1063,MATCH('Print List'!$A30,Statement_No,0),MATCH('Print List'!I$2,'Master List'!$A$2:$AW$2,0))</f>
        <v>N/A</v>
      </c>
      <c r="J30" s="135">
        <f>INDEX('Master List'!$A$3:$AW$1063,MATCH('Print List'!$A30,Statement_No,0),MATCH('Print List'!J$2,'Master List'!$A$2:$AW$2,0))</f>
        <v>0</v>
      </c>
      <c r="K30" s="135" t="str">
        <f>INDEX('Master List'!$A$3:$AW$1063,MATCH('Print List'!$A30,Statement_No,0),MATCH('Print List'!K$2,'Master List'!$A$2:$AW$2,0))</f>
        <v>Yes</v>
      </c>
      <c r="L30" s="135" t="str">
        <f>INDEX('Master List'!$A$3:$AW$1063,MATCH('Print List'!$A30,Statement_No,0),MATCH('Print List'!L$2,'Master List'!$A$2:$AW$2,0))</f>
        <v>N/A</v>
      </c>
      <c r="M30" s="135" t="str">
        <f>INDEX('Master List'!$A$3:$AW$1063,MATCH('Print List'!$A30,Statement_No,0),MATCH('Print List'!M$2,'Master List'!$A$2:$AW$2,0))</f>
        <v>P2</v>
      </c>
      <c r="N30" s="135">
        <f>INDEX('Master List'!$A$3:$AW$1063,MATCH('Print List'!$A30,Statement_No,0),MATCH('Print List'!N$2,'Master List'!$A$2:$AW$2,0))</f>
        <v>0</v>
      </c>
      <c r="O30" s="135">
        <f>INDEX('Master List'!$A$3:$AW$1063,MATCH('Print List'!$A30,Statement_No,0),MATCH('Print List'!O$2,'Master List'!$A$2:$AW$2,0))</f>
        <v>0</v>
      </c>
      <c r="P30" s="135">
        <f>INDEX('Master List'!$A$3:$AW$1063,MATCH('Print List'!$A30,Statement_No,0),MATCH('Print List'!P$2,'Master List'!$A$2:$AW$2,0))</f>
        <v>0</v>
      </c>
      <c r="Q30" s="135">
        <f>INDEX('Master List'!$A$3:$AW$1063,MATCH('Print List'!$A30,Statement_No,0),MATCH('Print List'!Q$2,'Master List'!$A$2:$AW$2,0))</f>
        <v>0</v>
      </c>
      <c r="R30" s="135">
        <f>INDEX('Master List'!$A$3:$AW$1063,MATCH('Print List'!$A30,Statement_No,0),MATCH('Print List'!R$2,'Master List'!$A$2:$AW$2,0))</f>
        <v>0</v>
      </c>
      <c r="S30" s="135">
        <f>INDEX('Master List'!$A$3:$AW$1063,MATCH('Print List'!$A30,Statement_No,0),MATCH('Print List'!S$2,'Master List'!$A$2:$AW$2,0))</f>
        <v>0</v>
      </c>
      <c r="T30" s="135" t="str">
        <f>INDEX('Master List'!$A$3:$AW$1063,MATCH('Print List'!$A30,Statement_No,0),MATCH('Print List'!T$2,'Master List'!$A$2:$AW$2,0))</f>
        <v>N/A</v>
      </c>
      <c r="U30" s="135" t="str">
        <f>INDEX('Master List'!$A$3:$AW$1063,MATCH('Print List'!$A30,Statement_No,0),MATCH('Print List'!U$2,'Master List'!$A$2:$AW$2,0))</f>
        <v>P2</v>
      </c>
    </row>
    <row r="31" spans="1:21" s="16" customFormat="1" ht="30" x14ac:dyDescent="0.25">
      <c r="A31" s="135" t="s">
        <v>225</v>
      </c>
      <c r="B31" s="135" t="str">
        <f>INDEX('Master List'!$A$3:$AW$1063,MATCH('Print List'!$A31,Statement_No,0),MATCH('Print List'!B$2,'Master List'!$A$2:$AW$2,0))</f>
        <v>COLLINS PINE COMPANY</v>
      </c>
      <c r="C31" s="135" t="str">
        <f>INDEX('Master List'!$A$3:$AW$1063,MATCH('Print List'!$A31,Statement_No,0),MATCH('Print List'!C$2,'Master List'!$A$2:$AW$2,0))</f>
        <v>N</v>
      </c>
      <c r="D31" s="135">
        <f>INDEX('Master List'!$A$3:$AW$1063,MATCH('Print List'!$A31,Statement_No,0),MATCH('Print List'!D$2,'Master List'!$A$2:$AW$2,0))</f>
        <v>12085.58512939962</v>
      </c>
      <c r="E31" s="135">
        <f>INDEX('Master List'!$A$3:$AW$1063,MATCH('Print List'!$A31,Statement_No,0),MATCH('Print List'!E$2,'Master List'!$A$2:$AW$2,0))</f>
        <v>0</v>
      </c>
      <c r="F31" s="135" t="str">
        <f>INDEX('Master List'!$A$3:$AW$1063,MATCH('Print List'!$A31,Statement_No,0),MATCH('Print List'!F$2,'Master List'!$A$2:$AW$2,0))</f>
        <v>No</v>
      </c>
      <c r="G31" s="135" t="str">
        <f>INDEX('Master List'!$A$3:$AW$1063,MATCH('Print List'!$A31,Statement_No,0),MATCH('Print List'!G$2,'Master List'!$A$2:$AW$2,0))</f>
        <v>NORTH FORK FEATHER RIVER</v>
      </c>
      <c r="H31" s="135" t="str">
        <f>INDEX('Master List'!$A$3:$AW$1063,MATCH('Print List'!$A31,Statement_No,0),MATCH('Print List'!H$2,'Master List'!$A$2:$AW$2,0))</f>
        <v>Plumas</v>
      </c>
      <c r="I31" s="135" t="str">
        <f>INDEX('Master List'!$A$3:$AW$1063,MATCH('Print List'!$A31,Statement_No,0),MATCH('Print List'!I$2,'Master List'!$A$2:$AW$2,0))</f>
        <v>N/A</v>
      </c>
      <c r="J31" s="135">
        <f>INDEX('Master List'!$A$3:$AW$1063,MATCH('Print List'!$A31,Statement_No,0),MATCH('Print List'!J$2,'Master List'!$A$2:$AW$2,0))</f>
        <v>0</v>
      </c>
      <c r="K31" s="135" t="str">
        <f>INDEX('Master List'!$A$3:$AW$1063,MATCH('Print List'!$A31,Statement_No,0),MATCH('Print List'!K$2,'Master List'!$A$2:$AW$2,0))</f>
        <v>Yes</v>
      </c>
      <c r="L31" s="135" t="str">
        <f>INDEX('Master List'!$A$3:$AW$1063,MATCH('Print List'!$A31,Statement_No,0),MATCH('Print List'!L$2,'Master List'!$A$2:$AW$2,0))</f>
        <v>N/A</v>
      </c>
      <c r="M31" s="135" t="str">
        <f>INDEX('Master List'!$A$3:$AW$1063,MATCH('Print List'!$A31,Statement_No,0),MATCH('Print List'!M$2,'Master List'!$A$2:$AW$2,0))</f>
        <v>P1</v>
      </c>
      <c r="N31" s="135" t="str">
        <f>INDEX('Master List'!$A$3:$AW$1063,MATCH('Print List'!$A31,Statement_No,0),MATCH('Print List'!N$2,'Master List'!$A$2:$AW$2,0))</f>
        <v>Claimant changes claim type: "Appropriative, Riparian, Pre-1914"</v>
      </c>
      <c r="O31" s="135">
        <f>INDEX('Master List'!$A$3:$AW$1063,MATCH('Print List'!$A31,Statement_No,0),MATCH('Print List'!O$2,'Master List'!$A$2:$AW$2,0))</f>
        <v>0</v>
      </c>
      <c r="P31" s="135">
        <f>INDEX('Master List'!$A$3:$AW$1063,MATCH('Print List'!$A31,Statement_No,0),MATCH('Print List'!P$2,'Master List'!$A$2:$AW$2,0))</f>
        <v>0</v>
      </c>
      <c r="Q31" s="135">
        <f>INDEX('Master List'!$A$3:$AW$1063,MATCH('Print List'!$A31,Statement_No,0),MATCH('Print List'!Q$2,'Master List'!$A$2:$AW$2,0))</f>
        <v>0</v>
      </c>
      <c r="R31" s="135">
        <f>INDEX('Master List'!$A$3:$AW$1063,MATCH('Print List'!$A31,Statement_No,0),MATCH('Print List'!R$2,'Master List'!$A$2:$AW$2,0))</f>
        <v>0</v>
      </c>
      <c r="S31" s="135">
        <f>INDEX('Master List'!$A$3:$AW$1063,MATCH('Print List'!$A31,Statement_No,0),MATCH('Print List'!S$2,'Master List'!$A$2:$AW$2,0))</f>
        <v>0</v>
      </c>
      <c r="T31" s="135" t="str">
        <f>INDEX('Master List'!$A$3:$AW$1063,MATCH('Print List'!$A31,Statement_No,0),MATCH('Print List'!T$2,'Master List'!$A$2:$AW$2,0))</f>
        <v>N/A</v>
      </c>
      <c r="U31" s="135" t="str">
        <f>INDEX('Master List'!$A$3:$AW$1063,MATCH('Print List'!$A31,Statement_No,0),MATCH('Print List'!U$2,'Master List'!$A$2:$AW$2,0))</f>
        <v>P1</v>
      </c>
    </row>
    <row r="32" spans="1:21" s="16" customFormat="1" ht="45" x14ac:dyDescent="0.25">
      <c r="A32" s="135" t="s">
        <v>231</v>
      </c>
      <c r="B32" s="135" t="str">
        <f>INDEX('Master List'!$A$3:$AW$1063,MATCH('Print List'!$A32,Statement_No,0),MATCH('Print List'!B$2,'Master List'!$A$2:$AW$2,0))</f>
        <v>STANFORD VINA RANCH IRRIGATION CO</v>
      </c>
      <c r="C32" s="135" t="str">
        <f>INDEX('Master List'!$A$3:$AW$1063,MATCH('Print List'!$A32,Statement_No,0),MATCH('Print List'!C$2,'Master List'!$A$2:$AW$2,0))</f>
        <v>N</v>
      </c>
      <c r="D32" s="135">
        <f>INDEX('Master List'!$A$3:$AW$1063,MATCH('Print List'!$A32,Statement_No,0),MATCH('Print List'!D$2,'Master List'!$A$2:$AW$2,0))</f>
        <v>16778.599999999999</v>
      </c>
      <c r="E32" s="135">
        <f>INDEX('Master List'!$A$3:$AW$1063,MATCH('Print List'!$A32,Statement_No,0),MATCH('Print List'!E$2,'Master List'!$A$2:$AW$2,0))</f>
        <v>852.95</v>
      </c>
      <c r="F32" s="135" t="str">
        <f>INDEX('Master List'!$A$3:$AW$1063,MATCH('Print List'!$A32,Statement_No,0),MATCH('Print List'!F$2,'Master List'!$A$2:$AW$2,0))</f>
        <v>Yes</v>
      </c>
      <c r="G32" s="135" t="str">
        <f>INDEX('Master List'!$A$3:$AW$1063,MATCH('Print List'!$A32,Statement_No,0),MATCH('Print List'!G$2,'Master List'!$A$2:$AW$2,0))</f>
        <v>DEER CREEK</v>
      </c>
      <c r="H32" s="135" t="str">
        <f>INDEX('Master List'!$A$3:$AW$1063,MATCH('Print List'!$A32,Statement_No,0),MATCH('Print List'!H$2,'Master List'!$A$2:$AW$2,0))</f>
        <v>Tehama</v>
      </c>
      <c r="I32" s="135" t="str">
        <f>INDEX('Master List'!$A$3:$AW$1063,MATCH('Print List'!$A32,Statement_No,0),MATCH('Print List'!I$2,'Master List'!$A$2:$AW$2,0))</f>
        <v>R2</v>
      </c>
      <c r="J32" s="135" t="str">
        <f>INDEX('Master List'!$A$3:$AW$1063,MATCH('Print List'!$A32,Statement_No,0),MATCH('Print List'!J$2,'Master List'!$A$2:$AW$2,0))</f>
        <v>POU appears to be mostly within the Rio De Los Molinos Rancho. The POU contains several parcels making it susceptible to loss through severance.</v>
      </c>
      <c r="K32" s="135" t="str">
        <f>INDEX('Master List'!$A$3:$AW$1063,MATCH('Print List'!$A32,Statement_No,0),MATCH('Print List'!K$2,'Master List'!$A$2:$AW$2,0))</f>
        <v>Yes</v>
      </c>
      <c r="L32" s="135" t="str">
        <f>INDEX('Master List'!$A$3:$AW$1063,MATCH('Print List'!$A32,Statement_No,0),MATCH('Print List'!L$2,'Master List'!$A$2:$AW$2,0))</f>
        <v>N/A</v>
      </c>
      <c r="M32" s="135" t="str">
        <f>INDEX('Master List'!$A$3:$AW$1063,MATCH('Print List'!$A32,Statement_No,0),MATCH('Print List'!M$2,'Master List'!$A$2:$AW$2,0))</f>
        <v>P1</v>
      </c>
      <c r="N32" s="135" t="str">
        <f>INDEX('Master List'!$A$3:$AW$1063,MATCH('Print List'!$A32,Statement_No,0),MATCH('Print List'!N$2,'Master List'!$A$2:$AW$2,0))</f>
        <v>No supporting document for Pre-1914 right was submitted. Need more info.</v>
      </c>
      <c r="O32" s="135">
        <f>INDEX('Master List'!$A$3:$AW$1063,MATCH('Print List'!$A32,Statement_No,0),MATCH('Print List'!O$2,'Master List'!$A$2:$AW$2,0))</f>
        <v>0</v>
      </c>
      <c r="P32" s="135">
        <f>INDEX('Master List'!$A$3:$AW$1063,MATCH('Print List'!$A32,Statement_No,0),MATCH('Print List'!P$2,'Master List'!$A$2:$AW$2,0))</f>
        <v>0</v>
      </c>
      <c r="Q32" s="135">
        <f>INDEX('Master List'!$A$3:$AW$1063,MATCH('Print List'!$A32,Statement_No,0),MATCH('Print List'!Q$2,'Master List'!$A$2:$AW$2,0))</f>
        <v>0</v>
      </c>
      <c r="R32" s="135">
        <f>INDEX('Master List'!$A$3:$AW$1063,MATCH('Print List'!$A32,Statement_No,0),MATCH('Print List'!R$2,'Master List'!$A$2:$AW$2,0))</f>
        <v>0</v>
      </c>
      <c r="S32" s="135">
        <f>INDEX('Master List'!$A$3:$AW$1063,MATCH('Print List'!$A32,Statement_No,0),MATCH('Print List'!S$2,'Master List'!$A$2:$AW$2,0))</f>
        <v>0</v>
      </c>
      <c r="T32" s="135" t="str">
        <f>INDEX('Master List'!$A$3:$AW$1063,MATCH('Print List'!$A32,Statement_No,0),MATCH('Print List'!T$2,'Master List'!$A$2:$AW$2,0))</f>
        <v>R2</v>
      </c>
      <c r="U32" s="135" t="str">
        <f>INDEX('Master List'!$A$3:$AW$1063,MATCH('Print List'!$A32,Statement_No,0),MATCH('Print List'!U$2,'Master List'!$A$2:$AW$2,0))</f>
        <v>P1</v>
      </c>
    </row>
    <row r="33" spans="1:21" s="16" customFormat="1" ht="45" x14ac:dyDescent="0.25">
      <c r="A33" s="135" t="s">
        <v>238</v>
      </c>
      <c r="B33" s="135" t="str">
        <f>INDEX('Master List'!$A$3:$AW$1063,MATCH('Print List'!$A33,Statement_No,0),MATCH('Print List'!B$2,'Master List'!$A$2:$AW$2,0))</f>
        <v>DEER CREEK IRRIGATION DISTRICT</v>
      </c>
      <c r="C33" s="135" t="str">
        <f>INDEX('Master List'!$A$3:$AW$1063,MATCH('Print List'!$A33,Statement_No,0),MATCH('Print List'!C$2,'Master List'!$A$2:$AW$2,0))</f>
        <v>N</v>
      </c>
      <c r="D33" s="135">
        <f>INDEX('Master List'!$A$3:$AW$1063,MATCH('Print List'!$A33,Statement_No,0),MATCH('Print List'!D$2,'Master List'!$A$2:$AW$2,0))</f>
        <v>11200.909090909088</v>
      </c>
      <c r="E33" s="135">
        <f>INDEX('Master List'!$A$3:$AW$1063,MATCH('Print List'!$A33,Statement_No,0),MATCH('Print List'!E$2,'Master List'!$A$2:$AW$2,0))</f>
        <v>0</v>
      </c>
      <c r="F33" s="135" t="str">
        <f>INDEX('Master List'!$A$3:$AW$1063,MATCH('Print List'!$A33,Statement_No,0),MATCH('Print List'!F$2,'Master List'!$A$2:$AW$2,0))</f>
        <v>No</v>
      </c>
      <c r="G33" s="135" t="str">
        <f>INDEX('Master List'!$A$3:$AW$1063,MATCH('Print List'!$A33,Statement_No,0),MATCH('Print List'!G$2,'Master List'!$A$2:$AW$2,0))</f>
        <v>DEER CREEK</v>
      </c>
      <c r="H33" s="135" t="str">
        <f>INDEX('Master List'!$A$3:$AW$1063,MATCH('Print List'!$A33,Statement_No,0),MATCH('Print List'!H$2,'Master List'!$A$2:$AW$2,0))</f>
        <v>Tehama</v>
      </c>
      <c r="I33" s="135" t="str">
        <f>INDEX('Master List'!$A$3:$AW$1063,MATCH('Print List'!$A33,Statement_No,0),MATCH('Print List'!I$2,'Master List'!$A$2:$AW$2,0))</f>
        <v>N/A</v>
      </c>
      <c r="J33" s="135" t="str">
        <f>INDEX('Master List'!$A$3:$AW$1063,MATCH('Print List'!$A33,Statement_No,0),MATCH('Print List'!J$2,'Master List'!$A$2:$AW$2,0))</f>
        <v>Claim Type not specified in eWRIMS</v>
      </c>
      <c r="K33" s="135" t="str">
        <f>INDEX('Master List'!$A$3:$AW$1063,MATCH('Print List'!$A33,Statement_No,0),MATCH('Print List'!K$2,'Master List'!$A$2:$AW$2,0))</f>
        <v>No</v>
      </c>
      <c r="L33" s="135" t="str">
        <f>INDEX('Master List'!$A$3:$AW$1063,MATCH('Print List'!$A33,Statement_No,0),MATCH('Print List'!L$2,'Master List'!$A$2:$AW$2,0))</f>
        <v>N/A</v>
      </c>
      <c r="M33" s="135" t="str">
        <f>INDEX('Master List'!$A$3:$AW$1063,MATCH('Print List'!$A33,Statement_No,0),MATCH('Print List'!M$2,'Master List'!$A$2:$AW$2,0))</f>
        <v>N/A</v>
      </c>
      <c r="N33" s="135" t="str">
        <f>INDEX('Master List'!$A$3:$AW$1063,MATCH('Print List'!$A33,Statement_No,0),MATCH('Print List'!N$2,'Master List'!$A$2:$AW$2,0))</f>
        <v>N/A</v>
      </c>
      <c r="O33" s="135">
        <f>INDEX('Master List'!$A$3:$AW$1063,MATCH('Print List'!$A33,Statement_No,0),MATCH('Print List'!O$2,'Master List'!$A$2:$AW$2,0))</f>
        <v>0</v>
      </c>
      <c r="P33" s="135">
        <f>INDEX('Master List'!$A$3:$AW$1063,MATCH('Print List'!$A33,Statement_No,0),MATCH('Print List'!P$2,'Master List'!$A$2:$AW$2,0))</f>
        <v>0</v>
      </c>
      <c r="Q33" s="135">
        <f>INDEX('Master List'!$A$3:$AW$1063,MATCH('Print List'!$A33,Statement_No,0),MATCH('Print List'!Q$2,'Master List'!$A$2:$AW$2,0))</f>
        <v>0</v>
      </c>
      <c r="R33" s="135">
        <f>INDEX('Master List'!$A$3:$AW$1063,MATCH('Print List'!$A33,Statement_No,0),MATCH('Print List'!R$2,'Master List'!$A$2:$AW$2,0))</f>
        <v>0</v>
      </c>
      <c r="S33" s="135">
        <f>INDEX('Master List'!$A$3:$AW$1063,MATCH('Print List'!$A33,Statement_No,0),MATCH('Print List'!S$2,'Master List'!$A$2:$AW$2,0))</f>
        <v>0</v>
      </c>
      <c r="T33" s="135" t="str">
        <f>INDEX('Master List'!$A$3:$AW$1063,MATCH('Print List'!$A33,Statement_No,0),MATCH('Print List'!T$2,'Master List'!$A$2:$AW$2,0))</f>
        <v>N/A</v>
      </c>
      <c r="U33" s="135" t="str">
        <f>INDEX('Master List'!$A$3:$AW$1063,MATCH('Print List'!$A33,Statement_No,0),MATCH('Print List'!U$2,'Master List'!$A$2:$AW$2,0))</f>
        <v>N/A</v>
      </c>
    </row>
    <row r="34" spans="1:21" s="16" customFormat="1" ht="60" x14ac:dyDescent="0.25">
      <c r="A34" s="136" t="s">
        <v>242</v>
      </c>
      <c r="B34" s="135" t="str">
        <f>INDEX('Master List'!$A$3:$AW$1063,MATCH('Print List'!$A34,Statement_No,0),MATCH('Print List'!B$2,'Master List'!$A$2:$AW$2,0))</f>
        <v>PACIFIC GAS AND ELECTRIC COMPANY</v>
      </c>
      <c r="C34" s="135" t="str">
        <f>INDEX('Master List'!$A$3:$AW$1063,MATCH('Print List'!$A34,Statement_No,0),MATCH('Print List'!C$2,'Master List'!$A$2:$AW$2,0))</f>
        <v>N</v>
      </c>
      <c r="D34" s="135">
        <f>INDEX('Master List'!$A$3:$AW$1063,MATCH('Print List'!$A34,Statement_No,0),MATCH('Print List'!D$2,'Master List'!$A$2:$AW$2,0))</f>
        <v>12735</v>
      </c>
      <c r="E34" s="135">
        <f>INDEX('Master List'!$A$3:$AW$1063,MATCH('Print List'!$A34,Statement_No,0),MATCH('Print List'!E$2,'Master List'!$A$2:$AW$2,0))</f>
        <v>16055</v>
      </c>
      <c r="F34" s="135" t="str">
        <f>INDEX('Master List'!$A$3:$AW$1063,MATCH('Print List'!$A34,Statement_No,0),MATCH('Print List'!F$2,'Master List'!$A$2:$AW$2,0))</f>
        <v>No</v>
      </c>
      <c r="G34" s="135" t="str">
        <f>INDEX('Master List'!$A$3:$AW$1063,MATCH('Print List'!$A34,Statement_No,0),MATCH('Print List'!G$2,'Master List'!$A$2:$AW$2,0))</f>
        <v>WEST BRANCH FEATHER RIVER</v>
      </c>
      <c r="H34" s="135" t="str">
        <f>INDEX('Master List'!$A$3:$AW$1063,MATCH('Print List'!$A34,Statement_No,0),MATCH('Print List'!H$2,'Master List'!$A$2:$AW$2,0))</f>
        <v>Butte</v>
      </c>
      <c r="I34" s="135" t="str">
        <f>INDEX('Master List'!$A$3:$AW$1063,MATCH('Print List'!$A34,Statement_No,0),MATCH('Print List'!I$2,'Master List'!$A$2:$AW$2,0))</f>
        <v>N/A</v>
      </c>
      <c r="J34" s="135">
        <f>INDEX('Master List'!$A$3:$AW$1063,MATCH('Print List'!$A34,Statement_No,0),MATCH('Print List'!J$2,'Master List'!$A$2:$AW$2,0))</f>
        <v>0</v>
      </c>
      <c r="K34" s="135" t="str">
        <f>INDEX('Master List'!$A$3:$AW$1063,MATCH('Print List'!$A34,Statement_No,0),MATCH('Print List'!K$2,'Master List'!$A$2:$AW$2,0))</f>
        <v>Yes</v>
      </c>
      <c r="L34" s="135" t="str">
        <f>INDEX('Master List'!$A$3:$AW$1063,MATCH('Print List'!$A34,Statement_No,0),MATCH('Print List'!L$2,'Master List'!$A$2:$AW$2,0))</f>
        <v>N/A</v>
      </c>
      <c r="M34" s="135" t="str">
        <f>INDEX('Master List'!$A$3:$AW$1063,MATCH('Print List'!$A34,Statement_No,0),MATCH('Print List'!M$2,'Master List'!$A$2:$AW$2,0))</f>
        <v>P3</v>
      </c>
      <c r="N34" s="135" t="str">
        <f>INDEX('Master List'!$A$3:$AW$1063,MATCH('Print List'!$A34,Statement_No,0),MATCH('Print List'!N$2,'Master List'!$A$2:$AW$2,0))</f>
        <v>Claimant submitted a letter from the State Water Board regarding to a complaint filed against PG&amp;E which recognized claimant's Pre-1914 rights</v>
      </c>
      <c r="O34" s="135">
        <f>INDEX('Master List'!$A$3:$AW$1063,MATCH('Print List'!$A34,Statement_No,0),MATCH('Print List'!O$2,'Master List'!$A$2:$AW$2,0))</f>
        <v>0</v>
      </c>
      <c r="P34" s="135">
        <f>INDEX('Master List'!$A$3:$AW$1063,MATCH('Print List'!$A34,Statement_No,0),MATCH('Print List'!P$2,'Master List'!$A$2:$AW$2,0))</f>
        <v>0</v>
      </c>
      <c r="Q34" s="135">
        <f>INDEX('Master List'!$A$3:$AW$1063,MATCH('Print List'!$A34,Statement_No,0),MATCH('Print List'!Q$2,'Master List'!$A$2:$AW$2,0))</f>
        <v>0</v>
      </c>
      <c r="R34" s="135">
        <f>INDEX('Master List'!$A$3:$AW$1063,MATCH('Print List'!$A34,Statement_No,0),MATCH('Print List'!R$2,'Master List'!$A$2:$AW$2,0))</f>
        <v>0</v>
      </c>
      <c r="S34" s="135">
        <f>INDEX('Master List'!$A$3:$AW$1063,MATCH('Print List'!$A34,Statement_No,0),MATCH('Print List'!S$2,'Master List'!$A$2:$AW$2,0))</f>
        <v>0</v>
      </c>
      <c r="T34" s="135" t="str">
        <f>INDEX('Master List'!$A$3:$AW$1063,MATCH('Print List'!$A34,Statement_No,0),MATCH('Print List'!T$2,'Master List'!$A$2:$AW$2,0))</f>
        <v>N/A</v>
      </c>
      <c r="U34" s="135" t="str">
        <f>INDEX('Master List'!$A$3:$AW$1063,MATCH('Print List'!$A34,Statement_No,0),MATCH('Print List'!U$2,'Master List'!$A$2:$AW$2,0))</f>
        <v>P3</v>
      </c>
    </row>
    <row r="35" spans="1:21" s="16" customFormat="1" ht="45" x14ac:dyDescent="0.25">
      <c r="A35" s="135" t="s">
        <v>245</v>
      </c>
      <c r="B35" s="135" t="str">
        <f>INDEX('Master List'!$A$3:$AW$1063,MATCH('Print List'!$A35,Statement_No,0),MATCH('Print List'!B$2,'Master List'!$A$2:$AW$2,0))</f>
        <v>PACIFIC GAS AND ELECTRIC COMPANY</v>
      </c>
      <c r="C35" s="135" t="str">
        <f>INDEX('Master List'!$A$3:$AW$1063,MATCH('Print List'!$A35,Statement_No,0),MATCH('Print List'!C$2,'Master List'!$A$2:$AW$2,0))</f>
        <v>N</v>
      </c>
      <c r="D35" s="135">
        <f>INDEX('Master List'!$A$3:$AW$1063,MATCH('Print List'!$A35,Statement_No,0),MATCH('Print List'!D$2,'Master List'!$A$2:$AW$2,0))</f>
        <v>182273.5</v>
      </c>
      <c r="E35" s="135">
        <f>INDEX('Master List'!$A$3:$AW$1063,MATCH('Print List'!$A35,Statement_No,0),MATCH('Print List'!E$2,'Master List'!$A$2:$AW$2,0))</f>
        <v>444748</v>
      </c>
      <c r="F35" s="135" t="str">
        <f>INDEX('Master List'!$A$3:$AW$1063,MATCH('Print List'!$A35,Statement_No,0),MATCH('Print List'!F$2,'Master List'!$A$2:$AW$2,0))</f>
        <v>No</v>
      </c>
      <c r="G35" s="135" t="str">
        <f>INDEX('Master List'!$A$3:$AW$1063,MATCH('Print List'!$A35,Statement_No,0),MATCH('Print List'!G$2,'Master List'!$A$2:$AW$2,0))</f>
        <v>NORTH FORK FEATHER RIVER</v>
      </c>
      <c r="H35" s="135" t="str">
        <f>INDEX('Master List'!$A$3:$AW$1063,MATCH('Print List'!$A35,Statement_No,0),MATCH('Print List'!H$2,'Master List'!$A$2:$AW$2,0))</f>
        <v>Plumas</v>
      </c>
      <c r="I35" s="135" t="str">
        <f>INDEX('Master List'!$A$3:$AW$1063,MATCH('Print List'!$A35,Statement_No,0),MATCH('Print List'!I$2,'Master List'!$A$2:$AW$2,0))</f>
        <v>N/A</v>
      </c>
      <c r="J35" s="135">
        <f>INDEX('Master List'!$A$3:$AW$1063,MATCH('Print List'!$A35,Statement_No,0),MATCH('Print List'!J$2,'Master List'!$A$2:$AW$2,0))</f>
        <v>0</v>
      </c>
      <c r="K35" s="135" t="str">
        <f>INDEX('Master List'!$A$3:$AW$1063,MATCH('Print List'!$A35,Statement_No,0),MATCH('Print List'!K$2,'Master List'!$A$2:$AW$2,0))</f>
        <v>Yes</v>
      </c>
      <c r="L35" s="135" t="str">
        <f>INDEX('Master List'!$A$3:$AW$1063,MATCH('Print List'!$A35,Statement_No,0),MATCH('Print List'!L$2,'Master List'!$A$2:$AW$2,0))</f>
        <v>N/A</v>
      </c>
      <c r="M35" s="135" t="str">
        <f>INDEX('Master List'!$A$3:$AW$1063,MATCH('Print List'!$A35,Statement_No,0),MATCH('Print List'!M$2,'Master List'!$A$2:$AW$2,0))</f>
        <v>P3</v>
      </c>
      <c r="N35" s="135" t="str">
        <f>INDEX('Master List'!$A$3:$AW$1063,MATCH('Print List'!$A35,Statement_No,0),MATCH('Print List'!N$2,'Master List'!$A$2:$AW$2,0))</f>
        <v>Claimant submitted a Notice of Applications to Appropriate Water which recognized its Pre-1914 right</v>
      </c>
      <c r="O35" s="135">
        <f>INDEX('Master List'!$A$3:$AW$1063,MATCH('Print List'!$A35,Statement_No,0),MATCH('Print List'!O$2,'Master List'!$A$2:$AW$2,0))</f>
        <v>0</v>
      </c>
      <c r="P35" s="135">
        <f>INDEX('Master List'!$A$3:$AW$1063,MATCH('Print List'!$A35,Statement_No,0),MATCH('Print List'!P$2,'Master List'!$A$2:$AW$2,0))</f>
        <v>0</v>
      </c>
      <c r="Q35" s="135">
        <f>INDEX('Master List'!$A$3:$AW$1063,MATCH('Print List'!$A35,Statement_No,0),MATCH('Print List'!Q$2,'Master List'!$A$2:$AW$2,0))</f>
        <v>0</v>
      </c>
      <c r="R35" s="135">
        <f>INDEX('Master List'!$A$3:$AW$1063,MATCH('Print List'!$A35,Statement_No,0),MATCH('Print List'!R$2,'Master List'!$A$2:$AW$2,0))</f>
        <v>0</v>
      </c>
      <c r="S35" s="135">
        <f>INDEX('Master List'!$A$3:$AW$1063,MATCH('Print List'!$A35,Statement_No,0),MATCH('Print List'!S$2,'Master List'!$A$2:$AW$2,0))</f>
        <v>0</v>
      </c>
      <c r="T35" s="135" t="str">
        <f>INDEX('Master List'!$A$3:$AW$1063,MATCH('Print List'!$A35,Statement_No,0),MATCH('Print List'!T$2,'Master List'!$A$2:$AW$2,0))</f>
        <v>N/A</v>
      </c>
      <c r="U35" s="135" t="str">
        <f>INDEX('Master List'!$A$3:$AW$1063,MATCH('Print List'!$A35,Statement_No,0),MATCH('Print List'!U$2,'Master List'!$A$2:$AW$2,0))</f>
        <v>P3</v>
      </c>
    </row>
    <row r="36" spans="1:21" s="16" customFormat="1" ht="45" x14ac:dyDescent="0.25">
      <c r="A36" s="135" t="s">
        <v>247</v>
      </c>
      <c r="B36" s="135" t="str">
        <f>INDEX('Master List'!$A$3:$AW$1063,MATCH('Print List'!$A36,Statement_No,0),MATCH('Print List'!B$2,'Master List'!$A$2:$AW$2,0))</f>
        <v>PACIFIC GAS AND ELECTRIC COMPANY</v>
      </c>
      <c r="C36" s="135" t="str">
        <f>INDEX('Master List'!$A$3:$AW$1063,MATCH('Print List'!$A36,Statement_No,0),MATCH('Print List'!C$2,'Master List'!$A$2:$AW$2,0))</f>
        <v>N</v>
      </c>
      <c r="D36" s="135">
        <f>INDEX('Master List'!$A$3:$AW$1063,MATCH('Print List'!$A36,Statement_No,0),MATCH('Print List'!D$2,'Master List'!$A$2:$AW$2,0))</f>
        <v>7421.5</v>
      </c>
      <c r="E36" s="135">
        <f>INDEX('Master List'!$A$3:$AW$1063,MATCH('Print List'!$A36,Statement_No,0),MATCH('Print List'!E$2,'Master List'!$A$2:$AW$2,0))</f>
        <v>12084</v>
      </c>
      <c r="F36" s="135" t="str">
        <f>INDEX('Master List'!$A$3:$AW$1063,MATCH('Print List'!$A36,Statement_No,0),MATCH('Print List'!F$2,'Master List'!$A$2:$AW$2,0))</f>
        <v>No</v>
      </c>
      <c r="G36" s="135" t="str">
        <f>INDEX('Master List'!$A$3:$AW$1063,MATCH('Print List'!$A36,Statement_No,0),MATCH('Print List'!G$2,'Master List'!$A$2:$AW$2,0))</f>
        <v>BUTT CREEK</v>
      </c>
      <c r="H36" s="135" t="str">
        <f>INDEX('Master List'!$A$3:$AW$1063,MATCH('Print List'!$A36,Statement_No,0),MATCH('Print List'!H$2,'Master List'!$A$2:$AW$2,0))</f>
        <v>Plumas</v>
      </c>
      <c r="I36" s="135" t="str">
        <f>INDEX('Master List'!$A$3:$AW$1063,MATCH('Print List'!$A36,Statement_No,0),MATCH('Print List'!I$2,'Master List'!$A$2:$AW$2,0))</f>
        <v>N/A</v>
      </c>
      <c r="J36" s="135">
        <f>INDEX('Master List'!$A$3:$AW$1063,MATCH('Print List'!$A36,Statement_No,0),MATCH('Print List'!J$2,'Master List'!$A$2:$AW$2,0))</f>
        <v>0</v>
      </c>
      <c r="K36" s="135" t="str">
        <f>INDEX('Master List'!$A$3:$AW$1063,MATCH('Print List'!$A36,Statement_No,0),MATCH('Print List'!K$2,'Master List'!$A$2:$AW$2,0))</f>
        <v>Yes</v>
      </c>
      <c r="L36" s="135" t="str">
        <f>INDEX('Master List'!$A$3:$AW$1063,MATCH('Print List'!$A36,Statement_No,0),MATCH('Print List'!L$2,'Master List'!$A$2:$AW$2,0))</f>
        <v>N/A</v>
      </c>
      <c r="M36" s="135" t="str">
        <f>INDEX('Master List'!$A$3:$AW$1063,MATCH('Print List'!$A36,Statement_No,0),MATCH('Print List'!M$2,'Master List'!$A$2:$AW$2,0))</f>
        <v>P3</v>
      </c>
      <c r="N36" s="135" t="str">
        <f>INDEX('Master List'!$A$3:$AW$1063,MATCH('Print List'!$A36,Statement_No,0),MATCH('Print List'!N$2,'Master List'!$A$2:$AW$2,0))</f>
        <v>Claimant submitted a Notice of Applications to Appropriate Water which recognized its Pre-1914 right</v>
      </c>
      <c r="O36" s="135">
        <f>INDEX('Master List'!$A$3:$AW$1063,MATCH('Print List'!$A36,Statement_No,0),MATCH('Print List'!O$2,'Master List'!$A$2:$AW$2,0))</f>
        <v>0</v>
      </c>
      <c r="P36" s="135">
        <f>INDEX('Master List'!$A$3:$AW$1063,MATCH('Print List'!$A36,Statement_No,0),MATCH('Print List'!P$2,'Master List'!$A$2:$AW$2,0))</f>
        <v>0</v>
      </c>
      <c r="Q36" s="135">
        <f>INDEX('Master List'!$A$3:$AW$1063,MATCH('Print List'!$A36,Statement_No,0),MATCH('Print List'!Q$2,'Master List'!$A$2:$AW$2,0))</f>
        <v>0</v>
      </c>
      <c r="R36" s="135">
        <f>INDEX('Master List'!$A$3:$AW$1063,MATCH('Print List'!$A36,Statement_No,0),MATCH('Print List'!R$2,'Master List'!$A$2:$AW$2,0))</f>
        <v>0</v>
      </c>
      <c r="S36" s="135">
        <f>INDEX('Master List'!$A$3:$AW$1063,MATCH('Print List'!$A36,Statement_No,0),MATCH('Print List'!S$2,'Master List'!$A$2:$AW$2,0))</f>
        <v>0</v>
      </c>
      <c r="T36" s="135" t="str">
        <f>INDEX('Master List'!$A$3:$AW$1063,MATCH('Print List'!$A36,Statement_No,0),MATCH('Print List'!T$2,'Master List'!$A$2:$AW$2,0))</f>
        <v>N/A</v>
      </c>
      <c r="U36" s="135" t="str">
        <f>INDEX('Master List'!$A$3:$AW$1063,MATCH('Print List'!$A36,Statement_No,0),MATCH('Print List'!U$2,'Master List'!$A$2:$AW$2,0))</f>
        <v>P3</v>
      </c>
    </row>
    <row r="37" spans="1:21" s="16" customFormat="1" ht="225" x14ac:dyDescent="0.25">
      <c r="A37" s="135" t="s">
        <v>249</v>
      </c>
      <c r="B37" s="135" t="str">
        <f>INDEX('Master List'!$A$3:$AW$1063,MATCH('Print List'!$A37,Statement_No,0),MATCH('Print List'!B$2,'Master List'!$A$2:$AW$2,0))</f>
        <v>WESTERN CANAL WATER DISTRICT</v>
      </c>
      <c r="C37" s="135" t="str">
        <f>INDEX('Master List'!$A$3:$AW$1063,MATCH('Print List'!$A37,Statement_No,0),MATCH('Print List'!C$2,'Master List'!$A$2:$AW$2,0))</f>
        <v>N</v>
      </c>
      <c r="D37" s="135">
        <f>INDEX('Master List'!$A$3:$AW$1063,MATCH('Print List'!$A37,Statement_No,0),MATCH('Print List'!D$2,'Master List'!$A$2:$AW$2,0))</f>
        <v>217469</v>
      </c>
      <c r="E37" s="135">
        <f>INDEX('Master List'!$A$3:$AW$1063,MATCH('Print List'!$A37,Statement_No,0),MATCH('Print List'!E$2,'Master List'!$A$2:$AW$2,0))</f>
        <v>289156</v>
      </c>
      <c r="F37" s="135" t="str">
        <f>INDEX('Master List'!$A$3:$AW$1063,MATCH('Print List'!$A37,Statement_No,0),MATCH('Print List'!F$2,'Master List'!$A$2:$AW$2,0))</f>
        <v>No</v>
      </c>
      <c r="G37" s="135" t="str">
        <f>INDEX('Master List'!$A$3:$AW$1063,MATCH('Print List'!$A37,Statement_No,0),MATCH('Print List'!G$2,'Master List'!$A$2:$AW$2,0))</f>
        <v>FEATHER RIVER</v>
      </c>
      <c r="H37" s="135" t="str">
        <f>INDEX('Master List'!$A$3:$AW$1063,MATCH('Print List'!$A37,Statement_No,0),MATCH('Print List'!H$2,'Master List'!$A$2:$AW$2,0))</f>
        <v>Butte</v>
      </c>
      <c r="I37" s="135" t="str">
        <f>INDEX('Master List'!$A$3:$AW$1063,MATCH('Print List'!$A37,Statement_No,0),MATCH('Print List'!I$2,'Master List'!$A$2:$AW$2,0))</f>
        <v>N/A</v>
      </c>
      <c r="J37" s="135">
        <f>INDEX('Master List'!$A$3:$AW$1063,MATCH('Print List'!$A37,Statement_No,0),MATCH('Print List'!J$2,'Master List'!$A$2:$AW$2,0))</f>
        <v>0</v>
      </c>
      <c r="K37" s="135" t="str">
        <f>INDEX('Master List'!$A$3:$AW$1063,MATCH('Print List'!$A37,Statement_No,0),MATCH('Print List'!K$2,'Master List'!$A$2:$AW$2,0))</f>
        <v>Yes</v>
      </c>
      <c r="L37" s="135" t="str">
        <f>INDEX('Master List'!$A$3:$AW$1063,MATCH('Print List'!$A37,Statement_No,0),MATCH('Print List'!L$2,'Master List'!$A$2:$AW$2,0))</f>
        <v>N/A</v>
      </c>
      <c r="M37" s="135" t="str">
        <f>INDEX('Master List'!$A$3:$AW$1063,MATCH('Print List'!$A37,Statement_No,0),MATCH('Print List'!M$2,'Master List'!$A$2:$AW$2,0))</f>
        <v>P2</v>
      </c>
      <c r="N37" s="135" t="str">
        <f>INDEX('Master List'!$A$3:$AW$1063,MATCH('Print List'!$A37,Statement_No,0),MATCH('Print List'!N$2,'Master List'!$A$2:$AW$2,0))</f>
        <v xml:space="preserve">MEDIUM
Stake appropriative claim back to 1854--however, the second appropriation notice, which dates to 1872, states that the original appropriator gave up its appropriative claim in 1860 and then reclaimed it that same year. Additionally, the 1854 claim does not refer to the Middle Yuba River or Milton Dam--that appropriative claim is referenced in the 1872 notice. The chain of title looks solid, but continuous use evidence is lacking before 1989. Finally, the extent of the appropriative claims, "all waters, etc." seems ridiculous. </v>
      </c>
      <c r="O37" s="135">
        <f>INDEX('Master List'!$A$3:$AW$1063,MATCH('Print List'!$A37,Statement_No,0),MATCH('Print List'!O$2,'Master List'!$A$2:$AW$2,0))</f>
        <v>0</v>
      </c>
      <c r="P37" s="135">
        <f>INDEX('Master List'!$A$3:$AW$1063,MATCH('Print List'!$A37,Statement_No,0),MATCH('Print List'!P$2,'Master List'!$A$2:$AW$2,0))</f>
        <v>0</v>
      </c>
      <c r="Q37" s="135">
        <f>INDEX('Master List'!$A$3:$AW$1063,MATCH('Print List'!$A37,Statement_No,0),MATCH('Print List'!Q$2,'Master List'!$A$2:$AW$2,0))</f>
        <v>0</v>
      </c>
      <c r="R37" s="135">
        <f>INDEX('Master List'!$A$3:$AW$1063,MATCH('Print List'!$A37,Statement_No,0),MATCH('Print List'!R$2,'Master List'!$A$2:$AW$2,0))</f>
        <v>0</v>
      </c>
      <c r="S37" s="135">
        <f>INDEX('Master List'!$A$3:$AW$1063,MATCH('Print List'!$A37,Statement_No,0),MATCH('Print List'!S$2,'Master List'!$A$2:$AW$2,0))</f>
        <v>0</v>
      </c>
      <c r="T37" s="135" t="str">
        <f>INDEX('Master List'!$A$3:$AW$1063,MATCH('Print List'!$A37,Statement_No,0),MATCH('Print List'!T$2,'Master List'!$A$2:$AW$2,0))</f>
        <v>N/A</v>
      </c>
      <c r="U37" s="135" t="str">
        <f>INDEX('Master List'!$A$3:$AW$1063,MATCH('Print List'!$A37,Statement_No,0),MATCH('Print List'!U$2,'Master List'!$A$2:$AW$2,0))</f>
        <v>P2</v>
      </c>
    </row>
    <row r="38" spans="1:21" s="16" customFormat="1" ht="75" x14ac:dyDescent="0.25">
      <c r="A38" s="135" t="s">
        <v>252</v>
      </c>
      <c r="B38" s="135" t="str">
        <f>INDEX('Master List'!$A$3:$AW$1063,MATCH('Print List'!$A38,Statement_No,0),MATCH('Print List'!B$2,'Master List'!$A$2:$AW$2,0))</f>
        <v>PACIFIC GAS AND ELECTRIC COMPANY</v>
      </c>
      <c r="C38" s="135" t="str">
        <f>INDEX('Master List'!$A$3:$AW$1063,MATCH('Print List'!$A38,Statement_No,0),MATCH('Print List'!C$2,'Master List'!$A$2:$AW$2,0))</f>
        <v>N</v>
      </c>
      <c r="D38" s="135">
        <f>INDEX('Master List'!$A$3:$AW$1063,MATCH('Print List'!$A38,Statement_No,0),MATCH('Print List'!D$2,'Master List'!$A$2:$AW$2,0))</f>
        <v>50614</v>
      </c>
      <c r="E38" s="135">
        <f>INDEX('Master List'!$A$3:$AW$1063,MATCH('Print List'!$A38,Statement_No,0),MATCH('Print List'!E$2,'Master List'!$A$2:$AW$2,0))</f>
        <v>75713</v>
      </c>
      <c r="F38" s="135" t="str">
        <f>INDEX('Master List'!$A$3:$AW$1063,MATCH('Print List'!$A38,Statement_No,0),MATCH('Print List'!F$2,'Master List'!$A$2:$AW$2,0))</f>
        <v>No</v>
      </c>
      <c r="G38" s="135" t="str">
        <f>INDEX('Master List'!$A$3:$AW$1063,MATCH('Print List'!$A38,Statement_No,0),MATCH('Print List'!G$2,'Master List'!$A$2:$AW$2,0))</f>
        <v>SOUTH YUBA RIVER</v>
      </c>
      <c r="H38" s="135" t="str">
        <f>INDEX('Master List'!$A$3:$AW$1063,MATCH('Print List'!$A38,Statement_No,0),MATCH('Print List'!H$2,'Master List'!$A$2:$AW$2,0))</f>
        <v>Nevada</v>
      </c>
      <c r="I38" s="135" t="str">
        <f>INDEX('Master List'!$A$3:$AW$1063,MATCH('Print List'!$A38,Statement_No,0),MATCH('Print List'!I$2,'Master List'!$A$2:$AW$2,0))</f>
        <v>N/A</v>
      </c>
      <c r="J38" s="135">
        <f>INDEX('Master List'!$A$3:$AW$1063,MATCH('Print List'!$A38,Statement_No,0),MATCH('Print List'!J$2,'Master List'!$A$2:$AW$2,0))</f>
        <v>0</v>
      </c>
      <c r="K38" s="135" t="str">
        <f>INDEX('Master List'!$A$3:$AW$1063,MATCH('Print List'!$A38,Statement_No,0),MATCH('Print List'!K$2,'Master List'!$A$2:$AW$2,0))</f>
        <v>Yes</v>
      </c>
      <c r="L38" s="135" t="str">
        <f>INDEX('Master List'!$A$3:$AW$1063,MATCH('Print List'!$A38,Statement_No,0),MATCH('Print List'!L$2,'Master List'!$A$2:$AW$2,0))</f>
        <v>N/A</v>
      </c>
      <c r="M38" s="135" t="str">
        <f>INDEX('Master List'!$A$3:$AW$1063,MATCH('Print List'!$A38,Statement_No,0),MATCH('Print List'!M$2,'Master List'!$A$2:$AW$2,0))</f>
        <v>P2</v>
      </c>
      <c r="N38" s="135" t="str">
        <f>INDEX('Master List'!$A$3:$AW$1063,MATCH('Print List'!$A38,Statement_No,0),MATCH('Print List'!N$2,'Master List'!$A$2:$AW$2,0))</f>
        <v xml:space="preserve">a history of Pre-1914 claims was submitted; however, it's not considered as a sufficient substantiation because there is no sign of recognition by the State Water Board. </v>
      </c>
      <c r="O38" s="135">
        <f>INDEX('Master List'!$A$3:$AW$1063,MATCH('Print List'!$A38,Statement_No,0),MATCH('Print List'!O$2,'Master List'!$A$2:$AW$2,0))</f>
        <v>0</v>
      </c>
      <c r="P38" s="135">
        <f>INDEX('Master List'!$A$3:$AW$1063,MATCH('Print List'!$A38,Statement_No,0),MATCH('Print List'!P$2,'Master List'!$A$2:$AW$2,0))</f>
        <v>0</v>
      </c>
      <c r="Q38" s="135">
        <f>INDEX('Master List'!$A$3:$AW$1063,MATCH('Print List'!$A38,Statement_No,0),MATCH('Print List'!Q$2,'Master List'!$A$2:$AW$2,0))</f>
        <v>0</v>
      </c>
      <c r="R38" s="135">
        <f>INDEX('Master List'!$A$3:$AW$1063,MATCH('Print List'!$A38,Statement_No,0),MATCH('Print List'!R$2,'Master List'!$A$2:$AW$2,0))</f>
        <v>0</v>
      </c>
      <c r="S38" s="135">
        <f>INDEX('Master List'!$A$3:$AW$1063,MATCH('Print List'!$A38,Statement_No,0),MATCH('Print List'!S$2,'Master List'!$A$2:$AW$2,0))</f>
        <v>0</v>
      </c>
      <c r="T38" s="135" t="str">
        <f>INDEX('Master List'!$A$3:$AW$1063,MATCH('Print List'!$A38,Statement_No,0),MATCH('Print List'!T$2,'Master List'!$A$2:$AW$2,0))</f>
        <v>N/A</v>
      </c>
      <c r="U38" s="135" t="str">
        <f>INDEX('Master List'!$A$3:$AW$1063,MATCH('Print List'!$A38,Statement_No,0),MATCH('Print List'!U$2,'Master List'!$A$2:$AW$2,0))</f>
        <v>P2</v>
      </c>
    </row>
    <row r="39" spans="1:21" s="16" customFormat="1" ht="75" x14ac:dyDescent="0.25">
      <c r="A39" s="135" t="s">
        <v>256</v>
      </c>
      <c r="B39" s="135" t="str">
        <f>INDEX('Master List'!$A$3:$AW$1063,MATCH('Print List'!$A39,Statement_No,0),MATCH('Print List'!B$2,'Master List'!$A$2:$AW$2,0))</f>
        <v>PACIFIC GAS AND ELECTRIC COMPANY</v>
      </c>
      <c r="C39" s="135" t="str">
        <f>INDEX('Master List'!$A$3:$AW$1063,MATCH('Print List'!$A39,Statement_No,0),MATCH('Print List'!C$2,'Master List'!$A$2:$AW$2,0))</f>
        <v>N</v>
      </c>
      <c r="D39" s="135">
        <f>INDEX('Master List'!$A$3:$AW$1063,MATCH('Print List'!$A39,Statement_No,0),MATCH('Print List'!D$2,'Master List'!$A$2:$AW$2,0))</f>
        <v>4395</v>
      </c>
      <c r="E39" s="135">
        <f>INDEX('Master List'!$A$3:$AW$1063,MATCH('Print List'!$A39,Statement_No,0),MATCH('Print List'!E$2,'Master List'!$A$2:$AW$2,0))</f>
        <v>7090</v>
      </c>
      <c r="F39" s="135" t="str">
        <f>INDEX('Master List'!$A$3:$AW$1063,MATCH('Print List'!$A39,Statement_No,0),MATCH('Print List'!F$2,'Master List'!$A$2:$AW$2,0))</f>
        <v>No</v>
      </c>
      <c r="G39" s="135" t="str">
        <f>INDEX('Master List'!$A$3:$AW$1063,MATCH('Print List'!$A39,Statement_No,0),MATCH('Print List'!G$2,'Master List'!$A$2:$AW$2,0))</f>
        <v>LAKE VALLEY CREEK</v>
      </c>
      <c r="H39" s="135" t="str">
        <f>INDEX('Master List'!$A$3:$AW$1063,MATCH('Print List'!$A39,Statement_No,0),MATCH('Print List'!H$2,'Master List'!$A$2:$AW$2,0))</f>
        <v>Placer</v>
      </c>
      <c r="I39" s="135" t="str">
        <f>INDEX('Master List'!$A$3:$AW$1063,MATCH('Print List'!$A39,Statement_No,0),MATCH('Print List'!I$2,'Master List'!$A$2:$AW$2,0))</f>
        <v>N/A</v>
      </c>
      <c r="J39" s="135">
        <f>INDEX('Master List'!$A$3:$AW$1063,MATCH('Print List'!$A39,Statement_No,0),MATCH('Print List'!J$2,'Master List'!$A$2:$AW$2,0))</f>
        <v>0</v>
      </c>
      <c r="K39" s="135" t="str">
        <f>INDEX('Master List'!$A$3:$AW$1063,MATCH('Print List'!$A39,Statement_No,0),MATCH('Print List'!K$2,'Master List'!$A$2:$AW$2,0))</f>
        <v>Yes</v>
      </c>
      <c r="L39" s="135" t="str">
        <f>INDEX('Master List'!$A$3:$AW$1063,MATCH('Print List'!$A39,Statement_No,0),MATCH('Print List'!L$2,'Master List'!$A$2:$AW$2,0))</f>
        <v>N/A</v>
      </c>
      <c r="M39" s="135" t="str">
        <f>INDEX('Master List'!$A$3:$AW$1063,MATCH('Print List'!$A39,Statement_No,0),MATCH('Print List'!M$2,'Master List'!$A$2:$AW$2,0))</f>
        <v>P2</v>
      </c>
      <c r="N39" s="135" t="str">
        <f>INDEX('Master List'!$A$3:$AW$1063,MATCH('Print List'!$A39,Statement_No,0),MATCH('Print List'!N$2,'Master List'!$A$2:$AW$2,0))</f>
        <v xml:space="preserve">a history of Pre-1914 claims was submitted; however, it's not considered as a sufficient substantiation because there is no sign of recognition by the State Water Board. </v>
      </c>
      <c r="O39" s="135">
        <f>INDEX('Master List'!$A$3:$AW$1063,MATCH('Print List'!$A39,Statement_No,0),MATCH('Print List'!O$2,'Master List'!$A$2:$AW$2,0))</f>
        <v>0</v>
      </c>
      <c r="P39" s="135">
        <f>INDEX('Master List'!$A$3:$AW$1063,MATCH('Print List'!$A39,Statement_No,0),MATCH('Print List'!P$2,'Master List'!$A$2:$AW$2,0))</f>
        <v>0</v>
      </c>
      <c r="Q39" s="135">
        <f>INDEX('Master List'!$A$3:$AW$1063,MATCH('Print List'!$A39,Statement_No,0),MATCH('Print List'!Q$2,'Master List'!$A$2:$AW$2,0))</f>
        <v>0</v>
      </c>
      <c r="R39" s="135">
        <f>INDEX('Master List'!$A$3:$AW$1063,MATCH('Print List'!$A39,Statement_No,0),MATCH('Print List'!R$2,'Master List'!$A$2:$AW$2,0))</f>
        <v>0</v>
      </c>
      <c r="S39" s="135">
        <f>INDEX('Master List'!$A$3:$AW$1063,MATCH('Print List'!$A39,Statement_No,0),MATCH('Print List'!S$2,'Master List'!$A$2:$AW$2,0))</f>
        <v>0</v>
      </c>
      <c r="T39" s="135" t="str">
        <f>INDEX('Master List'!$A$3:$AW$1063,MATCH('Print List'!$A39,Statement_No,0),MATCH('Print List'!T$2,'Master List'!$A$2:$AW$2,0))</f>
        <v>N/A</v>
      </c>
      <c r="U39" s="135" t="str">
        <f>INDEX('Master List'!$A$3:$AW$1063,MATCH('Print List'!$A39,Statement_No,0),MATCH('Print List'!U$2,'Master List'!$A$2:$AW$2,0))</f>
        <v>P2</v>
      </c>
    </row>
    <row r="40" spans="1:21" s="16" customFormat="1" ht="75" x14ac:dyDescent="0.25">
      <c r="A40" s="136" t="s">
        <v>258</v>
      </c>
      <c r="B40" s="135" t="str">
        <f>INDEX('Master List'!$A$3:$AW$1063,MATCH('Print List'!$A40,Statement_No,0),MATCH('Print List'!B$2,'Master List'!$A$2:$AW$2,0))</f>
        <v>PACIFIC GAS AND ELECTRIC COMPANY</v>
      </c>
      <c r="C40" s="135" t="str">
        <f>INDEX('Master List'!$A$3:$AW$1063,MATCH('Print List'!$A40,Statement_No,0),MATCH('Print List'!C$2,'Master List'!$A$2:$AW$2,0))</f>
        <v>N</v>
      </c>
      <c r="D40" s="135">
        <f>INDEX('Master List'!$A$3:$AW$1063,MATCH('Print List'!$A40,Statement_No,0),MATCH('Print List'!D$2,'Master List'!$A$2:$AW$2,0))</f>
        <v>24677</v>
      </c>
      <c r="E40" s="135">
        <f>INDEX('Master List'!$A$3:$AW$1063,MATCH('Print List'!$A40,Statement_No,0),MATCH('Print List'!E$2,'Master List'!$A$2:$AW$2,0))</f>
        <v>36076</v>
      </c>
      <c r="F40" s="135" t="str">
        <f>INDEX('Master List'!$A$3:$AW$1063,MATCH('Print List'!$A40,Statement_No,0),MATCH('Print List'!F$2,'Master List'!$A$2:$AW$2,0))</f>
        <v>No</v>
      </c>
      <c r="G40" s="135" t="str">
        <f>INDEX('Master List'!$A$3:$AW$1063,MATCH('Print List'!$A40,Statement_No,0),MATCH('Print List'!G$2,'Master List'!$A$2:$AW$2,0))</f>
        <v>SOUTH YUBA RIVER</v>
      </c>
      <c r="H40" s="135" t="str">
        <f>INDEX('Master List'!$A$3:$AW$1063,MATCH('Print List'!$A40,Statement_No,0),MATCH('Print List'!H$2,'Master List'!$A$2:$AW$2,0))</f>
        <v>Nevada</v>
      </c>
      <c r="I40" s="135" t="str">
        <f>INDEX('Master List'!$A$3:$AW$1063,MATCH('Print List'!$A40,Statement_No,0),MATCH('Print List'!I$2,'Master List'!$A$2:$AW$2,0))</f>
        <v>N/A</v>
      </c>
      <c r="J40" s="135">
        <f>INDEX('Master List'!$A$3:$AW$1063,MATCH('Print List'!$A40,Statement_No,0),MATCH('Print List'!J$2,'Master List'!$A$2:$AW$2,0))</f>
        <v>0</v>
      </c>
      <c r="K40" s="135" t="str">
        <f>INDEX('Master List'!$A$3:$AW$1063,MATCH('Print List'!$A40,Statement_No,0),MATCH('Print List'!K$2,'Master List'!$A$2:$AW$2,0))</f>
        <v>Yes</v>
      </c>
      <c r="L40" s="135" t="str">
        <f>INDEX('Master List'!$A$3:$AW$1063,MATCH('Print List'!$A40,Statement_No,0),MATCH('Print List'!L$2,'Master List'!$A$2:$AW$2,0))</f>
        <v>N/A</v>
      </c>
      <c r="M40" s="135" t="str">
        <f>INDEX('Master List'!$A$3:$AW$1063,MATCH('Print List'!$A40,Statement_No,0),MATCH('Print List'!M$2,'Master List'!$A$2:$AW$2,0))</f>
        <v>P2</v>
      </c>
      <c r="N40" s="135" t="str">
        <f>INDEX('Master List'!$A$3:$AW$1063,MATCH('Print List'!$A40,Statement_No,0),MATCH('Print List'!N$2,'Master List'!$A$2:$AW$2,0))</f>
        <v xml:space="preserve">a history of Pre-1914 claims was submitted; however, it's not considered as a sufficient substantiation because there is no sign of recognition by the State Water Board. </v>
      </c>
      <c r="O40" s="135">
        <f>INDEX('Master List'!$A$3:$AW$1063,MATCH('Print List'!$A40,Statement_No,0),MATCH('Print List'!O$2,'Master List'!$A$2:$AW$2,0))</f>
        <v>0</v>
      </c>
      <c r="P40" s="135">
        <f>INDEX('Master List'!$A$3:$AW$1063,MATCH('Print List'!$A40,Statement_No,0),MATCH('Print List'!P$2,'Master List'!$A$2:$AW$2,0))</f>
        <v>0</v>
      </c>
      <c r="Q40" s="135">
        <f>INDEX('Master List'!$A$3:$AW$1063,MATCH('Print List'!$A40,Statement_No,0),MATCH('Print List'!Q$2,'Master List'!$A$2:$AW$2,0))</f>
        <v>0</v>
      </c>
      <c r="R40" s="135">
        <f>INDEX('Master List'!$A$3:$AW$1063,MATCH('Print List'!$A40,Statement_No,0),MATCH('Print List'!R$2,'Master List'!$A$2:$AW$2,0))</f>
        <v>0</v>
      </c>
      <c r="S40" s="135">
        <f>INDEX('Master List'!$A$3:$AW$1063,MATCH('Print List'!$A40,Statement_No,0),MATCH('Print List'!S$2,'Master List'!$A$2:$AW$2,0))</f>
        <v>0</v>
      </c>
      <c r="T40" s="135" t="str">
        <f>INDEX('Master List'!$A$3:$AW$1063,MATCH('Print List'!$A40,Statement_No,0),MATCH('Print List'!T$2,'Master List'!$A$2:$AW$2,0))</f>
        <v>N/A</v>
      </c>
      <c r="U40" s="135" t="str">
        <f>INDEX('Master List'!$A$3:$AW$1063,MATCH('Print List'!$A40,Statement_No,0),MATCH('Print List'!U$2,'Master List'!$A$2:$AW$2,0))</f>
        <v>P2</v>
      </c>
    </row>
    <row r="41" spans="1:21" s="16" customFormat="1" ht="45" x14ac:dyDescent="0.25">
      <c r="A41" s="135" t="s">
        <v>259</v>
      </c>
      <c r="B41" s="135" t="str">
        <f>INDEX('Master List'!$A$3:$AW$1063,MATCH('Print List'!$A41,Statement_No,0),MATCH('Print List'!B$2,'Master List'!$A$2:$AW$2,0))</f>
        <v>PACIFIC GAS AND ELECTRIC COMPANY</v>
      </c>
      <c r="C41" s="135" t="str">
        <f>INDEX('Master List'!$A$3:$AW$1063,MATCH('Print List'!$A41,Statement_No,0),MATCH('Print List'!C$2,'Master List'!$A$2:$AW$2,0))</f>
        <v>N</v>
      </c>
      <c r="D41" s="135">
        <f>INDEX('Master List'!$A$3:$AW$1063,MATCH('Print List'!$A41,Statement_No,0),MATCH('Print List'!D$2,'Master List'!$A$2:$AW$2,0))</f>
        <v>3708.5</v>
      </c>
      <c r="E41" s="135">
        <f>INDEX('Master List'!$A$3:$AW$1063,MATCH('Print List'!$A41,Statement_No,0),MATCH('Print List'!E$2,'Master List'!$A$2:$AW$2,0))</f>
        <v>1531</v>
      </c>
      <c r="F41" s="135" t="str">
        <f>INDEX('Master List'!$A$3:$AW$1063,MATCH('Print List'!$A41,Statement_No,0),MATCH('Print List'!F$2,'Master List'!$A$2:$AW$2,0))</f>
        <v>No</v>
      </c>
      <c r="G41" s="135" t="str">
        <f>INDEX('Master List'!$A$3:$AW$1063,MATCH('Print List'!$A41,Statement_No,0),MATCH('Print List'!G$2,'Master List'!$A$2:$AW$2,0))</f>
        <v>BLUE CREEK</v>
      </c>
      <c r="H41" s="135" t="str">
        <f>INDEX('Master List'!$A$3:$AW$1063,MATCH('Print List'!$A41,Statement_No,0),MATCH('Print List'!H$2,'Master List'!$A$2:$AW$2,0))</f>
        <v>Alpine</v>
      </c>
      <c r="I41" s="135" t="str">
        <f>INDEX('Master List'!$A$3:$AW$1063,MATCH('Print List'!$A41,Statement_No,0),MATCH('Print List'!I$2,'Master List'!$A$2:$AW$2,0))</f>
        <v>N/A</v>
      </c>
      <c r="J41" s="135" t="str">
        <f>INDEX('Master List'!$A$3:$AW$1063,MATCH('Print List'!$A41,Statement_No,0),MATCH('Print List'!J$2,'Master List'!$A$2:$AW$2,0))</f>
        <v>We are not evaluating Pre-1914 claims at this time. A map was not made.</v>
      </c>
      <c r="K41" s="135" t="str">
        <f>INDEX('Master List'!$A$3:$AW$1063,MATCH('Print List'!$A41,Statement_No,0),MATCH('Print List'!K$2,'Master List'!$A$2:$AW$2,0))</f>
        <v>Yes</v>
      </c>
      <c r="L41" s="135" t="str">
        <f>INDEX('Master List'!$A$3:$AW$1063,MATCH('Print List'!$A41,Statement_No,0),MATCH('Print List'!L$2,'Master List'!$A$2:$AW$2,0))</f>
        <v>N/A</v>
      </c>
      <c r="M41" s="135" t="str">
        <f>INDEX('Master List'!$A$3:$AW$1063,MATCH('Print List'!$A41,Statement_No,0),MATCH('Print List'!M$2,'Master List'!$A$2:$AW$2,0))</f>
        <v>P1</v>
      </c>
      <c r="N41" s="135" t="str">
        <f>INDEX('Master List'!$A$3:$AW$1063,MATCH('Print List'!$A41,Statement_No,0),MATCH('Print List'!N$2,'Master List'!$A$2:$AW$2,0))</f>
        <v>More information needed</v>
      </c>
      <c r="O41" s="135">
        <f>INDEX('Master List'!$A$3:$AW$1063,MATCH('Print List'!$A41,Statement_No,0),MATCH('Print List'!O$2,'Master List'!$A$2:$AW$2,0))</f>
        <v>0</v>
      </c>
      <c r="P41" s="135">
        <f>INDEX('Master List'!$A$3:$AW$1063,MATCH('Print List'!$A41,Statement_No,0),MATCH('Print List'!P$2,'Master List'!$A$2:$AW$2,0))</f>
        <v>0</v>
      </c>
      <c r="Q41" s="135">
        <f>INDEX('Master List'!$A$3:$AW$1063,MATCH('Print List'!$A41,Statement_No,0),MATCH('Print List'!Q$2,'Master List'!$A$2:$AW$2,0))</f>
        <v>0</v>
      </c>
      <c r="R41" s="135">
        <f>INDEX('Master List'!$A$3:$AW$1063,MATCH('Print List'!$A41,Statement_No,0),MATCH('Print List'!R$2,'Master List'!$A$2:$AW$2,0))</f>
        <v>0</v>
      </c>
      <c r="S41" s="135">
        <f>INDEX('Master List'!$A$3:$AW$1063,MATCH('Print List'!$A41,Statement_No,0),MATCH('Print List'!S$2,'Master List'!$A$2:$AW$2,0))</f>
        <v>0</v>
      </c>
      <c r="T41" s="135" t="str">
        <f>INDEX('Master List'!$A$3:$AW$1063,MATCH('Print List'!$A41,Statement_No,0),MATCH('Print List'!T$2,'Master List'!$A$2:$AW$2,0))</f>
        <v>N/A</v>
      </c>
      <c r="U41" s="135" t="str">
        <f>INDEX('Master List'!$A$3:$AW$1063,MATCH('Print List'!$A41,Statement_No,0),MATCH('Print List'!U$2,'Master List'!$A$2:$AW$2,0))</f>
        <v>P1</v>
      </c>
    </row>
    <row r="42" spans="1:21" s="16" customFormat="1" ht="45" x14ac:dyDescent="0.25">
      <c r="A42" s="135" t="s">
        <v>263</v>
      </c>
      <c r="B42" s="135" t="str">
        <f>INDEX('Master List'!$A$3:$AW$1063,MATCH('Print List'!$A42,Statement_No,0),MATCH('Print List'!B$2,'Master List'!$A$2:$AW$2,0))</f>
        <v>PACIFIC GAS AND ELECTRIC COMPANY</v>
      </c>
      <c r="C42" s="135" t="str">
        <f>INDEX('Master List'!$A$3:$AW$1063,MATCH('Print List'!$A42,Statement_No,0),MATCH('Print List'!C$2,'Master List'!$A$2:$AW$2,0))</f>
        <v>N</v>
      </c>
      <c r="D42" s="135">
        <f>INDEX('Master List'!$A$3:$AW$1063,MATCH('Print List'!$A42,Statement_No,0),MATCH('Print List'!D$2,'Master List'!$A$2:$AW$2,0))</f>
        <v>3776.5</v>
      </c>
      <c r="E42" s="135">
        <f>INDEX('Master List'!$A$3:$AW$1063,MATCH('Print List'!$A42,Statement_No,0),MATCH('Print List'!E$2,'Master List'!$A$2:$AW$2,0))</f>
        <v>5475</v>
      </c>
      <c r="F42" s="135" t="str">
        <f>INDEX('Master List'!$A$3:$AW$1063,MATCH('Print List'!$A42,Statement_No,0),MATCH('Print List'!F$2,'Master List'!$A$2:$AW$2,0))</f>
        <v>No</v>
      </c>
      <c r="G42" s="135" t="str">
        <f>INDEX('Master List'!$A$3:$AW$1063,MATCH('Print List'!$A42,Statement_No,0),MATCH('Print List'!G$2,'Master List'!$A$2:$AW$2,0))</f>
        <v>SNOW CANYON</v>
      </c>
      <c r="H42" s="135" t="str">
        <f>INDEX('Master List'!$A$3:$AW$1063,MATCH('Print List'!$A42,Statement_No,0),MATCH('Print List'!H$2,'Master List'!$A$2:$AW$2,0))</f>
        <v>Alpine</v>
      </c>
      <c r="I42" s="135" t="str">
        <f>INDEX('Master List'!$A$3:$AW$1063,MATCH('Print List'!$A42,Statement_No,0),MATCH('Print List'!I$2,'Master List'!$A$2:$AW$2,0))</f>
        <v>N/A</v>
      </c>
      <c r="J42" s="135">
        <f>INDEX('Master List'!$A$3:$AW$1063,MATCH('Print List'!$A42,Statement_No,0),MATCH('Print List'!J$2,'Master List'!$A$2:$AW$2,0))</f>
        <v>0</v>
      </c>
      <c r="K42" s="135" t="str">
        <f>INDEX('Master List'!$A$3:$AW$1063,MATCH('Print List'!$A42,Statement_No,0),MATCH('Print List'!K$2,'Master List'!$A$2:$AW$2,0))</f>
        <v>Yes</v>
      </c>
      <c r="L42" s="135" t="str">
        <f>INDEX('Master List'!$A$3:$AW$1063,MATCH('Print List'!$A42,Statement_No,0),MATCH('Print List'!L$2,'Master List'!$A$2:$AW$2,0))</f>
        <v>N/A</v>
      </c>
      <c r="M42" s="135" t="str">
        <f>INDEX('Master List'!$A$3:$AW$1063,MATCH('Print List'!$A42,Statement_No,0),MATCH('Print List'!M$2,'Master List'!$A$2:$AW$2,0))</f>
        <v>P1</v>
      </c>
      <c r="N42" s="135" t="str">
        <f>INDEX('Master List'!$A$3:$AW$1063,MATCH('Print List'!$A42,Statement_No,0),MATCH('Print List'!N$2,'Master List'!$A$2:$AW$2,0))</f>
        <v>No supporting document for Pre-1914 right was submitted. Need more info.</v>
      </c>
      <c r="O42" s="135">
        <f>INDEX('Master List'!$A$3:$AW$1063,MATCH('Print List'!$A42,Statement_No,0),MATCH('Print List'!O$2,'Master List'!$A$2:$AW$2,0))</f>
        <v>0</v>
      </c>
      <c r="P42" s="135">
        <f>INDEX('Master List'!$A$3:$AW$1063,MATCH('Print List'!$A42,Statement_No,0),MATCH('Print List'!P$2,'Master List'!$A$2:$AW$2,0))</f>
        <v>0</v>
      </c>
      <c r="Q42" s="135">
        <f>INDEX('Master List'!$A$3:$AW$1063,MATCH('Print List'!$A42,Statement_No,0),MATCH('Print List'!Q$2,'Master List'!$A$2:$AW$2,0))</f>
        <v>0</v>
      </c>
      <c r="R42" s="135">
        <f>INDEX('Master List'!$A$3:$AW$1063,MATCH('Print List'!$A42,Statement_No,0),MATCH('Print List'!R$2,'Master List'!$A$2:$AW$2,0))</f>
        <v>0</v>
      </c>
      <c r="S42" s="135">
        <f>INDEX('Master List'!$A$3:$AW$1063,MATCH('Print List'!$A42,Statement_No,0),MATCH('Print List'!S$2,'Master List'!$A$2:$AW$2,0))</f>
        <v>0</v>
      </c>
      <c r="T42" s="135" t="str">
        <f>INDEX('Master List'!$A$3:$AW$1063,MATCH('Print List'!$A42,Statement_No,0),MATCH('Print List'!T$2,'Master List'!$A$2:$AW$2,0))</f>
        <v>N/A</v>
      </c>
      <c r="U42" s="135" t="str">
        <f>INDEX('Master List'!$A$3:$AW$1063,MATCH('Print List'!$A42,Statement_No,0),MATCH('Print List'!U$2,'Master List'!$A$2:$AW$2,0))</f>
        <v>P1</v>
      </c>
    </row>
    <row r="43" spans="1:21" s="16" customFormat="1" ht="45" x14ac:dyDescent="0.25">
      <c r="A43" s="136" t="s">
        <v>265</v>
      </c>
      <c r="B43" s="135" t="str">
        <f>INDEX('Master List'!$A$3:$AW$1063,MATCH('Print List'!$A43,Statement_No,0),MATCH('Print List'!B$2,'Master List'!$A$2:$AW$2,0))</f>
        <v>PACIFIC GAS AND ELECTRIC COMPANY</v>
      </c>
      <c r="C43" s="135" t="str">
        <f>INDEX('Master List'!$A$3:$AW$1063,MATCH('Print List'!$A43,Statement_No,0),MATCH('Print List'!C$2,'Master List'!$A$2:$AW$2,0))</f>
        <v>N</v>
      </c>
      <c r="D43" s="135">
        <f>INDEX('Master List'!$A$3:$AW$1063,MATCH('Print List'!$A43,Statement_No,0),MATCH('Print List'!D$2,'Master List'!$A$2:$AW$2,0))</f>
        <v>8033.5</v>
      </c>
      <c r="E43" s="135">
        <f>INDEX('Master List'!$A$3:$AW$1063,MATCH('Print List'!$A43,Statement_No,0),MATCH('Print List'!E$2,'Master List'!$A$2:$AW$2,0))</f>
        <v>10442</v>
      </c>
      <c r="F43" s="135" t="str">
        <f>INDEX('Master List'!$A$3:$AW$1063,MATCH('Print List'!$A43,Statement_No,0),MATCH('Print List'!F$2,'Master List'!$A$2:$AW$2,0))</f>
        <v>No</v>
      </c>
      <c r="G43" s="135" t="str">
        <f>INDEX('Master List'!$A$3:$AW$1063,MATCH('Print List'!$A43,Statement_No,0),MATCH('Print List'!G$2,'Master List'!$A$2:$AW$2,0))</f>
        <v>RELIEF CREEK</v>
      </c>
      <c r="H43" s="135" t="str">
        <f>INDEX('Master List'!$A$3:$AW$1063,MATCH('Print List'!$A43,Statement_No,0),MATCH('Print List'!H$2,'Master List'!$A$2:$AW$2,0))</f>
        <v>Tuolumne</v>
      </c>
      <c r="I43" s="135" t="str">
        <f>INDEX('Master List'!$A$3:$AW$1063,MATCH('Print List'!$A43,Statement_No,0),MATCH('Print List'!I$2,'Master List'!$A$2:$AW$2,0))</f>
        <v>N/A</v>
      </c>
      <c r="J43" s="135">
        <f>INDEX('Master List'!$A$3:$AW$1063,MATCH('Print List'!$A43,Statement_No,0),MATCH('Print List'!J$2,'Master List'!$A$2:$AW$2,0))</f>
        <v>0</v>
      </c>
      <c r="K43" s="135" t="str">
        <f>INDEX('Master List'!$A$3:$AW$1063,MATCH('Print List'!$A43,Statement_No,0),MATCH('Print List'!K$2,'Master List'!$A$2:$AW$2,0))</f>
        <v>Yes</v>
      </c>
      <c r="L43" s="135" t="str">
        <f>INDEX('Master List'!$A$3:$AW$1063,MATCH('Print List'!$A43,Statement_No,0),MATCH('Print List'!L$2,'Master List'!$A$2:$AW$2,0))</f>
        <v>N/A</v>
      </c>
      <c r="M43" s="135" t="str">
        <f>INDEX('Master List'!$A$3:$AW$1063,MATCH('Print List'!$A43,Statement_No,0),MATCH('Print List'!M$2,'Master List'!$A$2:$AW$2,0))</f>
        <v>P1</v>
      </c>
      <c r="N43" s="135" t="str">
        <f>INDEX('Master List'!$A$3:$AW$1063,MATCH('Print List'!$A43,Statement_No,0),MATCH('Print List'!N$2,'Master List'!$A$2:$AW$2,0))</f>
        <v>No supporting document for Pre-1914 right was submitted. Need more info.</v>
      </c>
      <c r="O43" s="135">
        <f>INDEX('Master List'!$A$3:$AW$1063,MATCH('Print List'!$A43,Statement_No,0),MATCH('Print List'!O$2,'Master List'!$A$2:$AW$2,0))</f>
        <v>0</v>
      </c>
      <c r="P43" s="135">
        <f>INDEX('Master List'!$A$3:$AW$1063,MATCH('Print List'!$A43,Statement_No,0),MATCH('Print List'!P$2,'Master List'!$A$2:$AW$2,0))</f>
        <v>0</v>
      </c>
      <c r="Q43" s="135">
        <f>INDEX('Master List'!$A$3:$AW$1063,MATCH('Print List'!$A43,Statement_No,0),MATCH('Print List'!Q$2,'Master List'!$A$2:$AW$2,0))</f>
        <v>0</v>
      </c>
      <c r="R43" s="135">
        <f>INDEX('Master List'!$A$3:$AW$1063,MATCH('Print List'!$A43,Statement_No,0),MATCH('Print List'!R$2,'Master List'!$A$2:$AW$2,0))</f>
        <v>0</v>
      </c>
      <c r="S43" s="135">
        <f>INDEX('Master List'!$A$3:$AW$1063,MATCH('Print List'!$A43,Statement_No,0),MATCH('Print List'!S$2,'Master List'!$A$2:$AW$2,0))</f>
        <v>0</v>
      </c>
      <c r="T43" s="135" t="str">
        <f>INDEX('Master List'!$A$3:$AW$1063,MATCH('Print List'!$A43,Statement_No,0),MATCH('Print List'!T$2,'Master List'!$A$2:$AW$2,0))</f>
        <v>N/A</v>
      </c>
      <c r="U43" s="135" t="str">
        <f>INDEX('Master List'!$A$3:$AW$1063,MATCH('Print List'!$A43,Statement_No,0),MATCH('Print List'!U$2,'Master List'!$A$2:$AW$2,0))</f>
        <v>P1</v>
      </c>
    </row>
    <row r="44" spans="1:21" s="16" customFormat="1" ht="45" x14ac:dyDescent="0.25">
      <c r="A44" s="135" t="s">
        <v>268</v>
      </c>
      <c r="B44" s="135" t="str">
        <f>INDEX('Master List'!$A$3:$AW$1063,MATCH('Print List'!$A44,Statement_No,0),MATCH('Print List'!B$2,'Master List'!$A$2:$AW$2,0))</f>
        <v>PACIFIC GAS AND ELECTRIC COMPANY</v>
      </c>
      <c r="C44" s="135" t="str">
        <f>INDEX('Master List'!$A$3:$AW$1063,MATCH('Print List'!$A44,Statement_No,0),MATCH('Print List'!C$2,'Master List'!$A$2:$AW$2,0))</f>
        <v>N</v>
      </c>
      <c r="D44" s="135">
        <f>INDEX('Master List'!$A$3:$AW$1063,MATCH('Print List'!$A44,Statement_No,0),MATCH('Print List'!D$2,'Master List'!$A$2:$AW$2,0))</f>
        <v>9621</v>
      </c>
      <c r="E44" s="135">
        <f>INDEX('Master List'!$A$3:$AW$1063,MATCH('Print List'!$A44,Statement_No,0),MATCH('Print List'!E$2,'Master List'!$A$2:$AW$2,0))</f>
        <v>15277</v>
      </c>
      <c r="F44" s="135" t="str">
        <f>INDEX('Master List'!$A$3:$AW$1063,MATCH('Print List'!$A44,Statement_No,0),MATCH('Print List'!F$2,'Master List'!$A$2:$AW$2,0))</f>
        <v>No</v>
      </c>
      <c r="G44" s="135" t="str">
        <f>INDEX('Master List'!$A$3:$AW$1063,MATCH('Print List'!$A44,Statement_No,0),MATCH('Print List'!G$2,'Master List'!$A$2:$AW$2,0))</f>
        <v>SOUTH FORK STANISLAUS RIVER</v>
      </c>
      <c r="H44" s="135" t="str">
        <f>INDEX('Master List'!$A$3:$AW$1063,MATCH('Print List'!$A44,Statement_No,0),MATCH('Print List'!H$2,'Master List'!$A$2:$AW$2,0))</f>
        <v>Tuolumne</v>
      </c>
      <c r="I44" s="135" t="str">
        <f>INDEX('Master List'!$A$3:$AW$1063,MATCH('Print List'!$A44,Statement_No,0),MATCH('Print List'!I$2,'Master List'!$A$2:$AW$2,0))</f>
        <v>N/A</v>
      </c>
      <c r="J44" s="135">
        <f>INDEX('Master List'!$A$3:$AW$1063,MATCH('Print List'!$A44,Statement_No,0),MATCH('Print List'!J$2,'Master List'!$A$2:$AW$2,0))</f>
        <v>0</v>
      </c>
      <c r="K44" s="135" t="str">
        <f>INDEX('Master List'!$A$3:$AW$1063,MATCH('Print List'!$A44,Statement_No,0),MATCH('Print List'!K$2,'Master List'!$A$2:$AW$2,0))</f>
        <v>Yes</v>
      </c>
      <c r="L44" s="135" t="str">
        <f>INDEX('Master List'!$A$3:$AW$1063,MATCH('Print List'!$A44,Statement_No,0),MATCH('Print List'!L$2,'Master List'!$A$2:$AW$2,0))</f>
        <v>N/A</v>
      </c>
      <c r="M44" s="135" t="str">
        <f>INDEX('Master List'!$A$3:$AW$1063,MATCH('Print List'!$A44,Statement_No,0),MATCH('Print List'!M$2,'Master List'!$A$2:$AW$2,0))</f>
        <v>P1</v>
      </c>
      <c r="N44" s="135" t="str">
        <f>INDEX('Master List'!$A$3:$AW$1063,MATCH('Print List'!$A44,Statement_No,0),MATCH('Print List'!N$2,'Master List'!$A$2:$AW$2,0))</f>
        <v>No supporting document for Pre-1914 right was submitted. Need more info.</v>
      </c>
      <c r="O44" s="135">
        <f>INDEX('Master List'!$A$3:$AW$1063,MATCH('Print List'!$A44,Statement_No,0),MATCH('Print List'!O$2,'Master List'!$A$2:$AW$2,0))</f>
        <v>0</v>
      </c>
      <c r="P44" s="135">
        <f>INDEX('Master List'!$A$3:$AW$1063,MATCH('Print List'!$A44,Statement_No,0),MATCH('Print List'!P$2,'Master List'!$A$2:$AW$2,0))</f>
        <v>0</v>
      </c>
      <c r="Q44" s="135">
        <f>INDEX('Master List'!$A$3:$AW$1063,MATCH('Print List'!$A44,Statement_No,0),MATCH('Print List'!Q$2,'Master List'!$A$2:$AW$2,0))</f>
        <v>0</v>
      </c>
      <c r="R44" s="135">
        <f>INDEX('Master List'!$A$3:$AW$1063,MATCH('Print List'!$A44,Statement_No,0),MATCH('Print List'!R$2,'Master List'!$A$2:$AW$2,0))</f>
        <v>0</v>
      </c>
      <c r="S44" s="135">
        <f>INDEX('Master List'!$A$3:$AW$1063,MATCH('Print List'!$A44,Statement_No,0),MATCH('Print List'!S$2,'Master List'!$A$2:$AW$2,0))</f>
        <v>0</v>
      </c>
      <c r="T44" s="135" t="str">
        <f>INDEX('Master List'!$A$3:$AW$1063,MATCH('Print List'!$A44,Statement_No,0),MATCH('Print List'!T$2,'Master List'!$A$2:$AW$2,0))</f>
        <v>N/A</v>
      </c>
      <c r="U44" s="135" t="str">
        <f>INDEX('Master List'!$A$3:$AW$1063,MATCH('Print List'!$A44,Statement_No,0),MATCH('Print List'!U$2,'Master List'!$A$2:$AW$2,0))</f>
        <v>P1</v>
      </c>
    </row>
    <row r="45" spans="1:21" s="16" customFormat="1" ht="45" x14ac:dyDescent="0.25">
      <c r="A45" s="135" t="s">
        <v>270</v>
      </c>
      <c r="B45" s="135" t="str">
        <f>INDEX('Master List'!$A$3:$AW$1063,MATCH('Print List'!$A45,Statement_No,0),MATCH('Print List'!B$2,'Master List'!$A$2:$AW$2,0))</f>
        <v>PACIFIC GAS AND ELECTRIC COMPANY</v>
      </c>
      <c r="C45" s="135" t="str">
        <f>INDEX('Master List'!$A$3:$AW$1063,MATCH('Print List'!$A45,Statement_No,0),MATCH('Print List'!C$2,'Master List'!$A$2:$AW$2,0))</f>
        <v>N</v>
      </c>
      <c r="D45" s="135">
        <f>INDEX('Master List'!$A$3:$AW$1063,MATCH('Print List'!$A45,Statement_No,0),MATCH('Print List'!D$2,'Master List'!$A$2:$AW$2,0))</f>
        <v>9031.5</v>
      </c>
      <c r="E45" s="135">
        <f>INDEX('Master List'!$A$3:$AW$1063,MATCH('Print List'!$A45,Statement_No,0),MATCH('Print List'!E$2,'Master List'!$A$2:$AW$2,0))</f>
        <v>14490.2</v>
      </c>
      <c r="F45" s="135" t="str">
        <f>INDEX('Master List'!$A$3:$AW$1063,MATCH('Print List'!$A45,Statement_No,0),MATCH('Print List'!F$2,'Master List'!$A$2:$AW$2,0))</f>
        <v>No</v>
      </c>
      <c r="G45" s="135" t="str">
        <f>INDEX('Master List'!$A$3:$AW$1063,MATCH('Print List'!$A45,Statement_No,0),MATCH('Print List'!G$2,'Master List'!$A$2:$AW$2,0))</f>
        <v>SOUTH FORK STANISLAUS RIVER</v>
      </c>
      <c r="H45" s="135" t="str">
        <f>INDEX('Master List'!$A$3:$AW$1063,MATCH('Print List'!$A45,Statement_No,0),MATCH('Print List'!H$2,'Master List'!$A$2:$AW$2,0))</f>
        <v>Tuolumne</v>
      </c>
      <c r="I45" s="135" t="str">
        <f>INDEX('Master List'!$A$3:$AW$1063,MATCH('Print List'!$A45,Statement_No,0),MATCH('Print List'!I$2,'Master List'!$A$2:$AW$2,0))</f>
        <v>N/A</v>
      </c>
      <c r="J45" s="135">
        <f>INDEX('Master List'!$A$3:$AW$1063,MATCH('Print List'!$A45,Statement_No,0),MATCH('Print List'!J$2,'Master List'!$A$2:$AW$2,0))</f>
        <v>0</v>
      </c>
      <c r="K45" s="135" t="str">
        <f>INDEX('Master List'!$A$3:$AW$1063,MATCH('Print List'!$A45,Statement_No,0),MATCH('Print List'!K$2,'Master List'!$A$2:$AW$2,0))</f>
        <v>Yes</v>
      </c>
      <c r="L45" s="135" t="str">
        <f>INDEX('Master List'!$A$3:$AW$1063,MATCH('Print List'!$A45,Statement_No,0),MATCH('Print List'!L$2,'Master List'!$A$2:$AW$2,0))</f>
        <v>N/A</v>
      </c>
      <c r="M45" s="135" t="str">
        <f>INDEX('Master List'!$A$3:$AW$1063,MATCH('Print List'!$A45,Statement_No,0),MATCH('Print List'!M$2,'Master List'!$A$2:$AW$2,0))</f>
        <v>P1</v>
      </c>
      <c r="N45" s="135" t="str">
        <f>INDEX('Master List'!$A$3:$AW$1063,MATCH('Print List'!$A45,Statement_No,0),MATCH('Print List'!N$2,'Master List'!$A$2:$AW$2,0))</f>
        <v>No supporting document for Pre-1914 right was submitted. Need more info.</v>
      </c>
      <c r="O45" s="135">
        <f>INDEX('Master List'!$A$3:$AW$1063,MATCH('Print List'!$A45,Statement_No,0),MATCH('Print List'!O$2,'Master List'!$A$2:$AW$2,0))</f>
        <v>0</v>
      </c>
      <c r="P45" s="135">
        <f>INDEX('Master List'!$A$3:$AW$1063,MATCH('Print List'!$A45,Statement_No,0),MATCH('Print List'!P$2,'Master List'!$A$2:$AW$2,0))</f>
        <v>0</v>
      </c>
      <c r="Q45" s="135">
        <f>INDEX('Master List'!$A$3:$AW$1063,MATCH('Print List'!$A45,Statement_No,0),MATCH('Print List'!Q$2,'Master List'!$A$2:$AW$2,0))</f>
        <v>0</v>
      </c>
      <c r="R45" s="135">
        <f>INDEX('Master List'!$A$3:$AW$1063,MATCH('Print List'!$A45,Statement_No,0),MATCH('Print List'!R$2,'Master List'!$A$2:$AW$2,0))</f>
        <v>0</v>
      </c>
      <c r="S45" s="135">
        <f>INDEX('Master List'!$A$3:$AW$1063,MATCH('Print List'!$A45,Statement_No,0),MATCH('Print List'!S$2,'Master List'!$A$2:$AW$2,0))</f>
        <v>0</v>
      </c>
      <c r="T45" s="135" t="str">
        <f>INDEX('Master List'!$A$3:$AW$1063,MATCH('Print List'!$A45,Statement_No,0),MATCH('Print List'!T$2,'Master List'!$A$2:$AW$2,0))</f>
        <v>N/A</v>
      </c>
      <c r="U45" s="135" t="str">
        <f>INDEX('Master List'!$A$3:$AW$1063,MATCH('Print List'!$A45,Statement_No,0),MATCH('Print List'!U$2,'Master List'!$A$2:$AW$2,0))</f>
        <v>P1</v>
      </c>
    </row>
    <row r="46" spans="1:21" s="16" customFormat="1" ht="60" x14ac:dyDescent="0.25">
      <c r="A46" s="136" t="s">
        <v>271</v>
      </c>
      <c r="B46" s="135" t="str">
        <f>INDEX('Master List'!$A$3:$AW$1063,MATCH('Print List'!$A46,Statement_No,0),MATCH('Print List'!B$2,'Master List'!$A$2:$AW$2,0))</f>
        <v>UTICA POWER AUTHORITY</v>
      </c>
      <c r="C46" s="135" t="str">
        <f>INDEX('Master List'!$A$3:$AW$1063,MATCH('Print List'!$A46,Statement_No,0),MATCH('Print List'!C$2,'Master List'!$A$2:$AW$2,0))</f>
        <v>N</v>
      </c>
      <c r="D46" s="135">
        <f>INDEX('Master List'!$A$3:$AW$1063,MATCH('Print List'!$A46,Statement_No,0),MATCH('Print List'!D$2,'Master List'!$A$2:$AW$2,0))</f>
        <v>13287</v>
      </c>
      <c r="E46" s="135">
        <f>INDEX('Master List'!$A$3:$AW$1063,MATCH('Print List'!$A46,Statement_No,0),MATCH('Print List'!E$2,'Master List'!$A$2:$AW$2,0))</f>
        <v>21849</v>
      </c>
      <c r="F46" s="135" t="str">
        <f>INDEX('Master List'!$A$3:$AW$1063,MATCH('Print List'!$A46,Statement_No,0),MATCH('Print List'!F$2,'Master List'!$A$2:$AW$2,0))</f>
        <v>No</v>
      </c>
      <c r="G46" s="135" t="str">
        <f>INDEX('Master List'!$A$3:$AW$1063,MATCH('Print List'!$A46,Statement_No,0),MATCH('Print List'!G$2,'Master List'!$A$2:$AW$2,0))</f>
        <v>NORTH FORK STANISLAUS RIVER</v>
      </c>
      <c r="H46" s="135" t="str">
        <f>INDEX('Master List'!$A$3:$AW$1063,MATCH('Print List'!$A46,Statement_No,0),MATCH('Print List'!H$2,'Master List'!$A$2:$AW$2,0))</f>
        <v>Calaveras</v>
      </c>
      <c r="I46" s="135" t="str">
        <f>INDEX('Master List'!$A$3:$AW$1063,MATCH('Print List'!$A46,Statement_No,0),MATCH('Print List'!I$2,'Master List'!$A$2:$AW$2,0))</f>
        <v>N/A</v>
      </c>
      <c r="J46" s="135">
        <f>INDEX('Master List'!$A$3:$AW$1063,MATCH('Print List'!$A46,Statement_No,0),MATCH('Print List'!J$2,'Master List'!$A$2:$AW$2,0))</f>
        <v>0</v>
      </c>
      <c r="K46" s="135" t="str">
        <f>INDEX('Master List'!$A$3:$AW$1063,MATCH('Print List'!$A46,Statement_No,0),MATCH('Print List'!K$2,'Master List'!$A$2:$AW$2,0))</f>
        <v>Yes</v>
      </c>
      <c r="L46" s="135" t="str">
        <f>INDEX('Master List'!$A$3:$AW$1063,MATCH('Print List'!$A46,Statement_No,0),MATCH('Print List'!L$2,'Master List'!$A$2:$AW$2,0))</f>
        <v>N/A</v>
      </c>
      <c r="M46" s="135" t="str">
        <f>INDEX('Master List'!$A$3:$AW$1063,MATCH('Print List'!$A46,Statement_No,0),MATCH('Print List'!M$2,'Master List'!$A$2:$AW$2,0))</f>
        <v>P3</v>
      </c>
      <c r="N46" s="135" t="str">
        <f>INDEX('Master List'!$A$3:$AW$1063,MATCH('Print List'!$A46,Statement_No,0),MATCH('Print List'!N$2,'Master List'!$A$2:$AW$2,0))</f>
        <v>claimant provided a copy of adjudication document and transfer deed which specifies the transfer of water rights for several locations</v>
      </c>
      <c r="O46" s="135">
        <f>INDEX('Master List'!$A$3:$AW$1063,MATCH('Print List'!$A46,Statement_No,0),MATCH('Print List'!O$2,'Master List'!$A$2:$AW$2,0))</f>
        <v>0</v>
      </c>
      <c r="P46" s="135">
        <f>INDEX('Master List'!$A$3:$AW$1063,MATCH('Print List'!$A46,Statement_No,0),MATCH('Print List'!P$2,'Master List'!$A$2:$AW$2,0))</f>
        <v>0</v>
      </c>
      <c r="Q46" s="135">
        <f>INDEX('Master List'!$A$3:$AW$1063,MATCH('Print List'!$A46,Statement_No,0),MATCH('Print List'!Q$2,'Master List'!$A$2:$AW$2,0))</f>
        <v>0</v>
      </c>
      <c r="R46" s="135">
        <f>INDEX('Master List'!$A$3:$AW$1063,MATCH('Print List'!$A46,Statement_No,0),MATCH('Print List'!R$2,'Master List'!$A$2:$AW$2,0))</f>
        <v>0</v>
      </c>
      <c r="S46" s="135">
        <f>INDEX('Master List'!$A$3:$AW$1063,MATCH('Print List'!$A46,Statement_No,0),MATCH('Print List'!S$2,'Master List'!$A$2:$AW$2,0))</f>
        <v>0</v>
      </c>
      <c r="T46" s="135" t="str">
        <f>INDEX('Master List'!$A$3:$AW$1063,MATCH('Print List'!$A46,Statement_No,0),MATCH('Print List'!T$2,'Master List'!$A$2:$AW$2,0))</f>
        <v>N/A</v>
      </c>
      <c r="U46" s="135" t="str">
        <f>INDEX('Master List'!$A$3:$AW$1063,MATCH('Print List'!$A46,Statement_No,0),MATCH('Print List'!U$2,'Master List'!$A$2:$AW$2,0))</f>
        <v>P3</v>
      </c>
    </row>
    <row r="47" spans="1:21" s="16" customFormat="1" ht="45" x14ac:dyDescent="0.25">
      <c r="A47" s="135" t="s">
        <v>276</v>
      </c>
      <c r="B47" s="135" t="str">
        <f>INDEX('Master List'!$A$3:$AW$1063,MATCH('Print List'!$A47,Statement_No,0),MATCH('Print List'!B$2,'Master List'!$A$2:$AW$2,0))</f>
        <v>PACIFIC GAS AND ELECTRIC COMPANY</v>
      </c>
      <c r="C47" s="135" t="str">
        <f>INDEX('Master List'!$A$3:$AW$1063,MATCH('Print List'!$A47,Statement_No,0),MATCH('Print List'!C$2,'Master List'!$A$2:$AW$2,0))</f>
        <v>N</v>
      </c>
      <c r="D47" s="135">
        <f>INDEX('Master List'!$A$3:$AW$1063,MATCH('Print List'!$A47,Statement_No,0),MATCH('Print List'!D$2,'Master List'!$A$2:$AW$2,0))</f>
        <v>6522</v>
      </c>
      <c r="E47" s="135">
        <f>INDEX('Master List'!$A$3:$AW$1063,MATCH('Print List'!$A47,Statement_No,0),MATCH('Print List'!E$2,'Master List'!$A$2:$AW$2,0))</f>
        <v>24434</v>
      </c>
      <c r="F47" s="135" t="str">
        <f>INDEX('Master List'!$A$3:$AW$1063,MATCH('Print List'!$A47,Statement_No,0),MATCH('Print List'!F$2,'Master List'!$A$2:$AW$2,0))</f>
        <v>No</v>
      </c>
      <c r="G47" s="135" t="str">
        <f>INDEX('Master List'!$A$3:$AW$1063,MATCH('Print List'!$A47,Statement_No,0),MATCH('Print List'!G$2,'Master List'!$A$2:$AW$2,0))</f>
        <v>North Fork Willow Creek</v>
      </c>
      <c r="H47" s="135" t="str">
        <f>INDEX('Master List'!$A$3:$AW$1063,MATCH('Print List'!$A47,Statement_No,0),MATCH('Print List'!H$2,'Master List'!$A$2:$AW$2,0))</f>
        <v>Madera</v>
      </c>
      <c r="I47" s="135" t="str">
        <f>INDEX('Master List'!$A$3:$AW$1063,MATCH('Print List'!$A47,Statement_No,0),MATCH('Print List'!I$2,'Master List'!$A$2:$AW$2,0))</f>
        <v>N/A</v>
      </c>
      <c r="J47" s="135" t="str">
        <f>INDEX('Master List'!$A$3:$AW$1063,MATCH('Print List'!$A47,Statement_No,0),MATCH('Print List'!J$2,'Master List'!$A$2:$AW$2,0))</f>
        <v>We are not evaluating Pre-1914 claims at this time. A map was not made.</v>
      </c>
      <c r="K47" s="135" t="str">
        <f>INDEX('Master List'!$A$3:$AW$1063,MATCH('Print List'!$A47,Statement_No,0),MATCH('Print List'!K$2,'Master List'!$A$2:$AW$2,0))</f>
        <v>Yes</v>
      </c>
      <c r="L47" s="135" t="str">
        <f>INDEX('Master List'!$A$3:$AW$1063,MATCH('Print List'!$A47,Statement_No,0),MATCH('Print List'!L$2,'Master List'!$A$2:$AW$2,0))</f>
        <v>N/A</v>
      </c>
      <c r="M47" s="135" t="str">
        <f>INDEX('Master List'!$A$3:$AW$1063,MATCH('Print List'!$A47,Statement_No,0),MATCH('Print List'!M$2,'Master List'!$A$2:$AW$2,0))</f>
        <v>P1</v>
      </c>
      <c r="N47" s="135" t="str">
        <f>INDEX('Master List'!$A$3:$AW$1063,MATCH('Print List'!$A47,Statement_No,0),MATCH('Print List'!N$2,'Master List'!$A$2:$AW$2,0))</f>
        <v>More information needed</v>
      </c>
      <c r="O47" s="135">
        <f>INDEX('Master List'!$A$3:$AW$1063,MATCH('Print List'!$A47,Statement_No,0),MATCH('Print List'!O$2,'Master List'!$A$2:$AW$2,0))</f>
        <v>0</v>
      </c>
      <c r="P47" s="135">
        <f>INDEX('Master List'!$A$3:$AW$1063,MATCH('Print List'!$A47,Statement_No,0),MATCH('Print List'!P$2,'Master List'!$A$2:$AW$2,0))</f>
        <v>0</v>
      </c>
      <c r="Q47" s="135">
        <f>INDEX('Master List'!$A$3:$AW$1063,MATCH('Print List'!$A47,Statement_No,0),MATCH('Print List'!Q$2,'Master List'!$A$2:$AW$2,0))</f>
        <v>0</v>
      </c>
      <c r="R47" s="135">
        <f>INDEX('Master List'!$A$3:$AW$1063,MATCH('Print List'!$A47,Statement_No,0),MATCH('Print List'!R$2,'Master List'!$A$2:$AW$2,0))</f>
        <v>0</v>
      </c>
      <c r="S47" s="135">
        <f>INDEX('Master List'!$A$3:$AW$1063,MATCH('Print List'!$A47,Statement_No,0),MATCH('Print List'!S$2,'Master List'!$A$2:$AW$2,0))</f>
        <v>0</v>
      </c>
      <c r="T47" s="135" t="str">
        <f>INDEX('Master List'!$A$3:$AW$1063,MATCH('Print List'!$A47,Statement_No,0),MATCH('Print List'!T$2,'Master List'!$A$2:$AW$2,0))</f>
        <v>N/A</v>
      </c>
      <c r="U47" s="135" t="str">
        <f>INDEX('Master List'!$A$3:$AW$1063,MATCH('Print List'!$A47,Statement_No,0),MATCH('Print List'!U$2,'Master List'!$A$2:$AW$2,0))</f>
        <v>P1</v>
      </c>
    </row>
    <row r="48" spans="1:21" s="16" customFormat="1" ht="120" x14ac:dyDescent="0.25">
      <c r="A48" s="135" t="s">
        <v>281</v>
      </c>
      <c r="B48" s="135" t="str">
        <f>INDEX('Master List'!$A$3:$AW$1063,MATCH('Print List'!$A48,Statement_No,0),MATCH('Print List'!B$2,'Master List'!$A$2:$AW$2,0))</f>
        <v>KNOCH INC</v>
      </c>
      <c r="C48" s="135" t="str">
        <f>INDEX('Master List'!$A$3:$AW$1063,MATCH('Print List'!$A48,Statement_No,0),MATCH('Print List'!C$2,'Master List'!$A$2:$AW$2,0))</f>
        <v>N</v>
      </c>
      <c r="D48" s="135">
        <f>INDEX('Master List'!$A$3:$AW$1063,MATCH('Print List'!$A48,Statement_No,0),MATCH('Print List'!D$2,'Master List'!$A$2:$AW$2,0))</f>
        <v>4252.1739130434789</v>
      </c>
      <c r="E48" s="135">
        <f>INDEX('Master List'!$A$3:$AW$1063,MATCH('Print List'!$A48,Statement_No,0),MATCH('Print List'!E$2,'Master List'!$A$2:$AW$2,0))</f>
        <v>22452</v>
      </c>
      <c r="F48" s="135" t="str">
        <f>INDEX('Master List'!$A$3:$AW$1063,MATCH('Print List'!$A48,Statement_No,0),MATCH('Print List'!F$2,'Master List'!$A$2:$AW$2,0))</f>
        <v>Yes</v>
      </c>
      <c r="G48" s="135" t="str">
        <f>INDEX('Master List'!$A$3:$AW$1063,MATCH('Print List'!$A48,Statement_No,0),MATCH('Print List'!G$2,'Master List'!$A$2:$AW$2,0))</f>
        <v>Fall River</v>
      </c>
      <c r="H48" s="135" t="str">
        <f>INDEX('Master List'!$A$3:$AW$1063,MATCH('Print List'!$A48,Statement_No,0),MATCH('Print List'!H$2,'Master List'!$A$2:$AW$2,0))</f>
        <v>Shasta</v>
      </c>
      <c r="I48" s="135" t="str">
        <f>INDEX('Master List'!$A$3:$AW$1063,MATCH('Print List'!$A48,Statement_No,0),MATCH('Print List'!I$2,'Master List'!$A$2:$AW$2,0))</f>
        <v>R1</v>
      </c>
      <c r="J48" s="135" t="str">
        <f>INDEX('Master List'!$A$3:$AW$1063,MATCH('Print List'!$A48,Statement_No,0),MATCH('Print List'!J$2,'Master List'!$A$2:$AW$2,0))</f>
        <v>Approximate area of POU was plotted by georeferencing based on the provided map in page 5 of the supporting document, "WEST-#1401159-v1-S001050_Riparian_Claim_supporting_documentation.pdf". POU occupies a large area which involves non-riparian patents; however, claimant has provided documents supporting Pre-1914 claims, which need further investigation during Pre-1914 water right evaluation.</v>
      </c>
      <c r="K48" s="135" t="str">
        <f>INDEX('Master List'!$A$3:$AW$1063,MATCH('Print List'!$A48,Statement_No,0),MATCH('Print List'!K$2,'Master List'!$A$2:$AW$2,0))</f>
        <v>Yes</v>
      </c>
      <c r="L48" s="135" t="str">
        <f>INDEX('Master List'!$A$3:$AW$1063,MATCH('Print List'!$A48,Statement_No,0),MATCH('Print List'!L$2,'Master List'!$A$2:$AW$2,0))</f>
        <v>N/A</v>
      </c>
      <c r="M48" s="135" t="str">
        <f>INDEX('Master List'!$A$3:$AW$1063,MATCH('Print List'!$A48,Statement_No,0),MATCH('Print List'!M$2,'Master List'!$A$2:$AW$2,0))</f>
        <v>P2</v>
      </c>
      <c r="N48" s="135" t="str">
        <f>INDEX('Master List'!$A$3:$AW$1063,MATCH('Print List'!$A48,Statement_No,0),MATCH('Print List'!N$2,'Master List'!$A$2:$AW$2,0))</f>
        <v xml:space="preserve">Notice of appropriation were submitted. But evidence of use was unavailable. </v>
      </c>
      <c r="O48" s="135">
        <f>INDEX('Master List'!$A$3:$AW$1063,MATCH('Print List'!$A48,Statement_No,0),MATCH('Print List'!O$2,'Master List'!$A$2:$AW$2,0))</f>
        <v>0</v>
      </c>
      <c r="P48" s="135">
        <f>INDEX('Master List'!$A$3:$AW$1063,MATCH('Print List'!$A48,Statement_No,0),MATCH('Print List'!P$2,'Master List'!$A$2:$AW$2,0))</f>
        <v>0</v>
      </c>
      <c r="Q48" s="135">
        <f>INDEX('Master List'!$A$3:$AW$1063,MATCH('Print List'!$A48,Statement_No,0),MATCH('Print List'!Q$2,'Master List'!$A$2:$AW$2,0))</f>
        <v>0</v>
      </c>
      <c r="R48" s="135">
        <f>INDEX('Master List'!$A$3:$AW$1063,MATCH('Print List'!$A48,Statement_No,0),MATCH('Print List'!R$2,'Master List'!$A$2:$AW$2,0))</f>
        <v>0</v>
      </c>
      <c r="S48" s="135">
        <f>INDEX('Master List'!$A$3:$AW$1063,MATCH('Print List'!$A48,Statement_No,0),MATCH('Print List'!S$2,'Master List'!$A$2:$AW$2,0))</f>
        <v>0</v>
      </c>
      <c r="T48" s="135" t="str">
        <f>INDEX('Master List'!$A$3:$AW$1063,MATCH('Print List'!$A48,Statement_No,0),MATCH('Print List'!T$2,'Master List'!$A$2:$AW$2,0))</f>
        <v>R1</v>
      </c>
      <c r="U48" s="135" t="str">
        <f>INDEX('Master List'!$A$3:$AW$1063,MATCH('Print List'!$A48,Statement_No,0),MATCH('Print List'!U$2,'Master List'!$A$2:$AW$2,0))</f>
        <v>P2</v>
      </c>
    </row>
    <row r="49" spans="1:21" s="16" customFormat="1" ht="75" x14ac:dyDescent="0.25">
      <c r="A49" s="135" t="s">
        <v>291</v>
      </c>
      <c r="B49" s="135" t="str">
        <f>INDEX('Master List'!$A$3:$AW$1063,MATCH('Print List'!$A49,Statement_No,0),MATCH('Print List'!B$2,'Master List'!$A$2:$AW$2,0))</f>
        <v>COLUMBIA CANAL COMPANY</v>
      </c>
      <c r="C49" s="135" t="str">
        <f>INDEX('Master List'!$A$3:$AW$1063,MATCH('Print List'!$A49,Statement_No,0),MATCH('Print List'!C$2,'Master List'!$A$2:$AW$2,0))</f>
        <v>N</v>
      </c>
      <c r="D49" s="135">
        <f>INDEX('Master List'!$A$3:$AW$1063,MATCH('Print List'!$A49,Statement_No,0),MATCH('Print List'!D$2,'Master List'!$A$2:$AW$2,0))</f>
        <v>47749.333333333328</v>
      </c>
      <c r="E49" s="135">
        <f>INDEX('Master List'!$A$3:$AW$1063,MATCH('Print List'!$A49,Statement_No,0),MATCH('Print List'!E$2,'Master List'!$A$2:$AW$2,0))</f>
        <v>0</v>
      </c>
      <c r="F49" s="135" t="str">
        <f>INDEX('Master List'!$A$3:$AW$1063,MATCH('Print List'!$A49,Statement_No,0),MATCH('Print List'!F$2,'Master List'!$A$2:$AW$2,0))</f>
        <v>Yes</v>
      </c>
      <c r="G49" s="135" t="str">
        <f>INDEX('Master List'!$A$3:$AW$1063,MATCH('Print List'!$A49,Statement_No,0),MATCH('Print List'!G$2,'Master List'!$A$2:$AW$2,0))</f>
        <v>SAN JOAQUIN RIVER</v>
      </c>
      <c r="H49" s="135" t="str">
        <f>INDEX('Master List'!$A$3:$AW$1063,MATCH('Print List'!$A49,Statement_No,0),MATCH('Print List'!H$2,'Master List'!$A$2:$AW$2,0))</f>
        <v>Madera</v>
      </c>
      <c r="I49" s="135" t="str">
        <f>INDEX('Master List'!$A$3:$AW$1063,MATCH('Print List'!$A49,Statement_No,0),MATCH('Print List'!I$2,'Master List'!$A$2:$AW$2,0))</f>
        <v>R2</v>
      </c>
      <c r="J49" s="135" t="str">
        <f>INDEX('Master List'!$A$3:$AW$1063,MATCH('Print List'!$A49,Statement_No,0),MATCH('Print List'!J$2,'Master List'!$A$2:$AW$2,0))</f>
        <v>Initial Statement describes POU as 16,560 acres in nearby Township and Ranges. The year of first use was 1872. Currently reports as both riparian and pre-1914.</v>
      </c>
      <c r="K49" s="135" t="str">
        <f>INDEX('Master List'!$A$3:$AW$1063,MATCH('Print List'!$A49,Statement_No,0),MATCH('Print List'!K$2,'Master List'!$A$2:$AW$2,0))</f>
        <v>Yes</v>
      </c>
      <c r="L49" s="135" t="str">
        <f>INDEX('Master List'!$A$3:$AW$1063,MATCH('Print List'!$A49,Statement_No,0),MATCH('Print List'!L$2,'Master List'!$A$2:$AW$2,0))</f>
        <v>N/A</v>
      </c>
      <c r="M49" s="135" t="str">
        <f>INDEX('Master List'!$A$3:$AW$1063,MATCH('Print List'!$A49,Statement_No,0),MATCH('Print List'!M$2,'Master List'!$A$2:$AW$2,0))</f>
        <v>P2</v>
      </c>
      <c r="N49" s="135" t="str">
        <f>INDEX('Master List'!$A$3:$AW$1063,MATCH('Print List'!$A49,Statement_No,0),MATCH('Print List'!N$2,'Master List'!$A$2:$AW$2,0))</f>
        <v>Documents submitted state that an appropriation notice was provided on March 5, 1899. That notice was not found in the folder and should be confirmed of its existence.</v>
      </c>
      <c r="O49" s="135">
        <f>INDEX('Master List'!$A$3:$AW$1063,MATCH('Print List'!$A49,Statement_No,0),MATCH('Print List'!O$2,'Master List'!$A$2:$AW$2,0))</f>
        <v>0</v>
      </c>
      <c r="P49" s="135">
        <f>INDEX('Master List'!$A$3:$AW$1063,MATCH('Print List'!$A49,Statement_No,0),MATCH('Print List'!P$2,'Master List'!$A$2:$AW$2,0))</f>
        <v>0</v>
      </c>
      <c r="Q49" s="135">
        <f>INDEX('Master List'!$A$3:$AW$1063,MATCH('Print List'!$A49,Statement_No,0),MATCH('Print List'!Q$2,'Master List'!$A$2:$AW$2,0))</f>
        <v>0</v>
      </c>
      <c r="R49" s="135">
        <f>INDEX('Master List'!$A$3:$AW$1063,MATCH('Print List'!$A49,Statement_No,0),MATCH('Print List'!R$2,'Master List'!$A$2:$AW$2,0))</f>
        <v>0</v>
      </c>
      <c r="S49" s="135">
        <f>INDEX('Master List'!$A$3:$AW$1063,MATCH('Print List'!$A49,Statement_No,0),MATCH('Print List'!S$2,'Master List'!$A$2:$AW$2,0))</f>
        <v>0</v>
      </c>
      <c r="T49" s="135" t="str">
        <f>INDEX('Master List'!$A$3:$AW$1063,MATCH('Print List'!$A49,Statement_No,0),MATCH('Print List'!T$2,'Master List'!$A$2:$AW$2,0))</f>
        <v>R2</v>
      </c>
      <c r="U49" s="135" t="str">
        <f>INDEX('Master List'!$A$3:$AW$1063,MATCH('Print List'!$A49,Statement_No,0),MATCH('Print List'!U$2,'Master List'!$A$2:$AW$2,0))</f>
        <v>P2</v>
      </c>
    </row>
    <row r="50" spans="1:21" s="16" customFormat="1" ht="30" x14ac:dyDescent="0.25">
      <c r="A50" s="135" t="s">
        <v>294</v>
      </c>
      <c r="B50" s="135" t="str">
        <f>INDEX('Master List'!$A$3:$AW$1063,MATCH('Print List'!$A50,Statement_No,0),MATCH('Print List'!B$2,'Master List'!$A$2:$AW$2,0))</f>
        <v>SAN LUIS CANAL COMPANY</v>
      </c>
      <c r="C50" s="135" t="str">
        <f>INDEX('Master List'!$A$3:$AW$1063,MATCH('Print List'!$A50,Statement_No,0),MATCH('Print List'!C$2,'Master List'!$A$2:$AW$2,0))</f>
        <v>N</v>
      </c>
      <c r="D50" s="135">
        <f>INDEX('Master List'!$A$3:$AW$1063,MATCH('Print List'!$A50,Statement_No,0),MATCH('Print List'!D$2,'Master List'!$A$2:$AW$2,0))</f>
        <v>113459</v>
      </c>
      <c r="E50" s="135">
        <f>INDEX('Master List'!$A$3:$AW$1063,MATCH('Print List'!$A50,Statement_No,0),MATCH('Print List'!E$2,'Master List'!$A$2:$AW$2,0))</f>
        <v>0</v>
      </c>
      <c r="F50" s="135" t="str">
        <f>INDEX('Master List'!$A$3:$AW$1063,MATCH('Print List'!$A50,Statement_No,0),MATCH('Print List'!F$2,'Master List'!$A$2:$AW$2,0))</f>
        <v>Yes</v>
      </c>
      <c r="G50" s="135" t="str">
        <f>INDEX('Master List'!$A$3:$AW$1063,MATCH('Print List'!$A50,Statement_No,0),MATCH('Print List'!G$2,'Master List'!$A$2:$AW$2,0))</f>
        <v>Sack Dam- Mendota Dam</v>
      </c>
      <c r="H50" s="135" t="str">
        <f>INDEX('Master List'!$A$3:$AW$1063,MATCH('Print List'!$A50,Statement_No,0),MATCH('Print List'!H$2,'Master List'!$A$2:$AW$2,0))</f>
        <v>Fresno</v>
      </c>
      <c r="I50" s="135" t="str">
        <f>INDEX('Master List'!$A$3:$AW$1063,MATCH('Print List'!$A50,Statement_No,0),MATCH('Print List'!I$2,'Master List'!$A$2:$AW$2,0))</f>
        <v>R1</v>
      </c>
      <c r="J50" s="135" t="str">
        <f>INDEX('Master List'!$A$3:$AW$1063,MATCH('Print List'!$A50,Statement_No,0),MATCH('Print List'!J$2,'Master List'!$A$2:$AW$2,0))</f>
        <v>POU was not specified. More information is needed</v>
      </c>
      <c r="K50" s="135" t="str">
        <f>INDEX('Master List'!$A$3:$AW$1063,MATCH('Print List'!$A50,Statement_No,0),MATCH('Print List'!K$2,'Master List'!$A$2:$AW$2,0))</f>
        <v>Yes</v>
      </c>
      <c r="L50" s="135" t="str">
        <f>INDEX('Master List'!$A$3:$AW$1063,MATCH('Print List'!$A50,Statement_No,0),MATCH('Print List'!L$2,'Master List'!$A$2:$AW$2,0))</f>
        <v>N/A</v>
      </c>
      <c r="M50" s="135" t="str">
        <f>INDEX('Master List'!$A$3:$AW$1063,MATCH('Print List'!$A50,Statement_No,0),MATCH('Print List'!M$2,'Master List'!$A$2:$AW$2,0))</f>
        <v>P1</v>
      </c>
      <c r="N50" s="135" t="str">
        <f>INDEX('Master List'!$A$3:$AW$1063,MATCH('Print List'!$A50,Statement_No,0),MATCH('Print List'!N$2,'Master List'!$A$2:$AW$2,0))</f>
        <v>No documentation provided for Pre-1914</v>
      </c>
      <c r="O50" s="135">
        <f>INDEX('Master List'!$A$3:$AW$1063,MATCH('Print List'!$A50,Statement_No,0),MATCH('Print List'!O$2,'Master List'!$A$2:$AW$2,0))</f>
        <v>0</v>
      </c>
      <c r="P50" s="135">
        <f>INDEX('Master List'!$A$3:$AW$1063,MATCH('Print List'!$A50,Statement_No,0),MATCH('Print List'!P$2,'Master List'!$A$2:$AW$2,0))</f>
        <v>0</v>
      </c>
      <c r="Q50" s="135">
        <f>INDEX('Master List'!$A$3:$AW$1063,MATCH('Print List'!$A50,Statement_No,0),MATCH('Print List'!Q$2,'Master List'!$A$2:$AW$2,0))</f>
        <v>0</v>
      </c>
      <c r="R50" s="135">
        <f>INDEX('Master List'!$A$3:$AW$1063,MATCH('Print List'!$A50,Statement_No,0),MATCH('Print List'!R$2,'Master List'!$A$2:$AW$2,0))</f>
        <v>0</v>
      </c>
      <c r="S50" s="135">
        <f>INDEX('Master List'!$A$3:$AW$1063,MATCH('Print List'!$A50,Statement_No,0),MATCH('Print List'!S$2,'Master List'!$A$2:$AW$2,0))</f>
        <v>0</v>
      </c>
      <c r="T50" s="135" t="str">
        <f>INDEX('Master List'!$A$3:$AW$1063,MATCH('Print List'!$A50,Statement_No,0),MATCH('Print List'!T$2,'Master List'!$A$2:$AW$2,0))</f>
        <v>R1</v>
      </c>
      <c r="U50" s="135" t="str">
        <f>INDEX('Master List'!$A$3:$AW$1063,MATCH('Print List'!$A50,Statement_No,0),MATCH('Print List'!U$2,'Master List'!$A$2:$AW$2,0))</f>
        <v>P1</v>
      </c>
    </row>
    <row r="51" spans="1:21" s="16" customFormat="1" ht="45" x14ac:dyDescent="0.25">
      <c r="A51" s="135" t="s">
        <v>298</v>
      </c>
      <c r="B51" s="135" t="str">
        <f>INDEX('Master List'!$A$3:$AW$1063,MATCH('Print List'!$A51,Statement_No,0),MATCH('Print List'!B$2,'Master List'!$A$2:$AW$2,0))</f>
        <v>FIREBAUGH CANAL COMPANY</v>
      </c>
      <c r="C51" s="135" t="str">
        <f>INDEX('Master List'!$A$3:$AW$1063,MATCH('Print List'!$A51,Statement_No,0),MATCH('Print List'!C$2,'Master List'!$A$2:$AW$2,0))</f>
        <v>N</v>
      </c>
      <c r="D51" s="135">
        <f>INDEX('Master List'!$A$3:$AW$1063,MATCH('Print List'!$A51,Statement_No,0),MATCH('Print List'!D$2,'Master List'!$A$2:$AW$2,0))</f>
        <v>56168.333333333336</v>
      </c>
      <c r="E51" s="135">
        <f>INDEX('Master List'!$A$3:$AW$1063,MATCH('Print List'!$A51,Statement_No,0),MATCH('Print List'!E$2,'Master List'!$A$2:$AW$2,0))</f>
        <v>0</v>
      </c>
      <c r="F51" s="135" t="str">
        <f>INDEX('Master List'!$A$3:$AW$1063,MATCH('Print List'!$A51,Statement_No,0),MATCH('Print List'!F$2,'Master List'!$A$2:$AW$2,0))</f>
        <v>No</v>
      </c>
      <c r="G51" s="135" t="str">
        <f>INDEX('Master List'!$A$3:$AW$1063,MATCH('Print List'!$A51,Statement_No,0),MATCH('Print List'!G$2,'Master List'!$A$2:$AW$2,0))</f>
        <v>MENDOTA POOL</v>
      </c>
      <c r="H51" s="135" t="str">
        <f>INDEX('Master List'!$A$3:$AW$1063,MATCH('Print List'!$A51,Statement_No,0),MATCH('Print List'!H$2,'Master List'!$A$2:$AW$2,0))</f>
        <v>Fresno</v>
      </c>
      <c r="I51" s="135" t="str">
        <f>INDEX('Master List'!$A$3:$AW$1063,MATCH('Print List'!$A51,Statement_No,0),MATCH('Print List'!I$2,'Master List'!$A$2:$AW$2,0))</f>
        <v>R1</v>
      </c>
      <c r="J51" s="135" t="str">
        <f>INDEX('Master List'!$A$3:$AW$1063,MATCH('Print List'!$A51,Statement_No,0),MATCH('Print List'!J$2,'Master List'!$A$2:$AW$2,0))</f>
        <v>SSWDU states claim is from exchange contract, not riparian or pre-14, category based on original review comments</v>
      </c>
      <c r="K51" s="135" t="str">
        <f>INDEX('Master List'!$A$3:$AW$1063,MATCH('Print List'!$A51,Statement_No,0),MATCH('Print List'!K$2,'Master List'!$A$2:$AW$2,0))</f>
        <v>no</v>
      </c>
      <c r="L51" s="135" t="str">
        <f>INDEX('Master List'!$A$3:$AW$1063,MATCH('Print List'!$A51,Statement_No,0),MATCH('Print List'!L$2,'Master List'!$A$2:$AW$2,0))</f>
        <v>N/A</v>
      </c>
      <c r="M51" s="135" t="str">
        <f>INDEX('Master List'!$A$3:$AW$1063,MATCH('Print List'!$A51,Statement_No,0),MATCH('Print List'!M$2,'Master List'!$A$2:$AW$2,0))</f>
        <v>N/A</v>
      </c>
      <c r="N51" s="135" t="str">
        <f>INDEX('Master List'!$A$3:$AW$1063,MATCH('Print List'!$A51,Statement_No,0),MATCH('Print List'!N$2,'Master List'!$A$2:$AW$2,0))</f>
        <v>N/A</v>
      </c>
      <c r="O51" s="135">
        <f>INDEX('Master List'!$A$3:$AW$1063,MATCH('Print List'!$A51,Statement_No,0),MATCH('Print List'!O$2,'Master List'!$A$2:$AW$2,0))</f>
        <v>0</v>
      </c>
      <c r="P51" s="135">
        <f>INDEX('Master List'!$A$3:$AW$1063,MATCH('Print List'!$A51,Statement_No,0),MATCH('Print List'!P$2,'Master List'!$A$2:$AW$2,0))</f>
        <v>0</v>
      </c>
      <c r="Q51" s="135">
        <f>INDEX('Master List'!$A$3:$AW$1063,MATCH('Print List'!$A51,Statement_No,0),MATCH('Print List'!Q$2,'Master List'!$A$2:$AW$2,0))</f>
        <v>0</v>
      </c>
      <c r="R51" s="135">
        <f>INDEX('Master List'!$A$3:$AW$1063,MATCH('Print List'!$A51,Statement_No,0),MATCH('Print List'!R$2,'Master List'!$A$2:$AW$2,0))</f>
        <v>0</v>
      </c>
      <c r="S51" s="135">
        <f>INDEX('Master List'!$A$3:$AW$1063,MATCH('Print List'!$A51,Statement_No,0),MATCH('Print List'!S$2,'Master List'!$A$2:$AW$2,0))</f>
        <v>0</v>
      </c>
      <c r="T51" s="135" t="str">
        <f>INDEX('Master List'!$A$3:$AW$1063,MATCH('Print List'!$A51,Statement_No,0),MATCH('Print List'!T$2,'Master List'!$A$2:$AW$2,0))</f>
        <v>R1</v>
      </c>
      <c r="U51" s="135" t="str">
        <f>INDEX('Master List'!$A$3:$AW$1063,MATCH('Print List'!$A51,Statement_No,0),MATCH('Print List'!U$2,'Master List'!$A$2:$AW$2,0))</f>
        <v>N/A</v>
      </c>
    </row>
    <row r="52" spans="1:21" s="16" customFormat="1" ht="240" x14ac:dyDescent="0.25">
      <c r="A52" s="135" t="s">
        <v>302</v>
      </c>
      <c r="B52" s="135" t="str">
        <f>INDEX('Master List'!$A$3:$AW$1063,MATCH('Print List'!$A52,Statement_No,0),MATCH('Print List'!B$2,'Master List'!$A$2:$AW$2,0))</f>
        <v>ERNEST A DIXON</v>
      </c>
      <c r="C52" s="135" t="str">
        <f>INDEX('Master List'!$A$3:$AW$1063,MATCH('Print List'!$A52,Statement_No,0),MATCH('Print List'!C$2,'Master List'!$A$2:$AW$2,0))</f>
        <v>Y</v>
      </c>
      <c r="D52" s="135">
        <f>INDEX('Master List'!$A$3:$AW$1063,MATCH('Print List'!$A52,Statement_No,0),MATCH('Print List'!D$2,'Master List'!$A$2:$AW$2,0))</f>
        <v>450</v>
      </c>
      <c r="E52" s="135">
        <f>INDEX('Master List'!$A$3:$AW$1063,MATCH('Print List'!$A52,Statement_No,0),MATCH('Print List'!E$2,'Master List'!$A$2:$AW$2,0))</f>
        <v>0</v>
      </c>
      <c r="F52" s="135" t="str">
        <f>INDEX('Master List'!$A$3:$AW$1063,MATCH('Print List'!$A52,Statement_No,0),MATCH('Print List'!F$2,'Master List'!$A$2:$AW$2,0))</f>
        <v>Yes</v>
      </c>
      <c r="G52" s="135" t="str">
        <f>INDEX('Master List'!$A$3:$AW$1063,MATCH('Print List'!$A52,Statement_No,0),MATCH('Print List'!G$2,'Master List'!$A$2:$AW$2,0))</f>
        <v>MOKELUMNE RIVER</v>
      </c>
      <c r="H52" s="135" t="str">
        <f>INDEX('Master List'!$A$3:$AW$1063,MATCH('Print List'!$A52,Statement_No,0),MATCH('Print List'!H$2,'Master List'!$A$2:$AW$2,0))</f>
        <v>San Joaquin</v>
      </c>
      <c r="I52" s="135" t="str">
        <f>INDEX('Master List'!$A$3:$AW$1063,MATCH('Print List'!$A52,Statement_No,0),MATCH('Print List'!I$2,'Master List'!$A$2:$AW$2,0))</f>
        <v>R2</v>
      </c>
      <c r="J52" s="135" t="str">
        <f>INDEX('Master List'!$A$3:$AW$1063,MATCH('Print List'!$A52,Statement_No,0),MATCH('Print List'!J$2,'Master List'!$A$2:$AW$2,0))</f>
        <v>POU is not explicitly defined. More information regarding POU is needed.</v>
      </c>
      <c r="K52" s="135" t="str">
        <f>INDEX('Master List'!$A$3:$AW$1063,MATCH('Print List'!$A52,Statement_No,0),MATCH('Print List'!K$2,'Master List'!$A$2:$AW$2,0))</f>
        <v>Yes</v>
      </c>
      <c r="L52" s="135" t="str">
        <f>INDEX('Master List'!$A$3:$AW$1063,MATCH('Print List'!$A52,Statement_No,0),MATCH('Print List'!L$2,'Master List'!$A$2:$AW$2,0))</f>
        <v>N/A</v>
      </c>
      <c r="M52" s="135" t="str">
        <f>INDEX('Master List'!$A$3:$AW$1063,MATCH('Print List'!$A52,Statement_No,0),MATCH('Print List'!M$2,'Master List'!$A$2:$AW$2,0))</f>
        <v>P1</v>
      </c>
      <c r="N52" s="135" t="str">
        <f>INDEX('Master List'!$A$3:$AW$1063,MATCH('Print List'!$A52,Statement_No,0),MATCH('Print List'!N$2,'Master List'!$A$2:$AW$2,0))</f>
        <v>More information is needed.</v>
      </c>
      <c r="O52" s="135" t="str">
        <f>INDEX('Master List'!$A$3:$AW$1063,MATCH('Print List'!$A52,Statement_No,0),MATCH('Print List'!O$2,'Master List'!$A$2:$AW$2,0))</f>
        <v>North Delta Water Agency</v>
      </c>
      <c r="P52" s="135" t="str">
        <f>INDEX('Master List'!$A$3:$AW$1063,MATCH('Print List'!$A52,Statement_No,0),MATCH('Print List'!P$2,'Master List'!$A$2:$AW$2,0))</f>
        <v>R4</v>
      </c>
      <c r="Q52" s="135" t="str">
        <f>INDEX('Master List'!$A$3:$AW$1063,MATCH('Print List'!$A52,Statement_No,0),MATCH('Print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2" s="135" t="str">
        <f>INDEX('Master List'!$A$3:$AW$1063,MATCH('Print List'!$A52,Statement_No,0),MATCH('Print List'!R$2,'Master List'!$A$2:$AW$2,0))</f>
        <v>P4</v>
      </c>
      <c r="S52" s="135" t="str">
        <f>INDEX('Master List'!$A$3:$AW$1063,MATCH('Print List'!$A52,Statement_No,0),MATCH('Print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2" s="135" t="str">
        <f>INDEX('Master List'!$A$3:$AW$1063,MATCH('Print List'!$A52,Statement_No,0),MATCH('Print List'!T$2,'Master List'!$A$2:$AW$2,0))</f>
        <v>R4</v>
      </c>
      <c r="U52" s="135" t="str">
        <f>INDEX('Master List'!$A$3:$AW$1063,MATCH('Print List'!$A52,Statement_No,0),MATCH('Print List'!U$2,'Master List'!$A$2:$AW$2,0))</f>
        <v>P4</v>
      </c>
    </row>
    <row r="53" spans="1:21" s="16" customFormat="1" x14ac:dyDescent="0.25">
      <c r="A53" s="135" t="s">
        <v>311</v>
      </c>
      <c r="B53" s="135" t="str">
        <f>INDEX('Master List'!$A$3:$AW$1063,MATCH('Print List'!$A53,Statement_No,0),MATCH('Print List'!B$2,'Master List'!$A$2:$AW$2,0))</f>
        <v>KELSEY RANCH LP</v>
      </c>
      <c r="C53" s="135" t="str">
        <f>INDEX('Master List'!$A$3:$AW$1063,MATCH('Print List'!$A53,Statement_No,0),MATCH('Print List'!C$2,'Master List'!$A$2:$AW$2,0))</f>
        <v>N</v>
      </c>
      <c r="D53" s="135">
        <f>INDEX('Master List'!$A$3:$AW$1063,MATCH('Print List'!$A53,Statement_No,0),MATCH('Print List'!D$2,'Master List'!$A$2:$AW$2,0))</f>
        <v>3997.5066666666662</v>
      </c>
      <c r="E53" s="135">
        <f>INDEX('Master List'!$A$3:$AW$1063,MATCH('Print List'!$A53,Statement_No,0),MATCH('Print List'!E$2,'Master List'!$A$2:$AW$2,0))</f>
        <v>2204.8000000000002</v>
      </c>
      <c r="F53" s="135" t="str">
        <f>INDEX('Master List'!$A$3:$AW$1063,MATCH('Print List'!$A53,Statement_No,0),MATCH('Print List'!F$2,'Master List'!$A$2:$AW$2,0))</f>
        <v>No</v>
      </c>
      <c r="G53" s="135" t="str">
        <f>INDEX('Master List'!$A$3:$AW$1063,MATCH('Print List'!$A53,Statement_No,0),MATCH('Print List'!G$2,'Master List'!$A$2:$AW$2,0))</f>
        <v>MERCED RIVER</v>
      </c>
      <c r="H53" s="135" t="str">
        <f>INDEX('Master List'!$A$3:$AW$1063,MATCH('Print List'!$A53,Statement_No,0),MATCH('Print List'!H$2,'Master List'!$A$2:$AW$2,0))</f>
        <v>Merced</v>
      </c>
      <c r="I53" s="135" t="str">
        <f>INDEX('Master List'!$A$3:$AW$1063,MATCH('Print List'!$A53,Statement_No,0),MATCH('Print List'!I$2,'Master List'!$A$2:$AW$2,0))</f>
        <v>N/A</v>
      </c>
      <c r="J53" s="135">
        <f>INDEX('Master List'!$A$3:$AW$1063,MATCH('Print List'!$A53,Statement_No,0),MATCH('Print List'!J$2,'Master List'!$A$2:$AW$2,0))</f>
        <v>0</v>
      </c>
      <c r="K53" s="135" t="str">
        <f>INDEX('Master List'!$A$3:$AW$1063,MATCH('Print List'!$A53,Statement_No,0),MATCH('Print List'!K$2,'Master List'!$A$2:$AW$2,0))</f>
        <v>Yes</v>
      </c>
      <c r="L53" s="135" t="str">
        <f>INDEX('Master List'!$A$3:$AW$1063,MATCH('Print List'!$A53,Statement_No,0),MATCH('Print List'!L$2,'Master List'!$A$2:$AW$2,0))</f>
        <v>N/A</v>
      </c>
      <c r="M53" s="135" t="str">
        <f>INDEX('Master List'!$A$3:$AW$1063,MATCH('Print List'!$A53,Statement_No,0),MATCH('Print List'!M$2,'Master List'!$A$2:$AW$2,0))</f>
        <v>P3</v>
      </c>
      <c r="N53" s="135" t="str">
        <f>INDEX('Master List'!$A$3:$AW$1063,MATCH('Print List'!$A53,Statement_No,0),MATCH('Print List'!N$2,'Master List'!$A$2:$AW$2,0))</f>
        <v>Water use detailed since 1859</v>
      </c>
      <c r="O53" s="135">
        <f>INDEX('Master List'!$A$3:$AW$1063,MATCH('Print List'!$A53,Statement_No,0),MATCH('Print List'!O$2,'Master List'!$A$2:$AW$2,0))</f>
        <v>0</v>
      </c>
      <c r="P53" s="135">
        <f>INDEX('Master List'!$A$3:$AW$1063,MATCH('Print List'!$A53,Statement_No,0),MATCH('Print List'!P$2,'Master List'!$A$2:$AW$2,0))</f>
        <v>0</v>
      </c>
      <c r="Q53" s="135">
        <f>INDEX('Master List'!$A$3:$AW$1063,MATCH('Print List'!$A53,Statement_No,0),MATCH('Print List'!Q$2,'Master List'!$A$2:$AW$2,0))</f>
        <v>0</v>
      </c>
      <c r="R53" s="135">
        <f>INDEX('Master List'!$A$3:$AW$1063,MATCH('Print List'!$A53,Statement_No,0),MATCH('Print List'!R$2,'Master List'!$A$2:$AW$2,0))</f>
        <v>0</v>
      </c>
      <c r="S53" s="135">
        <f>INDEX('Master List'!$A$3:$AW$1063,MATCH('Print List'!$A53,Statement_No,0),MATCH('Print List'!S$2,'Master List'!$A$2:$AW$2,0))</f>
        <v>0</v>
      </c>
      <c r="T53" s="135" t="str">
        <f>INDEX('Master List'!$A$3:$AW$1063,MATCH('Print List'!$A53,Statement_No,0),MATCH('Print List'!T$2,'Master List'!$A$2:$AW$2,0))</f>
        <v>N/A</v>
      </c>
      <c r="U53" s="135" t="str">
        <f>INDEX('Master List'!$A$3:$AW$1063,MATCH('Print List'!$A53,Statement_No,0),MATCH('Print List'!U$2,'Master List'!$A$2:$AW$2,0))</f>
        <v>P3</v>
      </c>
    </row>
    <row r="54" spans="1:21" s="16" customFormat="1" ht="30" x14ac:dyDescent="0.25">
      <c r="A54" s="135" t="s">
        <v>317</v>
      </c>
      <c r="B54" s="135" t="str">
        <f>INDEX('Master List'!$A$3:$AW$1063,MATCH('Print List'!$A54,Statement_No,0),MATCH('Print List'!B$2,'Master List'!$A$2:$AW$2,0))</f>
        <v>BIDWELL RANCHES INC</v>
      </c>
      <c r="C54" s="135" t="str">
        <f>INDEX('Master List'!$A$3:$AW$1063,MATCH('Print List'!$A54,Statement_No,0),MATCH('Print List'!C$2,'Master List'!$A$2:$AW$2,0))</f>
        <v>N</v>
      </c>
      <c r="D54" s="135">
        <f>INDEX('Master List'!$A$3:$AW$1063,MATCH('Print List'!$A54,Statement_No,0),MATCH('Print List'!D$2,'Master List'!$A$2:$AW$2,0))</f>
        <v>6802.5</v>
      </c>
      <c r="E54" s="135">
        <f>INDEX('Master List'!$A$3:$AW$1063,MATCH('Print List'!$A54,Statement_No,0),MATCH('Print List'!E$2,'Master List'!$A$2:$AW$2,0))</f>
        <v>34719</v>
      </c>
      <c r="F54" s="135" t="str">
        <f>INDEX('Master List'!$A$3:$AW$1063,MATCH('Print List'!$A54,Statement_No,0),MATCH('Print List'!F$2,'Master List'!$A$2:$AW$2,0))</f>
        <v>Yes</v>
      </c>
      <c r="G54" s="135" t="str">
        <f>INDEX('Master List'!$A$3:$AW$1063,MATCH('Print List'!$A54,Statement_No,0),MATCH('Print List'!G$2,'Master List'!$A$2:$AW$2,0))</f>
        <v>Lost Creek</v>
      </c>
      <c r="H54" s="135" t="str">
        <f>INDEX('Master List'!$A$3:$AW$1063,MATCH('Print List'!$A54,Statement_No,0),MATCH('Print List'!H$2,'Master List'!$A$2:$AW$2,0))</f>
        <v>Shasta</v>
      </c>
      <c r="I54" s="135" t="str">
        <f>INDEX('Master List'!$A$3:$AW$1063,MATCH('Print List'!$A54,Statement_No,0),MATCH('Print List'!I$2,'Master List'!$A$2:$AW$2,0))</f>
        <v>R3</v>
      </c>
      <c r="J54" s="135" t="str">
        <f>INDEX('Master List'!$A$3:$AW$1063,MATCH('Print List'!$A54,Statement_No,0),MATCH('Print List'!J$2,'Master List'!$A$2:$AW$2,0))</f>
        <v>This statement originally claimed Pre-1914 and started to claim riparian in 2014.</v>
      </c>
      <c r="K54" s="135" t="str">
        <f>INDEX('Master List'!$A$3:$AW$1063,MATCH('Print List'!$A54,Statement_No,0),MATCH('Print List'!K$2,'Master List'!$A$2:$AW$2,0))</f>
        <v>Yes</v>
      </c>
      <c r="L54" s="135" t="str">
        <f>INDEX('Master List'!$A$3:$AW$1063,MATCH('Print List'!$A54,Statement_No,0),MATCH('Print List'!L$2,'Master List'!$A$2:$AW$2,0))</f>
        <v>N/A</v>
      </c>
      <c r="M54" s="135" t="str">
        <f>INDEX('Master List'!$A$3:$AW$1063,MATCH('Print List'!$A54,Statement_No,0),MATCH('Print List'!M$2,'Master List'!$A$2:$AW$2,0))</f>
        <v>P2</v>
      </c>
      <c r="N54" s="135" t="str">
        <f>INDEX('Master List'!$A$3:$AW$1063,MATCH('Print List'!$A54,Statement_No,0),MATCH('Print List'!N$2,'Master List'!$A$2:$AW$2,0))</f>
        <v xml:space="preserve">Some Pre-14 information was given but not </v>
      </c>
      <c r="O54" s="135">
        <f>INDEX('Master List'!$A$3:$AW$1063,MATCH('Print List'!$A54,Statement_No,0),MATCH('Print List'!O$2,'Master List'!$A$2:$AW$2,0))</f>
        <v>0</v>
      </c>
      <c r="P54" s="135">
        <f>INDEX('Master List'!$A$3:$AW$1063,MATCH('Print List'!$A54,Statement_No,0),MATCH('Print List'!P$2,'Master List'!$A$2:$AW$2,0))</f>
        <v>0</v>
      </c>
      <c r="Q54" s="135">
        <f>INDEX('Master List'!$A$3:$AW$1063,MATCH('Print List'!$A54,Statement_No,0),MATCH('Print List'!Q$2,'Master List'!$A$2:$AW$2,0))</f>
        <v>0</v>
      </c>
      <c r="R54" s="135">
        <f>INDEX('Master List'!$A$3:$AW$1063,MATCH('Print List'!$A54,Statement_No,0),MATCH('Print List'!R$2,'Master List'!$A$2:$AW$2,0))</f>
        <v>0</v>
      </c>
      <c r="S54" s="135">
        <f>INDEX('Master List'!$A$3:$AW$1063,MATCH('Print List'!$A54,Statement_No,0),MATCH('Print List'!S$2,'Master List'!$A$2:$AW$2,0))</f>
        <v>0</v>
      </c>
      <c r="T54" s="135" t="str">
        <f>INDEX('Master List'!$A$3:$AW$1063,MATCH('Print List'!$A54,Statement_No,0),MATCH('Print List'!T$2,'Master List'!$A$2:$AW$2,0))</f>
        <v>R3</v>
      </c>
      <c r="U54" s="135" t="str">
        <f>INDEX('Master List'!$A$3:$AW$1063,MATCH('Print List'!$A54,Statement_No,0),MATCH('Print List'!U$2,'Master List'!$A$2:$AW$2,0))</f>
        <v>P2</v>
      </c>
    </row>
    <row r="55" spans="1:21" s="16" customFormat="1" ht="240" x14ac:dyDescent="0.25">
      <c r="A55" s="135" t="s">
        <v>322</v>
      </c>
      <c r="B55" s="135" t="str">
        <f>INDEX('Master List'!$A$3:$AW$1063,MATCH('Print List'!$A55,Statement_No,0),MATCH('Print List'!B$2,'Master List'!$A$2:$AW$2,0))</f>
        <v>THOMPSON &amp; FOLGER CO</v>
      </c>
      <c r="C55" s="135" t="str">
        <f>INDEX('Master List'!$A$3:$AW$1063,MATCH('Print List'!$A55,Statement_No,0),MATCH('Print List'!C$2,'Master List'!$A$2:$AW$2,0))</f>
        <v>Y</v>
      </c>
      <c r="D55" s="135">
        <f>INDEX('Master List'!$A$3:$AW$1063,MATCH('Print List'!$A55,Statement_No,0),MATCH('Print List'!D$2,'Master List'!$A$2:$AW$2,0))</f>
        <v>3740</v>
      </c>
      <c r="E55" s="135">
        <f>INDEX('Master List'!$A$3:$AW$1063,MATCH('Print List'!$A55,Statement_No,0),MATCH('Print List'!E$2,'Master List'!$A$2:$AW$2,0))</f>
        <v>2604</v>
      </c>
      <c r="F55" s="135" t="str">
        <f>INDEX('Master List'!$A$3:$AW$1063,MATCH('Print List'!$A55,Statement_No,0),MATCH('Print List'!F$2,'Master List'!$A$2:$AW$2,0))</f>
        <v>Yes</v>
      </c>
      <c r="G55" s="135" t="str">
        <f>INDEX('Master List'!$A$3:$AW$1063,MATCH('Print List'!$A55,Statement_No,0),MATCH('Print List'!G$2,'Master List'!$A$2:$AW$2,0))</f>
        <v>Hog Slough</v>
      </c>
      <c r="H55" s="135" t="str">
        <f>INDEX('Master List'!$A$3:$AW$1063,MATCH('Print List'!$A55,Statement_No,0),MATCH('Print List'!H$2,'Master List'!$A$2:$AW$2,0))</f>
        <v>San Joaquin</v>
      </c>
      <c r="I55" s="135" t="str">
        <f>INDEX('Master List'!$A$3:$AW$1063,MATCH('Print List'!$A55,Statement_No,0),MATCH('Print List'!I$2,'Master List'!$A$2:$AW$2,0))</f>
        <v>R1</v>
      </c>
      <c r="J55" s="135" t="str">
        <f>INDEX('Master List'!$A$3:$AW$1063,MATCH('Print List'!$A55,Statement_No,0),MATCH('Print List'!J$2,'Master List'!$A$2:$AW$2,0))</f>
        <v>POU found from ParcelQuest</v>
      </c>
      <c r="K55" s="135" t="str">
        <f>INDEX('Master List'!$A$3:$AW$1063,MATCH('Print List'!$A55,Statement_No,0),MATCH('Print List'!K$2,'Master List'!$A$2:$AW$2,0))</f>
        <v>Yes</v>
      </c>
      <c r="L55" s="135" t="str">
        <f>INDEX('Master List'!$A$3:$AW$1063,MATCH('Print List'!$A55,Statement_No,0),MATCH('Print List'!L$2,'Master List'!$A$2:$AW$2,0))</f>
        <v>N/A</v>
      </c>
      <c r="M55" s="135" t="str">
        <f>INDEX('Master List'!$A$3:$AW$1063,MATCH('Print List'!$A55,Statement_No,0),MATCH('Print List'!M$2,'Master List'!$A$2:$AW$2,0))</f>
        <v>P1</v>
      </c>
      <c r="N55" s="135" t="str">
        <f>INDEX('Master List'!$A$3:$AW$1063,MATCH('Print List'!$A55,Statement_No,0),MATCH('Print List'!N$2,'Master List'!$A$2:$AW$2,0))</f>
        <v>No supporting document for Pre-1914 right was submitted. Need more info.</v>
      </c>
      <c r="O55" s="135" t="str">
        <f>INDEX('Master List'!$A$3:$AW$1063,MATCH('Print List'!$A55,Statement_No,0),MATCH('Print List'!O$2,'Master List'!$A$2:$AW$2,0))</f>
        <v>North Delta Water Agency</v>
      </c>
      <c r="P55" s="135" t="str">
        <f>INDEX('Master List'!$A$3:$AW$1063,MATCH('Print List'!$A55,Statement_No,0),MATCH('Print List'!P$2,'Master List'!$A$2:$AW$2,0))</f>
        <v>R4</v>
      </c>
      <c r="Q55" s="135" t="str">
        <f>INDEX('Master List'!$A$3:$AW$1063,MATCH('Print List'!$A55,Statement_No,0),MATCH('Print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5" s="135" t="str">
        <f>INDEX('Master List'!$A$3:$AW$1063,MATCH('Print List'!$A55,Statement_No,0),MATCH('Print List'!R$2,'Master List'!$A$2:$AW$2,0))</f>
        <v>P4</v>
      </c>
      <c r="S55" s="135" t="str">
        <f>INDEX('Master List'!$A$3:$AW$1063,MATCH('Print List'!$A55,Statement_No,0),MATCH('Print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5" s="135" t="str">
        <f>INDEX('Master List'!$A$3:$AW$1063,MATCH('Print List'!$A55,Statement_No,0),MATCH('Print List'!T$2,'Master List'!$A$2:$AW$2,0))</f>
        <v>R4</v>
      </c>
      <c r="U55" s="135" t="str">
        <f>INDEX('Master List'!$A$3:$AW$1063,MATCH('Print List'!$A55,Statement_No,0),MATCH('Print List'!U$2,'Master List'!$A$2:$AW$2,0))</f>
        <v>P4</v>
      </c>
    </row>
    <row r="56" spans="1:21" s="16" customFormat="1" ht="240" x14ac:dyDescent="0.25">
      <c r="A56" s="136" t="s">
        <v>329</v>
      </c>
      <c r="B56" s="135" t="str">
        <f>INDEX('Master List'!$A$3:$AW$1063,MATCH('Print List'!$A56,Statement_No,0),MATCH('Print List'!B$2,'Master List'!$A$2:$AW$2,0))</f>
        <v>A &amp; M PYLMAN FARMS</v>
      </c>
      <c r="C56" s="135" t="str">
        <f>INDEX('Master List'!$A$3:$AW$1063,MATCH('Print List'!$A56,Statement_No,0),MATCH('Print List'!C$2,'Master List'!$A$2:$AW$2,0))</f>
        <v>Y</v>
      </c>
      <c r="D56" s="135">
        <f>INDEX('Master List'!$A$3:$AW$1063,MATCH('Print List'!$A56,Statement_No,0),MATCH('Print List'!D$2,'Master List'!$A$2:$AW$2,0))</f>
        <v>376</v>
      </c>
      <c r="E56" s="135">
        <f>INDEX('Master List'!$A$3:$AW$1063,MATCH('Print List'!$A56,Statement_No,0),MATCH('Print List'!E$2,'Master List'!$A$2:$AW$2,0))</f>
        <v>0</v>
      </c>
      <c r="F56" s="135" t="str">
        <f>INDEX('Master List'!$A$3:$AW$1063,MATCH('Print List'!$A56,Statement_No,0),MATCH('Print List'!F$2,'Master List'!$A$2:$AW$2,0))</f>
        <v>Yes</v>
      </c>
      <c r="G56" s="135" t="str">
        <f>INDEX('Master List'!$A$3:$AW$1063,MATCH('Print List'!$A56,Statement_No,0),MATCH('Print List'!G$2,'Master List'!$A$2:$AW$2,0))</f>
        <v>ELK SLOUGH</v>
      </c>
      <c r="H56" s="135" t="str">
        <f>INDEX('Master List'!$A$3:$AW$1063,MATCH('Print List'!$A56,Statement_No,0),MATCH('Print List'!H$2,'Master List'!$A$2:$AW$2,0))</f>
        <v>Yolo</v>
      </c>
      <c r="I56" s="135" t="str">
        <f>INDEX('Master List'!$A$3:$AW$1063,MATCH('Print List'!$A56,Statement_No,0),MATCH('Print List'!I$2,'Master List'!$A$2:$AW$2,0))</f>
        <v>R3</v>
      </c>
      <c r="J56" s="135" t="str">
        <f>INDEX('Master List'!$A$3:$AW$1063,MATCH('Print List'!$A56,Statement_No,0),MATCH('Print List'!J$2,'Master List'!$A$2:$AW$2,0))</f>
        <v>POU is on a patent next to water source</v>
      </c>
      <c r="K56" s="135" t="str">
        <f>INDEX('Master List'!$A$3:$AW$1063,MATCH('Print List'!$A56,Statement_No,0),MATCH('Print List'!K$2,'Master List'!$A$2:$AW$2,0))</f>
        <v>No</v>
      </c>
      <c r="L56" s="135" t="str">
        <f>INDEX('Master List'!$A$3:$AW$1063,MATCH('Print List'!$A56,Statement_No,0),MATCH('Print List'!L$2,'Master List'!$A$2:$AW$2,0))</f>
        <v>N/A</v>
      </c>
      <c r="M56" s="135" t="str">
        <f>INDEX('Master List'!$A$3:$AW$1063,MATCH('Print List'!$A56,Statement_No,0),MATCH('Print List'!M$2,'Master List'!$A$2:$AW$2,0))</f>
        <v>N/A</v>
      </c>
      <c r="N56" s="135" t="str">
        <f>INDEX('Master List'!$A$3:$AW$1063,MATCH('Print List'!$A56,Statement_No,0),MATCH('Print List'!N$2,'Master List'!$A$2:$AW$2,0))</f>
        <v>N/A</v>
      </c>
      <c r="O56" s="135" t="str">
        <f>INDEX('Master List'!$A$3:$AW$1063,MATCH('Print List'!$A56,Statement_No,0),MATCH('Print List'!O$2,'Master List'!$A$2:$AW$2,0))</f>
        <v>North Delta Water Agency</v>
      </c>
      <c r="P56" s="135" t="str">
        <f>INDEX('Master List'!$A$3:$AW$1063,MATCH('Print List'!$A56,Statement_No,0),MATCH('Print List'!P$2,'Master List'!$A$2:$AW$2,0))</f>
        <v>R4</v>
      </c>
      <c r="Q56" s="135" t="str">
        <f>INDEX('Master List'!$A$3:$AW$1063,MATCH('Print List'!$A56,Statement_No,0),MATCH('Print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6" s="135" t="str">
        <f>INDEX('Master List'!$A$3:$AW$1063,MATCH('Print List'!$A56,Statement_No,0),MATCH('Print List'!R$2,'Master List'!$A$2:$AW$2,0))</f>
        <v>P4</v>
      </c>
      <c r="S56" s="135" t="str">
        <f>INDEX('Master List'!$A$3:$AW$1063,MATCH('Print List'!$A56,Statement_No,0),MATCH('Print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6" s="135" t="str">
        <f>INDEX('Master List'!$A$3:$AW$1063,MATCH('Print List'!$A56,Statement_No,0),MATCH('Print List'!T$2,'Master List'!$A$2:$AW$2,0))</f>
        <v>R4</v>
      </c>
      <c r="U56" s="135" t="str">
        <f>INDEX('Master List'!$A$3:$AW$1063,MATCH('Print List'!$A56,Statement_No,0),MATCH('Print List'!U$2,'Master List'!$A$2:$AW$2,0))</f>
        <v>P4</v>
      </c>
    </row>
    <row r="57" spans="1:21" s="16" customFormat="1" ht="240" x14ac:dyDescent="0.25">
      <c r="A57" s="135" t="s">
        <v>337</v>
      </c>
      <c r="B57" s="135" t="str">
        <f>INDEX('Master List'!$A$3:$AW$1063,MATCH('Print List'!$A57,Statement_No,0),MATCH('Print List'!B$2,'Master List'!$A$2:$AW$2,0))</f>
        <v>PACIFIC FRUIT FARMS</v>
      </c>
      <c r="C57" s="135" t="str">
        <f>INDEX('Master List'!$A$3:$AW$1063,MATCH('Print List'!$A57,Statement_No,0),MATCH('Print List'!C$2,'Master List'!$A$2:$AW$2,0))</f>
        <v>Y</v>
      </c>
      <c r="D57" s="135">
        <f>INDEX('Master List'!$A$3:$AW$1063,MATCH('Print List'!$A57,Statement_No,0),MATCH('Print List'!D$2,'Master List'!$A$2:$AW$2,0))</f>
        <v>1172.9000000000001</v>
      </c>
      <c r="E57" s="135">
        <f>INDEX('Master List'!$A$3:$AW$1063,MATCH('Print List'!$A57,Statement_No,0),MATCH('Print List'!E$2,'Master List'!$A$2:$AW$2,0))</f>
        <v>0</v>
      </c>
      <c r="F57" s="135" t="str">
        <f>INDEX('Master List'!$A$3:$AW$1063,MATCH('Print List'!$A57,Statement_No,0),MATCH('Print List'!F$2,'Master List'!$A$2:$AW$2,0))</f>
        <v>Yes</v>
      </c>
      <c r="G57" s="135" t="str">
        <f>INDEX('Master List'!$A$3:$AW$1063,MATCH('Print List'!$A57,Statement_No,0),MATCH('Print List'!G$2,'Master List'!$A$2:$AW$2,0))</f>
        <v>SACRAMENTO RIVER</v>
      </c>
      <c r="H57" s="135" t="str">
        <f>INDEX('Master List'!$A$3:$AW$1063,MATCH('Print List'!$A57,Statement_No,0),MATCH('Print List'!H$2,'Master List'!$A$2:$AW$2,0))</f>
        <v>Sacramento</v>
      </c>
      <c r="I57" s="135" t="str">
        <f>INDEX('Master List'!$A$3:$AW$1063,MATCH('Print List'!$A57,Statement_No,0),MATCH('Print List'!I$2,'Master List'!$A$2:$AW$2,0))</f>
        <v>R3</v>
      </c>
      <c r="J57" s="135" t="str">
        <f>INDEX('Master List'!$A$3:$AW$1063,MATCH('Print List'!$A57,Statement_No,0),MATCH('Print List'!J$2,'Master List'!$A$2:$AW$2,0))</f>
        <v>New owner is "Gallo Vineyards Inc." POU is on land that is riparian to Sacramento River. Also, this diversion is within the NDWA</v>
      </c>
      <c r="K57" s="135" t="str">
        <f>INDEX('Master List'!$A$3:$AW$1063,MATCH('Print List'!$A57,Statement_No,0),MATCH('Print List'!K$2,'Master List'!$A$2:$AW$2,0))</f>
        <v>No</v>
      </c>
      <c r="L57" s="135" t="str">
        <f>INDEX('Master List'!$A$3:$AW$1063,MATCH('Print List'!$A57,Statement_No,0),MATCH('Print List'!L$2,'Master List'!$A$2:$AW$2,0))</f>
        <v>N/A</v>
      </c>
      <c r="M57" s="135" t="str">
        <f>INDEX('Master List'!$A$3:$AW$1063,MATCH('Print List'!$A57,Statement_No,0),MATCH('Print List'!M$2,'Master List'!$A$2:$AW$2,0))</f>
        <v>N/A</v>
      </c>
      <c r="N57" s="135" t="str">
        <f>INDEX('Master List'!$A$3:$AW$1063,MATCH('Print List'!$A57,Statement_No,0),MATCH('Print List'!N$2,'Master List'!$A$2:$AW$2,0))</f>
        <v>N/A</v>
      </c>
      <c r="O57" s="135" t="str">
        <f>INDEX('Master List'!$A$3:$AW$1063,MATCH('Print List'!$A57,Statement_No,0),MATCH('Print List'!O$2,'Master List'!$A$2:$AW$2,0))</f>
        <v>North Delta Water Agency</v>
      </c>
      <c r="P57" s="135" t="str">
        <f>INDEX('Master List'!$A$3:$AW$1063,MATCH('Print List'!$A57,Statement_No,0),MATCH('Print List'!P$2,'Master List'!$A$2:$AW$2,0))</f>
        <v>R4</v>
      </c>
      <c r="Q57" s="135" t="str">
        <f>INDEX('Master List'!$A$3:$AW$1063,MATCH('Print List'!$A57,Statement_No,0),MATCH('Print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7" s="135" t="str">
        <f>INDEX('Master List'!$A$3:$AW$1063,MATCH('Print List'!$A57,Statement_No,0),MATCH('Print List'!R$2,'Master List'!$A$2:$AW$2,0))</f>
        <v>P4</v>
      </c>
      <c r="S57" s="135" t="str">
        <f>INDEX('Master List'!$A$3:$AW$1063,MATCH('Print List'!$A57,Statement_No,0),MATCH('Print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7" s="135" t="str">
        <f>INDEX('Master List'!$A$3:$AW$1063,MATCH('Print List'!$A57,Statement_No,0),MATCH('Print List'!T$2,'Master List'!$A$2:$AW$2,0))</f>
        <v>R4</v>
      </c>
      <c r="U57" s="135" t="str">
        <f>INDEX('Master List'!$A$3:$AW$1063,MATCH('Print List'!$A57,Statement_No,0),MATCH('Print List'!U$2,'Master List'!$A$2:$AW$2,0))</f>
        <v>P4</v>
      </c>
    </row>
    <row r="58" spans="1:21" s="16" customFormat="1" ht="240" x14ac:dyDescent="0.25">
      <c r="A58" s="136" t="s">
        <v>345</v>
      </c>
      <c r="B58" s="135" t="str">
        <f>INDEX('Master List'!$A$3:$AW$1063,MATCH('Print List'!$A58,Statement_No,0),MATCH('Print List'!B$2,'Master List'!$A$2:$AW$2,0))</f>
        <v>PACIFIC FRUIT FARMS</v>
      </c>
      <c r="C58" s="135" t="str">
        <f>INDEX('Master List'!$A$3:$AW$1063,MATCH('Print List'!$A58,Statement_No,0),MATCH('Print List'!C$2,'Master List'!$A$2:$AW$2,0))</f>
        <v>Y</v>
      </c>
      <c r="D58" s="135">
        <f>INDEX('Master List'!$A$3:$AW$1063,MATCH('Print List'!$A58,Statement_No,0),MATCH('Print List'!D$2,'Master List'!$A$2:$AW$2,0))</f>
        <v>1171.75</v>
      </c>
      <c r="E58" s="135">
        <f>INDEX('Master List'!$A$3:$AW$1063,MATCH('Print List'!$A58,Statement_No,0),MATCH('Print List'!E$2,'Master List'!$A$2:$AW$2,0))</f>
        <v>0</v>
      </c>
      <c r="F58" s="135" t="str">
        <f>INDEX('Master List'!$A$3:$AW$1063,MATCH('Print List'!$A58,Statement_No,0),MATCH('Print List'!F$2,'Master List'!$A$2:$AW$2,0))</f>
        <v>Yes</v>
      </c>
      <c r="G58" s="135" t="str">
        <f>INDEX('Master List'!$A$3:$AW$1063,MATCH('Print List'!$A58,Statement_No,0),MATCH('Print List'!G$2,'Master List'!$A$2:$AW$2,0))</f>
        <v>SACRAMENTO RIVER</v>
      </c>
      <c r="H58" s="135" t="str">
        <f>INDEX('Master List'!$A$3:$AW$1063,MATCH('Print List'!$A58,Statement_No,0),MATCH('Print List'!H$2,'Master List'!$A$2:$AW$2,0))</f>
        <v>Sacramento</v>
      </c>
      <c r="I58" s="135" t="str">
        <f>INDEX('Master List'!$A$3:$AW$1063,MATCH('Print List'!$A58,Statement_No,0),MATCH('Print List'!I$2,'Master List'!$A$2:$AW$2,0))</f>
        <v>R3</v>
      </c>
      <c r="J58" s="135" t="str">
        <f>INDEX('Master List'!$A$3:$AW$1063,MATCH('Print List'!$A58,Statement_No,0),MATCH('Print List'!J$2,'Master List'!$A$2:$AW$2,0))</f>
        <v>New owner is "Gallo Vineyards Inc." POU is on land that is riparian to Sacramento River. Also, this diversion is within the NDWA</v>
      </c>
      <c r="K58" s="135" t="str">
        <f>INDEX('Master List'!$A$3:$AW$1063,MATCH('Print List'!$A58,Statement_No,0),MATCH('Print List'!K$2,'Master List'!$A$2:$AW$2,0))</f>
        <v>No</v>
      </c>
      <c r="L58" s="135" t="str">
        <f>INDEX('Master List'!$A$3:$AW$1063,MATCH('Print List'!$A58,Statement_No,0),MATCH('Print List'!L$2,'Master List'!$A$2:$AW$2,0))</f>
        <v>N/A</v>
      </c>
      <c r="M58" s="135" t="str">
        <f>INDEX('Master List'!$A$3:$AW$1063,MATCH('Print List'!$A58,Statement_No,0),MATCH('Print List'!M$2,'Master List'!$A$2:$AW$2,0))</f>
        <v>N/A</v>
      </c>
      <c r="N58" s="135" t="str">
        <f>INDEX('Master List'!$A$3:$AW$1063,MATCH('Print List'!$A58,Statement_No,0),MATCH('Print List'!N$2,'Master List'!$A$2:$AW$2,0))</f>
        <v>N/A</v>
      </c>
      <c r="O58" s="135" t="str">
        <f>INDEX('Master List'!$A$3:$AW$1063,MATCH('Print List'!$A58,Statement_No,0),MATCH('Print List'!O$2,'Master List'!$A$2:$AW$2,0))</f>
        <v>North Delta Water Agency</v>
      </c>
      <c r="P58" s="135" t="str">
        <f>INDEX('Master List'!$A$3:$AW$1063,MATCH('Print List'!$A58,Statement_No,0),MATCH('Print List'!P$2,'Master List'!$A$2:$AW$2,0))</f>
        <v>R4</v>
      </c>
      <c r="Q58" s="135" t="str">
        <f>INDEX('Master List'!$A$3:$AW$1063,MATCH('Print List'!$A58,Statement_No,0),MATCH('Print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8" s="135" t="str">
        <f>INDEX('Master List'!$A$3:$AW$1063,MATCH('Print List'!$A58,Statement_No,0),MATCH('Print List'!R$2,'Master List'!$A$2:$AW$2,0))</f>
        <v>P4</v>
      </c>
      <c r="S58" s="135" t="str">
        <f>INDEX('Master List'!$A$3:$AW$1063,MATCH('Print List'!$A58,Statement_No,0),MATCH('Print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8" s="135" t="str">
        <f>INDEX('Master List'!$A$3:$AW$1063,MATCH('Print List'!$A58,Statement_No,0),MATCH('Print List'!T$2,'Master List'!$A$2:$AW$2,0))</f>
        <v>R4</v>
      </c>
      <c r="U58" s="135" t="str">
        <f>INDEX('Master List'!$A$3:$AW$1063,MATCH('Print List'!$A58,Statement_No,0),MATCH('Print List'!U$2,'Master List'!$A$2:$AW$2,0))</f>
        <v>P4</v>
      </c>
    </row>
    <row r="59" spans="1:21" s="16" customFormat="1" ht="240" x14ac:dyDescent="0.25">
      <c r="A59" s="135" t="s">
        <v>347</v>
      </c>
      <c r="B59" s="135" t="str">
        <f>INDEX('Master List'!$A$3:$AW$1063,MATCH('Print List'!$A59,Statement_No,0),MATCH('Print List'!B$2,'Master List'!$A$2:$AW$2,0))</f>
        <v>PACIFIC FRUIT FARMS</v>
      </c>
      <c r="C59" s="135" t="str">
        <f>INDEX('Master List'!$A$3:$AW$1063,MATCH('Print List'!$A59,Statement_No,0),MATCH('Print List'!C$2,'Master List'!$A$2:$AW$2,0))</f>
        <v>Y</v>
      </c>
      <c r="D59" s="135">
        <f>INDEX('Master List'!$A$3:$AW$1063,MATCH('Print List'!$A59,Statement_No,0),MATCH('Print List'!D$2,'Master List'!$A$2:$AW$2,0))</f>
        <v>1177.25</v>
      </c>
      <c r="E59" s="135">
        <f>INDEX('Master List'!$A$3:$AW$1063,MATCH('Print List'!$A59,Statement_No,0),MATCH('Print List'!E$2,'Master List'!$A$2:$AW$2,0))</f>
        <v>0</v>
      </c>
      <c r="F59" s="135" t="str">
        <f>INDEX('Master List'!$A$3:$AW$1063,MATCH('Print List'!$A59,Statement_No,0),MATCH('Print List'!F$2,'Master List'!$A$2:$AW$2,0))</f>
        <v>Yes</v>
      </c>
      <c r="G59" s="135" t="str">
        <f>INDEX('Master List'!$A$3:$AW$1063,MATCH('Print List'!$A59,Statement_No,0),MATCH('Print List'!G$2,'Master List'!$A$2:$AW$2,0))</f>
        <v>SACRAMENTO RIVER</v>
      </c>
      <c r="H59" s="135" t="str">
        <f>INDEX('Master List'!$A$3:$AW$1063,MATCH('Print List'!$A59,Statement_No,0),MATCH('Print List'!H$2,'Master List'!$A$2:$AW$2,0))</f>
        <v>Sacramento</v>
      </c>
      <c r="I59" s="135" t="str">
        <f>INDEX('Master List'!$A$3:$AW$1063,MATCH('Print List'!$A59,Statement_No,0),MATCH('Print List'!I$2,'Master List'!$A$2:$AW$2,0))</f>
        <v>R3</v>
      </c>
      <c r="J59" s="135" t="str">
        <f>INDEX('Master List'!$A$3:$AW$1063,MATCH('Print List'!$A59,Statement_No,0),MATCH('Print List'!J$2,'Master List'!$A$2:$AW$2,0))</f>
        <v>New owner is "Gallo Vineyards Inc." POU is on land that is riparian to Sacramento River. Also, this diversion is within the NDWA</v>
      </c>
      <c r="K59" s="135" t="str">
        <f>INDEX('Master List'!$A$3:$AW$1063,MATCH('Print List'!$A59,Statement_No,0),MATCH('Print List'!K$2,'Master List'!$A$2:$AW$2,0))</f>
        <v>No</v>
      </c>
      <c r="L59" s="135" t="str">
        <f>INDEX('Master List'!$A$3:$AW$1063,MATCH('Print List'!$A59,Statement_No,0),MATCH('Print List'!L$2,'Master List'!$A$2:$AW$2,0))</f>
        <v>N/A</v>
      </c>
      <c r="M59" s="135" t="str">
        <f>INDEX('Master List'!$A$3:$AW$1063,MATCH('Print List'!$A59,Statement_No,0),MATCH('Print List'!M$2,'Master List'!$A$2:$AW$2,0))</f>
        <v>N/A</v>
      </c>
      <c r="N59" s="135" t="str">
        <f>INDEX('Master List'!$A$3:$AW$1063,MATCH('Print List'!$A59,Statement_No,0),MATCH('Print List'!N$2,'Master List'!$A$2:$AW$2,0))</f>
        <v>N/A</v>
      </c>
      <c r="O59" s="135" t="str">
        <f>INDEX('Master List'!$A$3:$AW$1063,MATCH('Print List'!$A59,Statement_No,0),MATCH('Print List'!O$2,'Master List'!$A$2:$AW$2,0))</f>
        <v>North Delta Water Agency</v>
      </c>
      <c r="P59" s="135" t="str">
        <f>INDEX('Master List'!$A$3:$AW$1063,MATCH('Print List'!$A59,Statement_No,0),MATCH('Print List'!P$2,'Master List'!$A$2:$AW$2,0))</f>
        <v>R4</v>
      </c>
      <c r="Q59" s="135" t="str">
        <f>INDEX('Master List'!$A$3:$AW$1063,MATCH('Print List'!$A59,Statement_No,0),MATCH('Print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9" s="135" t="str">
        <f>INDEX('Master List'!$A$3:$AW$1063,MATCH('Print List'!$A59,Statement_No,0),MATCH('Print List'!R$2,'Master List'!$A$2:$AW$2,0))</f>
        <v>P4</v>
      </c>
      <c r="S59" s="135" t="str">
        <f>INDEX('Master List'!$A$3:$AW$1063,MATCH('Print List'!$A59,Statement_No,0),MATCH('Print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9" s="135" t="str">
        <f>INDEX('Master List'!$A$3:$AW$1063,MATCH('Print List'!$A59,Statement_No,0),MATCH('Print List'!T$2,'Master List'!$A$2:$AW$2,0))</f>
        <v>R4</v>
      </c>
      <c r="U59" s="135" t="str">
        <f>INDEX('Master List'!$A$3:$AW$1063,MATCH('Print List'!$A59,Statement_No,0),MATCH('Print List'!U$2,'Master List'!$A$2:$AW$2,0))</f>
        <v>P4</v>
      </c>
    </row>
    <row r="60" spans="1:21" s="16" customFormat="1" ht="75" x14ac:dyDescent="0.25">
      <c r="A60" s="136" t="s">
        <v>348</v>
      </c>
      <c r="B60" s="135" t="str">
        <f>INDEX('Master List'!$A$3:$AW$1063,MATCH('Print List'!$A60,Statement_No,0),MATCH('Print List'!B$2,'Master List'!$A$2:$AW$2,0))</f>
        <v>CITY AND COUNTY OF SAN FRANCISCO PUC AGM WATER ENTERPRISE</v>
      </c>
      <c r="C60" s="135" t="str">
        <f>INDEX('Master List'!$A$3:$AW$1063,MATCH('Print List'!$A60,Statement_No,0),MATCH('Print List'!C$2,'Master List'!$A$2:$AW$2,0))</f>
        <v>N</v>
      </c>
      <c r="D60" s="135">
        <f>INDEX('Master List'!$A$3:$AW$1063,MATCH('Print List'!$A60,Statement_No,0),MATCH('Print List'!D$2,'Master List'!$A$2:$AW$2,0))</f>
        <v>389480.5</v>
      </c>
      <c r="E60" s="135">
        <f>INDEX('Master List'!$A$3:$AW$1063,MATCH('Print List'!$A60,Statement_No,0),MATCH('Print List'!E$2,'Master List'!$A$2:$AW$2,0))</f>
        <v>621767</v>
      </c>
      <c r="F60" s="135" t="str">
        <f>INDEX('Master List'!$A$3:$AW$1063,MATCH('Print List'!$A60,Statement_No,0),MATCH('Print List'!F$2,'Master List'!$A$2:$AW$2,0))</f>
        <v>No</v>
      </c>
      <c r="G60" s="135" t="str">
        <f>INDEX('Master List'!$A$3:$AW$1063,MATCH('Print List'!$A60,Statement_No,0),MATCH('Print List'!G$2,'Master List'!$A$2:$AW$2,0))</f>
        <v>TUOLUMNE RIVER</v>
      </c>
      <c r="H60" s="135" t="str">
        <f>INDEX('Master List'!$A$3:$AW$1063,MATCH('Print List'!$A60,Statement_No,0),MATCH('Print List'!H$2,'Master List'!$A$2:$AW$2,0))</f>
        <v>Tuolumne</v>
      </c>
      <c r="I60" s="135" t="str">
        <f>INDEX('Master List'!$A$3:$AW$1063,MATCH('Print List'!$A60,Statement_No,0),MATCH('Print List'!I$2,'Master List'!$A$2:$AW$2,0))</f>
        <v>N/A</v>
      </c>
      <c r="J60" s="135" t="str">
        <f>INDEX('Master List'!$A$3:$AW$1063,MATCH('Print List'!$A60,Statement_No,0),MATCH('Print List'!J$2,'Master List'!$A$2:$AW$2,0))</f>
        <v>N/A</v>
      </c>
      <c r="K60" s="135" t="str">
        <f>INDEX('Master List'!$A$3:$AW$1063,MATCH('Print List'!$A60,Statement_No,0),MATCH('Print List'!K$2,'Master List'!$A$2:$AW$2,0))</f>
        <v>Yes</v>
      </c>
      <c r="L60" s="135" t="str">
        <f>INDEX('Master List'!$A$3:$AW$1063,MATCH('Print List'!$A60,Statement_No,0),MATCH('Print List'!L$2,'Master List'!$A$2:$AW$2,0))</f>
        <v>N/A</v>
      </c>
      <c r="M60" s="135" t="str">
        <f>INDEX('Master List'!$A$3:$AW$1063,MATCH('Print List'!$A60,Statement_No,0),MATCH('Print List'!M$2,'Master List'!$A$2:$AW$2,0))</f>
        <v>P3</v>
      </c>
      <c r="N60" s="135" t="str">
        <f>INDEX('Master List'!$A$3:$AW$1063,MATCH('Print List'!$A60,Statement_No,0),MATCH('Print List'!N$2,'Master List'!$A$2:$AW$2,0))</f>
        <v>claimant provided multiple Appropriation Notice</v>
      </c>
      <c r="O60" s="135">
        <f>INDEX('Master List'!$A$3:$AW$1063,MATCH('Print List'!$A60,Statement_No,0),MATCH('Print List'!O$2,'Master List'!$A$2:$AW$2,0))</f>
        <v>0</v>
      </c>
      <c r="P60" s="135">
        <f>INDEX('Master List'!$A$3:$AW$1063,MATCH('Print List'!$A60,Statement_No,0),MATCH('Print List'!P$2,'Master List'!$A$2:$AW$2,0))</f>
        <v>0</v>
      </c>
      <c r="Q60" s="135">
        <f>INDEX('Master List'!$A$3:$AW$1063,MATCH('Print List'!$A60,Statement_No,0),MATCH('Print List'!Q$2,'Master List'!$A$2:$AW$2,0))</f>
        <v>0</v>
      </c>
      <c r="R60" s="135">
        <f>INDEX('Master List'!$A$3:$AW$1063,MATCH('Print List'!$A60,Statement_No,0),MATCH('Print List'!R$2,'Master List'!$A$2:$AW$2,0))</f>
        <v>0</v>
      </c>
      <c r="S60" s="135">
        <f>INDEX('Master List'!$A$3:$AW$1063,MATCH('Print List'!$A60,Statement_No,0),MATCH('Print List'!S$2,'Master List'!$A$2:$AW$2,0))</f>
        <v>0</v>
      </c>
      <c r="T60" s="135" t="str">
        <f>INDEX('Master List'!$A$3:$AW$1063,MATCH('Print List'!$A60,Statement_No,0),MATCH('Print List'!T$2,'Master List'!$A$2:$AW$2,0))</f>
        <v>N/A</v>
      </c>
      <c r="U60" s="135" t="str">
        <f>INDEX('Master List'!$A$3:$AW$1063,MATCH('Print List'!$A60,Statement_No,0),MATCH('Print List'!U$2,'Master List'!$A$2:$AW$2,0))</f>
        <v>P3</v>
      </c>
    </row>
    <row r="61" spans="1:21" s="16" customFormat="1" ht="75" x14ac:dyDescent="0.25">
      <c r="A61" s="135" t="s">
        <v>352</v>
      </c>
      <c r="B61" s="135" t="str">
        <f>INDEX('Master List'!$A$3:$AW$1063,MATCH('Print List'!$A61,Statement_No,0),MATCH('Print List'!B$2,'Master List'!$A$2:$AW$2,0))</f>
        <v>CITY AND COUNTY OF SAN FRANCISCO PUC AGM WATER ENTERPRISE</v>
      </c>
      <c r="C61" s="135" t="str">
        <f>INDEX('Master List'!$A$3:$AW$1063,MATCH('Print List'!$A61,Statement_No,0),MATCH('Print List'!C$2,'Master List'!$A$2:$AW$2,0))</f>
        <v>N</v>
      </c>
      <c r="D61" s="135">
        <f>INDEX('Master List'!$A$3:$AW$1063,MATCH('Print List'!$A61,Statement_No,0),MATCH('Print List'!D$2,'Master List'!$A$2:$AW$2,0))</f>
        <v>5626.5</v>
      </c>
      <c r="E61" s="135">
        <f>INDEX('Master List'!$A$3:$AW$1063,MATCH('Print List'!$A61,Statement_No,0),MATCH('Print List'!E$2,'Master List'!$A$2:$AW$2,0))</f>
        <v>154201</v>
      </c>
      <c r="F61" s="135" t="str">
        <f>INDEX('Master List'!$A$3:$AW$1063,MATCH('Print List'!$A61,Statement_No,0),MATCH('Print List'!F$2,'Master List'!$A$2:$AW$2,0))</f>
        <v>No</v>
      </c>
      <c r="G61" s="135" t="str">
        <f>INDEX('Master List'!$A$3:$AW$1063,MATCH('Print List'!$A61,Statement_No,0),MATCH('Print List'!G$2,'Master List'!$A$2:$AW$2,0))</f>
        <v>ELEANORE CREEK</v>
      </c>
      <c r="H61" s="135" t="str">
        <f>INDEX('Master List'!$A$3:$AW$1063,MATCH('Print List'!$A61,Statement_No,0),MATCH('Print List'!H$2,'Master List'!$A$2:$AW$2,0))</f>
        <v>Tuolumne</v>
      </c>
      <c r="I61" s="135" t="str">
        <f>INDEX('Master List'!$A$3:$AW$1063,MATCH('Print List'!$A61,Statement_No,0),MATCH('Print List'!I$2,'Master List'!$A$2:$AW$2,0))</f>
        <v>N/A</v>
      </c>
      <c r="J61" s="135" t="str">
        <f>INDEX('Master List'!$A$3:$AW$1063,MATCH('Print List'!$A61,Statement_No,0),MATCH('Print List'!J$2,'Master List'!$A$2:$AW$2,0))</f>
        <v>N/A</v>
      </c>
      <c r="K61" s="135" t="str">
        <f>INDEX('Master List'!$A$3:$AW$1063,MATCH('Print List'!$A61,Statement_No,0),MATCH('Print List'!K$2,'Master List'!$A$2:$AW$2,0))</f>
        <v>Yes</v>
      </c>
      <c r="L61" s="135" t="str">
        <f>INDEX('Master List'!$A$3:$AW$1063,MATCH('Print List'!$A61,Statement_No,0),MATCH('Print List'!L$2,'Master List'!$A$2:$AW$2,0))</f>
        <v>N/A</v>
      </c>
      <c r="M61" s="135" t="str">
        <f>INDEX('Master List'!$A$3:$AW$1063,MATCH('Print List'!$A61,Statement_No,0),MATCH('Print List'!M$2,'Master List'!$A$2:$AW$2,0))</f>
        <v>P3</v>
      </c>
      <c r="N61" s="135" t="str">
        <f>INDEX('Master List'!$A$3:$AW$1063,MATCH('Print List'!$A61,Statement_No,0),MATCH('Print List'!N$2,'Master List'!$A$2:$AW$2,0))</f>
        <v>claimant provided multiple Appropriation Notice</v>
      </c>
      <c r="O61" s="135">
        <f>INDEX('Master List'!$A$3:$AW$1063,MATCH('Print List'!$A61,Statement_No,0),MATCH('Print List'!O$2,'Master List'!$A$2:$AW$2,0))</f>
        <v>0</v>
      </c>
      <c r="P61" s="135">
        <f>INDEX('Master List'!$A$3:$AW$1063,MATCH('Print List'!$A61,Statement_No,0),MATCH('Print List'!P$2,'Master List'!$A$2:$AW$2,0))</f>
        <v>0</v>
      </c>
      <c r="Q61" s="135">
        <f>INDEX('Master List'!$A$3:$AW$1063,MATCH('Print List'!$A61,Statement_No,0),MATCH('Print List'!Q$2,'Master List'!$A$2:$AW$2,0))</f>
        <v>0</v>
      </c>
      <c r="R61" s="135">
        <f>INDEX('Master List'!$A$3:$AW$1063,MATCH('Print List'!$A61,Statement_No,0),MATCH('Print List'!R$2,'Master List'!$A$2:$AW$2,0))</f>
        <v>0</v>
      </c>
      <c r="S61" s="135">
        <f>INDEX('Master List'!$A$3:$AW$1063,MATCH('Print List'!$A61,Statement_No,0),MATCH('Print List'!S$2,'Master List'!$A$2:$AW$2,0))</f>
        <v>0</v>
      </c>
      <c r="T61" s="135" t="str">
        <f>INDEX('Master List'!$A$3:$AW$1063,MATCH('Print List'!$A61,Statement_No,0),MATCH('Print List'!T$2,'Master List'!$A$2:$AW$2,0))</f>
        <v>N/A</v>
      </c>
      <c r="U61" s="135" t="str">
        <f>INDEX('Master List'!$A$3:$AW$1063,MATCH('Print List'!$A61,Statement_No,0),MATCH('Print List'!U$2,'Master List'!$A$2:$AW$2,0))</f>
        <v>P3</v>
      </c>
    </row>
    <row r="62" spans="1:21" s="16" customFormat="1" ht="75" x14ac:dyDescent="0.25">
      <c r="A62" s="136" t="s">
        <v>354</v>
      </c>
      <c r="B62" s="135" t="str">
        <f>INDEX('Master List'!$A$3:$AW$1063,MATCH('Print List'!$A62,Statement_No,0),MATCH('Print List'!B$2,'Master List'!$A$2:$AW$2,0))</f>
        <v>CITY AND COUNTY OF SAN FRANCISCO PUC AGM WATER ENTERPRISE</v>
      </c>
      <c r="C62" s="135" t="str">
        <f>INDEX('Master List'!$A$3:$AW$1063,MATCH('Print List'!$A62,Statement_No,0),MATCH('Print List'!C$2,'Master List'!$A$2:$AW$2,0))</f>
        <v>N</v>
      </c>
      <c r="D62" s="135">
        <f>INDEX('Master List'!$A$3:$AW$1063,MATCH('Print List'!$A62,Statement_No,0),MATCH('Print List'!D$2,'Master List'!$A$2:$AW$2,0))</f>
        <v>25972.5</v>
      </c>
      <c r="E62" s="135">
        <f>INDEX('Master List'!$A$3:$AW$1063,MATCH('Print List'!$A62,Statement_No,0),MATCH('Print List'!E$2,'Master List'!$A$2:$AW$2,0))</f>
        <v>340116</v>
      </c>
      <c r="F62" s="135" t="str">
        <f>INDEX('Master List'!$A$3:$AW$1063,MATCH('Print List'!$A62,Statement_No,0),MATCH('Print List'!F$2,'Master List'!$A$2:$AW$2,0))</f>
        <v>No</v>
      </c>
      <c r="G62" s="135" t="str">
        <f>INDEX('Master List'!$A$3:$AW$1063,MATCH('Print List'!$A62,Statement_No,0),MATCH('Print List'!G$2,'Master List'!$A$2:$AW$2,0))</f>
        <v>CHERRY CREEK</v>
      </c>
      <c r="H62" s="135" t="str">
        <f>INDEX('Master List'!$A$3:$AW$1063,MATCH('Print List'!$A62,Statement_No,0),MATCH('Print List'!H$2,'Master List'!$A$2:$AW$2,0))</f>
        <v>Tuolumne</v>
      </c>
      <c r="I62" s="135" t="str">
        <f>INDEX('Master List'!$A$3:$AW$1063,MATCH('Print List'!$A62,Statement_No,0),MATCH('Print List'!I$2,'Master List'!$A$2:$AW$2,0))</f>
        <v>N/A</v>
      </c>
      <c r="J62" s="135" t="str">
        <f>INDEX('Master List'!$A$3:$AW$1063,MATCH('Print List'!$A62,Statement_No,0),MATCH('Print List'!J$2,'Master List'!$A$2:$AW$2,0))</f>
        <v>N/A</v>
      </c>
      <c r="K62" s="135" t="str">
        <f>INDEX('Master List'!$A$3:$AW$1063,MATCH('Print List'!$A62,Statement_No,0),MATCH('Print List'!K$2,'Master List'!$A$2:$AW$2,0))</f>
        <v>Yes</v>
      </c>
      <c r="L62" s="135" t="str">
        <f>INDEX('Master List'!$A$3:$AW$1063,MATCH('Print List'!$A62,Statement_No,0),MATCH('Print List'!L$2,'Master List'!$A$2:$AW$2,0))</f>
        <v>N/A</v>
      </c>
      <c r="M62" s="135" t="str">
        <f>INDEX('Master List'!$A$3:$AW$1063,MATCH('Print List'!$A62,Statement_No,0),MATCH('Print List'!M$2,'Master List'!$A$2:$AW$2,0))</f>
        <v>P3</v>
      </c>
      <c r="N62" s="135" t="str">
        <f>INDEX('Master List'!$A$3:$AW$1063,MATCH('Print List'!$A62,Statement_No,0),MATCH('Print List'!N$2,'Master List'!$A$2:$AW$2,0))</f>
        <v>claimant provided multiple Appropriation Notice</v>
      </c>
      <c r="O62" s="135">
        <f>INDEX('Master List'!$A$3:$AW$1063,MATCH('Print List'!$A62,Statement_No,0),MATCH('Print List'!O$2,'Master List'!$A$2:$AW$2,0))</f>
        <v>0</v>
      </c>
      <c r="P62" s="135">
        <f>INDEX('Master List'!$A$3:$AW$1063,MATCH('Print List'!$A62,Statement_No,0),MATCH('Print List'!P$2,'Master List'!$A$2:$AW$2,0))</f>
        <v>0</v>
      </c>
      <c r="Q62" s="135">
        <f>INDEX('Master List'!$A$3:$AW$1063,MATCH('Print List'!$A62,Statement_No,0),MATCH('Print List'!Q$2,'Master List'!$A$2:$AW$2,0))</f>
        <v>0</v>
      </c>
      <c r="R62" s="135">
        <f>INDEX('Master List'!$A$3:$AW$1063,MATCH('Print List'!$A62,Statement_No,0),MATCH('Print List'!R$2,'Master List'!$A$2:$AW$2,0))</f>
        <v>0</v>
      </c>
      <c r="S62" s="135">
        <f>INDEX('Master List'!$A$3:$AW$1063,MATCH('Print List'!$A62,Statement_No,0),MATCH('Print List'!S$2,'Master List'!$A$2:$AW$2,0))</f>
        <v>0</v>
      </c>
      <c r="T62" s="135" t="str">
        <f>INDEX('Master List'!$A$3:$AW$1063,MATCH('Print List'!$A62,Statement_No,0),MATCH('Print List'!T$2,'Master List'!$A$2:$AW$2,0))</f>
        <v>N/A</v>
      </c>
      <c r="U62" s="135" t="str">
        <f>INDEX('Master List'!$A$3:$AW$1063,MATCH('Print List'!$A62,Statement_No,0),MATCH('Print List'!U$2,'Master List'!$A$2:$AW$2,0))</f>
        <v>P3</v>
      </c>
    </row>
    <row r="63" spans="1:21" s="16" customFormat="1" ht="45" x14ac:dyDescent="0.25">
      <c r="A63" s="135" t="s">
        <v>356</v>
      </c>
      <c r="B63" s="135" t="str">
        <f>INDEX('Master List'!$A$3:$AW$1063,MATCH('Print List'!$A63,Statement_No,0),MATCH('Print List'!B$2,'Master List'!$A$2:$AW$2,0))</f>
        <v>LOS MOLINOS MUTUAL WATER CO</v>
      </c>
      <c r="C63" s="135" t="str">
        <f>INDEX('Master List'!$A$3:$AW$1063,MATCH('Print List'!$A63,Statement_No,0),MATCH('Print List'!C$2,'Master List'!$A$2:$AW$2,0))</f>
        <v>N</v>
      </c>
      <c r="D63" s="135">
        <f>INDEX('Master List'!$A$3:$AW$1063,MATCH('Print List'!$A63,Statement_No,0),MATCH('Print List'!D$2,'Master List'!$A$2:$AW$2,0))</f>
        <v>6975.3649999999998</v>
      </c>
      <c r="E63" s="135">
        <f>INDEX('Master List'!$A$3:$AW$1063,MATCH('Print List'!$A63,Statement_No,0),MATCH('Print List'!E$2,'Master List'!$A$2:$AW$2,0))</f>
        <v>4574.88</v>
      </c>
      <c r="F63" s="135" t="str">
        <f>INDEX('Master List'!$A$3:$AW$1063,MATCH('Print List'!$A63,Statement_No,0),MATCH('Print List'!F$2,'Master List'!$A$2:$AW$2,0))</f>
        <v>No</v>
      </c>
      <c r="G63" s="135" t="str">
        <f>INDEX('Master List'!$A$3:$AW$1063,MATCH('Print List'!$A63,Statement_No,0),MATCH('Print List'!G$2,'Master List'!$A$2:$AW$2,0))</f>
        <v>ANTELOPE CREEK</v>
      </c>
      <c r="H63" s="135" t="str">
        <f>INDEX('Master List'!$A$3:$AW$1063,MATCH('Print List'!$A63,Statement_No,0),MATCH('Print List'!H$2,'Master List'!$A$2:$AW$2,0))</f>
        <v>Tehama</v>
      </c>
      <c r="I63" s="135" t="str">
        <f>INDEX('Master List'!$A$3:$AW$1063,MATCH('Print List'!$A63,Statement_No,0),MATCH('Print List'!I$2,'Master List'!$A$2:$AW$2,0))</f>
        <v>N/A</v>
      </c>
      <c r="J63" s="135" t="str">
        <f>INDEX('Master List'!$A$3:$AW$1063,MATCH('Print List'!$A63,Statement_No,0),MATCH('Print List'!J$2,'Master List'!$A$2:$AW$2,0))</f>
        <v>N/A</v>
      </c>
      <c r="K63" s="135" t="str">
        <f>INDEX('Master List'!$A$3:$AW$1063,MATCH('Print List'!$A63,Statement_No,0),MATCH('Print List'!K$2,'Master List'!$A$2:$AW$2,0))</f>
        <v>Yes</v>
      </c>
      <c r="L63" s="135" t="str">
        <f>INDEX('Master List'!$A$3:$AW$1063,MATCH('Print List'!$A63,Statement_No,0),MATCH('Print List'!L$2,'Master List'!$A$2:$AW$2,0))</f>
        <v>N/A</v>
      </c>
      <c r="M63" s="135" t="str">
        <f>INDEX('Master List'!$A$3:$AW$1063,MATCH('Print List'!$A63,Statement_No,0),MATCH('Print List'!M$2,'Master List'!$A$2:$AW$2,0))</f>
        <v>P1</v>
      </c>
      <c r="N63" s="135" t="str">
        <f>INDEX('Master List'!$A$3:$AW$1063,MATCH('Print List'!$A63,Statement_No,0),MATCH('Print List'!N$2,'Master List'!$A$2:$AW$2,0))</f>
        <v>No supporting document for Pre-1914 right was submitted. Need more info.</v>
      </c>
      <c r="O63" s="135">
        <f>INDEX('Master List'!$A$3:$AW$1063,MATCH('Print List'!$A63,Statement_No,0),MATCH('Print List'!O$2,'Master List'!$A$2:$AW$2,0))</f>
        <v>0</v>
      </c>
      <c r="P63" s="135">
        <f>INDEX('Master List'!$A$3:$AW$1063,MATCH('Print List'!$A63,Statement_No,0),MATCH('Print List'!P$2,'Master List'!$A$2:$AW$2,0))</f>
        <v>0</v>
      </c>
      <c r="Q63" s="135">
        <f>INDEX('Master List'!$A$3:$AW$1063,MATCH('Print List'!$A63,Statement_No,0),MATCH('Print List'!Q$2,'Master List'!$A$2:$AW$2,0))</f>
        <v>0</v>
      </c>
      <c r="R63" s="135">
        <f>INDEX('Master List'!$A$3:$AW$1063,MATCH('Print List'!$A63,Statement_No,0),MATCH('Print List'!R$2,'Master List'!$A$2:$AW$2,0))</f>
        <v>0</v>
      </c>
      <c r="S63" s="135">
        <f>INDEX('Master List'!$A$3:$AW$1063,MATCH('Print List'!$A63,Statement_No,0),MATCH('Print List'!S$2,'Master List'!$A$2:$AW$2,0))</f>
        <v>0</v>
      </c>
      <c r="T63" s="135" t="str">
        <f>INDEX('Master List'!$A$3:$AW$1063,MATCH('Print List'!$A63,Statement_No,0),MATCH('Print List'!T$2,'Master List'!$A$2:$AW$2,0))</f>
        <v>N/A</v>
      </c>
      <c r="U63" s="135" t="str">
        <f>INDEX('Master List'!$A$3:$AW$1063,MATCH('Print List'!$A63,Statement_No,0),MATCH('Print List'!U$2,'Master List'!$A$2:$AW$2,0))</f>
        <v>P1</v>
      </c>
    </row>
    <row r="64" spans="1:21" s="16" customFormat="1" ht="45" x14ac:dyDescent="0.25">
      <c r="A64" s="136" t="s">
        <v>360</v>
      </c>
      <c r="B64" s="135" t="str">
        <f>INDEX('Master List'!$A$3:$AW$1063,MATCH('Print List'!$A64,Statement_No,0),MATCH('Print List'!B$2,'Master List'!$A$2:$AW$2,0))</f>
        <v>LOS MOLINOS MUTUAL WATER CO</v>
      </c>
      <c r="C64" s="135" t="str">
        <f>INDEX('Master List'!$A$3:$AW$1063,MATCH('Print List'!$A64,Statement_No,0),MATCH('Print List'!C$2,'Master List'!$A$2:$AW$2,0))</f>
        <v>N</v>
      </c>
      <c r="D64" s="135">
        <f>INDEX('Master List'!$A$3:$AW$1063,MATCH('Print List'!$A64,Statement_No,0),MATCH('Print List'!D$2,'Master List'!$A$2:$AW$2,0))</f>
        <v>10948.645</v>
      </c>
      <c r="E64" s="135">
        <f>INDEX('Master List'!$A$3:$AW$1063,MATCH('Print List'!$A64,Statement_No,0),MATCH('Print List'!E$2,'Master List'!$A$2:$AW$2,0))</f>
        <v>8402.7000000000007</v>
      </c>
      <c r="F64" s="135" t="str">
        <f>INDEX('Master List'!$A$3:$AW$1063,MATCH('Print List'!$A64,Statement_No,0),MATCH('Print List'!F$2,'Master List'!$A$2:$AW$2,0))</f>
        <v>No</v>
      </c>
      <c r="G64" s="135" t="str">
        <f>INDEX('Master List'!$A$3:$AW$1063,MATCH('Print List'!$A64,Statement_No,0),MATCH('Print List'!G$2,'Master List'!$A$2:$AW$2,0))</f>
        <v>MILL CREEK</v>
      </c>
      <c r="H64" s="135" t="str">
        <f>INDEX('Master List'!$A$3:$AW$1063,MATCH('Print List'!$A64,Statement_No,0),MATCH('Print List'!H$2,'Master List'!$A$2:$AW$2,0))</f>
        <v>Tehama</v>
      </c>
      <c r="I64" s="135" t="str">
        <f>INDEX('Master List'!$A$3:$AW$1063,MATCH('Print List'!$A64,Statement_No,0),MATCH('Print List'!I$2,'Master List'!$A$2:$AW$2,0))</f>
        <v>N/A</v>
      </c>
      <c r="J64" s="135" t="str">
        <f>INDEX('Master List'!$A$3:$AW$1063,MATCH('Print List'!$A64,Statement_No,0),MATCH('Print List'!J$2,'Master List'!$A$2:$AW$2,0))</f>
        <v>N/A</v>
      </c>
      <c r="K64" s="135" t="str">
        <f>INDEX('Master List'!$A$3:$AW$1063,MATCH('Print List'!$A64,Statement_No,0),MATCH('Print List'!K$2,'Master List'!$A$2:$AW$2,0))</f>
        <v>Yes</v>
      </c>
      <c r="L64" s="135" t="str">
        <f>INDEX('Master List'!$A$3:$AW$1063,MATCH('Print List'!$A64,Statement_No,0),MATCH('Print List'!L$2,'Master List'!$A$2:$AW$2,0))</f>
        <v>N/A</v>
      </c>
      <c r="M64" s="135" t="str">
        <f>INDEX('Master List'!$A$3:$AW$1063,MATCH('Print List'!$A64,Statement_No,0),MATCH('Print List'!M$2,'Master List'!$A$2:$AW$2,0))</f>
        <v>P3</v>
      </c>
      <c r="N64" s="135" t="str">
        <f>INDEX('Master List'!$A$3:$AW$1063,MATCH('Print List'!$A64,Statement_No,0),MATCH('Print List'!N$2,'Master List'!$A$2:$AW$2,0))</f>
        <v>claimant provided a decree which mentioned about its water right</v>
      </c>
      <c r="O64" s="135">
        <f>INDEX('Master List'!$A$3:$AW$1063,MATCH('Print List'!$A64,Statement_No,0),MATCH('Print List'!O$2,'Master List'!$A$2:$AW$2,0))</f>
        <v>0</v>
      </c>
      <c r="P64" s="135">
        <f>INDEX('Master List'!$A$3:$AW$1063,MATCH('Print List'!$A64,Statement_No,0),MATCH('Print List'!P$2,'Master List'!$A$2:$AW$2,0))</f>
        <v>0</v>
      </c>
      <c r="Q64" s="135">
        <f>INDEX('Master List'!$A$3:$AW$1063,MATCH('Print List'!$A64,Statement_No,0),MATCH('Print List'!Q$2,'Master List'!$A$2:$AW$2,0))</f>
        <v>0</v>
      </c>
      <c r="R64" s="135">
        <f>INDEX('Master List'!$A$3:$AW$1063,MATCH('Print List'!$A64,Statement_No,0),MATCH('Print List'!R$2,'Master List'!$A$2:$AW$2,0))</f>
        <v>0</v>
      </c>
      <c r="S64" s="135">
        <f>INDEX('Master List'!$A$3:$AW$1063,MATCH('Print List'!$A64,Statement_No,0),MATCH('Print List'!S$2,'Master List'!$A$2:$AW$2,0))</f>
        <v>0</v>
      </c>
      <c r="T64" s="135" t="str">
        <f>INDEX('Master List'!$A$3:$AW$1063,MATCH('Print List'!$A64,Statement_No,0),MATCH('Print List'!T$2,'Master List'!$A$2:$AW$2,0))</f>
        <v>N/A</v>
      </c>
      <c r="U64" s="135" t="str">
        <f>INDEX('Master List'!$A$3:$AW$1063,MATCH('Print List'!$A64,Statement_No,0),MATCH('Print List'!U$2,'Master List'!$A$2:$AW$2,0))</f>
        <v>P3</v>
      </c>
    </row>
    <row r="65" spans="1:21" s="16" customFormat="1" ht="409.5" x14ac:dyDescent="0.25">
      <c r="A65" s="135" t="s">
        <v>363</v>
      </c>
      <c r="B65" s="135" t="str">
        <f>INDEX('Master List'!$A$3:$AW$1063,MATCH('Print List'!$A65,Statement_No,0),MATCH('Print List'!B$2,'Master List'!$A$2:$AW$2,0))</f>
        <v>OAKDALE IRRIGATION DISTRICT</v>
      </c>
      <c r="C65" s="135" t="str">
        <f>INDEX('Master List'!$A$3:$AW$1063,MATCH('Print List'!$A65,Statement_No,0),MATCH('Print List'!C$2,'Master List'!$A$2:$AW$2,0))</f>
        <v>N</v>
      </c>
      <c r="D65" s="135">
        <f>INDEX('Master List'!$A$3:$AW$1063,MATCH('Print List'!$A65,Statement_No,0),MATCH('Print List'!D$2,'Master List'!$A$2:$AW$2,0))</f>
        <v>4061</v>
      </c>
      <c r="E65" s="135">
        <f>INDEX('Master List'!$A$3:$AW$1063,MATCH('Print List'!$A65,Statement_No,0),MATCH('Print List'!E$2,'Master List'!$A$2:$AW$2,0))</f>
        <v>215416</v>
      </c>
      <c r="F65" s="135" t="str">
        <f>INDEX('Master List'!$A$3:$AW$1063,MATCH('Print List'!$A65,Statement_No,0),MATCH('Print List'!F$2,'Master List'!$A$2:$AW$2,0))</f>
        <v>No</v>
      </c>
      <c r="G65" s="135" t="str">
        <f>INDEX('Master List'!$A$3:$AW$1063,MATCH('Print List'!$A65,Statement_No,0),MATCH('Print List'!G$2,'Master List'!$A$2:$AW$2,0))</f>
        <v>STANISLAUS RIVER</v>
      </c>
      <c r="H65" s="135" t="str">
        <f>INDEX('Master List'!$A$3:$AW$1063,MATCH('Print List'!$A65,Statement_No,0),MATCH('Print List'!H$2,'Master List'!$A$2:$AW$2,0))</f>
        <v>Calaveras</v>
      </c>
      <c r="I65" s="135" t="str">
        <f>INDEX('Master List'!$A$3:$AW$1063,MATCH('Print List'!$A65,Statement_No,0),MATCH('Print List'!I$2,'Master List'!$A$2:$AW$2,0))</f>
        <v>N/A</v>
      </c>
      <c r="J65" s="135" t="str">
        <f>INDEX('Master List'!$A$3:$AW$1063,MATCH('Print List'!$A65,Statement_No,0),MATCH('Print List'!J$2,'Master List'!$A$2:$AW$2,0))</f>
        <v>N/A</v>
      </c>
      <c r="K65" s="135" t="str">
        <f>INDEX('Master List'!$A$3:$AW$1063,MATCH('Print List'!$A65,Statement_No,0),MATCH('Print List'!K$2,'Master List'!$A$2:$AW$2,0))</f>
        <v>Yes</v>
      </c>
      <c r="L65" s="135" t="str">
        <f>INDEX('Master List'!$A$3:$AW$1063,MATCH('Print List'!$A65,Statement_No,0),MATCH('Print List'!L$2,'Master List'!$A$2:$AW$2,0))</f>
        <v>Adjudication No. 16783, Dept. No. 1, Superior Court of The State of California, in and for the county of San Joaquin (1929)</v>
      </c>
      <c r="M65" s="135" t="str">
        <f>INDEX('Master List'!$A$3:$AW$1063,MATCH('Print List'!$A65,Statement_No,0),MATCH('Print List'!M$2,'Master List'!$A$2:$AW$2,0))</f>
        <v>P3</v>
      </c>
      <c r="N65" s="135" t="str">
        <f>INDEX('Master List'!$A$3:$AW$1063,MATCH('Print List'!$A65,Statement_No,0),MATCH('Print List'!N$2,'Master List'!$A$2:$AW$2,0))</f>
        <v>The following amounts reflect a 1929 adjudication for OID &amp; SSJID diversions identified as #29:
5.00 cfs - priority 1853
127.00 cfs - priority 1885
66.20 cfs - priority 1902
847.80 cfs - priority 1909
Sub-total: 1046 cfs
Also:
770.6 cfs - priority 1909
"from the natural flow of Stanislaus River at the same points of diversion, through te same ditches, during the same period, for the same purposes, and in order to completely irrigate the area within said Districts as set forth in the above right; provided, that prior to December 31, 1930, said Oakdale Irrigation District, jointly, shall have completed the above appropriation and use to the Division of Water Rights of the Department of Public Works of California on or before said thirty-first day of December, 1930, whereupon the said Division of Water Rights shall, if said evidence is found satisfactory, enter a supplemental finding as to such right and issue a certificate of water right in accordance with such finding." 
The extra 770.6 cfs has not yet been confirmed</v>
      </c>
      <c r="O65" s="135">
        <f>INDEX('Master List'!$A$3:$AW$1063,MATCH('Print List'!$A65,Statement_No,0),MATCH('Print List'!O$2,'Master List'!$A$2:$AW$2,0))</f>
        <v>0</v>
      </c>
      <c r="P65" s="135">
        <f>INDEX('Master List'!$A$3:$AW$1063,MATCH('Print List'!$A65,Statement_No,0),MATCH('Print List'!P$2,'Master List'!$A$2:$AW$2,0))</f>
        <v>0</v>
      </c>
      <c r="Q65" s="135">
        <f>INDEX('Master List'!$A$3:$AW$1063,MATCH('Print List'!$A65,Statement_No,0),MATCH('Print List'!Q$2,'Master List'!$A$2:$AW$2,0))</f>
        <v>0</v>
      </c>
      <c r="R65" s="135">
        <f>INDEX('Master List'!$A$3:$AW$1063,MATCH('Print List'!$A65,Statement_No,0),MATCH('Print List'!R$2,'Master List'!$A$2:$AW$2,0))</f>
        <v>0</v>
      </c>
      <c r="S65" s="135">
        <f>INDEX('Master List'!$A$3:$AW$1063,MATCH('Print List'!$A65,Statement_No,0),MATCH('Print List'!S$2,'Master List'!$A$2:$AW$2,0))</f>
        <v>0</v>
      </c>
      <c r="T65" s="135" t="str">
        <f>INDEX('Master List'!$A$3:$AW$1063,MATCH('Print List'!$A65,Statement_No,0),MATCH('Print List'!T$2,'Master List'!$A$2:$AW$2,0))</f>
        <v>N/A</v>
      </c>
      <c r="U65" s="135" t="str">
        <f>INDEX('Master List'!$A$3:$AW$1063,MATCH('Print List'!$A65,Statement_No,0),MATCH('Print List'!U$2,'Master List'!$A$2:$AW$2,0))</f>
        <v>P3</v>
      </c>
    </row>
    <row r="66" spans="1:21" s="16" customFormat="1" ht="90" x14ac:dyDescent="0.25">
      <c r="A66" s="135" t="s">
        <v>366</v>
      </c>
      <c r="B66" s="135" t="str">
        <f>INDEX('Master List'!$A$3:$AW$1063,MATCH('Print List'!$A66,Statement_No,0),MATCH('Print List'!B$2,'Master List'!$A$2:$AW$2,0))</f>
        <v>MERCED IRRIGATION DISTRICT</v>
      </c>
      <c r="C66" s="135" t="str">
        <f>INDEX('Master List'!$A$3:$AW$1063,MATCH('Print List'!$A66,Statement_No,0),MATCH('Print List'!C$2,'Master List'!$A$2:$AW$2,0))</f>
        <v>N</v>
      </c>
      <c r="D66" s="135">
        <f>INDEX('Master List'!$A$3:$AW$1063,MATCH('Print List'!$A66,Statement_No,0),MATCH('Print List'!D$2,'Master List'!$A$2:$AW$2,0))</f>
        <v>187328.25</v>
      </c>
      <c r="E66" s="135">
        <f>INDEX('Master List'!$A$3:$AW$1063,MATCH('Print List'!$A66,Statement_No,0),MATCH('Print List'!E$2,'Master List'!$A$2:$AW$2,0))</f>
        <v>209853</v>
      </c>
      <c r="F66" s="135" t="str">
        <f>INDEX('Master List'!$A$3:$AW$1063,MATCH('Print List'!$A66,Statement_No,0),MATCH('Print List'!F$2,'Master List'!$A$2:$AW$2,0))</f>
        <v>No</v>
      </c>
      <c r="G66" s="135" t="str">
        <f>INDEX('Master List'!$A$3:$AW$1063,MATCH('Print List'!$A66,Statement_No,0),MATCH('Print List'!G$2,'Master List'!$A$2:$AW$2,0))</f>
        <v>MERCED RIVER</v>
      </c>
      <c r="H66" s="135" t="str">
        <f>INDEX('Master List'!$A$3:$AW$1063,MATCH('Print List'!$A66,Statement_No,0),MATCH('Print List'!H$2,'Master List'!$A$2:$AW$2,0))</f>
        <v>Merced</v>
      </c>
      <c r="I66" s="135" t="str">
        <f>INDEX('Master List'!$A$3:$AW$1063,MATCH('Print List'!$A66,Statement_No,0),MATCH('Print List'!I$2,'Master List'!$A$2:$AW$2,0))</f>
        <v>N/A</v>
      </c>
      <c r="J66" s="135" t="str">
        <f>INDEX('Master List'!$A$3:$AW$1063,MATCH('Print List'!$A66,Statement_No,0),MATCH('Print List'!J$2,'Master List'!$A$2:$AW$2,0))</f>
        <v>Did not claim riparian</v>
      </c>
      <c r="K66" s="135" t="str">
        <f>INDEX('Master List'!$A$3:$AW$1063,MATCH('Print List'!$A66,Statement_No,0),MATCH('Print List'!K$2,'Master List'!$A$2:$AW$2,0))</f>
        <v>Yes</v>
      </c>
      <c r="L66" s="135" t="str">
        <f>INDEX('Master List'!$A$3:$AW$1063,MATCH('Print List'!$A66,Statement_No,0),MATCH('Print List'!L$2,'Master List'!$A$2:$AW$2,0))</f>
        <v>N/A</v>
      </c>
      <c r="M66" s="135" t="str">
        <f>INDEX('Master List'!$A$3:$AW$1063,MATCH('Print List'!$A66,Statement_No,0),MATCH('Print List'!M$2,'Master List'!$A$2:$AW$2,0))</f>
        <v>P3</v>
      </c>
      <c r="N66" s="135" t="str">
        <f>INDEX('Master List'!$A$3:$AW$1063,MATCH('Print List'!$A66,Statement_No,0),MATCH('Print List'!N$2,'Master List'!$A$2:$AW$2,0))</f>
        <v>Appropriative claim is backed up by solid documentation, service area map was provided, and continuous use is well-documented except for 1957-2009, for which additional statements of diversion must be submitted</v>
      </c>
      <c r="O66" s="135">
        <f>INDEX('Master List'!$A$3:$AW$1063,MATCH('Print List'!$A66,Statement_No,0),MATCH('Print List'!O$2,'Master List'!$A$2:$AW$2,0))</f>
        <v>0</v>
      </c>
      <c r="P66" s="135">
        <f>INDEX('Master List'!$A$3:$AW$1063,MATCH('Print List'!$A66,Statement_No,0),MATCH('Print List'!P$2,'Master List'!$A$2:$AW$2,0))</f>
        <v>0</v>
      </c>
      <c r="Q66" s="135">
        <f>INDEX('Master List'!$A$3:$AW$1063,MATCH('Print List'!$A66,Statement_No,0),MATCH('Print List'!Q$2,'Master List'!$A$2:$AW$2,0))</f>
        <v>0</v>
      </c>
      <c r="R66" s="135">
        <f>INDEX('Master List'!$A$3:$AW$1063,MATCH('Print List'!$A66,Statement_No,0),MATCH('Print List'!R$2,'Master List'!$A$2:$AW$2,0))</f>
        <v>0</v>
      </c>
      <c r="S66" s="135">
        <f>INDEX('Master List'!$A$3:$AW$1063,MATCH('Print List'!$A66,Statement_No,0),MATCH('Print List'!S$2,'Master List'!$A$2:$AW$2,0))</f>
        <v>0</v>
      </c>
      <c r="T66" s="135" t="str">
        <f>INDEX('Master List'!$A$3:$AW$1063,MATCH('Print List'!$A66,Statement_No,0),MATCH('Print List'!T$2,'Master List'!$A$2:$AW$2,0))</f>
        <v>N/A</v>
      </c>
      <c r="U66" s="135" t="str">
        <f>INDEX('Master List'!$A$3:$AW$1063,MATCH('Print List'!$A66,Statement_No,0),MATCH('Print List'!U$2,'Master List'!$A$2:$AW$2,0))</f>
        <v>P3</v>
      </c>
    </row>
    <row r="67" spans="1:21" s="16" customFormat="1" ht="105" x14ac:dyDescent="0.25">
      <c r="A67" s="135" t="s">
        <v>368</v>
      </c>
      <c r="B67" s="135" t="str">
        <f>INDEX('Master List'!$A$3:$AW$1063,MATCH('Print List'!$A67,Statement_No,0),MATCH('Print List'!B$2,'Master List'!$A$2:$AW$2,0))</f>
        <v>MADERA IRRIGATION DISTRICT</v>
      </c>
      <c r="C67" s="135" t="str">
        <f>INDEX('Master List'!$A$3:$AW$1063,MATCH('Print List'!$A67,Statement_No,0),MATCH('Print List'!C$2,'Master List'!$A$2:$AW$2,0))</f>
        <v>N</v>
      </c>
      <c r="D67" s="135">
        <f>INDEX('Master List'!$A$3:$AW$1063,MATCH('Print List'!$A67,Statement_No,0),MATCH('Print List'!D$2,'Master List'!$A$2:$AW$2,0))</f>
        <v>42619</v>
      </c>
      <c r="E67" s="135">
        <f>INDEX('Master List'!$A$3:$AW$1063,MATCH('Print List'!$A67,Statement_No,0),MATCH('Print List'!E$2,'Master List'!$A$2:$AW$2,0))</f>
        <v>37579.5</v>
      </c>
      <c r="F67" s="135" t="str">
        <f>INDEX('Master List'!$A$3:$AW$1063,MATCH('Print List'!$A67,Statement_No,0),MATCH('Print List'!F$2,'Master List'!$A$2:$AW$2,0))</f>
        <v>No</v>
      </c>
      <c r="G67" s="135" t="str">
        <f>INDEX('Master List'!$A$3:$AW$1063,MATCH('Print List'!$A67,Statement_No,0),MATCH('Print List'!G$2,'Master List'!$A$2:$AW$2,0))</f>
        <v>FRESNO RIVER</v>
      </c>
      <c r="H67" s="135" t="str">
        <f>INDEX('Master List'!$A$3:$AW$1063,MATCH('Print List'!$A67,Statement_No,0),MATCH('Print List'!H$2,'Master List'!$A$2:$AW$2,0))</f>
        <v>Madera</v>
      </c>
      <c r="I67" s="135" t="str">
        <f>INDEX('Master List'!$A$3:$AW$1063,MATCH('Print List'!$A67,Statement_No,0),MATCH('Print List'!I$2,'Master List'!$A$2:$AW$2,0))</f>
        <v>N/A</v>
      </c>
      <c r="J67" s="135" t="str">
        <f>INDEX('Master List'!$A$3:$AW$1063,MATCH('Print List'!$A67,Statement_No,0),MATCH('Print List'!J$2,'Master List'!$A$2:$AW$2,0))</f>
        <v>N/A</v>
      </c>
      <c r="K67" s="135" t="str">
        <f>INDEX('Master List'!$A$3:$AW$1063,MATCH('Print List'!$A67,Statement_No,0),MATCH('Print List'!K$2,'Master List'!$A$2:$AW$2,0))</f>
        <v>Yes</v>
      </c>
      <c r="L67" s="135" t="str">
        <f>INDEX('Master List'!$A$3:$AW$1063,MATCH('Print List'!$A67,Statement_No,0),MATCH('Print List'!L$2,'Master List'!$A$2:$AW$2,0))</f>
        <v>Judgment No. 687 (167 Cal.78) 
Superior Court of the State of California in and for the County of Madera</v>
      </c>
      <c r="M67" s="135" t="str">
        <f>INDEX('Master List'!$A$3:$AW$1063,MATCH('Print List'!$A67,Statement_No,0),MATCH('Print List'!M$2,'Master List'!$A$2:$AW$2,0))</f>
        <v>P3</v>
      </c>
      <c r="N67" s="135" t="str">
        <f>INDEX('Master List'!$A$3:$AW$1063,MATCH('Print List'!$A67,Statement_No,0),MATCH('Print List'!N$2,'Master List'!$A$2:$AW$2,0))</f>
        <v>Document submitted "Tab P-1916 Judgment, Union Colonization Co. v Madera Canal &amp; Irrigation.pdf"
Confirmed POD in Sec. 8, T11S, R18E, MD B&amp;M</v>
      </c>
      <c r="O67" s="135">
        <f>INDEX('Master List'!$A$3:$AW$1063,MATCH('Print List'!$A67,Statement_No,0),MATCH('Print List'!O$2,'Master List'!$A$2:$AW$2,0))</f>
        <v>0</v>
      </c>
      <c r="P67" s="135">
        <f>INDEX('Master List'!$A$3:$AW$1063,MATCH('Print List'!$A67,Statement_No,0),MATCH('Print List'!P$2,'Master List'!$A$2:$AW$2,0))</f>
        <v>0</v>
      </c>
      <c r="Q67" s="135">
        <f>INDEX('Master List'!$A$3:$AW$1063,MATCH('Print List'!$A67,Statement_No,0),MATCH('Print List'!Q$2,'Master List'!$A$2:$AW$2,0))</f>
        <v>0</v>
      </c>
      <c r="R67" s="135">
        <f>INDEX('Master List'!$A$3:$AW$1063,MATCH('Print List'!$A67,Statement_No,0),MATCH('Print List'!R$2,'Master List'!$A$2:$AW$2,0))</f>
        <v>0</v>
      </c>
      <c r="S67" s="135">
        <f>INDEX('Master List'!$A$3:$AW$1063,MATCH('Print List'!$A67,Statement_No,0),MATCH('Print List'!S$2,'Master List'!$A$2:$AW$2,0))</f>
        <v>0</v>
      </c>
      <c r="T67" s="135" t="str">
        <f>INDEX('Master List'!$A$3:$AW$1063,MATCH('Print List'!$A67,Statement_No,0),MATCH('Print List'!T$2,'Master List'!$A$2:$AW$2,0))</f>
        <v>N/A</v>
      </c>
      <c r="U67" s="135" t="str">
        <f>INDEX('Master List'!$A$3:$AW$1063,MATCH('Print List'!$A67,Statement_No,0),MATCH('Print List'!U$2,'Master List'!$A$2:$AW$2,0))</f>
        <v>P3</v>
      </c>
    </row>
    <row r="68" spans="1:21" s="16" customFormat="1" ht="45" x14ac:dyDescent="0.25">
      <c r="A68" s="136" t="s">
        <v>371</v>
      </c>
      <c r="B68" s="135" t="str">
        <f>INDEX('Master List'!$A$3:$AW$1063,MATCH('Print List'!$A68,Statement_No,0),MATCH('Print List'!B$2,'Master List'!$A$2:$AW$2,0))</f>
        <v>RECLAMATION DISTRICT #2068</v>
      </c>
      <c r="C68" s="135" t="str">
        <f>INDEX('Master List'!$A$3:$AW$1063,MATCH('Print List'!$A68,Statement_No,0),MATCH('Print List'!C$2,'Master List'!$A$2:$AW$2,0))</f>
        <v>Y</v>
      </c>
      <c r="D68" s="135">
        <f>INDEX('Master List'!$A$3:$AW$1063,MATCH('Print List'!$A68,Statement_No,0),MATCH('Print List'!D$2,'Master List'!$A$2:$AW$2,0))</f>
        <v>306.01</v>
      </c>
      <c r="E68" s="135">
        <f>INDEX('Master List'!$A$3:$AW$1063,MATCH('Print List'!$A68,Statement_No,0),MATCH('Print List'!E$2,'Master List'!$A$2:$AW$2,0))</f>
        <v>0</v>
      </c>
      <c r="F68" s="135" t="str">
        <f>INDEX('Master List'!$A$3:$AW$1063,MATCH('Print List'!$A68,Statement_No,0),MATCH('Print List'!F$2,'Master List'!$A$2:$AW$2,0))</f>
        <v>No</v>
      </c>
      <c r="G68" s="135" t="str">
        <f>INDEX('Master List'!$A$3:$AW$1063,MATCH('Print List'!$A68,Statement_No,0),MATCH('Print List'!G$2,'Master List'!$A$2:$AW$2,0))</f>
        <v>DRAIN Z</v>
      </c>
      <c r="H68" s="135" t="str">
        <f>INDEX('Master List'!$A$3:$AW$1063,MATCH('Print List'!$A68,Statement_No,0),MATCH('Print List'!H$2,'Master List'!$A$2:$AW$2,0))</f>
        <v>Yolo</v>
      </c>
      <c r="I68" s="135" t="str">
        <f>INDEX('Master List'!$A$3:$AW$1063,MATCH('Print List'!$A68,Statement_No,0),MATCH('Print List'!I$2,'Master List'!$A$2:$AW$2,0))</f>
        <v>N/A</v>
      </c>
      <c r="J68" s="135" t="str">
        <f>INDEX('Master List'!$A$3:$AW$1063,MATCH('Print List'!$A68,Statement_No,0),MATCH('Print List'!J$2,'Master List'!$A$2:$AW$2,0))</f>
        <v>Did not claim riparian</v>
      </c>
      <c r="K68" s="135" t="str">
        <f>INDEX('Master List'!$A$3:$AW$1063,MATCH('Print List'!$A68,Statement_No,0),MATCH('Print List'!K$2,'Master List'!$A$2:$AW$2,0))</f>
        <v>No</v>
      </c>
      <c r="L68" s="135" t="str">
        <f>INDEX('Master List'!$A$3:$AW$1063,MATCH('Print List'!$A68,Statement_No,0),MATCH('Print List'!L$2,'Master List'!$A$2:$AW$2,0))</f>
        <v>N/A</v>
      </c>
      <c r="M68" s="135" t="str">
        <f>INDEX('Master List'!$A$3:$AW$1063,MATCH('Print List'!$A68,Statement_No,0),MATCH('Print List'!M$2,'Master List'!$A$2:$AW$2,0))</f>
        <v>N/A</v>
      </c>
      <c r="N68" s="135" t="str">
        <f>INDEX('Master List'!$A$3:$AW$1063,MATCH('Print List'!$A68,Statement_No,0),MATCH('Print List'!N$2,'Master List'!$A$2:$AW$2,0))</f>
        <v>N/A</v>
      </c>
      <c r="O68" s="135" t="str">
        <f>INDEX('Master List'!$A$3:$AW$1063,MATCH('Print List'!$A68,Statement_No,0),MATCH('Print List'!O$2,'Master List'!$A$2:$AW$2,0))</f>
        <v>RD 2068</v>
      </c>
      <c r="P68" s="135" t="str">
        <f>INDEX('Master List'!$A$3:$AW$1063,MATCH('Print List'!$A68,Statement_No,0),MATCH('Print List'!P$2,'Master List'!$A$2:$AW$2,0))</f>
        <v>R4</v>
      </c>
      <c r="Q68" s="135" t="str">
        <f>INDEX('Master List'!$A$3:$AW$1063,MATCH('Print List'!$A68,Statement_No,0),MATCH('Print List'!Q$2,'Master List'!$A$2:$AW$2,0))</f>
        <v>This district has requested deactivation of these Statements.</v>
      </c>
      <c r="R68" s="135" t="str">
        <f>INDEX('Master List'!$A$3:$AW$1063,MATCH('Print List'!$A68,Statement_No,0),MATCH('Print List'!R$2,'Master List'!$A$2:$AW$2,0))</f>
        <v>P4</v>
      </c>
      <c r="S68" s="135" t="str">
        <f>INDEX('Master List'!$A$3:$AW$1063,MATCH('Print List'!$A68,Statement_No,0),MATCH('Print List'!S$2,'Master List'!$A$2:$AW$2,0))</f>
        <v>This district has requested deactivation of these Statements.</v>
      </c>
      <c r="T68" s="135" t="str">
        <f>INDEX('Master List'!$A$3:$AW$1063,MATCH('Print List'!$A68,Statement_No,0),MATCH('Print List'!T$2,'Master List'!$A$2:$AW$2,0))</f>
        <v>R4</v>
      </c>
      <c r="U68" s="135" t="str">
        <f>INDEX('Master List'!$A$3:$AW$1063,MATCH('Print List'!$A68,Statement_No,0),MATCH('Print List'!U$2,'Master List'!$A$2:$AW$2,0))</f>
        <v>P4</v>
      </c>
    </row>
    <row r="69" spans="1:21" s="16" customFormat="1" x14ac:dyDescent="0.25">
      <c r="A69" s="135" t="s">
        <v>373</v>
      </c>
      <c r="B69" s="135" t="str">
        <f>INDEX('Master List'!$A$3:$AW$1063,MATCH('Print List'!$A69,Statement_No,0),MATCH('Print List'!B$2,'Master List'!$A$2:$AW$2,0))</f>
        <v>C&amp;G FARMS</v>
      </c>
      <c r="C69" s="135" t="str">
        <f>INDEX('Master List'!$A$3:$AW$1063,MATCH('Print List'!$A69,Statement_No,0),MATCH('Print List'!C$2,'Master List'!$A$2:$AW$2,0))</f>
        <v>Y</v>
      </c>
      <c r="D69" s="135">
        <f>INDEX('Master List'!$A$3:$AW$1063,MATCH('Print List'!$A69,Statement_No,0),MATCH('Print List'!D$2,'Master List'!$A$2:$AW$2,0))</f>
        <v>2487.6333052721948</v>
      </c>
      <c r="E69" s="135">
        <f>INDEX('Master List'!$A$3:$AW$1063,MATCH('Print List'!$A69,Statement_No,0),MATCH('Print List'!E$2,'Master List'!$A$2:$AW$2,0))</f>
        <v>954</v>
      </c>
      <c r="F69" s="135" t="str">
        <f>INDEX('Master List'!$A$3:$AW$1063,MATCH('Print List'!$A69,Statement_No,0),MATCH('Print List'!F$2,'Master List'!$A$2:$AW$2,0))</f>
        <v>Yes</v>
      </c>
      <c r="G69" s="135" t="str">
        <f>INDEX('Master List'!$A$3:$AW$1063,MATCH('Print List'!$A69,Statement_No,0),MATCH('Print List'!G$2,'Master List'!$A$2:$AW$2,0))</f>
        <v>SAN JOAQUIN RIVER</v>
      </c>
      <c r="H69" s="135" t="str">
        <f>INDEX('Master List'!$A$3:$AW$1063,MATCH('Print List'!$A69,Statement_No,0),MATCH('Print List'!H$2,'Master List'!$A$2:$AW$2,0))</f>
        <v>San Joaquin</v>
      </c>
      <c r="I69" s="135" t="str">
        <f>INDEX('Master List'!$A$3:$AW$1063,MATCH('Print List'!$A69,Statement_No,0),MATCH('Print List'!I$2,'Master List'!$A$2:$AW$2,0))</f>
        <v>R3</v>
      </c>
      <c r="J69" s="135" t="str">
        <f>INDEX('Master List'!$A$3:$AW$1063,MATCH('Print List'!$A69,Statement_No,0),MATCH('Print List'!J$2,'Master List'!$A$2:$AW$2,0))</f>
        <v>POU within El Pescadero Grimes Spanish Land Grant</v>
      </c>
      <c r="K69" s="135" t="str">
        <f>INDEX('Master List'!$A$3:$AW$1063,MATCH('Print List'!$A69,Statement_No,0),MATCH('Print List'!K$2,'Master List'!$A$2:$AW$2,0))</f>
        <v>No</v>
      </c>
      <c r="L69" s="135" t="str">
        <f>INDEX('Master List'!$A$3:$AW$1063,MATCH('Print List'!$A69,Statement_No,0),MATCH('Print List'!L$2,'Master List'!$A$2:$AW$2,0))</f>
        <v>N/A</v>
      </c>
      <c r="M69" s="135" t="str">
        <f>INDEX('Master List'!$A$3:$AW$1063,MATCH('Print List'!$A69,Statement_No,0),MATCH('Print List'!M$2,'Master List'!$A$2:$AW$2,0))</f>
        <v>N/A</v>
      </c>
      <c r="N69" s="135" t="str">
        <f>INDEX('Master List'!$A$3:$AW$1063,MATCH('Print List'!$A69,Statement_No,0),MATCH('Print List'!N$2,'Master List'!$A$2:$AW$2,0))</f>
        <v>N/A</v>
      </c>
      <c r="O69" s="135">
        <f>INDEX('Master List'!$A$3:$AW$1063,MATCH('Print List'!$A69,Statement_No,0),MATCH('Print List'!O$2,'Master List'!$A$2:$AW$2,0))</f>
        <v>0</v>
      </c>
      <c r="P69" s="135">
        <f>INDEX('Master List'!$A$3:$AW$1063,MATCH('Print List'!$A69,Statement_No,0),MATCH('Print List'!P$2,'Master List'!$A$2:$AW$2,0))</f>
        <v>0</v>
      </c>
      <c r="Q69" s="135">
        <f>INDEX('Master List'!$A$3:$AW$1063,MATCH('Print List'!$A69,Statement_No,0),MATCH('Print List'!Q$2,'Master List'!$A$2:$AW$2,0))</f>
        <v>0</v>
      </c>
      <c r="R69" s="135">
        <f>INDEX('Master List'!$A$3:$AW$1063,MATCH('Print List'!$A69,Statement_No,0),MATCH('Print List'!R$2,'Master List'!$A$2:$AW$2,0))</f>
        <v>0</v>
      </c>
      <c r="S69" s="135">
        <f>INDEX('Master List'!$A$3:$AW$1063,MATCH('Print List'!$A69,Statement_No,0),MATCH('Print List'!S$2,'Master List'!$A$2:$AW$2,0))</f>
        <v>0</v>
      </c>
      <c r="T69" s="135" t="str">
        <f>INDEX('Master List'!$A$3:$AW$1063,MATCH('Print List'!$A69,Statement_No,0),MATCH('Print List'!T$2,'Master List'!$A$2:$AW$2,0))</f>
        <v>R3</v>
      </c>
      <c r="U69" s="135" t="str">
        <f>INDEX('Master List'!$A$3:$AW$1063,MATCH('Print List'!$A69,Statement_No,0),MATCH('Print List'!U$2,'Master List'!$A$2:$AW$2,0))</f>
        <v>N/A</v>
      </c>
    </row>
    <row r="70" spans="1:21" s="16" customFormat="1" ht="240" x14ac:dyDescent="0.25">
      <c r="A70" s="135" t="s">
        <v>379</v>
      </c>
      <c r="B70" s="135" t="str">
        <f>INDEX('Master List'!$A$3:$AW$1063,MATCH('Print List'!$A70,Statement_No,0),MATCH('Print List'!B$2,'Master List'!$A$2:$AW$2,0))</f>
        <v>RONALD E BUHLER</v>
      </c>
      <c r="C70" s="135" t="str">
        <f>INDEX('Master List'!$A$3:$AW$1063,MATCH('Print List'!$A70,Statement_No,0),MATCH('Print List'!C$2,'Master List'!$A$2:$AW$2,0))</f>
        <v>Y</v>
      </c>
      <c r="D70" s="135">
        <f>INDEX('Master List'!$A$3:$AW$1063,MATCH('Print List'!$A70,Statement_No,0),MATCH('Print List'!D$2,'Master List'!$A$2:$AW$2,0))</f>
        <v>2400.5</v>
      </c>
      <c r="E70" s="135">
        <f>INDEX('Master List'!$A$3:$AW$1063,MATCH('Print List'!$A70,Statement_No,0),MATCH('Print List'!E$2,'Master List'!$A$2:$AW$2,0))</f>
        <v>0</v>
      </c>
      <c r="F70" s="135" t="str">
        <f>INDEX('Master List'!$A$3:$AW$1063,MATCH('Print List'!$A70,Statement_No,0),MATCH('Print List'!F$2,'Master List'!$A$2:$AW$2,0))</f>
        <v>Yes</v>
      </c>
      <c r="G70" s="135" t="str">
        <f>INDEX('Master List'!$A$3:$AW$1063,MATCH('Print List'!$A70,Statement_No,0),MATCH('Print List'!G$2,'Master List'!$A$2:$AW$2,0))</f>
        <v>TOE DRAIN</v>
      </c>
      <c r="H70" s="135" t="str">
        <f>INDEX('Master List'!$A$3:$AW$1063,MATCH('Print List'!$A70,Statement_No,0),MATCH('Print List'!H$2,'Master List'!$A$2:$AW$2,0))</f>
        <v>Yolo</v>
      </c>
      <c r="I70" s="135" t="str">
        <f>INDEX('Master List'!$A$3:$AW$1063,MATCH('Print List'!$A70,Statement_No,0),MATCH('Print List'!I$2,'Master List'!$A$2:$AW$2,0))</f>
        <v>R1</v>
      </c>
      <c r="J70" s="135" t="str">
        <f>INDEX('Master List'!$A$3:$AW$1063,MATCH('Print List'!$A70,Statement_No,0),MATCH('Print List'!J$2,'Master List'!$A$2:$AW$2,0))</f>
        <v>Patents were not found for the POU. Need to determine if the Sacramento Deep Water Channel can bear a new riparian right when the land was patented before it was created.</v>
      </c>
      <c r="K70" s="135" t="str">
        <f>INDEX('Master List'!$A$3:$AW$1063,MATCH('Print List'!$A70,Statement_No,0),MATCH('Print List'!K$2,'Master List'!$A$2:$AW$2,0))</f>
        <v>No</v>
      </c>
      <c r="L70" s="135" t="str">
        <f>INDEX('Master List'!$A$3:$AW$1063,MATCH('Print List'!$A70,Statement_No,0),MATCH('Print List'!L$2,'Master List'!$A$2:$AW$2,0))</f>
        <v>N/A</v>
      </c>
      <c r="M70" s="135" t="str">
        <f>INDEX('Master List'!$A$3:$AW$1063,MATCH('Print List'!$A70,Statement_No,0),MATCH('Print List'!M$2,'Master List'!$A$2:$AW$2,0))</f>
        <v>N/A</v>
      </c>
      <c r="N70" s="135" t="str">
        <f>INDEX('Master List'!$A$3:$AW$1063,MATCH('Print List'!$A70,Statement_No,0),MATCH('Print List'!N$2,'Master List'!$A$2:$AW$2,0))</f>
        <v>N/A</v>
      </c>
      <c r="O70" s="135" t="str">
        <f>INDEX('Master List'!$A$3:$AW$1063,MATCH('Print List'!$A70,Statement_No,0),MATCH('Print List'!O$2,'Master List'!$A$2:$AW$2,0))</f>
        <v>North Delta Water Agency</v>
      </c>
      <c r="P70" s="135" t="str">
        <f>INDEX('Master List'!$A$3:$AW$1063,MATCH('Print List'!$A70,Statement_No,0),MATCH('Print List'!P$2,'Master List'!$A$2:$AW$2,0))</f>
        <v>R4</v>
      </c>
      <c r="Q70" s="135" t="str">
        <f>INDEX('Master List'!$A$3:$AW$1063,MATCH('Print List'!$A70,Statement_No,0),MATCH('Print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0" s="135" t="str">
        <f>INDEX('Master List'!$A$3:$AW$1063,MATCH('Print List'!$A70,Statement_No,0),MATCH('Print List'!R$2,'Master List'!$A$2:$AW$2,0))</f>
        <v>P4</v>
      </c>
      <c r="S70" s="135" t="str">
        <f>INDEX('Master List'!$A$3:$AW$1063,MATCH('Print List'!$A70,Statement_No,0),MATCH('Print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0" s="135" t="str">
        <f>INDEX('Master List'!$A$3:$AW$1063,MATCH('Print List'!$A70,Statement_No,0),MATCH('Print List'!T$2,'Master List'!$A$2:$AW$2,0))</f>
        <v>R4</v>
      </c>
      <c r="U70" s="135" t="str">
        <f>INDEX('Master List'!$A$3:$AW$1063,MATCH('Print List'!$A70,Statement_No,0),MATCH('Print List'!U$2,'Master List'!$A$2:$AW$2,0))</f>
        <v>P4</v>
      </c>
    </row>
    <row r="71" spans="1:21" s="16" customFormat="1" ht="45" x14ac:dyDescent="0.25">
      <c r="A71" s="135" t="s">
        <v>387</v>
      </c>
      <c r="B71" s="135" t="str">
        <f>INDEX('Master List'!$A$3:$AW$1063,MATCH('Print List'!$A71,Statement_No,0),MATCH('Print List'!B$2,'Master List'!$A$2:$AW$2,0))</f>
        <v>GLENN-COLUSA IRRIGATION DISTRICT</v>
      </c>
      <c r="C71" s="135" t="str">
        <f>INDEX('Master List'!$A$3:$AW$1063,MATCH('Print List'!$A71,Statement_No,0),MATCH('Print List'!C$2,'Master List'!$A$2:$AW$2,0))</f>
        <v>N</v>
      </c>
      <c r="D71" s="135">
        <f>INDEX('Master List'!$A$3:$AW$1063,MATCH('Print List'!$A71,Statement_No,0),MATCH('Print List'!D$2,'Master List'!$A$2:$AW$2,0))</f>
        <v>663148</v>
      </c>
      <c r="E71" s="135">
        <f>INDEX('Master List'!$A$3:$AW$1063,MATCH('Print List'!$A71,Statement_No,0),MATCH('Print List'!E$2,'Master List'!$A$2:$AW$2,0))</f>
        <v>639635</v>
      </c>
      <c r="F71" s="135" t="str">
        <f>INDEX('Master List'!$A$3:$AW$1063,MATCH('Print List'!$A71,Statement_No,0),MATCH('Print List'!F$2,'Master List'!$A$2:$AW$2,0))</f>
        <v>No</v>
      </c>
      <c r="G71" s="135" t="str">
        <f>INDEX('Master List'!$A$3:$AW$1063,MATCH('Print List'!$A71,Statement_No,0),MATCH('Print List'!G$2,'Master List'!$A$2:$AW$2,0))</f>
        <v>SACRAMENTO RIVER</v>
      </c>
      <c r="H71" s="135" t="str">
        <f>INDEX('Master List'!$A$3:$AW$1063,MATCH('Print List'!$A71,Statement_No,0),MATCH('Print List'!H$2,'Master List'!$A$2:$AW$2,0))</f>
        <v>Glenn</v>
      </c>
      <c r="I71" s="135" t="str">
        <f>INDEX('Master List'!$A$3:$AW$1063,MATCH('Print List'!$A71,Statement_No,0),MATCH('Print List'!I$2,'Master List'!$A$2:$AW$2,0))</f>
        <v>N/A</v>
      </c>
      <c r="J71" s="135" t="str">
        <f>INDEX('Master List'!$A$3:$AW$1063,MATCH('Print List'!$A71,Statement_No,0),MATCH('Print List'!J$2,'Master List'!$A$2:$AW$2,0))</f>
        <v>N/A</v>
      </c>
      <c r="K71" s="135" t="str">
        <f>INDEX('Master List'!$A$3:$AW$1063,MATCH('Print List'!$A71,Statement_No,0),MATCH('Print List'!K$2,'Master List'!$A$2:$AW$2,0))</f>
        <v>Yes</v>
      </c>
      <c r="L71" s="135" t="str">
        <f>INDEX('Master List'!$A$3:$AW$1063,MATCH('Print List'!$A71,Statement_No,0),MATCH('Print List'!L$2,'Master List'!$A$2:$AW$2,0))</f>
        <v>N/A</v>
      </c>
      <c r="M71" s="135" t="str">
        <f>INDEX('Master List'!$A$3:$AW$1063,MATCH('Print List'!$A71,Statement_No,0),MATCH('Print List'!M$2,'Master List'!$A$2:$AW$2,0))</f>
        <v>P2</v>
      </c>
      <c r="N71" s="135" t="str">
        <f>INDEX('Master List'!$A$3:$AW$1063,MATCH('Print List'!$A71,Statement_No,0),MATCH('Print List'!N$2,'Master List'!$A$2:$AW$2,0))</f>
        <v>Currently under review, Status changed to "P2" until further notice.</v>
      </c>
      <c r="O71" s="135">
        <f>INDEX('Master List'!$A$3:$AW$1063,MATCH('Print List'!$A71,Statement_No,0),MATCH('Print List'!O$2,'Master List'!$A$2:$AW$2,0))</f>
        <v>0</v>
      </c>
      <c r="P71" s="135">
        <f>INDEX('Master List'!$A$3:$AW$1063,MATCH('Print List'!$A71,Statement_No,0),MATCH('Print List'!P$2,'Master List'!$A$2:$AW$2,0))</f>
        <v>0</v>
      </c>
      <c r="Q71" s="135">
        <f>INDEX('Master List'!$A$3:$AW$1063,MATCH('Print List'!$A71,Statement_No,0),MATCH('Print List'!Q$2,'Master List'!$A$2:$AW$2,0))</f>
        <v>0</v>
      </c>
      <c r="R71" s="135">
        <f>INDEX('Master List'!$A$3:$AW$1063,MATCH('Print List'!$A71,Statement_No,0),MATCH('Print List'!R$2,'Master List'!$A$2:$AW$2,0))</f>
        <v>0</v>
      </c>
      <c r="S71" s="135">
        <f>INDEX('Master List'!$A$3:$AW$1063,MATCH('Print List'!$A71,Statement_No,0),MATCH('Print List'!S$2,'Master List'!$A$2:$AW$2,0))</f>
        <v>0</v>
      </c>
      <c r="T71" s="135" t="str">
        <f>INDEX('Master List'!$A$3:$AW$1063,MATCH('Print List'!$A71,Statement_No,0),MATCH('Print List'!T$2,'Master List'!$A$2:$AW$2,0))</f>
        <v>N/A</v>
      </c>
      <c r="U71" s="135" t="str">
        <f>INDEX('Master List'!$A$3:$AW$1063,MATCH('Print List'!$A71,Statement_No,0),MATCH('Print List'!U$2,'Master List'!$A$2:$AW$2,0))</f>
        <v>P2</v>
      </c>
    </row>
    <row r="72" spans="1:21" s="16" customFormat="1" ht="45" x14ac:dyDescent="0.25">
      <c r="A72" s="135" t="s">
        <v>390</v>
      </c>
      <c r="B72" s="135" t="str">
        <f>INDEX('Master List'!$A$3:$AW$1063,MATCH('Print List'!$A72,Statement_No,0),MATCH('Print List'!B$2,'Master List'!$A$2:$AW$2,0))</f>
        <v>GLENN-COLUSA IRRIGATION DISTRICT</v>
      </c>
      <c r="C72" s="135" t="str">
        <f>INDEX('Master List'!$A$3:$AW$1063,MATCH('Print List'!$A72,Statement_No,0),MATCH('Print List'!C$2,'Master List'!$A$2:$AW$2,0))</f>
        <v>N</v>
      </c>
      <c r="D72" s="135">
        <f>INDEX('Master List'!$A$3:$AW$1063,MATCH('Print List'!$A72,Statement_No,0),MATCH('Print List'!D$2,'Master List'!$A$2:$AW$2,0))</f>
        <v>15180.75</v>
      </c>
      <c r="E72" s="135">
        <f>INDEX('Master List'!$A$3:$AW$1063,MATCH('Print List'!$A72,Statement_No,0),MATCH('Print List'!E$2,'Master List'!$A$2:$AW$2,0))</f>
        <v>15745</v>
      </c>
      <c r="F72" s="135" t="str">
        <f>INDEX('Master List'!$A$3:$AW$1063,MATCH('Print List'!$A72,Statement_No,0),MATCH('Print List'!F$2,'Master List'!$A$2:$AW$2,0))</f>
        <v>No</v>
      </c>
      <c r="G72" s="135" t="str">
        <f>INDEX('Master List'!$A$3:$AW$1063,MATCH('Print List'!$A72,Statement_No,0),MATCH('Print List'!G$2,'Master List'!$A$2:$AW$2,0))</f>
        <v>COLUSA BASIN DRAIN, MILE 29.84</v>
      </c>
      <c r="H72" s="135" t="str">
        <f>INDEX('Master List'!$A$3:$AW$1063,MATCH('Print List'!$A72,Statement_No,0),MATCH('Print List'!H$2,'Master List'!$A$2:$AW$2,0))</f>
        <v>Colusa</v>
      </c>
      <c r="I72" s="135" t="str">
        <f>INDEX('Master List'!$A$3:$AW$1063,MATCH('Print List'!$A72,Statement_No,0),MATCH('Print List'!I$2,'Master List'!$A$2:$AW$2,0))</f>
        <v>N/A</v>
      </c>
      <c r="J72" s="135" t="str">
        <f>INDEX('Master List'!$A$3:$AW$1063,MATCH('Print List'!$A72,Statement_No,0),MATCH('Print List'!J$2,'Master List'!$A$2:$AW$2,0))</f>
        <v>N/A</v>
      </c>
      <c r="K72" s="135" t="str">
        <f>INDEX('Master List'!$A$3:$AW$1063,MATCH('Print List'!$A72,Statement_No,0),MATCH('Print List'!K$2,'Master List'!$A$2:$AW$2,0))</f>
        <v>Yes</v>
      </c>
      <c r="L72" s="135" t="str">
        <f>INDEX('Master List'!$A$3:$AW$1063,MATCH('Print List'!$A72,Statement_No,0),MATCH('Print List'!L$2,'Master List'!$A$2:$AW$2,0))</f>
        <v>N/A</v>
      </c>
      <c r="M72" s="135" t="str">
        <f>INDEX('Master List'!$A$3:$AW$1063,MATCH('Print List'!$A72,Statement_No,0),MATCH('Print List'!M$2,'Master List'!$A$2:$AW$2,0))</f>
        <v>P1</v>
      </c>
      <c r="N72" s="135" t="str">
        <f>INDEX('Master List'!$A$3:$AW$1063,MATCH('Print List'!$A72,Statement_No,0),MATCH('Print List'!N$2,'Master List'!$A$2:$AW$2,0))</f>
        <v>More information needed</v>
      </c>
      <c r="O72" s="135">
        <f>INDEX('Master List'!$A$3:$AW$1063,MATCH('Print List'!$A72,Statement_No,0),MATCH('Print List'!O$2,'Master List'!$A$2:$AW$2,0))</f>
        <v>0</v>
      </c>
      <c r="P72" s="135">
        <f>INDEX('Master List'!$A$3:$AW$1063,MATCH('Print List'!$A72,Statement_No,0),MATCH('Print List'!P$2,'Master List'!$A$2:$AW$2,0))</f>
        <v>0</v>
      </c>
      <c r="Q72" s="135">
        <f>INDEX('Master List'!$A$3:$AW$1063,MATCH('Print List'!$A72,Statement_No,0),MATCH('Print List'!Q$2,'Master List'!$A$2:$AW$2,0))</f>
        <v>0</v>
      </c>
      <c r="R72" s="135">
        <f>INDEX('Master List'!$A$3:$AW$1063,MATCH('Print List'!$A72,Statement_No,0),MATCH('Print List'!R$2,'Master List'!$A$2:$AW$2,0))</f>
        <v>0</v>
      </c>
      <c r="S72" s="135">
        <f>INDEX('Master List'!$A$3:$AW$1063,MATCH('Print List'!$A72,Statement_No,0),MATCH('Print List'!S$2,'Master List'!$A$2:$AW$2,0))</f>
        <v>0</v>
      </c>
      <c r="T72" s="135" t="str">
        <f>INDEX('Master List'!$A$3:$AW$1063,MATCH('Print List'!$A72,Statement_No,0),MATCH('Print List'!T$2,'Master List'!$A$2:$AW$2,0))</f>
        <v>N/A</v>
      </c>
      <c r="U72" s="135" t="str">
        <f>INDEX('Master List'!$A$3:$AW$1063,MATCH('Print List'!$A72,Statement_No,0),MATCH('Print List'!U$2,'Master List'!$A$2:$AW$2,0))</f>
        <v>P1</v>
      </c>
    </row>
    <row r="73" spans="1:21" s="16" customFormat="1" ht="30" x14ac:dyDescent="0.25">
      <c r="A73" s="135" t="s">
        <v>393</v>
      </c>
      <c r="B73" s="135" t="str">
        <f>INDEX('Master List'!$A$3:$AW$1063,MATCH('Print List'!$A73,Statement_No,0),MATCH('Print List'!B$2,'Master List'!$A$2:$AW$2,0))</f>
        <v>VICTOR C ANDRESEN</v>
      </c>
      <c r="C73" s="135" t="str">
        <f>INDEX('Master List'!$A$3:$AW$1063,MATCH('Print List'!$A73,Statement_No,0),MATCH('Print List'!C$2,'Master List'!$A$2:$AW$2,0))</f>
        <v>Y</v>
      </c>
      <c r="D73" s="135">
        <f>INDEX('Master List'!$A$3:$AW$1063,MATCH('Print List'!$A73,Statement_No,0),MATCH('Print List'!D$2,'Master List'!$A$2:$AW$2,0))</f>
        <v>304.52499999999998</v>
      </c>
      <c r="E73" s="135">
        <f>INDEX('Master List'!$A$3:$AW$1063,MATCH('Print List'!$A73,Statement_No,0),MATCH('Print List'!E$2,'Master List'!$A$2:$AW$2,0))</f>
        <v>633.29</v>
      </c>
      <c r="F73" s="135" t="str">
        <f>INDEX('Master List'!$A$3:$AW$1063,MATCH('Print List'!$A73,Statement_No,0),MATCH('Print List'!F$2,'Master List'!$A$2:$AW$2,0))</f>
        <v>Yes</v>
      </c>
      <c r="G73" s="135" t="str">
        <f>INDEX('Master List'!$A$3:$AW$1063,MATCH('Print List'!$A73,Statement_No,0),MATCH('Print List'!G$2,'Master List'!$A$2:$AW$2,0))</f>
        <v>OLD RIVER</v>
      </c>
      <c r="H73" s="135" t="str">
        <f>INDEX('Master List'!$A$3:$AW$1063,MATCH('Print List'!$A73,Statement_No,0),MATCH('Print List'!H$2,'Master List'!$A$2:$AW$2,0))</f>
        <v>San Joaquin</v>
      </c>
      <c r="I73" s="135" t="str">
        <f>INDEX('Master List'!$A$3:$AW$1063,MATCH('Print List'!$A73,Statement_No,0),MATCH('Print List'!I$2,'Master List'!$A$2:$AW$2,0))</f>
        <v>R3</v>
      </c>
      <c r="J73" s="135" t="str">
        <f>INDEX('Master List'!$A$3:$AW$1063,MATCH('Print List'!$A73,Statement_No,0),MATCH('Print List'!J$2,'Master List'!$A$2:$AW$2,0))</f>
        <v>POU/APN lie on the Rancho El Pescadero Patent.</v>
      </c>
      <c r="K73" s="135" t="str">
        <f>INDEX('Master List'!$A$3:$AW$1063,MATCH('Print List'!$A73,Statement_No,0),MATCH('Print List'!K$2,'Master List'!$A$2:$AW$2,0))</f>
        <v>Yes</v>
      </c>
      <c r="L73" s="135" t="str">
        <f>INDEX('Master List'!$A$3:$AW$1063,MATCH('Print List'!$A73,Statement_No,0),MATCH('Print List'!L$2,'Master List'!$A$2:$AW$2,0))</f>
        <v>N/A</v>
      </c>
      <c r="M73" s="135" t="str">
        <f>INDEX('Master List'!$A$3:$AW$1063,MATCH('Print List'!$A73,Statement_No,0),MATCH('Print List'!M$2,'Master List'!$A$2:$AW$2,0))</f>
        <v>P3</v>
      </c>
      <c r="N73" s="135" t="str">
        <f>INDEX('Master List'!$A$3:$AW$1063,MATCH('Print List'!$A73,Statement_No,0),MATCH('Print List'!N$2,'Master List'!$A$2:$AW$2,0))</f>
        <v>POD and POU are located within NBID which is considered as *4 category</v>
      </c>
      <c r="O73" s="135">
        <f>INDEX('Master List'!$A$3:$AW$1063,MATCH('Print List'!$A73,Statement_No,0),MATCH('Print List'!O$2,'Master List'!$A$2:$AW$2,0))</f>
        <v>0</v>
      </c>
      <c r="P73" s="135">
        <f>INDEX('Master List'!$A$3:$AW$1063,MATCH('Print List'!$A73,Statement_No,0),MATCH('Print List'!P$2,'Master List'!$A$2:$AW$2,0))</f>
        <v>0</v>
      </c>
      <c r="Q73" s="135">
        <f>INDEX('Master List'!$A$3:$AW$1063,MATCH('Print List'!$A73,Statement_No,0),MATCH('Print List'!Q$2,'Master List'!$A$2:$AW$2,0))</f>
        <v>0</v>
      </c>
      <c r="R73" s="135">
        <f>INDEX('Master List'!$A$3:$AW$1063,MATCH('Print List'!$A73,Statement_No,0),MATCH('Print List'!R$2,'Master List'!$A$2:$AW$2,0))</f>
        <v>0</v>
      </c>
      <c r="S73" s="135">
        <f>INDEX('Master List'!$A$3:$AW$1063,MATCH('Print List'!$A73,Statement_No,0),MATCH('Print List'!S$2,'Master List'!$A$2:$AW$2,0))</f>
        <v>0</v>
      </c>
      <c r="T73" s="135" t="str">
        <f>INDEX('Master List'!$A$3:$AW$1063,MATCH('Print List'!$A73,Statement_No,0),MATCH('Print List'!T$2,'Master List'!$A$2:$AW$2,0))</f>
        <v>R3</v>
      </c>
      <c r="U73" s="135" t="str">
        <f>INDEX('Master List'!$A$3:$AW$1063,MATCH('Print List'!$A73,Statement_No,0),MATCH('Print List'!U$2,'Master List'!$A$2:$AW$2,0))</f>
        <v>P3</v>
      </c>
    </row>
    <row r="74" spans="1:21" s="16" customFormat="1" ht="240" x14ac:dyDescent="0.25">
      <c r="A74" s="136" t="s">
        <v>400</v>
      </c>
      <c r="B74" s="135" t="str">
        <f>INDEX('Master List'!$A$3:$AW$1063,MATCH('Print List'!$A74,Statement_No,0),MATCH('Print List'!B$2,'Master List'!$A$2:$AW$2,0))</f>
        <v>PACIFIC FRUIT FARMS</v>
      </c>
      <c r="C74" s="135" t="str">
        <f>INDEX('Master List'!$A$3:$AW$1063,MATCH('Print List'!$A74,Statement_No,0),MATCH('Print List'!C$2,'Master List'!$A$2:$AW$2,0))</f>
        <v>Y</v>
      </c>
      <c r="D74" s="135">
        <f>INDEX('Master List'!$A$3:$AW$1063,MATCH('Print List'!$A74,Statement_No,0),MATCH('Print List'!D$2,'Master List'!$A$2:$AW$2,0))</f>
        <v>1171</v>
      </c>
      <c r="E74" s="135">
        <f>INDEX('Master List'!$A$3:$AW$1063,MATCH('Print List'!$A74,Statement_No,0),MATCH('Print List'!E$2,'Master List'!$A$2:$AW$2,0))</f>
        <v>0</v>
      </c>
      <c r="F74" s="135" t="str">
        <f>INDEX('Master List'!$A$3:$AW$1063,MATCH('Print List'!$A74,Statement_No,0),MATCH('Print List'!F$2,'Master List'!$A$2:$AW$2,0))</f>
        <v>Yes</v>
      </c>
      <c r="G74" s="135" t="str">
        <f>INDEX('Master List'!$A$3:$AW$1063,MATCH('Print List'!$A74,Statement_No,0),MATCH('Print List'!G$2,'Master List'!$A$2:$AW$2,0))</f>
        <v>SACRAMENTO RIVER</v>
      </c>
      <c r="H74" s="135" t="str">
        <f>INDEX('Master List'!$A$3:$AW$1063,MATCH('Print List'!$A74,Statement_No,0),MATCH('Print List'!H$2,'Master List'!$A$2:$AW$2,0))</f>
        <v>Sacramento</v>
      </c>
      <c r="I74" s="135" t="str">
        <f>INDEX('Master List'!$A$3:$AW$1063,MATCH('Print List'!$A74,Statement_No,0),MATCH('Print List'!I$2,'Master List'!$A$2:$AW$2,0))</f>
        <v>R3</v>
      </c>
      <c r="J74" s="135" t="str">
        <f>INDEX('Master List'!$A$3:$AW$1063,MATCH('Print List'!$A74,Statement_No,0),MATCH('Print List'!J$2,'Master List'!$A$2:$AW$2,0))</f>
        <v>New owner is "Gallo Vineyards Inc." POU is on land that is riparian to Sacramento River. Also, this diversion is within the NDWA</v>
      </c>
      <c r="K74" s="135" t="str">
        <f>INDEX('Master List'!$A$3:$AW$1063,MATCH('Print List'!$A74,Statement_No,0),MATCH('Print List'!K$2,'Master List'!$A$2:$AW$2,0))</f>
        <v>No</v>
      </c>
      <c r="L74" s="135" t="str">
        <f>INDEX('Master List'!$A$3:$AW$1063,MATCH('Print List'!$A74,Statement_No,0),MATCH('Print List'!L$2,'Master List'!$A$2:$AW$2,0))</f>
        <v>N/A</v>
      </c>
      <c r="M74" s="135" t="str">
        <f>INDEX('Master List'!$A$3:$AW$1063,MATCH('Print List'!$A74,Statement_No,0),MATCH('Print List'!M$2,'Master List'!$A$2:$AW$2,0))</f>
        <v>N/A</v>
      </c>
      <c r="N74" s="135" t="str">
        <f>INDEX('Master List'!$A$3:$AW$1063,MATCH('Print List'!$A74,Statement_No,0),MATCH('Print List'!N$2,'Master List'!$A$2:$AW$2,0))</f>
        <v>N/A</v>
      </c>
      <c r="O74" s="135" t="str">
        <f>INDEX('Master List'!$A$3:$AW$1063,MATCH('Print List'!$A74,Statement_No,0),MATCH('Print List'!O$2,'Master List'!$A$2:$AW$2,0))</f>
        <v>North Delta Water Agency</v>
      </c>
      <c r="P74" s="135" t="str">
        <f>INDEX('Master List'!$A$3:$AW$1063,MATCH('Print List'!$A74,Statement_No,0),MATCH('Print List'!P$2,'Master List'!$A$2:$AW$2,0))</f>
        <v>R4</v>
      </c>
      <c r="Q74" s="135" t="str">
        <f>INDEX('Master List'!$A$3:$AW$1063,MATCH('Print List'!$A74,Statement_No,0),MATCH('Print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 s="135" t="str">
        <f>INDEX('Master List'!$A$3:$AW$1063,MATCH('Print List'!$A74,Statement_No,0),MATCH('Print List'!R$2,'Master List'!$A$2:$AW$2,0))</f>
        <v>P4</v>
      </c>
      <c r="S74" s="135" t="str">
        <f>INDEX('Master List'!$A$3:$AW$1063,MATCH('Print List'!$A74,Statement_No,0),MATCH('Print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 s="135" t="str">
        <f>INDEX('Master List'!$A$3:$AW$1063,MATCH('Print List'!$A74,Statement_No,0),MATCH('Print List'!T$2,'Master List'!$A$2:$AW$2,0))</f>
        <v>R4</v>
      </c>
      <c r="U74" s="135" t="str">
        <f>INDEX('Master List'!$A$3:$AW$1063,MATCH('Print List'!$A74,Statement_No,0),MATCH('Print List'!U$2,'Master List'!$A$2:$AW$2,0))</f>
        <v>P4</v>
      </c>
    </row>
    <row r="75" spans="1:21" s="16" customFormat="1" ht="105" x14ac:dyDescent="0.25">
      <c r="A75" s="135" t="s">
        <v>401</v>
      </c>
      <c r="B75" s="135" t="str">
        <f>INDEX('Master List'!$A$3:$AW$1063,MATCH('Print List'!$A75,Statement_No,0),MATCH('Print List'!B$2,'Master List'!$A$2:$AW$2,0))</f>
        <v>GRAEAGLE WATER COMPANY A CALIF CORP</v>
      </c>
      <c r="C75" s="135" t="str">
        <f>INDEX('Master List'!$A$3:$AW$1063,MATCH('Print List'!$A75,Statement_No,0),MATCH('Print List'!C$2,'Master List'!$A$2:$AW$2,0))</f>
        <v>N</v>
      </c>
      <c r="D75" s="135">
        <f>INDEX('Master List'!$A$3:$AW$1063,MATCH('Print List'!$A75,Statement_No,0),MATCH('Print List'!D$2,'Master List'!$A$2:$AW$2,0))</f>
        <v>4756.4245506381758</v>
      </c>
      <c r="E75" s="135">
        <f>INDEX('Master List'!$A$3:$AW$1063,MATCH('Print List'!$A75,Statement_No,0),MATCH('Print List'!E$2,'Master List'!$A$2:$AW$2,0))</f>
        <v>0</v>
      </c>
      <c r="F75" s="135" t="str">
        <f>INDEX('Master List'!$A$3:$AW$1063,MATCH('Print List'!$A75,Statement_No,0),MATCH('Print List'!F$2,'Master List'!$A$2:$AW$2,0))</f>
        <v>Yes</v>
      </c>
      <c r="G75" s="135" t="str">
        <f>INDEX('Master List'!$A$3:$AW$1063,MATCH('Print List'!$A75,Statement_No,0),MATCH('Print List'!G$2,'Master List'!$A$2:$AW$2,0))</f>
        <v>Gray Eagle Creek</v>
      </c>
      <c r="H75" s="135" t="str">
        <f>INDEX('Master List'!$A$3:$AW$1063,MATCH('Print List'!$A75,Statement_No,0),MATCH('Print List'!H$2,'Master List'!$A$2:$AW$2,0))</f>
        <v>Plumas</v>
      </c>
      <c r="I75" s="135" t="str">
        <f>INDEX('Master List'!$A$3:$AW$1063,MATCH('Print List'!$A75,Statement_No,0),MATCH('Print List'!I$2,'Master List'!$A$2:$AW$2,0))</f>
        <v>R2</v>
      </c>
      <c r="J75" s="135" t="str">
        <f>INDEX('Master List'!$A$3:$AW$1063,MATCH('Print List'!$A75,Statement_No,0),MATCH('Print List'!J$2,'Master List'!$A$2:$AW$2,0))</f>
        <v>This statement appears to have riparian right on the surface. It abuts a natural stream and it is being used for beneficial purposes. However, information about the patent and place of use were not provided/found. This leaves it open to the possibility that the place of use could have been severed and recombined at a later date. Without more information it is not possible to conclude.</v>
      </c>
      <c r="K75" s="135" t="str">
        <f>INDEX('Master List'!$A$3:$AW$1063,MATCH('Print List'!$A75,Statement_No,0),MATCH('Print List'!K$2,'Master List'!$A$2:$AW$2,0))</f>
        <v>No</v>
      </c>
      <c r="L75" s="135" t="str">
        <f>INDEX('Master List'!$A$3:$AW$1063,MATCH('Print List'!$A75,Statement_No,0),MATCH('Print List'!L$2,'Master List'!$A$2:$AW$2,0))</f>
        <v>N/A</v>
      </c>
      <c r="M75" s="135" t="str">
        <f>INDEX('Master List'!$A$3:$AW$1063,MATCH('Print List'!$A75,Statement_No,0),MATCH('Print List'!M$2,'Master List'!$A$2:$AW$2,0))</f>
        <v>N/A</v>
      </c>
      <c r="N75" s="135" t="str">
        <f>INDEX('Master List'!$A$3:$AW$1063,MATCH('Print List'!$A75,Statement_No,0),MATCH('Print List'!N$2,'Master List'!$A$2:$AW$2,0))</f>
        <v>N/A</v>
      </c>
      <c r="O75" s="135">
        <f>INDEX('Master List'!$A$3:$AW$1063,MATCH('Print List'!$A75,Statement_No,0),MATCH('Print List'!O$2,'Master List'!$A$2:$AW$2,0))</f>
        <v>0</v>
      </c>
      <c r="P75" s="135">
        <f>INDEX('Master List'!$A$3:$AW$1063,MATCH('Print List'!$A75,Statement_No,0),MATCH('Print List'!P$2,'Master List'!$A$2:$AW$2,0))</f>
        <v>0</v>
      </c>
      <c r="Q75" s="135">
        <f>INDEX('Master List'!$A$3:$AW$1063,MATCH('Print List'!$A75,Statement_No,0),MATCH('Print List'!Q$2,'Master List'!$A$2:$AW$2,0))</f>
        <v>0</v>
      </c>
      <c r="R75" s="135">
        <f>INDEX('Master List'!$A$3:$AW$1063,MATCH('Print List'!$A75,Statement_No,0),MATCH('Print List'!R$2,'Master List'!$A$2:$AW$2,0))</f>
        <v>0</v>
      </c>
      <c r="S75" s="135">
        <f>INDEX('Master List'!$A$3:$AW$1063,MATCH('Print List'!$A75,Statement_No,0),MATCH('Print List'!S$2,'Master List'!$A$2:$AW$2,0))</f>
        <v>0</v>
      </c>
      <c r="T75" s="135" t="str">
        <f>INDEX('Master List'!$A$3:$AW$1063,MATCH('Print List'!$A75,Statement_No,0),MATCH('Print List'!T$2,'Master List'!$A$2:$AW$2,0))</f>
        <v>R2</v>
      </c>
      <c r="U75" s="135" t="str">
        <f>INDEX('Master List'!$A$3:$AW$1063,MATCH('Print List'!$A75,Statement_No,0),MATCH('Print List'!U$2,'Master List'!$A$2:$AW$2,0))</f>
        <v>N/A</v>
      </c>
    </row>
    <row r="76" spans="1:21" s="16" customFormat="1" ht="30" x14ac:dyDescent="0.25">
      <c r="A76" s="136" t="s">
        <v>406</v>
      </c>
      <c r="B76" s="135" t="str">
        <f>INDEX('Master List'!$A$3:$AW$1063,MATCH('Print List'!$A76,Statement_No,0),MATCH('Print List'!B$2,'Master List'!$A$2:$AW$2,0))</f>
        <v>CRAIG MCARTHUR</v>
      </c>
      <c r="C76" s="135" t="str">
        <f>INDEX('Master List'!$A$3:$AW$1063,MATCH('Print List'!$A76,Statement_No,0),MATCH('Print List'!C$2,'Master List'!$A$2:$AW$2,0))</f>
        <v>N</v>
      </c>
      <c r="D76" s="135">
        <f>INDEX('Master List'!$A$3:$AW$1063,MATCH('Print List'!$A76,Statement_No,0),MATCH('Print List'!D$2,'Master List'!$A$2:$AW$2,0))</f>
        <v>5089</v>
      </c>
      <c r="E76" s="135">
        <f>INDEX('Master List'!$A$3:$AW$1063,MATCH('Print List'!$A76,Statement_No,0),MATCH('Print List'!E$2,'Master List'!$A$2:$AW$2,0))</f>
        <v>6086</v>
      </c>
      <c r="F76" s="135" t="str">
        <f>INDEX('Master List'!$A$3:$AW$1063,MATCH('Print List'!$A76,Statement_No,0),MATCH('Print List'!F$2,'Master List'!$A$2:$AW$2,0))</f>
        <v>No</v>
      </c>
      <c r="G76" s="135" t="str">
        <f>INDEX('Master List'!$A$3:$AW$1063,MATCH('Print List'!$A76,Statement_No,0),MATCH('Print List'!G$2,'Master List'!$A$2:$AW$2,0))</f>
        <v>TULE RIVER</v>
      </c>
      <c r="H76" s="135" t="str">
        <f>INDEX('Master List'!$A$3:$AW$1063,MATCH('Print List'!$A76,Statement_No,0),MATCH('Print List'!H$2,'Master List'!$A$2:$AW$2,0))</f>
        <v>Shasta</v>
      </c>
      <c r="I76" s="135" t="str">
        <f>INDEX('Master List'!$A$3:$AW$1063,MATCH('Print List'!$A76,Statement_No,0),MATCH('Print List'!I$2,'Master List'!$A$2:$AW$2,0))</f>
        <v>N/A</v>
      </c>
      <c r="J76" s="135">
        <f>INDEX('Master List'!$A$3:$AW$1063,MATCH('Print List'!$A76,Statement_No,0),MATCH('Print List'!J$2,'Master List'!$A$2:$AW$2,0))</f>
        <v>0</v>
      </c>
      <c r="K76" s="135" t="str">
        <f>INDEX('Master List'!$A$3:$AW$1063,MATCH('Print List'!$A76,Statement_No,0),MATCH('Print List'!K$2,'Master List'!$A$2:$AW$2,0))</f>
        <v>Yes</v>
      </c>
      <c r="L76" s="135" t="str">
        <f>INDEX('Master List'!$A$3:$AW$1063,MATCH('Print List'!$A76,Statement_No,0),MATCH('Print List'!L$2,'Master List'!$A$2:$AW$2,0))</f>
        <v>N/A</v>
      </c>
      <c r="M76" s="135" t="str">
        <f>INDEX('Master List'!$A$3:$AW$1063,MATCH('Print List'!$A76,Statement_No,0),MATCH('Print List'!M$2,'Master List'!$A$2:$AW$2,0))</f>
        <v>P3</v>
      </c>
      <c r="N76" s="135" t="str">
        <f>INDEX('Master List'!$A$3:$AW$1063,MATCH('Print List'!$A76,Statement_No,0),MATCH('Print List'!N$2,'Master List'!$A$2:$AW$2,0))</f>
        <v>Notice supplied. Court case summaries given as well.</v>
      </c>
      <c r="O76" s="135">
        <f>INDEX('Master List'!$A$3:$AW$1063,MATCH('Print List'!$A76,Statement_No,0),MATCH('Print List'!O$2,'Master List'!$A$2:$AW$2,0))</f>
        <v>0</v>
      </c>
      <c r="P76" s="135">
        <f>INDEX('Master List'!$A$3:$AW$1063,MATCH('Print List'!$A76,Statement_No,0),MATCH('Print List'!P$2,'Master List'!$A$2:$AW$2,0))</f>
        <v>0</v>
      </c>
      <c r="Q76" s="135">
        <f>INDEX('Master List'!$A$3:$AW$1063,MATCH('Print List'!$A76,Statement_No,0),MATCH('Print List'!Q$2,'Master List'!$A$2:$AW$2,0))</f>
        <v>0</v>
      </c>
      <c r="R76" s="135">
        <f>INDEX('Master List'!$A$3:$AW$1063,MATCH('Print List'!$A76,Statement_No,0),MATCH('Print List'!R$2,'Master List'!$A$2:$AW$2,0))</f>
        <v>0</v>
      </c>
      <c r="S76" s="135">
        <f>INDEX('Master List'!$A$3:$AW$1063,MATCH('Print List'!$A76,Statement_No,0),MATCH('Print List'!S$2,'Master List'!$A$2:$AW$2,0))</f>
        <v>0</v>
      </c>
      <c r="T76" s="135" t="str">
        <f>INDEX('Master List'!$A$3:$AW$1063,MATCH('Print List'!$A76,Statement_No,0),MATCH('Print List'!T$2,'Master List'!$A$2:$AW$2,0))</f>
        <v>N/A</v>
      </c>
      <c r="U76" s="135" t="str">
        <f>INDEX('Master List'!$A$3:$AW$1063,MATCH('Print List'!$A76,Statement_No,0),MATCH('Print List'!U$2,'Master List'!$A$2:$AW$2,0))</f>
        <v>P3</v>
      </c>
    </row>
    <row r="77" spans="1:21" s="16" customFormat="1" ht="30" x14ac:dyDescent="0.25">
      <c r="A77" s="135" t="s">
        <v>412</v>
      </c>
      <c r="B77" s="135" t="str">
        <f>INDEX('Master List'!$A$3:$AW$1063,MATCH('Print List'!$A77,Statement_No,0),MATCH('Print List'!B$2,'Master List'!$A$2:$AW$2,0))</f>
        <v>ROBINSON FAMILY RANCH #4</v>
      </c>
      <c r="C77" s="135" t="str">
        <f>INDEX('Master List'!$A$3:$AW$1063,MATCH('Print List'!$A77,Statement_No,0),MATCH('Print List'!C$2,'Master List'!$A$2:$AW$2,0))</f>
        <v>Y</v>
      </c>
      <c r="D77" s="135">
        <f>INDEX('Master List'!$A$3:$AW$1063,MATCH('Print List'!$A77,Statement_No,0),MATCH('Print List'!D$2,'Master List'!$A$2:$AW$2,0))</f>
        <v>731</v>
      </c>
      <c r="E77" s="135" t="str">
        <f>INDEX('Master List'!$A$3:$AW$1063,MATCH('Print List'!$A77,Statement_No,0),MATCH('Print List'!E$2,'Master List'!$A$2:$AW$2,0))</f>
        <v>-</v>
      </c>
      <c r="F77" s="135" t="str">
        <f>INDEX('Master List'!$A$3:$AW$1063,MATCH('Print List'!$A77,Statement_No,0),MATCH('Print List'!F$2,'Master List'!$A$2:$AW$2,0))</f>
        <v>Yes</v>
      </c>
      <c r="G77" s="135" t="str">
        <f>INDEX('Master List'!$A$3:$AW$1063,MATCH('Print List'!$A77,Statement_No,0),MATCH('Print List'!G$2,'Master List'!$A$2:$AW$2,0))</f>
        <v>SAN JOAQUIN RIVER</v>
      </c>
      <c r="H77" s="135" t="str">
        <f>INDEX('Master List'!$A$3:$AW$1063,MATCH('Print List'!$A77,Statement_No,0),MATCH('Print List'!H$2,'Master List'!$A$2:$AW$2,0))</f>
        <v>San Joaquin</v>
      </c>
      <c r="I77" s="135" t="str">
        <f>INDEX('Master List'!$A$3:$AW$1063,MATCH('Print List'!$A77,Statement_No,0),MATCH('Print List'!I$2,'Master List'!$A$2:$AW$2,0))</f>
        <v>R1</v>
      </c>
      <c r="J77" s="135" t="str">
        <f>INDEX('Master List'!$A$3:$AW$1063,MATCH('Print List'!$A77,Statement_No,0),MATCH('Print List'!J$2,'Master List'!$A$2:$AW$2,0))</f>
        <v>POD is completely separated from the POU and on separate Patents.</v>
      </c>
      <c r="K77" s="135" t="str">
        <f>INDEX('Master List'!$A$3:$AW$1063,MATCH('Print List'!$A77,Statement_No,0),MATCH('Print List'!K$2,'Master List'!$A$2:$AW$2,0))</f>
        <v>Yes</v>
      </c>
      <c r="L77" s="135" t="str">
        <f>INDEX('Master List'!$A$3:$AW$1063,MATCH('Print List'!$A77,Statement_No,0),MATCH('Print List'!L$2,'Master List'!$A$2:$AW$2,0))</f>
        <v>N/A</v>
      </c>
      <c r="M77" s="135" t="str">
        <f>INDEX('Master List'!$A$3:$AW$1063,MATCH('Print List'!$A77,Statement_No,0),MATCH('Print List'!M$2,'Master List'!$A$2:$AW$2,0))</f>
        <v>P1</v>
      </c>
      <c r="N77" s="135" t="str">
        <f>INDEX('Master List'!$A$3:$AW$1063,MATCH('Print List'!$A77,Statement_No,0),MATCH('Print List'!N$2,'Master List'!$A$2:$AW$2,0))</f>
        <v>Statement is not checked under "Pre-1914"</v>
      </c>
      <c r="O77" s="135">
        <f>INDEX('Master List'!$A$3:$AW$1063,MATCH('Print List'!$A77,Statement_No,0),MATCH('Print List'!O$2,'Master List'!$A$2:$AW$2,0))</f>
        <v>0</v>
      </c>
      <c r="P77" s="135">
        <f>INDEX('Master List'!$A$3:$AW$1063,MATCH('Print List'!$A77,Statement_No,0),MATCH('Print List'!P$2,'Master List'!$A$2:$AW$2,0))</f>
        <v>0</v>
      </c>
      <c r="Q77" s="135">
        <f>INDEX('Master List'!$A$3:$AW$1063,MATCH('Print List'!$A77,Statement_No,0),MATCH('Print List'!Q$2,'Master List'!$A$2:$AW$2,0))</f>
        <v>0</v>
      </c>
      <c r="R77" s="135">
        <f>INDEX('Master List'!$A$3:$AW$1063,MATCH('Print List'!$A77,Statement_No,0),MATCH('Print List'!R$2,'Master List'!$A$2:$AW$2,0))</f>
        <v>0</v>
      </c>
      <c r="S77" s="135">
        <f>INDEX('Master List'!$A$3:$AW$1063,MATCH('Print List'!$A77,Statement_No,0),MATCH('Print List'!S$2,'Master List'!$A$2:$AW$2,0))</f>
        <v>0</v>
      </c>
      <c r="T77" s="135" t="str">
        <f>INDEX('Master List'!$A$3:$AW$1063,MATCH('Print List'!$A77,Statement_No,0),MATCH('Print List'!T$2,'Master List'!$A$2:$AW$2,0))</f>
        <v>R1</v>
      </c>
      <c r="U77" s="135" t="str">
        <f>INDEX('Master List'!$A$3:$AW$1063,MATCH('Print List'!$A77,Statement_No,0),MATCH('Print List'!U$2,'Master List'!$A$2:$AW$2,0))</f>
        <v>P1</v>
      </c>
    </row>
    <row r="78" spans="1:21" s="16" customFormat="1" ht="45" x14ac:dyDescent="0.25">
      <c r="A78" s="135" t="s">
        <v>420</v>
      </c>
      <c r="B78" s="135" t="str">
        <f>INDEX('Master List'!$A$3:$AW$1063,MATCH('Print List'!$A78,Statement_No,0),MATCH('Print List'!B$2,'Master List'!$A$2:$AW$2,0))</f>
        <v>ROBINSON DIVERSIFIED FARMS #1</v>
      </c>
      <c r="C78" s="135" t="str">
        <f>INDEX('Master List'!$A$3:$AW$1063,MATCH('Print List'!$A78,Statement_No,0),MATCH('Print List'!C$2,'Master List'!$A$2:$AW$2,0))</f>
        <v>Y</v>
      </c>
      <c r="D78" s="135">
        <f>INDEX('Master List'!$A$3:$AW$1063,MATCH('Print List'!$A78,Statement_No,0),MATCH('Print List'!D$2,'Master List'!$A$2:$AW$2,0))</f>
        <v>317</v>
      </c>
      <c r="E78" s="135" t="str">
        <f>INDEX('Master List'!$A$3:$AW$1063,MATCH('Print List'!$A78,Statement_No,0),MATCH('Print List'!E$2,'Master List'!$A$2:$AW$2,0))</f>
        <v>-</v>
      </c>
      <c r="F78" s="135" t="str">
        <f>INDEX('Master List'!$A$3:$AW$1063,MATCH('Print List'!$A78,Statement_No,0),MATCH('Print List'!F$2,'Master List'!$A$2:$AW$2,0))</f>
        <v>Yes</v>
      </c>
      <c r="G78" s="135" t="str">
        <f>INDEX('Master List'!$A$3:$AW$1063,MATCH('Print List'!$A78,Statement_No,0),MATCH('Print List'!G$2,'Master List'!$A$2:$AW$2,0))</f>
        <v>SAN JOAQUIN RIVER</v>
      </c>
      <c r="H78" s="135" t="str">
        <f>INDEX('Master List'!$A$3:$AW$1063,MATCH('Print List'!$A78,Statement_No,0),MATCH('Print List'!H$2,'Master List'!$A$2:$AW$2,0))</f>
        <v>San Joaquin</v>
      </c>
      <c r="I78" s="135" t="str">
        <f>INDEX('Master List'!$A$3:$AW$1063,MATCH('Print List'!$A78,Statement_No,0),MATCH('Print List'!I$2,'Master List'!$A$2:$AW$2,0))</f>
        <v>R3</v>
      </c>
      <c r="J78" s="135" t="str">
        <f>INDEX('Master List'!$A$3:$AW$1063,MATCH('Print List'!$A78,Statement_No,0),MATCH('Print List'!J$2,'Master List'!$A$2:$AW$2,0))</f>
        <v>POU/APN lie on a Riparian Patent</v>
      </c>
      <c r="K78" s="135" t="str">
        <f>INDEX('Master List'!$A$3:$AW$1063,MATCH('Print List'!$A78,Statement_No,0),MATCH('Print List'!K$2,'Master List'!$A$2:$AW$2,0))</f>
        <v>No</v>
      </c>
      <c r="L78" s="135" t="str">
        <f>INDEX('Master List'!$A$3:$AW$1063,MATCH('Print List'!$A78,Statement_No,0),MATCH('Print List'!L$2,'Master List'!$A$2:$AW$2,0))</f>
        <v>N/A</v>
      </c>
      <c r="M78" s="135" t="str">
        <f>INDEX('Master List'!$A$3:$AW$1063,MATCH('Print List'!$A78,Statement_No,0),MATCH('Print List'!M$2,'Master List'!$A$2:$AW$2,0))</f>
        <v>N/A</v>
      </c>
      <c r="N78" s="135" t="str">
        <f>INDEX('Master List'!$A$3:$AW$1063,MATCH('Print List'!$A78,Statement_No,0),MATCH('Print List'!N$2,'Master List'!$A$2:$AW$2,0))</f>
        <v>N/A</v>
      </c>
      <c r="O78" s="135">
        <f>INDEX('Master List'!$A$3:$AW$1063,MATCH('Print List'!$A78,Statement_No,0),MATCH('Print List'!O$2,'Master List'!$A$2:$AW$2,0))</f>
        <v>0</v>
      </c>
      <c r="P78" s="135">
        <f>INDEX('Master List'!$A$3:$AW$1063,MATCH('Print List'!$A78,Statement_No,0),MATCH('Print List'!P$2,'Master List'!$A$2:$AW$2,0))</f>
        <v>0</v>
      </c>
      <c r="Q78" s="135">
        <f>INDEX('Master List'!$A$3:$AW$1063,MATCH('Print List'!$A78,Statement_No,0),MATCH('Print List'!Q$2,'Master List'!$A$2:$AW$2,0))</f>
        <v>0</v>
      </c>
      <c r="R78" s="135">
        <f>INDEX('Master List'!$A$3:$AW$1063,MATCH('Print List'!$A78,Statement_No,0),MATCH('Print List'!R$2,'Master List'!$A$2:$AW$2,0))</f>
        <v>0</v>
      </c>
      <c r="S78" s="135">
        <f>INDEX('Master List'!$A$3:$AW$1063,MATCH('Print List'!$A78,Statement_No,0),MATCH('Print List'!S$2,'Master List'!$A$2:$AW$2,0))</f>
        <v>0</v>
      </c>
      <c r="T78" s="135" t="str">
        <f>INDEX('Master List'!$A$3:$AW$1063,MATCH('Print List'!$A78,Statement_No,0),MATCH('Print List'!T$2,'Master List'!$A$2:$AW$2,0))</f>
        <v>R3</v>
      </c>
      <c r="U78" s="135" t="str">
        <f>INDEX('Master List'!$A$3:$AW$1063,MATCH('Print List'!$A78,Statement_No,0),MATCH('Print List'!U$2,'Master List'!$A$2:$AW$2,0))</f>
        <v>N/A</v>
      </c>
    </row>
    <row r="79" spans="1:21" s="16" customFormat="1" ht="45" x14ac:dyDescent="0.25">
      <c r="A79" s="135" t="s">
        <v>425</v>
      </c>
      <c r="B79" s="135" t="str">
        <f>INDEX('Master List'!$A$3:$AW$1063,MATCH('Print List'!$A79,Statement_No,0),MATCH('Print List'!B$2,'Master List'!$A$2:$AW$2,0))</f>
        <v>ROBINSON DIVERSIFIED FARMS #1</v>
      </c>
      <c r="C79" s="135" t="str">
        <f>INDEX('Master List'!$A$3:$AW$1063,MATCH('Print List'!$A79,Statement_No,0),MATCH('Print List'!C$2,'Master List'!$A$2:$AW$2,0))</f>
        <v>Y</v>
      </c>
      <c r="D79" s="135">
        <f>INDEX('Master List'!$A$3:$AW$1063,MATCH('Print List'!$A79,Statement_No,0),MATCH('Print List'!D$2,'Master List'!$A$2:$AW$2,0))</f>
        <v>734</v>
      </c>
      <c r="E79" s="135">
        <f>INDEX('Master List'!$A$3:$AW$1063,MATCH('Print List'!$A79,Statement_No,0),MATCH('Print List'!E$2,'Master List'!$A$2:$AW$2,0))</f>
        <v>1168.4000000000001</v>
      </c>
      <c r="F79" s="135" t="str">
        <f>INDEX('Master List'!$A$3:$AW$1063,MATCH('Print List'!$A79,Statement_No,0),MATCH('Print List'!F$2,'Master List'!$A$2:$AW$2,0))</f>
        <v>Yes</v>
      </c>
      <c r="G79" s="135" t="str">
        <f>INDEX('Master List'!$A$3:$AW$1063,MATCH('Print List'!$A79,Statement_No,0),MATCH('Print List'!G$2,'Master List'!$A$2:$AW$2,0))</f>
        <v>SAN JOAQUIN RIVER</v>
      </c>
      <c r="H79" s="135" t="str">
        <f>INDEX('Master List'!$A$3:$AW$1063,MATCH('Print List'!$A79,Statement_No,0),MATCH('Print List'!H$2,'Master List'!$A$2:$AW$2,0))</f>
        <v>San Joaquin</v>
      </c>
      <c r="I79" s="135" t="str">
        <f>INDEX('Master List'!$A$3:$AW$1063,MATCH('Print List'!$A79,Statement_No,0),MATCH('Print List'!I$2,'Master List'!$A$2:$AW$2,0))</f>
        <v>R3</v>
      </c>
      <c r="J79" s="135" t="str">
        <f>INDEX('Master List'!$A$3:$AW$1063,MATCH('Print List'!$A79,Statement_No,0),MATCH('Print List'!J$2,'Master List'!$A$2:$AW$2,0))</f>
        <v>POD is separated from the POU. Still along the same watercourse.</v>
      </c>
      <c r="K79" s="135" t="str">
        <f>INDEX('Master List'!$A$3:$AW$1063,MATCH('Print List'!$A79,Statement_No,0),MATCH('Print List'!K$2,'Master List'!$A$2:$AW$2,0))</f>
        <v>No</v>
      </c>
      <c r="L79" s="135" t="str">
        <f>INDEX('Master List'!$A$3:$AW$1063,MATCH('Print List'!$A79,Statement_No,0),MATCH('Print List'!L$2,'Master List'!$A$2:$AW$2,0))</f>
        <v>N/A</v>
      </c>
      <c r="M79" s="135" t="str">
        <f>INDEX('Master List'!$A$3:$AW$1063,MATCH('Print List'!$A79,Statement_No,0),MATCH('Print List'!M$2,'Master List'!$A$2:$AW$2,0))</f>
        <v>N/A</v>
      </c>
      <c r="N79" s="135" t="str">
        <f>INDEX('Master List'!$A$3:$AW$1063,MATCH('Print List'!$A79,Statement_No,0),MATCH('Print List'!N$2,'Master List'!$A$2:$AW$2,0))</f>
        <v>N/A</v>
      </c>
      <c r="O79" s="135">
        <f>INDEX('Master List'!$A$3:$AW$1063,MATCH('Print List'!$A79,Statement_No,0),MATCH('Print List'!O$2,'Master List'!$A$2:$AW$2,0))</f>
        <v>0</v>
      </c>
      <c r="P79" s="135">
        <f>INDEX('Master List'!$A$3:$AW$1063,MATCH('Print List'!$A79,Statement_No,0),MATCH('Print List'!P$2,'Master List'!$A$2:$AW$2,0))</f>
        <v>0</v>
      </c>
      <c r="Q79" s="135">
        <f>INDEX('Master List'!$A$3:$AW$1063,MATCH('Print List'!$A79,Statement_No,0),MATCH('Print List'!Q$2,'Master List'!$A$2:$AW$2,0))</f>
        <v>0</v>
      </c>
      <c r="R79" s="135">
        <f>INDEX('Master List'!$A$3:$AW$1063,MATCH('Print List'!$A79,Statement_No,0),MATCH('Print List'!R$2,'Master List'!$A$2:$AW$2,0))</f>
        <v>0</v>
      </c>
      <c r="S79" s="135">
        <f>INDEX('Master List'!$A$3:$AW$1063,MATCH('Print List'!$A79,Statement_No,0),MATCH('Print List'!S$2,'Master List'!$A$2:$AW$2,0))</f>
        <v>0</v>
      </c>
      <c r="T79" s="135" t="str">
        <f>INDEX('Master List'!$A$3:$AW$1063,MATCH('Print List'!$A79,Statement_No,0),MATCH('Print List'!T$2,'Master List'!$A$2:$AW$2,0))</f>
        <v>R3</v>
      </c>
      <c r="U79" s="135" t="str">
        <f>INDEX('Master List'!$A$3:$AW$1063,MATCH('Print List'!$A79,Statement_No,0),MATCH('Print List'!U$2,'Master List'!$A$2:$AW$2,0))</f>
        <v>N/A</v>
      </c>
    </row>
    <row r="80" spans="1:21" s="16" customFormat="1" ht="45" x14ac:dyDescent="0.25">
      <c r="A80" s="136" t="s">
        <v>428</v>
      </c>
      <c r="B80" s="135" t="str">
        <f>INDEX('Master List'!$A$3:$AW$1063,MATCH('Print List'!$A80,Statement_No,0),MATCH('Print List'!B$2,'Master List'!$A$2:$AW$2,0))</f>
        <v>PACIFIC GAS AND ELECTRIC COMPANY</v>
      </c>
      <c r="C80" s="135" t="str">
        <f>INDEX('Master List'!$A$3:$AW$1063,MATCH('Print List'!$A80,Statement_No,0),MATCH('Print List'!C$2,'Master List'!$A$2:$AW$2,0))</f>
        <v>N</v>
      </c>
      <c r="D80" s="135">
        <f>INDEX('Master List'!$A$3:$AW$1063,MATCH('Print List'!$A80,Statement_No,0),MATCH('Print List'!D$2,'Master List'!$A$2:$AW$2,0))</f>
        <v>11019</v>
      </c>
      <c r="E80" s="135">
        <f>INDEX('Master List'!$A$3:$AW$1063,MATCH('Print List'!$A80,Statement_No,0),MATCH('Print List'!E$2,'Master List'!$A$2:$AW$2,0))</f>
        <v>18612</v>
      </c>
      <c r="F80" s="135" t="str">
        <f>INDEX('Master List'!$A$3:$AW$1063,MATCH('Print List'!$A80,Statement_No,0),MATCH('Print List'!F$2,'Master List'!$A$2:$AW$2,0))</f>
        <v>No</v>
      </c>
      <c r="G80" s="135" t="str">
        <f>INDEX('Master List'!$A$3:$AW$1063,MATCH('Print List'!$A80,Statement_No,0),MATCH('Print List'!G$2,'Master List'!$A$2:$AW$2,0))</f>
        <v>FORDYCE CREEK</v>
      </c>
      <c r="H80" s="135" t="str">
        <f>INDEX('Master List'!$A$3:$AW$1063,MATCH('Print List'!$A80,Statement_No,0),MATCH('Print List'!H$2,'Master List'!$A$2:$AW$2,0))</f>
        <v>Nevada</v>
      </c>
      <c r="I80" s="135" t="str">
        <f>INDEX('Master List'!$A$3:$AW$1063,MATCH('Print List'!$A80,Statement_No,0),MATCH('Print List'!I$2,'Master List'!$A$2:$AW$2,0))</f>
        <v>N/A</v>
      </c>
      <c r="J80" s="135">
        <f>INDEX('Master List'!$A$3:$AW$1063,MATCH('Print List'!$A80,Statement_No,0),MATCH('Print List'!J$2,'Master List'!$A$2:$AW$2,0))</f>
        <v>0</v>
      </c>
      <c r="K80" s="135" t="str">
        <f>INDEX('Master List'!$A$3:$AW$1063,MATCH('Print List'!$A80,Statement_No,0),MATCH('Print List'!K$2,'Master List'!$A$2:$AW$2,0))</f>
        <v>Yes</v>
      </c>
      <c r="L80" s="135" t="str">
        <f>INDEX('Master List'!$A$3:$AW$1063,MATCH('Print List'!$A80,Statement_No,0),MATCH('Print List'!L$2,'Master List'!$A$2:$AW$2,0))</f>
        <v>N/A</v>
      </c>
      <c r="M80" s="135" t="str">
        <f>INDEX('Master List'!$A$3:$AW$1063,MATCH('Print List'!$A80,Statement_No,0),MATCH('Print List'!M$2,'Master List'!$A$2:$AW$2,0))</f>
        <v>P1</v>
      </c>
      <c r="N80" s="135" t="str">
        <f>INDEX('Master List'!$A$3:$AW$1063,MATCH('Print List'!$A80,Statement_No,0),MATCH('Print List'!N$2,'Master List'!$A$2:$AW$2,0))</f>
        <v>No supporting document for Pre-1914 right was submitted. Need more info.</v>
      </c>
      <c r="O80" s="135">
        <f>INDEX('Master List'!$A$3:$AW$1063,MATCH('Print List'!$A80,Statement_No,0),MATCH('Print List'!O$2,'Master List'!$A$2:$AW$2,0))</f>
        <v>0</v>
      </c>
      <c r="P80" s="135">
        <f>INDEX('Master List'!$A$3:$AW$1063,MATCH('Print List'!$A80,Statement_No,0),MATCH('Print List'!P$2,'Master List'!$A$2:$AW$2,0))</f>
        <v>0</v>
      </c>
      <c r="Q80" s="135">
        <f>INDEX('Master List'!$A$3:$AW$1063,MATCH('Print List'!$A80,Statement_No,0),MATCH('Print List'!Q$2,'Master List'!$A$2:$AW$2,0))</f>
        <v>0</v>
      </c>
      <c r="R80" s="135">
        <f>INDEX('Master List'!$A$3:$AW$1063,MATCH('Print List'!$A80,Statement_No,0),MATCH('Print List'!R$2,'Master List'!$A$2:$AW$2,0))</f>
        <v>0</v>
      </c>
      <c r="S80" s="135">
        <f>INDEX('Master List'!$A$3:$AW$1063,MATCH('Print List'!$A80,Statement_No,0),MATCH('Print List'!S$2,'Master List'!$A$2:$AW$2,0))</f>
        <v>0</v>
      </c>
      <c r="T80" s="135" t="str">
        <f>INDEX('Master List'!$A$3:$AW$1063,MATCH('Print List'!$A80,Statement_No,0),MATCH('Print List'!T$2,'Master List'!$A$2:$AW$2,0))</f>
        <v>N/A</v>
      </c>
      <c r="U80" s="135" t="str">
        <f>INDEX('Master List'!$A$3:$AW$1063,MATCH('Print List'!$A80,Statement_No,0),MATCH('Print List'!U$2,'Master List'!$A$2:$AW$2,0))</f>
        <v>P1</v>
      </c>
    </row>
    <row r="81" spans="1:21" s="16" customFormat="1" ht="45" x14ac:dyDescent="0.25">
      <c r="A81" s="135" t="s">
        <v>430</v>
      </c>
      <c r="B81" s="135" t="str">
        <f>INDEX('Master List'!$A$3:$AW$1063,MATCH('Print List'!$A81,Statement_No,0),MATCH('Print List'!B$2,'Master List'!$A$2:$AW$2,0))</f>
        <v>EL DORADO IRRIGATION DISTRICT</v>
      </c>
      <c r="C81" s="135" t="str">
        <f>INDEX('Master List'!$A$3:$AW$1063,MATCH('Print List'!$A81,Statement_No,0),MATCH('Print List'!C$2,'Master List'!$A$2:$AW$2,0))</f>
        <v>N</v>
      </c>
      <c r="D81" s="135">
        <f>INDEX('Master List'!$A$3:$AW$1063,MATCH('Print List'!$A81,Statement_No,0),MATCH('Print List'!D$2,'Master List'!$A$2:$AW$2,0))</f>
        <v>16617.105</v>
      </c>
      <c r="E81" s="135">
        <f>INDEX('Master List'!$A$3:$AW$1063,MATCH('Print List'!$A81,Statement_No,0),MATCH('Print List'!E$2,'Master List'!$A$2:$AW$2,0))</f>
        <v>25634</v>
      </c>
      <c r="F81" s="135" t="str">
        <f>INDEX('Master List'!$A$3:$AW$1063,MATCH('Print List'!$A81,Statement_No,0),MATCH('Print List'!F$2,'Master List'!$A$2:$AW$2,0))</f>
        <v>No</v>
      </c>
      <c r="G81" s="135" t="str">
        <f>INDEX('Master List'!$A$3:$AW$1063,MATCH('Print List'!$A81,Statement_No,0),MATCH('Print List'!G$2,'Master List'!$A$2:$AW$2,0))</f>
        <v>SOUTH FORK AMERICAN RIVER</v>
      </c>
      <c r="H81" s="135" t="str">
        <f>INDEX('Master List'!$A$3:$AW$1063,MATCH('Print List'!$A81,Statement_No,0),MATCH('Print List'!H$2,'Master List'!$A$2:$AW$2,0))</f>
        <v>El Dorado</v>
      </c>
      <c r="I81" s="135" t="str">
        <f>INDEX('Master List'!$A$3:$AW$1063,MATCH('Print List'!$A81,Statement_No,0),MATCH('Print List'!I$2,'Master List'!$A$2:$AW$2,0))</f>
        <v>N/A</v>
      </c>
      <c r="J81" s="135">
        <f>INDEX('Master List'!$A$3:$AW$1063,MATCH('Print List'!$A81,Statement_No,0),MATCH('Print List'!J$2,'Master List'!$A$2:$AW$2,0))</f>
        <v>0</v>
      </c>
      <c r="K81" s="135" t="str">
        <f>INDEX('Master List'!$A$3:$AW$1063,MATCH('Print List'!$A81,Statement_No,0),MATCH('Print List'!K$2,'Master List'!$A$2:$AW$2,0))</f>
        <v>Yes</v>
      </c>
      <c r="L81" s="135" t="str">
        <f>INDEX('Master List'!$A$3:$AW$1063,MATCH('Print List'!$A81,Statement_No,0),MATCH('Print List'!L$2,'Master List'!$A$2:$AW$2,0))</f>
        <v>N/A</v>
      </c>
      <c r="M81" s="135" t="str">
        <f>INDEX('Master List'!$A$3:$AW$1063,MATCH('Print List'!$A81,Statement_No,0),MATCH('Print List'!M$2,'Master List'!$A$2:$AW$2,0))</f>
        <v>P3</v>
      </c>
      <c r="N81" s="135" t="str">
        <f>INDEX('Master List'!$A$3:$AW$1063,MATCH('Print List'!$A81,Statement_No,0),MATCH('Print List'!N$2,'Master List'!$A$2:$AW$2,0))</f>
        <v>claimant provided water rights notice; however, content was not clear.</v>
      </c>
      <c r="O81" s="135">
        <f>INDEX('Master List'!$A$3:$AW$1063,MATCH('Print List'!$A81,Statement_No,0),MATCH('Print List'!O$2,'Master List'!$A$2:$AW$2,0))</f>
        <v>0</v>
      </c>
      <c r="P81" s="135">
        <f>INDEX('Master List'!$A$3:$AW$1063,MATCH('Print List'!$A81,Statement_No,0),MATCH('Print List'!P$2,'Master List'!$A$2:$AW$2,0))</f>
        <v>0</v>
      </c>
      <c r="Q81" s="135">
        <f>INDEX('Master List'!$A$3:$AW$1063,MATCH('Print List'!$A81,Statement_No,0),MATCH('Print List'!Q$2,'Master List'!$A$2:$AW$2,0))</f>
        <v>0</v>
      </c>
      <c r="R81" s="135">
        <f>INDEX('Master List'!$A$3:$AW$1063,MATCH('Print List'!$A81,Statement_No,0),MATCH('Print List'!R$2,'Master List'!$A$2:$AW$2,0))</f>
        <v>0</v>
      </c>
      <c r="S81" s="135">
        <f>INDEX('Master List'!$A$3:$AW$1063,MATCH('Print List'!$A81,Statement_No,0),MATCH('Print List'!S$2,'Master List'!$A$2:$AW$2,0))</f>
        <v>0</v>
      </c>
      <c r="T81" s="135" t="str">
        <f>INDEX('Master List'!$A$3:$AW$1063,MATCH('Print List'!$A81,Statement_No,0),MATCH('Print List'!T$2,'Master List'!$A$2:$AW$2,0))</f>
        <v>N/A</v>
      </c>
      <c r="U81" s="135" t="str">
        <f>INDEX('Master List'!$A$3:$AW$1063,MATCH('Print List'!$A81,Statement_No,0),MATCH('Print List'!U$2,'Master List'!$A$2:$AW$2,0))</f>
        <v>P3</v>
      </c>
    </row>
    <row r="82" spans="1:21" s="16" customFormat="1" ht="150" x14ac:dyDescent="0.25">
      <c r="A82" s="135" t="s">
        <v>435</v>
      </c>
      <c r="B82" s="135" t="str">
        <f>INDEX('Master List'!$A$3:$AW$1063,MATCH('Print List'!$A82,Statement_No,0),MATCH('Print List'!B$2,'Master List'!$A$2:$AW$2,0))</f>
        <v>PATTERSON IRRIGATION DISTRICT</v>
      </c>
      <c r="C82" s="135" t="str">
        <f>INDEX('Master List'!$A$3:$AW$1063,MATCH('Print List'!$A82,Statement_No,0),MATCH('Print List'!C$2,'Master List'!$A$2:$AW$2,0))</f>
        <v>N</v>
      </c>
      <c r="D82" s="135">
        <f>INDEX('Master List'!$A$3:$AW$1063,MATCH('Print List'!$A82,Statement_No,0),MATCH('Print List'!D$2,'Master List'!$A$2:$AW$2,0))</f>
        <v>35583.149999999994</v>
      </c>
      <c r="E82" s="135">
        <f>INDEX('Master List'!$A$3:$AW$1063,MATCH('Print List'!$A82,Statement_No,0),MATCH('Print List'!E$2,'Master List'!$A$2:$AW$2,0))</f>
        <v>60799</v>
      </c>
      <c r="F82" s="135" t="str">
        <f>INDEX('Master List'!$A$3:$AW$1063,MATCH('Print List'!$A82,Statement_No,0),MATCH('Print List'!F$2,'Master List'!$A$2:$AW$2,0))</f>
        <v>No</v>
      </c>
      <c r="G82" s="135" t="str">
        <f>INDEX('Master List'!$A$3:$AW$1063,MATCH('Print List'!$A82,Statement_No,0),MATCH('Print List'!G$2,'Master List'!$A$2:$AW$2,0))</f>
        <v>SAN JOAQUIN RIVER</v>
      </c>
      <c r="H82" s="135" t="str">
        <f>INDEX('Master List'!$A$3:$AW$1063,MATCH('Print List'!$A82,Statement_No,0),MATCH('Print List'!H$2,'Master List'!$A$2:$AW$2,0))</f>
        <v>Stanislaus</v>
      </c>
      <c r="I82" s="135" t="str">
        <f>INDEX('Master List'!$A$3:$AW$1063,MATCH('Print List'!$A82,Statement_No,0),MATCH('Print List'!I$2,'Master List'!$A$2:$AW$2,0))</f>
        <v>N/A</v>
      </c>
      <c r="J82" s="135" t="str">
        <f>INDEX('Master List'!$A$3:$AW$1063,MATCH('Print List'!$A82,Statement_No,0),MATCH('Print List'!J$2,'Master List'!$A$2:$AW$2,0))</f>
        <v>We are not evaluating Pre-1914 claims at this time. A map was not made.</v>
      </c>
      <c r="K82" s="135" t="str">
        <f>INDEX('Master List'!$A$3:$AW$1063,MATCH('Print List'!$A82,Statement_No,0),MATCH('Print List'!K$2,'Master List'!$A$2:$AW$2,0))</f>
        <v>Yes</v>
      </c>
      <c r="L82" s="135" t="str">
        <f>INDEX('Master List'!$A$3:$AW$1063,MATCH('Print List'!$A82,Statement_No,0),MATCH('Print List'!L$2,'Master List'!$A$2:$AW$2,0))</f>
        <v>N/A</v>
      </c>
      <c r="M82" s="135" t="str">
        <f>INDEX('Master List'!$A$3:$AW$1063,MATCH('Print List'!$A82,Statement_No,0),MATCH('Print List'!M$2,'Master List'!$A$2:$AW$2,0))</f>
        <v>P3</v>
      </c>
      <c r="N82" s="135" t="str">
        <f>INDEX('Master List'!$A$3:$AW$1063,MATCH('Print List'!$A82,Statement_No,0),MATCH('Print List'!N$2,'Master List'!$A$2:$AW$2,0))</f>
        <v xml:space="preserve">Service Area maps were provided as were 5 original appropriation notices that indicated the purpose of use, place of use, POD, and the diversion amounts--the diverter is well within the original extents specified in the notices. Additionally, the documentation demonstrates how the water rights passed into the hands of the current owner. </v>
      </c>
      <c r="O82" s="135">
        <f>INDEX('Master List'!$A$3:$AW$1063,MATCH('Print List'!$A82,Statement_No,0),MATCH('Print List'!O$2,'Master List'!$A$2:$AW$2,0))</f>
        <v>0</v>
      </c>
      <c r="P82" s="135">
        <f>INDEX('Master List'!$A$3:$AW$1063,MATCH('Print List'!$A82,Statement_No,0),MATCH('Print List'!P$2,'Master List'!$A$2:$AW$2,0))</f>
        <v>0</v>
      </c>
      <c r="Q82" s="135">
        <f>INDEX('Master List'!$A$3:$AW$1063,MATCH('Print List'!$A82,Statement_No,0),MATCH('Print List'!Q$2,'Master List'!$A$2:$AW$2,0))</f>
        <v>0</v>
      </c>
      <c r="R82" s="135">
        <f>INDEX('Master List'!$A$3:$AW$1063,MATCH('Print List'!$A82,Statement_No,0),MATCH('Print List'!R$2,'Master List'!$A$2:$AW$2,0))</f>
        <v>0</v>
      </c>
      <c r="S82" s="135">
        <f>INDEX('Master List'!$A$3:$AW$1063,MATCH('Print List'!$A82,Statement_No,0),MATCH('Print List'!S$2,'Master List'!$A$2:$AW$2,0))</f>
        <v>0</v>
      </c>
      <c r="T82" s="135" t="str">
        <f>INDEX('Master List'!$A$3:$AW$1063,MATCH('Print List'!$A82,Statement_No,0),MATCH('Print List'!T$2,'Master List'!$A$2:$AW$2,0))</f>
        <v>N/A</v>
      </c>
      <c r="U82" s="135" t="str">
        <f>INDEX('Master List'!$A$3:$AW$1063,MATCH('Print List'!$A82,Statement_No,0),MATCH('Print List'!U$2,'Master List'!$A$2:$AW$2,0))</f>
        <v>P3</v>
      </c>
    </row>
    <row r="83" spans="1:21" s="16" customFormat="1" ht="60" x14ac:dyDescent="0.25">
      <c r="A83" s="135" t="s">
        <v>438</v>
      </c>
      <c r="B83" s="135" t="str">
        <f>INDEX('Master List'!$A$3:$AW$1063,MATCH('Print List'!$A83,Statement_No,0),MATCH('Print List'!B$2,'Master List'!$A$2:$AW$2,0))</f>
        <v>CITY OF ANTIOCH, WATER TREATMENT PLANT</v>
      </c>
      <c r="C83" s="135" t="str">
        <f>INDEX('Master List'!$A$3:$AW$1063,MATCH('Print List'!$A83,Statement_No,0),MATCH('Print List'!C$2,'Master List'!$A$2:$AW$2,0))</f>
        <v>Y</v>
      </c>
      <c r="D83" s="135">
        <f>INDEX('Master List'!$A$3:$AW$1063,MATCH('Print List'!$A83,Statement_No,0),MATCH('Print List'!D$2,'Master List'!$A$2:$AW$2,0))</f>
        <v>3949.3937720000858</v>
      </c>
      <c r="E83" s="135">
        <f>INDEX('Master List'!$A$3:$AW$1063,MATCH('Print List'!$A83,Statement_No,0),MATCH('Print List'!E$2,'Master List'!$A$2:$AW$2,0))</f>
        <v>4420.4530999999997</v>
      </c>
      <c r="F83" s="135" t="str">
        <f>INDEX('Master List'!$A$3:$AW$1063,MATCH('Print List'!$A83,Statement_No,0),MATCH('Print List'!F$2,'Master List'!$A$2:$AW$2,0))</f>
        <v>No</v>
      </c>
      <c r="G83" s="135" t="str">
        <f>INDEX('Master List'!$A$3:$AW$1063,MATCH('Print List'!$A83,Statement_No,0),MATCH('Print List'!G$2,'Master List'!$A$2:$AW$2,0))</f>
        <v>SAN JOAQUIN RIVER</v>
      </c>
      <c r="H83" s="135" t="str">
        <f>INDEX('Master List'!$A$3:$AW$1063,MATCH('Print List'!$A83,Statement_No,0),MATCH('Print List'!H$2,'Master List'!$A$2:$AW$2,0))</f>
        <v>Contra Costa</v>
      </c>
      <c r="I83" s="135" t="str">
        <f>INDEX('Master List'!$A$3:$AW$1063,MATCH('Print List'!$A83,Statement_No,0),MATCH('Print List'!I$2,'Master List'!$A$2:$AW$2,0))</f>
        <v>N/A</v>
      </c>
      <c r="J83" s="135">
        <f>INDEX('Master List'!$A$3:$AW$1063,MATCH('Print List'!$A83,Statement_No,0),MATCH('Print List'!J$2,'Master List'!$A$2:$AW$2,0))</f>
        <v>0</v>
      </c>
      <c r="K83" s="135" t="str">
        <f>INDEX('Master List'!$A$3:$AW$1063,MATCH('Print List'!$A83,Statement_No,0),MATCH('Print List'!K$2,'Master List'!$A$2:$AW$2,0))</f>
        <v>Yes</v>
      </c>
      <c r="L83" s="135" t="str">
        <f>INDEX('Master List'!$A$3:$AW$1063,MATCH('Print List'!$A83,Statement_No,0),MATCH('Print List'!L$2,'Master List'!$A$2:$AW$2,0))</f>
        <v>N/A</v>
      </c>
      <c r="M83" s="135" t="str">
        <f>INDEX('Master List'!$A$3:$AW$1063,MATCH('Print List'!$A83,Statement_No,0),MATCH('Print List'!M$2,'Master List'!$A$2:$AW$2,0))</f>
        <v>P3</v>
      </c>
      <c r="N83" s="135" t="str">
        <f>INDEX('Master List'!$A$3:$AW$1063,MATCH('Print List'!$A83,Statement_No,0),MATCH('Print List'!N$2,'Master List'!$A$2:$AW$2,0))</f>
        <v>claimant provided the Agreement between the City of Antioch and Department of Water Resources for its water diversion</v>
      </c>
      <c r="O83" s="135">
        <f>INDEX('Master List'!$A$3:$AW$1063,MATCH('Print List'!$A83,Statement_No,0),MATCH('Print List'!O$2,'Master List'!$A$2:$AW$2,0))</f>
        <v>0</v>
      </c>
      <c r="P83" s="135">
        <f>INDEX('Master List'!$A$3:$AW$1063,MATCH('Print List'!$A83,Statement_No,0),MATCH('Print List'!P$2,'Master List'!$A$2:$AW$2,0))</f>
        <v>0</v>
      </c>
      <c r="Q83" s="135">
        <f>INDEX('Master List'!$A$3:$AW$1063,MATCH('Print List'!$A83,Statement_No,0),MATCH('Print List'!Q$2,'Master List'!$A$2:$AW$2,0))</f>
        <v>0</v>
      </c>
      <c r="R83" s="135">
        <f>INDEX('Master List'!$A$3:$AW$1063,MATCH('Print List'!$A83,Statement_No,0),MATCH('Print List'!R$2,'Master List'!$A$2:$AW$2,0))</f>
        <v>0</v>
      </c>
      <c r="S83" s="135">
        <f>INDEX('Master List'!$A$3:$AW$1063,MATCH('Print List'!$A83,Statement_No,0),MATCH('Print List'!S$2,'Master List'!$A$2:$AW$2,0))</f>
        <v>0</v>
      </c>
      <c r="T83" s="135" t="str">
        <f>INDEX('Master List'!$A$3:$AW$1063,MATCH('Print List'!$A83,Statement_No,0),MATCH('Print List'!T$2,'Master List'!$A$2:$AW$2,0))</f>
        <v>N/A</v>
      </c>
      <c r="U83" s="135" t="str">
        <f>INDEX('Master List'!$A$3:$AW$1063,MATCH('Print List'!$A83,Statement_No,0),MATCH('Print List'!U$2,'Master List'!$A$2:$AW$2,0))</f>
        <v>P3</v>
      </c>
    </row>
    <row r="84" spans="1:21" s="16" customFormat="1" ht="105" x14ac:dyDescent="0.25">
      <c r="A84" s="136" t="s">
        <v>441</v>
      </c>
      <c r="B84" s="135" t="str">
        <f>INDEX('Master List'!$A$3:$AW$1063,MATCH('Print List'!$A84,Statement_No,0),MATCH('Print List'!B$2,'Master List'!$A$2:$AW$2,0))</f>
        <v>PARROTT INVESTMENT COMPANY</v>
      </c>
      <c r="C84" s="135" t="str">
        <f>INDEX('Master List'!$A$3:$AW$1063,MATCH('Print List'!$A84,Statement_No,0),MATCH('Print List'!C$2,'Master List'!$A$2:$AW$2,0))</f>
        <v>N</v>
      </c>
      <c r="D84" s="135">
        <f>INDEX('Master List'!$A$3:$AW$1063,MATCH('Print List'!$A84,Statement_No,0),MATCH('Print List'!D$2,'Master List'!$A$2:$AW$2,0))</f>
        <v>9094.25</v>
      </c>
      <c r="E84" s="135">
        <f>INDEX('Master List'!$A$3:$AW$1063,MATCH('Print List'!$A84,Statement_No,0),MATCH('Print List'!E$2,'Master List'!$A$2:$AW$2,0))</f>
        <v>30140</v>
      </c>
      <c r="F84" s="135" t="str">
        <f>INDEX('Master List'!$A$3:$AW$1063,MATCH('Print List'!$A84,Statement_No,0),MATCH('Print List'!F$2,'Master List'!$A$2:$AW$2,0))</f>
        <v>Yes</v>
      </c>
      <c r="G84" s="135" t="str">
        <f>INDEX('Master List'!$A$3:$AW$1063,MATCH('Print List'!$A84,Statement_No,0),MATCH('Print List'!G$2,'Master List'!$A$2:$AW$2,0))</f>
        <v>Sacramento River</v>
      </c>
      <c r="H84" s="135" t="str">
        <f>INDEX('Master List'!$A$3:$AW$1063,MATCH('Print List'!$A84,Statement_No,0),MATCH('Print List'!H$2,'Master List'!$A$2:$AW$2,0))</f>
        <v>Butte</v>
      </c>
      <c r="I84" s="135" t="str">
        <f>INDEX('Master List'!$A$3:$AW$1063,MATCH('Print List'!$A84,Statement_No,0),MATCH('Print List'!I$2,'Master List'!$A$2:$AW$2,0))</f>
        <v>R2</v>
      </c>
      <c r="J84" s="135" t="str">
        <f>INDEX('Master List'!$A$3:$AW$1063,MATCH('Print List'!$A84,Statement_No,0),MATCH('Print List'!J$2,'Master List'!$A$2:$AW$2,0))</f>
        <v xml:space="preserve">Llano Seco covers a majority of the Parrott Company's parcels; however, there is a possibility of severance for subdivided parcels. Chain of title would be needed to look into this further. The POD mapped in eWRIMS (unconfirmed if it is the true POD) is located about 20 miles north of the POU. The plotted POD is in a different Special Survey (part of the Farewell survey). </v>
      </c>
      <c r="K84" s="135" t="str">
        <f>INDEX('Master List'!$A$3:$AW$1063,MATCH('Print List'!$A84,Statement_No,0),MATCH('Print List'!K$2,'Master List'!$A$2:$AW$2,0))</f>
        <v>Yes</v>
      </c>
      <c r="L84" s="135" t="str">
        <f>INDEX('Master List'!$A$3:$AW$1063,MATCH('Print List'!$A84,Statement_No,0),MATCH('Print List'!L$2,'Master List'!$A$2:$AW$2,0))</f>
        <v>N/A</v>
      </c>
      <c r="M84" s="135" t="str">
        <f>INDEX('Master List'!$A$3:$AW$1063,MATCH('Print List'!$A84,Statement_No,0),MATCH('Print List'!M$2,'Master List'!$A$2:$AW$2,0))</f>
        <v>P1</v>
      </c>
      <c r="N84" s="135" t="str">
        <f>INDEX('Master List'!$A$3:$AW$1063,MATCH('Print List'!$A84,Statement_No,0),MATCH('Print List'!N$2,'Master List'!$A$2:$AW$2,0))</f>
        <v>No documentation provided for Pre-1914
First year of use indicated as 1918 in initial statement of diversion</v>
      </c>
      <c r="O84" s="135">
        <f>INDEX('Master List'!$A$3:$AW$1063,MATCH('Print List'!$A84,Statement_No,0),MATCH('Print List'!O$2,'Master List'!$A$2:$AW$2,0))</f>
        <v>0</v>
      </c>
      <c r="P84" s="135">
        <f>INDEX('Master List'!$A$3:$AW$1063,MATCH('Print List'!$A84,Statement_No,0),MATCH('Print List'!P$2,'Master List'!$A$2:$AW$2,0))</f>
        <v>0</v>
      </c>
      <c r="Q84" s="135">
        <f>INDEX('Master List'!$A$3:$AW$1063,MATCH('Print List'!$A84,Statement_No,0),MATCH('Print List'!Q$2,'Master List'!$A$2:$AW$2,0))</f>
        <v>0</v>
      </c>
      <c r="R84" s="135">
        <f>INDEX('Master List'!$A$3:$AW$1063,MATCH('Print List'!$A84,Statement_No,0),MATCH('Print List'!R$2,'Master List'!$A$2:$AW$2,0))</f>
        <v>0</v>
      </c>
      <c r="S84" s="135">
        <f>INDEX('Master List'!$A$3:$AW$1063,MATCH('Print List'!$A84,Statement_No,0),MATCH('Print List'!S$2,'Master List'!$A$2:$AW$2,0))</f>
        <v>0</v>
      </c>
      <c r="T84" s="135" t="str">
        <f>INDEX('Master List'!$A$3:$AW$1063,MATCH('Print List'!$A84,Statement_No,0),MATCH('Print List'!T$2,'Master List'!$A$2:$AW$2,0))</f>
        <v>R2</v>
      </c>
      <c r="U84" s="135" t="str">
        <f>INDEX('Master List'!$A$3:$AW$1063,MATCH('Print List'!$A84,Statement_No,0),MATCH('Print List'!U$2,'Master List'!$A$2:$AW$2,0))</f>
        <v>P1</v>
      </c>
    </row>
    <row r="85" spans="1:21" s="16" customFormat="1" ht="45" x14ac:dyDescent="0.25">
      <c r="A85" s="135" t="s">
        <v>445</v>
      </c>
      <c r="B85" s="135" t="str">
        <f>INDEX('Master List'!$A$3:$AW$1063,MATCH('Print List'!$A85,Statement_No,0),MATCH('Print List'!B$2,'Master List'!$A$2:$AW$2,0))</f>
        <v>LONE TREE MUTUAL WATER COMPANY</v>
      </c>
      <c r="C85" s="135" t="str">
        <f>INDEX('Master List'!$A$3:$AW$1063,MATCH('Print List'!$A85,Statement_No,0),MATCH('Print List'!C$2,'Master List'!$A$2:$AW$2,0))</f>
        <v>N</v>
      </c>
      <c r="D85" s="135">
        <f>INDEX('Master List'!$A$3:$AW$1063,MATCH('Print List'!$A85,Statement_No,0),MATCH('Print List'!D$2,'Master List'!$A$2:$AW$2,0))</f>
        <v>7172.5</v>
      </c>
      <c r="E85" s="135">
        <f>INDEX('Master List'!$A$3:$AW$1063,MATCH('Print List'!$A85,Statement_No,0),MATCH('Print List'!E$2,'Master List'!$A$2:$AW$2,0))</f>
        <v>0</v>
      </c>
      <c r="F85" s="135" t="str">
        <f>INDEX('Master List'!$A$3:$AW$1063,MATCH('Print List'!$A85,Statement_No,0),MATCH('Print List'!F$2,'Master List'!$A$2:$AW$2,0))</f>
        <v>Yes</v>
      </c>
      <c r="G85" s="135" t="str">
        <f>INDEX('Master List'!$A$3:$AW$1063,MATCH('Print List'!$A85,Statement_No,0),MATCH('Print List'!G$2,'Master List'!$A$2:$AW$2,0))</f>
        <v>San Joaquin River</v>
      </c>
      <c r="H85" s="135" t="str">
        <f>INDEX('Master List'!$A$3:$AW$1063,MATCH('Print List'!$A85,Statement_No,0),MATCH('Print List'!H$2,'Master List'!$A$2:$AW$2,0))</f>
        <v>Merced</v>
      </c>
      <c r="I85" s="135" t="str">
        <f>INDEX('Master List'!$A$3:$AW$1063,MATCH('Print List'!$A85,Statement_No,0),MATCH('Print List'!I$2,'Master List'!$A$2:$AW$2,0))</f>
        <v>R1</v>
      </c>
      <c r="J85" s="135" t="str">
        <f>INDEX('Master List'!$A$3:$AW$1063,MATCH('Print List'!$A85,Statement_No,0),MATCH('Print List'!J$2,'Master List'!$A$2:$AW$2,0))</f>
        <v xml:space="preserve">The Place of Use consists of Non-Riparian Patents. </v>
      </c>
      <c r="K85" s="135" t="str">
        <f>INDEX('Master List'!$A$3:$AW$1063,MATCH('Print List'!$A85,Statement_No,0),MATCH('Print List'!K$2,'Master List'!$A$2:$AW$2,0))</f>
        <v>No</v>
      </c>
      <c r="L85" s="135" t="str">
        <f>INDEX('Master List'!$A$3:$AW$1063,MATCH('Print List'!$A85,Statement_No,0),MATCH('Print List'!L$2,'Master List'!$A$2:$AW$2,0))</f>
        <v>N/A</v>
      </c>
      <c r="M85" s="135" t="str">
        <f>INDEX('Master List'!$A$3:$AW$1063,MATCH('Print List'!$A85,Statement_No,0),MATCH('Print List'!M$2,'Master List'!$A$2:$AW$2,0))</f>
        <v>N/A</v>
      </c>
      <c r="N85" s="135" t="str">
        <f>INDEX('Master List'!$A$3:$AW$1063,MATCH('Print List'!$A85,Statement_No,0),MATCH('Print List'!N$2,'Master List'!$A$2:$AW$2,0))</f>
        <v>N/A</v>
      </c>
      <c r="O85" s="135">
        <f>INDEX('Master List'!$A$3:$AW$1063,MATCH('Print List'!$A85,Statement_No,0),MATCH('Print List'!O$2,'Master List'!$A$2:$AW$2,0))</f>
        <v>0</v>
      </c>
      <c r="P85" s="135">
        <f>INDEX('Master List'!$A$3:$AW$1063,MATCH('Print List'!$A85,Statement_No,0),MATCH('Print List'!P$2,'Master List'!$A$2:$AW$2,0))</f>
        <v>0</v>
      </c>
      <c r="Q85" s="135">
        <f>INDEX('Master List'!$A$3:$AW$1063,MATCH('Print List'!$A85,Statement_No,0),MATCH('Print List'!Q$2,'Master List'!$A$2:$AW$2,0))</f>
        <v>0</v>
      </c>
      <c r="R85" s="135">
        <f>INDEX('Master List'!$A$3:$AW$1063,MATCH('Print List'!$A85,Statement_No,0),MATCH('Print List'!R$2,'Master List'!$A$2:$AW$2,0))</f>
        <v>0</v>
      </c>
      <c r="S85" s="135">
        <f>INDEX('Master List'!$A$3:$AW$1063,MATCH('Print List'!$A85,Statement_No,0),MATCH('Print List'!S$2,'Master List'!$A$2:$AW$2,0))</f>
        <v>0</v>
      </c>
      <c r="T85" s="135" t="str">
        <f>INDEX('Master List'!$A$3:$AW$1063,MATCH('Print List'!$A85,Statement_No,0),MATCH('Print List'!T$2,'Master List'!$A$2:$AW$2,0))</f>
        <v>R1</v>
      </c>
      <c r="U85" s="135" t="str">
        <f>INDEX('Master List'!$A$3:$AW$1063,MATCH('Print List'!$A85,Statement_No,0),MATCH('Print List'!U$2,'Master List'!$A$2:$AW$2,0))</f>
        <v>N/A</v>
      </c>
    </row>
    <row r="86" spans="1:21" s="16" customFormat="1" ht="45" x14ac:dyDescent="0.25">
      <c r="A86" s="135" t="s">
        <v>451</v>
      </c>
      <c r="B86" s="135" t="str">
        <f>INDEX('Master List'!$A$3:$AW$1063,MATCH('Print List'!$A86,Statement_No,0),MATCH('Print List'!B$2,'Master List'!$A$2:$AW$2,0))</f>
        <v>CALAVERAS PUBLIC UTILITY DISTRICT</v>
      </c>
      <c r="C86" s="135" t="str">
        <f>INDEX('Master List'!$A$3:$AW$1063,MATCH('Print List'!$A86,Statement_No,0),MATCH('Print List'!C$2,'Master List'!$A$2:$AW$2,0))</f>
        <v>N</v>
      </c>
      <c r="D86" s="135">
        <f>INDEX('Master List'!$A$3:$AW$1063,MATCH('Print List'!$A86,Statement_No,0),MATCH('Print List'!D$2,'Master List'!$A$2:$AW$2,0))</f>
        <v>4955.1524999999992</v>
      </c>
      <c r="E86" s="135">
        <f>INDEX('Master List'!$A$3:$AW$1063,MATCH('Print List'!$A86,Statement_No,0),MATCH('Print List'!E$2,'Master List'!$A$2:$AW$2,0))</f>
        <v>0</v>
      </c>
      <c r="F86" s="135" t="str">
        <f>INDEX('Master List'!$A$3:$AW$1063,MATCH('Print List'!$A86,Statement_No,0),MATCH('Print List'!F$2,'Master List'!$A$2:$AW$2,0))</f>
        <v>No</v>
      </c>
      <c r="G86" s="135" t="str">
        <f>INDEX('Master List'!$A$3:$AW$1063,MATCH('Print List'!$A86,Statement_No,0),MATCH('Print List'!G$2,'Master List'!$A$2:$AW$2,0))</f>
        <v>MIDDLE FORK MOKELUMNE RIVER</v>
      </c>
      <c r="H86" s="135" t="str">
        <f>INDEX('Master List'!$A$3:$AW$1063,MATCH('Print List'!$A86,Statement_No,0),MATCH('Print List'!H$2,'Master List'!$A$2:$AW$2,0))</f>
        <v>Calaveras</v>
      </c>
      <c r="I86" s="135" t="str">
        <f>INDEX('Master List'!$A$3:$AW$1063,MATCH('Print List'!$A86,Statement_No,0),MATCH('Print List'!I$2,'Master List'!$A$2:$AW$2,0))</f>
        <v>N/A</v>
      </c>
      <c r="J86" s="135">
        <f>INDEX('Master List'!$A$3:$AW$1063,MATCH('Print List'!$A86,Statement_No,0),MATCH('Print List'!J$2,'Master List'!$A$2:$AW$2,0))</f>
        <v>0</v>
      </c>
      <c r="K86" s="135" t="str">
        <f>INDEX('Master List'!$A$3:$AW$1063,MATCH('Print List'!$A86,Statement_No,0),MATCH('Print List'!K$2,'Master List'!$A$2:$AW$2,0))</f>
        <v>Yes</v>
      </c>
      <c r="L86" s="135" t="str">
        <f>INDEX('Master List'!$A$3:$AW$1063,MATCH('Print List'!$A86,Statement_No,0),MATCH('Print List'!L$2,'Master List'!$A$2:$AW$2,0))</f>
        <v>N/A</v>
      </c>
      <c r="M86" s="135" t="str">
        <f>INDEX('Master List'!$A$3:$AW$1063,MATCH('Print List'!$A86,Statement_No,0),MATCH('Print List'!M$2,'Master List'!$A$2:$AW$2,0))</f>
        <v>P3</v>
      </c>
      <c r="N86" s="135" t="str">
        <f>INDEX('Master List'!$A$3:$AW$1063,MATCH('Print List'!$A86,Statement_No,0),MATCH('Print List'!N$2,'Master List'!$A$2:$AW$2,0))</f>
        <v>Claimant provided appropriation notices; however, property deed and evidence of use were not provided</v>
      </c>
      <c r="O86" s="135">
        <f>INDEX('Master List'!$A$3:$AW$1063,MATCH('Print List'!$A86,Statement_No,0),MATCH('Print List'!O$2,'Master List'!$A$2:$AW$2,0))</f>
        <v>0</v>
      </c>
      <c r="P86" s="135">
        <f>INDEX('Master List'!$A$3:$AW$1063,MATCH('Print List'!$A86,Statement_No,0),MATCH('Print List'!P$2,'Master List'!$A$2:$AW$2,0))</f>
        <v>0</v>
      </c>
      <c r="Q86" s="135">
        <f>INDEX('Master List'!$A$3:$AW$1063,MATCH('Print List'!$A86,Statement_No,0),MATCH('Print List'!Q$2,'Master List'!$A$2:$AW$2,0))</f>
        <v>0</v>
      </c>
      <c r="R86" s="135">
        <f>INDEX('Master List'!$A$3:$AW$1063,MATCH('Print List'!$A86,Statement_No,0),MATCH('Print List'!R$2,'Master List'!$A$2:$AW$2,0))</f>
        <v>0</v>
      </c>
      <c r="S86" s="135">
        <f>INDEX('Master List'!$A$3:$AW$1063,MATCH('Print List'!$A86,Statement_No,0),MATCH('Print List'!S$2,'Master List'!$A$2:$AW$2,0))</f>
        <v>0</v>
      </c>
      <c r="T86" s="135" t="str">
        <f>INDEX('Master List'!$A$3:$AW$1063,MATCH('Print List'!$A86,Statement_No,0),MATCH('Print List'!T$2,'Master List'!$A$2:$AW$2,0))</f>
        <v>N/A</v>
      </c>
      <c r="U86" s="135" t="str">
        <f>INDEX('Master List'!$A$3:$AW$1063,MATCH('Print List'!$A86,Statement_No,0),MATCH('Print List'!U$2,'Master List'!$A$2:$AW$2,0))</f>
        <v>P3</v>
      </c>
    </row>
    <row r="87" spans="1:21" s="16" customFormat="1" ht="45" x14ac:dyDescent="0.25">
      <c r="A87" s="136" t="s">
        <v>455</v>
      </c>
      <c r="B87" s="135" t="str">
        <f>INDEX('Master List'!$A$3:$AW$1063,MATCH('Print List'!$A87,Statement_No,0),MATCH('Print List'!B$2,'Master List'!$A$2:$AW$2,0))</f>
        <v>NEVADA IRRIGATION DISTRICT</v>
      </c>
      <c r="C87" s="135" t="str">
        <f>INDEX('Master List'!$A$3:$AW$1063,MATCH('Print List'!$A87,Statement_No,0),MATCH('Print List'!C$2,'Master List'!$A$2:$AW$2,0))</f>
        <v>N</v>
      </c>
      <c r="D87" s="135">
        <f>INDEX('Master List'!$A$3:$AW$1063,MATCH('Print List'!$A87,Statement_No,0),MATCH('Print List'!D$2,'Master List'!$A$2:$AW$2,0))</f>
        <v>14837</v>
      </c>
      <c r="E87" s="135">
        <f>INDEX('Master List'!$A$3:$AW$1063,MATCH('Print List'!$A87,Statement_No,0),MATCH('Print List'!E$2,'Master List'!$A$2:$AW$2,0))</f>
        <v>4690</v>
      </c>
      <c r="F87" s="135" t="str">
        <f>INDEX('Master List'!$A$3:$AW$1063,MATCH('Print List'!$A87,Statement_No,0),MATCH('Print List'!F$2,'Master List'!$A$2:$AW$2,0))</f>
        <v>No</v>
      </c>
      <c r="G87" s="135" t="str">
        <f>INDEX('Master List'!$A$3:$AW$1063,MATCH('Print List'!$A87,Statement_No,0),MATCH('Print List'!G$2,'Master List'!$A$2:$AW$2,0))</f>
        <v>COON CREEK</v>
      </c>
      <c r="H87" s="135" t="str">
        <f>INDEX('Master List'!$A$3:$AW$1063,MATCH('Print List'!$A87,Statement_No,0),MATCH('Print List'!H$2,'Master List'!$A$2:$AW$2,0))</f>
        <v>Placer</v>
      </c>
      <c r="I87" s="135" t="str">
        <f>INDEX('Master List'!$A$3:$AW$1063,MATCH('Print List'!$A87,Statement_No,0),MATCH('Print List'!I$2,'Master List'!$A$2:$AW$2,0))</f>
        <v>N/A</v>
      </c>
      <c r="J87" s="135">
        <f>INDEX('Master List'!$A$3:$AW$1063,MATCH('Print List'!$A87,Statement_No,0),MATCH('Print List'!J$2,'Master List'!$A$2:$AW$2,0))</f>
        <v>0</v>
      </c>
      <c r="K87" s="135" t="str">
        <f>INDEX('Master List'!$A$3:$AW$1063,MATCH('Print List'!$A87,Statement_No,0),MATCH('Print List'!K$2,'Master List'!$A$2:$AW$2,0))</f>
        <v>Yes</v>
      </c>
      <c r="L87" s="135" t="str">
        <f>INDEX('Master List'!$A$3:$AW$1063,MATCH('Print List'!$A87,Statement_No,0),MATCH('Print List'!L$2,'Master List'!$A$2:$AW$2,0))</f>
        <v>N/A</v>
      </c>
      <c r="M87" s="135" t="str">
        <f>INDEX('Master List'!$A$3:$AW$1063,MATCH('Print List'!$A87,Statement_No,0),MATCH('Print List'!M$2,'Master List'!$A$2:$AW$2,0))</f>
        <v>P3</v>
      </c>
      <c r="N87" s="135" t="str">
        <f>INDEX('Master List'!$A$3:$AW$1063,MATCH('Print List'!$A87,Statement_No,0),MATCH('Print List'!N$2,'Master List'!$A$2:$AW$2,0))</f>
        <v>Extensive continuous use documentation provided along with deeds.</v>
      </c>
      <c r="O87" s="135">
        <f>INDEX('Master List'!$A$3:$AW$1063,MATCH('Print List'!$A87,Statement_No,0),MATCH('Print List'!O$2,'Master List'!$A$2:$AW$2,0))</f>
        <v>0</v>
      </c>
      <c r="P87" s="135">
        <f>INDEX('Master List'!$A$3:$AW$1063,MATCH('Print List'!$A87,Statement_No,0),MATCH('Print List'!P$2,'Master List'!$A$2:$AW$2,0))</f>
        <v>0</v>
      </c>
      <c r="Q87" s="135">
        <f>INDEX('Master List'!$A$3:$AW$1063,MATCH('Print List'!$A87,Statement_No,0),MATCH('Print List'!Q$2,'Master List'!$A$2:$AW$2,0))</f>
        <v>0</v>
      </c>
      <c r="R87" s="135">
        <f>INDEX('Master List'!$A$3:$AW$1063,MATCH('Print List'!$A87,Statement_No,0),MATCH('Print List'!R$2,'Master List'!$A$2:$AW$2,0))</f>
        <v>0</v>
      </c>
      <c r="S87" s="135">
        <f>INDEX('Master List'!$A$3:$AW$1063,MATCH('Print List'!$A87,Statement_No,0),MATCH('Print List'!S$2,'Master List'!$A$2:$AW$2,0))</f>
        <v>0</v>
      </c>
      <c r="T87" s="135" t="str">
        <f>INDEX('Master List'!$A$3:$AW$1063,MATCH('Print List'!$A87,Statement_No,0),MATCH('Print List'!T$2,'Master List'!$A$2:$AW$2,0))</f>
        <v>N/A</v>
      </c>
      <c r="U87" s="135" t="str">
        <f>INDEX('Master List'!$A$3:$AW$1063,MATCH('Print List'!$A87,Statement_No,0),MATCH('Print List'!U$2,'Master List'!$A$2:$AW$2,0))</f>
        <v>P3</v>
      </c>
    </row>
    <row r="88" spans="1:21" s="16" customFormat="1" ht="165" x14ac:dyDescent="0.25">
      <c r="A88" s="135" t="s">
        <v>458</v>
      </c>
      <c r="B88" s="135" t="str">
        <f>INDEX('Master List'!$A$3:$AW$1063,MATCH('Print List'!$A88,Statement_No,0),MATCH('Print List'!B$2,'Master List'!$A$2:$AW$2,0))</f>
        <v>ANDERSON-COTTONWOOD IRRIGATION DISTRICT</v>
      </c>
      <c r="C88" s="135" t="str">
        <f>INDEX('Master List'!$A$3:$AW$1063,MATCH('Print List'!$A88,Statement_No,0),MATCH('Print List'!C$2,'Master List'!$A$2:$AW$2,0))</f>
        <v>N</v>
      </c>
      <c r="D88" s="135">
        <f>INDEX('Master List'!$A$3:$AW$1063,MATCH('Print List'!$A88,Statement_No,0),MATCH('Print List'!D$2,'Master List'!$A$2:$AW$2,0))</f>
        <v>79781.25</v>
      </c>
      <c r="E88" s="135">
        <f>INDEX('Master List'!$A$3:$AW$1063,MATCH('Print List'!$A88,Statement_No,0),MATCH('Print List'!E$2,'Master List'!$A$2:$AW$2,0))</f>
        <v>97648</v>
      </c>
      <c r="F88" s="135" t="str">
        <f>INDEX('Master List'!$A$3:$AW$1063,MATCH('Print List'!$A88,Statement_No,0),MATCH('Print List'!F$2,'Master List'!$A$2:$AW$2,0))</f>
        <v>No</v>
      </c>
      <c r="G88" s="135" t="str">
        <f>INDEX('Master List'!$A$3:$AW$1063,MATCH('Print List'!$A88,Statement_No,0),MATCH('Print List'!G$2,'Master List'!$A$2:$AW$2,0))</f>
        <v>Sacramento River</v>
      </c>
      <c r="H88" s="135" t="str">
        <f>INDEX('Master List'!$A$3:$AW$1063,MATCH('Print List'!$A88,Statement_No,0),MATCH('Print List'!H$2,'Master List'!$A$2:$AW$2,0))</f>
        <v>Shasta</v>
      </c>
      <c r="I88" s="135" t="str">
        <f>INDEX('Master List'!$A$3:$AW$1063,MATCH('Print List'!$A88,Statement_No,0),MATCH('Print List'!I$2,'Master List'!$A$2:$AW$2,0))</f>
        <v>N/A</v>
      </c>
      <c r="J88" s="135" t="str">
        <f>INDEX('Master List'!$A$3:$AW$1063,MATCH('Print List'!$A88,Statement_No,0),MATCH('Print List'!J$2,'Master List'!$A$2:$AW$2,0))</f>
        <v>We are not evaluating Pre-1914 claims at this time. A map was not made.</v>
      </c>
      <c r="K88" s="135" t="str">
        <f>INDEX('Master List'!$A$3:$AW$1063,MATCH('Print List'!$A88,Statement_No,0),MATCH('Print List'!K$2,'Master List'!$A$2:$AW$2,0))</f>
        <v>Yes</v>
      </c>
      <c r="L88" s="135" t="str">
        <f>INDEX('Master List'!$A$3:$AW$1063,MATCH('Print List'!$A88,Statement_No,0),MATCH('Print List'!L$2,'Master List'!$A$2:$AW$2,0))</f>
        <v>N/A</v>
      </c>
      <c r="M88" s="135" t="str">
        <f>INDEX('Master List'!$A$3:$AW$1063,MATCH('Print List'!$A88,Statement_No,0),MATCH('Print List'!M$2,'Master List'!$A$2:$AW$2,0))</f>
        <v>P2</v>
      </c>
      <c r="N88" s="135" t="str">
        <f>INDEX('Master List'!$A$3:$AW$1063,MATCH('Print List'!$A88,Statement_No,0),MATCH('Print List'!N$2,'Master List'!$A$2:$AW$2,0))</f>
        <v>It's reasonable to assume that the Patterson Ranch Company changed its name to the Patterson Water District, which eventually morphed into the Patterson Irrigation District--however official documentation of this name change would be helpful. Additionally, since the District claims to have extensive documentation proving annual use from 1910 to 2014, it should release this documentation.</v>
      </c>
      <c r="O88" s="135">
        <f>INDEX('Master List'!$A$3:$AW$1063,MATCH('Print List'!$A88,Statement_No,0),MATCH('Print List'!O$2,'Master List'!$A$2:$AW$2,0))</f>
        <v>0</v>
      </c>
      <c r="P88" s="135">
        <f>INDEX('Master List'!$A$3:$AW$1063,MATCH('Print List'!$A88,Statement_No,0),MATCH('Print List'!P$2,'Master List'!$A$2:$AW$2,0))</f>
        <v>0</v>
      </c>
      <c r="Q88" s="135">
        <f>INDEX('Master List'!$A$3:$AW$1063,MATCH('Print List'!$A88,Statement_No,0),MATCH('Print List'!Q$2,'Master List'!$A$2:$AW$2,0))</f>
        <v>0</v>
      </c>
      <c r="R88" s="135">
        <f>INDEX('Master List'!$A$3:$AW$1063,MATCH('Print List'!$A88,Statement_No,0),MATCH('Print List'!R$2,'Master List'!$A$2:$AW$2,0))</f>
        <v>0</v>
      </c>
      <c r="S88" s="135">
        <f>INDEX('Master List'!$A$3:$AW$1063,MATCH('Print List'!$A88,Statement_No,0),MATCH('Print List'!S$2,'Master List'!$A$2:$AW$2,0))</f>
        <v>0</v>
      </c>
      <c r="T88" s="135" t="str">
        <f>INDEX('Master List'!$A$3:$AW$1063,MATCH('Print List'!$A88,Statement_No,0),MATCH('Print List'!T$2,'Master List'!$A$2:$AW$2,0))</f>
        <v>N/A</v>
      </c>
      <c r="U88" s="135" t="str">
        <f>INDEX('Master List'!$A$3:$AW$1063,MATCH('Print List'!$A88,Statement_No,0),MATCH('Print List'!U$2,'Master List'!$A$2:$AW$2,0))</f>
        <v>P2</v>
      </c>
    </row>
    <row r="89" spans="1:21" s="16" customFormat="1" ht="75" x14ac:dyDescent="0.25">
      <c r="A89" s="136" t="s">
        <v>461</v>
      </c>
      <c r="B89" s="135" t="str">
        <f>INDEX('Master List'!$A$3:$AW$1063,MATCH('Print List'!$A89,Statement_No,0),MATCH('Print List'!B$2,'Master List'!$A$2:$AW$2,0))</f>
        <v>MADERA IRRIGATION DISTRICT</v>
      </c>
      <c r="C89" s="135" t="str">
        <f>INDEX('Master List'!$A$3:$AW$1063,MATCH('Print List'!$A89,Statement_No,0),MATCH('Print List'!C$2,'Master List'!$A$2:$AW$2,0))</f>
        <v>N</v>
      </c>
      <c r="D89" s="135">
        <f>INDEX('Master List'!$A$3:$AW$1063,MATCH('Print List'!$A89,Statement_No,0),MATCH('Print List'!D$2,'Master List'!$A$2:$AW$2,0))</f>
        <v>5618.5</v>
      </c>
      <c r="E89" s="135">
        <f>INDEX('Master List'!$A$3:$AW$1063,MATCH('Print List'!$A89,Statement_No,0),MATCH('Print List'!E$2,'Master List'!$A$2:$AW$2,0))</f>
        <v>5987.1</v>
      </c>
      <c r="F89" s="135" t="str">
        <f>INDEX('Master List'!$A$3:$AW$1063,MATCH('Print List'!$A89,Statement_No,0),MATCH('Print List'!F$2,'Master List'!$A$2:$AW$2,0))</f>
        <v>No</v>
      </c>
      <c r="G89" s="135" t="str">
        <f>INDEX('Master List'!$A$3:$AW$1063,MATCH('Print List'!$A89,Statement_No,0),MATCH('Print List'!G$2,'Master List'!$A$2:$AW$2,0))</f>
        <v>BIG CREEK</v>
      </c>
      <c r="H89" s="135" t="str">
        <f>INDEX('Master List'!$A$3:$AW$1063,MATCH('Print List'!$A89,Statement_No,0),MATCH('Print List'!H$2,'Master List'!$A$2:$AW$2,0))</f>
        <v>Madera</v>
      </c>
      <c r="I89" s="135" t="str">
        <f>INDEX('Master List'!$A$3:$AW$1063,MATCH('Print List'!$A89,Statement_No,0),MATCH('Print List'!I$2,'Master List'!$A$2:$AW$2,0))</f>
        <v>N/A</v>
      </c>
      <c r="J89" s="135">
        <f>INDEX('Master List'!$A$3:$AW$1063,MATCH('Print List'!$A89,Statement_No,0),MATCH('Print List'!J$2,'Master List'!$A$2:$AW$2,0))</f>
        <v>0</v>
      </c>
      <c r="K89" s="135" t="str">
        <f>INDEX('Master List'!$A$3:$AW$1063,MATCH('Print List'!$A89,Statement_No,0),MATCH('Print List'!K$2,'Master List'!$A$2:$AW$2,0))</f>
        <v>Yes</v>
      </c>
      <c r="L89" s="135" t="str">
        <f>INDEX('Master List'!$A$3:$AW$1063,MATCH('Print List'!$A89,Statement_No,0),MATCH('Print List'!L$2,'Master List'!$A$2:$AW$2,0))</f>
        <v>Decree</v>
      </c>
      <c r="M89" s="135" t="str">
        <f>INDEX('Master List'!$A$3:$AW$1063,MATCH('Print List'!$A89,Statement_No,0),MATCH('Print List'!M$2,'Master List'!$A$2:$AW$2,0))</f>
        <v>P3</v>
      </c>
      <c r="N89" s="135" t="str">
        <f>INDEX('Master List'!$A$3:$AW$1063,MATCH('Print List'!$A89,Statement_No,0),MATCH('Print List'!N$2,'Master List'!$A$2:$AW$2,0))</f>
        <v>Document submitted "Tab N-October 24, 1905 Decree, Hite v. Madera Canal and Irrigation.pdf"
Decree includes more details about the diversion schedule &amp; season</v>
      </c>
      <c r="O89" s="135">
        <f>INDEX('Master List'!$A$3:$AW$1063,MATCH('Print List'!$A89,Statement_No,0),MATCH('Print List'!O$2,'Master List'!$A$2:$AW$2,0))</f>
        <v>0</v>
      </c>
      <c r="P89" s="135">
        <f>INDEX('Master List'!$A$3:$AW$1063,MATCH('Print List'!$A89,Statement_No,0),MATCH('Print List'!P$2,'Master List'!$A$2:$AW$2,0))</f>
        <v>0</v>
      </c>
      <c r="Q89" s="135">
        <f>INDEX('Master List'!$A$3:$AW$1063,MATCH('Print List'!$A89,Statement_No,0),MATCH('Print List'!Q$2,'Master List'!$A$2:$AW$2,0))</f>
        <v>0</v>
      </c>
      <c r="R89" s="135">
        <f>INDEX('Master List'!$A$3:$AW$1063,MATCH('Print List'!$A89,Statement_No,0),MATCH('Print List'!R$2,'Master List'!$A$2:$AW$2,0))</f>
        <v>0</v>
      </c>
      <c r="S89" s="135">
        <f>INDEX('Master List'!$A$3:$AW$1063,MATCH('Print List'!$A89,Statement_No,0),MATCH('Print List'!S$2,'Master List'!$A$2:$AW$2,0))</f>
        <v>0</v>
      </c>
      <c r="T89" s="135" t="str">
        <f>INDEX('Master List'!$A$3:$AW$1063,MATCH('Print List'!$A89,Statement_No,0),MATCH('Print List'!T$2,'Master List'!$A$2:$AW$2,0))</f>
        <v>N/A</v>
      </c>
      <c r="U89" s="135" t="str">
        <f>INDEX('Master List'!$A$3:$AW$1063,MATCH('Print List'!$A89,Statement_No,0),MATCH('Print List'!U$2,'Master List'!$A$2:$AW$2,0))</f>
        <v>P3</v>
      </c>
    </row>
    <row r="90" spans="1:21" s="16" customFormat="1" ht="240" x14ac:dyDescent="0.25">
      <c r="A90" s="135" t="s">
        <v>463</v>
      </c>
      <c r="B90" s="135" t="str">
        <f>INDEX('Master List'!$A$3:$AW$1063,MATCH('Print List'!$A90,Statement_No,0),MATCH('Print List'!B$2,'Master List'!$A$2:$AW$2,0))</f>
        <v>THE ARCHES LTD</v>
      </c>
      <c r="C90" s="135" t="str">
        <f>INDEX('Master List'!$A$3:$AW$1063,MATCH('Print List'!$A90,Statement_No,0),MATCH('Print List'!C$2,'Master List'!$A$2:$AW$2,0))</f>
        <v>Y</v>
      </c>
      <c r="D90" s="135">
        <f>INDEX('Master List'!$A$3:$AW$1063,MATCH('Print List'!$A90,Statement_No,0),MATCH('Print List'!D$2,'Master List'!$A$2:$AW$2,0))</f>
        <v>1113.2333333333333</v>
      </c>
      <c r="E90" s="135">
        <f>INDEX('Master List'!$A$3:$AW$1063,MATCH('Print List'!$A90,Statement_No,0),MATCH('Print List'!E$2,'Master List'!$A$2:$AW$2,0))</f>
        <v>1318.91</v>
      </c>
      <c r="F90" s="135" t="str">
        <f>INDEX('Master List'!$A$3:$AW$1063,MATCH('Print List'!$A90,Statement_No,0),MATCH('Print List'!F$2,'Master List'!$A$2:$AW$2,0))</f>
        <v>Yes</v>
      </c>
      <c r="G90" s="135" t="str">
        <f>INDEX('Master List'!$A$3:$AW$1063,MATCH('Print List'!$A90,Statement_No,0),MATCH('Print List'!G$2,'Master List'!$A$2:$AW$2,0))</f>
        <v>SACRAMENTO RIVER</v>
      </c>
      <c r="H90" s="135" t="str">
        <f>INDEX('Master List'!$A$3:$AW$1063,MATCH('Print List'!$A90,Statement_No,0),MATCH('Print List'!H$2,'Master List'!$A$2:$AW$2,0))</f>
        <v>Sacramento</v>
      </c>
      <c r="I90" s="135" t="str">
        <f>INDEX('Master List'!$A$3:$AW$1063,MATCH('Print List'!$A90,Statement_No,0),MATCH('Print List'!I$2,'Master List'!$A$2:$AW$2,0))</f>
        <v>R3</v>
      </c>
      <c r="J90" s="135" t="str">
        <f>INDEX('Master List'!$A$3:$AW$1063,MATCH('Print List'!$A90,Statement_No,0),MATCH('Print List'!J$2,'Master List'!$A$2:$AW$2,0))</f>
        <v>POU/APNs lie on Riparian Patents</v>
      </c>
      <c r="K90" s="135" t="str">
        <f>INDEX('Master List'!$A$3:$AW$1063,MATCH('Print List'!$A90,Statement_No,0),MATCH('Print List'!K$2,'Master List'!$A$2:$AW$2,0))</f>
        <v>Yes</v>
      </c>
      <c r="L90" s="135" t="str">
        <f>INDEX('Master List'!$A$3:$AW$1063,MATCH('Print List'!$A90,Statement_No,0),MATCH('Print List'!L$2,'Master List'!$A$2:$AW$2,0))</f>
        <v>N/A</v>
      </c>
      <c r="M90" s="135" t="str">
        <f>INDEX('Master List'!$A$3:$AW$1063,MATCH('Print List'!$A90,Statement_No,0),MATCH('Print List'!M$2,'Master List'!$A$2:$AW$2,0))</f>
        <v>P1</v>
      </c>
      <c r="N90" s="135" t="str">
        <f>INDEX('Master List'!$A$3:$AW$1063,MATCH('Print List'!$A90,Statement_No,0),MATCH('Print List'!N$2,'Master List'!$A$2:$AW$2,0))</f>
        <v>No documentation given</v>
      </c>
      <c r="O90" s="135" t="str">
        <f>INDEX('Master List'!$A$3:$AW$1063,MATCH('Print List'!$A90,Statement_No,0),MATCH('Print List'!O$2,'Master List'!$A$2:$AW$2,0))</f>
        <v>North Delta Water Agency</v>
      </c>
      <c r="P90" s="135" t="str">
        <f>INDEX('Master List'!$A$3:$AW$1063,MATCH('Print List'!$A90,Statement_No,0),MATCH('Print List'!P$2,'Master List'!$A$2:$AW$2,0))</f>
        <v>R4</v>
      </c>
      <c r="Q90" s="135" t="str">
        <f>INDEX('Master List'!$A$3:$AW$1063,MATCH('Print List'!$A90,Statement_No,0),MATCH('Print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 s="135" t="str">
        <f>INDEX('Master List'!$A$3:$AW$1063,MATCH('Print List'!$A90,Statement_No,0),MATCH('Print List'!R$2,'Master List'!$A$2:$AW$2,0))</f>
        <v>P4</v>
      </c>
      <c r="S90" s="135" t="str">
        <f>INDEX('Master List'!$A$3:$AW$1063,MATCH('Print List'!$A90,Statement_No,0),MATCH('Print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 s="135" t="str">
        <f>INDEX('Master List'!$A$3:$AW$1063,MATCH('Print List'!$A90,Statement_No,0),MATCH('Print List'!T$2,'Master List'!$A$2:$AW$2,0))</f>
        <v>R4</v>
      </c>
      <c r="U90" s="135" t="str">
        <f>INDEX('Master List'!$A$3:$AW$1063,MATCH('Print List'!$A90,Statement_No,0),MATCH('Print List'!U$2,'Master List'!$A$2:$AW$2,0))</f>
        <v>P4</v>
      </c>
    </row>
    <row r="91" spans="1:21" s="16" customFormat="1" ht="240" x14ac:dyDescent="0.25">
      <c r="A91" s="135" t="s">
        <v>469</v>
      </c>
      <c r="B91" s="135" t="str">
        <f>INDEX('Master List'!$A$3:$AW$1063,MATCH('Print List'!$A91,Statement_No,0),MATCH('Print List'!B$2,'Master List'!$A$2:$AW$2,0))</f>
        <v>THE ARCHES LTD</v>
      </c>
      <c r="C91" s="135" t="str">
        <f>INDEX('Master List'!$A$3:$AW$1063,MATCH('Print List'!$A91,Statement_No,0),MATCH('Print List'!C$2,'Master List'!$A$2:$AW$2,0))</f>
        <v>Y</v>
      </c>
      <c r="D91" s="135">
        <f>INDEX('Master List'!$A$3:$AW$1063,MATCH('Print List'!$A91,Statement_No,0),MATCH('Print List'!D$2,'Master List'!$A$2:$AW$2,0))</f>
        <v>717.61</v>
      </c>
      <c r="E91" s="135">
        <f>INDEX('Master List'!$A$3:$AW$1063,MATCH('Print List'!$A91,Statement_No,0),MATCH('Print List'!E$2,'Master List'!$A$2:$AW$2,0))</f>
        <v>879.49</v>
      </c>
      <c r="F91" s="135" t="str">
        <f>INDEX('Master List'!$A$3:$AW$1063,MATCH('Print List'!$A91,Statement_No,0),MATCH('Print List'!F$2,'Master List'!$A$2:$AW$2,0))</f>
        <v>Yes</v>
      </c>
      <c r="G91" s="135" t="str">
        <f>INDEX('Master List'!$A$3:$AW$1063,MATCH('Print List'!$A91,Statement_No,0),MATCH('Print List'!G$2,'Master List'!$A$2:$AW$2,0))</f>
        <v>SACRAMENTO RIVER</v>
      </c>
      <c r="H91" s="135" t="str">
        <f>INDEX('Master List'!$A$3:$AW$1063,MATCH('Print List'!$A91,Statement_No,0),MATCH('Print List'!H$2,'Master List'!$A$2:$AW$2,0))</f>
        <v>Sacramento</v>
      </c>
      <c r="I91" s="135" t="str">
        <f>INDEX('Master List'!$A$3:$AW$1063,MATCH('Print List'!$A91,Statement_No,0),MATCH('Print List'!I$2,'Master List'!$A$2:$AW$2,0))</f>
        <v>R3</v>
      </c>
      <c r="J91" s="135" t="str">
        <f>INDEX('Master List'!$A$3:$AW$1063,MATCH('Print List'!$A91,Statement_No,0),MATCH('Print List'!J$2,'Master List'!$A$2:$AW$2,0))</f>
        <v>POU/APNs lie on Riparian Patents</v>
      </c>
      <c r="K91" s="135" t="str">
        <f>INDEX('Master List'!$A$3:$AW$1063,MATCH('Print List'!$A91,Statement_No,0),MATCH('Print List'!K$2,'Master List'!$A$2:$AW$2,0))</f>
        <v>No</v>
      </c>
      <c r="L91" s="135" t="str">
        <f>INDEX('Master List'!$A$3:$AW$1063,MATCH('Print List'!$A91,Statement_No,0),MATCH('Print List'!L$2,'Master List'!$A$2:$AW$2,0))</f>
        <v>N/A</v>
      </c>
      <c r="M91" s="135" t="str">
        <f>INDEX('Master List'!$A$3:$AW$1063,MATCH('Print List'!$A91,Statement_No,0),MATCH('Print List'!M$2,'Master List'!$A$2:$AW$2,0))</f>
        <v>N/A</v>
      </c>
      <c r="N91" s="135" t="str">
        <f>INDEX('Master List'!$A$3:$AW$1063,MATCH('Print List'!$A91,Statement_No,0),MATCH('Print List'!N$2,'Master List'!$A$2:$AW$2,0))</f>
        <v>N/A</v>
      </c>
      <c r="O91" s="135" t="str">
        <f>INDEX('Master List'!$A$3:$AW$1063,MATCH('Print List'!$A91,Statement_No,0),MATCH('Print List'!O$2,'Master List'!$A$2:$AW$2,0))</f>
        <v>North Delta Water Agency</v>
      </c>
      <c r="P91" s="135" t="str">
        <f>INDEX('Master List'!$A$3:$AW$1063,MATCH('Print List'!$A91,Statement_No,0),MATCH('Print List'!P$2,'Master List'!$A$2:$AW$2,0))</f>
        <v>R4</v>
      </c>
      <c r="Q91" s="135" t="str">
        <f>INDEX('Master List'!$A$3:$AW$1063,MATCH('Print List'!$A91,Statement_No,0),MATCH('Print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1" s="135" t="str">
        <f>INDEX('Master List'!$A$3:$AW$1063,MATCH('Print List'!$A91,Statement_No,0),MATCH('Print List'!R$2,'Master List'!$A$2:$AW$2,0))</f>
        <v>P4</v>
      </c>
      <c r="S91" s="135" t="str">
        <f>INDEX('Master List'!$A$3:$AW$1063,MATCH('Print List'!$A91,Statement_No,0),MATCH('Print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1" s="135" t="str">
        <f>INDEX('Master List'!$A$3:$AW$1063,MATCH('Print List'!$A91,Statement_No,0),MATCH('Print List'!T$2,'Master List'!$A$2:$AW$2,0))</f>
        <v>R4</v>
      </c>
      <c r="U91" s="135" t="str">
        <f>INDEX('Master List'!$A$3:$AW$1063,MATCH('Print List'!$A91,Statement_No,0),MATCH('Print List'!U$2,'Master List'!$A$2:$AW$2,0))</f>
        <v>P4</v>
      </c>
    </row>
    <row r="92" spans="1:21" s="16" customFormat="1" ht="240" x14ac:dyDescent="0.25">
      <c r="A92" s="136" t="s">
        <v>473</v>
      </c>
      <c r="B92" s="135" t="str">
        <f>INDEX('Master List'!$A$3:$AW$1063,MATCH('Print List'!$A92,Statement_No,0),MATCH('Print List'!B$2,'Master List'!$A$2:$AW$2,0))</f>
        <v>LOS RIOS FARMS INC</v>
      </c>
      <c r="C92" s="135" t="str">
        <f>INDEX('Master List'!$A$3:$AW$1063,MATCH('Print List'!$A92,Statement_No,0),MATCH('Print List'!C$2,'Master List'!$A$2:$AW$2,0))</f>
        <v>Y</v>
      </c>
      <c r="D92" s="135">
        <f>INDEX('Master List'!$A$3:$AW$1063,MATCH('Print List'!$A92,Statement_No,0),MATCH('Print List'!D$2,'Master List'!$A$2:$AW$2,0))</f>
        <v>410</v>
      </c>
      <c r="E92" s="135">
        <f>INDEX('Master List'!$A$3:$AW$1063,MATCH('Print List'!$A92,Statement_No,0),MATCH('Print List'!E$2,'Master List'!$A$2:$AW$2,0))</f>
        <v>4749</v>
      </c>
      <c r="F92" s="135" t="str">
        <f>INDEX('Master List'!$A$3:$AW$1063,MATCH('Print List'!$A92,Statement_No,0),MATCH('Print List'!F$2,'Master List'!$A$2:$AW$2,0))</f>
        <v>Yes</v>
      </c>
      <c r="G92" s="135" t="str">
        <f>INDEX('Master List'!$A$3:$AW$1063,MATCH('Print List'!$A92,Statement_No,0),MATCH('Print List'!G$2,'Master List'!$A$2:$AW$2,0))</f>
        <v>SOUTH FORK PUTAH CREEK</v>
      </c>
      <c r="H92" s="135" t="str">
        <f>INDEX('Master List'!$A$3:$AW$1063,MATCH('Print List'!$A92,Statement_No,0),MATCH('Print List'!H$2,'Master List'!$A$2:$AW$2,0))</f>
        <v>Yolo</v>
      </c>
      <c r="I92" s="135" t="str">
        <f>INDEX('Master List'!$A$3:$AW$1063,MATCH('Print List'!$A92,Statement_No,0),MATCH('Print List'!I$2,'Master List'!$A$2:$AW$2,0))</f>
        <v>R1</v>
      </c>
      <c r="J92" s="135" t="str">
        <f>INDEX('Master List'!$A$3:$AW$1063,MATCH('Print List'!$A92,Statement_No,0),MATCH('Print List'!J$2,'Master List'!$A$2:$AW$2,0))</f>
        <v xml:space="preserve">Parcel quest says owned by the state of California. Additionally, though both parcels are adjacent to the water shed, there are portions of the place of use that do not have a mapped patent. This means that some of the place of use could be under non-riparian patents </v>
      </c>
      <c r="K92" s="135" t="str">
        <f>INDEX('Master List'!$A$3:$AW$1063,MATCH('Print List'!$A92,Statement_No,0),MATCH('Print List'!K$2,'Master List'!$A$2:$AW$2,0))</f>
        <v>No</v>
      </c>
      <c r="L92" s="135" t="str">
        <f>INDEX('Master List'!$A$3:$AW$1063,MATCH('Print List'!$A92,Statement_No,0),MATCH('Print List'!L$2,'Master List'!$A$2:$AW$2,0))</f>
        <v>N/A</v>
      </c>
      <c r="M92" s="135" t="str">
        <f>INDEX('Master List'!$A$3:$AW$1063,MATCH('Print List'!$A92,Statement_No,0),MATCH('Print List'!M$2,'Master List'!$A$2:$AW$2,0))</f>
        <v>N/A</v>
      </c>
      <c r="N92" s="135" t="str">
        <f>INDEX('Master List'!$A$3:$AW$1063,MATCH('Print List'!$A92,Statement_No,0),MATCH('Print List'!N$2,'Master List'!$A$2:$AW$2,0))</f>
        <v>N/A</v>
      </c>
      <c r="O92" s="135" t="str">
        <f>INDEX('Master List'!$A$3:$AW$1063,MATCH('Print List'!$A92,Statement_No,0),MATCH('Print List'!O$2,'Master List'!$A$2:$AW$2,0))</f>
        <v>North Delta Water Agency</v>
      </c>
      <c r="P92" s="135" t="str">
        <f>INDEX('Master List'!$A$3:$AW$1063,MATCH('Print List'!$A92,Statement_No,0),MATCH('Print List'!P$2,'Master List'!$A$2:$AW$2,0))</f>
        <v>R4</v>
      </c>
      <c r="Q92" s="135" t="str">
        <f>INDEX('Master List'!$A$3:$AW$1063,MATCH('Print List'!$A92,Statement_No,0),MATCH('Print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2" s="135" t="str">
        <f>INDEX('Master List'!$A$3:$AW$1063,MATCH('Print List'!$A92,Statement_No,0),MATCH('Print List'!R$2,'Master List'!$A$2:$AW$2,0))</f>
        <v>P4</v>
      </c>
      <c r="S92" s="135" t="str">
        <f>INDEX('Master List'!$A$3:$AW$1063,MATCH('Print List'!$A92,Statement_No,0),MATCH('Print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2" s="135" t="str">
        <f>INDEX('Master List'!$A$3:$AW$1063,MATCH('Print List'!$A92,Statement_No,0),MATCH('Print List'!T$2,'Master List'!$A$2:$AW$2,0))</f>
        <v>R4</v>
      </c>
      <c r="U92" s="135" t="str">
        <f>INDEX('Master List'!$A$3:$AW$1063,MATCH('Print List'!$A92,Statement_No,0),MATCH('Print List'!U$2,'Master List'!$A$2:$AW$2,0))</f>
        <v>P4</v>
      </c>
    </row>
    <row r="93" spans="1:21" s="16" customFormat="1" ht="135" x14ac:dyDescent="0.25">
      <c r="A93" s="135" t="s">
        <v>478</v>
      </c>
      <c r="B93" s="135" t="str">
        <f>INDEX('Master List'!$A$3:$AW$1063,MATCH('Print List'!$A93,Statement_No,0),MATCH('Print List'!B$2,'Master List'!$A$2:$AW$2,0))</f>
        <v>NEVADA IRRIGATION DISTRICT</v>
      </c>
      <c r="C93" s="135" t="str">
        <f>INDEX('Master List'!$A$3:$AW$1063,MATCH('Print List'!$A93,Statement_No,0),MATCH('Print List'!C$2,'Master List'!$A$2:$AW$2,0))</f>
        <v>N</v>
      </c>
      <c r="D93" s="135">
        <f>INDEX('Master List'!$A$3:$AW$1063,MATCH('Print List'!$A93,Statement_No,0),MATCH('Print List'!D$2,'Master List'!$A$2:$AW$2,0))</f>
        <v>29881.5</v>
      </c>
      <c r="E93" s="135">
        <f>INDEX('Master List'!$A$3:$AW$1063,MATCH('Print List'!$A93,Statement_No,0),MATCH('Print List'!E$2,'Master List'!$A$2:$AW$2,0))</f>
        <v>29412</v>
      </c>
      <c r="F93" s="135" t="str">
        <f>INDEX('Master List'!$A$3:$AW$1063,MATCH('Print List'!$A93,Statement_No,0),MATCH('Print List'!F$2,'Master List'!$A$2:$AW$2,0))</f>
        <v>No</v>
      </c>
      <c r="G93" s="135" t="str">
        <f>INDEX('Master List'!$A$3:$AW$1063,MATCH('Print List'!$A93,Statement_No,0),MATCH('Print List'!G$2,'Master List'!$A$2:$AW$2,0))</f>
        <v>MIDDLE YUBA RIVER</v>
      </c>
      <c r="H93" s="135" t="str">
        <f>INDEX('Master List'!$A$3:$AW$1063,MATCH('Print List'!$A93,Statement_No,0),MATCH('Print List'!H$2,'Master List'!$A$2:$AW$2,0))</f>
        <v>Sierra</v>
      </c>
      <c r="I93" s="135" t="str">
        <f>INDEX('Master List'!$A$3:$AW$1063,MATCH('Print List'!$A93,Statement_No,0),MATCH('Print List'!I$2,'Master List'!$A$2:$AW$2,0))</f>
        <v>N/A</v>
      </c>
      <c r="J93" s="135">
        <f>INDEX('Master List'!$A$3:$AW$1063,MATCH('Print List'!$A93,Statement_No,0),MATCH('Print List'!J$2,'Master List'!$A$2:$AW$2,0))</f>
        <v>0</v>
      </c>
      <c r="K93" s="135" t="str">
        <f>INDEX('Master List'!$A$3:$AW$1063,MATCH('Print List'!$A93,Statement_No,0),MATCH('Print List'!K$2,'Master List'!$A$2:$AW$2,0))</f>
        <v>Yes</v>
      </c>
      <c r="L93" s="135" t="str">
        <f>INDEX('Master List'!$A$3:$AW$1063,MATCH('Print List'!$A93,Statement_No,0),MATCH('Print List'!L$2,'Master List'!$A$2:$AW$2,0))</f>
        <v>N/A</v>
      </c>
      <c r="M93" s="135" t="str">
        <f>INDEX('Master List'!$A$3:$AW$1063,MATCH('Print List'!$A93,Statement_No,0),MATCH('Print List'!M$2,'Master List'!$A$2:$AW$2,0))</f>
        <v>P2</v>
      </c>
      <c r="N93" s="135" t="str">
        <f>INDEX('Master List'!$A$3:$AW$1063,MATCH('Print List'!$A93,Statement_No,0),MATCH('Print List'!N$2,'Master List'!$A$2:$AW$2,0))</f>
        <v xml:space="preserve">MEDIUM
The district provides a detailed history of water appropriation in the region and describes 4 important primary documents (see page 4 of S020961 Pre-1914 Supporting Documents) but doesn't provide the actual documents. Additionally, no statements of diversion were filed prior to 2009. </v>
      </c>
      <c r="O93" s="135">
        <f>INDEX('Master List'!$A$3:$AW$1063,MATCH('Print List'!$A93,Statement_No,0),MATCH('Print List'!O$2,'Master List'!$A$2:$AW$2,0))</f>
        <v>0</v>
      </c>
      <c r="P93" s="135">
        <f>INDEX('Master List'!$A$3:$AW$1063,MATCH('Print List'!$A93,Statement_No,0),MATCH('Print List'!P$2,'Master List'!$A$2:$AW$2,0))</f>
        <v>0</v>
      </c>
      <c r="Q93" s="135">
        <f>INDEX('Master List'!$A$3:$AW$1063,MATCH('Print List'!$A93,Statement_No,0),MATCH('Print List'!Q$2,'Master List'!$A$2:$AW$2,0))</f>
        <v>0</v>
      </c>
      <c r="R93" s="135">
        <f>INDEX('Master List'!$A$3:$AW$1063,MATCH('Print List'!$A93,Statement_No,0),MATCH('Print List'!R$2,'Master List'!$A$2:$AW$2,0))</f>
        <v>0</v>
      </c>
      <c r="S93" s="135">
        <f>INDEX('Master List'!$A$3:$AW$1063,MATCH('Print List'!$A93,Statement_No,0),MATCH('Print List'!S$2,'Master List'!$A$2:$AW$2,0))</f>
        <v>0</v>
      </c>
      <c r="T93" s="135" t="str">
        <f>INDEX('Master List'!$A$3:$AW$1063,MATCH('Print List'!$A93,Statement_No,0),MATCH('Print List'!T$2,'Master List'!$A$2:$AW$2,0))</f>
        <v>N/A</v>
      </c>
      <c r="U93" s="135" t="str">
        <f>INDEX('Master List'!$A$3:$AW$1063,MATCH('Print List'!$A93,Statement_No,0),MATCH('Print List'!U$2,'Master List'!$A$2:$AW$2,0))</f>
        <v>P2</v>
      </c>
    </row>
    <row r="94" spans="1:21" s="16" customFormat="1" ht="240" x14ac:dyDescent="0.25">
      <c r="A94" s="136" t="s">
        <v>482</v>
      </c>
      <c r="B94" s="135" t="str">
        <f>INDEX('Master List'!$A$3:$AW$1063,MATCH('Print List'!$A94,Statement_No,0),MATCH('Print List'!B$2,'Master List'!$A$2:$AW$2,0))</f>
        <v>PARKER DEVELOPMENT COMPANY</v>
      </c>
      <c r="C94" s="135" t="str">
        <f>INDEX('Master List'!$A$3:$AW$1063,MATCH('Print List'!$A94,Statement_No,0),MATCH('Print List'!C$2,'Master List'!$A$2:$AW$2,0))</f>
        <v>Y</v>
      </c>
      <c r="D94" s="135">
        <f>INDEX('Master List'!$A$3:$AW$1063,MATCH('Print List'!$A94,Statement_No,0),MATCH('Print List'!D$2,'Master List'!$A$2:$AW$2,0))</f>
        <v>1214.4000000000001</v>
      </c>
      <c r="E94" s="135">
        <f>INDEX('Master List'!$A$3:$AW$1063,MATCH('Print List'!$A94,Statement_No,0),MATCH('Print List'!E$2,'Master List'!$A$2:$AW$2,0))</f>
        <v>597</v>
      </c>
      <c r="F94" s="135" t="str">
        <f>INDEX('Master List'!$A$3:$AW$1063,MATCH('Print List'!$A94,Statement_No,0),MATCH('Print List'!F$2,'Master List'!$A$2:$AW$2,0))</f>
        <v>Yes</v>
      </c>
      <c r="G94" s="135" t="str">
        <f>INDEX('Master List'!$A$3:$AW$1063,MATCH('Print List'!$A94,Statement_No,0),MATCH('Print List'!G$2,'Master List'!$A$2:$AW$2,0))</f>
        <v>SNODGRASS SLOUGH</v>
      </c>
      <c r="H94" s="135" t="str">
        <f>INDEX('Master List'!$A$3:$AW$1063,MATCH('Print List'!$A94,Statement_No,0),MATCH('Print List'!H$2,'Master List'!$A$2:$AW$2,0))</f>
        <v>Sacramento</v>
      </c>
      <c r="I94" s="135" t="str">
        <f>INDEX('Master List'!$A$3:$AW$1063,MATCH('Print List'!$A94,Statement_No,0),MATCH('Print List'!I$2,'Master List'!$A$2:$AW$2,0))</f>
        <v>R3</v>
      </c>
      <c r="J94" s="135" t="str">
        <f>INDEX('Master List'!$A$3:$AW$1063,MATCH('Print List'!$A94,Statement_No,0),MATCH('Print List'!J$2,'Master List'!$A$2:$AW$2,0))</f>
        <v>Patents that the POU is on touches the watercourse.</v>
      </c>
      <c r="K94" s="135" t="str">
        <f>INDEX('Master List'!$A$3:$AW$1063,MATCH('Print List'!$A94,Statement_No,0),MATCH('Print List'!K$2,'Master List'!$A$2:$AW$2,0))</f>
        <v>Yes</v>
      </c>
      <c r="L94" s="135" t="str">
        <f>INDEX('Master List'!$A$3:$AW$1063,MATCH('Print List'!$A94,Statement_No,0),MATCH('Print List'!L$2,'Master List'!$A$2:$AW$2,0))</f>
        <v>N/A</v>
      </c>
      <c r="M94" s="135" t="str">
        <f>INDEX('Master List'!$A$3:$AW$1063,MATCH('Print List'!$A94,Statement_No,0),MATCH('Print List'!M$2,'Master List'!$A$2:$AW$2,0))</f>
        <v>P1</v>
      </c>
      <c r="N94" s="135" t="str">
        <f>INDEX('Master List'!$A$3:$AW$1063,MATCH('Print List'!$A94,Statement_No,0),MATCH('Print List'!N$2,'Master List'!$A$2:$AW$2,0))</f>
        <v>Documentation is needed.</v>
      </c>
      <c r="O94" s="135" t="str">
        <f>INDEX('Master List'!$A$3:$AW$1063,MATCH('Print List'!$A94,Statement_No,0),MATCH('Print List'!O$2,'Master List'!$A$2:$AW$2,0))</f>
        <v>North Delta Water Agency</v>
      </c>
      <c r="P94" s="135" t="str">
        <f>INDEX('Master List'!$A$3:$AW$1063,MATCH('Print List'!$A94,Statement_No,0),MATCH('Print List'!P$2,'Master List'!$A$2:$AW$2,0))</f>
        <v>R4</v>
      </c>
      <c r="Q94" s="135" t="str">
        <f>INDEX('Master List'!$A$3:$AW$1063,MATCH('Print List'!$A94,Statement_No,0),MATCH('Print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4" s="135" t="str">
        <f>INDEX('Master List'!$A$3:$AW$1063,MATCH('Print List'!$A94,Statement_No,0),MATCH('Print List'!R$2,'Master List'!$A$2:$AW$2,0))</f>
        <v>P4</v>
      </c>
      <c r="S94" s="135" t="str">
        <f>INDEX('Master List'!$A$3:$AW$1063,MATCH('Print List'!$A94,Statement_No,0),MATCH('Print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4" s="135" t="str">
        <f>INDEX('Master List'!$A$3:$AW$1063,MATCH('Print List'!$A94,Statement_No,0),MATCH('Print List'!T$2,'Master List'!$A$2:$AW$2,0))</f>
        <v>R4</v>
      </c>
      <c r="U94" s="135" t="str">
        <f>INDEX('Master List'!$A$3:$AW$1063,MATCH('Print List'!$A94,Statement_No,0),MATCH('Print List'!U$2,'Master List'!$A$2:$AW$2,0))</f>
        <v>P4</v>
      </c>
    </row>
    <row r="95" spans="1:21" s="16" customFormat="1" ht="45" x14ac:dyDescent="0.25">
      <c r="A95" s="135" t="s">
        <v>490</v>
      </c>
      <c r="B95" s="135" t="str">
        <f>INDEX('Master List'!$A$3:$AW$1063,MATCH('Print List'!$A95,Statement_No,0),MATCH('Print List'!B$2,'Master List'!$A$2:$AW$2,0))</f>
        <v>NEVADA IRRIGATION DISTRICT</v>
      </c>
      <c r="C95" s="135" t="str">
        <f>INDEX('Master List'!$A$3:$AW$1063,MATCH('Print List'!$A95,Statement_No,0),MATCH('Print List'!C$2,'Master List'!$A$2:$AW$2,0))</f>
        <v>N</v>
      </c>
      <c r="D95" s="135">
        <f>INDEX('Master List'!$A$3:$AW$1063,MATCH('Print List'!$A95,Statement_No,0),MATCH('Print List'!D$2,'Master List'!$A$2:$AW$2,0))</f>
        <v>7715.5</v>
      </c>
      <c r="E95" s="135">
        <f>INDEX('Master List'!$A$3:$AW$1063,MATCH('Print List'!$A95,Statement_No,0),MATCH('Print List'!E$2,'Master List'!$A$2:$AW$2,0))</f>
        <v>4881</v>
      </c>
      <c r="F95" s="135" t="str">
        <f>INDEX('Master List'!$A$3:$AW$1063,MATCH('Print List'!$A95,Statement_No,0),MATCH('Print List'!F$2,'Master List'!$A$2:$AW$2,0))</f>
        <v>No</v>
      </c>
      <c r="G95" s="135" t="str">
        <f>INDEX('Master List'!$A$3:$AW$1063,MATCH('Print List'!$A95,Statement_No,0),MATCH('Print List'!G$2,'Master List'!$A$2:$AW$2,0))</f>
        <v>AUBURN RAVINE</v>
      </c>
      <c r="H95" s="135" t="str">
        <f>INDEX('Master List'!$A$3:$AW$1063,MATCH('Print List'!$A95,Statement_No,0),MATCH('Print List'!H$2,'Master List'!$A$2:$AW$2,0))</f>
        <v>Placer</v>
      </c>
      <c r="I95" s="135" t="str">
        <f>INDEX('Master List'!$A$3:$AW$1063,MATCH('Print List'!$A95,Statement_No,0),MATCH('Print List'!I$2,'Master List'!$A$2:$AW$2,0))</f>
        <v>N/A</v>
      </c>
      <c r="J95" s="135">
        <f>INDEX('Master List'!$A$3:$AW$1063,MATCH('Print List'!$A95,Statement_No,0),MATCH('Print List'!J$2,'Master List'!$A$2:$AW$2,0))</f>
        <v>0</v>
      </c>
      <c r="K95" s="135" t="str">
        <f>INDEX('Master List'!$A$3:$AW$1063,MATCH('Print List'!$A95,Statement_No,0),MATCH('Print List'!K$2,'Master List'!$A$2:$AW$2,0))</f>
        <v>Yes</v>
      </c>
      <c r="L95" s="135" t="str">
        <f>INDEX('Master List'!$A$3:$AW$1063,MATCH('Print List'!$A95,Statement_No,0),MATCH('Print List'!L$2,'Master List'!$A$2:$AW$2,0))</f>
        <v>N/A</v>
      </c>
      <c r="M95" s="135" t="str">
        <f>INDEX('Master List'!$A$3:$AW$1063,MATCH('Print List'!$A95,Statement_No,0),MATCH('Print List'!M$2,'Master List'!$A$2:$AW$2,0))</f>
        <v>P3</v>
      </c>
      <c r="N95" s="135" t="str">
        <f>INDEX('Master List'!$A$3:$AW$1063,MATCH('Print List'!$A95,Statement_No,0),MATCH('Print List'!N$2,'Master List'!$A$2:$AW$2,0))</f>
        <v>Extensive continuous use documentation provided along with deeds.</v>
      </c>
      <c r="O95" s="135">
        <f>INDEX('Master List'!$A$3:$AW$1063,MATCH('Print List'!$A95,Statement_No,0),MATCH('Print List'!O$2,'Master List'!$A$2:$AW$2,0))</f>
        <v>0</v>
      </c>
      <c r="P95" s="135">
        <f>INDEX('Master List'!$A$3:$AW$1063,MATCH('Print List'!$A95,Statement_No,0),MATCH('Print List'!P$2,'Master List'!$A$2:$AW$2,0))</f>
        <v>0</v>
      </c>
      <c r="Q95" s="135">
        <f>INDEX('Master List'!$A$3:$AW$1063,MATCH('Print List'!$A95,Statement_No,0),MATCH('Print List'!Q$2,'Master List'!$A$2:$AW$2,0))</f>
        <v>0</v>
      </c>
      <c r="R95" s="135">
        <f>INDEX('Master List'!$A$3:$AW$1063,MATCH('Print List'!$A95,Statement_No,0),MATCH('Print List'!R$2,'Master List'!$A$2:$AW$2,0))</f>
        <v>0</v>
      </c>
      <c r="S95" s="135">
        <f>INDEX('Master List'!$A$3:$AW$1063,MATCH('Print List'!$A95,Statement_No,0),MATCH('Print List'!S$2,'Master List'!$A$2:$AW$2,0))</f>
        <v>0</v>
      </c>
      <c r="T95" s="135" t="str">
        <f>INDEX('Master List'!$A$3:$AW$1063,MATCH('Print List'!$A95,Statement_No,0),MATCH('Print List'!T$2,'Master List'!$A$2:$AW$2,0))</f>
        <v>N/A</v>
      </c>
      <c r="U95" s="135" t="str">
        <f>INDEX('Master List'!$A$3:$AW$1063,MATCH('Print List'!$A95,Statement_No,0),MATCH('Print List'!U$2,'Master List'!$A$2:$AW$2,0))</f>
        <v>P3</v>
      </c>
    </row>
    <row r="96" spans="1:21" s="16" customFormat="1" ht="75" x14ac:dyDescent="0.25">
      <c r="A96" s="135" t="s">
        <v>492</v>
      </c>
      <c r="B96" s="135" t="str">
        <f>INDEX('Master List'!$A$3:$AW$1063,MATCH('Print List'!$A96,Statement_No,0),MATCH('Print List'!B$2,'Master List'!$A$2:$AW$2,0))</f>
        <v>NEVADA IRRIGATION DISTRICT</v>
      </c>
      <c r="C96" s="135" t="str">
        <f>INDEX('Master List'!$A$3:$AW$1063,MATCH('Print List'!$A96,Statement_No,0),MATCH('Print List'!C$2,'Master List'!$A$2:$AW$2,0))</f>
        <v>N</v>
      </c>
      <c r="D96" s="135">
        <f>INDEX('Master List'!$A$3:$AW$1063,MATCH('Print List'!$A96,Statement_No,0),MATCH('Print List'!D$2,'Master List'!$A$2:$AW$2,0))</f>
        <v>18701</v>
      </c>
      <c r="E96" s="135">
        <f>INDEX('Master List'!$A$3:$AW$1063,MATCH('Print List'!$A96,Statement_No,0),MATCH('Print List'!E$2,'Master List'!$A$2:$AW$2,0))</f>
        <v>19678</v>
      </c>
      <c r="F96" s="135" t="str">
        <f>INDEX('Master List'!$A$3:$AW$1063,MATCH('Print List'!$A96,Statement_No,0),MATCH('Print List'!F$2,'Master List'!$A$2:$AW$2,0))</f>
        <v>No</v>
      </c>
      <c r="G96" s="135" t="str">
        <f>INDEX('Master List'!$A$3:$AW$1063,MATCH('Print List'!$A96,Statement_No,0),MATCH('Print List'!G$2,'Master List'!$A$2:$AW$2,0))</f>
        <v>CANYON CREEK</v>
      </c>
      <c r="H96" s="135" t="str">
        <f>INDEX('Master List'!$A$3:$AW$1063,MATCH('Print List'!$A96,Statement_No,0),MATCH('Print List'!H$2,'Master List'!$A$2:$AW$2,0))</f>
        <v>Nevada</v>
      </c>
      <c r="I96" s="135" t="str">
        <f>INDEX('Master List'!$A$3:$AW$1063,MATCH('Print List'!$A96,Statement_No,0),MATCH('Print List'!I$2,'Master List'!$A$2:$AW$2,0))</f>
        <v>N/A</v>
      </c>
      <c r="J96" s="135">
        <f>INDEX('Master List'!$A$3:$AW$1063,MATCH('Print List'!$A96,Statement_No,0),MATCH('Print List'!J$2,'Master List'!$A$2:$AW$2,0))</f>
        <v>0</v>
      </c>
      <c r="K96" s="135" t="str">
        <f>INDEX('Master List'!$A$3:$AW$1063,MATCH('Print List'!$A96,Statement_No,0),MATCH('Print List'!K$2,'Master List'!$A$2:$AW$2,0))</f>
        <v>Yes</v>
      </c>
      <c r="L96" s="135" t="str">
        <f>INDEX('Master List'!$A$3:$AW$1063,MATCH('Print List'!$A96,Statement_No,0),MATCH('Print List'!L$2,'Master List'!$A$2:$AW$2,0))</f>
        <v>N/A</v>
      </c>
      <c r="M96" s="135" t="str">
        <f>INDEX('Master List'!$A$3:$AW$1063,MATCH('Print List'!$A96,Statement_No,0),MATCH('Print List'!M$2,'Master List'!$A$2:$AW$2,0))</f>
        <v>P3</v>
      </c>
      <c r="N96" s="135" t="str">
        <f>INDEX('Master List'!$A$3:$AW$1063,MATCH('Print List'!$A96,Statement_No,0),MATCH('Print List'!N$2,'Master List'!$A$2:$AW$2,0))</f>
        <v>Claimant provided the appropriation notice, property deed, and a declaration from the Water Resources Superintendent as evidence of continuous use</v>
      </c>
      <c r="O96" s="135">
        <f>INDEX('Master List'!$A$3:$AW$1063,MATCH('Print List'!$A96,Statement_No,0),MATCH('Print List'!O$2,'Master List'!$A$2:$AW$2,0))</f>
        <v>0</v>
      </c>
      <c r="P96" s="135">
        <f>INDEX('Master List'!$A$3:$AW$1063,MATCH('Print List'!$A96,Statement_No,0),MATCH('Print List'!P$2,'Master List'!$A$2:$AW$2,0))</f>
        <v>0</v>
      </c>
      <c r="Q96" s="135">
        <f>INDEX('Master List'!$A$3:$AW$1063,MATCH('Print List'!$A96,Statement_No,0),MATCH('Print List'!Q$2,'Master List'!$A$2:$AW$2,0))</f>
        <v>0</v>
      </c>
      <c r="R96" s="135">
        <f>INDEX('Master List'!$A$3:$AW$1063,MATCH('Print List'!$A96,Statement_No,0),MATCH('Print List'!R$2,'Master List'!$A$2:$AW$2,0))</f>
        <v>0</v>
      </c>
      <c r="S96" s="135">
        <f>INDEX('Master List'!$A$3:$AW$1063,MATCH('Print List'!$A96,Statement_No,0),MATCH('Print List'!S$2,'Master List'!$A$2:$AW$2,0))</f>
        <v>0</v>
      </c>
      <c r="T96" s="135" t="str">
        <f>INDEX('Master List'!$A$3:$AW$1063,MATCH('Print List'!$A96,Statement_No,0),MATCH('Print List'!T$2,'Master List'!$A$2:$AW$2,0))</f>
        <v>N/A</v>
      </c>
      <c r="U96" s="135" t="str">
        <f>INDEX('Master List'!$A$3:$AW$1063,MATCH('Print List'!$A96,Statement_No,0),MATCH('Print List'!U$2,'Master List'!$A$2:$AW$2,0))</f>
        <v>P3</v>
      </c>
    </row>
    <row r="97" spans="1:21" s="16" customFormat="1" ht="45" x14ac:dyDescent="0.25">
      <c r="A97" s="136" t="s">
        <v>494</v>
      </c>
      <c r="B97" s="135" t="str">
        <f>INDEX('Master List'!$A$3:$AW$1063,MATCH('Print List'!$A97,Statement_No,0),MATCH('Print List'!B$2,'Master List'!$A$2:$AW$2,0))</f>
        <v>NEVADA IRRIGATION DISTRICT</v>
      </c>
      <c r="C97" s="135" t="str">
        <f>INDEX('Master List'!$A$3:$AW$1063,MATCH('Print List'!$A97,Statement_No,0),MATCH('Print List'!C$2,'Master List'!$A$2:$AW$2,0))</f>
        <v>N</v>
      </c>
      <c r="D97" s="135">
        <f>INDEX('Master List'!$A$3:$AW$1063,MATCH('Print List'!$A97,Statement_No,0),MATCH('Print List'!D$2,'Master List'!$A$2:$AW$2,0))</f>
        <v>12608.5</v>
      </c>
      <c r="E97" s="135">
        <f>INDEX('Master List'!$A$3:$AW$1063,MATCH('Print List'!$A97,Statement_No,0),MATCH('Print List'!E$2,'Master List'!$A$2:$AW$2,0))</f>
        <v>11820</v>
      </c>
      <c r="F97" s="135" t="str">
        <f>INDEX('Master List'!$A$3:$AW$1063,MATCH('Print List'!$A97,Statement_No,0),MATCH('Print List'!F$2,'Master List'!$A$2:$AW$2,0))</f>
        <v>No</v>
      </c>
      <c r="G97" s="135" t="str">
        <f>INDEX('Master List'!$A$3:$AW$1063,MATCH('Print List'!$A97,Statement_No,0),MATCH('Print List'!G$2,'Master List'!$A$2:$AW$2,0))</f>
        <v>BEAR RIVER</v>
      </c>
      <c r="H97" s="135" t="str">
        <f>INDEX('Master List'!$A$3:$AW$1063,MATCH('Print List'!$A97,Statement_No,0),MATCH('Print List'!H$2,'Master List'!$A$2:$AW$2,0))</f>
        <v>Nevada</v>
      </c>
      <c r="I97" s="135" t="str">
        <f>INDEX('Master List'!$A$3:$AW$1063,MATCH('Print List'!$A97,Statement_No,0),MATCH('Print List'!I$2,'Master List'!$A$2:$AW$2,0))</f>
        <v>N/A</v>
      </c>
      <c r="J97" s="135">
        <f>INDEX('Master List'!$A$3:$AW$1063,MATCH('Print List'!$A97,Statement_No,0),MATCH('Print List'!J$2,'Master List'!$A$2:$AW$2,0))</f>
        <v>0</v>
      </c>
      <c r="K97" s="135" t="str">
        <f>INDEX('Master List'!$A$3:$AW$1063,MATCH('Print List'!$A97,Statement_No,0),MATCH('Print List'!K$2,'Master List'!$A$2:$AW$2,0))</f>
        <v>Yes</v>
      </c>
      <c r="L97" s="135" t="str">
        <f>INDEX('Master List'!$A$3:$AW$1063,MATCH('Print List'!$A97,Statement_No,0),MATCH('Print List'!L$2,'Master List'!$A$2:$AW$2,0))</f>
        <v>N/A</v>
      </c>
      <c r="M97" s="135" t="str">
        <f>INDEX('Master List'!$A$3:$AW$1063,MATCH('Print List'!$A97,Statement_No,0),MATCH('Print List'!M$2,'Master List'!$A$2:$AW$2,0))</f>
        <v>P3</v>
      </c>
      <c r="N97" s="135" t="str">
        <f>INDEX('Master List'!$A$3:$AW$1063,MATCH('Print List'!$A97,Statement_No,0),MATCH('Print List'!N$2,'Master List'!$A$2:$AW$2,0))</f>
        <v>Extensive continuous use documentation provided along with deeds.</v>
      </c>
      <c r="O97" s="135">
        <f>INDEX('Master List'!$A$3:$AW$1063,MATCH('Print List'!$A97,Statement_No,0),MATCH('Print List'!O$2,'Master List'!$A$2:$AW$2,0))</f>
        <v>0</v>
      </c>
      <c r="P97" s="135">
        <f>INDEX('Master List'!$A$3:$AW$1063,MATCH('Print List'!$A97,Statement_No,0),MATCH('Print List'!P$2,'Master List'!$A$2:$AW$2,0))</f>
        <v>0</v>
      </c>
      <c r="Q97" s="135">
        <f>INDEX('Master List'!$A$3:$AW$1063,MATCH('Print List'!$A97,Statement_No,0),MATCH('Print List'!Q$2,'Master List'!$A$2:$AW$2,0))</f>
        <v>0</v>
      </c>
      <c r="R97" s="135">
        <f>INDEX('Master List'!$A$3:$AW$1063,MATCH('Print List'!$A97,Statement_No,0),MATCH('Print List'!R$2,'Master List'!$A$2:$AW$2,0))</f>
        <v>0</v>
      </c>
      <c r="S97" s="135">
        <f>INDEX('Master List'!$A$3:$AW$1063,MATCH('Print List'!$A97,Statement_No,0),MATCH('Print List'!S$2,'Master List'!$A$2:$AW$2,0))</f>
        <v>0</v>
      </c>
      <c r="T97" s="135" t="str">
        <f>INDEX('Master List'!$A$3:$AW$1063,MATCH('Print List'!$A97,Statement_No,0),MATCH('Print List'!T$2,'Master List'!$A$2:$AW$2,0))</f>
        <v>N/A</v>
      </c>
      <c r="U97" s="135" t="str">
        <f>INDEX('Master List'!$A$3:$AW$1063,MATCH('Print List'!$A97,Statement_No,0),MATCH('Print List'!U$2,'Master List'!$A$2:$AW$2,0))</f>
        <v>P3</v>
      </c>
    </row>
    <row r="98" spans="1:21" s="16" customFormat="1" ht="60" x14ac:dyDescent="0.25">
      <c r="A98" s="136" t="s">
        <v>496</v>
      </c>
      <c r="B98" s="135" t="str">
        <f>INDEX('Master List'!$A$3:$AW$1063,MATCH('Print List'!$A98,Statement_No,0),MATCH('Print List'!B$2,'Master List'!$A$2:$AW$2,0))</f>
        <v>JOHN BLOOMFIELD</v>
      </c>
      <c r="C98" s="135" t="str">
        <f>INDEX('Master List'!$A$3:$AW$1063,MATCH('Print List'!$A98,Statement_No,0),MATCH('Print List'!C$2,'Master List'!$A$2:$AW$2,0))</f>
        <v>Y</v>
      </c>
      <c r="D98" s="135">
        <f>INDEX('Master List'!$A$3:$AW$1063,MATCH('Print List'!$A98,Statement_No,0),MATCH('Print List'!D$2,'Master List'!$A$2:$AW$2,0))</f>
        <v>1800</v>
      </c>
      <c r="E98" s="135">
        <f>INDEX('Master List'!$A$3:$AW$1063,MATCH('Print List'!$A98,Statement_No,0),MATCH('Print List'!E$2,'Master List'!$A$2:$AW$2,0))</f>
        <v>1850</v>
      </c>
      <c r="F98" s="135" t="str">
        <f>INDEX('Master List'!$A$3:$AW$1063,MATCH('Print List'!$A98,Statement_No,0),MATCH('Print List'!F$2,'Master List'!$A$2:$AW$2,0))</f>
        <v>Yes</v>
      </c>
      <c r="G98" s="135" t="str">
        <f>INDEX('Master List'!$A$3:$AW$1063,MATCH('Print List'!$A98,Statement_No,0),MATCH('Print List'!G$2,'Master List'!$A$2:$AW$2,0))</f>
        <v>ROCK SLOUGH</v>
      </c>
      <c r="H98" s="135" t="str">
        <f>INDEX('Master List'!$A$3:$AW$1063,MATCH('Print List'!$A98,Statement_No,0),MATCH('Print List'!H$2,'Master List'!$A$2:$AW$2,0))</f>
        <v>Contra Costa</v>
      </c>
      <c r="I98" s="135" t="str">
        <f>INDEX('Master List'!$A$3:$AW$1063,MATCH('Print List'!$A98,Statement_No,0),MATCH('Print List'!I$2,'Master List'!$A$2:$AW$2,0))</f>
        <v>R2</v>
      </c>
      <c r="J98" s="135" t="str">
        <f>INDEX('Master List'!$A$3:$AW$1063,MATCH('Print List'!$A98,Statement_No,0),MATCH('Print List'!J$2,'Master List'!$A$2:$AW$2,0))</f>
        <v xml:space="preserve">Mitch Bloomfield reached out in regard to the Category R2. The previous comment stated that there was a missing patent. Additional information has not been submitted. </v>
      </c>
      <c r="K98" s="135" t="str">
        <f>INDEX('Master List'!$A$3:$AW$1063,MATCH('Print List'!$A98,Statement_No,0),MATCH('Print List'!K$2,'Master List'!$A$2:$AW$2,0))</f>
        <v>No</v>
      </c>
      <c r="L98" s="135" t="str">
        <f>INDEX('Master List'!$A$3:$AW$1063,MATCH('Print List'!$A98,Statement_No,0),MATCH('Print List'!L$2,'Master List'!$A$2:$AW$2,0))</f>
        <v>N/A</v>
      </c>
      <c r="M98" s="135" t="str">
        <f>INDEX('Master List'!$A$3:$AW$1063,MATCH('Print List'!$A98,Statement_No,0),MATCH('Print List'!M$2,'Master List'!$A$2:$AW$2,0))</f>
        <v>N/A</v>
      </c>
      <c r="N98" s="135" t="str">
        <f>INDEX('Master List'!$A$3:$AW$1063,MATCH('Print List'!$A98,Statement_No,0),MATCH('Print List'!N$2,'Master List'!$A$2:$AW$2,0))</f>
        <v>N/A</v>
      </c>
      <c r="O98" s="135">
        <f>INDEX('Master List'!$A$3:$AW$1063,MATCH('Print List'!$A98,Statement_No,0),MATCH('Print List'!O$2,'Master List'!$A$2:$AW$2,0))</f>
        <v>0</v>
      </c>
      <c r="P98" s="135">
        <f>INDEX('Master List'!$A$3:$AW$1063,MATCH('Print List'!$A98,Statement_No,0),MATCH('Print List'!P$2,'Master List'!$A$2:$AW$2,0))</f>
        <v>0</v>
      </c>
      <c r="Q98" s="135">
        <f>INDEX('Master List'!$A$3:$AW$1063,MATCH('Print List'!$A98,Statement_No,0),MATCH('Print List'!Q$2,'Master List'!$A$2:$AW$2,0))</f>
        <v>0</v>
      </c>
      <c r="R98" s="135">
        <f>INDEX('Master List'!$A$3:$AW$1063,MATCH('Print List'!$A98,Statement_No,0),MATCH('Print List'!R$2,'Master List'!$A$2:$AW$2,0))</f>
        <v>0</v>
      </c>
      <c r="S98" s="135">
        <f>INDEX('Master List'!$A$3:$AW$1063,MATCH('Print List'!$A98,Statement_No,0),MATCH('Print List'!S$2,'Master List'!$A$2:$AW$2,0))</f>
        <v>0</v>
      </c>
      <c r="T98" s="135" t="str">
        <f>INDEX('Master List'!$A$3:$AW$1063,MATCH('Print List'!$A98,Statement_No,0),MATCH('Print List'!T$2,'Master List'!$A$2:$AW$2,0))</f>
        <v>R2</v>
      </c>
      <c r="U98" s="135" t="str">
        <f>INDEX('Master List'!$A$3:$AW$1063,MATCH('Print List'!$A98,Statement_No,0),MATCH('Print List'!U$2,'Master List'!$A$2:$AW$2,0))</f>
        <v>N/A</v>
      </c>
    </row>
    <row r="99" spans="1:21" s="16" customFormat="1" ht="45" x14ac:dyDescent="0.25">
      <c r="A99" s="136" t="s">
        <v>502</v>
      </c>
      <c r="B99" s="135" t="str">
        <f>INDEX('Master List'!$A$3:$AW$1063,MATCH('Print List'!$A99,Statement_No,0),MATCH('Print List'!B$2,'Master List'!$A$2:$AW$2,0))</f>
        <v>TURLOCK IRRIGATION DISTRICT</v>
      </c>
      <c r="C99" s="135" t="str">
        <f>INDEX('Master List'!$A$3:$AW$1063,MATCH('Print List'!$A99,Statement_No,0),MATCH('Print List'!C$2,'Master List'!$A$2:$AW$2,0))</f>
        <v>N</v>
      </c>
      <c r="D99" s="135">
        <f>INDEX('Master List'!$A$3:$AW$1063,MATCH('Print List'!$A99,Statement_No,0),MATCH('Print List'!D$2,'Master List'!$A$2:$AW$2,0))</f>
        <v>408877.66666666663</v>
      </c>
      <c r="E99" s="135">
        <f>INDEX('Master List'!$A$3:$AW$1063,MATCH('Print List'!$A99,Statement_No,0),MATCH('Print List'!E$2,'Master List'!$A$2:$AW$2,0))</f>
        <v>385459</v>
      </c>
      <c r="F99" s="135" t="str">
        <f>INDEX('Master List'!$A$3:$AW$1063,MATCH('Print List'!$A99,Statement_No,0),MATCH('Print List'!F$2,'Master List'!$A$2:$AW$2,0))</f>
        <v>No</v>
      </c>
      <c r="G99" s="135" t="str">
        <f>INDEX('Master List'!$A$3:$AW$1063,MATCH('Print List'!$A99,Statement_No,0),MATCH('Print List'!G$2,'Master List'!$A$2:$AW$2,0))</f>
        <v>TUOLUMNE RIVER</v>
      </c>
      <c r="H99" s="135" t="str">
        <f>INDEX('Master List'!$A$3:$AW$1063,MATCH('Print List'!$A99,Statement_No,0),MATCH('Print List'!H$2,'Master List'!$A$2:$AW$2,0))</f>
        <v>Stanislaus</v>
      </c>
      <c r="I99" s="135" t="str">
        <f>INDEX('Master List'!$A$3:$AW$1063,MATCH('Print List'!$A99,Statement_No,0),MATCH('Print List'!I$2,'Master List'!$A$2:$AW$2,0))</f>
        <v>N/A</v>
      </c>
      <c r="J99" s="135">
        <f>INDEX('Master List'!$A$3:$AW$1063,MATCH('Print List'!$A99,Statement_No,0),MATCH('Print List'!J$2,'Master List'!$A$2:$AW$2,0))</f>
        <v>0</v>
      </c>
      <c r="K99" s="135" t="str">
        <f>INDEX('Master List'!$A$3:$AW$1063,MATCH('Print List'!$A99,Statement_No,0),MATCH('Print List'!K$2,'Master List'!$A$2:$AW$2,0))</f>
        <v>Yes</v>
      </c>
      <c r="L99" s="135" t="str">
        <f>INDEX('Master List'!$A$3:$AW$1063,MATCH('Print List'!$A99,Statement_No,0),MATCH('Print List'!L$2,'Master List'!$A$2:$AW$2,0))</f>
        <v>N/A</v>
      </c>
      <c r="M99" s="135" t="str">
        <f>INDEX('Master List'!$A$3:$AW$1063,MATCH('Print List'!$A99,Statement_No,0),MATCH('Print List'!M$2,'Master List'!$A$2:$AW$2,0))</f>
        <v>P1</v>
      </c>
      <c r="N99" s="135" t="str">
        <f>INDEX('Master List'!$A$3:$AW$1063,MATCH('Print List'!$A99,Statement_No,0),MATCH('Print List'!N$2,'Master List'!$A$2:$AW$2,0))</f>
        <v>need more information</v>
      </c>
      <c r="O99" s="135">
        <f>INDEX('Master List'!$A$3:$AW$1063,MATCH('Print List'!$A99,Statement_No,0),MATCH('Print List'!O$2,'Master List'!$A$2:$AW$2,0))</f>
        <v>0</v>
      </c>
      <c r="P99" s="135">
        <f>INDEX('Master List'!$A$3:$AW$1063,MATCH('Print List'!$A99,Statement_No,0),MATCH('Print List'!P$2,'Master List'!$A$2:$AW$2,0))</f>
        <v>0</v>
      </c>
      <c r="Q99" s="135">
        <f>INDEX('Master List'!$A$3:$AW$1063,MATCH('Print List'!$A99,Statement_No,0),MATCH('Print List'!Q$2,'Master List'!$A$2:$AW$2,0))</f>
        <v>0</v>
      </c>
      <c r="R99" s="135">
        <f>INDEX('Master List'!$A$3:$AW$1063,MATCH('Print List'!$A99,Statement_No,0),MATCH('Print List'!R$2,'Master List'!$A$2:$AW$2,0))</f>
        <v>0</v>
      </c>
      <c r="S99" s="135">
        <f>INDEX('Master List'!$A$3:$AW$1063,MATCH('Print List'!$A99,Statement_No,0),MATCH('Print List'!S$2,'Master List'!$A$2:$AW$2,0))</f>
        <v>0</v>
      </c>
      <c r="T99" s="135" t="str">
        <f>INDEX('Master List'!$A$3:$AW$1063,MATCH('Print List'!$A99,Statement_No,0),MATCH('Print List'!T$2,'Master List'!$A$2:$AW$2,0))</f>
        <v>N/A</v>
      </c>
      <c r="U99" s="135" t="str">
        <f>INDEX('Master List'!$A$3:$AW$1063,MATCH('Print List'!$A99,Statement_No,0),MATCH('Print List'!U$2,'Master List'!$A$2:$AW$2,0))</f>
        <v>P1</v>
      </c>
    </row>
    <row r="100" spans="1:21" s="16" customFormat="1" ht="45" x14ac:dyDescent="0.25">
      <c r="A100" s="136" t="s">
        <v>505</v>
      </c>
      <c r="B100" s="135" t="str">
        <f>INDEX('Master List'!$A$3:$AW$1063,MATCH('Print List'!$A100,Statement_No,0),MATCH('Print List'!B$2,'Master List'!$A$2:$AW$2,0))</f>
        <v>NEVADA IRRIGATION DISTRICT</v>
      </c>
      <c r="C100" s="135" t="str">
        <f>INDEX('Master List'!$A$3:$AW$1063,MATCH('Print List'!$A100,Statement_No,0),MATCH('Print List'!C$2,'Master List'!$A$2:$AW$2,0))</f>
        <v>N</v>
      </c>
      <c r="D100" s="135">
        <f>INDEX('Master List'!$A$3:$AW$1063,MATCH('Print List'!$A100,Statement_No,0),MATCH('Print List'!D$2,'Master List'!$A$2:$AW$2,0))</f>
        <v>11028.5</v>
      </c>
      <c r="E100" s="135">
        <f>INDEX('Master List'!$A$3:$AW$1063,MATCH('Print List'!$A100,Statement_No,0),MATCH('Print List'!E$2,'Master List'!$A$2:$AW$2,0))</f>
        <v>9504</v>
      </c>
      <c r="F100" s="135" t="str">
        <f>INDEX('Master List'!$A$3:$AW$1063,MATCH('Print List'!$A100,Statement_No,0),MATCH('Print List'!F$2,'Master List'!$A$2:$AW$2,0))</f>
        <v>No</v>
      </c>
      <c r="G100" s="135" t="str">
        <f>INDEX('Master List'!$A$3:$AW$1063,MATCH('Print List'!$A100,Statement_No,0),MATCH('Print List'!G$2,'Master List'!$A$2:$AW$2,0))</f>
        <v>SOUTH YUBA RIVER</v>
      </c>
      <c r="H100" s="135" t="str">
        <f>INDEX('Master List'!$A$3:$AW$1063,MATCH('Print List'!$A100,Statement_No,0),MATCH('Print List'!H$2,'Master List'!$A$2:$AW$2,0))</f>
        <v>Nevada</v>
      </c>
      <c r="I100" s="135" t="str">
        <f>INDEX('Master List'!$A$3:$AW$1063,MATCH('Print List'!$A100,Statement_No,0),MATCH('Print List'!I$2,'Master List'!$A$2:$AW$2,0))</f>
        <v>N/A</v>
      </c>
      <c r="J100" s="135">
        <f>INDEX('Master List'!$A$3:$AW$1063,MATCH('Print List'!$A100,Statement_No,0),MATCH('Print List'!J$2,'Master List'!$A$2:$AW$2,0))</f>
        <v>0</v>
      </c>
      <c r="K100" s="135" t="str">
        <f>INDEX('Master List'!$A$3:$AW$1063,MATCH('Print List'!$A100,Statement_No,0),MATCH('Print List'!K$2,'Master List'!$A$2:$AW$2,0))</f>
        <v>Yes</v>
      </c>
      <c r="L100" s="135" t="str">
        <f>INDEX('Master List'!$A$3:$AW$1063,MATCH('Print List'!$A100,Statement_No,0),MATCH('Print List'!L$2,'Master List'!$A$2:$AW$2,0))</f>
        <v>N/A</v>
      </c>
      <c r="M100" s="135" t="str">
        <f>INDEX('Master List'!$A$3:$AW$1063,MATCH('Print List'!$A100,Statement_No,0),MATCH('Print List'!M$2,'Master List'!$A$2:$AW$2,0))</f>
        <v>P3</v>
      </c>
      <c r="N100" s="135" t="str">
        <f>INDEX('Master List'!$A$3:$AW$1063,MATCH('Print List'!$A100,Statement_No,0),MATCH('Print List'!N$2,'Master List'!$A$2:$AW$2,0))</f>
        <v>Extensive continuous use documentation provided along with deeds and Notice of Appropriation.</v>
      </c>
      <c r="O100" s="135">
        <f>INDEX('Master List'!$A$3:$AW$1063,MATCH('Print List'!$A100,Statement_No,0),MATCH('Print List'!O$2,'Master List'!$A$2:$AW$2,0))</f>
        <v>0</v>
      </c>
      <c r="P100" s="135">
        <f>INDEX('Master List'!$A$3:$AW$1063,MATCH('Print List'!$A100,Statement_No,0),MATCH('Print List'!P$2,'Master List'!$A$2:$AW$2,0))</f>
        <v>0</v>
      </c>
      <c r="Q100" s="135">
        <f>INDEX('Master List'!$A$3:$AW$1063,MATCH('Print List'!$A100,Statement_No,0),MATCH('Print List'!Q$2,'Master List'!$A$2:$AW$2,0))</f>
        <v>0</v>
      </c>
      <c r="R100" s="135">
        <f>INDEX('Master List'!$A$3:$AW$1063,MATCH('Print List'!$A100,Statement_No,0),MATCH('Print List'!R$2,'Master List'!$A$2:$AW$2,0))</f>
        <v>0</v>
      </c>
      <c r="S100" s="135">
        <f>INDEX('Master List'!$A$3:$AW$1063,MATCH('Print List'!$A100,Statement_No,0),MATCH('Print List'!S$2,'Master List'!$A$2:$AW$2,0))</f>
        <v>0</v>
      </c>
      <c r="T100" s="135" t="str">
        <f>INDEX('Master List'!$A$3:$AW$1063,MATCH('Print List'!$A100,Statement_No,0),MATCH('Print List'!T$2,'Master List'!$A$2:$AW$2,0))</f>
        <v>N/A</v>
      </c>
      <c r="U100" s="135" t="str">
        <f>INDEX('Master List'!$A$3:$AW$1063,MATCH('Print List'!$A100,Statement_No,0),MATCH('Print List'!U$2,'Master List'!$A$2:$AW$2,0))</f>
        <v>P3</v>
      </c>
    </row>
    <row r="101" spans="1:21" s="16" customFormat="1" ht="75" x14ac:dyDescent="0.25">
      <c r="A101" s="135" t="s">
        <v>506</v>
      </c>
      <c r="B101" s="135" t="str">
        <f>INDEX('Master List'!$A$3:$AW$1063,MATCH('Print List'!$A101,Statement_No,0),MATCH('Print List'!B$2,'Master List'!$A$2:$AW$2,0))</f>
        <v>NEVADA IRRIGATION DISTRICT</v>
      </c>
      <c r="C101" s="135" t="str">
        <f>INDEX('Master List'!$A$3:$AW$1063,MATCH('Print List'!$A101,Statement_No,0),MATCH('Print List'!C$2,'Master List'!$A$2:$AW$2,0))</f>
        <v>N</v>
      </c>
      <c r="D101" s="135">
        <f>INDEX('Master List'!$A$3:$AW$1063,MATCH('Print List'!$A101,Statement_No,0),MATCH('Print List'!D$2,'Master List'!$A$2:$AW$2,0))</f>
        <v>106750.5</v>
      </c>
      <c r="E101" s="135">
        <f>INDEX('Master List'!$A$3:$AW$1063,MATCH('Print List'!$A101,Statement_No,0),MATCH('Print List'!E$2,'Master List'!$A$2:$AW$2,0))</f>
        <v>160516</v>
      </c>
      <c r="F101" s="135" t="str">
        <f>INDEX('Master List'!$A$3:$AW$1063,MATCH('Print List'!$A101,Statement_No,0),MATCH('Print List'!F$2,'Master List'!$A$2:$AW$2,0))</f>
        <v>No</v>
      </c>
      <c r="G101" s="135" t="str">
        <f>INDEX('Master List'!$A$3:$AW$1063,MATCH('Print List'!$A101,Statement_No,0),MATCH('Print List'!G$2,'Master List'!$A$2:$AW$2,0))</f>
        <v>SOUTH YUBA RIVER</v>
      </c>
      <c r="H101" s="135" t="str">
        <f>INDEX('Master List'!$A$3:$AW$1063,MATCH('Print List'!$A101,Statement_No,0),MATCH('Print List'!H$2,'Master List'!$A$2:$AW$2,0))</f>
        <v>Nevada</v>
      </c>
      <c r="I101" s="135" t="str">
        <f>INDEX('Master List'!$A$3:$AW$1063,MATCH('Print List'!$A101,Statement_No,0),MATCH('Print List'!I$2,'Master List'!$A$2:$AW$2,0))</f>
        <v>N/A</v>
      </c>
      <c r="J101" s="135">
        <f>INDEX('Master List'!$A$3:$AW$1063,MATCH('Print List'!$A101,Statement_No,0),MATCH('Print List'!J$2,'Master List'!$A$2:$AW$2,0))</f>
        <v>0</v>
      </c>
      <c r="K101" s="135" t="str">
        <f>INDEX('Master List'!$A$3:$AW$1063,MATCH('Print List'!$A101,Statement_No,0),MATCH('Print List'!K$2,'Master List'!$A$2:$AW$2,0))</f>
        <v>Yes</v>
      </c>
      <c r="L101" s="135" t="str">
        <f>INDEX('Master List'!$A$3:$AW$1063,MATCH('Print List'!$A101,Statement_No,0),MATCH('Print List'!L$2,'Master List'!$A$2:$AW$2,0))</f>
        <v>N/A</v>
      </c>
      <c r="M101" s="135" t="str">
        <f>INDEX('Master List'!$A$3:$AW$1063,MATCH('Print List'!$A101,Statement_No,0),MATCH('Print List'!M$2,'Master List'!$A$2:$AW$2,0))</f>
        <v>P3</v>
      </c>
      <c r="N101" s="135" t="str">
        <f>INDEX('Master List'!$A$3:$AW$1063,MATCH('Print List'!$A101,Statement_No,0),MATCH('Print List'!N$2,'Master List'!$A$2:$AW$2,0))</f>
        <v>LOW
4 original appropriation notices, deed attesting to the transfer of pre-14 rights to the District, Crop Report from 1920-2014, and service area map</v>
      </c>
      <c r="O101" s="135">
        <f>INDEX('Master List'!$A$3:$AW$1063,MATCH('Print List'!$A101,Statement_No,0),MATCH('Print List'!O$2,'Master List'!$A$2:$AW$2,0))</f>
        <v>0</v>
      </c>
      <c r="P101" s="135">
        <f>INDEX('Master List'!$A$3:$AW$1063,MATCH('Print List'!$A101,Statement_No,0),MATCH('Print List'!P$2,'Master List'!$A$2:$AW$2,0))</f>
        <v>0</v>
      </c>
      <c r="Q101" s="135">
        <f>INDEX('Master List'!$A$3:$AW$1063,MATCH('Print List'!$A101,Statement_No,0),MATCH('Print List'!Q$2,'Master List'!$A$2:$AW$2,0))</f>
        <v>0</v>
      </c>
      <c r="R101" s="135">
        <f>INDEX('Master List'!$A$3:$AW$1063,MATCH('Print List'!$A101,Statement_No,0),MATCH('Print List'!R$2,'Master List'!$A$2:$AW$2,0))</f>
        <v>0</v>
      </c>
      <c r="S101" s="135">
        <f>INDEX('Master List'!$A$3:$AW$1063,MATCH('Print List'!$A101,Statement_No,0),MATCH('Print List'!S$2,'Master List'!$A$2:$AW$2,0))</f>
        <v>0</v>
      </c>
      <c r="T101" s="135" t="str">
        <f>INDEX('Master List'!$A$3:$AW$1063,MATCH('Print List'!$A101,Statement_No,0),MATCH('Print List'!T$2,'Master List'!$A$2:$AW$2,0))</f>
        <v>N/A</v>
      </c>
      <c r="U101" s="135" t="str">
        <f>INDEX('Master List'!$A$3:$AW$1063,MATCH('Print List'!$A101,Statement_No,0),MATCH('Print List'!U$2,'Master List'!$A$2:$AW$2,0))</f>
        <v>P3</v>
      </c>
    </row>
    <row r="102" spans="1:21" s="16" customFormat="1" ht="30" x14ac:dyDescent="0.25">
      <c r="A102" s="135" t="s">
        <v>508</v>
      </c>
      <c r="B102" s="135" t="str">
        <f>INDEX('Master List'!$A$3:$AW$1063,MATCH('Print List'!$A102,Statement_No,0),MATCH('Print List'!B$2,'Master List'!$A$2:$AW$2,0))</f>
        <v>VITAL FARMLAND LP</v>
      </c>
      <c r="C102" s="135" t="str">
        <f>INDEX('Master List'!$A$3:$AW$1063,MATCH('Print List'!$A102,Statement_No,0),MATCH('Print List'!C$2,'Master List'!$A$2:$AW$2,0))</f>
        <v>Y</v>
      </c>
      <c r="D102" s="135">
        <f>INDEX('Master List'!$A$3:$AW$1063,MATCH('Print List'!$A102,Statement_No,0),MATCH('Print List'!D$2,'Master List'!$A$2:$AW$2,0))</f>
        <v>1050</v>
      </c>
      <c r="E102" s="135">
        <f>INDEX('Master List'!$A$3:$AW$1063,MATCH('Print List'!$A102,Statement_No,0),MATCH('Print List'!E$2,'Master List'!$A$2:$AW$2,0))</f>
        <v>721.59</v>
      </c>
      <c r="F102" s="135" t="str">
        <f>INDEX('Master List'!$A$3:$AW$1063,MATCH('Print List'!$A102,Statement_No,0),MATCH('Print List'!F$2,'Master List'!$A$2:$AW$2,0))</f>
        <v>Yes</v>
      </c>
      <c r="G102" s="135" t="str">
        <f>INDEX('Master List'!$A$3:$AW$1063,MATCH('Print List'!$A102,Statement_No,0),MATCH('Print List'!G$2,'Master List'!$A$2:$AW$2,0))</f>
        <v>Indian Slough</v>
      </c>
      <c r="H102" s="135" t="str">
        <f>INDEX('Master List'!$A$3:$AW$1063,MATCH('Print List'!$A102,Statement_No,0),MATCH('Print List'!H$2,'Master List'!$A$2:$AW$2,0))</f>
        <v>Contra Costa</v>
      </c>
      <c r="I102" s="135" t="str">
        <f>INDEX('Master List'!$A$3:$AW$1063,MATCH('Print List'!$A102,Statement_No,0),MATCH('Print List'!I$2,'Master List'!$A$2:$AW$2,0))</f>
        <v>R3</v>
      </c>
      <c r="J102" s="135" t="str">
        <f>INDEX('Master List'!$A$3:$AW$1063,MATCH('Print List'!$A102,Statement_No,0),MATCH('Print List'!J$2,'Master List'!$A$2:$AW$2,0))</f>
        <v>POU/POD are on Riparian Patents</v>
      </c>
      <c r="K102" s="135" t="str">
        <f>INDEX('Master List'!$A$3:$AW$1063,MATCH('Print List'!$A102,Statement_No,0),MATCH('Print List'!K$2,'Master List'!$A$2:$AW$2,0))</f>
        <v>No</v>
      </c>
      <c r="L102" s="135" t="str">
        <f>INDEX('Master List'!$A$3:$AW$1063,MATCH('Print List'!$A102,Statement_No,0),MATCH('Print List'!L$2,'Master List'!$A$2:$AW$2,0))</f>
        <v>N/A</v>
      </c>
      <c r="M102" s="135" t="str">
        <f>INDEX('Master List'!$A$3:$AW$1063,MATCH('Print List'!$A102,Statement_No,0),MATCH('Print List'!M$2,'Master List'!$A$2:$AW$2,0))</f>
        <v>N/A</v>
      </c>
      <c r="N102" s="135" t="str">
        <f>INDEX('Master List'!$A$3:$AW$1063,MATCH('Print List'!$A102,Statement_No,0),MATCH('Print List'!N$2,'Master List'!$A$2:$AW$2,0))</f>
        <v>N/A</v>
      </c>
      <c r="O102" s="135">
        <f>INDEX('Master List'!$A$3:$AW$1063,MATCH('Print List'!$A102,Statement_No,0),MATCH('Print List'!O$2,'Master List'!$A$2:$AW$2,0))</f>
        <v>0</v>
      </c>
      <c r="P102" s="135">
        <f>INDEX('Master List'!$A$3:$AW$1063,MATCH('Print List'!$A102,Statement_No,0),MATCH('Print List'!P$2,'Master List'!$A$2:$AW$2,0))</f>
        <v>0</v>
      </c>
      <c r="Q102" s="135">
        <f>INDEX('Master List'!$A$3:$AW$1063,MATCH('Print List'!$A102,Statement_No,0),MATCH('Print List'!Q$2,'Master List'!$A$2:$AW$2,0))</f>
        <v>0</v>
      </c>
      <c r="R102" s="135">
        <f>INDEX('Master List'!$A$3:$AW$1063,MATCH('Print List'!$A102,Statement_No,0),MATCH('Print List'!R$2,'Master List'!$A$2:$AW$2,0))</f>
        <v>0</v>
      </c>
      <c r="S102" s="135">
        <f>INDEX('Master List'!$A$3:$AW$1063,MATCH('Print List'!$A102,Statement_No,0),MATCH('Print List'!S$2,'Master List'!$A$2:$AW$2,0))</f>
        <v>0</v>
      </c>
      <c r="T102" s="135" t="str">
        <f>INDEX('Master List'!$A$3:$AW$1063,MATCH('Print List'!$A102,Statement_No,0),MATCH('Print List'!T$2,'Master List'!$A$2:$AW$2,0))</f>
        <v>R3</v>
      </c>
      <c r="U102" s="135" t="str">
        <f>INDEX('Master List'!$A$3:$AW$1063,MATCH('Print List'!$A102,Statement_No,0),MATCH('Print List'!U$2,'Master List'!$A$2:$AW$2,0))</f>
        <v>N/A</v>
      </c>
    </row>
    <row r="103" spans="1:21" s="16" customFormat="1" ht="75" x14ac:dyDescent="0.25">
      <c r="A103" s="135" t="s">
        <v>515</v>
      </c>
      <c r="B103" s="135" t="str">
        <f>INDEX('Master List'!$A$3:$AW$1063,MATCH('Print List'!$A103,Statement_No,0),MATCH('Print List'!B$2,'Master List'!$A$2:$AW$2,0))</f>
        <v>MADERA IRRIGATION DISTRICT</v>
      </c>
      <c r="C103" s="135" t="str">
        <f>INDEX('Master List'!$A$3:$AW$1063,MATCH('Print List'!$A103,Statement_No,0),MATCH('Print List'!C$2,'Master List'!$A$2:$AW$2,0))</f>
        <v>N</v>
      </c>
      <c r="D103" s="135">
        <f>INDEX('Master List'!$A$3:$AW$1063,MATCH('Print List'!$A103,Statement_No,0),MATCH('Print List'!D$2,'Master List'!$A$2:$AW$2,0))</f>
        <v>10066.950000000001</v>
      </c>
      <c r="E103" s="135">
        <f>INDEX('Master List'!$A$3:$AW$1063,MATCH('Print List'!$A103,Statement_No,0),MATCH('Print List'!E$2,'Master List'!$A$2:$AW$2,0))</f>
        <v>11044.13</v>
      </c>
      <c r="F103" s="135" t="str">
        <f>INDEX('Master List'!$A$3:$AW$1063,MATCH('Print List'!$A103,Statement_No,0),MATCH('Print List'!F$2,'Master List'!$A$2:$AW$2,0))</f>
        <v>No</v>
      </c>
      <c r="G103" s="135" t="str">
        <f>INDEX('Master List'!$A$3:$AW$1063,MATCH('Print List'!$A103,Statement_No,0),MATCH('Print List'!G$2,'Master List'!$A$2:$AW$2,0))</f>
        <v>NORTH FORK WILLOW CREEK</v>
      </c>
      <c r="H103" s="135" t="str">
        <f>INDEX('Master List'!$A$3:$AW$1063,MATCH('Print List'!$A103,Statement_No,0),MATCH('Print List'!H$2,'Master List'!$A$2:$AW$2,0))</f>
        <v>Madera</v>
      </c>
      <c r="I103" s="135" t="str">
        <f>INDEX('Master List'!$A$3:$AW$1063,MATCH('Print List'!$A103,Statement_No,0),MATCH('Print List'!I$2,'Master List'!$A$2:$AW$2,0))</f>
        <v>N/A</v>
      </c>
      <c r="J103" s="135">
        <f>INDEX('Master List'!$A$3:$AW$1063,MATCH('Print List'!$A103,Statement_No,0),MATCH('Print List'!J$2,'Master List'!$A$2:$AW$2,0))</f>
        <v>0</v>
      </c>
      <c r="K103" s="135" t="str">
        <f>INDEX('Master List'!$A$3:$AW$1063,MATCH('Print List'!$A103,Statement_No,0),MATCH('Print List'!K$2,'Master List'!$A$2:$AW$2,0))</f>
        <v>Yes</v>
      </c>
      <c r="L103" s="135" t="str">
        <f>INDEX('Master List'!$A$3:$AW$1063,MATCH('Print List'!$A103,Statement_No,0),MATCH('Print List'!L$2,'Master List'!$A$2:$AW$2,0))</f>
        <v>Decree</v>
      </c>
      <c r="M103" s="135" t="str">
        <f>INDEX('Master List'!$A$3:$AW$1063,MATCH('Print List'!$A103,Statement_No,0),MATCH('Print List'!M$2,'Master List'!$A$2:$AW$2,0))</f>
        <v>P3</v>
      </c>
      <c r="N103" s="135" t="str">
        <f>INDEX('Master List'!$A$3:$AW$1063,MATCH('Print List'!$A103,Statement_No,0),MATCH('Print List'!N$2,'Master List'!$A$2:$AW$2,0))</f>
        <v>Document submitted "Tab M-1903 Stipulated Judgement MIller &amp; Lux v. Madera Canal.pdf"
Decree refers to "North Fork" and "said stream or streams and its tributaries"</v>
      </c>
      <c r="O103" s="135">
        <f>INDEX('Master List'!$A$3:$AW$1063,MATCH('Print List'!$A103,Statement_No,0),MATCH('Print List'!O$2,'Master List'!$A$2:$AW$2,0))</f>
        <v>0</v>
      </c>
      <c r="P103" s="135">
        <f>INDEX('Master List'!$A$3:$AW$1063,MATCH('Print List'!$A103,Statement_No,0),MATCH('Print List'!P$2,'Master List'!$A$2:$AW$2,0))</f>
        <v>0</v>
      </c>
      <c r="Q103" s="135">
        <f>INDEX('Master List'!$A$3:$AW$1063,MATCH('Print List'!$A103,Statement_No,0),MATCH('Print List'!Q$2,'Master List'!$A$2:$AW$2,0))</f>
        <v>0</v>
      </c>
      <c r="R103" s="135">
        <f>INDEX('Master List'!$A$3:$AW$1063,MATCH('Print List'!$A103,Statement_No,0),MATCH('Print List'!R$2,'Master List'!$A$2:$AW$2,0))</f>
        <v>0</v>
      </c>
      <c r="S103" s="135">
        <f>INDEX('Master List'!$A$3:$AW$1063,MATCH('Print List'!$A103,Statement_No,0),MATCH('Print List'!S$2,'Master List'!$A$2:$AW$2,0))</f>
        <v>0</v>
      </c>
      <c r="T103" s="135" t="str">
        <f>INDEX('Master List'!$A$3:$AW$1063,MATCH('Print List'!$A103,Statement_No,0),MATCH('Print List'!T$2,'Master List'!$A$2:$AW$2,0))</f>
        <v>N/A</v>
      </c>
      <c r="U103" s="135" t="str">
        <f>INDEX('Master List'!$A$3:$AW$1063,MATCH('Print List'!$A103,Statement_No,0),MATCH('Print List'!U$2,'Master List'!$A$2:$AW$2,0))</f>
        <v>P3</v>
      </c>
    </row>
    <row r="104" spans="1:21" s="16" customFormat="1" ht="45" x14ac:dyDescent="0.25">
      <c r="A104" s="136" t="s">
        <v>517</v>
      </c>
      <c r="B104" s="135" t="str">
        <f>INDEX('Master List'!$A$3:$AW$1063,MATCH('Print List'!$A104,Statement_No,0),MATCH('Print List'!B$2,'Master List'!$A$2:$AW$2,0))</f>
        <v>NEVADA IRRIGATION DISTRICT</v>
      </c>
      <c r="C104" s="135" t="str">
        <f>INDEX('Master List'!$A$3:$AW$1063,MATCH('Print List'!$A104,Statement_No,0),MATCH('Print List'!C$2,'Master List'!$A$2:$AW$2,0))</f>
        <v>N</v>
      </c>
      <c r="D104" s="135">
        <f>INDEX('Master List'!$A$3:$AW$1063,MATCH('Print List'!$A104,Statement_No,0),MATCH('Print List'!D$2,'Master List'!$A$2:$AW$2,0))</f>
        <v>18054</v>
      </c>
      <c r="E104" s="135">
        <f>INDEX('Master List'!$A$3:$AW$1063,MATCH('Print List'!$A104,Statement_No,0),MATCH('Print List'!E$2,'Master List'!$A$2:$AW$2,0))</f>
        <v>3367</v>
      </c>
      <c r="F104" s="135" t="str">
        <f>INDEX('Master List'!$A$3:$AW$1063,MATCH('Print List'!$A104,Statement_No,0),MATCH('Print List'!F$2,'Master List'!$A$2:$AW$2,0))</f>
        <v>No</v>
      </c>
      <c r="G104" s="135" t="str">
        <f>INDEX('Master List'!$A$3:$AW$1063,MATCH('Print List'!$A104,Statement_No,0),MATCH('Print List'!G$2,'Master List'!$A$2:$AW$2,0))</f>
        <v>CANYON CREEK</v>
      </c>
      <c r="H104" s="135" t="str">
        <f>INDEX('Master List'!$A$3:$AW$1063,MATCH('Print List'!$A104,Statement_No,0),MATCH('Print List'!H$2,'Master List'!$A$2:$AW$2,0))</f>
        <v>Nevada</v>
      </c>
      <c r="I104" s="135" t="str">
        <f>INDEX('Master List'!$A$3:$AW$1063,MATCH('Print List'!$A104,Statement_No,0),MATCH('Print List'!I$2,'Master List'!$A$2:$AW$2,0))</f>
        <v>N/A</v>
      </c>
      <c r="J104" s="135">
        <f>INDEX('Master List'!$A$3:$AW$1063,MATCH('Print List'!$A104,Statement_No,0),MATCH('Print List'!J$2,'Master List'!$A$2:$AW$2,0))</f>
        <v>0</v>
      </c>
      <c r="K104" s="135" t="str">
        <f>INDEX('Master List'!$A$3:$AW$1063,MATCH('Print List'!$A104,Statement_No,0),MATCH('Print List'!K$2,'Master List'!$A$2:$AW$2,0))</f>
        <v>Yes</v>
      </c>
      <c r="L104" s="135" t="str">
        <f>INDEX('Master List'!$A$3:$AW$1063,MATCH('Print List'!$A104,Statement_No,0),MATCH('Print List'!L$2,'Master List'!$A$2:$AW$2,0))</f>
        <v>N/A</v>
      </c>
      <c r="M104" s="135" t="str">
        <f>INDEX('Master List'!$A$3:$AW$1063,MATCH('Print List'!$A104,Statement_No,0),MATCH('Print List'!M$2,'Master List'!$A$2:$AW$2,0))</f>
        <v>P3</v>
      </c>
      <c r="N104" s="135" t="str">
        <f>INDEX('Master List'!$A$3:$AW$1063,MATCH('Print List'!$A104,Statement_No,0),MATCH('Print List'!N$2,'Master List'!$A$2:$AW$2,0))</f>
        <v>Extensive continuous use documentation provided along with deed</v>
      </c>
      <c r="O104" s="135">
        <f>INDEX('Master List'!$A$3:$AW$1063,MATCH('Print List'!$A104,Statement_No,0),MATCH('Print List'!O$2,'Master List'!$A$2:$AW$2,0))</f>
        <v>0</v>
      </c>
      <c r="P104" s="135">
        <f>INDEX('Master List'!$A$3:$AW$1063,MATCH('Print List'!$A104,Statement_No,0),MATCH('Print List'!P$2,'Master List'!$A$2:$AW$2,0))</f>
        <v>0</v>
      </c>
      <c r="Q104" s="135">
        <f>INDEX('Master List'!$A$3:$AW$1063,MATCH('Print List'!$A104,Statement_No,0),MATCH('Print List'!Q$2,'Master List'!$A$2:$AW$2,0))</f>
        <v>0</v>
      </c>
      <c r="R104" s="135">
        <f>INDEX('Master List'!$A$3:$AW$1063,MATCH('Print List'!$A104,Statement_No,0),MATCH('Print List'!R$2,'Master List'!$A$2:$AW$2,0))</f>
        <v>0</v>
      </c>
      <c r="S104" s="135">
        <f>INDEX('Master List'!$A$3:$AW$1063,MATCH('Print List'!$A104,Statement_No,0),MATCH('Print List'!S$2,'Master List'!$A$2:$AW$2,0))</f>
        <v>0</v>
      </c>
      <c r="T104" s="135" t="str">
        <f>INDEX('Master List'!$A$3:$AW$1063,MATCH('Print List'!$A104,Statement_No,0),MATCH('Print List'!T$2,'Master List'!$A$2:$AW$2,0))</f>
        <v>N/A</v>
      </c>
      <c r="U104" s="135" t="str">
        <f>INDEX('Master List'!$A$3:$AW$1063,MATCH('Print List'!$A104,Statement_No,0),MATCH('Print List'!U$2,'Master List'!$A$2:$AW$2,0))</f>
        <v>P3</v>
      </c>
    </row>
    <row r="105" spans="1:21" s="16" customFormat="1" ht="240" x14ac:dyDescent="0.25">
      <c r="A105" s="135" t="s">
        <v>518</v>
      </c>
      <c r="B105" s="135" t="str">
        <f>INDEX('Master List'!$A$3:$AW$1063,MATCH('Print List'!$A105,Statement_No,0),MATCH('Print List'!B$2,'Master List'!$A$2:$AW$2,0))</f>
        <v>BLOSSOM RANCH, INC.</v>
      </c>
      <c r="C105" s="135" t="str">
        <f>INDEX('Master List'!$A$3:$AW$1063,MATCH('Print List'!$A105,Statement_No,0),MATCH('Print List'!C$2,'Master List'!$A$2:$AW$2,0))</f>
        <v>Y</v>
      </c>
      <c r="D105" s="135">
        <f>INDEX('Master List'!$A$3:$AW$1063,MATCH('Print List'!$A105,Statement_No,0),MATCH('Print List'!D$2,'Master List'!$A$2:$AW$2,0))</f>
        <v>900</v>
      </c>
      <c r="E105" s="135">
        <f>INDEX('Master List'!$A$3:$AW$1063,MATCH('Print List'!$A105,Statement_No,0),MATCH('Print List'!E$2,'Master List'!$A$2:$AW$2,0))</f>
        <v>175.5</v>
      </c>
      <c r="F105" s="135" t="str">
        <f>INDEX('Master List'!$A$3:$AW$1063,MATCH('Print List'!$A105,Statement_No,0),MATCH('Print List'!F$2,'Master List'!$A$2:$AW$2,0))</f>
        <v>Yes</v>
      </c>
      <c r="G105" s="135" t="str">
        <f>INDEX('Master List'!$A$3:$AW$1063,MATCH('Print List'!$A105,Statement_No,0),MATCH('Print List'!G$2,'Master List'!$A$2:$AW$2,0))</f>
        <v>Beaver Slough</v>
      </c>
      <c r="H105" s="135" t="str">
        <f>INDEX('Master List'!$A$3:$AW$1063,MATCH('Print List'!$A105,Statement_No,0),MATCH('Print List'!H$2,'Master List'!$A$2:$AW$2,0))</f>
        <v>San Joaquin</v>
      </c>
      <c r="I105" s="135" t="str">
        <f>INDEX('Master List'!$A$3:$AW$1063,MATCH('Print List'!$A105,Statement_No,0),MATCH('Print List'!I$2,'Master List'!$A$2:$AW$2,0))</f>
        <v>R1</v>
      </c>
      <c r="J105" s="135" t="str">
        <f>INDEX('Master List'!$A$3:$AW$1063,MATCH('Print List'!$A105,Statement_No,0),MATCH('Print List'!J$2,'Master List'!$A$2:$AW$2,0))</f>
        <v>Beaver Slough  needs to be analyzed if it can be considered natural. Southern portion of the POU is on a patent that did not touch Beaver Slough during time of patent.</v>
      </c>
      <c r="K105" s="135" t="str">
        <f>INDEX('Master List'!$A$3:$AW$1063,MATCH('Print List'!$A105,Statement_No,0),MATCH('Print List'!K$2,'Master List'!$A$2:$AW$2,0))</f>
        <v>Yes</v>
      </c>
      <c r="L105" s="135" t="str">
        <f>INDEX('Master List'!$A$3:$AW$1063,MATCH('Print List'!$A105,Statement_No,0),MATCH('Print List'!L$2,'Master List'!$A$2:$AW$2,0))</f>
        <v>N/A</v>
      </c>
      <c r="M105" s="135" t="str">
        <f>INDEX('Master List'!$A$3:$AW$1063,MATCH('Print List'!$A105,Statement_No,0),MATCH('Print List'!M$2,'Master List'!$A$2:$AW$2,0))</f>
        <v>P1</v>
      </c>
      <c r="N105" s="135" t="str">
        <f>INDEX('Master List'!$A$3:$AW$1063,MATCH('Print List'!$A105,Statement_No,0),MATCH('Print List'!N$2,'Master List'!$A$2:$AW$2,0))</f>
        <v>eWRIMS lists this as a riparian, Pre-1914 and other claim.
Unable to locate property deed and appropriation notice.</v>
      </c>
      <c r="O105" s="135" t="str">
        <f>INDEX('Master List'!$A$3:$AW$1063,MATCH('Print List'!$A105,Statement_No,0),MATCH('Print List'!O$2,'Master List'!$A$2:$AW$2,0))</f>
        <v>North Delta Water Agency</v>
      </c>
      <c r="P105" s="135" t="str">
        <f>INDEX('Master List'!$A$3:$AW$1063,MATCH('Print List'!$A105,Statement_No,0),MATCH('Print List'!P$2,'Master List'!$A$2:$AW$2,0))</f>
        <v>R4</v>
      </c>
      <c r="Q105" s="135" t="str">
        <f>INDEX('Master List'!$A$3:$AW$1063,MATCH('Print List'!$A105,Statement_No,0),MATCH('Print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5" s="135" t="str">
        <f>INDEX('Master List'!$A$3:$AW$1063,MATCH('Print List'!$A105,Statement_No,0),MATCH('Print List'!R$2,'Master List'!$A$2:$AW$2,0))</f>
        <v>P4</v>
      </c>
      <c r="S105" s="135" t="str">
        <f>INDEX('Master List'!$A$3:$AW$1063,MATCH('Print List'!$A105,Statement_No,0),MATCH('Print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5" s="135" t="str">
        <f>INDEX('Master List'!$A$3:$AW$1063,MATCH('Print List'!$A105,Statement_No,0),MATCH('Print List'!T$2,'Master List'!$A$2:$AW$2,0))</f>
        <v>R4</v>
      </c>
      <c r="U105" s="135" t="str">
        <f>INDEX('Master List'!$A$3:$AW$1063,MATCH('Print List'!$A105,Statement_No,0),MATCH('Print List'!U$2,'Master List'!$A$2:$AW$2,0))</f>
        <v>P4</v>
      </c>
    </row>
    <row r="106" spans="1:21" s="16" customFormat="1" ht="30" x14ac:dyDescent="0.25">
      <c r="A106" s="135" t="s">
        <v>526</v>
      </c>
      <c r="B106" s="135" t="str">
        <f>INDEX('Master List'!$A$3:$AW$1063,MATCH('Print List'!$A106,Statement_No,0),MATCH('Print List'!B$2,'Master List'!$A$2:$AW$2,0))</f>
        <v>RICHARD L JENNINGS</v>
      </c>
      <c r="C106" s="135" t="str">
        <f>INDEX('Master List'!$A$3:$AW$1063,MATCH('Print List'!$A106,Statement_No,0),MATCH('Print List'!C$2,'Master List'!$A$2:$AW$2,0))</f>
        <v>N</v>
      </c>
      <c r="D106" s="135">
        <f>INDEX('Master List'!$A$3:$AW$1063,MATCH('Print List'!$A106,Statement_No,0),MATCH('Print List'!D$2,'Master List'!$A$2:$AW$2,0))</f>
        <v>6000</v>
      </c>
      <c r="E106" s="135">
        <f>INDEX('Master List'!$A$3:$AW$1063,MATCH('Print List'!$A106,Statement_No,0),MATCH('Print List'!E$2,'Master List'!$A$2:$AW$2,0))</f>
        <v>24</v>
      </c>
      <c r="F106" s="135" t="str">
        <f>INDEX('Master List'!$A$3:$AW$1063,MATCH('Print List'!$A106,Statement_No,0),MATCH('Print List'!F$2,'Master List'!$A$2:$AW$2,0))</f>
        <v>Yes</v>
      </c>
      <c r="G106" s="135" t="str">
        <f>INDEX('Master List'!$A$3:$AW$1063,MATCH('Print List'!$A106,Statement_No,0),MATCH('Print List'!G$2,'Master List'!$A$2:$AW$2,0))</f>
        <v>Pit River</v>
      </c>
      <c r="H106" s="135" t="str">
        <f>INDEX('Master List'!$A$3:$AW$1063,MATCH('Print List'!$A106,Statement_No,0),MATCH('Print List'!H$2,'Master List'!$A$2:$AW$2,0))</f>
        <v>Modoc</v>
      </c>
      <c r="I106" s="135" t="str">
        <f>INDEX('Master List'!$A$3:$AW$1063,MATCH('Print List'!$A106,Statement_No,0),MATCH('Print List'!I$2,'Master List'!$A$2:$AW$2,0))</f>
        <v>R2</v>
      </c>
      <c r="J106" s="135" t="str">
        <f>INDEX('Master List'!$A$3:$AW$1063,MATCH('Print List'!$A106,Statement_No,0),MATCH('Print List'!J$2,'Master List'!$A$2:$AW$2,0))</f>
        <v>More information is needed.</v>
      </c>
      <c r="K106" s="135" t="str">
        <f>INDEX('Master List'!$A$3:$AW$1063,MATCH('Print List'!$A106,Statement_No,0),MATCH('Print List'!K$2,'Master List'!$A$2:$AW$2,0))</f>
        <v>Yes</v>
      </c>
      <c r="L106" s="135" t="str">
        <f>INDEX('Master List'!$A$3:$AW$1063,MATCH('Print List'!$A106,Statement_No,0),MATCH('Print List'!L$2,'Master List'!$A$2:$AW$2,0))</f>
        <v>N/A</v>
      </c>
      <c r="M106" s="135" t="str">
        <f>INDEX('Master List'!$A$3:$AW$1063,MATCH('Print List'!$A106,Statement_No,0),MATCH('Print List'!M$2,'Master List'!$A$2:$AW$2,0))</f>
        <v>P1</v>
      </c>
      <c r="N106" s="135" t="str">
        <f>INDEX('Master List'!$A$3:$AW$1063,MATCH('Print List'!$A106,Statement_No,0),MATCH('Print List'!N$2,'Master List'!$A$2:$AW$2,0))</f>
        <v>SSWDU states initial diversion in 1865</v>
      </c>
      <c r="O106" s="135">
        <f>INDEX('Master List'!$A$3:$AW$1063,MATCH('Print List'!$A106,Statement_No,0),MATCH('Print List'!O$2,'Master List'!$A$2:$AW$2,0))</f>
        <v>0</v>
      </c>
      <c r="P106" s="135">
        <f>INDEX('Master List'!$A$3:$AW$1063,MATCH('Print List'!$A106,Statement_No,0),MATCH('Print List'!P$2,'Master List'!$A$2:$AW$2,0))</f>
        <v>0</v>
      </c>
      <c r="Q106" s="135">
        <f>INDEX('Master List'!$A$3:$AW$1063,MATCH('Print List'!$A106,Statement_No,0),MATCH('Print List'!Q$2,'Master List'!$A$2:$AW$2,0))</f>
        <v>0</v>
      </c>
      <c r="R106" s="135">
        <f>INDEX('Master List'!$A$3:$AW$1063,MATCH('Print List'!$A106,Statement_No,0),MATCH('Print List'!R$2,'Master List'!$A$2:$AW$2,0))</f>
        <v>0</v>
      </c>
      <c r="S106" s="135">
        <f>INDEX('Master List'!$A$3:$AW$1063,MATCH('Print List'!$A106,Statement_No,0),MATCH('Print List'!S$2,'Master List'!$A$2:$AW$2,0))</f>
        <v>0</v>
      </c>
      <c r="T106" s="135" t="str">
        <f>INDEX('Master List'!$A$3:$AW$1063,MATCH('Print List'!$A106,Statement_No,0),MATCH('Print List'!T$2,'Master List'!$A$2:$AW$2,0))</f>
        <v>R2</v>
      </c>
      <c r="U106" s="135" t="str">
        <f>INDEX('Master List'!$A$3:$AW$1063,MATCH('Print List'!$A106,Statement_No,0),MATCH('Print List'!U$2,'Master List'!$A$2:$AW$2,0))</f>
        <v>P1</v>
      </c>
    </row>
    <row r="107" spans="1:21" s="16" customFormat="1" ht="30" x14ac:dyDescent="0.25">
      <c r="A107" s="135" t="s">
        <v>533</v>
      </c>
      <c r="B107" s="135" t="str">
        <f>INDEX('Master List'!$A$3:$AW$1063,MATCH('Print List'!$A107,Statement_No,0),MATCH('Print List'!B$2,'Master List'!$A$2:$AW$2,0))</f>
        <v>RICHARD L JENNINGS</v>
      </c>
      <c r="C107" s="135" t="str">
        <f>INDEX('Master List'!$A$3:$AW$1063,MATCH('Print List'!$A107,Statement_No,0),MATCH('Print List'!C$2,'Master List'!$A$2:$AW$2,0))</f>
        <v>N</v>
      </c>
      <c r="D107" s="135">
        <f>INDEX('Master List'!$A$3:$AW$1063,MATCH('Print List'!$A107,Statement_No,0),MATCH('Print List'!D$2,'Master List'!$A$2:$AW$2,0))</f>
        <v>9000</v>
      </c>
      <c r="E107" s="135">
        <f>INDEX('Master List'!$A$3:$AW$1063,MATCH('Print List'!$A107,Statement_No,0),MATCH('Print List'!E$2,'Master List'!$A$2:$AW$2,0))</f>
        <v>1150</v>
      </c>
      <c r="F107" s="135" t="str">
        <f>INDEX('Master List'!$A$3:$AW$1063,MATCH('Print List'!$A107,Statement_No,0),MATCH('Print List'!F$2,'Master List'!$A$2:$AW$2,0))</f>
        <v>Yes</v>
      </c>
      <c r="G107" s="135" t="str">
        <f>INDEX('Master List'!$A$3:$AW$1063,MATCH('Print List'!$A107,Statement_No,0),MATCH('Print List'!G$2,'Master List'!$A$2:$AW$2,0))</f>
        <v>Pit River</v>
      </c>
      <c r="H107" s="135" t="str">
        <f>INDEX('Master List'!$A$3:$AW$1063,MATCH('Print List'!$A107,Statement_No,0),MATCH('Print List'!H$2,'Master List'!$A$2:$AW$2,0))</f>
        <v>Modoc</v>
      </c>
      <c r="I107" s="135" t="str">
        <f>INDEX('Master List'!$A$3:$AW$1063,MATCH('Print List'!$A107,Statement_No,0),MATCH('Print List'!I$2,'Master List'!$A$2:$AW$2,0))</f>
        <v>R1</v>
      </c>
      <c r="J107" s="135" t="str">
        <f>INDEX('Master List'!$A$3:$AW$1063,MATCH('Print List'!$A107,Statement_No,0),MATCH('Print List'!J$2,'Master List'!$A$2:$AW$2,0))</f>
        <v>POU was not specified. ParcelQuest was inconclusive and diverter did not submit a patent map or chain of title</v>
      </c>
      <c r="K107" s="135" t="str">
        <f>INDEX('Master List'!$A$3:$AW$1063,MATCH('Print List'!$A107,Statement_No,0),MATCH('Print List'!K$2,'Master List'!$A$2:$AW$2,0))</f>
        <v>Yes</v>
      </c>
      <c r="L107" s="135" t="str">
        <f>INDEX('Master List'!$A$3:$AW$1063,MATCH('Print List'!$A107,Statement_No,0),MATCH('Print List'!L$2,'Master List'!$A$2:$AW$2,0))</f>
        <v>N/A</v>
      </c>
      <c r="M107" s="135" t="str">
        <f>INDEX('Master List'!$A$3:$AW$1063,MATCH('Print List'!$A107,Statement_No,0),MATCH('Print List'!M$2,'Master List'!$A$2:$AW$2,0))</f>
        <v>P1</v>
      </c>
      <c r="N107" s="135" t="str">
        <f>INDEX('Master List'!$A$3:$AW$1063,MATCH('Print List'!$A107,Statement_No,0),MATCH('Print List'!N$2,'Master List'!$A$2:$AW$2,0))</f>
        <v>ISWDU states first year of use at diversion site as pre-1914</v>
      </c>
      <c r="O107" s="135">
        <f>INDEX('Master List'!$A$3:$AW$1063,MATCH('Print List'!$A107,Statement_No,0),MATCH('Print List'!O$2,'Master List'!$A$2:$AW$2,0))</f>
        <v>0</v>
      </c>
      <c r="P107" s="135">
        <f>INDEX('Master List'!$A$3:$AW$1063,MATCH('Print List'!$A107,Statement_No,0),MATCH('Print List'!P$2,'Master List'!$A$2:$AW$2,0))</f>
        <v>0</v>
      </c>
      <c r="Q107" s="135">
        <f>INDEX('Master List'!$A$3:$AW$1063,MATCH('Print List'!$A107,Statement_No,0),MATCH('Print List'!Q$2,'Master List'!$A$2:$AW$2,0))</f>
        <v>0</v>
      </c>
      <c r="R107" s="135">
        <f>INDEX('Master List'!$A$3:$AW$1063,MATCH('Print List'!$A107,Statement_No,0),MATCH('Print List'!R$2,'Master List'!$A$2:$AW$2,0))</f>
        <v>0</v>
      </c>
      <c r="S107" s="135">
        <f>INDEX('Master List'!$A$3:$AW$1063,MATCH('Print List'!$A107,Statement_No,0),MATCH('Print List'!S$2,'Master List'!$A$2:$AW$2,0))</f>
        <v>0</v>
      </c>
      <c r="T107" s="135" t="str">
        <f>INDEX('Master List'!$A$3:$AW$1063,MATCH('Print List'!$A107,Statement_No,0),MATCH('Print List'!T$2,'Master List'!$A$2:$AW$2,0))</f>
        <v>R1</v>
      </c>
      <c r="U107" s="135" t="str">
        <f>INDEX('Master List'!$A$3:$AW$1063,MATCH('Print List'!$A107,Statement_No,0),MATCH('Print List'!U$2,'Master List'!$A$2:$AW$2,0))</f>
        <v>P1</v>
      </c>
    </row>
    <row r="108" spans="1:21" s="16" customFormat="1" ht="30" x14ac:dyDescent="0.25">
      <c r="A108" s="135" t="s">
        <v>537</v>
      </c>
      <c r="B108" s="135" t="str">
        <f>INDEX('Master List'!$A$3:$AW$1063,MATCH('Print List'!$A108,Statement_No,0),MATCH('Print List'!B$2,'Master List'!$A$2:$AW$2,0))</f>
        <v>RICHARD L JENNINGS</v>
      </c>
      <c r="C108" s="135" t="str">
        <f>INDEX('Master List'!$A$3:$AW$1063,MATCH('Print List'!$A108,Statement_No,0),MATCH('Print List'!C$2,'Master List'!$A$2:$AW$2,0))</f>
        <v>N</v>
      </c>
      <c r="D108" s="135">
        <f>INDEX('Master List'!$A$3:$AW$1063,MATCH('Print List'!$A108,Statement_No,0),MATCH('Print List'!D$2,'Master List'!$A$2:$AW$2,0))</f>
        <v>4590</v>
      </c>
      <c r="E108" s="135">
        <f>INDEX('Master List'!$A$3:$AW$1063,MATCH('Print List'!$A108,Statement_No,0),MATCH('Print List'!E$2,'Master List'!$A$2:$AW$2,0))</f>
        <v>2100</v>
      </c>
      <c r="F108" s="135" t="str">
        <f>INDEX('Master List'!$A$3:$AW$1063,MATCH('Print List'!$A108,Statement_No,0),MATCH('Print List'!F$2,'Master List'!$A$2:$AW$2,0))</f>
        <v>Yes</v>
      </c>
      <c r="G108" s="135" t="str">
        <f>INDEX('Master List'!$A$3:$AW$1063,MATCH('Print List'!$A108,Statement_No,0),MATCH('Print List'!G$2,'Master List'!$A$2:$AW$2,0))</f>
        <v>Pit River</v>
      </c>
      <c r="H108" s="135" t="str">
        <f>INDEX('Master List'!$A$3:$AW$1063,MATCH('Print List'!$A108,Statement_No,0),MATCH('Print List'!H$2,'Master List'!$A$2:$AW$2,0))</f>
        <v>Modoc</v>
      </c>
      <c r="I108" s="135" t="str">
        <f>INDEX('Master List'!$A$3:$AW$1063,MATCH('Print List'!$A108,Statement_No,0),MATCH('Print List'!I$2,'Master List'!$A$2:$AW$2,0))</f>
        <v>R1</v>
      </c>
      <c r="J108" s="135" t="str">
        <f>INDEX('Master List'!$A$3:$AW$1063,MATCH('Print List'!$A108,Statement_No,0),MATCH('Print List'!J$2,'Master List'!$A$2:$AW$2,0))</f>
        <v>POU was not specified. ParcelQuest was inconclusive and diverter did not submit a patent map or chain of title</v>
      </c>
      <c r="K108" s="135" t="str">
        <f>INDEX('Master List'!$A$3:$AW$1063,MATCH('Print List'!$A108,Statement_No,0),MATCH('Print List'!K$2,'Master List'!$A$2:$AW$2,0))</f>
        <v>Yes</v>
      </c>
      <c r="L108" s="135" t="str">
        <f>INDEX('Master List'!$A$3:$AW$1063,MATCH('Print List'!$A108,Statement_No,0),MATCH('Print List'!L$2,'Master List'!$A$2:$AW$2,0))</f>
        <v>N/A</v>
      </c>
      <c r="M108" s="135" t="str">
        <f>INDEX('Master List'!$A$3:$AW$1063,MATCH('Print List'!$A108,Statement_No,0),MATCH('Print List'!M$2,'Master List'!$A$2:$AW$2,0))</f>
        <v>P1</v>
      </c>
      <c r="N108" s="135" t="str">
        <f>INDEX('Master List'!$A$3:$AW$1063,MATCH('Print List'!$A108,Statement_No,0),MATCH('Print List'!N$2,'Master List'!$A$2:$AW$2,0))</f>
        <v>ISWDU states first year of use at diversion site as pre-1914</v>
      </c>
      <c r="O108" s="135">
        <f>INDEX('Master List'!$A$3:$AW$1063,MATCH('Print List'!$A108,Statement_No,0),MATCH('Print List'!O$2,'Master List'!$A$2:$AW$2,0))</f>
        <v>0</v>
      </c>
      <c r="P108" s="135">
        <f>INDEX('Master List'!$A$3:$AW$1063,MATCH('Print List'!$A108,Statement_No,0),MATCH('Print List'!P$2,'Master List'!$A$2:$AW$2,0))</f>
        <v>0</v>
      </c>
      <c r="Q108" s="135">
        <f>INDEX('Master List'!$A$3:$AW$1063,MATCH('Print List'!$A108,Statement_No,0),MATCH('Print List'!Q$2,'Master List'!$A$2:$AW$2,0))</f>
        <v>0</v>
      </c>
      <c r="R108" s="135">
        <f>INDEX('Master List'!$A$3:$AW$1063,MATCH('Print List'!$A108,Statement_No,0),MATCH('Print List'!R$2,'Master List'!$A$2:$AW$2,0))</f>
        <v>0</v>
      </c>
      <c r="S108" s="135">
        <f>INDEX('Master List'!$A$3:$AW$1063,MATCH('Print List'!$A108,Statement_No,0),MATCH('Print List'!S$2,'Master List'!$A$2:$AW$2,0))</f>
        <v>0</v>
      </c>
      <c r="T108" s="135" t="str">
        <f>INDEX('Master List'!$A$3:$AW$1063,MATCH('Print List'!$A108,Statement_No,0),MATCH('Print List'!T$2,'Master List'!$A$2:$AW$2,0))</f>
        <v>R1</v>
      </c>
      <c r="U108" s="135" t="str">
        <f>INDEX('Master List'!$A$3:$AW$1063,MATCH('Print List'!$A108,Statement_No,0),MATCH('Print List'!U$2,'Master List'!$A$2:$AW$2,0))</f>
        <v>P1</v>
      </c>
    </row>
    <row r="109" spans="1:21" s="16" customFormat="1" ht="60" x14ac:dyDescent="0.25">
      <c r="A109" s="135" t="s">
        <v>539</v>
      </c>
      <c r="B109" s="135" t="str">
        <f>INDEX('Master List'!$A$3:$AW$1063,MATCH('Print List'!$A109,Statement_No,0),MATCH('Print List'!B$2,'Master List'!$A$2:$AW$2,0))</f>
        <v>CITY OF SACRAMENTO</v>
      </c>
      <c r="C109" s="135" t="str">
        <f>INDEX('Master List'!$A$3:$AW$1063,MATCH('Print List'!$A109,Statement_No,0),MATCH('Print List'!C$2,'Master List'!$A$2:$AW$2,0))</f>
        <v>N</v>
      </c>
      <c r="D109" s="135">
        <f>INDEX('Master List'!$A$3:$AW$1063,MATCH('Print List'!$A109,Statement_No,0),MATCH('Print List'!D$2,'Master List'!$A$2:$AW$2,0))</f>
        <v>18566.625</v>
      </c>
      <c r="E109" s="135">
        <f>INDEX('Master List'!$A$3:$AW$1063,MATCH('Print List'!$A109,Statement_No,0),MATCH('Print List'!E$2,'Master List'!$A$2:$AW$2,0))</f>
        <v>0</v>
      </c>
      <c r="F109" s="135" t="str">
        <f>INDEX('Master List'!$A$3:$AW$1063,MATCH('Print List'!$A109,Statement_No,0),MATCH('Print List'!F$2,'Master List'!$A$2:$AW$2,0))</f>
        <v>No</v>
      </c>
      <c r="G109" s="135" t="str">
        <f>INDEX('Master List'!$A$3:$AW$1063,MATCH('Print List'!$A109,Statement_No,0),MATCH('Print List'!G$2,'Master List'!$A$2:$AW$2,0))</f>
        <v>SACRAMENTO RIVER</v>
      </c>
      <c r="H109" s="135" t="str">
        <f>INDEX('Master List'!$A$3:$AW$1063,MATCH('Print List'!$A109,Statement_No,0),MATCH('Print List'!H$2,'Master List'!$A$2:$AW$2,0))</f>
        <v>Sacramento</v>
      </c>
      <c r="I109" s="135" t="str">
        <f>INDEX('Master List'!$A$3:$AW$1063,MATCH('Print List'!$A109,Statement_No,0),MATCH('Print List'!I$2,'Master List'!$A$2:$AW$2,0))</f>
        <v>N/A</v>
      </c>
      <c r="J109" s="135">
        <f>INDEX('Master List'!$A$3:$AW$1063,MATCH('Print List'!$A109,Statement_No,0),MATCH('Print List'!J$2,'Master List'!$A$2:$AW$2,0))</f>
        <v>0</v>
      </c>
      <c r="K109" s="135" t="str">
        <f>INDEX('Master List'!$A$3:$AW$1063,MATCH('Print List'!$A109,Statement_No,0),MATCH('Print List'!K$2,'Master List'!$A$2:$AW$2,0))</f>
        <v>Yes</v>
      </c>
      <c r="L109" s="135" t="str">
        <f>INDEX('Master List'!$A$3:$AW$1063,MATCH('Print List'!$A109,Statement_No,0),MATCH('Print List'!L$2,'Master List'!$A$2:$AW$2,0))</f>
        <v>N/A</v>
      </c>
      <c r="M109" s="135" t="str">
        <f>INDEX('Master List'!$A$3:$AW$1063,MATCH('Print List'!$A109,Statement_No,0),MATCH('Print List'!M$2,'Master List'!$A$2:$AW$2,0))</f>
        <v>P3</v>
      </c>
      <c r="N109" s="135" t="str">
        <f>INDEX('Master List'!$A$3:$AW$1063,MATCH('Print List'!$A109,Statement_No,0),MATCH('Print List'!N$2,'Master List'!$A$2:$AW$2,0))</f>
        <v>Appropriative Rights given, but dated in 1922. However, preceding letter provides information detailing use of water since 1854</v>
      </c>
      <c r="O109" s="135">
        <f>INDEX('Master List'!$A$3:$AW$1063,MATCH('Print List'!$A109,Statement_No,0),MATCH('Print List'!O$2,'Master List'!$A$2:$AW$2,0))</f>
        <v>0</v>
      </c>
      <c r="P109" s="135">
        <f>INDEX('Master List'!$A$3:$AW$1063,MATCH('Print List'!$A109,Statement_No,0),MATCH('Print List'!P$2,'Master List'!$A$2:$AW$2,0))</f>
        <v>0</v>
      </c>
      <c r="Q109" s="135">
        <f>INDEX('Master List'!$A$3:$AW$1063,MATCH('Print List'!$A109,Statement_No,0),MATCH('Print List'!Q$2,'Master List'!$A$2:$AW$2,0))</f>
        <v>0</v>
      </c>
      <c r="R109" s="135">
        <f>INDEX('Master List'!$A$3:$AW$1063,MATCH('Print List'!$A109,Statement_No,0),MATCH('Print List'!R$2,'Master List'!$A$2:$AW$2,0))</f>
        <v>0</v>
      </c>
      <c r="S109" s="135">
        <f>INDEX('Master List'!$A$3:$AW$1063,MATCH('Print List'!$A109,Statement_No,0),MATCH('Print List'!S$2,'Master List'!$A$2:$AW$2,0))</f>
        <v>0</v>
      </c>
      <c r="T109" s="135" t="str">
        <f>INDEX('Master List'!$A$3:$AW$1063,MATCH('Print List'!$A109,Statement_No,0),MATCH('Print List'!T$2,'Master List'!$A$2:$AW$2,0))</f>
        <v>N/A</v>
      </c>
      <c r="U109" s="135" t="str">
        <f>INDEX('Master List'!$A$3:$AW$1063,MATCH('Print List'!$A109,Statement_No,0),MATCH('Print List'!U$2,'Master List'!$A$2:$AW$2,0))</f>
        <v>P3</v>
      </c>
    </row>
    <row r="110" spans="1:21" s="16" customFormat="1" ht="30" x14ac:dyDescent="0.25">
      <c r="A110" s="135" t="s">
        <v>541</v>
      </c>
      <c r="B110" s="135" t="str">
        <f>INDEX('Master List'!$A$3:$AW$1063,MATCH('Print List'!$A110,Statement_No,0),MATCH('Print List'!B$2,'Master List'!$A$2:$AW$2,0))</f>
        <v>ARCH J CAMPBELL</v>
      </c>
      <c r="C110" s="135" t="str">
        <f>INDEX('Master List'!$A$3:$AW$1063,MATCH('Print List'!$A110,Statement_No,0),MATCH('Print List'!C$2,'Master List'!$A$2:$AW$2,0))</f>
        <v>N</v>
      </c>
      <c r="D110" s="135">
        <f>INDEX('Master List'!$A$3:$AW$1063,MATCH('Print List'!$A110,Statement_No,0),MATCH('Print List'!D$2,'Master List'!$A$2:$AW$2,0))</f>
        <v>4987.8750000000009</v>
      </c>
      <c r="E110" s="135">
        <f>INDEX('Master List'!$A$3:$AW$1063,MATCH('Print List'!$A110,Statement_No,0),MATCH('Print List'!E$2,'Master List'!$A$2:$AW$2,0))</f>
        <v>0</v>
      </c>
      <c r="F110" s="135" t="str">
        <f>INDEX('Master List'!$A$3:$AW$1063,MATCH('Print List'!$A110,Statement_No,0),MATCH('Print List'!F$2,'Master List'!$A$2:$AW$2,0))</f>
        <v>Yes</v>
      </c>
      <c r="G110" s="135" t="str">
        <f>INDEX('Master List'!$A$3:$AW$1063,MATCH('Print List'!$A110,Statement_No,0),MATCH('Print List'!G$2,'Master List'!$A$2:$AW$2,0))</f>
        <v>R D 2047</v>
      </c>
      <c r="H110" s="135" t="str">
        <f>INDEX('Master List'!$A$3:$AW$1063,MATCH('Print List'!$A110,Statement_No,0),MATCH('Print List'!H$2,'Master List'!$A$2:$AW$2,0))</f>
        <v>Colusa</v>
      </c>
      <c r="I110" s="135" t="str">
        <f>INDEX('Master List'!$A$3:$AW$1063,MATCH('Print List'!$A110,Statement_No,0),MATCH('Print List'!I$2,'Master List'!$A$2:$AW$2,0))</f>
        <v>R2</v>
      </c>
      <c r="J110" s="135" t="str">
        <f>INDEX('Master List'!$A$3:$AW$1063,MATCH('Print List'!$A110,Statement_No,0),MATCH('Print List'!J$2,'Master List'!$A$2:$AW$2,0))</f>
        <v>POU APN 015-050-009-000 appears separated from the POD. POU does not appear riparian.</v>
      </c>
      <c r="K110" s="135" t="str">
        <f>INDEX('Master List'!$A$3:$AW$1063,MATCH('Print List'!$A110,Statement_No,0),MATCH('Print List'!K$2,'Master List'!$A$2:$AW$2,0))</f>
        <v>Yes</v>
      </c>
      <c r="L110" s="135" t="str">
        <f>INDEX('Master List'!$A$3:$AW$1063,MATCH('Print List'!$A110,Statement_No,0),MATCH('Print List'!L$2,'Master List'!$A$2:$AW$2,0))</f>
        <v>N/A</v>
      </c>
      <c r="M110" s="135" t="str">
        <f>INDEX('Master List'!$A$3:$AW$1063,MATCH('Print List'!$A110,Statement_No,0),MATCH('Print List'!M$2,'Master List'!$A$2:$AW$2,0))</f>
        <v>P1</v>
      </c>
      <c r="N110" s="135" t="str">
        <f>INDEX('Master List'!$A$3:$AW$1063,MATCH('Print List'!$A110,Statement_No,0),MATCH('Print List'!N$2,'Master List'!$A$2:$AW$2,0))</f>
        <v>More information needed</v>
      </c>
      <c r="O110" s="135">
        <f>INDEX('Master List'!$A$3:$AW$1063,MATCH('Print List'!$A110,Statement_No,0),MATCH('Print List'!O$2,'Master List'!$A$2:$AW$2,0))</f>
        <v>0</v>
      </c>
      <c r="P110" s="135">
        <f>INDEX('Master List'!$A$3:$AW$1063,MATCH('Print List'!$A110,Statement_No,0),MATCH('Print List'!P$2,'Master List'!$A$2:$AW$2,0))</f>
        <v>0</v>
      </c>
      <c r="Q110" s="135">
        <f>INDEX('Master List'!$A$3:$AW$1063,MATCH('Print List'!$A110,Statement_No,0),MATCH('Print List'!Q$2,'Master List'!$A$2:$AW$2,0))</f>
        <v>0</v>
      </c>
      <c r="R110" s="135">
        <f>INDEX('Master List'!$A$3:$AW$1063,MATCH('Print List'!$A110,Statement_No,0),MATCH('Print List'!R$2,'Master List'!$A$2:$AW$2,0))</f>
        <v>0</v>
      </c>
      <c r="S110" s="135">
        <f>INDEX('Master List'!$A$3:$AW$1063,MATCH('Print List'!$A110,Statement_No,0),MATCH('Print List'!S$2,'Master List'!$A$2:$AW$2,0))</f>
        <v>0</v>
      </c>
      <c r="T110" s="135" t="str">
        <f>INDEX('Master List'!$A$3:$AW$1063,MATCH('Print List'!$A110,Statement_No,0),MATCH('Print List'!T$2,'Master List'!$A$2:$AW$2,0))</f>
        <v>R2</v>
      </c>
      <c r="U110" s="135" t="str">
        <f>INDEX('Master List'!$A$3:$AW$1063,MATCH('Print List'!$A110,Statement_No,0),MATCH('Print List'!U$2,'Master List'!$A$2:$AW$2,0))</f>
        <v>P1</v>
      </c>
    </row>
    <row r="111" spans="1:21" s="16" customFormat="1" ht="30" x14ac:dyDescent="0.25">
      <c r="A111" s="135" t="s">
        <v>546</v>
      </c>
      <c r="B111" s="135" t="str">
        <f>INDEX('Master List'!$A$3:$AW$1063,MATCH('Print List'!$A111,Statement_No,0),MATCH('Print List'!B$2,'Master List'!$A$2:$AW$2,0))</f>
        <v>YOLO COUNTY F C &amp; W C DISTRICT</v>
      </c>
      <c r="C111" s="135" t="str">
        <f>INDEX('Master List'!$A$3:$AW$1063,MATCH('Print List'!$A111,Statement_No,0),MATCH('Print List'!C$2,'Master List'!$A$2:$AW$2,0))</f>
        <v>N</v>
      </c>
      <c r="D111" s="135">
        <f>INDEX('Master List'!$A$3:$AW$1063,MATCH('Print List'!$A111,Statement_No,0),MATCH('Print List'!D$2,'Master List'!$A$2:$AW$2,0))</f>
        <v>15818.999999999998</v>
      </c>
      <c r="E111" s="135">
        <f>INDEX('Master List'!$A$3:$AW$1063,MATCH('Print List'!$A111,Statement_No,0),MATCH('Print List'!E$2,'Master List'!$A$2:$AW$2,0))</f>
        <v>363759.7</v>
      </c>
      <c r="F111" s="135" t="str">
        <f>INDEX('Master List'!$A$3:$AW$1063,MATCH('Print List'!$A111,Statement_No,0),MATCH('Print List'!F$2,'Master List'!$A$2:$AW$2,0))</f>
        <v>Yes</v>
      </c>
      <c r="G111" s="135" t="str">
        <f>INDEX('Master List'!$A$3:$AW$1063,MATCH('Print List'!$A111,Statement_No,0),MATCH('Print List'!G$2,'Master List'!$A$2:$AW$2,0))</f>
        <v>CACHE CREEK</v>
      </c>
      <c r="H111" s="135" t="str">
        <f>INDEX('Master List'!$A$3:$AW$1063,MATCH('Print List'!$A111,Statement_No,0),MATCH('Print List'!H$2,'Master List'!$A$2:$AW$2,0))</f>
        <v>Lake</v>
      </c>
      <c r="I111" s="135" t="str">
        <f>INDEX('Master List'!$A$3:$AW$1063,MATCH('Print List'!$A111,Statement_No,0),MATCH('Print List'!I$2,'Master List'!$A$2:$AW$2,0))</f>
        <v>R1</v>
      </c>
      <c r="J111" s="135" t="str">
        <f>INDEX('Master List'!$A$3:$AW$1063,MATCH('Print List'!$A111,Statement_No,0),MATCH('Print List'!J$2,'Master List'!$A$2:$AW$2,0))</f>
        <v>No information supplied</v>
      </c>
      <c r="K111" s="135" t="str">
        <f>INDEX('Master List'!$A$3:$AW$1063,MATCH('Print List'!$A111,Statement_No,0),MATCH('Print List'!K$2,'Master List'!$A$2:$AW$2,0))</f>
        <v>Yes</v>
      </c>
      <c r="L111" s="135" t="str">
        <f>INDEX('Master List'!$A$3:$AW$1063,MATCH('Print List'!$A111,Statement_No,0),MATCH('Print List'!L$2,'Master List'!$A$2:$AW$2,0))</f>
        <v>N/A</v>
      </c>
      <c r="M111" s="135" t="str">
        <f>INDEX('Master List'!$A$3:$AW$1063,MATCH('Print List'!$A111,Statement_No,0),MATCH('Print List'!M$2,'Master List'!$A$2:$AW$2,0))</f>
        <v>P3</v>
      </c>
      <c r="N111" s="135" t="str">
        <f>INDEX('Master List'!$A$3:$AW$1063,MATCH('Print List'!$A111,Statement_No,0),MATCH('Print List'!N$2,'Master List'!$A$2:$AW$2,0))</f>
        <v xml:space="preserve">Notice of Appropriation is Pre-1914. Use and quantities are defined. </v>
      </c>
      <c r="O111" s="135">
        <f>INDEX('Master List'!$A$3:$AW$1063,MATCH('Print List'!$A111,Statement_No,0),MATCH('Print List'!O$2,'Master List'!$A$2:$AW$2,0))</f>
        <v>0</v>
      </c>
      <c r="P111" s="135">
        <f>INDEX('Master List'!$A$3:$AW$1063,MATCH('Print List'!$A111,Statement_No,0),MATCH('Print List'!P$2,'Master List'!$A$2:$AW$2,0))</f>
        <v>0</v>
      </c>
      <c r="Q111" s="135">
        <f>INDEX('Master List'!$A$3:$AW$1063,MATCH('Print List'!$A111,Statement_No,0),MATCH('Print List'!Q$2,'Master List'!$A$2:$AW$2,0))</f>
        <v>0</v>
      </c>
      <c r="R111" s="135">
        <f>INDEX('Master List'!$A$3:$AW$1063,MATCH('Print List'!$A111,Statement_No,0),MATCH('Print List'!R$2,'Master List'!$A$2:$AW$2,0))</f>
        <v>0</v>
      </c>
      <c r="S111" s="135">
        <f>INDEX('Master List'!$A$3:$AW$1063,MATCH('Print List'!$A111,Statement_No,0),MATCH('Print List'!S$2,'Master List'!$A$2:$AW$2,0))</f>
        <v>0</v>
      </c>
      <c r="T111" s="135" t="str">
        <f>INDEX('Master List'!$A$3:$AW$1063,MATCH('Print List'!$A111,Statement_No,0),MATCH('Print List'!T$2,'Master List'!$A$2:$AW$2,0))</f>
        <v>R1</v>
      </c>
      <c r="U111" s="135" t="str">
        <f>INDEX('Master List'!$A$3:$AW$1063,MATCH('Print List'!$A111,Statement_No,0),MATCH('Print List'!U$2,'Master List'!$A$2:$AW$2,0))</f>
        <v>P3</v>
      </c>
    </row>
    <row r="112" spans="1:21" s="16" customFormat="1" ht="30" x14ac:dyDescent="0.25">
      <c r="A112" s="136" t="s">
        <v>553</v>
      </c>
      <c r="B112" s="135" t="str">
        <f>INDEX('Master List'!$A$3:$AW$1063,MATCH('Print List'!$A112,Statement_No,0),MATCH('Print List'!B$2,'Master List'!$A$2:$AW$2,0))</f>
        <v>ODYSSEUS FARMS</v>
      </c>
      <c r="C112" s="135" t="str">
        <f>INDEX('Master List'!$A$3:$AW$1063,MATCH('Print List'!$A112,Statement_No,0),MATCH('Print List'!C$2,'Master List'!$A$2:$AW$2,0))</f>
        <v>N</v>
      </c>
      <c r="D112" s="135">
        <f>INDEX('Master List'!$A$3:$AW$1063,MATCH('Print List'!$A112,Statement_No,0),MATCH('Print List'!D$2,'Master List'!$A$2:$AW$2,0))</f>
        <v>4600</v>
      </c>
      <c r="E112" s="135">
        <f>INDEX('Master List'!$A$3:$AW$1063,MATCH('Print List'!$A112,Statement_No,0),MATCH('Print List'!E$2,'Master List'!$A$2:$AW$2,0))</f>
        <v>0</v>
      </c>
      <c r="F112" s="135" t="str">
        <f>INDEX('Master List'!$A$3:$AW$1063,MATCH('Print List'!$A112,Statement_No,0),MATCH('Print List'!F$2,'Master List'!$A$2:$AW$2,0))</f>
        <v>Yes</v>
      </c>
      <c r="G112" s="135" t="str">
        <f>INDEX('Master List'!$A$3:$AW$1063,MATCH('Print List'!$A112,Statement_No,0),MATCH('Print List'!G$2,'Master List'!$A$2:$AW$2,0))</f>
        <v>Feather River</v>
      </c>
      <c r="H112" s="135" t="str">
        <f>INDEX('Master List'!$A$3:$AW$1063,MATCH('Print List'!$A112,Statement_No,0),MATCH('Print List'!H$2,'Master List'!$A$2:$AW$2,0))</f>
        <v>Sutter</v>
      </c>
      <c r="I112" s="135" t="str">
        <f>INDEX('Master List'!$A$3:$AW$1063,MATCH('Print List'!$A112,Statement_No,0),MATCH('Print List'!I$2,'Master List'!$A$2:$AW$2,0))</f>
        <v>R3</v>
      </c>
      <c r="J112" s="135" t="str">
        <f>INDEX('Master List'!$A$3:$AW$1063,MATCH('Print List'!$A112,Statement_No,0),MATCH('Print List'!J$2,'Master List'!$A$2:$AW$2,0))</f>
        <v>This property was all on the Feather River before construction of the setback levee</v>
      </c>
      <c r="K112" s="135" t="str">
        <f>INDEX('Master List'!$A$3:$AW$1063,MATCH('Print List'!$A112,Statement_No,0),MATCH('Print List'!K$2,'Master List'!$A$2:$AW$2,0))</f>
        <v>No</v>
      </c>
      <c r="L112" s="135" t="str">
        <f>INDEX('Master List'!$A$3:$AW$1063,MATCH('Print List'!$A112,Statement_No,0),MATCH('Print List'!L$2,'Master List'!$A$2:$AW$2,0))</f>
        <v>N/A</v>
      </c>
      <c r="M112" s="135" t="str">
        <f>INDEX('Master List'!$A$3:$AW$1063,MATCH('Print List'!$A112,Statement_No,0),MATCH('Print List'!M$2,'Master List'!$A$2:$AW$2,0))</f>
        <v>N/A</v>
      </c>
      <c r="N112" s="135" t="str">
        <f>INDEX('Master List'!$A$3:$AW$1063,MATCH('Print List'!$A112,Statement_No,0),MATCH('Print List'!N$2,'Master List'!$A$2:$AW$2,0))</f>
        <v>N/A</v>
      </c>
      <c r="O112" s="135">
        <f>INDEX('Master List'!$A$3:$AW$1063,MATCH('Print List'!$A112,Statement_No,0),MATCH('Print List'!O$2,'Master List'!$A$2:$AW$2,0))</f>
        <v>0</v>
      </c>
      <c r="P112" s="135">
        <f>INDEX('Master List'!$A$3:$AW$1063,MATCH('Print List'!$A112,Statement_No,0),MATCH('Print List'!P$2,'Master List'!$A$2:$AW$2,0))</f>
        <v>0</v>
      </c>
      <c r="Q112" s="135">
        <f>INDEX('Master List'!$A$3:$AW$1063,MATCH('Print List'!$A112,Statement_No,0),MATCH('Print List'!Q$2,'Master List'!$A$2:$AW$2,0))</f>
        <v>0</v>
      </c>
      <c r="R112" s="135">
        <f>INDEX('Master List'!$A$3:$AW$1063,MATCH('Print List'!$A112,Statement_No,0),MATCH('Print List'!R$2,'Master List'!$A$2:$AW$2,0))</f>
        <v>0</v>
      </c>
      <c r="S112" s="135">
        <f>INDEX('Master List'!$A$3:$AW$1063,MATCH('Print List'!$A112,Statement_No,0),MATCH('Print List'!S$2,'Master List'!$A$2:$AW$2,0))</f>
        <v>0</v>
      </c>
      <c r="T112" s="135" t="str">
        <f>INDEX('Master List'!$A$3:$AW$1063,MATCH('Print List'!$A112,Statement_No,0),MATCH('Print List'!T$2,'Master List'!$A$2:$AW$2,0))</f>
        <v>R3</v>
      </c>
      <c r="U112" s="135" t="str">
        <f>INDEX('Master List'!$A$3:$AW$1063,MATCH('Print List'!$A112,Statement_No,0),MATCH('Print List'!U$2,'Master List'!$A$2:$AW$2,0))</f>
        <v>N/A</v>
      </c>
    </row>
    <row r="113" spans="1:21" s="16" customFormat="1" ht="75" x14ac:dyDescent="0.25">
      <c r="A113" s="135" t="s">
        <v>558</v>
      </c>
      <c r="B113" s="135" t="str">
        <f>INDEX('Master List'!$A$3:$AW$1063,MATCH('Print List'!$A113,Statement_No,0),MATCH('Print List'!B$2,'Master List'!$A$2:$AW$2,0))</f>
        <v>JOHN H KAUTZ</v>
      </c>
      <c r="C113" s="135" t="str">
        <f>INDEX('Master List'!$A$3:$AW$1063,MATCH('Print List'!$A113,Statement_No,0),MATCH('Print List'!C$2,'Master List'!$A$2:$AW$2,0))</f>
        <v>N</v>
      </c>
      <c r="D113" s="135">
        <f>INDEX('Master List'!$A$3:$AW$1063,MATCH('Print List'!$A113,Statement_No,0),MATCH('Print List'!D$2,'Master List'!$A$2:$AW$2,0))</f>
        <v>6600</v>
      </c>
      <c r="E113" s="135">
        <f>INDEX('Master List'!$A$3:$AW$1063,MATCH('Print List'!$A113,Statement_No,0),MATCH('Print List'!E$2,'Master List'!$A$2:$AW$2,0))</f>
        <v>0</v>
      </c>
      <c r="F113" s="135" t="str">
        <f>INDEX('Master List'!$A$3:$AW$1063,MATCH('Print List'!$A113,Statement_No,0),MATCH('Print List'!F$2,'Master List'!$A$2:$AW$2,0))</f>
        <v>Yes</v>
      </c>
      <c r="G113" s="135" t="str">
        <f>INDEX('Master List'!$A$3:$AW$1063,MATCH('Print List'!$A113,Statement_No,0),MATCH('Print List'!G$2,'Master List'!$A$2:$AW$2,0))</f>
        <v>Cosumnes River</v>
      </c>
      <c r="H113" s="135" t="str">
        <f>INDEX('Master List'!$A$3:$AW$1063,MATCH('Print List'!$A113,Statement_No,0),MATCH('Print List'!H$2,'Master List'!$A$2:$AW$2,0))</f>
        <v>Sacramento</v>
      </c>
      <c r="I113" s="135" t="str">
        <f>INDEX('Master List'!$A$3:$AW$1063,MATCH('Print List'!$A113,Statement_No,0),MATCH('Print List'!I$2,'Master List'!$A$2:$AW$2,0))</f>
        <v>R1</v>
      </c>
      <c r="J113" s="135" t="str">
        <f>INDEX('Master List'!$A$3:$AW$1063,MATCH('Print List'!$A113,Statement_No,0),MATCH('Print List'!J$2,'Master List'!$A$2:$AW$2,0))</f>
        <v>There are multiple parcels within the place of use, each abutting the watercourse. However, the entire place of use is located on an area that does not have a mapped patent, so we don’t know whether the POU is located entirely on riparian patents</v>
      </c>
      <c r="K113" s="135" t="str">
        <f>INDEX('Master List'!$A$3:$AW$1063,MATCH('Print List'!$A113,Statement_No,0),MATCH('Print List'!K$2,'Master List'!$A$2:$AW$2,0))</f>
        <v>No</v>
      </c>
      <c r="L113" s="135" t="str">
        <f>INDEX('Master List'!$A$3:$AW$1063,MATCH('Print List'!$A113,Statement_No,0),MATCH('Print List'!L$2,'Master List'!$A$2:$AW$2,0))</f>
        <v>N/A</v>
      </c>
      <c r="M113" s="135" t="str">
        <f>INDEX('Master List'!$A$3:$AW$1063,MATCH('Print List'!$A113,Statement_No,0),MATCH('Print List'!M$2,'Master List'!$A$2:$AW$2,0))</f>
        <v>N/A</v>
      </c>
      <c r="N113" s="135" t="str">
        <f>INDEX('Master List'!$A$3:$AW$1063,MATCH('Print List'!$A113,Statement_No,0),MATCH('Print List'!N$2,'Master List'!$A$2:$AW$2,0))</f>
        <v>N/A</v>
      </c>
      <c r="O113" s="135">
        <f>INDEX('Master List'!$A$3:$AW$1063,MATCH('Print List'!$A113,Statement_No,0),MATCH('Print List'!O$2,'Master List'!$A$2:$AW$2,0))</f>
        <v>0</v>
      </c>
      <c r="P113" s="135">
        <f>INDEX('Master List'!$A$3:$AW$1063,MATCH('Print List'!$A113,Statement_No,0),MATCH('Print List'!P$2,'Master List'!$A$2:$AW$2,0))</f>
        <v>0</v>
      </c>
      <c r="Q113" s="135">
        <f>INDEX('Master List'!$A$3:$AW$1063,MATCH('Print List'!$A113,Statement_No,0),MATCH('Print List'!Q$2,'Master List'!$A$2:$AW$2,0))</f>
        <v>0</v>
      </c>
      <c r="R113" s="135">
        <f>INDEX('Master List'!$A$3:$AW$1063,MATCH('Print List'!$A113,Statement_No,0),MATCH('Print List'!R$2,'Master List'!$A$2:$AW$2,0))</f>
        <v>0</v>
      </c>
      <c r="S113" s="135">
        <f>INDEX('Master List'!$A$3:$AW$1063,MATCH('Print List'!$A113,Statement_No,0),MATCH('Print List'!S$2,'Master List'!$A$2:$AW$2,0))</f>
        <v>0</v>
      </c>
      <c r="T113" s="135" t="str">
        <f>INDEX('Master List'!$A$3:$AW$1063,MATCH('Print List'!$A113,Statement_No,0),MATCH('Print List'!T$2,'Master List'!$A$2:$AW$2,0))</f>
        <v>R1</v>
      </c>
      <c r="U113" s="135" t="str">
        <f>INDEX('Master List'!$A$3:$AW$1063,MATCH('Print List'!$A113,Statement_No,0),MATCH('Print List'!U$2,'Master List'!$A$2:$AW$2,0))</f>
        <v>N/A</v>
      </c>
    </row>
    <row r="114" spans="1:21" s="16" customFormat="1" ht="240" x14ac:dyDescent="0.25">
      <c r="A114" s="135" t="s">
        <v>564</v>
      </c>
      <c r="B114" s="135" t="str">
        <f>INDEX('Master List'!$A$3:$AW$1063,MATCH('Print List'!$A114,Statement_No,0),MATCH('Print List'!B$2,'Master List'!$A$2:$AW$2,0))</f>
        <v>SILVERADO PREMIUM PROPERTIES LLC</v>
      </c>
      <c r="C114" s="135" t="str">
        <f>INDEX('Master List'!$A$3:$AW$1063,MATCH('Print List'!$A114,Statement_No,0),MATCH('Print List'!C$2,'Master List'!$A$2:$AW$2,0))</f>
        <v>Y</v>
      </c>
      <c r="D114" s="135">
        <f>INDEX('Master List'!$A$3:$AW$1063,MATCH('Print List'!$A114,Statement_No,0),MATCH('Print List'!D$2,'Master List'!$A$2:$AW$2,0))</f>
        <v>292.56666666666666</v>
      </c>
      <c r="E114" s="135">
        <f>INDEX('Master List'!$A$3:$AW$1063,MATCH('Print List'!$A114,Statement_No,0),MATCH('Print List'!E$2,'Master List'!$A$2:$AW$2,0))</f>
        <v>347.2</v>
      </c>
      <c r="F114" s="135" t="str">
        <f>INDEX('Master List'!$A$3:$AW$1063,MATCH('Print List'!$A114,Statement_No,0),MATCH('Print List'!F$2,'Master List'!$A$2:$AW$2,0))</f>
        <v>Yes</v>
      </c>
      <c r="G114" s="135" t="str">
        <f>INDEX('Master List'!$A$3:$AW$1063,MATCH('Print List'!$A114,Statement_No,0),MATCH('Print List'!G$2,'Master List'!$A$2:$AW$2,0))</f>
        <v>ELK SLOUGH</v>
      </c>
      <c r="H114" s="135" t="str">
        <f>INDEX('Master List'!$A$3:$AW$1063,MATCH('Print List'!$A114,Statement_No,0),MATCH('Print List'!H$2,'Master List'!$A$2:$AW$2,0))</f>
        <v>Yolo</v>
      </c>
      <c r="I114" s="135" t="str">
        <f>INDEX('Master List'!$A$3:$AW$1063,MATCH('Print List'!$A114,Statement_No,0),MATCH('Print List'!I$2,'Master List'!$A$2:$AW$2,0))</f>
        <v>R2</v>
      </c>
      <c r="J114" s="135" t="str">
        <f>INDEX('Master List'!$A$3:$AW$1063,MATCH('Print List'!$A114,Statement_No,0),MATCH('Print List'!J$2,'Master List'!$A$2:$AW$2,0))</f>
        <v>Chain of title needed for subdivided parcels that no longer touch Elk Slough</v>
      </c>
      <c r="K114" s="135" t="str">
        <f>INDEX('Master List'!$A$3:$AW$1063,MATCH('Print List'!$A114,Statement_No,0),MATCH('Print List'!K$2,'Master List'!$A$2:$AW$2,0))</f>
        <v>No</v>
      </c>
      <c r="L114" s="135" t="str">
        <f>INDEX('Master List'!$A$3:$AW$1063,MATCH('Print List'!$A114,Statement_No,0),MATCH('Print List'!L$2,'Master List'!$A$2:$AW$2,0))</f>
        <v>N/A</v>
      </c>
      <c r="M114" s="135" t="str">
        <f>INDEX('Master List'!$A$3:$AW$1063,MATCH('Print List'!$A114,Statement_No,0),MATCH('Print List'!M$2,'Master List'!$A$2:$AW$2,0))</f>
        <v>N/A</v>
      </c>
      <c r="N114" s="135" t="str">
        <f>INDEX('Master List'!$A$3:$AW$1063,MATCH('Print List'!$A114,Statement_No,0),MATCH('Print List'!N$2,'Master List'!$A$2:$AW$2,0))</f>
        <v>N/A</v>
      </c>
      <c r="O114" s="135" t="str">
        <f>INDEX('Master List'!$A$3:$AW$1063,MATCH('Print List'!$A114,Statement_No,0),MATCH('Print List'!O$2,'Master List'!$A$2:$AW$2,0))</f>
        <v>North Delta Water Agency</v>
      </c>
      <c r="P114" s="135" t="str">
        <f>INDEX('Master List'!$A$3:$AW$1063,MATCH('Print List'!$A114,Statement_No,0),MATCH('Print List'!P$2,'Master List'!$A$2:$AW$2,0))</f>
        <v>R4</v>
      </c>
      <c r="Q114" s="135" t="str">
        <f>INDEX('Master List'!$A$3:$AW$1063,MATCH('Print List'!$A114,Statement_No,0),MATCH('Print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14" s="135" t="str">
        <f>INDEX('Master List'!$A$3:$AW$1063,MATCH('Print List'!$A114,Statement_No,0),MATCH('Print List'!R$2,'Master List'!$A$2:$AW$2,0))</f>
        <v>P4</v>
      </c>
      <c r="S114" s="135" t="str">
        <f>INDEX('Master List'!$A$3:$AW$1063,MATCH('Print List'!$A114,Statement_No,0),MATCH('Print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14" s="135" t="str">
        <f>INDEX('Master List'!$A$3:$AW$1063,MATCH('Print List'!$A114,Statement_No,0),MATCH('Print List'!T$2,'Master List'!$A$2:$AW$2,0))</f>
        <v>R4</v>
      </c>
      <c r="U114" s="135" t="str">
        <f>INDEX('Master List'!$A$3:$AW$1063,MATCH('Print List'!$A114,Statement_No,0),MATCH('Print List'!U$2,'Master List'!$A$2:$AW$2,0))</f>
        <v>P4</v>
      </c>
    </row>
    <row r="115" spans="1:21" s="16" customFormat="1" ht="45" x14ac:dyDescent="0.25">
      <c r="A115" s="135" t="s">
        <v>570</v>
      </c>
      <c r="B115" s="135" t="str">
        <f>INDEX('Master List'!$A$3:$AW$1063,MATCH('Print List'!$A115,Statement_No,0),MATCH('Print List'!B$2,'Master List'!$A$2:$AW$2,0))</f>
        <v>WOODBRIDGE IRRIGATION DISTRICT</v>
      </c>
      <c r="C115" s="135" t="str">
        <f>INDEX('Master List'!$A$3:$AW$1063,MATCH('Print List'!$A115,Statement_No,0),MATCH('Print List'!C$2,'Master List'!$A$2:$AW$2,0))</f>
        <v>N</v>
      </c>
      <c r="D115" s="135">
        <f>INDEX('Master List'!$A$3:$AW$1063,MATCH('Print List'!$A115,Statement_No,0),MATCH('Print List'!D$2,'Master List'!$A$2:$AW$2,0))</f>
        <v>28491.649999999998</v>
      </c>
      <c r="E115" s="135">
        <f>INDEX('Master List'!$A$3:$AW$1063,MATCH('Print List'!$A115,Statement_No,0),MATCH('Print List'!E$2,'Master List'!$A$2:$AW$2,0))</f>
        <v>15404</v>
      </c>
      <c r="F115" s="135" t="str">
        <f>INDEX('Master List'!$A$3:$AW$1063,MATCH('Print List'!$A115,Statement_No,0),MATCH('Print List'!F$2,'Master List'!$A$2:$AW$2,0))</f>
        <v>No</v>
      </c>
      <c r="G115" s="135" t="str">
        <f>INDEX('Master List'!$A$3:$AW$1063,MATCH('Print List'!$A115,Statement_No,0),MATCH('Print List'!G$2,'Master List'!$A$2:$AW$2,0))</f>
        <v>MOKELUMNE RIVER</v>
      </c>
      <c r="H115" s="135" t="str">
        <f>INDEX('Master List'!$A$3:$AW$1063,MATCH('Print List'!$A115,Statement_No,0),MATCH('Print List'!H$2,'Master List'!$A$2:$AW$2,0))</f>
        <v>San Joaquin</v>
      </c>
      <c r="I115" s="135" t="str">
        <f>INDEX('Master List'!$A$3:$AW$1063,MATCH('Print List'!$A115,Statement_No,0),MATCH('Print List'!I$2,'Master List'!$A$2:$AW$2,0))</f>
        <v>N/A</v>
      </c>
      <c r="J115" s="135">
        <f>INDEX('Master List'!$A$3:$AW$1063,MATCH('Print List'!$A115,Statement_No,0),MATCH('Print List'!J$2,'Master List'!$A$2:$AW$2,0))</f>
        <v>0</v>
      </c>
      <c r="K115" s="135" t="str">
        <f>INDEX('Master List'!$A$3:$AW$1063,MATCH('Print List'!$A115,Statement_No,0),MATCH('Print List'!K$2,'Master List'!$A$2:$AW$2,0))</f>
        <v>Yes</v>
      </c>
      <c r="L115" s="135" t="str">
        <f>INDEX('Master List'!$A$3:$AW$1063,MATCH('Print List'!$A115,Statement_No,0),MATCH('Print List'!L$2,'Master List'!$A$2:$AW$2,0))</f>
        <v>N/A</v>
      </c>
      <c r="M115" s="135" t="str">
        <f>INDEX('Master List'!$A$3:$AW$1063,MATCH('Print List'!$A115,Statement_No,0),MATCH('Print List'!M$2,'Master List'!$A$2:$AW$2,0))</f>
        <v>P3</v>
      </c>
      <c r="N115" s="135" t="str">
        <f>INDEX('Master List'!$A$3:$AW$1063,MATCH('Print List'!$A115,Statement_No,0),MATCH('Print List'!N$2,'Master List'!$A$2:$AW$2,0))</f>
        <v>Many supporting documents are provided such as Appropriation and Declaration of Use.</v>
      </c>
      <c r="O115" s="135">
        <f>INDEX('Master List'!$A$3:$AW$1063,MATCH('Print List'!$A115,Statement_No,0),MATCH('Print List'!O$2,'Master List'!$A$2:$AW$2,0))</f>
        <v>0</v>
      </c>
      <c r="P115" s="135">
        <f>INDEX('Master List'!$A$3:$AW$1063,MATCH('Print List'!$A115,Statement_No,0),MATCH('Print List'!P$2,'Master List'!$A$2:$AW$2,0))</f>
        <v>0</v>
      </c>
      <c r="Q115" s="135">
        <f>INDEX('Master List'!$A$3:$AW$1063,MATCH('Print List'!$A115,Statement_No,0),MATCH('Print List'!Q$2,'Master List'!$A$2:$AW$2,0))</f>
        <v>0</v>
      </c>
      <c r="R115" s="135">
        <f>INDEX('Master List'!$A$3:$AW$1063,MATCH('Print List'!$A115,Statement_No,0),MATCH('Print List'!R$2,'Master List'!$A$2:$AW$2,0))</f>
        <v>0</v>
      </c>
      <c r="S115" s="135">
        <f>INDEX('Master List'!$A$3:$AW$1063,MATCH('Print List'!$A115,Statement_No,0),MATCH('Print List'!S$2,'Master List'!$A$2:$AW$2,0))</f>
        <v>0</v>
      </c>
      <c r="T115" s="135" t="str">
        <f>INDEX('Master List'!$A$3:$AW$1063,MATCH('Print List'!$A115,Statement_No,0),MATCH('Print List'!T$2,'Master List'!$A$2:$AW$2,0))</f>
        <v>N/A</v>
      </c>
      <c r="U115" s="135" t="str">
        <f>INDEX('Master List'!$A$3:$AW$1063,MATCH('Print List'!$A115,Statement_No,0),MATCH('Print List'!U$2,'Master List'!$A$2:$AW$2,0))</f>
        <v>P3</v>
      </c>
    </row>
    <row r="116" spans="1:21" s="16" customFormat="1" ht="45" x14ac:dyDescent="0.25">
      <c r="A116" s="136" t="s">
        <v>574</v>
      </c>
      <c r="B116" s="135" t="str">
        <f>INDEX('Master List'!$A$3:$AW$1063,MATCH('Print List'!$A116,Statement_No,0),MATCH('Print List'!B$2,'Master List'!$A$2:$AW$2,0))</f>
        <v>EL DORADO IRRIGATION DISTRICT</v>
      </c>
      <c r="C116" s="135" t="str">
        <f>INDEX('Master List'!$A$3:$AW$1063,MATCH('Print List'!$A116,Statement_No,0),MATCH('Print List'!C$2,'Master List'!$A$2:$AW$2,0))</f>
        <v>N</v>
      </c>
      <c r="D116" s="135">
        <f>INDEX('Master List'!$A$3:$AW$1063,MATCH('Print List'!$A116,Statement_No,0),MATCH('Print List'!D$2,'Master List'!$A$2:$AW$2,0))</f>
        <v>3905.5</v>
      </c>
      <c r="E116" s="135">
        <f>INDEX('Master List'!$A$3:$AW$1063,MATCH('Print List'!$A116,Statement_No,0),MATCH('Print List'!E$2,'Master List'!$A$2:$AW$2,0))</f>
        <v>4363</v>
      </c>
      <c r="F116" s="135" t="str">
        <f>INDEX('Master List'!$A$3:$AW$1063,MATCH('Print List'!$A116,Statement_No,0),MATCH('Print List'!F$2,'Master List'!$A$2:$AW$2,0))</f>
        <v>No</v>
      </c>
      <c r="G116" s="135" t="str">
        <f>INDEX('Master List'!$A$3:$AW$1063,MATCH('Print List'!$A116,Statement_No,0),MATCH('Print List'!G$2,'Master List'!$A$2:$AW$2,0))</f>
        <v>CAPLES LAKE</v>
      </c>
      <c r="H116" s="135" t="str">
        <f>INDEX('Master List'!$A$3:$AW$1063,MATCH('Print List'!$A116,Statement_No,0),MATCH('Print List'!H$2,'Master List'!$A$2:$AW$2,0))</f>
        <v>Alpine</v>
      </c>
      <c r="I116" s="135" t="str">
        <f>INDEX('Master List'!$A$3:$AW$1063,MATCH('Print List'!$A116,Statement_No,0),MATCH('Print List'!I$2,'Master List'!$A$2:$AW$2,0))</f>
        <v>N/A</v>
      </c>
      <c r="J116" s="135">
        <f>INDEX('Master List'!$A$3:$AW$1063,MATCH('Print List'!$A116,Statement_No,0),MATCH('Print List'!J$2,'Master List'!$A$2:$AW$2,0))</f>
        <v>0</v>
      </c>
      <c r="K116" s="135" t="str">
        <f>INDEX('Master List'!$A$3:$AW$1063,MATCH('Print List'!$A116,Statement_No,0),MATCH('Print List'!K$2,'Master List'!$A$2:$AW$2,0))</f>
        <v>Yes</v>
      </c>
      <c r="L116" s="135" t="str">
        <f>INDEX('Master List'!$A$3:$AW$1063,MATCH('Print List'!$A116,Statement_No,0),MATCH('Print List'!L$2,'Master List'!$A$2:$AW$2,0))</f>
        <v>N/A</v>
      </c>
      <c r="M116" s="135" t="str">
        <f>INDEX('Master List'!$A$3:$AW$1063,MATCH('Print List'!$A116,Statement_No,0),MATCH('Print List'!M$2,'Master List'!$A$2:$AW$2,0))</f>
        <v>P3</v>
      </c>
      <c r="N116" s="135" t="str">
        <f>INDEX('Master List'!$A$3:$AW$1063,MATCH('Print List'!$A116,Statement_No,0),MATCH('Print List'!N$2,'Master List'!$A$2:$AW$2,0))</f>
        <v>Provided Water Rights Filing that is dated in 1872.</v>
      </c>
      <c r="O116" s="135">
        <f>INDEX('Master List'!$A$3:$AW$1063,MATCH('Print List'!$A116,Statement_No,0),MATCH('Print List'!O$2,'Master List'!$A$2:$AW$2,0))</f>
        <v>0</v>
      </c>
      <c r="P116" s="135">
        <f>INDEX('Master List'!$A$3:$AW$1063,MATCH('Print List'!$A116,Statement_No,0),MATCH('Print List'!P$2,'Master List'!$A$2:$AW$2,0))</f>
        <v>0</v>
      </c>
      <c r="Q116" s="135">
        <f>INDEX('Master List'!$A$3:$AW$1063,MATCH('Print List'!$A116,Statement_No,0),MATCH('Print List'!Q$2,'Master List'!$A$2:$AW$2,0))</f>
        <v>0</v>
      </c>
      <c r="R116" s="135">
        <f>INDEX('Master List'!$A$3:$AW$1063,MATCH('Print List'!$A116,Statement_No,0),MATCH('Print List'!R$2,'Master List'!$A$2:$AW$2,0))</f>
        <v>0</v>
      </c>
      <c r="S116" s="135">
        <f>INDEX('Master List'!$A$3:$AW$1063,MATCH('Print List'!$A116,Statement_No,0),MATCH('Print List'!S$2,'Master List'!$A$2:$AW$2,0))</f>
        <v>0</v>
      </c>
      <c r="T116" s="135" t="str">
        <f>INDEX('Master List'!$A$3:$AW$1063,MATCH('Print List'!$A116,Statement_No,0),MATCH('Print List'!T$2,'Master List'!$A$2:$AW$2,0))</f>
        <v>N/A</v>
      </c>
      <c r="U116" s="135" t="str">
        <f>INDEX('Master List'!$A$3:$AW$1063,MATCH('Print List'!$A116,Statement_No,0),MATCH('Print List'!U$2,'Master List'!$A$2:$AW$2,0))</f>
        <v>P3</v>
      </c>
    </row>
    <row r="117" spans="1:21" s="16" customFormat="1" ht="60" x14ac:dyDescent="0.25">
      <c r="A117" s="135" t="s">
        <v>579</v>
      </c>
      <c r="B117" s="135" t="str">
        <f>INDEX('Master List'!$A$3:$AW$1063,MATCH('Print List'!$A117,Statement_No,0),MATCH('Print List'!B$2,'Master List'!$A$2:$AW$2,0))</f>
        <v>MIZUNO FARMS INC</v>
      </c>
      <c r="C117" s="135" t="str">
        <f>INDEX('Master List'!$A$3:$AW$1063,MATCH('Print List'!$A117,Statement_No,0),MATCH('Print List'!C$2,'Master List'!$A$2:$AW$2,0))</f>
        <v>Y</v>
      </c>
      <c r="D117" s="135">
        <f>INDEX('Master List'!$A$3:$AW$1063,MATCH('Print List'!$A117,Statement_No,0),MATCH('Print List'!D$2,'Master List'!$A$2:$AW$2,0))</f>
        <v>813.15</v>
      </c>
      <c r="E117" s="135">
        <f>INDEX('Master List'!$A$3:$AW$1063,MATCH('Print List'!$A117,Statement_No,0),MATCH('Print List'!E$2,'Master List'!$A$2:$AW$2,0))</f>
        <v>628.87</v>
      </c>
      <c r="F117" s="135" t="str">
        <f>INDEX('Master List'!$A$3:$AW$1063,MATCH('Print List'!$A117,Statement_No,0),MATCH('Print List'!F$2,'Master List'!$A$2:$AW$2,0))</f>
        <v>Yes</v>
      </c>
      <c r="G117" s="135" t="str">
        <f>INDEX('Master List'!$A$3:$AW$1063,MATCH('Print List'!$A117,Statement_No,0),MATCH('Print List'!G$2,'Master List'!$A$2:$AW$2,0))</f>
        <v>San Joaquin River</v>
      </c>
      <c r="H117" s="135" t="str">
        <f>INDEX('Master List'!$A$3:$AW$1063,MATCH('Print List'!$A117,Statement_No,0),MATCH('Print List'!H$2,'Master List'!$A$2:$AW$2,0))</f>
        <v>San Joaquin</v>
      </c>
      <c r="I117" s="135" t="str">
        <f>INDEX('Master List'!$A$3:$AW$1063,MATCH('Print List'!$A117,Statement_No,0),MATCH('Print List'!I$2,'Master List'!$A$2:$AW$2,0))</f>
        <v>R1</v>
      </c>
      <c r="J117" s="135" t="str">
        <f>INDEX('Master List'!$A$3:$AW$1063,MATCH('Print List'!$A117,Statement_No,0),MATCH('Print List'!J$2,'Master List'!$A$2:$AW$2,0))</f>
        <v>POU needs to be better defined. Part of the Mizuno Farms' POU lay on patents riparian to San Joaquin River and another portion lay on patents that are not riparian to San Joaquin River.</v>
      </c>
      <c r="K117" s="135" t="str">
        <f>INDEX('Master List'!$A$3:$AW$1063,MATCH('Print List'!$A117,Statement_No,0),MATCH('Print List'!K$2,'Master List'!$A$2:$AW$2,0))</f>
        <v>No</v>
      </c>
      <c r="L117" s="135" t="str">
        <f>INDEX('Master List'!$A$3:$AW$1063,MATCH('Print List'!$A117,Statement_No,0),MATCH('Print List'!L$2,'Master List'!$A$2:$AW$2,0))</f>
        <v>N/A</v>
      </c>
      <c r="M117" s="135" t="str">
        <f>INDEX('Master List'!$A$3:$AW$1063,MATCH('Print List'!$A117,Statement_No,0),MATCH('Print List'!M$2,'Master List'!$A$2:$AW$2,0))</f>
        <v>N/A</v>
      </c>
      <c r="N117" s="135" t="str">
        <f>INDEX('Master List'!$A$3:$AW$1063,MATCH('Print List'!$A117,Statement_No,0),MATCH('Print List'!N$2,'Master List'!$A$2:$AW$2,0))</f>
        <v>N/A</v>
      </c>
      <c r="O117" s="135">
        <f>INDEX('Master List'!$A$3:$AW$1063,MATCH('Print List'!$A117,Statement_No,0),MATCH('Print List'!O$2,'Master List'!$A$2:$AW$2,0))</f>
        <v>0</v>
      </c>
      <c r="P117" s="135">
        <f>INDEX('Master List'!$A$3:$AW$1063,MATCH('Print List'!$A117,Statement_No,0),MATCH('Print List'!P$2,'Master List'!$A$2:$AW$2,0))</f>
        <v>0</v>
      </c>
      <c r="Q117" s="135">
        <f>INDEX('Master List'!$A$3:$AW$1063,MATCH('Print List'!$A117,Statement_No,0),MATCH('Print List'!Q$2,'Master List'!$A$2:$AW$2,0))</f>
        <v>0</v>
      </c>
      <c r="R117" s="135">
        <f>INDEX('Master List'!$A$3:$AW$1063,MATCH('Print List'!$A117,Statement_No,0),MATCH('Print List'!R$2,'Master List'!$A$2:$AW$2,0))</f>
        <v>0</v>
      </c>
      <c r="S117" s="135">
        <f>INDEX('Master List'!$A$3:$AW$1063,MATCH('Print List'!$A117,Statement_No,0),MATCH('Print List'!S$2,'Master List'!$A$2:$AW$2,0))</f>
        <v>0</v>
      </c>
      <c r="T117" s="135" t="str">
        <f>INDEX('Master List'!$A$3:$AW$1063,MATCH('Print List'!$A117,Statement_No,0),MATCH('Print List'!T$2,'Master List'!$A$2:$AW$2,0))</f>
        <v>R1</v>
      </c>
      <c r="U117" s="135" t="str">
        <f>INDEX('Master List'!$A$3:$AW$1063,MATCH('Print List'!$A117,Statement_No,0),MATCH('Print List'!U$2,'Master List'!$A$2:$AW$2,0))</f>
        <v>N/A</v>
      </c>
    </row>
    <row r="118" spans="1:21" s="16" customFormat="1" ht="60" x14ac:dyDescent="0.25">
      <c r="A118" s="136" t="s">
        <v>584</v>
      </c>
      <c r="B118" s="135" t="str">
        <f>INDEX('Master List'!$A$3:$AW$1063,MATCH('Print List'!$A118,Statement_No,0),MATCH('Print List'!B$2,'Master List'!$A$2:$AW$2,0))</f>
        <v>MIZUNO FARMS INC</v>
      </c>
      <c r="C118" s="135" t="str">
        <f>INDEX('Master List'!$A$3:$AW$1063,MATCH('Print List'!$A118,Statement_No,0),MATCH('Print List'!C$2,'Master List'!$A$2:$AW$2,0))</f>
        <v>Y</v>
      </c>
      <c r="D118" s="135">
        <f>INDEX('Master List'!$A$3:$AW$1063,MATCH('Print List'!$A118,Statement_No,0),MATCH('Print List'!D$2,'Master List'!$A$2:$AW$2,0))</f>
        <v>280.5</v>
      </c>
      <c r="E118" s="135">
        <f>INDEX('Master List'!$A$3:$AW$1063,MATCH('Print List'!$A118,Statement_No,0),MATCH('Print List'!E$2,'Master List'!$A$2:$AW$2,0))</f>
        <v>0</v>
      </c>
      <c r="F118" s="135" t="str">
        <f>INDEX('Master List'!$A$3:$AW$1063,MATCH('Print List'!$A118,Statement_No,0),MATCH('Print List'!F$2,'Master List'!$A$2:$AW$2,0))</f>
        <v>Yes</v>
      </c>
      <c r="G118" s="135" t="str">
        <f>INDEX('Master List'!$A$3:$AW$1063,MATCH('Print List'!$A118,Statement_No,0),MATCH('Print List'!G$2,'Master List'!$A$2:$AW$2,0))</f>
        <v>San Joaquin River</v>
      </c>
      <c r="H118" s="135" t="str">
        <f>INDEX('Master List'!$A$3:$AW$1063,MATCH('Print List'!$A118,Statement_No,0),MATCH('Print List'!H$2,'Master List'!$A$2:$AW$2,0))</f>
        <v>San Joaquin</v>
      </c>
      <c r="I118" s="135" t="str">
        <f>INDEX('Master List'!$A$3:$AW$1063,MATCH('Print List'!$A118,Statement_No,0),MATCH('Print List'!I$2,'Master List'!$A$2:$AW$2,0))</f>
        <v>R1</v>
      </c>
      <c r="J118" s="135" t="str">
        <f>INDEX('Master List'!$A$3:$AW$1063,MATCH('Print List'!$A118,Statement_No,0),MATCH('Print List'!J$2,'Master List'!$A$2:$AW$2,0))</f>
        <v>POU needs to be better defined. Part of the Mizuno Farms' POU lay on patents riparian to San Joaquin River and another portion lay on patents that are not riparian to San Joaquin River.</v>
      </c>
      <c r="K118" s="135" t="str">
        <f>INDEX('Master List'!$A$3:$AW$1063,MATCH('Print List'!$A118,Statement_No,0),MATCH('Print List'!K$2,'Master List'!$A$2:$AW$2,0))</f>
        <v>No</v>
      </c>
      <c r="L118" s="135" t="str">
        <f>INDEX('Master List'!$A$3:$AW$1063,MATCH('Print List'!$A118,Statement_No,0),MATCH('Print List'!L$2,'Master List'!$A$2:$AW$2,0))</f>
        <v>N/A</v>
      </c>
      <c r="M118" s="135" t="str">
        <f>INDEX('Master List'!$A$3:$AW$1063,MATCH('Print List'!$A118,Statement_No,0),MATCH('Print List'!M$2,'Master List'!$A$2:$AW$2,0))</f>
        <v>N/A</v>
      </c>
      <c r="N118" s="135" t="str">
        <f>INDEX('Master List'!$A$3:$AW$1063,MATCH('Print List'!$A118,Statement_No,0),MATCH('Print List'!N$2,'Master List'!$A$2:$AW$2,0))</f>
        <v>N/A</v>
      </c>
      <c r="O118" s="135">
        <f>INDEX('Master List'!$A$3:$AW$1063,MATCH('Print List'!$A118,Statement_No,0),MATCH('Print List'!O$2,'Master List'!$A$2:$AW$2,0))</f>
        <v>0</v>
      </c>
      <c r="P118" s="135">
        <f>INDEX('Master List'!$A$3:$AW$1063,MATCH('Print List'!$A118,Statement_No,0),MATCH('Print List'!P$2,'Master List'!$A$2:$AW$2,0))</f>
        <v>0</v>
      </c>
      <c r="Q118" s="135">
        <f>INDEX('Master List'!$A$3:$AW$1063,MATCH('Print List'!$A118,Statement_No,0),MATCH('Print List'!Q$2,'Master List'!$A$2:$AW$2,0))</f>
        <v>0</v>
      </c>
      <c r="R118" s="135">
        <f>INDEX('Master List'!$A$3:$AW$1063,MATCH('Print List'!$A118,Statement_No,0),MATCH('Print List'!R$2,'Master List'!$A$2:$AW$2,0))</f>
        <v>0</v>
      </c>
      <c r="S118" s="135">
        <f>INDEX('Master List'!$A$3:$AW$1063,MATCH('Print List'!$A118,Statement_No,0),MATCH('Print List'!S$2,'Master List'!$A$2:$AW$2,0))</f>
        <v>0</v>
      </c>
      <c r="T118" s="135" t="str">
        <f>INDEX('Master List'!$A$3:$AW$1063,MATCH('Print List'!$A118,Statement_No,0),MATCH('Print List'!T$2,'Master List'!$A$2:$AW$2,0))</f>
        <v>R1</v>
      </c>
      <c r="U118" s="135" t="str">
        <f>INDEX('Master List'!$A$3:$AW$1063,MATCH('Print List'!$A118,Statement_No,0),MATCH('Print List'!U$2,'Master List'!$A$2:$AW$2,0))</f>
        <v>N/A</v>
      </c>
    </row>
    <row r="119" spans="1:21" s="16" customFormat="1" ht="60" x14ac:dyDescent="0.25">
      <c r="A119" s="135" t="s">
        <v>586</v>
      </c>
      <c r="B119" s="135" t="str">
        <f>INDEX('Master List'!$A$3:$AW$1063,MATCH('Print List'!$A119,Statement_No,0),MATCH('Print List'!B$2,'Master List'!$A$2:$AW$2,0))</f>
        <v>MIZUNO FARMS INC</v>
      </c>
      <c r="C119" s="135" t="str">
        <f>INDEX('Master List'!$A$3:$AW$1063,MATCH('Print List'!$A119,Statement_No,0),MATCH('Print List'!C$2,'Master List'!$A$2:$AW$2,0))</f>
        <v>Y</v>
      </c>
      <c r="D119" s="135">
        <f>INDEX('Master List'!$A$3:$AW$1063,MATCH('Print List'!$A119,Statement_No,0),MATCH('Print List'!D$2,'Master List'!$A$2:$AW$2,0))</f>
        <v>310.5</v>
      </c>
      <c r="E119" s="135">
        <f>INDEX('Master List'!$A$3:$AW$1063,MATCH('Print List'!$A119,Statement_No,0),MATCH('Print List'!E$2,'Master List'!$A$2:$AW$2,0))</f>
        <v>60.06</v>
      </c>
      <c r="F119" s="135" t="str">
        <f>INDEX('Master List'!$A$3:$AW$1063,MATCH('Print List'!$A119,Statement_No,0),MATCH('Print List'!F$2,'Master List'!$A$2:$AW$2,0))</f>
        <v>Yes</v>
      </c>
      <c r="G119" s="135" t="str">
        <f>INDEX('Master List'!$A$3:$AW$1063,MATCH('Print List'!$A119,Statement_No,0),MATCH('Print List'!G$2,'Master List'!$A$2:$AW$2,0))</f>
        <v>San Joaquin River</v>
      </c>
      <c r="H119" s="135" t="str">
        <f>INDEX('Master List'!$A$3:$AW$1063,MATCH('Print List'!$A119,Statement_No,0),MATCH('Print List'!H$2,'Master List'!$A$2:$AW$2,0))</f>
        <v>San Joaquin</v>
      </c>
      <c r="I119" s="135" t="str">
        <f>INDEX('Master List'!$A$3:$AW$1063,MATCH('Print List'!$A119,Statement_No,0),MATCH('Print List'!I$2,'Master List'!$A$2:$AW$2,0))</f>
        <v>R1</v>
      </c>
      <c r="J119" s="135" t="str">
        <f>INDEX('Master List'!$A$3:$AW$1063,MATCH('Print List'!$A119,Statement_No,0),MATCH('Print List'!J$2,'Master List'!$A$2:$AW$2,0))</f>
        <v>POU needs to be better defined. Part of the Mizuno Farms' POU lay on patents riparian to San Joaquin River and another portion lay on patents that are not riparian to San Joaquin River.</v>
      </c>
      <c r="K119" s="135" t="str">
        <f>INDEX('Master List'!$A$3:$AW$1063,MATCH('Print List'!$A119,Statement_No,0),MATCH('Print List'!K$2,'Master List'!$A$2:$AW$2,0))</f>
        <v>No</v>
      </c>
      <c r="L119" s="135" t="str">
        <f>INDEX('Master List'!$A$3:$AW$1063,MATCH('Print List'!$A119,Statement_No,0),MATCH('Print List'!L$2,'Master List'!$A$2:$AW$2,0))</f>
        <v>N/A</v>
      </c>
      <c r="M119" s="135" t="str">
        <f>INDEX('Master List'!$A$3:$AW$1063,MATCH('Print List'!$A119,Statement_No,0),MATCH('Print List'!M$2,'Master List'!$A$2:$AW$2,0))</f>
        <v>N/A</v>
      </c>
      <c r="N119" s="135" t="str">
        <f>INDEX('Master List'!$A$3:$AW$1063,MATCH('Print List'!$A119,Statement_No,0),MATCH('Print List'!N$2,'Master List'!$A$2:$AW$2,0))</f>
        <v>N/A</v>
      </c>
      <c r="O119" s="135">
        <f>INDEX('Master List'!$A$3:$AW$1063,MATCH('Print List'!$A119,Statement_No,0),MATCH('Print List'!O$2,'Master List'!$A$2:$AW$2,0))</f>
        <v>0</v>
      </c>
      <c r="P119" s="135">
        <f>INDEX('Master List'!$A$3:$AW$1063,MATCH('Print List'!$A119,Statement_No,0),MATCH('Print List'!P$2,'Master List'!$A$2:$AW$2,0))</f>
        <v>0</v>
      </c>
      <c r="Q119" s="135">
        <f>INDEX('Master List'!$A$3:$AW$1063,MATCH('Print List'!$A119,Statement_No,0),MATCH('Print List'!Q$2,'Master List'!$A$2:$AW$2,0))</f>
        <v>0</v>
      </c>
      <c r="R119" s="135">
        <f>INDEX('Master List'!$A$3:$AW$1063,MATCH('Print List'!$A119,Statement_No,0),MATCH('Print List'!R$2,'Master List'!$A$2:$AW$2,0))</f>
        <v>0</v>
      </c>
      <c r="S119" s="135">
        <f>INDEX('Master List'!$A$3:$AW$1063,MATCH('Print List'!$A119,Statement_No,0),MATCH('Print List'!S$2,'Master List'!$A$2:$AW$2,0))</f>
        <v>0</v>
      </c>
      <c r="T119" s="135" t="str">
        <f>INDEX('Master List'!$A$3:$AW$1063,MATCH('Print List'!$A119,Statement_No,0),MATCH('Print List'!T$2,'Master List'!$A$2:$AW$2,0))</f>
        <v>R1</v>
      </c>
      <c r="U119" s="135" t="str">
        <f>INDEX('Master List'!$A$3:$AW$1063,MATCH('Print List'!$A119,Statement_No,0),MATCH('Print List'!U$2,'Master List'!$A$2:$AW$2,0))</f>
        <v>N/A</v>
      </c>
    </row>
    <row r="120" spans="1:21" s="16" customFormat="1" ht="45" x14ac:dyDescent="0.25">
      <c r="A120" s="135" t="s">
        <v>589</v>
      </c>
      <c r="B120" s="135" t="str">
        <f>INDEX('Master List'!$A$3:$AW$1063,MATCH('Print List'!$A120,Statement_No,0),MATCH('Print List'!B$2,'Master List'!$A$2:$AW$2,0))</f>
        <v>CITY OF MANTECA</v>
      </c>
      <c r="C120" s="135" t="str">
        <f>INDEX('Master List'!$A$3:$AW$1063,MATCH('Print List'!$A120,Statement_No,0),MATCH('Print List'!C$2,'Master List'!$A$2:$AW$2,0))</f>
        <v>Y</v>
      </c>
      <c r="D120" s="135">
        <f>INDEX('Master List'!$A$3:$AW$1063,MATCH('Print List'!$A120,Statement_No,0),MATCH('Print List'!D$2,'Master List'!$A$2:$AW$2,0))</f>
        <v>1173.5</v>
      </c>
      <c r="E120" s="135">
        <f>INDEX('Master List'!$A$3:$AW$1063,MATCH('Print List'!$A120,Statement_No,0),MATCH('Print List'!E$2,'Master List'!$A$2:$AW$2,0))</f>
        <v>820.23</v>
      </c>
      <c r="F120" s="135" t="str">
        <f>INDEX('Master List'!$A$3:$AW$1063,MATCH('Print List'!$A120,Statement_No,0),MATCH('Print List'!F$2,'Master List'!$A$2:$AW$2,0))</f>
        <v>Yes</v>
      </c>
      <c r="G120" s="135" t="str">
        <f>INDEX('Master List'!$A$3:$AW$1063,MATCH('Print List'!$A120,Statement_No,0),MATCH('Print List'!G$2,'Master List'!$A$2:$AW$2,0))</f>
        <v>San Joaquin River</v>
      </c>
      <c r="H120" s="135" t="str">
        <f>INDEX('Master List'!$A$3:$AW$1063,MATCH('Print List'!$A120,Statement_No,0),MATCH('Print List'!H$2,'Master List'!$A$2:$AW$2,0))</f>
        <v>San Joaquin</v>
      </c>
      <c r="I120" s="135" t="str">
        <f>INDEX('Master List'!$A$3:$AW$1063,MATCH('Print List'!$A120,Statement_No,0),MATCH('Print List'!I$2,'Master List'!$A$2:$AW$2,0))</f>
        <v>R2</v>
      </c>
      <c r="J120" s="135" t="str">
        <f>INDEX('Master List'!$A$3:$AW$1063,MATCH('Print List'!$A120,Statement_No,0),MATCH('Print List'!J$2,'Master List'!$A$2:$AW$2,0))</f>
        <v>Patent 3222 is not riparian to either Walthall Slough or San Joaquin River. Other patents are riparian to either Walthall Slough or San Joaquin River.</v>
      </c>
      <c r="K120" s="135" t="str">
        <f>INDEX('Master List'!$A$3:$AW$1063,MATCH('Print List'!$A120,Statement_No,0),MATCH('Print List'!K$2,'Master List'!$A$2:$AW$2,0))</f>
        <v>No</v>
      </c>
      <c r="L120" s="135" t="str">
        <f>INDEX('Master List'!$A$3:$AW$1063,MATCH('Print List'!$A120,Statement_No,0),MATCH('Print List'!L$2,'Master List'!$A$2:$AW$2,0))</f>
        <v>N/A</v>
      </c>
      <c r="M120" s="135" t="str">
        <f>INDEX('Master List'!$A$3:$AW$1063,MATCH('Print List'!$A120,Statement_No,0),MATCH('Print List'!M$2,'Master List'!$A$2:$AW$2,0))</f>
        <v>N/A</v>
      </c>
      <c r="N120" s="135" t="str">
        <f>INDEX('Master List'!$A$3:$AW$1063,MATCH('Print List'!$A120,Statement_No,0),MATCH('Print List'!N$2,'Master List'!$A$2:$AW$2,0))</f>
        <v>N/A</v>
      </c>
      <c r="O120" s="135">
        <f>INDEX('Master List'!$A$3:$AW$1063,MATCH('Print List'!$A120,Statement_No,0),MATCH('Print List'!O$2,'Master List'!$A$2:$AW$2,0))</f>
        <v>0</v>
      </c>
      <c r="P120" s="135">
        <f>INDEX('Master List'!$A$3:$AW$1063,MATCH('Print List'!$A120,Statement_No,0),MATCH('Print List'!P$2,'Master List'!$A$2:$AW$2,0))</f>
        <v>0</v>
      </c>
      <c r="Q120" s="135">
        <f>INDEX('Master List'!$A$3:$AW$1063,MATCH('Print List'!$A120,Statement_No,0),MATCH('Print List'!Q$2,'Master List'!$A$2:$AW$2,0))</f>
        <v>0</v>
      </c>
      <c r="R120" s="135">
        <f>INDEX('Master List'!$A$3:$AW$1063,MATCH('Print List'!$A120,Statement_No,0),MATCH('Print List'!R$2,'Master List'!$A$2:$AW$2,0))</f>
        <v>0</v>
      </c>
      <c r="S120" s="135">
        <f>INDEX('Master List'!$A$3:$AW$1063,MATCH('Print List'!$A120,Statement_No,0),MATCH('Print List'!S$2,'Master List'!$A$2:$AW$2,0))</f>
        <v>0</v>
      </c>
      <c r="T120" s="135" t="str">
        <f>INDEX('Master List'!$A$3:$AW$1063,MATCH('Print List'!$A120,Statement_No,0),MATCH('Print List'!T$2,'Master List'!$A$2:$AW$2,0))</f>
        <v>R2</v>
      </c>
      <c r="U120" s="135" t="str">
        <f>INDEX('Master List'!$A$3:$AW$1063,MATCH('Print List'!$A120,Statement_No,0),MATCH('Print List'!U$2,'Master List'!$A$2:$AW$2,0))</f>
        <v>N/A</v>
      </c>
    </row>
    <row r="121" spans="1:21" s="16" customFormat="1" ht="150" x14ac:dyDescent="0.25">
      <c r="A121" s="135" t="s">
        <v>594</v>
      </c>
      <c r="B121" s="135" t="str">
        <f>INDEX('Master List'!$A$3:$AW$1063,MATCH('Print List'!$A121,Statement_No,0),MATCH('Print List'!B$2,'Master List'!$A$2:$AW$2,0))</f>
        <v>GALLO VINEYARDS INC</v>
      </c>
      <c r="C121" s="135" t="str">
        <f>INDEX('Master List'!$A$3:$AW$1063,MATCH('Print List'!$A121,Statement_No,0),MATCH('Print List'!C$2,'Master List'!$A$2:$AW$2,0))</f>
        <v>Y</v>
      </c>
      <c r="D121" s="135">
        <f>INDEX('Master List'!$A$3:$AW$1063,MATCH('Print List'!$A121,Statement_No,0),MATCH('Print List'!D$2,'Master List'!$A$2:$AW$2,0))</f>
        <v>302.10000000000002</v>
      </c>
      <c r="E121" s="135">
        <f>INDEX('Master List'!$A$3:$AW$1063,MATCH('Print List'!$A121,Statement_No,0),MATCH('Print List'!E$2,'Master List'!$A$2:$AW$2,0))</f>
        <v>222.8</v>
      </c>
      <c r="F121" s="135" t="str">
        <f>INDEX('Master List'!$A$3:$AW$1063,MATCH('Print List'!$A121,Statement_No,0),MATCH('Print List'!F$2,'Master List'!$A$2:$AW$2,0))</f>
        <v>Yes</v>
      </c>
      <c r="G121" s="135" t="str">
        <f>INDEX('Master List'!$A$3:$AW$1063,MATCH('Print List'!$A121,Statement_No,0),MATCH('Print List'!G$2,'Master List'!$A$2:$AW$2,0))</f>
        <v>OLD RIVER</v>
      </c>
      <c r="H121" s="135" t="str">
        <f>INDEX('Master List'!$A$3:$AW$1063,MATCH('Print List'!$A121,Statement_No,0),MATCH('Print List'!H$2,'Master List'!$A$2:$AW$2,0))</f>
        <v>San Joaquin</v>
      </c>
      <c r="I121" s="135" t="str">
        <f>INDEX('Master List'!$A$3:$AW$1063,MATCH('Print List'!$A121,Statement_No,0),MATCH('Print List'!I$2,'Master List'!$A$2:$AW$2,0))</f>
        <v>R3</v>
      </c>
      <c r="J121" s="135" t="str">
        <f>INDEX('Master List'!$A$3:$AW$1063,MATCH('Print List'!$A121,Statement_No,0),MATCH('Print List'!J$2,'Master List'!$A$2:$AW$2,0))</f>
        <v>In addition to materials provided by this riparian water right claimant in response to the 2015 Informational Order, staff reviewed additional materials submitted by the riparian claimant in connection with the Water Board proceedings leading to the adoption of Order WR 2010-0026-EXEC as well as further information submitted on behalf of the riparian claimant by its consulting engineer (Wagner &amp; Bonsignore) in its letter dated May 22, 2018.  On the basis of this review, the riparian claim has been recategorized to Category R3.</v>
      </c>
      <c r="K121" s="135" t="str">
        <f>INDEX('Master List'!$A$3:$AW$1063,MATCH('Print List'!$A121,Statement_No,0),MATCH('Print List'!K$2,'Master List'!$A$2:$AW$2,0))</f>
        <v>Yes</v>
      </c>
      <c r="L121" s="135" t="str">
        <f>INDEX('Master List'!$A$3:$AW$1063,MATCH('Print List'!$A121,Statement_No,0),MATCH('Print List'!L$2,'Master List'!$A$2:$AW$2,0))</f>
        <v>N/A</v>
      </c>
      <c r="M121" s="135" t="str">
        <f>INDEX('Master List'!$A$3:$AW$1063,MATCH('Print List'!$A121,Statement_No,0),MATCH('Print List'!M$2,'Master List'!$A$2:$AW$2,0))</f>
        <v>P1</v>
      </c>
      <c r="N121" s="135" t="str">
        <f>INDEX('Master List'!$A$3:$AW$1063,MATCH('Print List'!$A121,Statement_No,0),MATCH('Print List'!N$2,'Master List'!$A$2:$AW$2,0))</f>
        <v>Category kept as P1, pending further discussion with claimant (see letter from claimant dated May 22, 2018 and response from Division dated July 3, 2018; claimant rejoinder dated July 19, 2018 and further response from Division and Delta Watermaster dated August 16, 2018).</v>
      </c>
      <c r="O121" s="135">
        <f>INDEX('Master List'!$A$3:$AW$1063,MATCH('Print List'!$A121,Statement_No,0),MATCH('Print List'!O$2,'Master List'!$A$2:$AW$2,0))</f>
        <v>0</v>
      </c>
      <c r="P121" s="135">
        <f>INDEX('Master List'!$A$3:$AW$1063,MATCH('Print List'!$A121,Statement_No,0),MATCH('Print List'!P$2,'Master List'!$A$2:$AW$2,0))</f>
        <v>0</v>
      </c>
      <c r="Q121" s="135">
        <f>INDEX('Master List'!$A$3:$AW$1063,MATCH('Print List'!$A121,Statement_No,0),MATCH('Print List'!Q$2,'Master List'!$A$2:$AW$2,0))</f>
        <v>0</v>
      </c>
      <c r="R121" s="135">
        <f>INDEX('Master List'!$A$3:$AW$1063,MATCH('Print List'!$A121,Statement_No,0),MATCH('Print List'!R$2,'Master List'!$A$2:$AW$2,0))</f>
        <v>0</v>
      </c>
      <c r="S121" s="135">
        <f>INDEX('Master List'!$A$3:$AW$1063,MATCH('Print List'!$A121,Statement_No,0),MATCH('Print List'!S$2,'Master List'!$A$2:$AW$2,0))</f>
        <v>0</v>
      </c>
      <c r="T121" s="135" t="str">
        <f>INDEX('Master List'!$A$3:$AW$1063,MATCH('Print List'!$A121,Statement_No,0),MATCH('Print List'!T$2,'Master List'!$A$2:$AW$2,0))</f>
        <v>R3</v>
      </c>
      <c r="U121" s="135" t="str">
        <f>INDEX('Master List'!$A$3:$AW$1063,MATCH('Print List'!$A121,Statement_No,0),MATCH('Print List'!U$2,'Master List'!$A$2:$AW$2,0))</f>
        <v>P1</v>
      </c>
    </row>
    <row r="122" spans="1:21" s="16" customFormat="1" ht="45" x14ac:dyDescent="0.25">
      <c r="A122" s="135" t="s">
        <v>601</v>
      </c>
      <c r="B122" s="135" t="str">
        <f>INDEX('Master List'!$A$3:$AW$1063,MATCH('Print List'!$A122,Statement_No,0),MATCH('Print List'!B$2,'Master List'!$A$2:$AW$2,0))</f>
        <v>RUDY M. MUSSI INVESTMENT L.P.</v>
      </c>
      <c r="C122" s="135" t="str">
        <f>INDEX('Master List'!$A$3:$AW$1063,MATCH('Print List'!$A122,Statement_No,0),MATCH('Print List'!C$2,'Master List'!$A$2:$AW$2,0))</f>
        <v>Y</v>
      </c>
      <c r="D122" s="135">
        <f>INDEX('Master List'!$A$3:$AW$1063,MATCH('Print List'!$A122,Statement_No,0),MATCH('Print List'!D$2,'Master List'!$A$2:$AW$2,0))</f>
        <v>320.25539999999995</v>
      </c>
      <c r="E122" s="135">
        <f>INDEX('Master List'!$A$3:$AW$1063,MATCH('Print List'!$A122,Statement_No,0),MATCH('Print List'!E$2,'Master List'!$A$2:$AW$2,0))</f>
        <v>409.47699999999998</v>
      </c>
      <c r="F122" s="135" t="str">
        <f>INDEX('Master List'!$A$3:$AW$1063,MATCH('Print List'!$A122,Statement_No,0),MATCH('Print List'!F$2,'Master List'!$A$2:$AW$2,0))</f>
        <v>Yes</v>
      </c>
      <c r="G122" s="135" t="str">
        <f>INDEX('Master List'!$A$3:$AW$1063,MATCH('Print List'!$A122,Statement_No,0),MATCH('Print List'!G$2,'Master List'!$A$2:$AW$2,0))</f>
        <v>Middle River</v>
      </c>
      <c r="H122" s="135" t="str">
        <f>INDEX('Master List'!$A$3:$AW$1063,MATCH('Print List'!$A122,Statement_No,0),MATCH('Print List'!H$2,'Master List'!$A$2:$AW$2,0))</f>
        <v>San Joaquin</v>
      </c>
      <c r="I122" s="135" t="str">
        <f>INDEX('Master List'!$A$3:$AW$1063,MATCH('Print List'!$A122,Statement_No,0),MATCH('Print List'!I$2,'Master List'!$A$2:$AW$2,0))</f>
        <v>R3</v>
      </c>
      <c r="J122" s="135">
        <f>INDEX('Master List'!$A$3:$AW$1063,MATCH('Print List'!$A122,Statement_No,0),MATCH('Print List'!J$2,'Master List'!$A$2:$AW$2,0))</f>
        <v>0</v>
      </c>
      <c r="K122" s="135" t="str">
        <f>INDEX('Master List'!$A$3:$AW$1063,MATCH('Print List'!$A122,Statement_No,0),MATCH('Print List'!K$2,'Master List'!$A$2:$AW$2,0))</f>
        <v>Yes</v>
      </c>
      <c r="L122" s="135" t="str">
        <f>INDEX('Master List'!$A$3:$AW$1063,MATCH('Print List'!$A122,Statement_No,0),MATCH('Print List'!L$2,'Master List'!$A$2:$AW$2,0))</f>
        <v>N/A</v>
      </c>
      <c r="M122" s="135" t="str">
        <f>INDEX('Master List'!$A$3:$AW$1063,MATCH('Print List'!$A122,Statement_No,0),MATCH('Print List'!M$2,'Master List'!$A$2:$AW$2,0))</f>
        <v>P3</v>
      </c>
      <c r="N122" s="135" t="str">
        <f>INDEX('Master List'!$A$3:$AW$1063,MATCH('Print List'!$A122,Statement_No,0),MATCH('Print List'!N$2,'Master List'!$A$2:$AW$2,0))</f>
        <v>POD and POU are located within WIC boundary which is considered as *4 category</v>
      </c>
      <c r="O122" s="135">
        <f>INDEX('Master List'!$A$3:$AW$1063,MATCH('Print List'!$A122,Statement_No,0),MATCH('Print List'!O$2,'Master List'!$A$2:$AW$2,0))</f>
        <v>0</v>
      </c>
      <c r="P122" s="135">
        <f>INDEX('Master List'!$A$3:$AW$1063,MATCH('Print List'!$A122,Statement_No,0),MATCH('Print List'!P$2,'Master List'!$A$2:$AW$2,0))</f>
        <v>0</v>
      </c>
      <c r="Q122" s="135">
        <f>INDEX('Master List'!$A$3:$AW$1063,MATCH('Print List'!$A122,Statement_No,0),MATCH('Print List'!Q$2,'Master List'!$A$2:$AW$2,0))</f>
        <v>0</v>
      </c>
      <c r="R122" s="135">
        <f>INDEX('Master List'!$A$3:$AW$1063,MATCH('Print List'!$A122,Statement_No,0),MATCH('Print List'!R$2,'Master List'!$A$2:$AW$2,0))</f>
        <v>0</v>
      </c>
      <c r="S122" s="135">
        <f>INDEX('Master List'!$A$3:$AW$1063,MATCH('Print List'!$A122,Statement_No,0),MATCH('Print List'!S$2,'Master List'!$A$2:$AW$2,0))</f>
        <v>0</v>
      </c>
      <c r="T122" s="135" t="str">
        <f>INDEX('Master List'!$A$3:$AW$1063,MATCH('Print List'!$A122,Statement_No,0),MATCH('Print List'!T$2,'Master List'!$A$2:$AW$2,0))</f>
        <v>R3</v>
      </c>
      <c r="U122" s="135" t="str">
        <f>INDEX('Master List'!$A$3:$AW$1063,MATCH('Print List'!$A122,Statement_No,0),MATCH('Print List'!U$2,'Master List'!$A$2:$AW$2,0))</f>
        <v>P3</v>
      </c>
    </row>
    <row r="123" spans="1:21" s="16" customFormat="1" ht="165" x14ac:dyDescent="0.25">
      <c r="A123" s="135" t="s">
        <v>608</v>
      </c>
      <c r="B123" s="135" t="str">
        <f>INDEX('Master List'!$A$3:$AW$1063,MATCH('Print List'!$A123,Statement_No,0),MATCH('Print List'!B$2,'Master List'!$A$2:$AW$2,0))</f>
        <v>EDDIE VIERRA FARMS LLC</v>
      </c>
      <c r="C123" s="135" t="str">
        <f>INDEX('Master List'!$A$3:$AW$1063,MATCH('Print List'!$A123,Statement_No,0),MATCH('Print List'!C$2,'Master List'!$A$2:$AW$2,0))</f>
        <v>Y</v>
      </c>
      <c r="D123" s="135">
        <f>INDEX('Master List'!$A$3:$AW$1063,MATCH('Print List'!$A123,Statement_No,0),MATCH('Print List'!D$2,'Master List'!$A$2:$AW$2,0))</f>
        <v>345.75333333333339</v>
      </c>
      <c r="E123" s="135" t="str">
        <f>INDEX('Master List'!$A$3:$AW$1063,MATCH('Print List'!$A123,Statement_No,0),MATCH('Print List'!E$2,'Master List'!$A$2:$AW$2,0))</f>
        <v>-</v>
      </c>
      <c r="F123" s="135" t="str">
        <f>INDEX('Master List'!$A$3:$AW$1063,MATCH('Print List'!$A123,Statement_No,0),MATCH('Print List'!F$2,'Master List'!$A$2:$AW$2,0))</f>
        <v>Yes</v>
      </c>
      <c r="G123" s="135" t="str">
        <f>INDEX('Master List'!$A$3:$AW$1063,MATCH('Print List'!$A123,Statement_No,0),MATCH('Print List'!G$2,'Master List'!$A$2:$AW$2,0))</f>
        <v>TRAPPER SLOUGH</v>
      </c>
      <c r="H123" s="135" t="str">
        <f>INDEX('Master List'!$A$3:$AW$1063,MATCH('Print List'!$A123,Statement_No,0),MATCH('Print List'!H$2,'Master List'!$A$2:$AW$2,0))</f>
        <v>San Joaquin</v>
      </c>
      <c r="I123" s="135" t="str">
        <f>INDEX('Master List'!$A$3:$AW$1063,MATCH('Print List'!$A123,Statement_No,0),MATCH('Print List'!I$2,'Master List'!$A$2:$AW$2,0))</f>
        <v>R2</v>
      </c>
      <c r="J123" s="135" t="str">
        <f>INDEX('Master List'!$A$3:$AW$1063,MATCH('Print List'!$A123,Statement_No,0),MATCH('Print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123" s="135" t="str">
        <f>INDEX('Master List'!$A$3:$AW$1063,MATCH('Print List'!$A123,Statement_No,0),MATCH('Print List'!K$2,'Master List'!$A$2:$AW$2,0))</f>
        <v>Yes</v>
      </c>
      <c r="L123" s="135" t="str">
        <f>INDEX('Master List'!$A$3:$AW$1063,MATCH('Print List'!$A123,Statement_No,0),MATCH('Print List'!L$2,'Master List'!$A$2:$AW$2,0))</f>
        <v>N/A</v>
      </c>
      <c r="M123" s="135" t="str">
        <f>INDEX('Master List'!$A$3:$AW$1063,MATCH('Print List'!$A123,Statement_No,0),MATCH('Print List'!M$2,'Master List'!$A$2:$AW$2,0))</f>
        <v>P1</v>
      </c>
      <c r="N123" s="135" t="str">
        <f>INDEX('Master List'!$A$3:$AW$1063,MATCH('Print List'!$A123,Statement_No,0),MATCH('Print List'!N$2,'Master List'!$A$2:$AW$2,0))</f>
        <v>No documentation given</v>
      </c>
      <c r="O123" s="135">
        <f>INDEX('Master List'!$A$3:$AW$1063,MATCH('Print List'!$A123,Statement_No,0),MATCH('Print List'!O$2,'Master List'!$A$2:$AW$2,0))</f>
        <v>0</v>
      </c>
      <c r="P123" s="135">
        <f>INDEX('Master List'!$A$3:$AW$1063,MATCH('Print List'!$A123,Statement_No,0),MATCH('Print List'!P$2,'Master List'!$A$2:$AW$2,0))</f>
        <v>0</v>
      </c>
      <c r="Q123" s="135">
        <f>INDEX('Master List'!$A$3:$AW$1063,MATCH('Print List'!$A123,Statement_No,0),MATCH('Print List'!Q$2,'Master List'!$A$2:$AW$2,0))</f>
        <v>0</v>
      </c>
      <c r="R123" s="135">
        <f>INDEX('Master List'!$A$3:$AW$1063,MATCH('Print List'!$A123,Statement_No,0),MATCH('Print List'!R$2,'Master List'!$A$2:$AW$2,0))</f>
        <v>0</v>
      </c>
      <c r="S123" s="135">
        <f>INDEX('Master List'!$A$3:$AW$1063,MATCH('Print List'!$A123,Statement_No,0),MATCH('Print List'!S$2,'Master List'!$A$2:$AW$2,0))</f>
        <v>0</v>
      </c>
      <c r="T123" s="135" t="str">
        <f>INDEX('Master List'!$A$3:$AW$1063,MATCH('Print List'!$A123,Statement_No,0),MATCH('Print List'!T$2,'Master List'!$A$2:$AW$2,0))</f>
        <v>R2</v>
      </c>
      <c r="U123" s="135" t="str">
        <f>INDEX('Master List'!$A$3:$AW$1063,MATCH('Print List'!$A123,Statement_No,0),MATCH('Print List'!U$2,'Master List'!$A$2:$AW$2,0))</f>
        <v>P1</v>
      </c>
    </row>
    <row r="124" spans="1:21" s="16" customFormat="1" ht="75" x14ac:dyDescent="0.25">
      <c r="A124" s="135" t="s">
        <v>612</v>
      </c>
      <c r="B124" s="135" t="str">
        <f>INDEX('Master List'!$A$3:$AW$1063,MATCH('Print List'!$A124,Statement_No,0),MATCH('Print List'!B$2,'Master List'!$A$2:$AW$2,0))</f>
        <v>CERRI &amp; SON</v>
      </c>
      <c r="C124" s="135" t="str">
        <f>INDEX('Master List'!$A$3:$AW$1063,MATCH('Print List'!$A124,Statement_No,0),MATCH('Print List'!C$2,'Master List'!$A$2:$AW$2,0))</f>
        <v>Y</v>
      </c>
      <c r="D124" s="135">
        <f>INDEX('Master List'!$A$3:$AW$1063,MATCH('Print List'!$A124,Statement_No,0),MATCH('Print List'!D$2,'Master List'!$A$2:$AW$2,0))</f>
        <v>398.66666666666669</v>
      </c>
      <c r="E124" s="135">
        <f>INDEX('Master List'!$A$3:$AW$1063,MATCH('Print List'!$A124,Statement_No,0),MATCH('Print List'!E$2,'Master List'!$A$2:$AW$2,0))</f>
        <v>463.43</v>
      </c>
      <c r="F124" s="135" t="str">
        <f>INDEX('Master List'!$A$3:$AW$1063,MATCH('Print List'!$A124,Statement_No,0),MATCH('Print List'!F$2,'Master List'!$A$2:$AW$2,0))</f>
        <v>Yes</v>
      </c>
      <c r="G124" s="135" t="str">
        <f>INDEX('Master List'!$A$3:$AW$1063,MATCH('Print List'!$A124,Statement_No,0),MATCH('Print List'!G$2,'Master List'!$A$2:$AW$2,0))</f>
        <v>SAN JOAQUIN RIVER</v>
      </c>
      <c r="H124" s="135" t="str">
        <f>INDEX('Master List'!$A$3:$AW$1063,MATCH('Print List'!$A124,Statement_No,0),MATCH('Print List'!H$2,'Master List'!$A$2:$AW$2,0))</f>
        <v>San Joaquin</v>
      </c>
      <c r="I124" s="135" t="str">
        <f>INDEX('Master List'!$A$3:$AW$1063,MATCH('Print List'!$A124,Statement_No,0),MATCH('Print List'!I$2,'Master List'!$A$2:$AW$2,0))</f>
        <v>R2</v>
      </c>
      <c r="J124" s="135" t="str">
        <f>INDEX('Master List'!$A$3:$AW$1063,MATCH('Print List'!$A124,Statement_No,0),MATCH('Print List'!J$2,'Master List'!$A$2:$AW$2,0))</f>
        <v>Need Chain of Title to confirm subdivision</v>
      </c>
      <c r="K124" s="135" t="str">
        <f>INDEX('Master List'!$A$3:$AW$1063,MATCH('Print List'!$A124,Statement_No,0),MATCH('Print List'!K$2,'Master List'!$A$2:$AW$2,0))</f>
        <v>Yes</v>
      </c>
      <c r="L124" s="135" t="str">
        <f>INDEX('Master List'!$A$3:$AW$1063,MATCH('Print List'!$A124,Statement_No,0),MATCH('Print List'!L$2,'Master List'!$A$2:$AW$2,0))</f>
        <v>N/A</v>
      </c>
      <c r="M124" s="135" t="str">
        <f>INDEX('Master List'!$A$3:$AW$1063,MATCH('Print List'!$A124,Statement_No,0),MATCH('Print List'!M$2,'Master List'!$A$2:$AW$2,0))</f>
        <v>P1</v>
      </c>
      <c r="N124" s="135" t="str">
        <f>INDEX('Master List'!$A$3:$AW$1063,MATCH('Print List'!$A124,Statement_No,0),MATCH('Print List'!N$2,'Master List'!$A$2:$AW$2,0))</f>
        <v>claimant stated that supporting document were unable to be compiled due to a short notice of Drought Information Order request. More info needed.</v>
      </c>
      <c r="O124" s="135">
        <f>INDEX('Master List'!$A$3:$AW$1063,MATCH('Print List'!$A124,Statement_No,0),MATCH('Print List'!O$2,'Master List'!$A$2:$AW$2,0))</f>
        <v>0</v>
      </c>
      <c r="P124" s="135">
        <f>INDEX('Master List'!$A$3:$AW$1063,MATCH('Print List'!$A124,Statement_No,0),MATCH('Print List'!P$2,'Master List'!$A$2:$AW$2,0))</f>
        <v>0</v>
      </c>
      <c r="Q124" s="135">
        <f>INDEX('Master List'!$A$3:$AW$1063,MATCH('Print List'!$A124,Statement_No,0),MATCH('Print List'!Q$2,'Master List'!$A$2:$AW$2,0))</f>
        <v>0</v>
      </c>
      <c r="R124" s="135">
        <f>INDEX('Master List'!$A$3:$AW$1063,MATCH('Print List'!$A124,Statement_No,0),MATCH('Print List'!R$2,'Master List'!$A$2:$AW$2,0))</f>
        <v>0</v>
      </c>
      <c r="S124" s="135">
        <f>INDEX('Master List'!$A$3:$AW$1063,MATCH('Print List'!$A124,Statement_No,0),MATCH('Print List'!S$2,'Master List'!$A$2:$AW$2,0))</f>
        <v>0</v>
      </c>
      <c r="T124" s="135" t="str">
        <f>INDEX('Master List'!$A$3:$AW$1063,MATCH('Print List'!$A124,Statement_No,0),MATCH('Print List'!T$2,'Master List'!$A$2:$AW$2,0))</f>
        <v>R2</v>
      </c>
      <c r="U124" s="135" t="str">
        <f>INDEX('Master List'!$A$3:$AW$1063,MATCH('Print List'!$A124,Statement_No,0),MATCH('Print List'!U$2,'Master List'!$A$2:$AW$2,0))</f>
        <v>P1</v>
      </c>
    </row>
    <row r="125" spans="1:21" s="16" customFormat="1" ht="30" x14ac:dyDescent="0.25">
      <c r="A125" s="135" t="s">
        <v>618</v>
      </c>
      <c r="B125" s="135" t="str">
        <f>INDEX('Master List'!$A$3:$AW$1063,MATCH('Print List'!$A125,Statement_No,0),MATCH('Print List'!B$2,'Master List'!$A$2:$AW$2,0))</f>
        <v>ROBERT J COSTA FARMS LLC</v>
      </c>
      <c r="C125" s="135" t="str">
        <f>INDEX('Master List'!$A$3:$AW$1063,MATCH('Print List'!$A125,Statement_No,0),MATCH('Print List'!C$2,'Master List'!$A$2:$AW$2,0))</f>
        <v>Y</v>
      </c>
      <c r="D125" s="135">
        <f>INDEX('Master List'!$A$3:$AW$1063,MATCH('Print List'!$A125,Statement_No,0),MATCH('Print List'!D$2,'Master List'!$A$2:$AW$2,0))</f>
        <v>762.75</v>
      </c>
      <c r="E125" s="135">
        <f>INDEX('Master List'!$A$3:$AW$1063,MATCH('Print List'!$A125,Statement_No,0),MATCH('Print List'!E$2,'Master List'!$A$2:$AW$2,0))</f>
        <v>726.72</v>
      </c>
      <c r="F125" s="135" t="str">
        <f>INDEX('Master List'!$A$3:$AW$1063,MATCH('Print List'!$A125,Statement_No,0),MATCH('Print List'!F$2,'Master List'!$A$2:$AW$2,0))</f>
        <v>Yes</v>
      </c>
      <c r="G125" s="135" t="str">
        <f>INDEX('Master List'!$A$3:$AW$1063,MATCH('Print List'!$A125,Statement_No,0),MATCH('Print List'!G$2,'Master List'!$A$2:$AW$2,0))</f>
        <v>San Joaquin River</v>
      </c>
      <c r="H125" s="135" t="str">
        <f>INDEX('Master List'!$A$3:$AW$1063,MATCH('Print List'!$A125,Statement_No,0),MATCH('Print List'!H$2,'Master List'!$A$2:$AW$2,0))</f>
        <v>San Joaquin</v>
      </c>
      <c r="I125" s="135" t="str">
        <f>INDEX('Master List'!$A$3:$AW$1063,MATCH('Print List'!$A125,Statement_No,0),MATCH('Print List'!I$2,'Master List'!$A$2:$AW$2,0))</f>
        <v>R3</v>
      </c>
      <c r="J125" s="135">
        <f>INDEX('Master List'!$A$3:$AW$1063,MATCH('Print List'!$A125,Statement_No,0),MATCH('Print List'!J$2,'Master List'!$A$2:$AW$2,0))</f>
        <v>0</v>
      </c>
      <c r="K125" s="135" t="str">
        <f>INDEX('Master List'!$A$3:$AW$1063,MATCH('Print List'!$A125,Statement_No,0),MATCH('Print List'!K$2,'Master List'!$A$2:$AW$2,0))</f>
        <v>Yes</v>
      </c>
      <c r="L125" s="135" t="str">
        <f>INDEX('Master List'!$A$3:$AW$1063,MATCH('Print List'!$A125,Statement_No,0),MATCH('Print List'!L$2,'Master List'!$A$2:$AW$2,0))</f>
        <v>N/A</v>
      </c>
      <c r="M125" s="135" t="str">
        <f>INDEX('Master List'!$A$3:$AW$1063,MATCH('Print List'!$A125,Statement_No,0),MATCH('Print List'!M$2,'Master List'!$A$2:$AW$2,0))</f>
        <v>P1</v>
      </c>
      <c r="N125" s="135" t="str">
        <f>INDEX('Master List'!$A$3:$AW$1063,MATCH('Print List'!$A125,Statement_No,0),MATCH('Print List'!N$2,'Master List'!$A$2:$AW$2,0))</f>
        <v>Some documentation given, but none specifying use.</v>
      </c>
      <c r="O125" s="135">
        <f>INDEX('Master List'!$A$3:$AW$1063,MATCH('Print List'!$A125,Statement_No,0),MATCH('Print List'!O$2,'Master List'!$A$2:$AW$2,0))</f>
        <v>0</v>
      </c>
      <c r="P125" s="135">
        <f>INDEX('Master List'!$A$3:$AW$1063,MATCH('Print List'!$A125,Statement_No,0),MATCH('Print List'!P$2,'Master List'!$A$2:$AW$2,0))</f>
        <v>0</v>
      </c>
      <c r="Q125" s="135">
        <f>INDEX('Master List'!$A$3:$AW$1063,MATCH('Print List'!$A125,Statement_No,0),MATCH('Print List'!Q$2,'Master List'!$A$2:$AW$2,0))</f>
        <v>0</v>
      </c>
      <c r="R125" s="135">
        <f>INDEX('Master List'!$A$3:$AW$1063,MATCH('Print List'!$A125,Statement_No,0),MATCH('Print List'!R$2,'Master List'!$A$2:$AW$2,0))</f>
        <v>0</v>
      </c>
      <c r="S125" s="135">
        <f>INDEX('Master List'!$A$3:$AW$1063,MATCH('Print List'!$A125,Statement_No,0),MATCH('Print List'!S$2,'Master List'!$A$2:$AW$2,0))</f>
        <v>0</v>
      </c>
      <c r="T125" s="135" t="str">
        <f>INDEX('Master List'!$A$3:$AW$1063,MATCH('Print List'!$A125,Statement_No,0),MATCH('Print List'!T$2,'Master List'!$A$2:$AW$2,0))</f>
        <v>R3</v>
      </c>
      <c r="U125" s="135" t="str">
        <f>INDEX('Master List'!$A$3:$AW$1063,MATCH('Print List'!$A125,Statement_No,0),MATCH('Print List'!U$2,'Master List'!$A$2:$AW$2,0))</f>
        <v>P1</v>
      </c>
    </row>
    <row r="126" spans="1:21" s="16" customFormat="1" ht="75" x14ac:dyDescent="0.25">
      <c r="A126" s="135" t="s">
        <v>624</v>
      </c>
      <c r="B126" s="135" t="str">
        <f>INDEX('Master List'!$A$3:$AW$1063,MATCH('Print List'!$A126,Statement_No,0),MATCH('Print List'!B$2,'Master List'!$A$2:$AW$2,0))</f>
        <v>TONY M GARCIA</v>
      </c>
      <c r="C126" s="135" t="str">
        <f>INDEX('Master List'!$A$3:$AW$1063,MATCH('Print List'!$A126,Statement_No,0),MATCH('Print List'!C$2,'Master List'!$A$2:$AW$2,0))</f>
        <v>Y</v>
      </c>
      <c r="D126" s="135">
        <f>INDEX('Master List'!$A$3:$AW$1063,MATCH('Print List'!$A126,Statement_No,0),MATCH('Print List'!D$2,'Master List'!$A$2:$AW$2,0))</f>
        <v>770</v>
      </c>
      <c r="E126" s="135">
        <f>INDEX('Master List'!$A$3:$AW$1063,MATCH('Print List'!$A126,Statement_No,0),MATCH('Print List'!E$2,'Master List'!$A$2:$AW$2,0))</f>
        <v>371.34</v>
      </c>
      <c r="F126" s="135" t="str">
        <f>INDEX('Master List'!$A$3:$AW$1063,MATCH('Print List'!$A126,Statement_No,0),MATCH('Print List'!F$2,'Master List'!$A$2:$AW$2,0))</f>
        <v>Yes</v>
      </c>
      <c r="G126" s="135" t="str">
        <f>INDEX('Master List'!$A$3:$AW$1063,MATCH('Print List'!$A126,Statement_No,0),MATCH('Print List'!G$2,'Master List'!$A$2:$AW$2,0))</f>
        <v>Old River</v>
      </c>
      <c r="H126" s="135" t="str">
        <f>INDEX('Master List'!$A$3:$AW$1063,MATCH('Print List'!$A126,Statement_No,0),MATCH('Print List'!H$2,'Master List'!$A$2:$AW$2,0))</f>
        <v>San Joaquin</v>
      </c>
      <c r="I126" s="135" t="str">
        <f>INDEX('Master List'!$A$3:$AW$1063,MATCH('Print List'!$A126,Statement_No,0),MATCH('Print List'!I$2,'Master List'!$A$2:$AW$2,0))</f>
        <v>R3</v>
      </c>
      <c r="J126" s="135" t="str">
        <f>INDEX('Master List'!$A$3:$AW$1063,MATCH('Print List'!$A126,Statement_No,0),MATCH('Print List'!J$2,'Master List'!$A$2:$AW$2,0))</f>
        <v>POUs are enclosed in Rancho El Pescadero patent which is riparian to Old River.</v>
      </c>
      <c r="K126" s="135" t="str">
        <f>INDEX('Master List'!$A$3:$AW$1063,MATCH('Print List'!$A126,Statement_No,0),MATCH('Print List'!K$2,'Master List'!$A$2:$AW$2,0))</f>
        <v>Yes</v>
      </c>
      <c r="L126" s="135" t="str">
        <f>INDEX('Master List'!$A$3:$AW$1063,MATCH('Print List'!$A126,Statement_No,0),MATCH('Print List'!L$2,'Master List'!$A$2:$AW$2,0))</f>
        <v>N/A</v>
      </c>
      <c r="M126" s="135" t="str">
        <f>INDEX('Master List'!$A$3:$AW$1063,MATCH('Print List'!$A126,Statement_No,0),MATCH('Print List'!M$2,'Master List'!$A$2:$AW$2,0))</f>
        <v>P1</v>
      </c>
      <c r="N126" s="135" t="str">
        <f>INDEX('Master List'!$A$3:$AW$1063,MATCH('Print List'!$A126,Statement_No,0),MATCH('Print List'!N$2,'Master List'!$A$2:$AW$2,0))</f>
        <v>Changed "No" to "Yes" for Pre-1914 Claim type.
Was unable to find appropriation notice or property deed.</v>
      </c>
      <c r="O126" s="135">
        <f>INDEX('Master List'!$A$3:$AW$1063,MATCH('Print List'!$A126,Statement_No,0),MATCH('Print List'!O$2,'Master List'!$A$2:$AW$2,0))</f>
        <v>0</v>
      </c>
      <c r="P126" s="135">
        <f>INDEX('Master List'!$A$3:$AW$1063,MATCH('Print List'!$A126,Statement_No,0),MATCH('Print List'!P$2,'Master List'!$A$2:$AW$2,0))</f>
        <v>0</v>
      </c>
      <c r="Q126" s="135">
        <f>INDEX('Master List'!$A$3:$AW$1063,MATCH('Print List'!$A126,Statement_No,0),MATCH('Print List'!Q$2,'Master List'!$A$2:$AW$2,0))</f>
        <v>0</v>
      </c>
      <c r="R126" s="135">
        <f>INDEX('Master List'!$A$3:$AW$1063,MATCH('Print List'!$A126,Statement_No,0),MATCH('Print List'!R$2,'Master List'!$A$2:$AW$2,0))</f>
        <v>0</v>
      </c>
      <c r="S126" s="135">
        <f>INDEX('Master List'!$A$3:$AW$1063,MATCH('Print List'!$A126,Statement_No,0),MATCH('Print List'!S$2,'Master List'!$A$2:$AW$2,0))</f>
        <v>0</v>
      </c>
      <c r="T126" s="135" t="str">
        <f>INDEX('Master List'!$A$3:$AW$1063,MATCH('Print List'!$A126,Statement_No,0),MATCH('Print List'!T$2,'Master List'!$A$2:$AW$2,0))</f>
        <v>R3</v>
      </c>
      <c r="U126" s="135" t="str">
        <f>INDEX('Master List'!$A$3:$AW$1063,MATCH('Print List'!$A126,Statement_No,0),MATCH('Print List'!U$2,'Master List'!$A$2:$AW$2,0))</f>
        <v>P1</v>
      </c>
    </row>
    <row r="127" spans="1:21" s="16" customFormat="1" ht="60" x14ac:dyDescent="0.25">
      <c r="A127" s="135" t="s">
        <v>632</v>
      </c>
      <c r="B127" s="135" t="str">
        <f>INDEX('Master List'!$A$3:$AW$1063,MATCH('Print List'!$A127,Statement_No,0),MATCH('Print List'!B$2,'Master List'!$A$2:$AW$2,0))</f>
        <v>TIM T GRUNSKY</v>
      </c>
      <c r="C127" s="135" t="str">
        <f>INDEX('Master List'!$A$3:$AW$1063,MATCH('Print List'!$A127,Statement_No,0),MATCH('Print List'!C$2,'Master List'!$A$2:$AW$2,0))</f>
        <v>Y</v>
      </c>
      <c r="D127" s="135">
        <f>INDEX('Master List'!$A$3:$AW$1063,MATCH('Print List'!$A127,Statement_No,0),MATCH('Print List'!D$2,'Master List'!$A$2:$AW$2,0))</f>
        <v>704.95249999999999</v>
      </c>
      <c r="E127" s="135">
        <f>INDEX('Master List'!$A$3:$AW$1063,MATCH('Print List'!$A127,Statement_No,0),MATCH('Print List'!E$2,'Master List'!$A$2:$AW$2,0))</f>
        <v>480.35</v>
      </c>
      <c r="F127" s="135" t="str">
        <f>INDEX('Master List'!$A$3:$AW$1063,MATCH('Print List'!$A127,Statement_No,0),MATCH('Print List'!F$2,'Master List'!$A$2:$AW$2,0))</f>
        <v>Yes</v>
      </c>
      <c r="G127" s="135" t="str">
        <f>INDEX('Master List'!$A$3:$AW$1063,MATCH('Print List'!$A127,Statement_No,0),MATCH('Print List'!G$2,'Master List'!$A$2:$AW$2,0))</f>
        <v>WHISKEY SLOUGH</v>
      </c>
      <c r="H127" s="135" t="str">
        <f>INDEX('Master List'!$A$3:$AW$1063,MATCH('Print List'!$A127,Statement_No,0),MATCH('Print List'!H$2,'Master List'!$A$2:$AW$2,0))</f>
        <v>San Joaquin</v>
      </c>
      <c r="I127" s="135" t="str">
        <f>INDEX('Master List'!$A$3:$AW$1063,MATCH('Print List'!$A127,Statement_No,0),MATCH('Print List'!I$2,'Master List'!$A$2:$AW$2,0))</f>
        <v>R3</v>
      </c>
      <c r="J127" s="135" t="str">
        <f>INDEX('Master List'!$A$3:$AW$1063,MATCH('Print List'!$A127,Statement_No,0),MATCH('Print List'!J$2,'Master List'!$A$2:$AW$2,0))</f>
        <v xml:space="preserve">POD and POU are on the same watercourse and there are no separations from the watercourse within the POU. POU is also located on a patent riparian to the watercourse </v>
      </c>
      <c r="K127" s="135" t="str">
        <f>INDEX('Master List'!$A$3:$AW$1063,MATCH('Print List'!$A127,Statement_No,0),MATCH('Print List'!K$2,'Master List'!$A$2:$AW$2,0))</f>
        <v>Yes</v>
      </c>
      <c r="L127" s="135" t="str">
        <f>INDEX('Master List'!$A$3:$AW$1063,MATCH('Print List'!$A127,Statement_No,0),MATCH('Print List'!L$2,'Master List'!$A$2:$AW$2,0))</f>
        <v>N/A</v>
      </c>
      <c r="M127" s="135" t="str">
        <f>INDEX('Master List'!$A$3:$AW$1063,MATCH('Print List'!$A127,Statement_No,0),MATCH('Print List'!M$2,'Master List'!$A$2:$AW$2,0))</f>
        <v>P3</v>
      </c>
      <c r="N127" s="135" t="str">
        <f>INDEX('Master List'!$A$3:$AW$1063,MATCH('Print List'!$A127,Statement_No,0),MATCH('Print List'!N$2,'Master List'!$A$2:$AW$2,0))</f>
        <v>Claimant failed to submit Pre-1914 supporting documents; however, riparian right is sufficient to constitute water use</v>
      </c>
      <c r="O127" s="135">
        <f>INDEX('Master List'!$A$3:$AW$1063,MATCH('Print List'!$A127,Statement_No,0),MATCH('Print List'!O$2,'Master List'!$A$2:$AW$2,0))</f>
        <v>0</v>
      </c>
      <c r="P127" s="135">
        <f>INDEX('Master List'!$A$3:$AW$1063,MATCH('Print List'!$A127,Statement_No,0),MATCH('Print List'!P$2,'Master List'!$A$2:$AW$2,0))</f>
        <v>0</v>
      </c>
      <c r="Q127" s="135">
        <f>INDEX('Master List'!$A$3:$AW$1063,MATCH('Print List'!$A127,Statement_No,0),MATCH('Print List'!Q$2,'Master List'!$A$2:$AW$2,0))</f>
        <v>0</v>
      </c>
      <c r="R127" s="135">
        <f>INDEX('Master List'!$A$3:$AW$1063,MATCH('Print List'!$A127,Statement_No,0),MATCH('Print List'!R$2,'Master List'!$A$2:$AW$2,0))</f>
        <v>0</v>
      </c>
      <c r="S127" s="135">
        <f>INDEX('Master List'!$A$3:$AW$1063,MATCH('Print List'!$A127,Statement_No,0),MATCH('Print List'!S$2,'Master List'!$A$2:$AW$2,0))</f>
        <v>0</v>
      </c>
      <c r="T127" s="135" t="str">
        <f>INDEX('Master List'!$A$3:$AW$1063,MATCH('Print List'!$A127,Statement_No,0),MATCH('Print List'!T$2,'Master List'!$A$2:$AW$2,0))</f>
        <v>R3</v>
      </c>
      <c r="U127" s="135" t="str">
        <f>INDEX('Master List'!$A$3:$AW$1063,MATCH('Print List'!$A127,Statement_No,0),MATCH('Print List'!U$2,'Master List'!$A$2:$AW$2,0))</f>
        <v>P3</v>
      </c>
    </row>
    <row r="128" spans="1:21" s="16" customFormat="1" ht="165" x14ac:dyDescent="0.25">
      <c r="A128" s="136" t="s">
        <v>638</v>
      </c>
      <c r="B128" s="135" t="str">
        <f>INDEX('Master List'!$A$3:$AW$1063,MATCH('Print List'!$A128,Statement_No,0),MATCH('Print List'!B$2,'Master List'!$A$2:$AW$2,0))</f>
        <v>LINDA BEERS HEISIG</v>
      </c>
      <c r="C128" s="135" t="str">
        <f>INDEX('Master List'!$A$3:$AW$1063,MATCH('Print List'!$A128,Statement_No,0),MATCH('Print List'!C$2,'Master List'!$A$2:$AW$2,0))</f>
        <v>Y</v>
      </c>
      <c r="D128" s="135">
        <f>INDEX('Master List'!$A$3:$AW$1063,MATCH('Print List'!$A128,Statement_No,0),MATCH('Print List'!D$2,'Master List'!$A$2:$AW$2,0))</f>
        <v>291.41750000000002</v>
      </c>
      <c r="E128" s="135">
        <f>INDEX('Master List'!$A$3:$AW$1063,MATCH('Print List'!$A128,Statement_No,0),MATCH('Print List'!E$2,'Master List'!$A$2:$AW$2,0))</f>
        <v>191.9</v>
      </c>
      <c r="F128" s="135" t="str">
        <f>INDEX('Master List'!$A$3:$AW$1063,MATCH('Print List'!$A128,Statement_No,0),MATCH('Print List'!F$2,'Master List'!$A$2:$AW$2,0))</f>
        <v>Yes</v>
      </c>
      <c r="G128" s="135" t="str">
        <f>INDEX('Master List'!$A$3:$AW$1063,MATCH('Print List'!$A128,Statement_No,0),MATCH('Print List'!G$2,'Master List'!$A$2:$AW$2,0))</f>
        <v>Whiskey Slough</v>
      </c>
      <c r="H128" s="135" t="str">
        <f>INDEX('Master List'!$A$3:$AW$1063,MATCH('Print List'!$A128,Statement_No,0),MATCH('Print List'!H$2,'Master List'!$A$2:$AW$2,0))</f>
        <v>San Joaquin</v>
      </c>
      <c r="I128" s="135" t="str">
        <f>INDEX('Master List'!$A$3:$AW$1063,MATCH('Print List'!$A128,Statement_No,0),MATCH('Print List'!I$2,'Master List'!$A$2:$AW$2,0))</f>
        <v>R2</v>
      </c>
      <c r="J128" s="135" t="str">
        <f>INDEX('Master List'!$A$3:$AW$1063,MATCH('Print List'!$A128,Statement_No,0),MATCH('Print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128" s="135" t="str">
        <f>INDEX('Master List'!$A$3:$AW$1063,MATCH('Print List'!$A128,Statement_No,0),MATCH('Print List'!K$2,'Master List'!$A$2:$AW$2,0))</f>
        <v>Yes</v>
      </c>
      <c r="L128" s="135" t="str">
        <f>INDEX('Master List'!$A$3:$AW$1063,MATCH('Print List'!$A128,Statement_No,0),MATCH('Print List'!L$2,'Master List'!$A$2:$AW$2,0))</f>
        <v>N/A</v>
      </c>
      <c r="M128" s="135" t="str">
        <f>INDEX('Master List'!$A$3:$AW$1063,MATCH('Print List'!$A128,Statement_No,0),MATCH('Print List'!M$2,'Master List'!$A$2:$AW$2,0))</f>
        <v>P1</v>
      </c>
      <c r="N128" s="135" t="str">
        <f>INDEX('Master List'!$A$3:$AW$1063,MATCH('Print List'!$A128,Statement_No,0),MATCH('Print List'!N$2,'Master List'!$A$2:$AW$2,0))</f>
        <v>No documentation given</v>
      </c>
      <c r="O128" s="135">
        <f>INDEX('Master List'!$A$3:$AW$1063,MATCH('Print List'!$A128,Statement_No,0),MATCH('Print List'!O$2,'Master List'!$A$2:$AW$2,0))</f>
        <v>0</v>
      </c>
      <c r="P128" s="135">
        <f>INDEX('Master List'!$A$3:$AW$1063,MATCH('Print List'!$A128,Statement_No,0),MATCH('Print List'!P$2,'Master List'!$A$2:$AW$2,0))</f>
        <v>0</v>
      </c>
      <c r="Q128" s="135">
        <f>INDEX('Master List'!$A$3:$AW$1063,MATCH('Print List'!$A128,Statement_No,0),MATCH('Print List'!Q$2,'Master List'!$A$2:$AW$2,0))</f>
        <v>0</v>
      </c>
      <c r="R128" s="135">
        <f>INDEX('Master List'!$A$3:$AW$1063,MATCH('Print List'!$A128,Statement_No,0),MATCH('Print List'!R$2,'Master List'!$A$2:$AW$2,0))</f>
        <v>0</v>
      </c>
      <c r="S128" s="135">
        <f>INDEX('Master List'!$A$3:$AW$1063,MATCH('Print List'!$A128,Statement_No,0),MATCH('Print List'!S$2,'Master List'!$A$2:$AW$2,0))</f>
        <v>0</v>
      </c>
      <c r="T128" s="135" t="str">
        <f>INDEX('Master List'!$A$3:$AW$1063,MATCH('Print List'!$A128,Statement_No,0),MATCH('Print List'!T$2,'Master List'!$A$2:$AW$2,0))</f>
        <v>R2</v>
      </c>
      <c r="U128" s="135" t="str">
        <f>INDEX('Master List'!$A$3:$AW$1063,MATCH('Print List'!$A128,Statement_No,0),MATCH('Print List'!U$2,'Master List'!$A$2:$AW$2,0))</f>
        <v>P1</v>
      </c>
    </row>
    <row r="129" spans="1:21" s="16" customFormat="1" ht="60" x14ac:dyDescent="0.25">
      <c r="A129" s="135" t="s">
        <v>643</v>
      </c>
      <c r="B129" s="135" t="str">
        <f>INDEX('Master List'!$A$3:$AW$1063,MATCH('Print List'!$A129,Statement_No,0),MATCH('Print List'!B$2,'Master List'!$A$2:$AW$2,0))</f>
        <v>TERCEIRA PROPERTIES LLC</v>
      </c>
      <c r="C129" s="135" t="str">
        <f>INDEX('Master List'!$A$3:$AW$1063,MATCH('Print List'!$A129,Statement_No,0),MATCH('Print List'!C$2,'Master List'!$A$2:$AW$2,0))</f>
        <v>Y</v>
      </c>
      <c r="D129" s="135">
        <f>INDEX('Master List'!$A$3:$AW$1063,MATCH('Print List'!$A129,Statement_No,0),MATCH('Print List'!D$2,'Master List'!$A$2:$AW$2,0))</f>
        <v>1747</v>
      </c>
      <c r="E129" s="135">
        <f>INDEX('Master List'!$A$3:$AW$1063,MATCH('Print List'!$A129,Statement_No,0),MATCH('Print List'!E$2,'Master List'!$A$2:$AW$2,0))</f>
        <v>772.37</v>
      </c>
      <c r="F129" s="135" t="str">
        <f>INDEX('Master List'!$A$3:$AW$1063,MATCH('Print List'!$A129,Statement_No,0),MATCH('Print List'!F$2,'Master List'!$A$2:$AW$2,0))</f>
        <v>Yes</v>
      </c>
      <c r="G129" s="135" t="str">
        <f>INDEX('Master List'!$A$3:$AW$1063,MATCH('Print List'!$A129,Statement_No,0),MATCH('Print List'!G$2,'Master List'!$A$2:$AW$2,0))</f>
        <v>GRANT LINE CANAL</v>
      </c>
      <c r="H129" s="135" t="str">
        <f>INDEX('Master List'!$A$3:$AW$1063,MATCH('Print List'!$A129,Statement_No,0),MATCH('Print List'!H$2,'Master List'!$A$2:$AW$2,0))</f>
        <v>San Joaquin</v>
      </c>
      <c r="I129" s="135" t="str">
        <f>INDEX('Master List'!$A$3:$AW$1063,MATCH('Print List'!$A129,Statement_No,0),MATCH('Print List'!I$2,'Master List'!$A$2:$AW$2,0))</f>
        <v>R3</v>
      </c>
      <c r="J129" s="135" t="str">
        <f>INDEX('Master List'!$A$3:$AW$1063,MATCH('Print List'!$A129,Statement_No,0),MATCH('Print List'!J$2,'Master List'!$A$2:$AW$2,0))</f>
        <v xml:space="preserve">POD and POU are on the same watercourse and there are no separations from the watercourse within the POU. POU is also located on a patent riparian to the watercourse </v>
      </c>
      <c r="K129" s="135" t="str">
        <f>INDEX('Master List'!$A$3:$AW$1063,MATCH('Print List'!$A129,Statement_No,0),MATCH('Print List'!K$2,'Master List'!$A$2:$AW$2,0))</f>
        <v>Yes</v>
      </c>
      <c r="L129" s="135" t="str">
        <f>INDEX('Master List'!$A$3:$AW$1063,MATCH('Print List'!$A129,Statement_No,0),MATCH('Print List'!L$2,'Master List'!$A$2:$AW$2,0))</f>
        <v>N/A</v>
      </c>
      <c r="M129" s="135" t="str">
        <f>INDEX('Master List'!$A$3:$AW$1063,MATCH('Print List'!$A129,Statement_No,0),MATCH('Print List'!M$2,'Master List'!$A$2:$AW$2,0))</f>
        <v>P3</v>
      </c>
      <c r="N129" s="135" t="str">
        <f>INDEX('Master List'!$A$3:$AW$1063,MATCH('Print List'!$A129,Statement_No,0),MATCH('Print List'!N$2,'Master List'!$A$2:$AW$2,0))</f>
        <v>Claimant failed to submit Pre-1914 supporting documents; however, riparian right is sufficient to constitute water use</v>
      </c>
      <c r="O129" s="135">
        <f>INDEX('Master List'!$A$3:$AW$1063,MATCH('Print List'!$A129,Statement_No,0),MATCH('Print List'!O$2,'Master List'!$A$2:$AW$2,0))</f>
        <v>0</v>
      </c>
      <c r="P129" s="135">
        <f>INDEX('Master List'!$A$3:$AW$1063,MATCH('Print List'!$A129,Statement_No,0),MATCH('Print List'!P$2,'Master List'!$A$2:$AW$2,0))</f>
        <v>0</v>
      </c>
      <c r="Q129" s="135">
        <f>INDEX('Master List'!$A$3:$AW$1063,MATCH('Print List'!$A129,Statement_No,0),MATCH('Print List'!Q$2,'Master List'!$A$2:$AW$2,0))</f>
        <v>0</v>
      </c>
      <c r="R129" s="135">
        <f>INDEX('Master List'!$A$3:$AW$1063,MATCH('Print List'!$A129,Statement_No,0),MATCH('Print List'!R$2,'Master List'!$A$2:$AW$2,0))</f>
        <v>0</v>
      </c>
      <c r="S129" s="135">
        <f>INDEX('Master List'!$A$3:$AW$1063,MATCH('Print List'!$A129,Statement_No,0),MATCH('Print List'!S$2,'Master List'!$A$2:$AW$2,0))</f>
        <v>0</v>
      </c>
      <c r="T129" s="135" t="str">
        <f>INDEX('Master List'!$A$3:$AW$1063,MATCH('Print List'!$A129,Statement_No,0),MATCH('Print List'!T$2,'Master List'!$A$2:$AW$2,0))</f>
        <v>R3</v>
      </c>
      <c r="U129" s="135" t="str">
        <f>INDEX('Master List'!$A$3:$AW$1063,MATCH('Print List'!$A129,Statement_No,0),MATCH('Print List'!U$2,'Master List'!$A$2:$AW$2,0))</f>
        <v>P3</v>
      </c>
    </row>
    <row r="130" spans="1:21" s="16" customFormat="1" ht="75" x14ac:dyDescent="0.25">
      <c r="A130" s="135" t="s">
        <v>651</v>
      </c>
      <c r="B130" s="135" t="str">
        <f>INDEX('Master List'!$A$3:$AW$1063,MATCH('Print List'!$A130,Statement_No,0),MATCH('Print List'!B$2,'Master List'!$A$2:$AW$2,0))</f>
        <v>A ROSSI INC</v>
      </c>
      <c r="C130" s="135" t="str">
        <f>INDEX('Master List'!$A$3:$AW$1063,MATCH('Print List'!$A130,Statement_No,0),MATCH('Print List'!C$2,'Master List'!$A$2:$AW$2,0))</f>
        <v>Y</v>
      </c>
      <c r="D130" s="135">
        <f>INDEX('Master List'!$A$3:$AW$1063,MATCH('Print List'!$A130,Statement_No,0),MATCH('Print List'!D$2,'Master List'!$A$2:$AW$2,0))</f>
        <v>599.76749999999981</v>
      </c>
      <c r="E130" s="135">
        <f>INDEX('Master List'!$A$3:$AW$1063,MATCH('Print List'!$A130,Statement_No,0),MATCH('Print List'!E$2,'Master List'!$A$2:$AW$2,0))</f>
        <v>366.58800000000002</v>
      </c>
      <c r="F130" s="135" t="str">
        <f>INDEX('Master List'!$A$3:$AW$1063,MATCH('Print List'!$A130,Statement_No,0),MATCH('Print List'!F$2,'Master List'!$A$2:$AW$2,0))</f>
        <v>Yes</v>
      </c>
      <c r="G130" s="135" t="str">
        <f>INDEX('Master List'!$A$3:$AW$1063,MATCH('Print List'!$A130,Statement_No,0),MATCH('Print List'!G$2,'Master List'!$A$2:$AW$2,0))</f>
        <v>Burns Cutoff</v>
      </c>
      <c r="H130" s="135" t="str">
        <f>INDEX('Master List'!$A$3:$AW$1063,MATCH('Print List'!$A130,Statement_No,0),MATCH('Print List'!H$2,'Master List'!$A$2:$AW$2,0))</f>
        <v>San Joaquin</v>
      </c>
      <c r="I130" s="135" t="str">
        <f>INDEX('Master List'!$A$3:$AW$1063,MATCH('Print List'!$A130,Statement_No,0),MATCH('Print List'!I$2,'Master List'!$A$2:$AW$2,0))</f>
        <v>R2</v>
      </c>
      <c r="J130" s="135" t="str">
        <f>INDEX('Master List'!$A$3:$AW$1063,MATCH('Print List'!$A130,Statement_No,0),MATCH('Print List'!J$2,'Master List'!$A$2:$AW$2,0))</f>
        <v>Pg.5 of S016233 Statement of Diversion shows POU located approx. 5 mile south east of the POD. Pg. 11 of S016233 Statement of Diversion shows parcels owned by claimant, which are adjacent to POD. Verification of POU location is needed.</v>
      </c>
      <c r="K130" s="135" t="str">
        <f>INDEX('Master List'!$A$3:$AW$1063,MATCH('Print List'!$A130,Statement_No,0),MATCH('Print List'!K$2,'Master List'!$A$2:$AW$2,0))</f>
        <v>Yes</v>
      </c>
      <c r="L130" s="135" t="str">
        <f>INDEX('Master List'!$A$3:$AW$1063,MATCH('Print List'!$A130,Statement_No,0),MATCH('Print List'!L$2,'Master List'!$A$2:$AW$2,0))</f>
        <v>N/A</v>
      </c>
      <c r="M130" s="135" t="str">
        <f>INDEX('Master List'!$A$3:$AW$1063,MATCH('Print List'!$A130,Statement_No,0),MATCH('Print List'!M$2,'Master List'!$A$2:$AW$2,0))</f>
        <v>P3</v>
      </c>
      <c r="N130" s="135" t="str">
        <f>INDEX('Master List'!$A$3:$AW$1063,MATCH('Print List'!$A130,Statement_No,0),MATCH('Print List'!N$2,'Master List'!$A$2:$AW$2,0))</f>
        <v>POD and POU are located within WIC boundary which is considered as *4 category</v>
      </c>
      <c r="O130" s="135">
        <f>INDEX('Master List'!$A$3:$AW$1063,MATCH('Print List'!$A130,Statement_No,0),MATCH('Print List'!O$2,'Master List'!$A$2:$AW$2,0))</f>
        <v>0</v>
      </c>
      <c r="P130" s="135">
        <f>INDEX('Master List'!$A$3:$AW$1063,MATCH('Print List'!$A130,Statement_No,0),MATCH('Print List'!P$2,'Master List'!$A$2:$AW$2,0))</f>
        <v>0</v>
      </c>
      <c r="Q130" s="135">
        <f>INDEX('Master List'!$A$3:$AW$1063,MATCH('Print List'!$A130,Statement_No,0),MATCH('Print List'!Q$2,'Master List'!$A$2:$AW$2,0))</f>
        <v>0</v>
      </c>
      <c r="R130" s="135">
        <f>INDEX('Master List'!$A$3:$AW$1063,MATCH('Print List'!$A130,Statement_No,0),MATCH('Print List'!R$2,'Master List'!$A$2:$AW$2,0))</f>
        <v>0</v>
      </c>
      <c r="S130" s="135">
        <f>INDEX('Master List'!$A$3:$AW$1063,MATCH('Print List'!$A130,Statement_No,0),MATCH('Print List'!S$2,'Master List'!$A$2:$AW$2,0))</f>
        <v>0</v>
      </c>
      <c r="T130" s="135" t="str">
        <f>INDEX('Master List'!$A$3:$AW$1063,MATCH('Print List'!$A130,Statement_No,0),MATCH('Print List'!T$2,'Master List'!$A$2:$AW$2,0))</f>
        <v>R2</v>
      </c>
      <c r="U130" s="135" t="str">
        <f>INDEX('Master List'!$A$3:$AW$1063,MATCH('Print List'!$A130,Statement_No,0),MATCH('Print List'!U$2,'Master List'!$A$2:$AW$2,0))</f>
        <v>P3</v>
      </c>
    </row>
    <row r="131" spans="1:21" s="16" customFormat="1" ht="30" x14ac:dyDescent="0.25">
      <c r="A131" s="135" t="s">
        <v>659</v>
      </c>
      <c r="B131" s="135" t="str">
        <f>INDEX('Master List'!$A$3:$AW$1063,MATCH('Print List'!$A131,Statement_No,0),MATCH('Print List'!B$2,'Master List'!$A$2:$AW$2,0))</f>
        <v>LYNN A MILLER</v>
      </c>
      <c r="C131" s="135" t="str">
        <f>INDEX('Master List'!$A$3:$AW$1063,MATCH('Print List'!$A131,Statement_No,0),MATCH('Print List'!C$2,'Master List'!$A$2:$AW$2,0))</f>
        <v>Y</v>
      </c>
      <c r="D131" s="135">
        <f>INDEX('Master List'!$A$3:$AW$1063,MATCH('Print List'!$A131,Statement_No,0),MATCH('Print List'!D$2,'Master List'!$A$2:$AW$2,0))</f>
        <v>350.64</v>
      </c>
      <c r="E131" s="135">
        <f>INDEX('Master List'!$A$3:$AW$1063,MATCH('Print List'!$A131,Statement_No,0),MATCH('Print List'!E$2,'Master List'!$A$2:$AW$2,0))</f>
        <v>606.29</v>
      </c>
      <c r="F131" s="135" t="str">
        <f>INDEX('Master List'!$A$3:$AW$1063,MATCH('Print List'!$A131,Statement_No,0),MATCH('Print List'!F$2,'Master List'!$A$2:$AW$2,0))</f>
        <v>Yes</v>
      </c>
      <c r="G131" s="135" t="str">
        <f>INDEX('Master List'!$A$3:$AW$1063,MATCH('Print List'!$A131,Statement_No,0),MATCH('Print List'!G$2,'Master List'!$A$2:$AW$2,0))</f>
        <v>San Joaquin River</v>
      </c>
      <c r="H131" s="135" t="str">
        <f>INDEX('Master List'!$A$3:$AW$1063,MATCH('Print List'!$A131,Statement_No,0),MATCH('Print List'!H$2,'Master List'!$A$2:$AW$2,0))</f>
        <v>San Joaquin</v>
      </c>
      <c r="I131" s="135" t="str">
        <f>INDEX('Master List'!$A$3:$AW$1063,MATCH('Print List'!$A131,Statement_No,0),MATCH('Print List'!I$2,'Master List'!$A$2:$AW$2,0))</f>
        <v>R3</v>
      </c>
      <c r="J131" s="135">
        <f>INDEX('Master List'!$A$3:$AW$1063,MATCH('Print List'!$A131,Statement_No,0),MATCH('Print List'!J$2,'Master List'!$A$2:$AW$2,0))</f>
        <v>0</v>
      </c>
      <c r="K131" s="135" t="str">
        <f>INDEX('Master List'!$A$3:$AW$1063,MATCH('Print List'!$A131,Statement_No,0),MATCH('Print List'!K$2,'Master List'!$A$2:$AW$2,0))</f>
        <v>Yes</v>
      </c>
      <c r="L131" s="135" t="str">
        <f>INDEX('Master List'!$A$3:$AW$1063,MATCH('Print List'!$A131,Statement_No,0),MATCH('Print List'!L$2,'Master List'!$A$2:$AW$2,0))</f>
        <v>N/A</v>
      </c>
      <c r="M131" s="135" t="str">
        <f>INDEX('Master List'!$A$3:$AW$1063,MATCH('Print List'!$A131,Statement_No,0),MATCH('Print List'!M$2,'Master List'!$A$2:$AW$2,0))</f>
        <v>P1</v>
      </c>
      <c r="N131" s="135" t="str">
        <f>INDEX('Master List'!$A$3:$AW$1063,MATCH('Print List'!$A131,Statement_No,0),MATCH('Print List'!N$2,'Master List'!$A$2:$AW$2,0))</f>
        <v>Provided documentation of ownership change, pre-14 claim not supported</v>
      </c>
      <c r="O131" s="135">
        <f>INDEX('Master List'!$A$3:$AW$1063,MATCH('Print List'!$A131,Statement_No,0),MATCH('Print List'!O$2,'Master List'!$A$2:$AW$2,0))</f>
        <v>0</v>
      </c>
      <c r="P131" s="135">
        <f>INDEX('Master List'!$A$3:$AW$1063,MATCH('Print List'!$A131,Statement_No,0),MATCH('Print List'!P$2,'Master List'!$A$2:$AW$2,0))</f>
        <v>0</v>
      </c>
      <c r="Q131" s="135">
        <f>INDEX('Master List'!$A$3:$AW$1063,MATCH('Print List'!$A131,Statement_No,0),MATCH('Print List'!Q$2,'Master List'!$A$2:$AW$2,0))</f>
        <v>0</v>
      </c>
      <c r="R131" s="135">
        <f>INDEX('Master List'!$A$3:$AW$1063,MATCH('Print List'!$A131,Statement_No,0),MATCH('Print List'!R$2,'Master List'!$A$2:$AW$2,0))</f>
        <v>0</v>
      </c>
      <c r="S131" s="135">
        <f>INDEX('Master List'!$A$3:$AW$1063,MATCH('Print List'!$A131,Statement_No,0),MATCH('Print List'!S$2,'Master List'!$A$2:$AW$2,0))</f>
        <v>0</v>
      </c>
      <c r="T131" s="135" t="str">
        <f>INDEX('Master List'!$A$3:$AW$1063,MATCH('Print List'!$A131,Statement_No,0),MATCH('Print List'!T$2,'Master List'!$A$2:$AW$2,0))</f>
        <v>R3</v>
      </c>
      <c r="U131" s="135" t="str">
        <f>INDEX('Master List'!$A$3:$AW$1063,MATCH('Print List'!$A131,Statement_No,0),MATCH('Print List'!U$2,'Master List'!$A$2:$AW$2,0))</f>
        <v>P1</v>
      </c>
    </row>
    <row r="132" spans="1:21" s="16" customFormat="1" ht="45" x14ac:dyDescent="0.25">
      <c r="A132" s="135" t="s">
        <v>666</v>
      </c>
      <c r="B132" s="135" t="str">
        <f>INDEX('Master List'!$A$3:$AW$1063,MATCH('Print List'!$A132,Statement_No,0),MATCH('Print List'!B$2,'Master List'!$A$2:$AW$2,0))</f>
        <v>NANCY NEUGEBAUER-HAASE</v>
      </c>
      <c r="C132" s="135" t="str">
        <f>INDEX('Master List'!$A$3:$AW$1063,MATCH('Print List'!$A132,Statement_No,0),MATCH('Print List'!C$2,'Master List'!$A$2:$AW$2,0))</f>
        <v>Y</v>
      </c>
      <c r="D132" s="135">
        <f>INDEX('Master List'!$A$3:$AW$1063,MATCH('Print List'!$A132,Statement_No,0),MATCH('Print List'!D$2,'Master List'!$A$2:$AW$2,0))</f>
        <v>282.8</v>
      </c>
      <c r="E132" s="135">
        <f>INDEX('Master List'!$A$3:$AW$1063,MATCH('Print List'!$A132,Statement_No,0),MATCH('Print List'!E$2,'Master List'!$A$2:$AW$2,0))</f>
        <v>308.83999999999997</v>
      </c>
      <c r="F132" s="135" t="str">
        <f>INDEX('Master List'!$A$3:$AW$1063,MATCH('Print List'!$A132,Statement_No,0),MATCH('Print List'!F$2,'Master List'!$A$2:$AW$2,0))</f>
        <v>Yes</v>
      </c>
      <c r="G132" s="135" t="str">
        <f>INDEX('Master List'!$A$3:$AW$1063,MATCH('Print List'!$A132,Statement_No,0),MATCH('Print List'!G$2,'Master List'!$A$2:$AW$2,0))</f>
        <v>Turner Cut</v>
      </c>
      <c r="H132" s="135" t="str">
        <f>INDEX('Master List'!$A$3:$AW$1063,MATCH('Print List'!$A132,Statement_No,0),MATCH('Print List'!H$2,'Master List'!$A$2:$AW$2,0))</f>
        <v>San Joaquin</v>
      </c>
      <c r="I132" s="135" t="str">
        <f>INDEX('Master List'!$A$3:$AW$1063,MATCH('Print List'!$A132,Statement_No,0),MATCH('Print List'!I$2,'Master List'!$A$2:$AW$2,0))</f>
        <v>R3</v>
      </c>
      <c r="J132" s="135" t="str">
        <f>INDEX('Master List'!$A$3:$AW$1063,MATCH('Print List'!$A132,Statement_No,0),MATCH('Print List'!J$2,'Master List'!$A$2:$AW$2,0))</f>
        <v>POU/APN lie on a Riparian Patent</v>
      </c>
      <c r="K132" s="135" t="str">
        <f>INDEX('Master List'!$A$3:$AW$1063,MATCH('Print List'!$A132,Statement_No,0),MATCH('Print List'!K$2,'Master List'!$A$2:$AW$2,0))</f>
        <v>Yes</v>
      </c>
      <c r="L132" s="135" t="str">
        <f>INDEX('Master List'!$A$3:$AW$1063,MATCH('Print List'!$A132,Statement_No,0),MATCH('Print List'!L$2,'Master List'!$A$2:$AW$2,0))</f>
        <v>N/A</v>
      </c>
      <c r="M132" s="135" t="str">
        <f>INDEX('Master List'!$A$3:$AW$1063,MATCH('Print List'!$A132,Statement_No,0),MATCH('Print List'!M$2,'Master List'!$A$2:$AW$2,0))</f>
        <v>P1</v>
      </c>
      <c r="N132" s="135" t="str">
        <f>INDEX('Master List'!$A$3:$AW$1063,MATCH('Print List'!$A132,Statement_No,0),MATCH('Print List'!N$2,'Master List'!$A$2:$AW$2,0))</f>
        <v>No documentation given</v>
      </c>
      <c r="O132" s="135">
        <f>INDEX('Master List'!$A$3:$AW$1063,MATCH('Print List'!$A132,Statement_No,0),MATCH('Print List'!O$2,'Master List'!$A$2:$AW$2,0))</f>
        <v>0</v>
      </c>
      <c r="P132" s="135">
        <f>INDEX('Master List'!$A$3:$AW$1063,MATCH('Print List'!$A132,Statement_No,0),MATCH('Print List'!P$2,'Master List'!$A$2:$AW$2,0))</f>
        <v>0</v>
      </c>
      <c r="Q132" s="135">
        <f>INDEX('Master List'!$A$3:$AW$1063,MATCH('Print List'!$A132,Statement_No,0),MATCH('Print List'!Q$2,'Master List'!$A$2:$AW$2,0))</f>
        <v>0</v>
      </c>
      <c r="R132" s="135">
        <f>INDEX('Master List'!$A$3:$AW$1063,MATCH('Print List'!$A132,Statement_No,0),MATCH('Print List'!R$2,'Master List'!$A$2:$AW$2,0))</f>
        <v>0</v>
      </c>
      <c r="S132" s="135">
        <f>INDEX('Master List'!$A$3:$AW$1063,MATCH('Print List'!$A132,Statement_No,0),MATCH('Print List'!S$2,'Master List'!$A$2:$AW$2,0))</f>
        <v>0</v>
      </c>
      <c r="T132" s="135" t="str">
        <f>INDEX('Master List'!$A$3:$AW$1063,MATCH('Print List'!$A132,Statement_No,0),MATCH('Print List'!T$2,'Master List'!$A$2:$AW$2,0))</f>
        <v>R3</v>
      </c>
      <c r="U132" s="135" t="str">
        <f>INDEX('Master List'!$A$3:$AW$1063,MATCH('Print List'!$A132,Statement_No,0),MATCH('Print List'!U$2,'Master List'!$A$2:$AW$2,0))</f>
        <v>P1</v>
      </c>
    </row>
    <row r="133" spans="1:21" s="16" customFormat="1" ht="30" x14ac:dyDescent="0.25">
      <c r="A133" s="135" t="s">
        <v>673</v>
      </c>
      <c r="B133" s="135" t="str">
        <f>INDEX('Master List'!$A$3:$AW$1063,MATCH('Print List'!$A133,Statement_No,0),MATCH('Print List'!B$2,'Master List'!$A$2:$AW$2,0))</f>
        <v>SHARON R VOTAW</v>
      </c>
      <c r="C133" s="135" t="str">
        <f>INDEX('Master List'!$A$3:$AW$1063,MATCH('Print List'!$A133,Statement_No,0),MATCH('Print List'!C$2,'Master List'!$A$2:$AW$2,0))</f>
        <v>Y</v>
      </c>
      <c r="D133" s="135">
        <f>INDEX('Master List'!$A$3:$AW$1063,MATCH('Print List'!$A133,Statement_No,0),MATCH('Print List'!D$2,'Master List'!$A$2:$AW$2,0))</f>
        <v>312</v>
      </c>
      <c r="E133" s="135">
        <f>INDEX('Master List'!$A$3:$AW$1063,MATCH('Print List'!$A133,Statement_No,0),MATCH('Print List'!E$2,'Master List'!$A$2:$AW$2,0))</f>
        <v>0</v>
      </c>
      <c r="F133" s="135" t="str">
        <f>INDEX('Master List'!$A$3:$AW$1063,MATCH('Print List'!$A133,Statement_No,0),MATCH('Print List'!F$2,'Master List'!$A$2:$AW$2,0))</f>
        <v>Yes</v>
      </c>
      <c r="G133" s="135" t="str">
        <f>INDEX('Master List'!$A$3:$AW$1063,MATCH('Print List'!$A133,Statement_No,0),MATCH('Print List'!G$2,'Master List'!$A$2:$AW$2,0))</f>
        <v>Old River</v>
      </c>
      <c r="H133" s="135" t="str">
        <f>INDEX('Master List'!$A$3:$AW$1063,MATCH('Print List'!$A133,Statement_No,0),MATCH('Print List'!H$2,'Master List'!$A$2:$AW$2,0))</f>
        <v>San Joaquin</v>
      </c>
      <c r="I133" s="135" t="str">
        <f>INDEX('Master List'!$A$3:$AW$1063,MATCH('Print List'!$A133,Statement_No,0),MATCH('Print List'!I$2,'Master List'!$A$2:$AW$2,0))</f>
        <v>R3</v>
      </c>
      <c r="J133" s="135" t="str">
        <f>INDEX('Master List'!$A$3:$AW$1063,MATCH('Print List'!$A133,Statement_No,0),MATCH('Print List'!J$2,'Master List'!$A$2:$AW$2,0))</f>
        <v>POU/APN lie on the same Riparian Patent</v>
      </c>
      <c r="K133" s="135" t="str">
        <f>INDEX('Master List'!$A$3:$AW$1063,MATCH('Print List'!$A133,Statement_No,0),MATCH('Print List'!K$2,'Master List'!$A$2:$AW$2,0))</f>
        <v>No</v>
      </c>
      <c r="L133" s="135" t="str">
        <f>INDEX('Master List'!$A$3:$AW$1063,MATCH('Print List'!$A133,Statement_No,0),MATCH('Print List'!L$2,'Master List'!$A$2:$AW$2,0))</f>
        <v>N/A</v>
      </c>
      <c r="M133" s="135" t="str">
        <f>INDEX('Master List'!$A$3:$AW$1063,MATCH('Print List'!$A133,Statement_No,0),MATCH('Print List'!M$2,'Master List'!$A$2:$AW$2,0))</f>
        <v>N/A</v>
      </c>
      <c r="N133" s="135" t="str">
        <f>INDEX('Master List'!$A$3:$AW$1063,MATCH('Print List'!$A133,Statement_No,0),MATCH('Print List'!N$2,'Master List'!$A$2:$AW$2,0))</f>
        <v>N/A</v>
      </c>
      <c r="O133" s="135">
        <f>INDEX('Master List'!$A$3:$AW$1063,MATCH('Print List'!$A133,Statement_No,0),MATCH('Print List'!O$2,'Master List'!$A$2:$AW$2,0))</f>
        <v>0</v>
      </c>
      <c r="P133" s="135">
        <f>INDEX('Master List'!$A$3:$AW$1063,MATCH('Print List'!$A133,Statement_No,0),MATCH('Print List'!P$2,'Master List'!$A$2:$AW$2,0))</f>
        <v>0</v>
      </c>
      <c r="Q133" s="135">
        <f>INDEX('Master List'!$A$3:$AW$1063,MATCH('Print List'!$A133,Statement_No,0),MATCH('Print List'!Q$2,'Master List'!$A$2:$AW$2,0))</f>
        <v>0</v>
      </c>
      <c r="R133" s="135">
        <f>INDEX('Master List'!$A$3:$AW$1063,MATCH('Print List'!$A133,Statement_No,0),MATCH('Print List'!R$2,'Master List'!$A$2:$AW$2,0))</f>
        <v>0</v>
      </c>
      <c r="S133" s="135">
        <f>INDEX('Master List'!$A$3:$AW$1063,MATCH('Print List'!$A133,Statement_No,0),MATCH('Print List'!S$2,'Master List'!$A$2:$AW$2,0))</f>
        <v>0</v>
      </c>
      <c r="T133" s="135" t="str">
        <f>INDEX('Master List'!$A$3:$AW$1063,MATCH('Print List'!$A133,Statement_No,0),MATCH('Print List'!T$2,'Master List'!$A$2:$AW$2,0))</f>
        <v>R3</v>
      </c>
      <c r="U133" s="135" t="str">
        <f>INDEX('Master List'!$A$3:$AW$1063,MATCH('Print List'!$A133,Statement_No,0),MATCH('Print List'!U$2,'Master List'!$A$2:$AW$2,0))</f>
        <v>N/A</v>
      </c>
    </row>
    <row r="134" spans="1:21" s="16" customFormat="1" ht="45" x14ac:dyDescent="0.25">
      <c r="A134" s="135" t="s">
        <v>679</v>
      </c>
      <c r="B134" s="135" t="str">
        <f>INDEX('Master List'!$A$3:$AW$1063,MATCH('Print List'!$A134,Statement_No,0),MATCH('Print List'!B$2,'Master List'!$A$2:$AW$2,0))</f>
        <v>RIEN AND LIESKE DOORNENBAL TRUST</v>
      </c>
      <c r="C134" s="135" t="str">
        <f>INDEX('Master List'!$A$3:$AW$1063,MATCH('Print List'!$A134,Statement_No,0),MATCH('Print List'!C$2,'Master List'!$A$2:$AW$2,0))</f>
        <v>Y</v>
      </c>
      <c r="D134" s="135">
        <f>INDEX('Master List'!$A$3:$AW$1063,MATCH('Print List'!$A134,Statement_No,0),MATCH('Print List'!D$2,'Master List'!$A$2:$AW$2,0))</f>
        <v>465</v>
      </c>
      <c r="E134" s="135">
        <f>INDEX('Master List'!$A$3:$AW$1063,MATCH('Print List'!$A134,Statement_No,0),MATCH('Print List'!E$2,'Master List'!$A$2:$AW$2,0))</f>
        <v>347.35</v>
      </c>
      <c r="F134" s="135" t="str">
        <f>INDEX('Master List'!$A$3:$AW$1063,MATCH('Print List'!$A134,Statement_No,0),MATCH('Print List'!F$2,'Master List'!$A$2:$AW$2,0))</f>
        <v>Yes</v>
      </c>
      <c r="G134" s="135" t="str">
        <f>INDEX('Master List'!$A$3:$AW$1063,MATCH('Print List'!$A134,Statement_No,0),MATCH('Print List'!G$2,'Master List'!$A$2:$AW$2,0))</f>
        <v>SAN JOAQUIN RIVER</v>
      </c>
      <c r="H134" s="135" t="str">
        <f>INDEX('Master List'!$A$3:$AW$1063,MATCH('Print List'!$A134,Statement_No,0),MATCH('Print List'!H$2,'Master List'!$A$2:$AW$2,0))</f>
        <v>San Joaquin</v>
      </c>
      <c r="I134" s="135" t="str">
        <f>INDEX('Master List'!$A$3:$AW$1063,MATCH('Print List'!$A134,Statement_No,0),MATCH('Print List'!I$2,'Master List'!$A$2:$AW$2,0))</f>
        <v>R2</v>
      </c>
      <c r="J134" s="135" t="str">
        <f>INDEX('Master List'!$A$3:$AW$1063,MATCH('Print List'!$A134,Statement_No,0),MATCH('Print List'!J$2,'Master List'!$A$2:$AW$2,0))</f>
        <v>Most of the POU/APN is Riparian. Small Portion of the Western Part is not however.</v>
      </c>
      <c r="K134" s="135" t="str">
        <f>INDEX('Master List'!$A$3:$AW$1063,MATCH('Print List'!$A134,Statement_No,0),MATCH('Print List'!K$2,'Master List'!$A$2:$AW$2,0))</f>
        <v>Yes</v>
      </c>
      <c r="L134" s="135" t="str">
        <f>INDEX('Master List'!$A$3:$AW$1063,MATCH('Print List'!$A134,Statement_No,0),MATCH('Print List'!L$2,'Master List'!$A$2:$AW$2,0))</f>
        <v>N/A</v>
      </c>
      <c r="M134" s="135" t="str">
        <f>INDEX('Master List'!$A$3:$AW$1063,MATCH('Print List'!$A134,Statement_No,0),MATCH('Print List'!M$2,'Master List'!$A$2:$AW$2,0))</f>
        <v>P1</v>
      </c>
      <c r="N134" s="135" t="str">
        <f>INDEX('Master List'!$A$3:$AW$1063,MATCH('Print List'!$A134,Statement_No,0),MATCH('Print List'!N$2,'Master List'!$A$2:$AW$2,0))</f>
        <v>Some documentation given, but none specifying use.</v>
      </c>
      <c r="O134" s="135">
        <f>INDEX('Master List'!$A$3:$AW$1063,MATCH('Print List'!$A134,Statement_No,0),MATCH('Print List'!O$2,'Master List'!$A$2:$AW$2,0))</f>
        <v>0</v>
      </c>
      <c r="P134" s="135">
        <f>INDEX('Master List'!$A$3:$AW$1063,MATCH('Print List'!$A134,Statement_No,0),MATCH('Print List'!P$2,'Master List'!$A$2:$AW$2,0))</f>
        <v>0</v>
      </c>
      <c r="Q134" s="135">
        <f>INDEX('Master List'!$A$3:$AW$1063,MATCH('Print List'!$A134,Statement_No,0),MATCH('Print List'!Q$2,'Master List'!$A$2:$AW$2,0))</f>
        <v>0</v>
      </c>
      <c r="R134" s="135">
        <f>INDEX('Master List'!$A$3:$AW$1063,MATCH('Print List'!$A134,Statement_No,0),MATCH('Print List'!R$2,'Master List'!$A$2:$AW$2,0))</f>
        <v>0</v>
      </c>
      <c r="S134" s="135">
        <f>INDEX('Master List'!$A$3:$AW$1063,MATCH('Print List'!$A134,Statement_No,0),MATCH('Print List'!S$2,'Master List'!$A$2:$AW$2,0))</f>
        <v>0</v>
      </c>
      <c r="T134" s="135" t="str">
        <f>INDEX('Master List'!$A$3:$AW$1063,MATCH('Print List'!$A134,Statement_No,0),MATCH('Print List'!T$2,'Master List'!$A$2:$AW$2,0))</f>
        <v>R2</v>
      </c>
      <c r="U134" s="135" t="str">
        <f>INDEX('Master List'!$A$3:$AW$1063,MATCH('Print List'!$A134,Statement_No,0),MATCH('Print List'!U$2,'Master List'!$A$2:$AW$2,0))</f>
        <v>P1</v>
      </c>
    </row>
    <row r="135" spans="1:21" s="16" customFormat="1" ht="45" x14ac:dyDescent="0.25">
      <c r="A135" s="135" t="s">
        <v>685</v>
      </c>
      <c r="B135" s="135" t="str">
        <f>INDEX('Master List'!$A$3:$AW$1063,MATCH('Print List'!$A135,Statement_No,0),MATCH('Print List'!B$2,'Master List'!$A$2:$AW$2,0))</f>
        <v>JOSEPH P RATTO</v>
      </c>
      <c r="C135" s="135" t="str">
        <f>INDEX('Master List'!$A$3:$AW$1063,MATCH('Print List'!$A135,Statement_No,0),MATCH('Print List'!C$2,'Master List'!$A$2:$AW$2,0))</f>
        <v>Y</v>
      </c>
      <c r="D135" s="135">
        <f>INDEX('Master List'!$A$3:$AW$1063,MATCH('Print List'!$A135,Statement_No,0),MATCH('Print List'!D$2,'Master List'!$A$2:$AW$2,0))</f>
        <v>496.65000000000009</v>
      </c>
      <c r="E135" s="135">
        <f>INDEX('Master List'!$A$3:$AW$1063,MATCH('Print List'!$A135,Statement_No,0),MATCH('Print List'!E$2,'Master List'!$A$2:$AW$2,0))</f>
        <v>525.51599999999996</v>
      </c>
      <c r="F135" s="135" t="str">
        <f>INDEX('Master List'!$A$3:$AW$1063,MATCH('Print List'!$A135,Statement_No,0),MATCH('Print List'!F$2,'Master List'!$A$2:$AW$2,0))</f>
        <v>Yes</v>
      </c>
      <c r="G135" s="135" t="str">
        <f>INDEX('Master List'!$A$3:$AW$1063,MATCH('Print List'!$A135,Statement_No,0),MATCH('Print List'!G$2,'Master List'!$A$2:$AW$2,0))</f>
        <v>Middle River</v>
      </c>
      <c r="H135" s="135" t="str">
        <f>INDEX('Master List'!$A$3:$AW$1063,MATCH('Print List'!$A135,Statement_No,0),MATCH('Print List'!H$2,'Master List'!$A$2:$AW$2,0))</f>
        <v>San Joaquin</v>
      </c>
      <c r="I135" s="135" t="str">
        <f>INDEX('Master List'!$A$3:$AW$1063,MATCH('Print List'!$A135,Statement_No,0),MATCH('Print List'!I$2,'Master List'!$A$2:$AW$2,0))</f>
        <v>R2</v>
      </c>
      <c r="J135" s="135" t="str">
        <f>INDEX('Master List'!$A$3:$AW$1063,MATCH('Print List'!$A135,Statement_No,0),MATCH('Print List'!J$2,'Master List'!$A$2:$AW$2,0))</f>
        <v>Patent 2182 covers the entire POU; however, subdivision has occurred - requiring a chain of title to confirm preservation of riparian right.</v>
      </c>
      <c r="K135" s="135" t="str">
        <f>INDEX('Master List'!$A$3:$AW$1063,MATCH('Print List'!$A135,Statement_No,0),MATCH('Print List'!K$2,'Master List'!$A$2:$AW$2,0))</f>
        <v>Yes</v>
      </c>
      <c r="L135" s="135" t="str">
        <f>INDEX('Master List'!$A$3:$AW$1063,MATCH('Print List'!$A135,Statement_No,0),MATCH('Print List'!L$2,'Master List'!$A$2:$AW$2,0))</f>
        <v>N/A</v>
      </c>
      <c r="M135" s="135" t="str">
        <f>INDEX('Master List'!$A$3:$AW$1063,MATCH('Print List'!$A135,Statement_No,0),MATCH('Print List'!M$2,'Master List'!$A$2:$AW$2,0))</f>
        <v>P1</v>
      </c>
      <c r="N135" s="135" t="str">
        <f>INDEX('Master List'!$A$3:$AW$1063,MATCH('Print List'!$A135,Statement_No,0),MATCH('Print List'!N$2,'Master List'!$A$2:$AW$2,0))</f>
        <v>Refers to Pleasant Valley Canal Co. v. Borror (1998) as a basis of Pre-1914 Right</v>
      </c>
      <c r="O135" s="135">
        <f>INDEX('Master List'!$A$3:$AW$1063,MATCH('Print List'!$A135,Statement_No,0),MATCH('Print List'!O$2,'Master List'!$A$2:$AW$2,0))</f>
        <v>0</v>
      </c>
      <c r="P135" s="135">
        <f>INDEX('Master List'!$A$3:$AW$1063,MATCH('Print List'!$A135,Statement_No,0),MATCH('Print List'!P$2,'Master List'!$A$2:$AW$2,0))</f>
        <v>0</v>
      </c>
      <c r="Q135" s="135">
        <f>INDEX('Master List'!$A$3:$AW$1063,MATCH('Print List'!$A135,Statement_No,0),MATCH('Print List'!Q$2,'Master List'!$A$2:$AW$2,0))</f>
        <v>0</v>
      </c>
      <c r="R135" s="135">
        <f>INDEX('Master List'!$A$3:$AW$1063,MATCH('Print List'!$A135,Statement_No,0),MATCH('Print List'!R$2,'Master List'!$A$2:$AW$2,0))</f>
        <v>0</v>
      </c>
      <c r="S135" s="135">
        <f>INDEX('Master List'!$A$3:$AW$1063,MATCH('Print List'!$A135,Statement_No,0),MATCH('Print List'!S$2,'Master List'!$A$2:$AW$2,0))</f>
        <v>0</v>
      </c>
      <c r="T135" s="135" t="str">
        <f>INDEX('Master List'!$A$3:$AW$1063,MATCH('Print List'!$A135,Statement_No,0),MATCH('Print List'!T$2,'Master List'!$A$2:$AW$2,0))</f>
        <v>R2</v>
      </c>
      <c r="U135" s="135" t="str">
        <f>INDEX('Master List'!$A$3:$AW$1063,MATCH('Print List'!$A135,Statement_No,0),MATCH('Print List'!U$2,'Master List'!$A$2:$AW$2,0))</f>
        <v>P1</v>
      </c>
    </row>
    <row r="136" spans="1:21" s="16" customFormat="1" ht="45" x14ac:dyDescent="0.25">
      <c r="A136" s="135" t="s">
        <v>689</v>
      </c>
      <c r="B136" s="135" t="str">
        <f>INDEX('Master List'!$A$3:$AW$1063,MATCH('Print List'!$A136,Statement_No,0),MATCH('Print List'!B$2,'Master List'!$A$2:$AW$2,0))</f>
        <v>SCHMIDT FAMILY PROPERTIES LLC</v>
      </c>
      <c r="C136" s="135" t="str">
        <f>INDEX('Master List'!$A$3:$AW$1063,MATCH('Print List'!$A136,Statement_No,0),MATCH('Print List'!C$2,'Master List'!$A$2:$AW$2,0))</f>
        <v>Y</v>
      </c>
      <c r="D136" s="135">
        <f>INDEX('Master List'!$A$3:$AW$1063,MATCH('Print List'!$A136,Statement_No,0),MATCH('Print List'!D$2,'Master List'!$A$2:$AW$2,0))</f>
        <v>419.21999999999997</v>
      </c>
      <c r="E136" s="135">
        <f>INDEX('Master List'!$A$3:$AW$1063,MATCH('Print List'!$A136,Statement_No,0),MATCH('Print List'!E$2,'Master List'!$A$2:$AW$2,0))</f>
        <v>123.16</v>
      </c>
      <c r="F136" s="135" t="str">
        <f>INDEX('Master List'!$A$3:$AW$1063,MATCH('Print List'!$A136,Statement_No,0),MATCH('Print List'!F$2,'Master List'!$A$2:$AW$2,0))</f>
        <v>Yes</v>
      </c>
      <c r="G136" s="135" t="str">
        <f>INDEX('Master List'!$A$3:$AW$1063,MATCH('Print List'!$A136,Statement_No,0),MATCH('Print List'!G$2,'Master List'!$A$2:$AW$2,0))</f>
        <v>MIDDLE RIVER</v>
      </c>
      <c r="H136" s="135" t="str">
        <f>INDEX('Master List'!$A$3:$AW$1063,MATCH('Print List'!$A136,Statement_No,0),MATCH('Print List'!H$2,'Master List'!$A$2:$AW$2,0))</f>
        <v>San Joaquin</v>
      </c>
      <c r="I136" s="135" t="str">
        <f>INDEX('Master List'!$A$3:$AW$1063,MATCH('Print List'!$A136,Statement_No,0),MATCH('Print List'!I$2,'Master List'!$A$2:$AW$2,0))</f>
        <v>R3</v>
      </c>
      <c r="J136" s="135" t="str">
        <f>INDEX('Master List'!$A$3:$AW$1063,MATCH('Print List'!$A136,Statement_No,0),MATCH('Print List'!J$2,'Master List'!$A$2:$AW$2,0))</f>
        <v>POU is spread across multiple patents</v>
      </c>
      <c r="K136" s="135" t="str">
        <f>INDEX('Master List'!$A$3:$AW$1063,MATCH('Print List'!$A136,Statement_No,0),MATCH('Print List'!K$2,'Master List'!$A$2:$AW$2,0))</f>
        <v>Yes</v>
      </c>
      <c r="L136" s="135" t="str">
        <f>INDEX('Master List'!$A$3:$AW$1063,MATCH('Print List'!$A136,Statement_No,0),MATCH('Print List'!L$2,'Master List'!$A$2:$AW$2,0))</f>
        <v>N/A</v>
      </c>
      <c r="M136" s="135" t="str">
        <f>INDEX('Master List'!$A$3:$AW$1063,MATCH('Print List'!$A136,Statement_No,0),MATCH('Print List'!M$2,'Master List'!$A$2:$AW$2,0))</f>
        <v>P3</v>
      </c>
      <c r="N136" s="135" t="str">
        <f>INDEX('Master List'!$A$3:$AW$1063,MATCH('Print List'!$A136,Statement_No,0),MATCH('Print List'!N$2,'Master List'!$A$2:$AW$2,0))</f>
        <v>POD and POU are located within WIC boundary which is considered as *4 category</v>
      </c>
      <c r="O136" s="135">
        <f>INDEX('Master List'!$A$3:$AW$1063,MATCH('Print List'!$A136,Statement_No,0),MATCH('Print List'!O$2,'Master List'!$A$2:$AW$2,0))</f>
        <v>0</v>
      </c>
      <c r="P136" s="135">
        <f>INDEX('Master List'!$A$3:$AW$1063,MATCH('Print List'!$A136,Statement_No,0),MATCH('Print List'!P$2,'Master List'!$A$2:$AW$2,0))</f>
        <v>0</v>
      </c>
      <c r="Q136" s="135">
        <f>INDEX('Master List'!$A$3:$AW$1063,MATCH('Print List'!$A136,Statement_No,0),MATCH('Print List'!Q$2,'Master List'!$A$2:$AW$2,0))</f>
        <v>0</v>
      </c>
      <c r="R136" s="135">
        <f>INDEX('Master List'!$A$3:$AW$1063,MATCH('Print List'!$A136,Statement_No,0),MATCH('Print List'!R$2,'Master List'!$A$2:$AW$2,0))</f>
        <v>0</v>
      </c>
      <c r="S136" s="135">
        <f>INDEX('Master List'!$A$3:$AW$1063,MATCH('Print List'!$A136,Statement_No,0),MATCH('Print List'!S$2,'Master List'!$A$2:$AW$2,0))</f>
        <v>0</v>
      </c>
      <c r="T136" s="135" t="str">
        <f>INDEX('Master List'!$A$3:$AW$1063,MATCH('Print List'!$A136,Statement_No,0),MATCH('Print List'!T$2,'Master List'!$A$2:$AW$2,0))</f>
        <v>R3</v>
      </c>
      <c r="U136" s="135" t="str">
        <f>INDEX('Master List'!$A$3:$AW$1063,MATCH('Print List'!$A136,Statement_No,0),MATCH('Print List'!U$2,'Master List'!$A$2:$AW$2,0))</f>
        <v>P3</v>
      </c>
    </row>
    <row r="137" spans="1:21" s="16" customFormat="1" ht="30" x14ac:dyDescent="0.25">
      <c r="A137" s="135" t="s">
        <v>695</v>
      </c>
      <c r="B137" s="135" t="str">
        <f>INDEX('Master List'!$A$3:$AW$1063,MATCH('Print List'!$A137,Statement_No,0),MATCH('Print List'!B$2,'Master List'!$A$2:$AW$2,0))</f>
        <v>JACQUELYN J CORDES</v>
      </c>
      <c r="C137" s="135" t="str">
        <f>INDEX('Master List'!$A$3:$AW$1063,MATCH('Print List'!$A137,Statement_No,0),MATCH('Print List'!C$2,'Master List'!$A$2:$AW$2,0))</f>
        <v>Y</v>
      </c>
      <c r="D137" s="135">
        <f>INDEX('Master List'!$A$3:$AW$1063,MATCH('Print List'!$A137,Statement_No,0),MATCH('Print List'!D$2,'Master List'!$A$2:$AW$2,0))</f>
        <v>548</v>
      </c>
      <c r="E137" s="135">
        <f>INDEX('Master List'!$A$3:$AW$1063,MATCH('Print List'!$A137,Statement_No,0),MATCH('Print List'!E$2,'Master List'!$A$2:$AW$2,0))</f>
        <v>1365.69</v>
      </c>
      <c r="F137" s="135" t="str">
        <f>INDEX('Master List'!$A$3:$AW$1063,MATCH('Print List'!$A137,Statement_No,0),MATCH('Print List'!F$2,'Master List'!$A$2:$AW$2,0))</f>
        <v>Yes</v>
      </c>
      <c r="G137" s="135" t="str">
        <f>INDEX('Master List'!$A$3:$AW$1063,MATCH('Print List'!$A137,Statement_No,0),MATCH('Print List'!G$2,'Master List'!$A$2:$AW$2,0))</f>
        <v>SAN JOAQUIN RIVER</v>
      </c>
      <c r="H137" s="135" t="str">
        <f>INDEX('Master List'!$A$3:$AW$1063,MATCH('Print List'!$A137,Statement_No,0),MATCH('Print List'!H$2,'Master List'!$A$2:$AW$2,0))</f>
        <v>San Joaquin</v>
      </c>
      <c r="I137" s="135" t="str">
        <f>INDEX('Master List'!$A$3:$AW$1063,MATCH('Print List'!$A137,Statement_No,0),MATCH('Print List'!I$2,'Master List'!$A$2:$AW$2,0))</f>
        <v>R3</v>
      </c>
      <c r="J137" s="135" t="str">
        <f>INDEX('Master List'!$A$3:$AW$1063,MATCH('Print List'!$A137,Statement_No,0),MATCH('Print List'!J$2,'Master List'!$A$2:$AW$2,0))</f>
        <v>POU is on patents that touch the watercourse.</v>
      </c>
      <c r="K137" s="135" t="str">
        <f>INDEX('Master List'!$A$3:$AW$1063,MATCH('Print List'!$A137,Statement_No,0),MATCH('Print List'!K$2,'Master List'!$A$2:$AW$2,0))</f>
        <v>Yes</v>
      </c>
      <c r="L137" s="135" t="str">
        <f>INDEX('Master List'!$A$3:$AW$1063,MATCH('Print List'!$A137,Statement_No,0),MATCH('Print List'!L$2,'Master List'!$A$2:$AW$2,0))</f>
        <v>N/A</v>
      </c>
      <c r="M137" s="135" t="str">
        <f>INDEX('Master List'!$A$3:$AW$1063,MATCH('Print List'!$A137,Statement_No,0),MATCH('Print List'!M$2,'Master List'!$A$2:$AW$2,0))</f>
        <v>P1</v>
      </c>
      <c r="N137" s="135" t="str">
        <f>INDEX('Master List'!$A$3:$AW$1063,MATCH('Print List'!$A137,Statement_No,0),MATCH('Print List'!N$2,'Master List'!$A$2:$AW$2,0))</f>
        <v>More information needed</v>
      </c>
      <c r="O137" s="135">
        <f>INDEX('Master List'!$A$3:$AW$1063,MATCH('Print List'!$A137,Statement_No,0),MATCH('Print List'!O$2,'Master List'!$A$2:$AW$2,0))</f>
        <v>0</v>
      </c>
      <c r="P137" s="135">
        <f>INDEX('Master List'!$A$3:$AW$1063,MATCH('Print List'!$A137,Statement_No,0),MATCH('Print List'!P$2,'Master List'!$A$2:$AW$2,0))</f>
        <v>0</v>
      </c>
      <c r="Q137" s="135">
        <f>INDEX('Master List'!$A$3:$AW$1063,MATCH('Print List'!$A137,Statement_No,0),MATCH('Print List'!Q$2,'Master List'!$A$2:$AW$2,0))</f>
        <v>0</v>
      </c>
      <c r="R137" s="135">
        <f>INDEX('Master List'!$A$3:$AW$1063,MATCH('Print List'!$A137,Statement_No,0),MATCH('Print List'!R$2,'Master List'!$A$2:$AW$2,0))</f>
        <v>0</v>
      </c>
      <c r="S137" s="135">
        <f>INDEX('Master List'!$A$3:$AW$1063,MATCH('Print List'!$A137,Statement_No,0),MATCH('Print List'!S$2,'Master List'!$A$2:$AW$2,0))</f>
        <v>0</v>
      </c>
      <c r="T137" s="135" t="str">
        <f>INDEX('Master List'!$A$3:$AW$1063,MATCH('Print List'!$A137,Statement_No,0),MATCH('Print List'!T$2,'Master List'!$A$2:$AW$2,0))</f>
        <v>R3</v>
      </c>
      <c r="U137" s="135" t="str">
        <f>INDEX('Master List'!$A$3:$AW$1063,MATCH('Print List'!$A137,Statement_No,0),MATCH('Print List'!U$2,'Master List'!$A$2:$AW$2,0))</f>
        <v>P1</v>
      </c>
    </row>
    <row r="138" spans="1:21" s="16" customFormat="1" ht="30" x14ac:dyDescent="0.25">
      <c r="A138" s="135" t="s">
        <v>700</v>
      </c>
      <c r="B138" s="135" t="str">
        <f>INDEX('Master List'!$A$3:$AW$1063,MATCH('Print List'!$A138,Statement_No,0),MATCH('Print List'!B$2,'Master List'!$A$2:$AW$2,0))</f>
        <v>STOCKTON PORT DISTRICT</v>
      </c>
      <c r="C138" s="135" t="str">
        <f>INDEX('Master List'!$A$3:$AW$1063,MATCH('Print List'!$A138,Statement_No,0),MATCH('Print List'!C$2,'Master List'!$A$2:$AW$2,0))</f>
        <v>Y</v>
      </c>
      <c r="D138" s="135">
        <f>INDEX('Master List'!$A$3:$AW$1063,MATCH('Print List'!$A138,Statement_No,0),MATCH('Print List'!D$2,'Master List'!$A$2:$AW$2,0))</f>
        <v>1309.090909090909</v>
      </c>
      <c r="E138" s="135">
        <f>INDEX('Master List'!$A$3:$AW$1063,MATCH('Print List'!$A138,Statement_No,0),MATCH('Print List'!E$2,'Master List'!$A$2:$AW$2,0))</f>
        <v>88.67</v>
      </c>
      <c r="F138" s="135" t="str">
        <f>INDEX('Master List'!$A$3:$AW$1063,MATCH('Print List'!$A138,Statement_No,0),MATCH('Print List'!F$2,'Master List'!$A$2:$AW$2,0))</f>
        <v>Yes</v>
      </c>
      <c r="G138" s="135" t="str">
        <f>INDEX('Master List'!$A$3:$AW$1063,MATCH('Print List'!$A138,Statement_No,0),MATCH('Print List'!G$2,'Master List'!$A$2:$AW$2,0))</f>
        <v>Black Slough</v>
      </c>
      <c r="H138" s="135" t="str">
        <f>INDEX('Master List'!$A$3:$AW$1063,MATCH('Print List'!$A138,Statement_No,0),MATCH('Print List'!H$2,'Master List'!$A$2:$AW$2,0))</f>
        <v>San Joaquin</v>
      </c>
      <c r="I138" s="135" t="str">
        <f>INDEX('Master List'!$A$3:$AW$1063,MATCH('Print List'!$A138,Statement_No,0),MATCH('Print List'!I$2,'Master List'!$A$2:$AW$2,0))</f>
        <v>R3</v>
      </c>
      <c r="J138" s="135" t="str">
        <f>INDEX('Master List'!$A$3:$AW$1063,MATCH('Print List'!$A138,Statement_No,0),MATCH('Print List'!J$2,'Master List'!$A$2:$AW$2,0))</f>
        <v>POU/APN lie on a Riparian Patent</v>
      </c>
      <c r="K138" s="135" t="str">
        <f>INDEX('Master List'!$A$3:$AW$1063,MATCH('Print List'!$A138,Statement_No,0),MATCH('Print List'!K$2,'Master List'!$A$2:$AW$2,0))</f>
        <v>Yes</v>
      </c>
      <c r="L138" s="135" t="str">
        <f>INDEX('Master List'!$A$3:$AW$1063,MATCH('Print List'!$A138,Statement_No,0),MATCH('Print List'!L$2,'Master List'!$A$2:$AW$2,0))</f>
        <v>N/A</v>
      </c>
      <c r="M138" s="135" t="str">
        <f>INDEX('Master List'!$A$3:$AW$1063,MATCH('Print List'!$A138,Statement_No,0),MATCH('Print List'!M$2,'Master List'!$A$2:$AW$2,0))</f>
        <v>P1</v>
      </c>
      <c r="N138" s="135" t="str">
        <f>INDEX('Master List'!$A$3:$AW$1063,MATCH('Print List'!$A138,Statement_No,0),MATCH('Print List'!N$2,'Master List'!$A$2:$AW$2,0))</f>
        <v>No supporting document for Pre-1914 right was submitted. Need more info.</v>
      </c>
      <c r="O138" s="135">
        <f>INDEX('Master List'!$A$3:$AW$1063,MATCH('Print List'!$A138,Statement_No,0),MATCH('Print List'!O$2,'Master List'!$A$2:$AW$2,0))</f>
        <v>0</v>
      </c>
      <c r="P138" s="135">
        <f>INDEX('Master List'!$A$3:$AW$1063,MATCH('Print List'!$A138,Statement_No,0),MATCH('Print List'!P$2,'Master List'!$A$2:$AW$2,0))</f>
        <v>0</v>
      </c>
      <c r="Q138" s="135">
        <f>INDEX('Master List'!$A$3:$AW$1063,MATCH('Print List'!$A138,Statement_No,0),MATCH('Print List'!Q$2,'Master List'!$A$2:$AW$2,0))</f>
        <v>0</v>
      </c>
      <c r="R138" s="135">
        <f>INDEX('Master List'!$A$3:$AW$1063,MATCH('Print List'!$A138,Statement_No,0),MATCH('Print List'!R$2,'Master List'!$A$2:$AW$2,0))</f>
        <v>0</v>
      </c>
      <c r="S138" s="135">
        <f>INDEX('Master List'!$A$3:$AW$1063,MATCH('Print List'!$A138,Statement_No,0),MATCH('Print List'!S$2,'Master List'!$A$2:$AW$2,0))</f>
        <v>0</v>
      </c>
      <c r="T138" s="135" t="str">
        <f>INDEX('Master List'!$A$3:$AW$1063,MATCH('Print List'!$A138,Statement_No,0),MATCH('Print List'!T$2,'Master List'!$A$2:$AW$2,0))</f>
        <v>R3</v>
      </c>
      <c r="U138" s="135" t="str">
        <f>INDEX('Master List'!$A$3:$AW$1063,MATCH('Print List'!$A138,Statement_No,0),MATCH('Print List'!U$2,'Master List'!$A$2:$AW$2,0))</f>
        <v>P1</v>
      </c>
    </row>
    <row r="139" spans="1:21" s="16" customFormat="1" ht="30" x14ac:dyDescent="0.25">
      <c r="A139" s="135" t="s">
        <v>707</v>
      </c>
      <c r="B139" s="135" t="str">
        <f>INDEX('Master List'!$A$3:$AW$1063,MATCH('Print List'!$A139,Statement_No,0),MATCH('Print List'!B$2,'Master List'!$A$2:$AW$2,0))</f>
        <v>STOCKTON PORT DISTRICT</v>
      </c>
      <c r="C139" s="135" t="str">
        <f>INDEX('Master List'!$A$3:$AW$1063,MATCH('Print List'!$A139,Statement_No,0),MATCH('Print List'!C$2,'Master List'!$A$2:$AW$2,0))</f>
        <v>Y</v>
      </c>
      <c r="D139" s="135">
        <f>INDEX('Master List'!$A$3:$AW$1063,MATCH('Print List'!$A139,Statement_No,0),MATCH('Print List'!D$2,'Master List'!$A$2:$AW$2,0))</f>
        <v>717.5</v>
      </c>
      <c r="E139" s="135">
        <f>INDEX('Master List'!$A$3:$AW$1063,MATCH('Print List'!$A139,Statement_No,0),MATCH('Print List'!E$2,'Master List'!$A$2:$AW$2,0))</f>
        <v>211.26</v>
      </c>
      <c r="F139" s="135" t="str">
        <f>INDEX('Master List'!$A$3:$AW$1063,MATCH('Print List'!$A139,Statement_No,0),MATCH('Print List'!F$2,'Master List'!$A$2:$AW$2,0))</f>
        <v>Yes</v>
      </c>
      <c r="G139" s="135" t="str">
        <f>INDEX('Master List'!$A$3:$AW$1063,MATCH('Print List'!$A139,Statement_No,0),MATCH('Print List'!G$2,'Master List'!$A$2:$AW$2,0))</f>
        <v>Burns Cutoff</v>
      </c>
      <c r="H139" s="135" t="str">
        <f>INDEX('Master List'!$A$3:$AW$1063,MATCH('Print List'!$A139,Statement_No,0),MATCH('Print List'!H$2,'Master List'!$A$2:$AW$2,0))</f>
        <v>San Joaquin</v>
      </c>
      <c r="I139" s="135" t="str">
        <f>INDEX('Master List'!$A$3:$AW$1063,MATCH('Print List'!$A139,Statement_No,0),MATCH('Print List'!I$2,'Master List'!$A$2:$AW$2,0))</f>
        <v>R3</v>
      </c>
      <c r="J139" s="135" t="str">
        <f>INDEX('Master List'!$A$3:$AW$1063,MATCH('Print List'!$A139,Statement_No,0),MATCH('Print List'!J$2,'Master List'!$A$2:$AW$2,0))</f>
        <v>POU/APN lie on a Riparian Patent</v>
      </c>
      <c r="K139" s="135" t="str">
        <f>INDEX('Master List'!$A$3:$AW$1063,MATCH('Print List'!$A139,Statement_No,0),MATCH('Print List'!K$2,'Master List'!$A$2:$AW$2,0))</f>
        <v>Yes</v>
      </c>
      <c r="L139" s="135" t="str">
        <f>INDEX('Master List'!$A$3:$AW$1063,MATCH('Print List'!$A139,Statement_No,0),MATCH('Print List'!L$2,'Master List'!$A$2:$AW$2,0))</f>
        <v>N/A</v>
      </c>
      <c r="M139" s="135" t="str">
        <f>INDEX('Master List'!$A$3:$AW$1063,MATCH('Print List'!$A139,Statement_No,0),MATCH('Print List'!M$2,'Master List'!$A$2:$AW$2,0))</f>
        <v>P1</v>
      </c>
      <c r="N139" s="135" t="str">
        <f>INDEX('Master List'!$A$3:$AW$1063,MATCH('Print List'!$A139,Statement_No,0),MATCH('Print List'!N$2,'Master List'!$A$2:$AW$2,0))</f>
        <v>No supporting document for Pre-1914 right was submitted. Need more info.</v>
      </c>
      <c r="O139" s="135">
        <f>INDEX('Master List'!$A$3:$AW$1063,MATCH('Print List'!$A139,Statement_No,0),MATCH('Print List'!O$2,'Master List'!$A$2:$AW$2,0))</f>
        <v>0</v>
      </c>
      <c r="P139" s="135">
        <f>INDEX('Master List'!$A$3:$AW$1063,MATCH('Print List'!$A139,Statement_No,0),MATCH('Print List'!P$2,'Master List'!$A$2:$AW$2,0))</f>
        <v>0</v>
      </c>
      <c r="Q139" s="135">
        <f>INDEX('Master List'!$A$3:$AW$1063,MATCH('Print List'!$A139,Statement_No,0),MATCH('Print List'!Q$2,'Master List'!$A$2:$AW$2,0))</f>
        <v>0</v>
      </c>
      <c r="R139" s="135">
        <f>INDEX('Master List'!$A$3:$AW$1063,MATCH('Print List'!$A139,Statement_No,0),MATCH('Print List'!R$2,'Master List'!$A$2:$AW$2,0))</f>
        <v>0</v>
      </c>
      <c r="S139" s="135">
        <f>INDEX('Master List'!$A$3:$AW$1063,MATCH('Print List'!$A139,Statement_No,0),MATCH('Print List'!S$2,'Master List'!$A$2:$AW$2,0))</f>
        <v>0</v>
      </c>
      <c r="T139" s="135" t="str">
        <f>INDEX('Master List'!$A$3:$AW$1063,MATCH('Print List'!$A139,Statement_No,0),MATCH('Print List'!T$2,'Master List'!$A$2:$AW$2,0))</f>
        <v>R3</v>
      </c>
      <c r="U139" s="135" t="str">
        <f>INDEX('Master List'!$A$3:$AW$1063,MATCH('Print List'!$A139,Statement_No,0),MATCH('Print List'!U$2,'Master List'!$A$2:$AW$2,0))</f>
        <v>P1</v>
      </c>
    </row>
    <row r="140" spans="1:21" s="16" customFormat="1" ht="30" x14ac:dyDescent="0.25">
      <c r="A140" s="135" t="s">
        <v>710</v>
      </c>
      <c r="B140" s="135" t="str">
        <f>INDEX('Master List'!$A$3:$AW$1063,MATCH('Print List'!$A140,Statement_No,0),MATCH('Print List'!B$2,'Master List'!$A$2:$AW$2,0))</f>
        <v>STOCKTON PORT DISTRICT</v>
      </c>
      <c r="C140" s="135" t="str">
        <f>INDEX('Master List'!$A$3:$AW$1063,MATCH('Print List'!$A140,Statement_No,0),MATCH('Print List'!C$2,'Master List'!$A$2:$AW$2,0))</f>
        <v>Y</v>
      </c>
      <c r="D140" s="135">
        <f>INDEX('Master List'!$A$3:$AW$1063,MATCH('Print List'!$A140,Statement_No,0),MATCH('Print List'!D$2,'Master List'!$A$2:$AW$2,0))</f>
        <v>339.5</v>
      </c>
      <c r="E140" s="135">
        <f>INDEX('Master List'!$A$3:$AW$1063,MATCH('Print List'!$A140,Statement_No,0),MATCH('Print List'!E$2,'Master List'!$A$2:$AW$2,0))</f>
        <v>537.61</v>
      </c>
      <c r="F140" s="135" t="str">
        <f>INDEX('Master List'!$A$3:$AW$1063,MATCH('Print List'!$A140,Statement_No,0),MATCH('Print List'!F$2,'Master List'!$A$2:$AW$2,0))</f>
        <v>Yes</v>
      </c>
      <c r="G140" s="135" t="str">
        <f>INDEX('Master List'!$A$3:$AW$1063,MATCH('Print List'!$A140,Statement_No,0),MATCH('Print List'!G$2,'Master List'!$A$2:$AW$2,0))</f>
        <v>San Joaquin River</v>
      </c>
      <c r="H140" s="135" t="str">
        <f>INDEX('Master List'!$A$3:$AW$1063,MATCH('Print List'!$A140,Statement_No,0),MATCH('Print List'!H$2,'Master List'!$A$2:$AW$2,0))</f>
        <v>San Joaquin</v>
      </c>
      <c r="I140" s="135" t="str">
        <f>INDEX('Master List'!$A$3:$AW$1063,MATCH('Print List'!$A140,Statement_No,0),MATCH('Print List'!I$2,'Master List'!$A$2:$AW$2,0))</f>
        <v>R3</v>
      </c>
      <c r="J140" s="135" t="str">
        <f>INDEX('Master List'!$A$3:$AW$1063,MATCH('Print List'!$A140,Statement_No,0),MATCH('Print List'!J$2,'Master List'!$A$2:$AW$2,0))</f>
        <v>POU/APN lie on a Riparian Patent</v>
      </c>
      <c r="K140" s="135" t="str">
        <f>INDEX('Master List'!$A$3:$AW$1063,MATCH('Print List'!$A140,Statement_No,0),MATCH('Print List'!K$2,'Master List'!$A$2:$AW$2,0))</f>
        <v>Yes</v>
      </c>
      <c r="L140" s="135" t="str">
        <f>INDEX('Master List'!$A$3:$AW$1063,MATCH('Print List'!$A140,Statement_No,0),MATCH('Print List'!L$2,'Master List'!$A$2:$AW$2,0))</f>
        <v>N/A</v>
      </c>
      <c r="M140" s="135" t="str">
        <f>INDEX('Master List'!$A$3:$AW$1063,MATCH('Print List'!$A140,Statement_No,0),MATCH('Print List'!M$2,'Master List'!$A$2:$AW$2,0))</f>
        <v>P1</v>
      </c>
      <c r="N140" s="135" t="str">
        <f>INDEX('Master List'!$A$3:$AW$1063,MATCH('Print List'!$A140,Statement_No,0),MATCH('Print List'!N$2,'Master List'!$A$2:$AW$2,0))</f>
        <v>No supporting document for Pre-1914 right was submitted. Need more info.</v>
      </c>
      <c r="O140" s="135">
        <f>INDEX('Master List'!$A$3:$AW$1063,MATCH('Print List'!$A140,Statement_No,0),MATCH('Print List'!O$2,'Master List'!$A$2:$AW$2,0))</f>
        <v>0</v>
      </c>
      <c r="P140" s="135">
        <f>INDEX('Master List'!$A$3:$AW$1063,MATCH('Print List'!$A140,Statement_No,0),MATCH('Print List'!P$2,'Master List'!$A$2:$AW$2,0))</f>
        <v>0</v>
      </c>
      <c r="Q140" s="135">
        <f>INDEX('Master List'!$A$3:$AW$1063,MATCH('Print List'!$A140,Statement_No,0),MATCH('Print List'!Q$2,'Master List'!$A$2:$AW$2,0))</f>
        <v>0</v>
      </c>
      <c r="R140" s="135">
        <f>INDEX('Master List'!$A$3:$AW$1063,MATCH('Print List'!$A140,Statement_No,0),MATCH('Print List'!R$2,'Master List'!$A$2:$AW$2,0))</f>
        <v>0</v>
      </c>
      <c r="S140" s="135">
        <f>INDEX('Master List'!$A$3:$AW$1063,MATCH('Print List'!$A140,Statement_No,0),MATCH('Print List'!S$2,'Master List'!$A$2:$AW$2,0))</f>
        <v>0</v>
      </c>
      <c r="T140" s="135" t="str">
        <f>INDEX('Master List'!$A$3:$AW$1063,MATCH('Print List'!$A140,Statement_No,0),MATCH('Print List'!T$2,'Master List'!$A$2:$AW$2,0))</f>
        <v>R3</v>
      </c>
      <c r="U140" s="135" t="str">
        <f>INDEX('Master List'!$A$3:$AW$1063,MATCH('Print List'!$A140,Statement_No,0),MATCH('Print List'!U$2,'Master List'!$A$2:$AW$2,0))</f>
        <v>P1</v>
      </c>
    </row>
    <row r="141" spans="1:21" s="16" customFormat="1" ht="30" x14ac:dyDescent="0.25">
      <c r="A141" s="135" t="s">
        <v>713</v>
      </c>
      <c r="B141" s="135" t="str">
        <f>INDEX('Master List'!$A$3:$AW$1063,MATCH('Print List'!$A141,Statement_No,0),MATCH('Print List'!B$2,'Master List'!$A$2:$AW$2,0))</f>
        <v>COLEMAN FOLEY</v>
      </c>
      <c r="C141" s="135" t="str">
        <f>INDEX('Master List'!$A$3:$AW$1063,MATCH('Print List'!$A141,Statement_No,0),MATCH('Print List'!C$2,'Master List'!$A$2:$AW$2,0))</f>
        <v>Y</v>
      </c>
      <c r="D141" s="135">
        <f>INDEX('Master List'!$A$3:$AW$1063,MATCH('Print List'!$A141,Statement_No,0),MATCH('Print List'!D$2,'Master List'!$A$2:$AW$2,0))</f>
        <v>842.09666666666669</v>
      </c>
      <c r="E141" s="135">
        <f>INDEX('Master List'!$A$3:$AW$1063,MATCH('Print List'!$A141,Statement_No,0),MATCH('Print List'!E$2,'Master List'!$A$2:$AW$2,0))</f>
        <v>1501.19</v>
      </c>
      <c r="F141" s="135" t="str">
        <f>INDEX('Master List'!$A$3:$AW$1063,MATCH('Print List'!$A141,Statement_No,0),MATCH('Print List'!F$2,'Master List'!$A$2:$AW$2,0))</f>
        <v>Yes</v>
      </c>
      <c r="G141" s="135" t="str">
        <f>INDEX('Master List'!$A$3:$AW$1063,MATCH('Print List'!$A141,Statement_No,0),MATCH('Print List'!G$2,'Master List'!$A$2:$AW$2,0))</f>
        <v>TRAPPER/WHISKEY SLOUGH</v>
      </c>
      <c r="H141" s="135" t="str">
        <f>INDEX('Master List'!$A$3:$AW$1063,MATCH('Print List'!$A141,Statement_No,0),MATCH('Print List'!H$2,'Master List'!$A$2:$AW$2,0))</f>
        <v>San Joaquin</v>
      </c>
      <c r="I141" s="135" t="str">
        <f>INDEX('Master List'!$A$3:$AW$1063,MATCH('Print List'!$A141,Statement_No,0),MATCH('Print List'!I$2,'Master List'!$A$2:$AW$2,0))</f>
        <v>R3</v>
      </c>
      <c r="J141" s="135">
        <f>INDEX('Master List'!$A$3:$AW$1063,MATCH('Print List'!$A141,Statement_No,0),MATCH('Print List'!J$2,'Master List'!$A$2:$AW$2,0))</f>
        <v>0</v>
      </c>
      <c r="K141" s="135" t="str">
        <f>INDEX('Master List'!$A$3:$AW$1063,MATCH('Print List'!$A141,Statement_No,0),MATCH('Print List'!K$2,'Master List'!$A$2:$AW$2,0))</f>
        <v>Yes</v>
      </c>
      <c r="L141" s="135" t="str">
        <f>INDEX('Master List'!$A$3:$AW$1063,MATCH('Print List'!$A141,Statement_No,0),MATCH('Print List'!L$2,'Master List'!$A$2:$AW$2,0))</f>
        <v>N/A</v>
      </c>
      <c r="M141" s="135" t="str">
        <f>INDEX('Master List'!$A$3:$AW$1063,MATCH('Print List'!$A141,Statement_No,0),MATCH('Print List'!M$2,'Master List'!$A$2:$AW$2,0))</f>
        <v>P1</v>
      </c>
      <c r="N141" s="135" t="str">
        <f>INDEX('Master List'!$A$3:$AW$1063,MATCH('Print List'!$A141,Statement_No,0),MATCH('Print List'!N$2,'Master List'!$A$2:$AW$2,0))</f>
        <v>No supporting document for Pre-1914 right was submitted. Need more info.</v>
      </c>
      <c r="O141" s="135">
        <f>INDEX('Master List'!$A$3:$AW$1063,MATCH('Print List'!$A141,Statement_No,0),MATCH('Print List'!O$2,'Master List'!$A$2:$AW$2,0))</f>
        <v>0</v>
      </c>
      <c r="P141" s="135">
        <f>INDEX('Master List'!$A$3:$AW$1063,MATCH('Print List'!$A141,Statement_No,0),MATCH('Print List'!P$2,'Master List'!$A$2:$AW$2,0))</f>
        <v>0</v>
      </c>
      <c r="Q141" s="135">
        <f>INDEX('Master List'!$A$3:$AW$1063,MATCH('Print List'!$A141,Statement_No,0),MATCH('Print List'!Q$2,'Master List'!$A$2:$AW$2,0))</f>
        <v>0</v>
      </c>
      <c r="R141" s="135">
        <f>INDEX('Master List'!$A$3:$AW$1063,MATCH('Print List'!$A141,Statement_No,0),MATCH('Print List'!R$2,'Master List'!$A$2:$AW$2,0))</f>
        <v>0</v>
      </c>
      <c r="S141" s="135">
        <f>INDEX('Master List'!$A$3:$AW$1063,MATCH('Print List'!$A141,Statement_No,0),MATCH('Print List'!S$2,'Master List'!$A$2:$AW$2,0))</f>
        <v>0</v>
      </c>
      <c r="T141" s="135" t="str">
        <f>INDEX('Master List'!$A$3:$AW$1063,MATCH('Print List'!$A141,Statement_No,0),MATCH('Print List'!T$2,'Master List'!$A$2:$AW$2,0))</f>
        <v>R3</v>
      </c>
      <c r="U141" s="135" t="str">
        <f>INDEX('Master List'!$A$3:$AW$1063,MATCH('Print List'!$A141,Statement_No,0),MATCH('Print List'!U$2,'Master List'!$A$2:$AW$2,0))</f>
        <v>P1</v>
      </c>
    </row>
    <row r="142" spans="1:21" s="16" customFormat="1" ht="30" x14ac:dyDescent="0.25">
      <c r="A142" s="135" t="s">
        <v>718</v>
      </c>
      <c r="B142" s="135" t="str">
        <f>INDEX('Master List'!$A$3:$AW$1063,MATCH('Print List'!$A142,Statement_No,0),MATCH('Print List'!B$2,'Master List'!$A$2:$AW$2,0))</f>
        <v>AUGUSTA BIXLER FARMS</v>
      </c>
      <c r="C142" s="135" t="str">
        <f>INDEX('Master List'!$A$3:$AW$1063,MATCH('Print List'!$A142,Statement_No,0),MATCH('Print List'!C$2,'Master List'!$A$2:$AW$2,0))</f>
        <v>Y</v>
      </c>
      <c r="D142" s="135">
        <f>INDEX('Master List'!$A$3:$AW$1063,MATCH('Print List'!$A142,Statement_No,0),MATCH('Print List'!D$2,'Master List'!$A$2:$AW$2,0))</f>
        <v>2830.04</v>
      </c>
      <c r="E142" s="135" t="str">
        <f>INDEX('Master List'!$A$3:$AW$1063,MATCH('Print List'!$A142,Statement_No,0),MATCH('Print List'!E$2,'Master List'!$A$2:$AW$2,0))</f>
        <v>-</v>
      </c>
      <c r="F142" s="135" t="str">
        <f>INDEX('Master List'!$A$3:$AW$1063,MATCH('Print List'!$A142,Statement_No,0),MATCH('Print List'!F$2,'Master List'!$A$2:$AW$2,0))</f>
        <v>Yes</v>
      </c>
      <c r="G142" s="135" t="str">
        <f>INDEX('Master List'!$A$3:$AW$1063,MATCH('Print List'!$A142,Statement_No,0),MATCH('Print List'!G$2,'Master List'!$A$2:$AW$2,0))</f>
        <v>Grant Line Canal and Middle River</v>
      </c>
      <c r="H142" s="135" t="str">
        <f>INDEX('Master List'!$A$3:$AW$1063,MATCH('Print List'!$A142,Statement_No,0),MATCH('Print List'!H$2,'Master List'!$A$2:$AW$2,0))</f>
        <v>San Joaquin</v>
      </c>
      <c r="I142" s="135" t="str">
        <f>INDEX('Master List'!$A$3:$AW$1063,MATCH('Print List'!$A142,Statement_No,0),MATCH('Print List'!I$2,'Master List'!$A$2:$AW$2,0))</f>
        <v>R1</v>
      </c>
      <c r="J142" s="135" t="str">
        <f>INDEX('Master List'!$A$3:$AW$1063,MATCH('Print List'!$A142,Statement_No,0),MATCH('Print List'!J$2,'Master List'!$A$2:$AW$2,0))</f>
        <v>Certain areas in the POU are on patents that do not touch Middle River</v>
      </c>
      <c r="K142" s="135" t="str">
        <f>INDEX('Master List'!$A$3:$AW$1063,MATCH('Print List'!$A142,Statement_No,0),MATCH('Print List'!K$2,'Master List'!$A$2:$AW$2,0))</f>
        <v>Yes</v>
      </c>
      <c r="L142" s="135" t="str">
        <f>INDEX('Master List'!$A$3:$AW$1063,MATCH('Print List'!$A142,Statement_No,0),MATCH('Print List'!L$2,'Master List'!$A$2:$AW$2,0))</f>
        <v>N/A</v>
      </c>
      <c r="M142" s="135" t="str">
        <f>INDEX('Master List'!$A$3:$AW$1063,MATCH('Print List'!$A142,Statement_No,0),MATCH('Print List'!M$2,'Master List'!$A$2:$AW$2,0))</f>
        <v>P1</v>
      </c>
      <c r="N142" s="135" t="str">
        <f>INDEX('Master List'!$A$3:$AW$1063,MATCH('Print List'!$A142,Statement_No,0),MATCH('Print List'!N$2,'Master List'!$A$2:$AW$2,0))</f>
        <v>More information needed</v>
      </c>
      <c r="O142" s="135">
        <f>INDEX('Master List'!$A$3:$AW$1063,MATCH('Print List'!$A142,Statement_No,0),MATCH('Print List'!O$2,'Master List'!$A$2:$AW$2,0))</f>
        <v>0</v>
      </c>
      <c r="P142" s="135">
        <f>INDEX('Master List'!$A$3:$AW$1063,MATCH('Print List'!$A142,Statement_No,0),MATCH('Print List'!P$2,'Master List'!$A$2:$AW$2,0))</f>
        <v>0</v>
      </c>
      <c r="Q142" s="135">
        <f>INDEX('Master List'!$A$3:$AW$1063,MATCH('Print List'!$A142,Statement_No,0),MATCH('Print List'!Q$2,'Master List'!$A$2:$AW$2,0))</f>
        <v>0</v>
      </c>
      <c r="R142" s="135">
        <f>INDEX('Master List'!$A$3:$AW$1063,MATCH('Print List'!$A142,Statement_No,0),MATCH('Print List'!R$2,'Master List'!$A$2:$AW$2,0))</f>
        <v>0</v>
      </c>
      <c r="S142" s="135">
        <f>INDEX('Master List'!$A$3:$AW$1063,MATCH('Print List'!$A142,Statement_No,0),MATCH('Print List'!S$2,'Master List'!$A$2:$AW$2,0))</f>
        <v>0</v>
      </c>
      <c r="T142" s="135" t="str">
        <f>INDEX('Master List'!$A$3:$AW$1063,MATCH('Print List'!$A142,Statement_No,0),MATCH('Print List'!T$2,'Master List'!$A$2:$AW$2,0))</f>
        <v>R1</v>
      </c>
      <c r="U142" s="135" t="str">
        <f>INDEX('Master List'!$A$3:$AW$1063,MATCH('Print List'!$A142,Statement_No,0),MATCH('Print List'!U$2,'Master List'!$A$2:$AW$2,0))</f>
        <v>P1</v>
      </c>
    </row>
    <row r="143" spans="1:21" s="16" customFormat="1" ht="30" x14ac:dyDescent="0.25">
      <c r="A143" s="135" t="s">
        <v>724</v>
      </c>
      <c r="B143" s="135" t="str">
        <f>INDEX('Master List'!$A$3:$AW$1063,MATCH('Print List'!$A143,Statement_No,0),MATCH('Print List'!B$2,'Master List'!$A$2:$AW$2,0))</f>
        <v>AUGUSTA BIXLER FARMS</v>
      </c>
      <c r="C143" s="135" t="str">
        <f>INDEX('Master List'!$A$3:$AW$1063,MATCH('Print List'!$A143,Statement_No,0),MATCH('Print List'!C$2,'Master List'!$A$2:$AW$2,0))</f>
        <v>Y</v>
      </c>
      <c r="D143" s="135">
        <f>INDEX('Master List'!$A$3:$AW$1063,MATCH('Print List'!$A143,Statement_No,0),MATCH('Print List'!D$2,'Master List'!$A$2:$AW$2,0))</f>
        <v>545.29999999999995</v>
      </c>
      <c r="E143" s="135">
        <f>INDEX('Master List'!$A$3:$AW$1063,MATCH('Print List'!$A143,Statement_No,0),MATCH('Print List'!E$2,'Master List'!$A$2:$AW$2,0))</f>
        <v>639.59</v>
      </c>
      <c r="F143" s="135" t="str">
        <f>INDEX('Master List'!$A$3:$AW$1063,MATCH('Print List'!$A143,Statement_No,0),MATCH('Print List'!F$2,'Master List'!$A$2:$AW$2,0))</f>
        <v>Yes</v>
      </c>
      <c r="G143" s="135" t="str">
        <f>INDEX('Master List'!$A$3:$AW$1063,MATCH('Print List'!$A143,Statement_No,0),MATCH('Print List'!G$2,'Master List'!$A$2:$AW$2,0))</f>
        <v>MIDDLE RIVER</v>
      </c>
      <c r="H143" s="135" t="str">
        <f>INDEX('Master List'!$A$3:$AW$1063,MATCH('Print List'!$A143,Statement_No,0),MATCH('Print List'!H$2,'Master List'!$A$2:$AW$2,0))</f>
        <v>San Joaquin</v>
      </c>
      <c r="I143" s="135" t="str">
        <f>INDEX('Master List'!$A$3:$AW$1063,MATCH('Print List'!$A143,Statement_No,0),MATCH('Print List'!I$2,'Master List'!$A$2:$AW$2,0))</f>
        <v>R1</v>
      </c>
      <c r="J143" s="135" t="str">
        <f>INDEX('Master List'!$A$3:$AW$1063,MATCH('Print List'!$A143,Statement_No,0),MATCH('Print List'!J$2,'Master List'!$A$2:$AW$2,0))</f>
        <v>APN covered by multiple patents. 1  APN not riparian 189-230-28.</v>
      </c>
      <c r="K143" s="135" t="str">
        <f>INDEX('Master List'!$A$3:$AW$1063,MATCH('Print List'!$A143,Statement_No,0),MATCH('Print List'!K$2,'Master List'!$A$2:$AW$2,0))</f>
        <v>Yes</v>
      </c>
      <c r="L143" s="135" t="str">
        <f>INDEX('Master List'!$A$3:$AW$1063,MATCH('Print List'!$A143,Statement_No,0),MATCH('Print List'!L$2,'Master List'!$A$2:$AW$2,0))</f>
        <v>N/A</v>
      </c>
      <c r="M143" s="135" t="str">
        <f>INDEX('Master List'!$A$3:$AW$1063,MATCH('Print List'!$A143,Statement_No,0),MATCH('Print List'!M$2,'Master List'!$A$2:$AW$2,0))</f>
        <v>P1</v>
      </c>
      <c r="N143" s="135" t="str">
        <f>INDEX('Master List'!$A$3:$AW$1063,MATCH('Print List'!$A143,Statement_No,0),MATCH('Print List'!N$2,'Master List'!$A$2:$AW$2,0))</f>
        <v>More information needed</v>
      </c>
      <c r="O143" s="135">
        <f>INDEX('Master List'!$A$3:$AW$1063,MATCH('Print List'!$A143,Statement_No,0),MATCH('Print List'!O$2,'Master List'!$A$2:$AW$2,0))</f>
        <v>0</v>
      </c>
      <c r="P143" s="135">
        <f>INDEX('Master List'!$A$3:$AW$1063,MATCH('Print List'!$A143,Statement_No,0),MATCH('Print List'!P$2,'Master List'!$A$2:$AW$2,0))</f>
        <v>0</v>
      </c>
      <c r="Q143" s="135">
        <f>INDEX('Master List'!$A$3:$AW$1063,MATCH('Print List'!$A143,Statement_No,0),MATCH('Print List'!Q$2,'Master List'!$A$2:$AW$2,0))</f>
        <v>0</v>
      </c>
      <c r="R143" s="135">
        <f>INDEX('Master List'!$A$3:$AW$1063,MATCH('Print List'!$A143,Statement_No,0),MATCH('Print List'!R$2,'Master List'!$A$2:$AW$2,0))</f>
        <v>0</v>
      </c>
      <c r="S143" s="135">
        <f>INDEX('Master List'!$A$3:$AW$1063,MATCH('Print List'!$A143,Statement_No,0),MATCH('Print List'!S$2,'Master List'!$A$2:$AW$2,0))</f>
        <v>0</v>
      </c>
      <c r="T143" s="135" t="str">
        <f>INDEX('Master List'!$A$3:$AW$1063,MATCH('Print List'!$A143,Statement_No,0),MATCH('Print List'!T$2,'Master List'!$A$2:$AW$2,0))</f>
        <v>R1</v>
      </c>
      <c r="U143" s="135" t="str">
        <f>INDEX('Master List'!$A$3:$AW$1063,MATCH('Print List'!$A143,Statement_No,0),MATCH('Print List'!U$2,'Master List'!$A$2:$AW$2,0))</f>
        <v>P1</v>
      </c>
    </row>
    <row r="144" spans="1:21" s="16" customFormat="1" ht="30" x14ac:dyDescent="0.25">
      <c r="A144" s="135" t="s">
        <v>729</v>
      </c>
      <c r="B144" s="135" t="str">
        <f>INDEX('Master List'!$A$3:$AW$1063,MATCH('Print List'!$A144,Statement_No,0),MATCH('Print List'!B$2,'Master List'!$A$2:$AW$2,0))</f>
        <v>W. JAMES EDWARDS</v>
      </c>
      <c r="C144" s="135" t="str">
        <f>INDEX('Master List'!$A$3:$AW$1063,MATCH('Print List'!$A144,Statement_No,0),MATCH('Print List'!C$2,'Master List'!$A$2:$AW$2,0))</f>
        <v>N</v>
      </c>
      <c r="D144" s="135">
        <f>INDEX('Master List'!$A$3:$AW$1063,MATCH('Print List'!$A144,Statement_No,0),MATCH('Print List'!D$2,'Master List'!$A$2:$AW$2,0))</f>
        <v>3725.12</v>
      </c>
      <c r="E144" s="135">
        <f>INDEX('Master List'!$A$3:$AW$1063,MATCH('Print List'!$A144,Statement_No,0),MATCH('Print List'!E$2,'Master List'!$A$2:$AW$2,0))</f>
        <v>2737</v>
      </c>
      <c r="F144" s="135" t="str">
        <f>INDEX('Master List'!$A$3:$AW$1063,MATCH('Print List'!$A144,Statement_No,0),MATCH('Print List'!F$2,'Master List'!$A$2:$AW$2,0))</f>
        <v>Yes</v>
      </c>
      <c r="G144" s="135" t="str">
        <f>INDEX('Master List'!$A$3:$AW$1063,MATCH('Print List'!$A144,Statement_No,0),MATCH('Print List'!G$2,'Master List'!$A$2:$AW$2,0))</f>
        <v>Antelope Creek</v>
      </c>
      <c r="H144" s="135" t="str">
        <f>INDEX('Master List'!$A$3:$AW$1063,MATCH('Print List'!$A144,Statement_No,0),MATCH('Print List'!H$2,'Master List'!$A$2:$AW$2,0))</f>
        <v>Tehama</v>
      </c>
      <c r="I144" s="135" t="str">
        <f>INDEX('Master List'!$A$3:$AW$1063,MATCH('Print List'!$A144,Statement_No,0),MATCH('Print List'!I$2,'Master List'!$A$2:$AW$2,0))</f>
        <v>R3</v>
      </c>
      <c r="J144" s="135" t="str">
        <f>INDEX('Master List'!$A$3:$AW$1063,MATCH('Print List'!$A144,Statement_No,0),MATCH('Print List'!J$2,'Master List'!$A$2:$AW$2,0))</f>
        <v>POU is located within Rancho El Prime Canon or Rio De Los Berendos</v>
      </c>
      <c r="K144" s="135" t="str">
        <f>INDEX('Master List'!$A$3:$AW$1063,MATCH('Print List'!$A144,Statement_No,0),MATCH('Print List'!K$2,'Master List'!$A$2:$AW$2,0))</f>
        <v>Yes</v>
      </c>
      <c r="L144" s="135" t="str">
        <f>INDEX('Master List'!$A$3:$AW$1063,MATCH('Print List'!$A144,Statement_No,0),MATCH('Print List'!L$2,'Master List'!$A$2:$AW$2,0))</f>
        <v>N/A</v>
      </c>
      <c r="M144" s="135" t="str">
        <f>INDEX('Master List'!$A$3:$AW$1063,MATCH('Print List'!$A144,Statement_No,0),MATCH('Print List'!M$2,'Master List'!$A$2:$AW$2,0))</f>
        <v>P1</v>
      </c>
      <c r="N144" s="135" t="str">
        <f>INDEX('Master List'!$A$3:$AW$1063,MATCH('Print List'!$A144,Statement_No,0),MATCH('Print List'!N$2,'Master List'!$A$2:$AW$2,0))</f>
        <v>No documentation given</v>
      </c>
      <c r="O144" s="135">
        <f>INDEX('Master List'!$A$3:$AW$1063,MATCH('Print List'!$A144,Statement_No,0),MATCH('Print List'!O$2,'Master List'!$A$2:$AW$2,0))</f>
        <v>0</v>
      </c>
      <c r="P144" s="135">
        <f>INDEX('Master List'!$A$3:$AW$1063,MATCH('Print List'!$A144,Statement_No,0),MATCH('Print List'!P$2,'Master List'!$A$2:$AW$2,0))</f>
        <v>0</v>
      </c>
      <c r="Q144" s="135">
        <f>INDEX('Master List'!$A$3:$AW$1063,MATCH('Print List'!$A144,Statement_No,0),MATCH('Print List'!Q$2,'Master List'!$A$2:$AW$2,0))</f>
        <v>0</v>
      </c>
      <c r="R144" s="135">
        <f>INDEX('Master List'!$A$3:$AW$1063,MATCH('Print List'!$A144,Statement_No,0),MATCH('Print List'!R$2,'Master List'!$A$2:$AW$2,0))</f>
        <v>0</v>
      </c>
      <c r="S144" s="135">
        <f>INDEX('Master List'!$A$3:$AW$1063,MATCH('Print List'!$A144,Statement_No,0),MATCH('Print List'!S$2,'Master List'!$A$2:$AW$2,0))</f>
        <v>0</v>
      </c>
      <c r="T144" s="135" t="str">
        <f>INDEX('Master List'!$A$3:$AW$1063,MATCH('Print List'!$A144,Statement_No,0),MATCH('Print List'!T$2,'Master List'!$A$2:$AW$2,0))</f>
        <v>R3</v>
      </c>
      <c r="U144" s="135" t="str">
        <f>INDEX('Master List'!$A$3:$AW$1063,MATCH('Print List'!$A144,Statement_No,0),MATCH('Print List'!U$2,'Master List'!$A$2:$AW$2,0))</f>
        <v>P1</v>
      </c>
    </row>
    <row r="145" spans="1:21" s="16" customFormat="1" ht="105" x14ac:dyDescent="0.25">
      <c r="A145" s="136" t="s">
        <v>737</v>
      </c>
      <c r="B145" s="135" t="str">
        <f>INDEX('Master List'!$A$3:$AW$1063,MATCH('Print List'!$A145,Statement_No,0),MATCH('Print List'!B$2,'Master List'!$A$2:$AW$2,0))</f>
        <v>HALLWOOD IRRIGATION COMPANY</v>
      </c>
      <c r="C145" s="135" t="str">
        <f>INDEX('Master List'!$A$3:$AW$1063,MATCH('Print List'!$A145,Statement_No,0),MATCH('Print List'!C$2,'Master List'!$A$2:$AW$2,0))</f>
        <v>N</v>
      </c>
      <c r="D145" s="135">
        <f>INDEX('Master List'!$A$3:$AW$1063,MATCH('Print List'!$A145,Statement_No,0),MATCH('Print List'!D$2,'Master List'!$A$2:$AW$2,0))</f>
        <v>42102.715000000004</v>
      </c>
      <c r="E145" s="135">
        <f>INDEX('Master List'!$A$3:$AW$1063,MATCH('Print List'!$A145,Statement_No,0),MATCH('Print List'!E$2,'Master List'!$A$2:$AW$2,0))</f>
        <v>49277</v>
      </c>
      <c r="F145" s="135" t="str">
        <f>INDEX('Master List'!$A$3:$AW$1063,MATCH('Print List'!$A145,Statement_No,0),MATCH('Print List'!F$2,'Master List'!$A$2:$AW$2,0))</f>
        <v>No</v>
      </c>
      <c r="G145" s="135" t="str">
        <f>INDEX('Master List'!$A$3:$AW$1063,MATCH('Print List'!$A145,Statement_No,0),MATCH('Print List'!G$2,'Master List'!$A$2:$AW$2,0))</f>
        <v>YUBA RIVER</v>
      </c>
      <c r="H145" s="135" t="str">
        <f>INDEX('Master List'!$A$3:$AW$1063,MATCH('Print List'!$A145,Statement_No,0),MATCH('Print List'!H$2,'Master List'!$A$2:$AW$2,0))</f>
        <v>Yuba</v>
      </c>
      <c r="I145" s="135" t="str">
        <f>INDEX('Master List'!$A$3:$AW$1063,MATCH('Print List'!$A145,Statement_No,0),MATCH('Print List'!I$2,'Master List'!$A$2:$AW$2,0))</f>
        <v>N/A</v>
      </c>
      <c r="J145" s="135">
        <f>INDEX('Master List'!$A$3:$AW$1063,MATCH('Print List'!$A145,Statement_No,0),MATCH('Print List'!J$2,'Master List'!$A$2:$AW$2,0))</f>
        <v>0</v>
      </c>
      <c r="K145" s="135" t="str">
        <f>INDEX('Master List'!$A$3:$AW$1063,MATCH('Print List'!$A145,Statement_No,0),MATCH('Print List'!K$2,'Master List'!$A$2:$AW$2,0))</f>
        <v>Yes</v>
      </c>
      <c r="L145" s="135" t="str">
        <f>INDEX('Master List'!$A$3:$AW$1063,MATCH('Print List'!$A145,Statement_No,0),MATCH('Print List'!L$2,'Master List'!$A$2:$AW$2,0))</f>
        <v>CA Civil Code</v>
      </c>
      <c r="M145" s="135" t="str">
        <f>INDEX('Master List'!$A$3:$AW$1063,MATCH('Print List'!$A145,Statement_No,0),MATCH('Print List'!M$2,'Master List'!$A$2:$AW$2,0))</f>
        <v>P3</v>
      </c>
      <c r="N145" s="135" t="str">
        <f>INDEX('Master List'!$A$3:$AW$1063,MATCH('Print List'!$A145,Statement_No,0),MATCH('Print List'!N$2,'Master List'!$A$2:$AW$2,0))</f>
        <v xml:space="preserve">Hallwood has provided additional information that has been added to the Statement folder. A notice of appropriation has been identified and  information has been documented. Evidence of continuous use has been provided dating as far back as 1972. </v>
      </c>
      <c r="O145" s="135">
        <f>INDEX('Master List'!$A$3:$AW$1063,MATCH('Print List'!$A145,Statement_No,0),MATCH('Print List'!O$2,'Master List'!$A$2:$AW$2,0))</f>
        <v>0</v>
      </c>
      <c r="P145" s="135">
        <f>INDEX('Master List'!$A$3:$AW$1063,MATCH('Print List'!$A145,Statement_No,0),MATCH('Print List'!P$2,'Master List'!$A$2:$AW$2,0))</f>
        <v>0</v>
      </c>
      <c r="Q145" s="135">
        <f>INDEX('Master List'!$A$3:$AW$1063,MATCH('Print List'!$A145,Statement_No,0),MATCH('Print List'!Q$2,'Master List'!$A$2:$AW$2,0))</f>
        <v>0</v>
      </c>
      <c r="R145" s="135">
        <f>INDEX('Master List'!$A$3:$AW$1063,MATCH('Print List'!$A145,Statement_No,0),MATCH('Print List'!R$2,'Master List'!$A$2:$AW$2,0))</f>
        <v>0</v>
      </c>
      <c r="S145" s="135">
        <f>INDEX('Master List'!$A$3:$AW$1063,MATCH('Print List'!$A145,Statement_No,0),MATCH('Print List'!S$2,'Master List'!$A$2:$AW$2,0))</f>
        <v>0</v>
      </c>
      <c r="T145" s="135" t="str">
        <f>INDEX('Master List'!$A$3:$AW$1063,MATCH('Print List'!$A145,Statement_No,0),MATCH('Print List'!T$2,'Master List'!$A$2:$AW$2,0))</f>
        <v>N/A</v>
      </c>
      <c r="U145" s="135" t="str">
        <f>INDEX('Master List'!$A$3:$AW$1063,MATCH('Print List'!$A145,Statement_No,0),MATCH('Print List'!U$2,'Master List'!$A$2:$AW$2,0))</f>
        <v>P3</v>
      </c>
    </row>
    <row r="146" spans="1:21" s="16" customFormat="1" ht="240" x14ac:dyDescent="0.25">
      <c r="A146" s="136" t="s">
        <v>741</v>
      </c>
      <c r="B146" s="135" t="str">
        <f>INDEX('Master List'!$A$3:$AW$1063,MATCH('Print List'!$A146,Statement_No,0),MATCH('Print List'!B$2,'Master List'!$A$2:$AW$2,0))</f>
        <v>GLIDE IN RANCH</v>
      </c>
      <c r="C146" s="135" t="str">
        <f>INDEX('Master List'!$A$3:$AW$1063,MATCH('Print List'!$A146,Statement_No,0),MATCH('Print List'!C$2,'Master List'!$A$2:$AW$2,0))</f>
        <v>Y</v>
      </c>
      <c r="D146" s="135">
        <f>INDEX('Master List'!$A$3:$AW$1063,MATCH('Print List'!$A146,Statement_No,0),MATCH('Print List'!D$2,'Master List'!$A$2:$AW$2,0))</f>
        <v>675.66666666666663</v>
      </c>
      <c r="E146" s="135">
        <f>INDEX('Master List'!$A$3:$AW$1063,MATCH('Print List'!$A146,Statement_No,0),MATCH('Print List'!E$2,'Master List'!$A$2:$AW$2,0))</f>
        <v>1831</v>
      </c>
      <c r="F146" s="135" t="str">
        <f>INDEX('Master List'!$A$3:$AW$1063,MATCH('Print List'!$A146,Statement_No,0),MATCH('Print List'!F$2,'Master List'!$A$2:$AW$2,0))</f>
        <v>Yes</v>
      </c>
      <c r="G146" s="135" t="str">
        <f>INDEX('Master List'!$A$3:$AW$1063,MATCH('Print List'!$A146,Statement_No,0),MATCH('Print List'!G$2,'Master List'!$A$2:$AW$2,0))</f>
        <v>YOLO BYPASS - TOE DRAIN</v>
      </c>
      <c r="H146" s="135" t="str">
        <f>INDEX('Master List'!$A$3:$AW$1063,MATCH('Print List'!$A146,Statement_No,0),MATCH('Print List'!H$2,'Master List'!$A$2:$AW$2,0))</f>
        <v>Yolo</v>
      </c>
      <c r="I146" s="135" t="str">
        <f>INDEX('Master List'!$A$3:$AW$1063,MATCH('Print List'!$A146,Statement_No,0),MATCH('Print List'!I$2,'Master List'!$A$2:$AW$2,0))</f>
        <v>R3</v>
      </c>
      <c r="J146" s="135" t="str">
        <f>INDEX('Master List'!$A$3:$AW$1063,MATCH('Print List'!$A146,Statement_No,0),MATCH('Print List'!J$2,'Master List'!$A$2:$AW$2,0))</f>
        <v>Patents include No. 269, 1092 
Water source is Sacramento River Deep Water Ship Channel which was not illustrated in the original Yolo Survey 1005 and 880.</v>
      </c>
      <c r="K146" s="135" t="str">
        <f>INDEX('Master List'!$A$3:$AW$1063,MATCH('Print List'!$A146,Statement_No,0),MATCH('Print List'!K$2,'Master List'!$A$2:$AW$2,0))</f>
        <v>No</v>
      </c>
      <c r="L146" s="135" t="str">
        <f>INDEX('Master List'!$A$3:$AW$1063,MATCH('Print List'!$A146,Statement_No,0),MATCH('Print List'!L$2,'Master List'!$A$2:$AW$2,0))</f>
        <v>N/A</v>
      </c>
      <c r="M146" s="135" t="str">
        <f>INDEX('Master List'!$A$3:$AW$1063,MATCH('Print List'!$A146,Statement_No,0),MATCH('Print List'!M$2,'Master List'!$A$2:$AW$2,0))</f>
        <v>N/A</v>
      </c>
      <c r="N146" s="135" t="str">
        <f>INDEX('Master List'!$A$3:$AW$1063,MATCH('Print List'!$A146,Statement_No,0),MATCH('Print List'!N$2,'Master List'!$A$2:$AW$2,0))</f>
        <v>N/A</v>
      </c>
      <c r="O146" s="135" t="str">
        <f>INDEX('Master List'!$A$3:$AW$1063,MATCH('Print List'!$A146,Statement_No,0),MATCH('Print List'!O$2,'Master List'!$A$2:$AW$2,0))</f>
        <v>North Delta Water Agency</v>
      </c>
      <c r="P146" s="135" t="str">
        <f>INDEX('Master List'!$A$3:$AW$1063,MATCH('Print List'!$A146,Statement_No,0),MATCH('Print List'!P$2,'Master List'!$A$2:$AW$2,0))</f>
        <v>R4</v>
      </c>
      <c r="Q146" s="135" t="str">
        <f>INDEX('Master List'!$A$3:$AW$1063,MATCH('Print List'!$A146,Statement_No,0),MATCH('Print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46" s="135" t="str">
        <f>INDEX('Master List'!$A$3:$AW$1063,MATCH('Print List'!$A146,Statement_No,0),MATCH('Print List'!R$2,'Master List'!$A$2:$AW$2,0))</f>
        <v>P4</v>
      </c>
      <c r="S146" s="135" t="str">
        <f>INDEX('Master List'!$A$3:$AW$1063,MATCH('Print List'!$A146,Statement_No,0),MATCH('Print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46" s="135" t="str">
        <f>INDEX('Master List'!$A$3:$AW$1063,MATCH('Print List'!$A146,Statement_No,0),MATCH('Print List'!T$2,'Master List'!$A$2:$AW$2,0))</f>
        <v>R4</v>
      </c>
      <c r="U146" s="135" t="str">
        <f>INDEX('Master List'!$A$3:$AW$1063,MATCH('Print List'!$A146,Statement_No,0),MATCH('Print List'!U$2,'Master List'!$A$2:$AW$2,0))</f>
        <v>P4</v>
      </c>
    </row>
    <row r="147" spans="1:21" s="16" customFormat="1" ht="240" x14ac:dyDescent="0.25">
      <c r="A147" s="137" t="s">
        <v>748</v>
      </c>
      <c r="B147" s="135" t="str">
        <f>INDEX('Master List'!$A$3:$AW$1063,MATCH('Print List'!$A147,Statement_No,0),MATCH('Print List'!B$2,'Master List'!$A$2:$AW$2,0))</f>
        <v>GLIDE IN RANCH</v>
      </c>
      <c r="C147" s="135" t="str">
        <f>INDEX('Master List'!$A$3:$AW$1063,MATCH('Print List'!$A147,Statement_No,0),MATCH('Print List'!C$2,'Master List'!$A$2:$AW$2,0))</f>
        <v>Y</v>
      </c>
      <c r="D147" s="135">
        <f>INDEX('Master List'!$A$3:$AW$1063,MATCH('Print List'!$A147,Statement_No,0),MATCH('Print List'!D$2,'Master List'!$A$2:$AW$2,0))</f>
        <v>496</v>
      </c>
      <c r="E147" s="135">
        <f>INDEX('Master List'!$A$3:$AW$1063,MATCH('Print List'!$A147,Statement_No,0),MATCH('Print List'!E$2,'Master List'!$A$2:$AW$2,0))</f>
        <v>1813</v>
      </c>
      <c r="F147" s="135" t="str">
        <f>INDEX('Master List'!$A$3:$AW$1063,MATCH('Print List'!$A147,Statement_No,0),MATCH('Print List'!F$2,'Master List'!$A$2:$AW$2,0))</f>
        <v>Yes</v>
      </c>
      <c r="G147" s="135" t="str">
        <f>INDEX('Master List'!$A$3:$AW$1063,MATCH('Print List'!$A147,Statement_No,0),MATCH('Print List'!G$2,'Master List'!$A$2:$AW$2,0))</f>
        <v>TOE DRAIN</v>
      </c>
      <c r="H147" s="135" t="str">
        <f>INDEX('Master List'!$A$3:$AW$1063,MATCH('Print List'!$A147,Statement_No,0),MATCH('Print List'!H$2,'Master List'!$A$2:$AW$2,0))</f>
        <v>Yolo</v>
      </c>
      <c r="I147" s="135" t="str">
        <f>INDEX('Master List'!$A$3:$AW$1063,MATCH('Print List'!$A147,Statement_No,0),MATCH('Print List'!I$2,'Master List'!$A$2:$AW$2,0))</f>
        <v>R3</v>
      </c>
      <c r="J147" s="135" t="str">
        <f>INDEX('Master List'!$A$3:$AW$1063,MATCH('Print List'!$A147,Statement_No,0),MATCH('Print List'!J$2,'Master List'!$A$2:$AW$2,0))</f>
        <v>Patents include No. 269, 1092 
Water source is Sacramento River Deep Water Ship Channel which was not illustrated in the original Yolo Survey 1005 and 880.</v>
      </c>
      <c r="K147" s="135" t="str">
        <f>INDEX('Master List'!$A$3:$AW$1063,MATCH('Print List'!$A147,Statement_No,0),MATCH('Print List'!K$2,'Master List'!$A$2:$AW$2,0))</f>
        <v>No</v>
      </c>
      <c r="L147" s="135" t="str">
        <f>INDEX('Master List'!$A$3:$AW$1063,MATCH('Print List'!$A147,Statement_No,0),MATCH('Print List'!L$2,'Master List'!$A$2:$AW$2,0))</f>
        <v>N/A</v>
      </c>
      <c r="M147" s="135" t="str">
        <f>INDEX('Master List'!$A$3:$AW$1063,MATCH('Print List'!$A147,Statement_No,0),MATCH('Print List'!M$2,'Master List'!$A$2:$AW$2,0))</f>
        <v>N/A</v>
      </c>
      <c r="N147" s="135" t="str">
        <f>INDEX('Master List'!$A$3:$AW$1063,MATCH('Print List'!$A147,Statement_No,0),MATCH('Print List'!N$2,'Master List'!$A$2:$AW$2,0))</f>
        <v>N/A</v>
      </c>
      <c r="O147" s="135" t="str">
        <f>INDEX('Master List'!$A$3:$AW$1063,MATCH('Print List'!$A147,Statement_No,0),MATCH('Print List'!O$2,'Master List'!$A$2:$AW$2,0))</f>
        <v>North Delta Water Agency</v>
      </c>
      <c r="P147" s="135" t="str">
        <f>INDEX('Master List'!$A$3:$AW$1063,MATCH('Print List'!$A147,Statement_No,0),MATCH('Print List'!P$2,'Master List'!$A$2:$AW$2,0))</f>
        <v>R4</v>
      </c>
      <c r="Q147" s="135" t="str">
        <f>INDEX('Master List'!$A$3:$AW$1063,MATCH('Print List'!$A147,Statement_No,0),MATCH('Print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47" s="135" t="str">
        <f>INDEX('Master List'!$A$3:$AW$1063,MATCH('Print List'!$A147,Statement_No,0),MATCH('Print List'!R$2,'Master List'!$A$2:$AW$2,0))</f>
        <v>P4</v>
      </c>
      <c r="S147" s="135" t="str">
        <f>INDEX('Master List'!$A$3:$AW$1063,MATCH('Print List'!$A147,Statement_No,0),MATCH('Print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47" s="135" t="str">
        <f>INDEX('Master List'!$A$3:$AW$1063,MATCH('Print List'!$A147,Statement_No,0),MATCH('Print List'!T$2,'Master List'!$A$2:$AW$2,0))</f>
        <v>R4</v>
      </c>
      <c r="U147" s="135" t="str">
        <f>INDEX('Master List'!$A$3:$AW$1063,MATCH('Print List'!$A147,Statement_No,0),MATCH('Print List'!U$2,'Master List'!$A$2:$AW$2,0))</f>
        <v>P4</v>
      </c>
    </row>
    <row r="148" spans="1:21" s="16" customFormat="1" ht="240" x14ac:dyDescent="0.25">
      <c r="A148" s="136" t="s">
        <v>751</v>
      </c>
      <c r="B148" s="135" t="str">
        <f>INDEX('Master List'!$A$3:$AW$1063,MATCH('Print List'!$A148,Statement_No,0),MATCH('Print List'!B$2,'Master List'!$A$2:$AW$2,0))</f>
        <v>GRAHAM D CONNOR</v>
      </c>
      <c r="C148" s="135" t="str">
        <f>INDEX('Master List'!$A$3:$AW$1063,MATCH('Print List'!$A148,Statement_No,0),MATCH('Print List'!C$2,'Master List'!$A$2:$AW$2,0))</f>
        <v>Y</v>
      </c>
      <c r="D148" s="135">
        <f>INDEX('Master List'!$A$3:$AW$1063,MATCH('Print List'!$A148,Statement_No,0),MATCH('Print List'!D$2,'Master List'!$A$2:$AW$2,0))</f>
        <v>416</v>
      </c>
      <c r="E148" s="135">
        <f>INDEX('Master List'!$A$3:$AW$1063,MATCH('Print List'!$A148,Statement_No,0),MATCH('Print List'!E$2,'Master List'!$A$2:$AW$2,0))</f>
        <v>468</v>
      </c>
      <c r="F148" s="135" t="str">
        <f>INDEX('Master List'!$A$3:$AW$1063,MATCH('Print List'!$A148,Statement_No,0),MATCH('Print List'!F$2,'Master List'!$A$2:$AW$2,0))</f>
        <v>Yes</v>
      </c>
      <c r="G148" s="135" t="str">
        <f>INDEX('Master List'!$A$3:$AW$1063,MATCH('Print List'!$A148,Statement_No,0),MATCH('Print List'!G$2,'Master List'!$A$2:$AW$2,0))</f>
        <v>ELK SLOUGH</v>
      </c>
      <c r="H148" s="135" t="str">
        <f>INDEX('Master List'!$A$3:$AW$1063,MATCH('Print List'!$A148,Statement_No,0),MATCH('Print List'!H$2,'Master List'!$A$2:$AW$2,0))</f>
        <v>Yolo</v>
      </c>
      <c r="I148" s="135" t="str">
        <f>INDEX('Master List'!$A$3:$AW$1063,MATCH('Print List'!$A148,Statement_No,0),MATCH('Print List'!I$2,'Master List'!$A$2:$AW$2,0))</f>
        <v>R3</v>
      </c>
      <c r="J148" s="135" t="str">
        <f>INDEX('Master List'!$A$3:$AW$1063,MATCH('Print List'!$A148,Statement_No,0),MATCH('Print List'!J$2,'Master List'!$A$2:$AW$2,0))</f>
        <v>The statement did not specifically indicate the POU, it is assumed that the POU is on the parcels owned under "Connor Graham Tr Etal"</v>
      </c>
      <c r="K148" s="135" t="str">
        <f>INDEX('Master List'!$A$3:$AW$1063,MATCH('Print List'!$A148,Statement_No,0),MATCH('Print List'!K$2,'Master List'!$A$2:$AW$2,0))</f>
        <v>Yes</v>
      </c>
      <c r="L148" s="135" t="str">
        <f>INDEX('Master List'!$A$3:$AW$1063,MATCH('Print List'!$A148,Statement_No,0),MATCH('Print List'!L$2,'Master List'!$A$2:$AW$2,0))</f>
        <v>N/A</v>
      </c>
      <c r="M148" s="135" t="str">
        <f>INDEX('Master List'!$A$3:$AW$1063,MATCH('Print List'!$A148,Statement_No,0),MATCH('Print List'!M$2,'Master List'!$A$2:$AW$2,0))</f>
        <v>P1</v>
      </c>
      <c r="N148" s="135" t="str">
        <f>INDEX('Master List'!$A$3:$AW$1063,MATCH('Print List'!$A148,Statement_No,0),MATCH('Print List'!N$2,'Master List'!$A$2:$AW$2,0))</f>
        <v>No supporting document for Pre-1914 right was submitted. Need more info.</v>
      </c>
      <c r="O148" s="135" t="str">
        <f>INDEX('Master List'!$A$3:$AW$1063,MATCH('Print List'!$A148,Statement_No,0),MATCH('Print List'!O$2,'Master List'!$A$2:$AW$2,0))</f>
        <v>North Delta Water Agency</v>
      </c>
      <c r="P148" s="135" t="str">
        <f>INDEX('Master List'!$A$3:$AW$1063,MATCH('Print List'!$A148,Statement_No,0),MATCH('Print List'!P$2,'Master List'!$A$2:$AW$2,0))</f>
        <v>R4</v>
      </c>
      <c r="Q148" s="135" t="str">
        <f>INDEX('Master List'!$A$3:$AW$1063,MATCH('Print List'!$A148,Statement_No,0),MATCH('Print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48" s="135" t="str">
        <f>INDEX('Master List'!$A$3:$AW$1063,MATCH('Print List'!$A148,Statement_No,0),MATCH('Print List'!R$2,'Master List'!$A$2:$AW$2,0))</f>
        <v>P4</v>
      </c>
      <c r="S148" s="135" t="str">
        <f>INDEX('Master List'!$A$3:$AW$1063,MATCH('Print List'!$A148,Statement_No,0),MATCH('Print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48" s="135" t="str">
        <f>INDEX('Master List'!$A$3:$AW$1063,MATCH('Print List'!$A148,Statement_No,0),MATCH('Print List'!T$2,'Master List'!$A$2:$AW$2,0))</f>
        <v>R4</v>
      </c>
      <c r="U148" s="135" t="str">
        <f>INDEX('Master List'!$A$3:$AW$1063,MATCH('Print List'!$A148,Statement_No,0),MATCH('Print List'!U$2,'Master List'!$A$2:$AW$2,0))</f>
        <v>P4</v>
      </c>
    </row>
    <row r="149" spans="1:21" s="16" customFormat="1" ht="255" x14ac:dyDescent="0.25">
      <c r="A149" s="135" t="s">
        <v>757</v>
      </c>
      <c r="B149" s="135" t="str">
        <f>INDEX('Master List'!$A$3:$AW$1063,MATCH('Print List'!$A149,Statement_No,0),MATCH('Print List'!B$2,'Master List'!$A$2:$AW$2,0))</f>
        <v>RENZO MENCONI</v>
      </c>
      <c r="C149" s="135" t="str">
        <f>INDEX('Master List'!$A$3:$AW$1063,MATCH('Print List'!$A149,Statement_No,0),MATCH('Print List'!C$2,'Master List'!$A$2:$AW$2,0))</f>
        <v>Y</v>
      </c>
      <c r="D149" s="135">
        <f>INDEX('Master List'!$A$3:$AW$1063,MATCH('Print List'!$A149,Statement_No,0),MATCH('Print List'!D$2,'Master List'!$A$2:$AW$2,0))</f>
        <v>558.08249999999998</v>
      </c>
      <c r="E149" s="135" t="str">
        <f>INDEX('Master List'!$A$3:$AW$1063,MATCH('Print List'!$A149,Statement_No,0),MATCH('Print List'!E$2,'Master List'!$A$2:$AW$2,0))</f>
        <v>-</v>
      </c>
      <c r="F149" s="135" t="str">
        <f>INDEX('Master List'!$A$3:$AW$1063,MATCH('Print List'!$A149,Statement_No,0),MATCH('Print List'!F$2,'Master List'!$A$2:$AW$2,0))</f>
        <v>Yes</v>
      </c>
      <c r="G149" s="135" t="str">
        <f>INDEX('Master List'!$A$3:$AW$1063,MATCH('Print List'!$A149,Statement_No,0),MATCH('Print List'!G$2,'Master List'!$A$2:$AW$2,0))</f>
        <v>BURNS CUTOFF</v>
      </c>
      <c r="H149" s="135" t="str">
        <f>INDEX('Master List'!$A$3:$AW$1063,MATCH('Print List'!$A149,Statement_No,0),MATCH('Print List'!H$2,'Master List'!$A$2:$AW$2,0))</f>
        <v>San Joaquin</v>
      </c>
      <c r="I149" s="135" t="str">
        <f>INDEX('Master List'!$A$3:$AW$1063,MATCH('Print List'!$A149,Statement_No,0),MATCH('Print List'!I$2,'Master List'!$A$2:$AW$2,0))</f>
        <v>R3</v>
      </c>
      <c r="J149" s="135" t="str">
        <f>INDEX('Master List'!$A$3:$AW$1063,MATCH('Print List'!$A149,Statement_No,0),MATCH('Print List'!J$2,'Master List'!$A$2:$AW$2,0))</f>
        <v>See Contract And Other Rights. See http://www.waterboards.ca.gov/waterrights/water_issues/programs/hearings/woods_irrigation/docs/wr2016_0006-exec_agreement020816.pdf
http://www.waterboards.ca.gov/board_info/agendas/2011/jan/011811_8_121410order.pdf
Some of WIC have retained riparian rights (Rancho Santa margarita and Murphy Slough). Other areas of service seem to have been severed upon transfer of "Parcel 2."</v>
      </c>
      <c r="K149" s="135" t="str">
        <f>INDEX('Master List'!$A$3:$AW$1063,MATCH('Print List'!$A149,Statement_No,0),MATCH('Print List'!K$2,'Master List'!$A$2:$AW$2,0))</f>
        <v>Yes</v>
      </c>
      <c r="L149" s="135" t="str">
        <f>INDEX('Master List'!$A$3:$AW$1063,MATCH('Print List'!$A149,Statement_No,0),MATCH('Print List'!L$2,'Master List'!$A$2:$AW$2,0))</f>
        <v>N/A</v>
      </c>
      <c r="M149" s="135" t="str">
        <f>INDEX('Master List'!$A$3:$AW$1063,MATCH('Print List'!$A149,Statement_No,0),MATCH('Print List'!M$2,'Master List'!$A$2:$AW$2,0))</f>
        <v>P3</v>
      </c>
      <c r="N149" s="135" t="str">
        <f>INDEX('Master List'!$A$3:$AW$1063,MATCH('Print List'!$A149,Statement_No,0),MATCH('Print List'!N$2,'Master List'!$A$2:$AW$2,0))</f>
        <v>POD and POU are located within WIC boundary which is considered as *4 category</v>
      </c>
      <c r="O149" s="135" t="str">
        <f>INDEX('Master List'!$A$3:$AW$1063,MATCH('Print List'!$A149,Statement_No,0),MATCH('Print List'!O$2,'Master List'!$A$2:$AW$2,0))</f>
        <v>Woods Irrigation Company</v>
      </c>
      <c r="P149" s="135" t="str">
        <f>INDEX('Master List'!$A$3:$AW$1063,MATCH('Print List'!$A149,Statement_No,0),MATCH('Print List'!P$2,'Master List'!$A$2:$AW$2,0))</f>
        <v>R4</v>
      </c>
      <c r="Q149" s="135" t="str">
        <f>INDEX('Master List'!$A$3:$AW$1063,MATCH('Print List'!$A149,Statement_No,0),MATCH('Print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149" s="135" t="str">
        <f>INDEX('Master List'!$A$3:$AW$1063,MATCH('Print List'!$A149,Statement_No,0),MATCH('Print List'!R$2,'Master List'!$A$2:$AW$2,0))</f>
        <v>P4</v>
      </c>
      <c r="S149" s="135" t="str">
        <f>INDEX('Master List'!$A$3:$AW$1063,MATCH('Print List'!$A149,Statement_No,0),MATCH('Print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149" s="135" t="str">
        <f>INDEX('Master List'!$A$3:$AW$1063,MATCH('Print List'!$A149,Statement_No,0),MATCH('Print List'!T$2,'Master List'!$A$2:$AW$2,0))</f>
        <v>R4</v>
      </c>
      <c r="U149" s="135" t="str">
        <f>INDEX('Master List'!$A$3:$AW$1063,MATCH('Print List'!$A149,Statement_No,0),MATCH('Print List'!U$2,'Master List'!$A$2:$AW$2,0))</f>
        <v>P4</v>
      </c>
    </row>
    <row r="150" spans="1:21" s="16" customFormat="1" ht="255" x14ac:dyDescent="0.25">
      <c r="A150" s="136" t="s">
        <v>762</v>
      </c>
      <c r="B150" s="135" t="str">
        <f>INDEX('Master List'!$A$3:$AW$1063,MATCH('Print List'!$A150,Statement_No,0),MATCH('Print List'!B$2,'Master List'!$A$2:$AW$2,0))</f>
        <v>CECIL RODGERS</v>
      </c>
      <c r="C150" s="135" t="str">
        <f>INDEX('Master List'!$A$3:$AW$1063,MATCH('Print List'!$A150,Statement_No,0),MATCH('Print List'!C$2,'Master List'!$A$2:$AW$2,0))</f>
        <v>Y</v>
      </c>
      <c r="D150" s="135">
        <f>INDEX('Master List'!$A$3:$AW$1063,MATCH('Print List'!$A150,Statement_No,0),MATCH('Print List'!D$2,'Master List'!$A$2:$AW$2,0))</f>
        <v>533.39499999999998</v>
      </c>
      <c r="E150" s="135" t="str">
        <f>INDEX('Master List'!$A$3:$AW$1063,MATCH('Print List'!$A150,Statement_No,0),MATCH('Print List'!E$2,'Master List'!$A$2:$AW$2,0))</f>
        <v>-</v>
      </c>
      <c r="F150" s="135" t="str">
        <f>INDEX('Master List'!$A$3:$AW$1063,MATCH('Print List'!$A150,Statement_No,0),MATCH('Print List'!F$2,'Master List'!$A$2:$AW$2,0))</f>
        <v>Yes</v>
      </c>
      <c r="G150" s="135" t="str">
        <f>INDEX('Master List'!$A$3:$AW$1063,MATCH('Print List'!$A150,Statement_No,0),MATCH('Print List'!G$2,'Master List'!$A$2:$AW$2,0))</f>
        <v>MIDDLE RIVER</v>
      </c>
      <c r="H150" s="135" t="str">
        <f>INDEX('Master List'!$A$3:$AW$1063,MATCH('Print List'!$A150,Statement_No,0),MATCH('Print List'!H$2,'Master List'!$A$2:$AW$2,0))</f>
        <v>San Joaquin</v>
      </c>
      <c r="I150" s="135" t="str">
        <f>INDEX('Master List'!$A$3:$AW$1063,MATCH('Print List'!$A150,Statement_No,0),MATCH('Print List'!I$2,'Master List'!$A$2:$AW$2,0))</f>
        <v>R3</v>
      </c>
      <c r="J150" s="135" t="str">
        <f>INDEX('Master List'!$A$3:$AW$1063,MATCH('Print List'!$A150,Statement_No,0),MATCH('Print List'!J$2,'Master List'!$A$2:$AW$2,0))</f>
        <v>See Contract And Other Rights.</v>
      </c>
      <c r="K150" s="135" t="str">
        <f>INDEX('Master List'!$A$3:$AW$1063,MATCH('Print List'!$A150,Statement_No,0),MATCH('Print List'!K$2,'Master List'!$A$2:$AW$2,0))</f>
        <v>Yes</v>
      </c>
      <c r="L150" s="135" t="str">
        <f>INDEX('Master List'!$A$3:$AW$1063,MATCH('Print List'!$A150,Statement_No,0),MATCH('Print List'!L$2,'Master List'!$A$2:$AW$2,0))</f>
        <v>N/A</v>
      </c>
      <c r="M150" s="135" t="str">
        <f>INDEX('Master List'!$A$3:$AW$1063,MATCH('Print List'!$A150,Statement_No,0),MATCH('Print List'!M$2,'Master List'!$A$2:$AW$2,0))</f>
        <v>P3</v>
      </c>
      <c r="N150" s="135" t="str">
        <f>INDEX('Master List'!$A$3:$AW$1063,MATCH('Print List'!$A150,Statement_No,0),MATCH('Print List'!N$2,'Master List'!$A$2:$AW$2,0))</f>
        <v>POD and POU are located within WIC boundary which is considered as *4 category</v>
      </c>
      <c r="O150" s="135" t="str">
        <f>INDEX('Master List'!$A$3:$AW$1063,MATCH('Print List'!$A150,Statement_No,0),MATCH('Print List'!O$2,'Master List'!$A$2:$AW$2,0))</f>
        <v>Woods Irrigation Company</v>
      </c>
      <c r="P150" s="135" t="str">
        <f>INDEX('Master List'!$A$3:$AW$1063,MATCH('Print List'!$A150,Statement_No,0),MATCH('Print List'!P$2,'Master List'!$A$2:$AW$2,0))</f>
        <v>R4</v>
      </c>
      <c r="Q150" s="135" t="str">
        <f>INDEX('Master List'!$A$3:$AW$1063,MATCH('Print List'!$A150,Statement_No,0),MATCH('Print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150" s="135" t="str">
        <f>INDEX('Master List'!$A$3:$AW$1063,MATCH('Print List'!$A150,Statement_No,0),MATCH('Print List'!R$2,'Master List'!$A$2:$AW$2,0))</f>
        <v>P4</v>
      </c>
      <c r="S150" s="135" t="str">
        <f>INDEX('Master List'!$A$3:$AW$1063,MATCH('Print List'!$A150,Statement_No,0),MATCH('Print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150" s="135" t="str">
        <f>INDEX('Master List'!$A$3:$AW$1063,MATCH('Print List'!$A150,Statement_No,0),MATCH('Print List'!T$2,'Master List'!$A$2:$AW$2,0))</f>
        <v>R4</v>
      </c>
      <c r="U150" s="135" t="str">
        <f>INDEX('Master List'!$A$3:$AW$1063,MATCH('Print List'!$A150,Statement_No,0),MATCH('Print List'!U$2,'Master List'!$A$2:$AW$2,0))</f>
        <v>P4</v>
      </c>
    </row>
    <row r="151" spans="1:21" s="16" customFormat="1" ht="45" x14ac:dyDescent="0.25">
      <c r="A151" s="135" t="s">
        <v>768</v>
      </c>
      <c r="B151" s="135" t="str">
        <f>INDEX('Master List'!$A$3:$AW$1063,MATCH('Print List'!$A151,Statement_No,0),MATCH('Print List'!B$2,'Master List'!$A$2:$AW$2,0))</f>
        <v>FREDERICK J. AND BERNARD F. DAMELE</v>
      </c>
      <c r="C151" s="135" t="str">
        <f>INDEX('Master List'!$A$3:$AW$1063,MATCH('Print List'!$A151,Statement_No,0),MATCH('Print List'!C$2,'Master List'!$A$2:$AW$2,0))</f>
        <v>Y</v>
      </c>
      <c r="D151" s="135">
        <f>INDEX('Master List'!$A$3:$AW$1063,MATCH('Print List'!$A151,Statement_No,0),MATCH('Print List'!D$2,'Master List'!$A$2:$AW$2,0))</f>
        <v>376.28500000000003</v>
      </c>
      <c r="E151" s="135">
        <f>INDEX('Master List'!$A$3:$AW$1063,MATCH('Print List'!$A151,Statement_No,0),MATCH('Print List'!E$2,'Master List'!$A$2:$AW$2,0))</f>
        <v>291.94</v>
      </c>
      <c r="F151" s="135" t="str">
        <f>INDEX('Master List'!$A$3:$AW$1063,MATCH('Print List'!$A151,Statement_No,0),MATCH('Print List'!F$2,'Master List'!$A$2:$AW$2,0))</f>
        <v>Yes</v>
      </c>
      <c r="G151" s="135" t="str">
        <f>INDEX('Master List'!$A$3:$AW$1063,MATCH('Print List'!$A151,Statement_No,0),MATCH('Print List'!G$2,'Master List'!$A$2:$AW$2,0))</f>
        <v>SAN JOAQUIN RIVER</v>
      </c>
      <c r="H151" s="135" t="str">
        <f>INDEX('Master List'!$A$3:$AW$1063,MATCH('Print List'!$A151,Statement_No,0),MATCH('Print List'!H$2,'Master List'!$A$2:$AW$2,0))</f>
        <v>San Joaquin</v>
      </c>
      <c r="I151" s="135" t="str">
        <f>INDEX('Master List'!$A$3:$AW$1063,MATCH('Print List'!$A151,Statement_No,0),MATCH('Print List'!I$2,'Master List'!$A$2:$AW$2,0))</f>
        <v>R3</v>
      </c>
      <c r="J151" s="135" t="str">
        <f>INDEX('Master List'!$A$3:$AW$1063,MATCH('Print List'!$A151,Statement_No,0),MATCH('Print List'!J$2,'Master List'!$A$2:$AW$2,0))</f>
        <v>POU is on patents that touch the watercourse.</v>
      </c>
      <c r="K151" s="135" t="str">
        <f>INDEX('Master List'!$A$3:$AW$1063,MATCH('Print List'!$A151,Statement_No,0),MATCH('Print List'!K$2,'Master List'!$A$2:$AW$2,0))</f>
        <v>Yes</v>
      </c>
      <c r="L151" s="135" t="str">
        <f>INDEX('Master List'!$A$3:$AW$1063,MATCH('Print List'!$A151,Statement_No,0),MATCH('Print List'!L$2,'Master List'!$A$2:$AW$2,0))</f>
        <v>N/A</v>
      </c>
      <c r="M151" s="135" t="str">
        <f>INDEX('Master List'!$A$3:$AW$1063,MATCH('Print List'!$A151,Statement_No,0),MATCH('Print List'!M$2,'Master List'!$A$2:$AW$2,0))</f>
        <v>P3</v>
      </c>
      <c r="N151" s="135" t="str">
        <f>INDEX('Master List'!$A$3:$AW$1063,MATCH('Print List'!$A151,Statement_No,0),MATCH('Print List'!N$2,'Master List'!$A$2:$AW$2,0))</f>
        <v>Short form of Agreement on Page 9 of PDF says the  land has had an irrigation system</v>
      </c>
      <c r="O151" s="135">
        <f>INDEX('Master List'!$A$3:$AW$1063,MATCH('Print List'!$A151,Statement_No,0),MATCH('Print List'!O$2,'Master List'!$A$2:$AW$2,0))</f>
        <v>0</v>
      </c>
      <c r="P151" s="135">
        <f>INDEX('Master List'!$A$3:$AW$1063,MATCH('Print List'!$A151,Statement_No,0),MATCH('Print List'!P$2,'Master List'!$A$2:$AW$2,0))</f>
        <v>0</v>
      </c>
      <c r="Q151" s="135">
        <f>INDEX('Master List'!$A$3:$AW$1063,MATCH('Print List'!$A151,Statement_No,0),MATCH('Print List'!Q$2,'Master List'!$A$2:$AW$2,0))</f>
        <v>0</v>
      </c>
      <c r="R151" s="135">
        <f>INDEX('Master List'!$A$3:$AW$1063,MATCH('Print List'!$A151,Statement_No,0),MATCH('Print List'!R$2,'Master List'!$A$2:$AW$2,0))</f>
        <v>0</v>
      </c>
      <c r="S151" s="135">
        <f>INDEX('Master List'!$A$3:$AW$1063,MATCH('Print List'!$A151,Statement_No,0),MATCH('Print List'!S$2,'Master List'!$A$2:$AW$2,0))</f>
        <v>0</v>
      </c>
      <c r="T151" s="135" t="str">
        <f>INDEX('Master List'!$A$3:$AW$1063,MATCH('Print List'!$A151,Statement_No,0),MATCH('Print List'!T$2,'Master List'!$A$2:$AW$2,0))</f>
        <v>R3</v>
      </c>
      <c r="U151" s="135" t="str">
        <f>INDEX('Master List'!$A$3:$AW$1063,MATCH('Print List'!$A151,Statement_No,0),MATCH('Print List'!U$2,'Master List'!$A$2:$AW$2,0))</f>
        <v>P3</v>
      </c>
    </row>
    <row r="152" spans="1:21" s="16" customFormat="1" ht="60" x14ac:dyDescent="0.25">
      <c r="A152" s="136" t="s">
        <v>773</v>
      </c>
      <c r="B152" s="135" t="str">
        <f>INDEX('Master List'!$A$3:$AW$1063,MATCH('Print List'!$A152,Statement_No,0),MATCH('Print List'!B$2,'Master List'!$A$2:$AW$2,0))</f>
        <v>CERRI &amp; SON</v>
      </c>
      <c r="C152" s="135" t="str">
        <f>INDEX('Master List'!$A$3:$AW$1063,MATCH('Print List'!$A152,Statement_No,0),MATCH('Print List'!C$2,'Master List'!$A$2:$AW$2,0))</f>
        <v>Y</v>
      </c>
      <c r="D152" s="135">
        <f>INDEX('Master List'!$A$3:$AW$1063,MATCH('Print List'!$A152,Statement_No,0),MATCH('Print List'!D$2,'Master List'!$A$2:$AW$2,0))</f>
        <v>413.66666666666663</v>
      </c>
      <c r="E152" s="135">
        <f>INDEX('Master List'!$A$3:$AW$1063,MATCH('Print List'!$A152,Statement_No,0),MATCH('Print List'!E$2,'Master List'!$A$2:$AW$2,0))</f>
        <v>200</v>
      </c>
      <c r="F152" s="135" t="str">
        <f>INDEX('Master List'!$A$3:$AW$1063,MATCH('Print List'!$A152,Statement_No,0),MATCH('Print List'!F$2,'Master List'!$A$2:$AW$2,0))</f>
        <v>Yes</v>
      </c>
      <c r="G152" s="135" t="str">
        <f>INDEX('Master List'!$A$3:$AW$1063,MATCH('Print List'!$A152,Statement_No,0),MATCH('Print List'!G$2,'Master List'!$A$2:$AW$2,0))</f>
        <v>OLD RIVER</v>
      </c>
      <c r="H152" s="135" t="str">
        <f>INDEX('Master List'!$A$3:$AW$1063,MATCH('Print List'!$A152,Statement_No,0),MATCH('Print List'!H$2,'Master List'!$A$2:$AW$2,0))</f>
        <v>San Joaquin</v>
      </c>
      <c r="I152" s="135" t="str">
        <f>INDEX('Master List'!$A$3:$AW$1063,MATCH('Print List'!$A152,Statement_No,0),MATCH('Print List'!I$2,'Master List'!$A$2:$AW$2,0))</f>
        <v>R3</v>
      </c>
      <c r="J152" s="135" t="str">
        <f>INDEX('Master List'!$A$3:$AW$1063,MATCH('Print List'!$A152,Statement_No,0),MATCH('Print List'!J$2,'Master List'!$A$2:$AW$2,0))</f>
        <v xml:space="preserve">The POU parcel is located on a riparian patent and abutting to the  water source with the POD instream. </v>
      </c>
      <c r="K152" s="135" t="str">
        <f>INDEX('Master List'!$A$3:$AW$1063,MATCH('Print List'!$A152,Statement_No,0),MATCH('Print List'!K$2,'Master List'!$A$2:$AW$2,0))</f>
        <v>Yes</v>
      </c>
      <c r="L152" s="135" t="str">
        <f>INDEX('Master List'!$A$3:$AW$1063,MATCH('Print List'!$A152,Statement_No,0),MATCH('Print List'!L$2,'Master List'!$A$2:$AW$2,0))</f>
        <v>N/A</v>
      </c>
      <c r="M152" s="135" t="str">
        <f>INDEX('Master List'!$A$3:$AW$1063,MATCH('Print List'!$A152,Statement_No,0),MATCH('Print List'!M$2,'Master List'!$A$2:$AW$2,0))</f>
        <v>P3</v>
      </c>
      <c r="N152" s="135" t="str">
        <f>INDEX('Master List'!$A$3:$AW$1063,MATCH('Print List'!$A152,Statement_No,0),MATCH('Print List'!N$2,'Master List'!$A$2:$AW$2,0))</f>
        <v>Claimant failed to submit Pre-1914 supporting documents; however, riparian right is sufficient to constitute water use</v>
      </c>
      <c r="O152" s="135">
        <f>INDEX('Master List'!$A$3:$AW$1063,MATCH('Print List'!$A152,Statement_No,0),MATCH('Print List'!O$2,'Master List'!$A$2:$AW$2,0))</f>
        <v>0</v>
      </c>
      <c r="P152" s="135">
        <f>INDEX('Master List'!$A$3:$AW$1063,MATCH('Print List'!$A152,Statement_No,0),MATCH('Print List'!P$2,'Master List'!$A$2:$AW$2,0))</f>
        <v>0</v>
      </c>
      <c r="Q152" s="135">
        <f>INDEX('Master List'!$A$3:$AW$1063,MATCH('Print List'!$A152,Statement_No,0),MATCH('Print List'!Q$2,'Master List'!$A$2:$AW$2,0))</f>
        <v>0</v>
      </c>
      <c r="R152" s="135">
        <f>INDEX('Master List'!$A$3:$AW$1063,MATCH('Print List'!$A152,Statement_No,0),MATCH('Print List'!R$2,'Master List'!$A$2:$AW$2,0))</f>
        <v>0</v>
      </c>
      <c r="S152" s="135">
        <f>INDEX('Master List'!$A$3:$AW$1063,MATCH('Print List'!$A152,Statement_No,0),MATCH('Print List'!S$2,'Master List'!$A$2:$AW$2,0))</f>
        <v>0</v>
      </c>
      <c r="T152" s="135" t="str">
        <f>INDEX('Master List'!$A$3:$AW$1063,MATCH('Print List'!$A152,Statement_No,0),MATCH('Print List'!T$2,'Master List'!$A$2:$AW$2,0))</f>
        <v>R3</v>
      </c>
      <c r="U152" s="135" t="str">
        <f>INDEX('Master List'!$A$3:$AW$1063,MATCH('Print List'!$A152,Statement_No,0),MATCH('Print List'!U$2,'Master List'!$A$2:$AW$2,0))</f>
        <v>P3</v>
      </c>
    </row>
    <row r="153" spans="1:21" s="16" customFormat="1" ht="75" x14ac:dyDescent="0.25">
      <c r="A153" s="135" t="s">
        <v>776</v>
      </c>
      <c r="B153" s="135" t="str">
        <f>INDEX('Master List'!$A$3:$AW$1063,MATCH('Print List'!$A153,Statement_No,0),MATCH('Print List'!B$2,'Master List'!$A$2:$AW$2,0))</f>
        <v>BETTENCOURT FARMING LLC</v>
      </c>
      <c r="C153" s="135" t="str">
        <f>INDEX('Master List'!$A$3:$AW$1063,MATCH('Print List'!$A153,Statement_No,0),MATCH('Print List'!C$2,'Master List'!$A$2:$AW$2,0))</f>
        <v>Y</v>
      </c>
      <c r="D153" s="135">
        <f>INDEX('Master List'!$A$3:$AW$1063,MATCH('Print List'!$A153,Statement_No,0),MATCH('Print List'!D$2,'Master List'!$A$2:$AW$2,0))</f>
        <v>667.30749999999989</v>
      </c>
      <c r="E153" s="135">
        <f>INDEX('Master List'!$A$3:$AW$1063,MATCH('Print List'!$A153,Statement_No,0),MATCH('Print List'!E$2,'Master List'!$A$2:$AW$2,0))</f>
        <v>768.62</v>
      </c>
      <c r="F153" s="135" t="str">
        <f>INDEX('Master List'!$A$3:$AW$1063,MATCH('Print List'!$A153,Statement_No,0),MATCH('Print List'!F$2,'Master List'!$A$2:$AW$2,0))</f>
        <v>Yes</v>
      </c>
      <c r="G153" s="135" t="str">
        <f>INDEX('Master List'!$A$3:$AW$1063,MATCH('Print List'!$A153,Statement_No,0),MATCH('Print List'!G$2,'Master List'!$A$2:$AW$2,0))</f>
        <v>OLD RIVER</v>
      </c>
      <c r="H153" s="135" t="str">
        <f>INDEX('Master List'!$A$3:$AW$1063,MATCH('Print List'!$A153,Statement_No,0),MATCH('Print List'!H$2,'Master List'!$A$2:$AW$2,0))</f>
        <v>San Joaquin</v>
      </c>
      <c r="I153" s="135" t="str">
        <f>INDEX('Master List'!$A$3:$AW$1063,MATCH('Print List'!$A153,Statement_No,0),MATCH('Print List'!I$2,'Master List'!$A$2:$AW$2,0))</f>
        <v>R3</v>
      </c>
      <c r="J153" s="135" t="str">
        <f>INDEX('Master List'!$A$3:$AW$1063,MATCH('Print List'!$A153,Statement_No,0),MATCH('Print List'!J$2,'Master List'!$A$2:$AW$2,0))</f>
        <v>Bettencourt Farming LLC provides a detailed history of how the current property, which is adjacent to Old River, originated as part of the riparian El Pescadero Land Grant. At no point was the property severed and recombined.</v>
      </c>
      <c r="K153" s="135" t="str">
        <f>INDEX('Master List'!$A$3:$AW$1063,MATCH('Print List'!$A153,Statement_No,0),MATCH('Print List'!K$2,'Master List'!$A$2:$AW$2,0))</f>
        <v>Yes</v>
      </c>
      <c r="L153" s="135" t="str">
        <f>INDEX('Master List'!$A$3:$AW$1063,MATCH('Print List'!$A153,Statement_No,0),MATCH('Print List'!L$2,'Master List'!$A$2:$AW$2,0))</f>
        <v>N/A</v>
      </c>
      <c r="M153" s="135" t="str">
        <f>INDEX('Master List'!$A$3:$AW$1063,MATCH('Print List'!$A153,Statement_No,0),MATCH('Print List'!M$2,'Master List'!$A$2:$AW$2,0))</f>
        <v>P1</v>
      </c>
      <c r="N153" s="135" t="str">
        <f>INDEX('Master List'!$A$3:$AW$1063,MATCH('Print List'!$A153,Statement_No,0),MATCH('Print List'!N$2,'Master List'!$A$2:$AW$2,0))</f>
        <v>Did not completely understand the documentation provided, but just seems to talk about change in ownership of property and division of parcels. Did not see evidence of pre-1914 right.</v>
      </c>
      <c r="O153" s="135">
        <f>INDEX('Master List'!$A$3:$AW$1063,MATCH('Print List'!$A153,Statement_No,0),MATCH('Print List'!O$2,'Master List'!$A$2:$AW$2,0))</f>
        <v>0</v>
      </c>
      <c r="P153" s="135">
        <f>INDEX('Master List'!$A$3:$AW$1063,MATCH('Print List'!$A153,Statement_No,0),MATCH('Print List'!P$2,'Master List'!$A$2:$AW$2,0))</f>
        <v>0</v>
      </c>
      <c r="Q153" s="135">
        <f>INDEX('Master List'!$A$3:$AW$1063,MATCH('Print List'!$A153,Statement_No,0),MATCH('Print List'!Q$2,'Master List'!$A$2:$AW$2,0))</f>
        <v>0</v>
      </c>
      <c r="R153" s="135">
        <f>INDEX('Master List'!$A$3:$AW$1063,MATCH('Print List'!$A153,Statement_No,0),MATCH('Print List'!R$2,'Master List'!$A$2:$AW$2,0))</f>
        <v>0</v>
      </c>
      <c r="S153" s="135">
        <f>INDEX('Master List'!$A$3:$AW$1063,MATCH('Print List'!$A153,Statement_No,0),MATCH('Print List'!S$2,'Master List'!$A$2:$AW$2,0))</f>
        <v>0</v>
      </c>
      <c r="T153" s="135" t="str">
        <f>INDEX('Master List'!$A$3:$AW$1063,MATCH('Print List'!$A153,Statement_No,0),MATCH('Print List'!T$2,'Master List'!$A$2:$AW$2,0))</f>
        <v>R3</v>
      </c>
      <c r="U153" s="135" t="str">
        <f>INDEX('Master List'!$A$3:$AW$1063,MATCH('Print List'!$A153,Statement_No,0),MATCH('Print List'!U$2,'Master List'!$A$2:$AW$2,0))</f>
        <v>P1</v>
      </c>
    </row>
    <row r="154" spans="1:21" s="16" customFormat="1" ht="240" x14ac:dyDescent="0.25">
      <c r="A154" s="136" t="s">
        <v>784</v>
      </c>
      <c r="B154" s="135" t="str">
        <f>INDEX('Master List'!$A$3:$AW$1063,MATCH('Print List'!$A154,Statement_No,0),MATCH('Print List'!B$2,'Master List'!$A$2:$AW$2,0))</f>
        <v>JOHN AND MARIE CRONIN TRUST B</v>
      </c>
      <c r="C154" s="135" t="str">
        <f>INDEX('Master List'!$A$3:$AW$1063,MATCH('Print List'!$A154,Statement_No,0),MATCH('Print List'!C$2,'Master List'!$A$2:$AW$2,0))</f>
        <v>Y</v>
      </c>
      <c r="D154" s="135">
        <f>INDEX('Master List'!$A$3:$AW$1063,MATCH('Print List'!$A154,Statement_No,0),MATCH('Print List'!D$2,'Master List'!$A$2:$AW$2,0))</f>
        <v>7113.2</v>
      </c>
      <c r="E154" s="135">
        <f>INDEX('Master List'!$A$3:$AW$1063,MATCH('Print List'!$A154,Statement_No,0),MATCH('Print List'!E$2,'Master List'!$A$2:$AW$2,0))</f>
        <v>8727</v>
      </c>
      <c r="F154" s="135" t="str">
        <f>INDEX('Master List'!$A$3:$AW$1063,MATCH('Print List'!$A154,Statement_No,0),MATCH('Print List'!F$2,'Master List'!$A$2:$AW$2,0))</f>
        <v>Yes</v>
      </c>
      <c r="G154" s="135" t="str">
        <f>INDEX('Master List'!$A$3:$AW$1063,MATCH('Print List'!$A154,Statement_No,0),MATCH('Print List'!G$2,'Master List'!$A$2:$AW$2,0))</f>
        <v>Lindsey Slough</v>
      </c>
      <c r="H154" s="135" t="str">
        <f>INDEX('Master List'!$A$3:$AW$1063,MATCH('Print List'!$A154,Statement_No,0),MATCH('Print List'!H$2,'Master List'!$A$2:$AW$2,0))</f>
        <v>Solano</v>
      </c>
      <c r="I154" s="135" t="str">
        <f>INDEX('Master List'!$A$3:$AW$1063,MATCH('Print List'!$A154,Statement_No,0),MATCH('Print List'!I$2,'Master List'!$A$2:$AW$2,0))</f>
        <v>R2</v>
      </c>
      <c r="J154" s="135" t="str">
        <f>INDEX('Master List'!$A$3:$AW$1063,MATCH('Print List'!$A154,Statement_No,0),MATCH('Print List'!J$2,'Master List'!$A$2:$AW$2,0))</f>
        <v>More information is needed about the POU and POD before coming to a conclusion.</v>
      </c>
      <c r="K154" s="135" t="str">
        <f>INDEX('Master List'!$A$3:$AW$1063,MATCH('Print List'!$A154,Statement_No,0),MATCH('Print List'!K$2,'Master List'!$A$2:$AW$2,0))</f>
        <v>Yes</v>
      </c>
      <c r="L154" s="135" t="str">
        <f>INDEX('Master List'!$A$3:$AW$1063,MATCH('Print List'!$A154,Statement_No,0),MATCH('Print List'!L$2,'Master List'!$A$2:$AW$2,0))</f>
        <v>N/A</v>
      </c>
      <c r="M154" s="135" t="str">
        <f>INDEX('Master List'!$A$3:$AW$1063,MATCH('Print List'!$A154,Statement_No,0),MATCH('Print List'!M$2,'Master List'!$A$2:$AW$2,0))</f>
        <v>P1</v>
      </c>
      <c r="N154" s="135" t="str">
        <f>INDEX('Master List'!$A$3:$AW$1063,MATCH('Print List'!$A154,Statement_No,0),MATCH('Print List'!N$2,'Master List'!$A$2:$AW$2,0))</f>
        <v>Documentation is needed.</v>
      </c>
      <c r="O154" s="135" t="str">
        <f>INDEX('Master List'!$A$3:$AW$1063,MATCH('Print List'!$A154,Statement_No,0),MATCH('Print List'!O$2,'Master List'!$A$2:$AW$2,0))</f>
        <v>North Delta Water Agency</v>
      </c>
      <c r="P154" s="135" t="str">
        <f>INDEX('Master List'!$A$3:$AW$1063,MATCH('Print List'!$A154,Statement_No,0),MATCH('Print List'!P$2,'Master List'!$A$2:$AW$2,0))</f>
        <v>R4</v>
      </c>
      <c r="Q154" s="135" t="str">
        <f>INDEX('Master List'!$A$3:$AW$1063,MATCH('Print List'!$A154,Statement_No,0),MATCH('Print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54" s="135" t="str">
        <f>INDEX('Master List'!$A$3:$AW$1063,MATCH('Print List'!$A154,Statement_No,0),MATCH('Print List'!R$2,'Master List'!$A$2:$AW$2,0))</f>
        <v>P4</v>
      </c>
      <c r="S154" s="135" t="str">
        <f>INDEX('Master List'!$A$3:$AW$1063,MATCH('Print List'!$A154,Statement_No,0),MATCH('Print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54" s="135" t="str">
        <f>INDEX('Master List'!$A$3:$AW$1063,MATCH('Print List'!$A154,Statement_No,0),MATCH('Print List'!T$2,'Master List'!$A$2:$AW$2,0))</f>
        <v>R4</v>
      </c>
      <c r="U154" s="135" t="str">
        <f>INDEX('Master List'!$A$3:$AW$1063,MATCH('Print List'!$A154,Statement_No,0),MATCH('Print List'!U$2,'Master List'!$A$2:$AW$2,0))</f>
        <v>P4</v>
      </c>
    </row>
    <row r="155" spans="1:21" s="16" customFormat="1" ht="30" x14ac:dyDescent="0.25">
      <c r="A155" s="135" t="s">
        <v>792</v>
      </c>
      <c r="B155" s="135" t="str">
        <f>INDEX('Master List'!$A$3:$AW$1063,MATCH('Print List'!$A155,Statement_No,0),MATCH('Print List'!B$2,'Master List'!$A$2:$AW$2,0))</f>
        <v>EVERETT LUIZ &amp; SONS DAIRY</v>
      </c>
      <c r="C155" s="135" t="str">
        <f>INDEX('Master List'!$A$3:$AW$1063,MATCH('Print List'!$A155,Statement_No,0),MATCH('Print List'!C$2,'Master List'!$A$2:$AW$2,0))</f>
        <v>Y</v>
      </c>
      <c r="D155" s="135">
        <f>INDEX('Master List'!$A$3:$AW$1063,MATCH('Print List'!$A155,Statement_No,0),MATCH('Print List'!D$2,'Master List'!$A$2:$AW$2,0))</f>
        <v>436.39</v>
      </c>
      <c r="E155" s="135">
        <f>INDEX('Master List'!$A$3:$AW$1063,MATCH('Print List'!$A155,Statement_No,0),MATCH('Print List'!E$2,'Master List'!$A$2:$AW$2,0))</f>
        <v>1447.35</v>
      </c>
      <c r="F155" s="135" t="str">
        <f>INDEX('Master List'!$A$3:$AW$1063,MATCH('Print List'!$A155,Statement_No,0),MATCH('Print List'!F$2,'Master List'!$A$2:$AW$2,0))</f>
        <v>No</v>
      </c>
      <c r="G155" s="135" t="str">
        <f>INDEX('Master List'!$A$3:$AW$1063,MATCH('Print List'!$A155,Statement_No,0),MATCH('Print List'!G$2,'Master List'!$A$2:$AW$2,0))</f>
        <v>East End of Sycamore Slough</v>
      </c>
      <c r="H155" s="135" t="str">
        <f>INDEX('Master List'!$A$3:$AW$1063,MATCH('Print List'!$A155,Statement_No,0),MATCH('Print List'!H$2,'Master List'!$A$2:$AW$2,0))</f>
        <v>San Joaquin</v>
      </c>
      <c r="I155" s="135" t="str">
        <f>INDEX('Master List'!$A$3:$AW$1063,MATCH('Print List'!$A155,Statement_No,0),MATCH('Print List'!I$2,'Master List'!$A$2:$AW$2,0))</f>
        <v>N/A</v>
      </c>
      <c r="J155" s="135">
        <f>INDEX('Master List'!$A$3:$AW$1063,MATCH('Print List'!$A155,Statement_No,0),MATCH('Print List'!J$2,'Master List'!$A$2:$AW$2,0))</f>
        <v>0</v>
      </c>
      <c r="K155" s="135" t="str">
        <f>INDEX('Master List'!$A$3:$AW$1063,MATCH('Print List'!$A155,Statement_No,0),MATCH('Print List'!K$2,'Master List'!$A$2:$AW$2,0))</f>
        <v>Yes</v>
      </c>
      <c r="L155" s="135" t="str">
        <f>INDEX('Master List'!$A$3:$AW$1063,MATCH('Print List'!$A155,Statement_No,0),MATCH('Print List'!L$2,'Master List'!$A$2:$AW$2,0))</f>
        <v>N/A</v>
      </c>
      <c r="M155" s="135" t="str">
        <f>INDEX('Master List'!$A$3:$AW$1063,MATCH('Print List'!$A155,Statement_No,0),MATCH('Print List'!M$2,'Master List'!$A$2:$AW$2,0))</f>
        <v>P1</v>
      </c>
      <c r="N155" s="135" t="str">
        <f>INDEX('Master List'!$A$3:$AW$1063,MATCH('Print List'!$A155,Statement_No,0),MATCH('Print List'!N$2,'Master List'!$A$2:$AW$2,0))</f>
        <v>No supporting document for Pre-1914 right was submitted. Need more info.</v>
      </c>
      <c r="O155" s="135">
        <f>INDEX('Master List'!$A$3:$AW$1063,MATCH('Print List'!$A155,Statement_No,0),MATCH('Print List'!O$2,'Master List'!$A$2:$AW$2,0))</f>
        <v>0</v>
      </c>
      <c r="P155" s="135">
        <f>INDEX('Master List'!$A$3:$AW$1063,MATCH('Print List'!$A155,Statement_No,0),MATCH('Print List'!P$2,'Master List'!$A$2:$AW$2,0))</f>
        <v>0</v>
      </c>
      <c r="Q155" s="135">
        <f>INDEX('Master List'!$A$3:$AW$1063,MATCH('Print List'!$A155,Statement_No,0),MATCH('Print List'!Q$2,'Master List'!$A$2:$AW$2,0))</f>
        <v>0</v>
      </c>
      <c r="R155" s="135">
        <f>INDEX('Master List'!$A$3:$AW$1063,MATCH('Print List'!$A155,Statement_No,0),MATCH('Print List'!R$2,'Master List'!$A$2:$AW$2,0))</f>
        <v>0</v>
      </c>
      <c r="S155" s="135">
        <f>INDEX('Master List'!$A$3:$AW$1063,MATCH('Print List'!$A155,Statement_No,0),MATCH('Print List'!S$2,'Master List'!$A$2:$AW$2,0))</f>
        <v>0</v>
      </c>
      <c r="T155" s="135" t="str">
        <f>INDEX('Master List'!$A$3:$AW$1063,MATCH('Print List'!$A155,Statement_No,0),MATCH('Print List'!T$2,'Master List'!$A$2:$AW$2,0))</f>
        <v>N/A</v>
      </c>
      <c r="U155" s="135" t="str">
        <f>INDEX('Master List'!$A$3:$AW$1063,MATCH('Print List'!$A155,Statement_No,0),MATCH('Print List'!U$2,'Master List'!$A$2:$AW$2,0))</f>
        <v>P1</v>
      </c>
    </row>
    <row r="156" spans="1:21" s="16" customFormat="1" x14ac:dyDescent="0.25">
      <c r="A156" s="136" t="s">
        <v>799</v>
      </c>
      <c r="B156" s="135" t="str">
        <f>INDEX('Master List'!$A$3:$AW$1063,MATCH('Print List'!$A156,Statement_No,0),MATCH('Print List'!B$2,'Master List'!$A$2:$AW$2,0))</f>
        <v>KAE FARMS LLC</v>
      </c>
      <c r="C156" s="135" t="str">
        <f>INDEX('Master List'!$A$3:$AW$1063,MATCH('Print List'!$A156,Statement_No,0),MATCH('Print List'!C$2,'Master List'!$A$2:$AW$2,0))</f>
        <v>Y</v>
      </c>
      <c r="D156" s="135">
        <f>INDEX('Master List'!$A$3:$AW$1063,MATCH('Print List'!$A156,Statement_No,0),MATCH('Print List'!D$2,'Master List'!$A$2:$AW$2,0))</f>
        <v>1767.9233333333334</v>
      </c>
      <c r="E156" s="135">
        <f>INDEX('Master List'!$A$3:$AW$1063,MATCH('Print List'!$A156,Statement_No,0),MATCH('Print List'!E$2,'Master List'!$A$2:$AW$2,0))</f>
        <v>2322.5909999999999</v>
      </c>
      <c r="F156" s="135" t="str">
        <f>INDEX('Master List'!$A$3:$AW$1063,MATCH('Print List'!$A156,Statement_No,0),MATCH('Print List'!F$2,'Master List'!$A$2:$AW$2,0))</f>
        <v>Yes</v>
      </c>
      <c r="G156" s="135" t="str">
        <f>INDEX('Master List'!$A$3:$AW$1063,MATCH('Print List'!$A156,Statement_No,0),MATCH('Print List'!G$2,'Master List'!$A$2:$AW$2,0))</f>
        <v>North Canal</v>
      </c>
      <c r="H156" s="135" t="str">
        <f>INDEX('Master List'!$A$3:$AW$1063,MATCH('Print List'!$A156,Statement_No,0),MATCH('Print List'!H$2,'Master List'!$A$2:$AW$2,0))</f>
        <v>San Joaquin</v>
      </c>
      <c r="I156" s="135" t="str">
        <f>INDEX('Master List'!$A$3:$AW$1063,MATCH('Print List'!$A156,Statement_No,0),MATCH('Print List'!I$2,'Master List'!$A$2:$AW$2,0))</f>
        <v>R3</v>
      </c>
      <c r="J156" s="135" t="str">
        <f>INDEX('Master List'!$A$3:$AW$1063,MATCH('Print List'!$A156,Statement_No,0),MATCH('Print List'!J$2,'Master List'!$A$2:$AW$2,0))</f>
        <v>APN/POU lie on a Riparian Patent</v>
      </c>
      <c r="K156" s="135" t="str">
        <f>INDEX('Master List'!$A$3:$AW$1063,MATCH('Print List'!$A156,Statement_No,0),MATCH('Print List'!K$2,'Master List'!$A$2:$AW$2,0))</f>
        <v>Yes</v>
      </c>
      <c r="L156" s="135" t="str">
        <f>INDEX('Master List'!$A$3:$AW$1063,MATCH('Print List'!$A156,Statement_No,0),MATCH('Print List'!L$2,'Master List'!$A$2:$AW$2,0))</f>
        <v>N/A</v>
      </c>
      <c r="M156" s="135" t="str">
        <f>INDEX('Master List'!$A$3:$AW$1063,MATCH('Print List'!$A156,Statement_No,0),MATCH('Print List'!M$2,'Master List'!$A$2:$AW$2,0))</f>
        <v>P1</v>
      </c>
      <c r="N156" s="135" t="str">
        <f>INDEX('Master List'!$A$3:$AW$1063,MATCH('Print List'!$A156,Statement_No,0),MATCH('Print List'!N$2,'Master List'!$A$2:$AW$2,0))</f>
        <v>No documentation given</v>
      </c>
      <c r="O156" s="135">
        <f>INDEX('Master List'!$A$3:$AW$1063,MATCH('Print List'!$A156,Statement_No,0),MATCH('Print List'!O$2,'Master List'!$A$2:$AW$2,0))</f>
        <v>0</v>
      </c>
      <c r="P156" s="135">
        <f>INDEX('Master List'!$A$3:$AW$1063,MATCH('Print List'!$A156,Statement_No,0),MATCH('Print List'!P$2,'Master List'!$A$2:$AW$2,0))</f>
        <v>0</v>
      </c>
      <c r="Q156" s="135">
        <f>INDEX('Master List'!$A$3:$AW$1063,MATCH('Print List'!$A156,Statement_No,0),MATCH('Print List'!Q$2,'Master List'!$A$2:$AW$2,0))</f>
        <v>0</v>
      </c>
      <c r="R156" s="135">
        <f>INDEX('Master List'!$A$3:$AW$1063,MATCH('Print List'!$A156,Statement_No,0),MATCH('Print List'!R$2,'Master List'!$A$2:$AW$2,0))</f>
        <v>0</v>
      </c>
      <c r="S156" s="135">
        <f>INDEX('Master List'!$A$3:$AW$1063,MATCH('Print List'!$A156,Statement_No,0),MATCH('Print List'!S$2,'Master List'!$A$2:$AW$2,0))</f>
        <v>0</v>
      </c>
      <c r="T156" s="135" t="str">
        <f>INDEX('Master List'!$A$3:$AW$1063,MATCH('Print List'!$A156,Statement_No,0),MATCH('Print List'!T$2,'Master List'!$A$2:$AW$2,0))</f>
        <v>R3</v>
      </c>
      <c r="U156" s="135" t="str">
        <f>INDEX('Master List'!$A$3:$AW$1063,MATCH('Print List'!$A156,Statement_No,0),MATCH('Print List'!U$2,'Master List'!$A$2:$AW$2,0))</f>
        <v>P1</v>
      </c>
    </row>
    <row r="157" spans="1:21" s="16" customFormat="1" ht="45" x14ac:dyDescent="0.25">
      <c r="A157" s="135" t="s">
        <v>805</v>
      </c>
      <c r="B157" s="135" t="str">
        <f>INDEX('Master List'!$A$3:$AW$1063,MATCH('Print List'!$A157,Statement_No,0),MATCH('Print List'!B$2,'Master List'!$A$2:$AW$2,0))</f>
        <v>ROBERT CECCHINI, INC</v>
      </c>
      <c r="C157" s="135" t="str">
        <f>INDEX('Master List'!$A$3:$AW$1063,MATCH('Print List'!$A157,Statement_No,0),MATCH('Print List'!C$2,'Master List'!$A$2:$AW$2,0))</f>
        <v>Y</v>
      </c>
      <c r="D157" s="135">
        <f>INDEX('Master List'!$A$3:$AW$1063,MATCH('Print List'!$A157,Statement_No,0),MATCH('Print List'!D$2,'Master List'!$A$2:$AW$2,0))</f>
        <v>593.97333333333336</v>
      </c>
      <c r="E157" s="135">
        <f>INDEX('Master List'!$A$3:$AW$1063,MATCH('Print List'!$A157,Statement_No,0),MATCH('Print List'!E$2,'Master List'!$A$2:$AW$2,0))</f>
        <v>580.43799999999999</v>
      </c>
      <c r="F157" s="135" t="str">
        <f>INDEX('Master List'!$A$3:$AW$1063,MATCH('Print List'!$A157,Statement_No,0),MATCH('Print List'!F$2,'Master List'!$A$2:$AW$2,0))</f>
        <v>Yes</v>
      </c>
      <c r="G157" s="135" t="str">
        <f>INDEX('Master List'!$A$3:$AW$1063,MATCH('Print List'!$A157,Statement_No,0),MATCH('Print List'!G$2,'Master List'!$A$2:$AW$2,0))</f>
        <v>OLD RIVER</v>
      </c>
      <c r="H157" s="135" t="str">
        <f>INDEX('Master List'!$A$3:$AW$1063,MATCH('Print List'!$A157,Statement_No,0),MATCH('Print List'!H$2,'Master List'!$A$2:$AW$2,0))</f>
        <v>Contra Costa</v>
      </c>
      <c r="I157" s="135" t="str">
        <f>INDEX('Master List'!$A$3:$AW$1063,MATCH('Print List'!$A157,Statement_No,0),MATCH('Print List'!I$2,'Master List'!$A$2:$AW$2,0))</f>
        <v>R3</v>
      </c>
      <c r="J157" s="135" t="str">
        <f>INDEX('Master List'!$A$3:$AW$1063,MATCH('Print List'!$A157,Statement_No,0),MATCH('Print List'!J$2,'Master List'!$A$2:$AW$2,0))</f>
        <v>APN/POU lie on a Riparian Patent. However, would be beneficial to find the Deed of the property and determine legitimacy.</v>
      </c>
      <c r="K157" s="135" t="str">
        <f>INDEX('Master List'!$A$3:$AW$1063,MATCH('Print List'!$A157,Statement_No,0),MATCH('Print List'!K$2,'Master List'!$A$2:$AW$2,0))</f>
        <v>Yes</v>
      </c>
      <c r="L157" s="135" t="str">
        <f>INDEX('Master List'!$A$3:$AW$1063,MATCH('Print List'!$A157,Statement_No,0),MATCH('Print List'!L$2,'Master List'!$A$2:$AW$2,0))</f>
        <v>N/A</v>
      </c>
      <c r="M157" s="135" t="str">
        <f>INDEX('Master List'!$A$3:$AW$1063,MATCH('Print List'!$A157,Statement_No,0),MATCH('Print List'!M$2,'Master List'!$A$2:$AW$2,0))</f>
        <v>P1</v>
      </c>
      <c r="N157" s="135" t="str">
        <f>INDEX('Master List'!$A$3:$AW$1063,MATCH('Print List'!$A157,Statement_No,0),MATCH('Print List'!N$2,'Master List'!$A$2:$AW$2,0))</f>
        <v>Documentation is needed.</v>
      </c>
      <c r="O157" s="135">
        <f>INDEX('Master List'!$A$3:$AW$1063,MATCH('Print List'!$A157,Statement_No,0),MATCH('Print List'!O$2,'Master List'!$A$2:$AW$2,0))</f>
        <v>0</v>
      </c>
      <c r="P157" s="135">
        <f>INDEX('Master List'!$A$3:$AW$1063,MATCH('Print List'!$A157,Statement_No,0),MATCH('Print List'!P$2,'Master List'!$A$2:$AW$2,0))</f>
        <v>0</v>
      </c>
      <c r="Q157" s="135">
        <f>INDEX('Master List'!$A$3:$AW$1063,MATCH('Print List'!$A157,Statement_No,0),MATCH('Print List'!Q$2,'Master List'!$A$2:$AW$2,0))</f>
        <v>0</v>
      </c>
      <c r="R157" s="135">
        <f>INDEX('Master List'!$A$3:$AW$1063,MATCH('Print List'!$A157,Statement_No,0),MATCH('Print List'!R$2,'Master List'!$A$2:$AW$2,0))</f>
        <v>0</v>
      </c>
      <c r="S157" s="135">
        <f>INDEX('Master List'!$A$3:$AW$1063,MATCH('Print List'!$A157,Statement_No,0),MATCH('Print List'!S$2,'Master List'!$A$2:$AW$2,0))</f>
        <v>0</v>
      </c>
      <c r="T157" s="135" t="str">
        <f>INDEX('Master List'!$A$3:$AW$1063,MATCH('Print List'!$A157,Statement_No,0),MATCH('Print List'!T$2,'Master List'!$A$2:$AW$2,0))</f>
        <v>R3</v>
      </c>
      <c r="U157" s="135" t="str">
        <f>INDEX('Master List'!$A$3:$AW$1063,MATCH('Print List'!$A157,Statement_No,0),MATCH('Print List'!U$2,'Master List'!$A$2:$AW$2,0))</f>
        <v>P1</v>
      </c>
    </row>
    <row r="158" spans="1:21" s="16" customFormat="1" ht="30" x14ac:dyDescent="0.25">
      <c r="A158" s="135" t="s">
        <v>810</v>
      </c>
      <c r="B158" s="135" t="str">
        <f>INDEX('Master List'!$A$3:$AW$1063,MATCH('Print List'!$A158,Statement_No,0),MATCH('Print List'!B$2,'Master List'!$A$2:$AW$2,0))</f>
        <v>ROBERT CECCHINI, INC</v>
      </c>
      <c r="C158" s="135" t="str">
        <f>INDEX('Master List'!$A$3:$AW$1063,MATCH('Print List'!$A158,Statement_No,0),MATCH('Print List'!C$2,'Master List'!$A$2:$AW$2,0))</f>
        <v>Y</v>
      </c>
      <c r="D158" s="135">
        <f>INDEX('Master List'!$A$3:$AW$1063,MATCH('Print List'!$A158,Statement_No,0),MATCH('Print List'!D$2,'Master List'!$A$2:$AW$2,0))</f>
        <v>729.83000000000015</v>
      </c>
      <c r="E158" s="135">
        <f>INDEX('Master List'!$A$3:$AW$1063,MATCH('Print List'!$A158,Statement_No,0),MATCH('Print List'!E$2,'Master List'!$A$2:$AW$2,0))</f>
        <v>848.87</v>
      </c>
      <c r="F158" s="135" t="str">
        <f>INDEX('Master List'!$A$3:$AW$1063,MATCH('Print List'!$A158,Statement_No,0),MATCH('Print List'!F$2,'Master List'!$A$2:$AW$2,0))</f>
        <v>Yes</v>
      </c>
      <c r="G158" s="135" t="str">
        <f>INDEX('Master List'!$A$3:$AW$1063,MATCH('Print List'!$A158,Statement_No,0),MATCH('Print List'!G$2,'Master List'!$A$2:$AW$2,0))</f>
        <v>INDIAN SLOUGH</v>
      </c>
      <c r="H158" s="135" t="str">
        <f>INDEX('Master List'!$A$3:$AW$1063,MATCH('Print List'!$A158,Statement_No,0),MATCH('Print List'!H$2,'Master List'!$A$2:$AW$2,0))</f>
        <v>Contra Costa</v>
      </c>
      <c r="I158" s="135" t="str">
        <f>INDEX('Master List'!$A$3:$AW$1063,MATCH('Print List'!$A158,Statement_No,0),MATCH('Print List'!I$2,'Master List'!$A$2:$AW$2,0))</f>
        <v>R3</v>
      </c>
      <c r="J158" s="135" t="str">
        <f>INDEX('Master List'!$A$3:$AW$1063,MATCH('Print List'!$A158,Statement_No,0),MATCH('Print List'!J$2,'Master List'!$A$2:$AW$2,0))</f>
        <v>unconfirmed POU, but POD on riparian patent</v>
      </c>
      <c r="K158" s="135" t="str">
        <f>INDEX('Master List'!$A$3:$AW$1063,MATCH('Print List'!$A158,Statement_No,0),MATCH('Print List'!K$2,'Master List'!$A$2:$AW$2,0))</f>
        <v>Yes</v>
      </c>
      <c r="L158" s="135" t="str">
        <f>INDEX('Master List'!$A$3:$AW$1063,MATCH('Print List'!$A158,Statement_No,0),MATCH('Print List'!L$2,'Master List'!$A$2:$AW$2,0))</f>
        <v>N/A</v>
      </c>
      <c r="M158" s="135" t="str">
        <f>INDEX('Master List'!$A$3:$AW$1063,MATCH('Print List'!$A158,Statement_No,0),MATCH('Print List'!M$2,'Master List'!$A$2:$AW$2,0))</f>
        <v>P1</v>
      </c>
      <c r="N158" s="135" t="str">
        <f>INDEX('Master List'!$A$3:$AW$1063,MATCH('Print List'!$A158,Statement_No,0),MATCH('Print List'!N$2,'Master List'!$A$2:$AW$2,0))</f>
        <v>Documentation is needed.</v>
      </c>
      <c r="O158" s="135">
        <f>INDEX('Master List'!$A$3:$AW$1063,MATCH('Print List'!$A158,Statement_No,0),MATCH('Print List'!O$2,'Master List'!$A$2:$AW$2,0))</f>
        <v>0</v>
      </c>
      <c r="P158" s="135">
        <f>INDEX('Master List'!$A$3:$AW$1063,MATCH('Print List'!$A158,Statement_No,0),MATCH('Print List'!P$2,'Master List'!$A$2:$AW$2,0))</f>
        <v>0</v>
      </c>
      <c r="Q158" s="135">
        <f>INDEX('Master List'!$A$3:$AW$1063,MATCH('Print List'!$A158,Statement_No,0),MATCH('Print List'!Q$2,'Master List'!$A$2:$AW$2,0))</f>
        <v>0</v>
      </c>
      <c r="R158" s="135">
        <f>INDEX('Master List'!$A$3:$AW$1063,MATCH('Print List'!$A158,Statement_No,0),MATCH('Print List'!R$2,'Master List'!$A$2:$AW$2,0))</f>
        <v>0</v>
      </c>
      <c r="S158" s="135">
        <f>INDEX('Master List'!$A$3:$AW$1063,MATCH('Print List'!$A158,Statement_No,0),MATCH('Print List'!S$2,'Master List'!$A$2:$AW$2,0))</f>
        <v>0</v>
      </c>
      <c r="T158" s="135" t="str">
        <f>INDEX('Master List'!$A$3:$AW$1063,MATCH('Print List'!$A158,Statement_No,0),MATCH('Print List'!T$2,'Master List'!$A$2:$AW$2,0))</f>
        <v>R3</v>
      </c>
      <c r="U158" s="135" t="str">
        <f>INDEX('Master List'!$A$3:$AW$1063,MATCH('Print List'!$A158,Statement_No,0),MATCH('Print List'!U$2,'Master List'!$A$2:$AW$2,0))</f>
        <v>P1</v>
      </c>
    </row>
    <row r="159" spans="1:21" s="16" customFormat="1" ht="60" x14ac:dyDescent="0.25">
      <c r="A159" s="135" t="s">
        <v>814</v>
      </c>
      <c r="B159" s="135" t="str">
        <f>INDEX('Master List'!$A$3:$AW$1063,MATCH('Print List'!$A159,Statement_No,0),MATCH('Print List'!B$2,'Master List'!$A$2:$AW$2,0))</f>
        <v>SARALE FARMS INC</v>
      </c>
      <c r="C159" s="135" t="str">
        <f>INDEX('Master List'!$A$3:$AW$1063,MATCH('Print List'!$A159,Statement_No,0),MATCH('Print List'!C$2,'Master List'!$A$2:$AW$2,0))</f>
        <v>Y</v>
      </c>
      <c r="D159" s="135">
        <f>INDEX('Master List'!$A$3:$AW$1063,MATCH('Print List'!$A159,Statement_No,0),MATCH('Print List'!D$2,'Master List'!$A$2:$AW$2,0))</f>
        <v>274</v>
      </c>
      <c r="E159" s="135">
        <f>INDEX('Master List'!$A$3:$AW$1063,MATCH('Print List'!$A159,Statement_No,0),MATCH('Print List'!E$2,'Master List'!$A$2:$AW$2,0))</f>
        <v>164.24600000000001</v>
      </c>
      <c r="F159" s="135" t="str">
        <f>INDEX('Master List'!$A$3:$AW$1063,MATCH('Print List'!$A159,Statement_No,0),MATCH('Print List'!F$2,'Master List'!$A$2:$AW$2,0))</f>
        <v>Yes</v>
      </c>
      <c r="G159" s="135" t="str">
        <f>INDEX('Master List'!$A$3:$AW$1063,MATCH('Print List'!$A159,Statement_No,0),MATCH('Print List'!G$2,'Master List'!$A$2:$AW$2,0))</f>
        <v>OLD RIVER</v>
      </c>
      <c r="H159" s="135" t="str">
        <f>INDEX('Master List'!$A$3:$AW$1063,MATCH('Print List'!$A159,Statement_No,0),MATCH('Print List'!H$2,'Master List'!$A$2:$AW$2,0))</f>
        <v>San Joaquin</v>
      </c>
      <c r="I159" s="135" t="str">
        <f>INDEX('Master List'!$A$3:$AW$1063,MATCH('Print List'!$A159,Statement_No,0),MATCH('Print List'!I$2,'Master List'!$A$2:$AW$2,0))</f>
        <v>R3</v>
      </c>
      <c r="J159" s="135" t="str">
        <f>INDEX('Master List'!$A$3:$AW$1063,MATCH('Print List'!$A159,Statement_No,0),MATCH('Print List'!J$2,'Master List'!$A$2:$AW$2,0))</f>
        <v xml:space="preserve">POU is located on one parcel that is completely covered by a patent riparian to the watercourse </v>
      </c>
      <c r="K159" s="135" t="str">
        <f>INDEX('Master List'!$A$3:$AW$1063,MATCH('Print List'!$A159,Statement_No,0),MATCH('Print List'!K$2,'Master List'!$A$2:$AW$2,0))</f>
        <v>Yes</v>
      </c>
      <c r="L159" s="135" t="str">
        <f>INDEX('Master List'!$A$3:$AW$1063,MATCH('Print List'!$A159,Statement_No,0),MATCH('Print List'!L$2,'Master List'!$A$2:$AW$2,0))</f>
        <v>N/A</v>
      </c>
      <c r="M159" s="135" t="str">
        <f>INDEX('Master List'!$A$3:$AW$1063,MATCH('Print List'!$A159,Statement_No,0),MATCH('Print List'!M$2,'Master List'!$A$2:$AW$2,0))</f>
        <v>P3</v>
      </c>
      <c r="N159" s="135" t="str">
        <f>INDEX('Master List'!$A$3:$AW$1063,MATCH('Print List'!$A159,Statement_No,0),MATCH('Print List'!N$2,'Master List'!$A$2:$AW$2,0))</f>
        <v>Claimant failed to submit Pre-1914 supporting documents; however, riparian right is sufficient to constitute water use</v>
      </c>
      <c r="O159" s="135">
        <f>INDEX('Master List'!$A$3:$AW$1063,MATCH('Print List'!$A159,Statement_No,0),MATCH('Print List'!O$2,'Master List'!$A$2:$AW$2,0))</f>
        <v>0</v>
      </c>
      <c r="P159" s="135">
        <f>INDEX('Master List'!$A$3:$AW$1063,MATCH('Print List'!$A159,Statement_No,0),MATCH('Print List'!P$2,'Master List'!$A$2:$AW$2,0))</f>
        <v>0</v>
      </c>
      <c r="Q159" s="135">
        <f>INDEX('Master List'!$A$3:$AW$1063,MATCH('Print List'!$A159,Statement_No,0),MATCH('Print List'!Q$2,'Master List'!$A$2:$AW$2,0))</f>
        <v>0</v>
      </c>
      <c r="R159" s="135">
        <f>INDEX('Master List'!$A$3:$AW$1063,MATCH('Print List'!$A159,Statement_No,0),MATCH('Print List'!R$2,'Master List'!$A$2:$AW$2,0))</f>
        <v>0</v>
      </c>
      <c r="S159" s="135">
        <f>INDEX('Master List'!$A$3:$AW$1063,MATCH('Print List'!$A159,Statement_No,0),MATCH('Print List'!S$2,'Master List'!$A$2:$AW$2,0))</f>
        <v>0</v>
      </c>
      <c r="T159" s="135" t="str">
        <f>INDEX('Master List'!$A$3:$AW$1063,MATCH('Print List'!$A159,Statement_No,0),MATCH('Print List'!T$2,'Master List'!$A$2:$AW$2,0))</f>
        <v>R3</v>
      </c>
      <c r="U159" s="135" t="str">
        <f>INDEX('Master List'!$A$3:$AW$1063,MATCH('Print List'!$A159,Statement_No,0),MATCH('Print List'!U$2,'Master List'!$A$2:$AW$2,0))</f>
        <v>P3</v>
      </c>
    </row>
    <row r="160" spans="1:21" s="16" customFormat="1" ht="60" x14ac:dyDescent="0.25">
      <c r="A160" s="135" t="s">
        <v>819</v>
      </c>
      <c r="B160" s="135" t="str">
        <f>INDEX('Master List'!$A$3:$AW$1063,MATCH('Print List'!$A160,Statement_No,0),MATCH('Print List'!B$2,'Master List'!$A$2:$AW$2,0))</f>
        <v>SARALE FARMS INC</v>
      </c>
      <c r="C160" s="135" t="str">
        <f>INDEX('Master List'!$A$3:$AW$1063,MATCH('Print List'!$A160,Statement_No,0),MATCH('Print List'!C$2,'Master List'!$A$2:$AW$2,0))</f>
        <v>Y</v>
      </c>
      <c r="D160" s="135">
        <f>INDEX('Master List'!$A$3:$AW$1063,MATCH('Print List'!$A160,Statement_No,0),MATCH('Print List'!D$2,'Master List'!$A$2:$AW$2,0))</f>
        <v>346</v>
      </c>
      <c r="E160" s="135">
        <f>INDEX('Master List'!$A$3:$AW$1063,MATCH('Print List'!$A160,Statement_No,0),MATCH('Print List'!E$2,'Master List'!$A$2:$AW$2,0))</f>
        <v>240.41</v>
      </c>
      <c r="F160" s="135" t="str">
        <f>INDEX('Master List'!$A$3:$AW$1063,MATCH('Print List'!$A160,Statement_No,0),MATCH('Print List'!F$2,'Master List'!$A$2:$AW$2,0))</f>
        <v>Yes</v>
      </c>
      <c r="G160" s="135" t="str">
        <f>INDEX('Master List'!$A$3:$AW$1063,MATCH('Print List'!$A160,Statement_No,0),MATCH('Print List'!G$2,'Master List'!$A$2:$AW$2,0))</f>
        <v>OLD RIVER</v>
      </c>
      <c r="H160" s="135" t="str">
        <f>INDEX('Master List'!$A$3:$AW$1063,MATCH('Print List'!$A160,Statement_No,0),MATCH('Print List'!H$2,'Master List'!$A$2:$AW$2,0))</f>
        <v>San Joaquin</v>
      </c>
      <c r="I160" s="135" t="str">
        <f>INDEX('Master List'!$A$3:$AW$1063,MATCH('Print List'!$A160,Statement_No,0),MATCH('Print List'!I$2,'Master List'!$A$2:$AW$2,0))</f>
        <v>R3</v>
      </c>
      <c r="J160" s="135" t="str">
        <f>INDEX('Master List'!$A$3:$AW$1063,MATCH('Print List'!$A160,Statement_No,0),MATCH('Print List'!J$2,'Master List'!$A$2:$AW$2,0))</f>
        <v xml:space="preserve">POU is located on one parcel that is completely covered by a patent riparian to the watercourse </v>
      </c>
      <c r="K160" s="135" t="str">
        <f>INDEX('Master List'!$A$3:$AW$1063,MATCH('Print List'!$A160,Statement_No,0),MATCH('Print List'!K$2,'Master List'!$A$2:$AW$2,0))</f>
        <v>Yes</v>
      </c>
      <c r="L160" s="135" t="str">
        <f>INDEX('Master List'!$A$3:$AW$1063,MATCH('Print List'!$A160,Statement_No,0),MATCH('Print List'!L$2,'Master List'!$A$2:$AW$2,0))</f>
        <v>N/A</v>
      </c>
      <c r="M160" s="135" t="str">
        <f>INDEX('Master List'!$A$3:$AW$1063,MATCH('Print List'!$A160,Statement_No,0),MATCH('Print List'!M$2,'Master List'!$A$2:$AW$2,0))</f>
        <v>P3</v>
      </c>
      <c r="N160" s="135" t="str">
        <f>INDEX('Master List'!$A$3:$AW$1063,MATCH('Print List'!$A160,Statement_No,0),MATCH('Print List'!N$2,'Master List'!$A$2:$AW$2,0))</f>
        <v>Claimant failed to submit Pre-1914 supporting documents; however, riparian right is sufficient to constitute water use</v>
      </c>
      <c r="O160" s="135">
        <f>INDEX('Master List'!$A$3:$AW$1063,MATCH('Print List'!$A160,Statement_No,0),MATCH('Print List'!O$2,'Master List'!$A$2:$AW$2,0))</f>
        <v>0</v>
      </c>
      <c r="P160" s="135">
        <f>INDEX('Master List'!$A$3:$AW$1063,MATCH('Print List'!$A160,Statement_No,0),MATCH('Print List'!P$2,'Master List'!$A$2:$AW$2,0))</f>
        <v>0</v>
      </c>
      <c r="Q160" s="135">
        <f>INDEX('Master List'!$A$3:$AW$1063,MATCH('Print List'!$A160,Statement_No,0),MATCH('Print List'!Q$2,'Master List'!$A$2:$AW$2,0))</f>
        <v>0</v>
      </c>
      <c r="R160" s="135">
        <f>INDEX('Master List'!$A$3:$AW$1063,MATCH('Print List'!$A160,Statement_No,0),MATCH('Print List'!R$2,'Master List'!$A$2:$AW$2,0))</f>
        <v>0</v>
      </c>
      <c r="S160" s="135">
        <f>INDEX('Master List'!$A$3:$AW$1063,MATCH('Print List'!$A160,Statement_No,0),MATCH('Print List'!S$2,'Master List'!$A$2:$AW$2,0))</f>
        <v>0</v>
      </c>
      <c r="T160" s="135" t="str">
        <f>INDEX('Master List'!$A$3:$AW$1063,MATCH('Print List'!$A160,Statement_No,0),MATCH('Print List'!T$2,'Master List'!$A$2:$AW$2,0))</f>
        <v>R3</v>
      </c>
      <c r="U160" s="135" t="str">
        <f>INDEX('Master List'!$A$3:$AW$1063,MATCH('Print List'!$A160,Statement_No,0),MATCH('Print List'!U$2,'Master List'!$A$2:$AW$2,0))</f>
        <v>P3</v>
      </c>
    </row>
    <row r="161" spans="1:21" s="16" customFormat="1" ht="60" x14ac:dyDescent="0.25">
      <c r="A161" s="135" t="s">
        <v>820</v>
      </c>
      <c r="B161" s="135" t="str">
        <f>INDEX('Master List'!$A$3:$AW$1063,MATCH('Print List'!$A161,Statement_No,0),MATCH('Print List'!B$2,'Master List'!$A$2:$AW$2,0))</f>
        <v>SARALE FARMS INC</v>
      </c>
      <c r="C161" s="135" t="str">
        <f>INDEX('Master List'!$A$3:$AW$1063,MATCH('Print List'!$A161,Statement_No,0),MATCH('Print List'!C$2,'Master List'!$A$2:$AW$2,0))</f>
        <v>Y</v>
      </c>
      <c r="D161" s="135">
        <f>INDEX('Master List'!$A$3:$AW$1063,MATCH('Print List'!$A161,Statement_No,0),MATCH('Print List'!D$2,'Master List'!$A$2:$AW$2,0))</f>
        <v>322</v>
      </c>
      <c r="E161" s="135">
        <f>INDEX('Master List'!$A$3:$AW$1063,MATCH('Print List'!$A161,Statement_No,0),MATCH('Print List'!E$2,'Master List'!$A$2:$AW$2,0))</f>
        <v>367.89299999999997</v>
      </c>
      <c r="F161" s="135" t="str">
        <f>INDEX('Master List'!$A$3:$AW$1063,MATCH('Print List'!$A161,Statement_No,0),MATCH('Print List'!F$2,'Master List'!$A$2:$AW$2,0))</f>
        <v>Yes</v>
      </c>
      <c r="G161" s="135" t="str">
        <f>INDEX('Master List'!$A$3:$AW$1063,MATCH('Print List'!$A161,Statement_No,0),MATCH('Print List'!G$2,'Master List'!$A$2:$AW$2,0))</f>
        <v>VICTORIA CANAL</v>
      </c>
      <c r="H161" s="135" t="str">
        <f>INDEX('Master List'!$A$3:$AW$1063,MATCH('Print List'!$A161,Statement_No,0),MATCH('Print List'!H$2,'Master List'!$A$2:$AW$2,0))</f>
        <v>San Joaquin</v>
      </c>
      <c r="I161" s="135" t="str">
        <f>INDEX('Master List'!$A$3:$AW$1063,MATCH('Print List'!$A161,Statement_No,0),MATCH('Print List'!I$2,'Master List'!$A$2:$AW$2,0))</f>
        <v>R3</v>
      </c>
      <c r="J161" s="135" t="str">
        <f>INDEX('Master List'!$A$3:$AW$1063,MATCH('Print List'!$A161,Statement_No,0),MATCH('Print List'!J$2,'Master List'!$A$2:$AW$2,0))</f>
        <v xml:space="preserve">POU is located on one parcel that is completely covered by a patent riparian to the watercourse </v>
      </c>
      <c r="K161" s="135" t="str">
        <f>INDEX('Master List'!$A$3:$AW$1063,MATCH('Print List'!$A161,Statement_No,0),MATCH('Print List'!K$2,'Master List'!$A$2:$AW$2,0))</f>
        <v>Yes</v>
      </c>
      <c r="L161" s="135" t="str">
        <f>INDEX('Master List'!$A$3:$AW$1063,MATCH('Print List'!$A161,Statement_No,0),MATCH('Print List'!L$2,'Master List'!$A$2:$AW$2,0))</f>
        <v>N/A</v>
      </c>
      <c r="M161" s="135" t="str">
        <f>INDEX('Master List'!$A$3:$AW$1063,MATCH('Print List'!$A161,Statement_No,0),MATCH('Print List'!M$2,'Master List'!$A$2:$AW$2,0))</f>
        <v>P3</v>
      </c>
      <c r="N161" s="135" t="str">
        <f>INDEX('Master List'!$A$3:$AW$1063,MATCH('Print List'!$A161,Statement_No,0),MATCH('Print List'!N$2,'Master List'!$A$2:$AW$2,0))</f>
        <v>Claimant failed to submit Pre-1914 supporting documents; however, riparian right is sufficient to constitute water use</v>
      </c>
      <c r="O161" s="135">
        <f>INDEX('Master List'!$A$3:$AW$1063,MATCH('Print List'!$A161,Statement_No,0),MATCH('Print List'!O$2,'Master List'!$A$2:$AW$2,0))</f>
        <v>0</v>
      </c>
      <c r="P161" s="135">
        <f>INDEX('Master List'!$A$3:$AW$1063,MATCH('Print List'!$A161,Statement_No,0),MATCH('Print List'!P$2,'Master List'!$A$2:$AW$2,0))</f>
        <v>0</v>
      </c>
      <c r="Q161" s="135">
        <f>INDEX('Master List'!$A$3:$AW$1063,MATCH('Print List'!$A161,Statement_No,0),MATCH('Print List'!Q$2,'Master List'!$A$2:$AW$2,0))</f>
        <v>0</v>
      </c>
      <c r="R161" s="135">
        <f>INDEX('Master List'!$A$3:$AW$1063,MATCH('Print List'!$A161,Statement_No,0),MATCH('Print List'!R$2,'Master List'!$A$2:$AW$2,0))</f>
        <v>0</v>
      </c>
      <c r="S161" s="135">
        <f>INDEX('Master List'!$A$3:$AW$1063,MATCH('Print List'!$A161,Statement_No,0),MATCH('Print List'!S$2,'Master List'!$A$2:$AW$2,0))</f>
        <v>0</v>
      </c>
      <c r="T161" s="135" t="str">
        <f>INDEX('Master List'!$A$3:$AW$1063,MATCH('Print List'!$A161,Statement_No,0),MATCH('Print List'!T$2,'Master List'!$A$2:$AW$2,0))</f>
        <v>R3</v>
      </c>
      <c r="U161" s="135" t="str">
        <f>INDEX('Master List'!$A$3:$AW$1063,MATCH('Print List'!$A161,Statement_No,0),MATCH('Print List'!U$2,'Master List'!$A$2:$AW$2,0))</f>
        <v>P3</v>
      </c>
    </row>
    <row r="162" spans="1:21" s="16" customFormat="1" ht="60" x14ac:dyDescent="0.25">
      <c r="A162" s="135" t="s">
        <v>822</v>
      </c>
      <c r="B162" s="135" t="str">
        <f>INDEX('Master List'!$A$3:$AW$1063,MATCH('Print List'!$A162,Statement_No,0),MATCH('Print List'!B$2,'Master List'!$A$2:$AW$2,0))</f>
        <v>SARALE FARMS INC</v>
      </c>
      <c r="C162" s="135" t="str">
        <f>INDEX('Master List'!$A$3:$AW$1063,MATCH('Print List'!$A162,Statement_No,0),MATCH('Print List'!C$2,'Master List'!$A$2:$AW$2,0))</f>
        <v>Y</v>
      </c>
      <c r="D162" s="135">
        <f>INDEX('Master List'!$A$3:$AW$1063,MATCH('Print List'!$A162,Statement_No,0),MATCH('Print List'!D$2,'Master List'!$A$2:$AW$2,0))</f>
        <v>764</v>
      </c>
      <c r="E162" s="135">
        <f>INDEX('Master List'!$A$3:$AW$1063,MATCH('Print List'!$A162,Statement_No,0),MATCH('Print List'!E$2,'Master List'!$A$2:$AW$2,0))</f>
        <v>700.95500000000004</v>
      </c>
      <c r="F162" s="135" t="str">
        <f>INDEX('Master List'!$A$3:$AW$1063,MATCH('Print List'!$A162,Statement_No,0),MATCH('Print List'!F$2,'Master List'!$A$2:$AW$2,0))</f>
        <v>Yes</v>
      </c>
      <c r="G162" s="135" t="str">
        <f>INDEX('Master List'!$A$3:$AW$1063,MATCH('Print List'!$A162,Statement_No,0),MATCH('Print List'!G$2,'Master List'!$A$2:$AW$2,0))</f>
        <v>VICTORIA CANAL</v>
      </c>
      <c r="H162" s="135" t="str">
        <f>INDEX('Master List'!$A$3:$AW$1063,MATCH('Print List'!$A162,Statement_No,0),MATCH('Print List'!H$2,'Master List'!$A$2:$AW$2,0))</f>
        <v>San Joaquin</v>
      </c>
      <c r="I162" s="135" t="str">
        <f>INDEX('Master List'!$A$3:$AW$1063,MATCH('Print List'!$A162,Statement_No,0),MATCH('Print List'!I$2,'Master List'!$A$2:$AW$2,0))</f>
        <v>R3</v>
      </c>
      <c r="J162" s="135" t="str">
        <f>INDEX('Master List'!$A$3:$AW$1063,MATCH('Print List'!$A162,Statement_No,0),MATCH('Print List'!J$2,'Master List'!$A$2:$AW$2,0))</f>
        <v xml:space="preserve">POU is located on one parcel that is completely covered by a patent riparian to the watercourse </v>
      </c>
      <c r="K162" s="135" t="str">
        <f>INDEX('Master List'!$A$3:$AW$1063,MATCH('Print List'!$A162,Statement_No,0),MATCH('Print List'!K$2,'Master List'!$A$2:$AW$2,0))</f>
        <v>Yes</v>
      </c>
      <c r="L162" s="135" t="str">
        <f>INDEX('Master List'!$A$3:$AW$1063,MATCH('Print List'!$A162,Statement_No,0),MATCH('Print List'!L$2,'Master List'!$A$2:$AW$2,0))</f>
        <v>N/A</v>
      </c>
      <c r="M162" s="135" t="str">
        <f>INDEX('Master List'!$A$3:$AW$1063,MATCH('Print List'!$A162,Statement_No,0),MATCH('Print List'!M$2,'Master List'!$A$2:$AW$2,0))</f>
        <v>P3</v>
      </c>
      <c r="N162" s="135" t="str">
        <f>INDEX('Master List'!$A$3:$AW$1063,MATCH('Print List'!$A162,Statement_No,0),MATCH('Print List'!N$2,'Master List'!$A$2:$AW$2,0))</f>
        <v>Claimant failed to submit Pre-1914 supporting documents; however, riparian right is sufficient to constitute water use</v>
      </c>
      <c r="O162" s="135">
        <f>INDEX('Master List'!$A$3:$AW$1063,MATCH('Print List'!$A162,Statement_No,0),MATCH('Print List'!O$2,'Master List'!$A$2:$AW$2,0))</f>
        <v>0</v>
      </c>
      <c r="P162" s="135">
        <f>INDEX('Master List'!$A$3:$AW$1063,MATCH('Print List'!$A162,Statement_No,0),MATCH('Print List'!P$2,'Master List'!$A$2:$AW$2,0))</f>
        <v>0</v>
      </c>
      <c r="Q162" s="135">
        <f>INDEX('Master List'!$A$3:$AW$1063,MATCH('Print List'!$A162,Statement_No,0),MATCH('Print List'!Q$2,'Master List'!$A$2:$AW$2,0))</f>
        <v>0</v>
      </c>
      <c r="R162" s="135">
        <f>INDEX('Master List'!$A$3:$AW$1063,MATCH('Print List'!$A162,Statement_No,0),MATCH('Print List'!R$2,'Master List'!$A$2:$AW$2,0))</f>
        <v>0</v>
      </c>
      <c r="S162" s="135">
        <f>INDEX('Master List'!$A$3:$AW$1063,MATCH('Print List'!$A162,Statement_No,0),MATCH('Print List'!S$2,'Master List'!$A$2:$AW$2,0))</f>
        <v>0</v>
      </c>
      <c r="T162" s="135" t="str">
        <f>INDEX('Master List'!$A$3:$AW$1063,MATCH('Print List'!$A162,Statement_No,0),MATCH('Print List'!T$2,'Master List'!$A$2:$AW$2,0))</f>
        <v>R3</v>
      </c>
      <c r="U162" s="135" t="str">
        <f>INDEX('Master List'!$A$3:$AW$1063,MATCH('Print List'!$A162,Statement_No,0),MATCH('Print List'!U$2,'Master List'!$A$2:$AW$2,0))</f>
        <v>P3</v>
      </c>
    </row>
    <row r="163" spans="1:21" s="16" customFormat="1" ht="30" x14ac:dyDescent="0.25">
      <c r="A163" s="135" t="s">
        <v>823</v>
      </c>
      <c r="B163" s="135" t="str">
        <f>INDEX('Master List'!$A$3:$AW$1063,MATCH('Print List'!$A163,Statement_No,0),MATCH('Print List'!B$2,'Master List'!$A$2:$AW$2,0))</f>
        <v>SUTTER HOME WINERY INC</v>
      </c>
      <c r="C163" s="135" t="str">
        <f>INDEX('Master List'!$A$3:$AW$1063,MATCH('Print List'!$A163,Statement_No,0),MATCH('Print List'!C$2,'Master List'!$A$2:$AW$2,0))</f>
        <v>Y</v>
      </c>
      <c r="D163" s="135">
        <f>INDEX('Master List'!$A$3:$AW$1063,MATCH('Print List'!$A163,Statement_No,0),MATCH('Print List'!D$2,'Master List'!$A$2:$AW$2,0))</f>
        <v>661.23</v>
      </c>
      <c r="E163" s="135">
        <f>INDEX('Master List'!$A$3:$AW$1063,MATCH('Print List'!$A163,Statement_No,0),MATCH('Print List'!E$2,'Master List'!$A$2:$AW$2,0))</f>
        <v>1163.3399999999999</v>
      </c>
      <c r="F163" s="135" t="str">
        <f>INDEX('Master List'!$A$3:$AW$1063,MATCH('Print List'!$A163,Statement_No,0),MATCH('Print List'!F$2,'Master List'!$A$2:$AW$2,0))</f>
        <v>Yes</v>
      </c>
      <c r="G163" s="135" t="str">
        <f>INDEX('Master List'!$A$3:$AW$1063,MATCH('Print List'!$A163,Statement_No,0),MATCH('Print List'!G$2,'Master List'!$A$2:$AW$2,0))</f>
        <v>SYCMORE SLOUGH</v>
      </c>
      <c r="H163" s="135" t="str">
        <f>INDEX('Master List'!$A$3:$AW$1063,MATCH('Print List'!$A163,Statement_No,0),MATCH('Print List'!H$2,'Master List'!$A$2:$AW$2,0))</f>
        <v>San Joaquin</v>
      </c>
      <c r="I163" s="135" t="str">
        <f>INDEX('Master List'!$A$3:$AW$1063,MATCH('Print List'!$A163,Statement_No,0),MATCH('Print List'!I$2,'Master List'!$A$2:$AW$2,0))</f>
        <v>R1</v>
      </c>
      <c r="J163" s="135" t="str">
        <f>INDEX('Master List'!$A$3:$AW$1063,MATCH('Print List'!$A163,Statement_No,0),MATCH('Print List'!J$2,'Master List'!$A$2:$AW$2,0))</f>
        <v>Part of the POU is Non-Riparian.</v>
      </c>
      <c r="K163" s="135" t="str">
        <f>INDEX('Master List'!$A$3:$AW$1063,MATCH('Print List'!$A163,Statement_No,0),MATCH('Print List'!K$2,'Master List'!$A$2:$AW$2,0))</f>
        <v>No</v>
      </c>
      <c r="L163" s="135" t="str">
        <f>INDEX('Master List'!$A$3:$AW$1063,MATCH('Print List'!$A163,Statement_No,0),MATCH('Print List'!L$2,'Master List'!$A$2:$AW$2,0))</f>
        <v>N/A</v>
      </c>
      <c r="M163" s="135" t="str">
        <f>INDEX('Master List'!$A$3:$AW$1063,MATCH('Print List'!$A163,Statement_No,0),MATCH('Print List'!M$2,'Master List'!$A$2:$AW$2,0))</f>
        <v>N/A</v>
      </c>
      <c r="N163" s="135" t="str">
        <f>INDEX('Master List'!$A$3:$AW$1063,MATCH('Print List'!$A163,Statement_No,0),MATCH('Print List'!N$2,'Master List'!$A$2:$AW$2,0))</f>
        <v>N/A</v>
      </c>
      <c r="O163" s="135">
        <f>INDEX('Master List'!$A$3:$AW$1063,MATCH('Print List'!$A163,Statement_No,0),MATCH('Print List'!O$2,'Master List'!$A$2:$AW$2,0))</f>
        <v>0</v>
      </c>
      <c r="P163" s="135">
        <f>INDEX('Master List'!$A$3:$AW$1063,MATCH('Print List'!$A163,Statement_No,0),MATCH('Print List'!P$2,'Master List'!$A$2:$AW$2,0))</f>
        <v>0</v>
      </c>
      <c r="Q163" s="135">
        <f>INDEX('Master List'!$A$3:$AW$1063,MATCH('Print List'!$A163,Statement_No,0),MATCH('Print List'!Q$2,'Master List'!$A$2:$AW$2,0))</f>
        <v>0</v>
      </c>
      <c r="R163" s="135">
        <f>INDEX('Master List'!$A$3:$AW$1063,MATCH('Print List'!$A163,Statement_No,0),MATCH('Print List'!R$2,'Master List'!$A$2:$AW$2,0))</f>
        <v>0</v>
      </c>
      <c r="S163" s="135">
        <f>INDEX('Master List'!$A$3:$AW$1063,MATCH('Print List'!$A163,Statement_No,0),MATCH('Print List'!S$2,'Master List'!$A$2:$AW$2,0))</f>
        <v>0</v>
      </c>
      <c r="T163" s="135" t="str">
        <f>INDEX('Master List'!$A$3:$AW$1063,MATCH('Print List'!$A163,Statement_No,0),MATCH('Print List'!T$2,'Master List'!$A$2:$AW$2,0))</f>
        <v>R1</v>
      </c>
      <c r="U163" s="135" t="str">
        <f>INDEX('Master List'!$A$3:$AW$1063,MATCH('Print List'!$A163,Statement_No,0),MATCH('Print List'!U$2,'Master List'!$A$2:$AW$2,0))</f>
        <v>N/A</v>
      </c>
    </row>
    <row r="164" spans="1:21" s="16" customFormat="1" ht="30" x14ac:dyDescent="0.25">
      <c r="A164" s="135" t="s">
        <v>832</v>
      </c>
      <c r="B164" s="135" t="str">
        <f>INDEX('Master List'!$A$3:$AW$1063,MATCH('Print List'!$A164,Statement_No,0),MATCH('Print List'!B$2,'Master List'!$A$2:$AW$2,0))</f>
        <v>Alfred &amp; Clara Patane Tr</v>
      </c>
      <c r="C164" s="135" t="str">
        <f>INDEX('Master List'!$A$3:$AW$1063,MATCH('Print List'!$A164,Statement_No,0),MATCH('Print List'!C$2,'Master List'!$A$2:$AW$2,0))</f>
        <v>Y</v>
      </c>
      <c r="D164" s="135">
        <f>INDEX('Master List'!$A$3:$AW$1063,MATCH('Print List'!$A164,Statement_No,0),MATCH('Print List'!D$2,'Master List'!$A$2:$AW$2,0))</f>
        <v>748.11999999999989</v>
      </c>
      <c r="E164" s="135">
        <f>INDEX('Master List'!$A$3:$AW$1063,MATCH('Print List'!$A164,Statement_No,0),MATCH('Print List'!E$2,'Master List'!$A$2:$AW$2,0))</f>
        <v>492.8</v>
      </c>
      <c r="F164" s="135" t="str">
        <f>INDEX('Master List'!$A$3:$AW$1063,MATCH('Print List'!$A164,Statement_No,0),MATCH('Print List'!F$2,'Master List'!$A$2:$AW$2,0))</f>
        <v>Yes</v>
      </c>
      <c r="G164" s="135" t="str">
        <f>INDEX('Master List'!$A$3:$AW$1063,MATCH('Print List'!$A164,Statement_No,0),MATCH('Print List'!G$2,'Master List'!$A$2:$AW$2,0))</f>
        <v>SYCMORE SLOUGH</v>
      </c>
      <c r="H164" s="135" t="str">
        <f>INDEX('Master List'!$A$3:$AW$1063,MATCH('Print List'!$A164,Statement_No,0),MATCH('Print List'!H$2,'Master List'!$A$2:$AW$2,0))</f>
        <v>San Joaquin</v>
      </c>
      <c r="I164" s="135" t="str">
        <f>INDEX('Master List'!$A$3:$AW$1063,MATCH('Print List'!$A164,Statement_No,0),MATCH('Print List'!I$2,'Master List'!$A$2:$AW$2,0))</f>
        <v>R2</v>
      </c>
      <c r="J164" s="135" t="str">
        <f>INDEX('Master List'!$A$3:$AW$1063,MATCH('Print List'!$A164,Statement_No,0),MATCH('Print List'!J$2,'Master List'!$A$2:$AW$2,0))</f>
        <v>Sycamore Slough not found in the original survey</v>
      </c>
      <c r="K164" s="135" t="str">
        <f>INDEX('Master List'!$A$3:$AW$1063,MATCH('Print List'!$A164,Statement_No,0),MATCH('Print List'!K$2,'Master List'!$A$2:$AW$2,0))</f>
        <v>No</v>
      </c>
      <c r="L164" s="135" t="str">
        <f>INDEX('Master List'!$A$3:$AW$1063,MATCH('Print List'!$A164,Statement_No,0),MATCH('Print List'!L$2,'Master List'!$A$2:$AW$2,0))</f>
        <v>N/A</v>
      </c>
      <c r="M164" s="135" t="str">
        <f>INDEX('Master List'!$A$3:$AW$1063,MATCH('Print List'!$A164,Statement_No,0),MATCH('Print List'!M$2,'Master List'!$A$2:$AW$2,0))</f>
        <v>N/A</v>
      </c>
      <c r="N164" s="135" t="str">
        <f>INDEX('Master List'!$A$3:$AW$1063,MATCH('Print List'!$A164,Statement_No,0),MATCH('Print List'!N$2,'Master List'!$A$2:$AW$2,0))</f>
        <v>N/A</v>
      </c>
      <c r="O164" s="135">
        <f>INDEX('Master List'!$A$3:$AW$1063,MATCH('Print List'!$A164,Statement_No,0),MATCH('Print List'!O$2,'Master List'!$A$2:$AW$2,0))</f>
        <v>0</v>
      </c>
      <c r="P164" s="135">
        <f>INDEX('Master List'!$A$3:$AW$1063,MATCH('Print List'!$A164,Statement_No,0),MATCH('Print List'!P$2,'Master List'!$A$2:$AW$2,0))</f>
        <v>0</v>
      </c>
      <c r="Q164" s="135">
        <f>INDEX('Master List'!$A$3:$AW$1063,MATCH('Print List'!$A164,Statement_No,0),MATCH('Print List'!Q$2,'Master List'!$A$2:$AW$2,0))</f>
        <v>0</v>
      </c>
      <c r="R164" s="135">
        <f>INDEX('Master List'!$A$3:$AW$1063,MATCH('Print List'!$A164,Statement_No,0),MATCH('Print List'!R$2,'Master List'!$A$2:$AW$2,0))</f>
        <v>0</v>
      </c>
      <c r="S164" s="135">
        <f>INDEX('Master List'!$A$3:$AW$1063,MATCH('Print List'!$A164,Statement_No,0),MATCH('Print List'!S$2,'Master List'!$A$2:$AW$2,0))</f>
        <v>0</v>
      </c>
      <c r="T164" s="135" t="str">
        <f>INDEX('Master List'!$A$3:$AW$1063,MATCH('Print List'!$A164,Statement_No,0),MATCH('Print List'!T$2,'Master List'!$A$2:$AW$2,0))</f>
        <v>R2</v>
      </c>
      <c r="U164" s="135" t="str">
        <f>INDEX('Master List'!$A$3:$AW$1063,MATCH('Print List'!$A164,Statement_No,0),MATCH('Print List'!U$2,'Master List'!$A$2:$AW$2,0))</f>
        <v>N/A</v>
      </c>
    </row>
    <row r="165" spans="1:21" s="16" customFormat="1" ht="30" x14ac:dyDescent="0.25">
      <c r="A165" s="135" t="s">
        <v>839</v>
      </c>
      <c r="B165" s="135" t="str">
        <f>INDEX('Master List'!$A$3:$AW$1063,MATCH('Print List'!$A165,Statement_No,0),MATCH('Print List'!B$2,'Master List'!$A$2:$AW$2,0))</f>
        <v>HENRY P VAN EXEL</v>
      </c>
      <c r="C165" s="135" t="str">
        <f>INDEX('Master List'!$A$3:$AW$1063,MATCH('Print List'!$A165,Statement_No,0),MATCH('Print List'!C$2,'Master List'!$A$2:$AW$2,0))</f>
        <v>Y</v>
      </c>
      <c r="D165" s="135">
        <f>INDEX('Master List'!$A$3:$AW$1063,MATCH('Print List'!$A165,Statement_No,0),MATCH('Print List'!D$2,'Master List'!$A$2:$AW$2,0))</f>
        <v>1061</v>
      </c>
      <c r="E165" s="135">
        <f>INDEX('Master List'!$A$3:$AW$1063,MATCH('Print List'!$A165,Statement_No,0),MATCH('Print List'!E$2,'Master List'!$A$2:$AW$2,0))</f>
        <v>1818.2</v>
      </c>
      <c r="F165" s="135" t="str">
        <f>INDEX('Master List'!$A$3:$AW$1063,MATCH('Print List'!$A165,Statement_No,0),MATCH('Print List'!F$2,'Master List'!$A$2:$AW$2,0))</f>
        <v>Yes</v>
      </c>
      <c r="G165" s="135" t="str">
        <f>INDEX('Master List'!$A$3:$AW$1063,MATCH('Print List'!$A165,Statement_No,0),MATCH('Print List'!G$2,'Master List'!$A$2:$AW$2,0))</f>
        <v>SYCMORE SLOUGH</v>
      </c>
      <c r="H165" s="135" t="str">
        <f>INDEX('Master List'!$A$3:$AW$1063,MATCH('Print List'!$A165,Statement_No,0),MATCH('Print List'!H$2,'Master List'!$A$2:$AW$2,0))</f>
        <v>San Joaquin</v>
      </c>
      <c r="I165" s="135" t="str">
        <f>INDEX('Master List'!$A$3:$AW$1063,MATCH('Print List'!$A165,Statement_No,0),MATCH('Print List'!I$2,'Master List'!$A$2:$AW$2,0))</f>
        <v>R1</v>
      </c>
      <c r="J165" s="135" t="str">
        <f>INDEX('Master List'!$A$3:$AW$1063,MATCH('Print List'!$A165,Statement_No,0),MATCH('Print List'!J$2,'Master List'!$A$2:$AW$2,0))</f>
        <v>APN: 011-200-09 within the POU is located on non-riparian patents to the water source.</v>
      </c>
      <c r="K165" s="135" t="str">
        <f>INDEX('Master List'!$A$3:$AW$1063,MATCH('Print List'!$A165,Statement_No,0),MATCH('Print List'!K$2,'Master List'!$A$2:$AW$2,0))</f>
        <v>No</v>
      </c>
      <c r="L165" s="135" t="str">
        <f>INDEX('Master List'!$A$3:$AW$1063,MATCH('Print List'!$A165,Statement_No,0),MATCH('Print List'!L$2,'Master List'!$A$2:$AW$2,0))</f>
        <v>N/A</v>
      </c>
      <c r="M165" s="135" t="str">
        <f>INDEX('Master List'!$A$3:$AW$1063,MATCH('Print List'!$A165,Statement_No,0),MATCH('Print List'!M$2,'Master List'!$A$2:$AW$2,0))</f>
        <v>N/A</v>
      </c>
      <c r="N165" s="135" t="str">
        <f>INDEX('Master List'!$A$3:$AW$1063,MATCH('Print List'!$A165,Statement_No,0),MATCH('Print List'!N$2,'Master List'!$A$2:$AW$2,0))</f>
        <v>N/A</v>
      </c>
      <c r="O165" s="135">
        <f>INDEX('Master List'!$A$3:$AW$1063,MATCH('Print List'!$A165,Statement_No,0),MATCH('Print List'!O$2,'Master List'!$A$2:$AW$2,0))</f>
        <v>0</v>
      </c>
      <c r="P165" s="135">
        <f>INDEX('Master List'!$A$3:$AW$1063,MATCH('Print List'!$A165,Statement_No,0),MATCH('Print List'!P$2,'Master List'!$A$2:$AW$2,0))</f>
        <v>0</v>
      </c>
      <c r="Q165" s="135">
        <f>INDEX('Master List'!$A$3:$AW$1063,MATCH('Print List'!$A165,Statement_No,0),MATCH('Print List'!Q$2,'Master List'!$A$2:$AW$2,0))</f>
        <v>0</v>
      </c>
      <c r="R165" s="135">
        <f>INDEX('Master List'!$A$3:$AW$1063,MATCH('Print List'!$A165,Statement_No,0),MATCH('Print List'!R$2,'Master List'!$A$2:$AW$2,0))</f>
        <v>0</v>
      </c>
      <c r="S165" s="135">
        <f>INDEX('Master List'!$A$3:$AW$1063,MATCH('Print List'!$A165,Statement_No,0),MATCH('Print List'!S$2,'Master List'!$A$2:$AW$2,0))</f>
        <v>0</v>
      </c>
      <c r="T165" s="135" t="str">
        <f>INDEX('Master List'!$A$3:$AW$1063,MATCH('Print List'!$A165,Statement_No,0),MATCH('Print List'!T$2,'Master List'!$A$2:$AW$2,0))</f>
        <v>R1</v>
      </c>
      <c r="U165" s="135" t="str">
        <f>INDEX('Master List'!$A$3:$AW$1063,MATCH('Print List'!$A165,Statement_No,0),MATCH('Print List'!U$2,'Master List'!$A$2:$AW$2,0))</f>
        <v>N/A</v>
      </c>
    </row>
    <row r="166" spans="1:21" s="16" customFormat="1" ht="45" x14ac:dyDescent="0.25">
      <c r="A166" s="136" t="s">
        <v>845</v>
      </c>
      <c r="B166" s="135" t="str">
        <f>INDEX('Master List'!$A$3:$AW$1063,MATCH('Print List'!$A166,Statement_No,0),MATCH('Print List'!B$2,'Master List'!$A$2:$AW$2,0))</f>
        <v>KEVIN MIKAELIAN</v>
      </c>
      <c r="C166" s="135" t="str">
        <f>INDEX('Master List'!$A$3:$AW$1063,MATCH('Print List'!$A166,Statement_No,0),MATCH('Print List'!C$2,'Master List'!$A$2:$AW$2,0))</f>
        <v>Y</v>
      </c>
      <c r="D166" s="135">
        <f>INDEX('Master List'!$A$3:$AW$1063,MATCH('Print List'!$A166,Statement_No,0),MATCH('Print List'!D$2,'Master List'!$A$2:$AW$2,0))</f>
        <v>336</v>
      </c>
      <c r="E166" s="135">
        <f>INDEX('Master List'!$A$3:$AW$1063,MATCH('Print List'!$A166,Statement_No,0),MATCH('Print List'!E$2,'Master List'!$A$2:$AW$2,0))</f>
        <v>192.22</v>
      </c>
      <c r="F166" s="135" t="str">
        <f>INDEX('Master List'!$A$3:$AW$1063,MATCH('Print List'!$A166,Statement_No,0),MATCH('Print List'!F$2,'Master List'!$A$2:$AW$2,0))</f>
        <v>Yes</v>
      </c>
      <c r="G166" s="135" t="str">
        <f>INDEX('Master List'!$A$3:$AW$1063,MATCH('Print List'!$A166,Statement_No,0),MATCH('Print List'!G$2,'Master List'!$A$2:$AW$2,0))</f>
        <v>SYCMORE SLOUGH</v>
      </c>
      <c r="H166" s="135" t="str">
        <f>INDEX('Master List'!$A$3:$AW$1063,MATCH('Print List'!$A166,Statement_No,0),MATCH('Print List'!H$2,'Master List'!$A$2:$AW$2,0))</f>
        <v>San Joaquin</v>
      </c>
      <c r="I166" s="135" t="str">
        <f>INDEX('Master List'!$A$3:$AW$1063,MATCH('Print List'!$A166,Statement_No,0),MATCH('Print List'!I$2,'Master List'!$A$2:$AW$2,0))</f>
        <v>R1</v>
      </c>
      <c r="J166" s="135" t="str">
        <f>INDEX('Master List'!$A$3:$AW$1063,MATCH('Print List'!$A166,Statement_No,0),MATCH('Print List'!J$2,'Master List'!$A$2:$AW$2,0))</f>
        <v>POU is not riparian to Sycamore Slough. Sycamore Slough appears to have been dug in after patents were issued - appears in 1894 Lodi Map, but not the survey map.</v>
      </c>
      <c r="K166" s="135" t="str">
        <f>INDEX('Master List'!$A$3:$AW$1063,MATCH('Print List'!$A166,Statement_No,0),MATCH('Print List'!K$2,'Master List'!$A$2:$AW$2,0))</f>
        <v>Yes</v>
      </c>
      <c r="L166" s="135" t="str">
        <f>INDEX('Master List'!$A$3:$AW$1063,MATCH('Print List'!$A166,Statement_No,0),MATCH('Print List'!L$2,'Master List'!$A$2:$AW$2,0))</f>
        <v>N/A</v>
      </c>
      <c r="M166" s="135" t="str">
        <f>INDEX('Master List'!$A$3:$AW$1063,MATCH('Print List'!$A166,Statement_No,0),MATCH('Print List'!M$2,'Master List'!$A$2:$AW$2,0))</f>
        <v>P1</v>
      </c>
      <c r="N166" s="135" t="str">
        <f>INDEX('Master List'!$A$3:$AW$1063,MATCH('Print List'!$A166,Statement_No,0),MATCH('Print List'!N$2,'Master List'!$A$2:$AW$2,0))</f>
        <v>Documentation is needed.</v>
      </c>
      <c r="O166" s="135">
        <f>INDEX('Master List'!$A$3:$AW$1063,MATCH('Print List'!$A166,Statement_No,0),MATCH('Print List'!O$2,'Master List'!$A$2:$AW$2,0))</f>
        <v>0</v>
      </c>
      <c r="P166" s="135">
        <f>INDEX('Master List'!$A$3:$AW$1063,MATCH('Print List'!$A166,Statement_No,0),MATCH('Print List'!P$2,'Master List'!$A$2:$AW$2,0))</f>
        <v>0</v>
      </c>
      <c r="Q166" s="135">
        <f>INDEX('Master List'!$A$3:$AW$1063,MATCH('Print List'!$A166,Statement_No,0),MATCH('Print List'!Q$2,'Master List'!$A$2:$AW$2,0))</f>
        <v>0</v>
      </c>
      <c r="R166" s="135">
        <f>INDEX('Master List'!$A$3:$AW$1063,MATCH('Print List'!$A166,Statement_No,0),MATCH('Print List'!R$2,'Master List'!$A$2:$AW$2,0))</f>
        <v>0</v>
      </c>
      <c r="S166" s="135">
        <f>INDEX('Master List'!$A$3:$AW$1063,MATCH('Print List'!$A166,Statement_No,0),MATCH('Print List'!S$2,'Master List'!$A$2:$AW$2,0))</f>
        <v>0</v>
      </c>
      <c r="T166" s="135" t="str">
        <f>INDEX('Master List'!$A$3:$AW$1063,MATCH('Print List'!$A166,Statement_No,0),MATCH('Print List'!T$2,'Master List'!$A$2:$AW$2,0))</f>
        <v>R1</v>
      </c>
      <c r="U166" s="135" t="str">
        <f>INDEX('Master List'!$A$3:$AW$1063,MATCH('Print List'!$A166,Statement_No,0),MATCH('Print List'!U$2,'Master List'!$A$2:$AW$2,0))</f>
        <v>P1</v>
      </c>
    </row>
    <row r="167" spans="1:21" s="16" customFormat="1" ht="30" x14ac:dyDescent="0.25">
      <c r="A167" s="135" t="s">
        <v>852</v>
      </c>
      <c r="B167" s="135" t="str">
        <f>INDEX('Master List'!$A$3:$AW$1063,MATCH('Print List'!$A167,Statement_No,0),MATCH('Print List'!B$2,'Master List'!$A$2:$AW$2,0))</f>
        <v>RONALD ROBINSON</v>
      </c>
      <c r="C167" s="135" t="str">
        <f>INDEX('Master List'!$A$3:$AW$1063,MATCH('Print List'!$A167,Statement_No,0),MATCH('Print List'!C$2,'Master List'!$A$2:$AW$2,0))</f>
        <v>Y</v>
      </c>
      <c r="D167" s="135">
        <f>INDEX('Master List'!$A$3:$AW$1063,MATCH('Print List'!$A167,Statement_No,0),MATCH('Print List'!D$2,'Master List'!$A$2:$AW$2,0))</f>
        <v>335.8966666666667</v>
      </c>
      <c r="E167" s="135">
        <f>INDEX('Master List'!$A$3:$AW$1063,MATCH('Print List'!$A167,Statement_No,0),MATCH('Print List'!E$2,'Master List'!$A$2:$AW$2,0))</f>
        <v>192.22</v>
      </c>
      <c r="F167" s="135" t="str">
        <f>INDEX('Master List'!$A$3:$AW$1063,MATCH('Print List'!$A167,Statement_No,0),MATCH('Print List'!F$2,'Master List'!$A$2:$AW$2,0))</f>
        <v>Yes</v>
      </c>
      <c r="G167" s="135" t="str">
        <f>INDEX('Master List'!$A$3:$AW$1063,MATCH('Print List'!$A167,Statement_No,0),MATCH('Print List'!G$2,'Master List'!$A$2:$AW$2,0))</f>
        <v>SYCMORE SLOUGH</v>
      </c>
      <c r="H167" s="135" t="str">
        <f>INDEX('Master List'!$A$3:$AW$1063,MATCH('Print List'!$A167,Statement_No,0),MATCH('Print List'!H$2,'Master List'!$A$2:$AW$2,0))</f>
        <v>San Joaquin</v>
      </c>
      <c r="I167" s="135" t="str">
        <f>INDEX('Master List'!$A$3:$AW$1063,MATCH('Print List'!$A167,Statement_No,0),MATCH('Print List'!I$2,'Master List'!$A$2:$AW$2,0))</f>
        <v>R1</v>
      </c>
      <c r="J167" s="135" t="str">
        <f>INDEX('Master List'!$A$3:$AW$1063,MATCH('Print List'!$A167,Statement_No,0),MATCH('Print List'!J$2,'Master List'!$A$2:$AW$2,0))</f>
        <v>Portions of the POU lie on Non-Riparian Patents</v>
      </c>
      <c r="K167" s="135" t="str">
        <f>INDEX('Master List'!$A$3:$AW$1063,MATCH('Print List'!$A167,Statement_No,0),MATCH('Print List'!K$2,'Master List'!$A$2:$AW$2,0))</f>
        <v>Yes</v>
      </c>
      <c r="L167" s="135" t="str">
        <f>INDEX('Master List'!$A$3:$AW$1063,MATCH('Print List'!$A167,Statement_No,0),MATCH('Print List'!L$2,'Master List'!$A$2:$AW$2,0))</f>
        <v>N/A</v>
      </c>
      <c r="M167" s="135" t="str">
        <f>INDEX('Master List'!$A$3:$AW$1063,MATCH('Print List'!$A167,Statement_No,0),MATCH('Print List'!M$2,'Master List'!$A$2:$AW$2,0))</f>
        <v>P1</v>
      </c>
      <c r="N167" s="135" t="str">
        <f>INDEX('Master List'!$A$3:$AW$1063,MATCH('Print List'!$A167,Statement_No,0),MATCH('Print List'!N$2,'Master List'!$A$2:$AW$2,0))</f>
        <v>No documentation given</v>
      </c>
      <c r="O167" s="135">
        <f>INDEX('Master List'!$A$3:$AW$1063,MATCH('Print List'!$A167,Statement_No,0),MATCH('Print List'!O$2,'Master List'!$A$2:$AW$2,0))</f>
        <v>0</v>
      </c>
      <c r="P167" s="135">
        <f>INDEX('Master List'!$A$3:$AW$1063,MATCH('Print List'!$A167,Statement_No,0),MATCH('Print List'!P$2,'Master List'!$A$2:$AW$2,0))</f>
        <v>0</v>
      </c>
      <c r="Q167" s="135">
        <f>INDEX('Master List'!$A$3:$AW$1063,MATCH('Print List'!$A167,Statement_No,0),MATCH('Print List'!Q$2,'Master List'!$A$2:$AW$2,0))</f>
        <v>0</v>
      </c>
      <c r="R167" s="135">
        <f>INDEX('Master List'!$A$3:$AW$1063,MATCH('Print List'!$A167,Statement_No,0),MATCH('Print List'!R$2,'Master List'!$A$2:$AW$2,0))</f>
        <v>0</v>
      </c>
      <c r="S167" s="135">
        <f>INDEX('Master List'!$A$3:$AW$1063,MATCH('Print List'!$A167,Statement_No,0),MATCH('Print List'!S$2,'Master List'!$A$2:$AW$2,0))</f>
        <v>0</v>
      </c>
      <c r="T167" s="135" t="str">
        <f>INDEX('Master List'!$A$3:$AW$1063,MATCH('Print List'!$A167,Statement_No,0),MATCH('Print List'!T$2,'Master List'!$A$2:$AW$2,0))</f>
        <v>R1</v>
      </c>
      <c r="U167" s="135" t="str">
        <f>INDEX('Master List'!$A$3:$AW$1063,MATCH('Print List'!$A167,Statement_No,0),MATCH('Print List'!U$2,'Master List'!$A$2:$AW$2,0))</f>
        <v>P1</v>
      </c>
    </row>
    <row r="168" spans="1:21" s="16" customFormat="1" ht="30" x14ac:dyDescent="0.25">
      <c r="A168" s="136" t="s">
        <v>860</v>
      </c>
      <c r="B168" s="135" t="str">
        <f>INDEX('Master List'!$A$3:$AW$1063,MATCH('Print List'!$A168,Statement_No,0),MATCH('Print List'!B$2,'Master List'!$A$2:$AW$2,0))</f>
        <v>M&amp;T CHICO RANCH, INC.</v>
      </c>
      <c r="C168" s="135" t="str">
        <f>INDEX('Master List'!$A$3:$AW$1063,MATCH('Print List'!$A168,Statement_No,0),MATCH('Print List'!C$2,'Master List'!$A$2:$AW$2,0))</f>
        <v>N</v>
      </c>
      <c r="D168" s="135">
        <f>INDEX('Master List'!$A$3:$AW$1063,MATCH('Print List'!$A168,Statement_No,0),MATCH('Print List'!D$2,'Master List'!$A$2:$AW$2,0))</f>
        <v>7910.65</v>
      </c>
      <c r="E168" s="135">
        <f>INDEX('Master List'!$A$3:$AW$1063,MATCH('Print List'!$A168,Statement_No,0),MATCH('Print List'!E$2,'Master List'!$A$2:$AW$2,0))</f>
        <v>2811.6</v>
      </c>
      <c r="F168" s="135" t="str">
        <f>INDEX('Master List'!$A$3:$AW$1063,MATCH('Print List'!$A168,Statement_No,0),MATCH('Print List'!F$2,'Master List'!$A$2:$AW$2,0))</f>
        <v>No</v>
      </c>
      <c r="G168" s="135" t="str">
        <f>INDEX('Master List'!$A$3:$AW$1063,MATCH('Print List'!$A168,Statement_No,0),MATCH('Print List'!G$2,'Master List'!$A$2:$AW$2,0))</f>
        <v>Butte Creek</v>
      </c>
      <c r="H168" s="135" t="str">
        <f>INDEX('Master List'!$A$3:$AW$1063,MATCH('Print List'!$A168,Statement_No,0),MATCH('Print List'!H$2,'Master List'!$A$2:$AW$2,0))</f>
        <v>Butte</v>
      </c>
      <c r="I168" s="135" t="str">
        <f>INDEX('Master List'!$A$3:$AW$1063,MATCH('Print List'!$A168,Statement_No,0),MATCH('Print List'!I$2,'Master List'!$A$2:$AW$2,0))</f>
        <v>N/A</v>
      </c>
      <c r="J168" s="135">
        <f>INDEX('Master List'!$A$3:$AW$1063,MATCH('Print List'!$A168,Statement_No,0),MATCH('Print List'!J$2,'Master List'!$A$2:$AW$2,0))</f>
        <v>0</v>
      </c>
      <c r="K168" s="135" t="str">
        <f>INDEX('Master List'!$A$3:$AW$1063,MATCH('Print List'!$A168,Statement_No,0),MATCH('Print List'!K$2,'Master List'!$A$2:$AW$2,0))</f>
        <v>Yes</v>
      </c>
      <c r="L168" s="135" t="str">
        <f>INDEX('Master List'!$A$3:$AW$1063,MATCH('Print List'!$A168,Statement_No,0),MATCH('Print List'!L$2,'Master List'!$A$2:$AW$2,0))</f>
        <v>N/A</v>
      </c>
      <c r="M168" s="135" t="str">
        <f>INDEX('Master List'!$A$3:$AW$1063,MATCH('Print List'!$A168,Statement_No,0),MATCH('Print List'!M$2,'Master List'!$A$2:$AW$2,0))</f>
        <v>P1</v>
      </c>
      <c r="N168" s="135" t="str">
        <f>INDEX('Master List'!$A$3:$AW$1063,MATCH('Print List'!$A168,Statement_No,0),MATCH('Print List'!N$2,'Master List'!$A$2:$AW$2,0))</f>
        <v>No documentation provided</v>
      </c>
      <c r="O168" s="135">
        <f>INDEX('Master List'!$A$3:$AW$1063,MATCH('Print List'!$A168,Statement_No,0),MATCH('Print List'!O$2,'Master List'!$A$2:$AW$2,0))</f>
        <v>0</v>
      </c>
      <c r="P168" s="135">
        <f>INDEX('Master List'!$A$3:$AW$1063,MATCH('Print List'!$A168,Statement_No,0),MATCH('Print List'!P$2,'Master List'!$A$2:$AW$2,0))</f>
        <v>0</v>
      </c>
      <c r="Q168" s="135">
        <f>INDEX('Master List'!$A$3:$AW$1063,MATCH('Print List'!$A168,Statement_No,0),MATCH('Print List'!Q$2,'Master List'!$A$2:$AW$2,0))</f>
        <v>0</v>
      </c>
      <c r="R168" s="135">
        <f>INDEX('Master List'!$A$3:$AW$1063,MATCH('Print List'!$A168,Statement_No,0),MATCH('Print List'!R$2,'Master List'!$A$2:$AW$2,0))</f>
        <v>0</v>
      </c>
      <c r="S168" s="135">
        <f>INDEX('Master List'!$A$3:$AW$1063,MATCH('Print List'!$A168,Statement_No,0),MATCH('Print List'!S$2,'Master List'!$A$2:$AW$2,0))</f>
        <v>0</v>
      </c>
      <c r="T168" s="135" t="str">
        <f>INDEX('Master List'!$A$3:$AW$1063,MATCH('Print List'!$A168,Statement_No,0),MATCH('Print List'!T$2,'Master List'!$A$2:$AW$2,0))</f>
        <v>N/A</v>
      </c>
      <c r="U168" s="135" t="str">
        <f>INDEX('Master List'!$A$3:$AW$1063,MATCH('Print List'!$A168,Statement_No,0),MATCH('Print List'!U$2,'Master List'!$A$2:$AW$2,0))</f>
        <v>P1</v>
      </c>
    </row>
    <row r="169" spans="1:21" s="16" customFormat="1" ht="240" x14ac:dyDescent="0.25">
      <c r="A169" s="135" t="s">
        <v>865</v>
      </c>
      <c r="B169" s="135" t="str">
        <f>INDEX('Master List'!$A$3:$AW$1063,MATCH('Print List'!$A169,Statement_No,0),MATCH('Print List'!B$2,'Master List'!$A$2:$AW$2,0))</f>
        <v>J.H. JONSON &amp; SONS INC.</v>
      </c>
      <c r="C169" s="135" t="str">
        <f>INDEX('Master List'!$A$3:$AW$1063,MATCH('Print List'!$A169,Statement_No,0),MATCH('Print List'!C$2,'Master List'!$A$2:$AW$2,0))</f>
        <v>Y</v>
      </c>
      <c r="D169" s="135">
        <f>INDEX('Master List'!$A$3:$AW$1063,MATCH('Print List'!$A169,Statement_No,0),MATCH('Print List'!D$2,'Master List'!$A$2:$AW$2,0))</f>
        <v>453.23373771038439</v>
      </c>
      <c r="E169" s="135">
        <f>INDEX('Master List'!$A$3:$AW$1063,MATCH('Print List'!$A169,Statement_No,0),MATCH('Print List'!E$2,'Master List'!$A$2:$AW$2,0))</f>
        <v>328.58199999999999</v>
      </c>
      <c r="F169" s="135" t="str">
        <f>INDEX('Master List'!$A$3:$AW$1063,MATCH('Print List'!$A169,Statement_No,0),MATCH('Print List'!F$2,'Master List'!$A$2:$AW$2,0))</f>
        <v>Yes</v>
      </c>
      <c r="G169" s="135" t="str">
        <f>INDEX('Master List'!$A$3:$AW$1063,MATCH('Print List'!$A169,Statement_No,0),MATCH('Print List'!G$2,'Master List'!$A$2:$AW$2,0))</f>
        <v>SNODGRASS SLOUGH</v>
      </c>
      <c r="H169" s="135" t="str">
        <f>INDEX('Master List'!$A$3:$AW$1063,MATCH('Print List'!$A169,Statement_No,0),MATCH('Print List'!H$2,'Master List'!$A$2:$AW$2,0))</f>
        <v>Sacramento</v>
      </c>
      <c r="I169" s="135" t="str">
        <f>INDEX('Master List'!$A$3:$AW$1063,MATCH('Print List'!$A169,Statement_No,0),MATCH('Print List'!I$2,'Master List'!$A$2:$AW$2,0))</f>
        <v>R3</v>
      </c>
      <c r="J169" s="135">
        <f>INDEX('Master List'!$A$3:$AW$1063,MATCH('Print List'!$A169,Statement_No,0),MATCH('Print List'!J$2,'Master List'!$A$2:$AW$2,0))</f>
        <v>0</v>
      </c>
      <c r="K169" s="135" t="str">
        <f>INDEX('Master List'!$A$3:$AW$1063,MATCH('Print List'!$A169,Statement_No,0),MATCH('Print List'!K$2,'Master List'!$A$2:$AW$2,0))</f>
        <v>Yes</v>
      </c>
      <c r="L169" s="135" t="str">
        <f>INDEX('Master List'!$A$3:$AW$1063,MATCH('Print List'!$A169,Statement_No,0),MATCH('Print List'!L$2,'Master List'!$A$2:$AW$2,0))</f>
        <v>N/A</v>
      </c>
      <c r="M169" s="135" t="str">
        <f>INDEX('Master List'!$A$3:$AW$1063,MATCH('Print List'!$A169,Statement_No,0),MATCH('Print List'!M$2,'Master List'!$A$2:$AW$2,0))</f>
        <v>P1</v>
      </c>
      <c r="N169" s="135" t="str">
        <f>INDEX('Master List'!$A$3:$AW$1063,MATCH('Print List'!$A169,Statement_No,0),MATCH('Print List'!N$2,'Master List'!$A$2:$AW$2,0))</f>
        <v>No supporting document for Pre-1914 right was submitted. Need more info.</v>
      </c>
      <c r="O169" s="135" t="str">
        <f>INDEX('Master List'!$A$3:$AW$1063,MATCH('Print List'!$A169,Statement_No,0),MATCH('Print List'!O$2,'Master List'!$A$2:$AW$2,0))</f>
        <v>North Delta Water Agency</v>
      </c>
      <c r="P169" s="135" t="str">
        <f>INDEX('Master List'!$A$3:$AW$1063,MATCH('Print List'!$A169,Statement_No,0),MATCH('Print List'!P$2,'Master List'!$A$2:$AW$2,0))</f>
        <v>R4</v>
      </c>
      <c r="Q169" s="135" t="str">
        <f>INDEX('Master List'!$A$3:$AW$1063,MATCH('Print List'!$A169,Statement_No,0),MATCH('Print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69" s="135" t="str">
        <f>INDEX('Master List'!$A$3:$AW$1063,MATCH('Print List'!$A169,Statement_No,0),MATCH('Print List'!R$2,'Master List'!$A$2:$AW$2,0))</f>
        <v>P4</v>
      </c>
      <c r="S169" s="135" t="str">
        <f>INDEX('Master List'!$A$3:$AW$1063,MATCH('Print List'!$A169,Statement_No,0),MATCH('Print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69" s="135" t="str">
        <f>INDEX('Master List'!$A$3:$AW$1063,MATCH('Print List'!$A169,Statement_No,0),MATCH('Print List'!T$2,'Master List'!$A$2:$AW$2,0))</f>
        <v>R4</v>
      </c>
      <c r="U169" s="135" t="str">
        <f>INDEX('Master List'!$A$3:$AW$1063,MATCH('Print List'!$A169,Statement_No,0),MATCH('Print List'!U$2,'Master List'!$A$2:$AW$2,0))</f>
        <v>P4</v>
      </c>
    </row>
    <row r="170" spans="1:21" s="16" customFormat="1" ht="240" x14ac:dyDescent="0.25">
      <c r="A170" s="138" t="s">
        <v>871</v>
      </c>
      <c r="B170" s="135" t="str">
        <f>INDEX('Master List'!$A$3:$AW$1063,MATCH('Print List'!$A170,Statement_No,0),MATCH('Print List'!B$2,'Master List'!$A$2:$AW$2,0))</f>
        <v>J.H. JONSON &amp; SONS INC.</v>
      </c>
      <c r="C170" s="135" t="str">
        <f>INDEX('Master List'!$A$3:$AW$1063,MATCH('Print List'!$A170,Statement_No,0),MATCH('Print List'!C$2,'Master List'!$A$2:$AW$2,0))</f>
        <v>Y</v>
      </c>
      <c r="D170" s="135">
        <f>INDEX('Master List'!$A$3:$AW$1063,MATCH('Print List'!$A170,Statement_No,0),MATCH('Print List'!D$2,'Master List'!$A$2:$AW$2,0))</f>
        <v>1037.3759785914422</v>
      </c>
      <c r="E170" s="135">
        <f>INDEX('Master List'!$A$3:$AW$1063,MATCH('Print List'!$A170,Statement_No,0),MATCH('Print List'!E$2,'Master List'!$A$2:$AW$2,0))</f>
        <v>352.11599999999999</v>
      </c>
      <c r="F170" s="135" t="str">
        <f>INDEX('Master List'!$A$3:$AW$1063,MATCH('Print List'!$A170,Statement_No,0),MATCH('Print List'!F$2,'Master List'!$A$2:$AW$2,0))</f>
        <v>Yes</v>
      </c>
      <c r="G170" s="135" t="str">
        <f>INDEX('Master List'!$A$3:$AW$1063,MATCH('Print List'!$A170,Statement_No,0),MATCH('Print List'!G$2,'Master List'!$A$2:$AW$2,0))</f>
        <v>SNODGRASS SLOUGH</v>
      </c>
      <c r="H170" s="135" t="str">
        <f>INDEX('Master List'!$A$3:$AW$1063,MATCH('Print List'!$A170,Statement_No,0),MATCH('Print List'!H$2,'Master List'!$A$2:$AW$2,0))</f>
        <v>Sacramento</v>
      </c>
      <c r="I170" s="135" t="str">
        <f>INDEX('Master List'!$A$3:$AW$1063,MATCH('Print List'!$A170,Statement_No,0),MATCH('Print List'!I$2,'Master List'!$A$2:$AW$2,0))</f>
        <v>R3</v>
      </c>
      <c r="J170" s="135" t="str">
        <f>INDEX('Master List'!$A$3:$AW$1063,MATCH('Print List'!$A170,Statement_No,0),MATCH('Print List'!J$2,'Master List'!$A$2:$AW$2,0))</f>
        <v>POU on separate patents, but both patents appear to abut Borrow Canal.</v>
      </c>
      <c r="K170" s="135" t="str">
        <f>INDEX('Master List'!$A$3:$AW$1063,MATCH('Print List'!$A170,Statement_No,0),MATCH('Print List'!K$2,'Master List'!$A$2:$AW$2,0))</f>
        <v>Yes</v>
      </c>
      <c r="L170" s="135" t="str">
        <f>INDEX('Master List'!$A$3:$AW$1063,MATCH('Print List'!$A170,Statement_No,0),MATCH('Print List'!L$2,'Master List'!$A$2:$AW$2,0))</f>
        <v>N/A</v>
      </c>
      <c r="M170" s="135" t="str">
        <f>INDEX('Master List'!$A$3:$AW$1063,MATCH('Print List'!$A170,Statement_No,0),MATCH('Print List'!M$2,'Master List'!$A$2:$AW$2,0))</f>
        <v>P1</v>
      </c>
      <c r="N170" s="135" t="str">
        <f>INDEX('Master List'!$A$3:$AW$1063,MATCH('Print List'!$A170,Statement_No,0),MATCH('Print List'!N$2,'Master List'!$A$2:$AW$2,0))</f>
        <v>No supporting document for Pre-1914 right was submitted. Need more info.</v>
      </c>
      <c r="O170" s="135" t="str">
        <f>INDEX('Master List'!$A$3:$AW$1063,MATCH('Print List'!$A170,Statement_No,0),MATCH('Print List'!O$2,'Master List'!$A$2:$AW$2,0))</f>
        <v>North Delta Water Agency</v>
      </c>
      <c r="P170" s="135" t="str">
        <f>INDEX('Master List'!$A$3:$AW$1063,MATCH('Print List'!$A170,Statement_No,0),MATCH('Print List'!P$2,'Master List'!$A$2:$AW$2,0))</f>
        <v>R4</v>
      </c>
      <c r="Q170" s="135" t="str">
        <f>INDEX('Master List'!$A$3:$AW$1063,MATCH('Print List'!$A170,Statement_No,0),MATCH('Print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0" s="135" t="str">
        <f>INDEX('Master List'!$A$3:$AW$1063,MATCH('Print List'!$A170,Statement_No,0),MATCH('Print List'!R$2,'Master List'!$A$2:$AW$2,0))</f>
        <v>P4</v>
      </c>
      <c r="S170" s="135" t="str">
        <f>INDEX('Master List'!$A$3:$AW$1063,MATCH('Print List'!$A170,Statement_No,0),MATCH('Print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0" s="135" t="str">
        <f>INDEX('Master List'!$A$3:$AW$1063,MATCH('Print List'!$A170,Statement_No,0),MATCH('Print List'!T$2,'Master List'!$A$2:$AW$2,0))</f>
        <v>R4</v>
      </c>
      <c r="U170" s="135" t="str">
        <f>INDEX('Master List'!$A$3:$AW$1063,MATCH('Print List'!$A170,Statement_No,0),MATCH('Print List'!U$2,'Master List'!$A$2:$AW$2,0))</f>
        <v>P4</v>
      </c>
    </row>
    <row r="171" spans="1:21" s="16" customFormat="1" ht="240" x14ac:dyDescent="0.25">
      <c r="A171" s="139" t="s">
        <v>872</v>
      </c>
      <c r="B171" s="135" t="str">
        <f>INDEX('Master List'!$A$3:$AW$1063,MATCH('Print List'!$A171,Statement_No,0),MATCH('Print List'!B$2,'Master List'!$A$2:$AW$2,0))</f>
        <v>J.H. JONSON &amp; SONS INC.</v>
      </c>
      <c r="C171" s="135" t="str">
        <f>INDEX('Master List'!$A$3:$AW$1063,MATCH('Print List'!$A171,Statement_No,0),MATCH('Print List'!C$2,'Master List'!$A$2:$AW$2,0))</f>
        <v>Y</v>
      </c>
      <c r="D171" s="135">
        <f>INDEX('Master List'!$A$3:$AW$1063,MATCH('Print List'!$A171,Statement_No,0),MATCH('Print List'!D$2,'Master List'!$A$2:$AW$2,0))</f>
        <v>451.16735358594366</v>
      </c>
      <c r="E171" s="135">
        <f>INDEX('Master List'!$A$3:$AW$1063,MATCH('Print List'!$A171,Statement_No,0),MATCH('Print List'!E$2,'Master List'!$A$2:$AW$2,0))</f>
        <v>102.923</v>
      </c>
      <c r="F171" s="135" t="str">
        <f>INDEX('Master List'!$A$3:$AW$1063,MATCH('Print List'!$A171,Statement_No,0),MATCH('Print List'!F$2,'Master List'!$A$2:$AW$2,0))</f>
        <v>Yes</v>
      </c>
      <c r="G171" s="135" t="str">
        <f>INDEX('Master List'!$A$3:$AW$1063,MATCH('Print List'!$A171,Statement_No,0),MATCH('Print List'!G$2,'Master List'!$A$2:$AW$2,0))</f>
        <v>SNODGRASS SLOUGH</v>
      </c>
      <c r="H171" s="135" t="str">
        <f>INDEX('Master List'!$A$3:$AW$1063,MATCH('Print List'!$A171,Statement_No,0),MATCH('Print List'!H$2,'Master List'!$A$2:$AW$2,0))</f>
        <v>Sacramento</v>
      </c>
      <c r="I171" s="135" t="str">
        <f>INDEX('Master List'!$A$3:$AW$1063,MATCH('Print List'!$A171,Statement_No,0),MATCH('Print List'!I$2,'Master List'!$A$2:$AW$2,0))</f>
        <v>R2</v>
      </c>
      <c r="J171" s="135" t="str">
        <f>INDEX('Master List'!$A$3:$AW$1063,MATCH('Print List'!$A171,Statement_No,0),MATCH('Print List'!J$2,'Master List'!$A$2:$AW$2,0))</f>
        <v>Contains POU on a patent that appears to not touch Borrow Canal</v>
      </c>
      <c r="K171" s="135" t="str">
        <f>INDEX('Master List'!$A$3:$AW$1063,MATCH('Print List'!$A171,Statement_No,0),MATCH('Print List'!K$2,'Master List'!$A$2:$AW$2,0))</f>
        <v>Yes</v>
      </c>
      <c r="L171" s="135" t="str">
        <f>INDEX('Master List'!$A$3:$AW$1063,MATCH('Print List'!$A171,Statement_No,0),MATCH('Print List'!L$2,'Master List'!$A$2:$AW$2,0))</f>
        <v>N/A</v>
      </c>
      <c r="M171" s="135" t="str">
        <f>INDEX('Master List'!$A$3:$AW$1063,MATCH('Print List'!$A171,Statement_No,0),MATCH('Print List'!M$2,'Master List'!$A$2:$AW$2,0))</f>
        <v>P1</v>
      </c>
      <c r="N171" s="135" t="str">
        <f>INDEX('Master List'!$A$3:$AW$1063,MATCH('Print List'!$A171,Statement_No,0),MATCH('Print List'!N$2,'Master List'!$A$2:$AW$2,0))</f>
        <v>No supporting document for Pre-1914 right was submitted. Need more info.</v>
      </c>
      <c r="O171" s="135" t="str">
        <f>INDEX('Master List'!$A$3:$AW$1063,MATCH('Print List'!$A171,Statement_No,0),MATCH('Print List'!O$2,'Master List'!$A$2:$AW$2,0))</f>
        <v>North Delta Water Agency</v>
      </c>
      <c r="P171" s="135" t="str">
        <f>INDEX('Master List'!$A$3:$AW$1063,MATCH('Print List'!$A171,Statement_No,0),MATCH('Print List'!P$2,'Master List'!$A$2:$AW$2,0))</f>
        <v>R4</v>
      </c>
      <c r="Q171" s="135" t="str">
        <f>INDEX('Master List'!$A$3:$AW$1063,MATCH('Print List'!$A171,Statement_No,0),MATCH('Print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1" s="135" t="str">
        <f>INDEX('Master List'!$A$3:$AW$1063,MATCH('Print List'!$A171,Statement_No,0),MATCH('Print List'!R$2,'Master List'!$A$2:$AW$2,0))</f>
        <v>P4</v>
      </c>
      <c r="S171" s="135" t="str">
        <f>INDEX('Master List'!$A$3:$AW$1063,MATCH('Print List'!$A171,Statement_No,0),MATCH('Print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1" s="135" t="str">
        <f>INDEX('Master List'!$A$3:$AW$1063,MATCH('Print List'!$A171,Statement_No,0),MATCH('Print List'!T$2,'Master List'!$A$2:$AW$2,0))</f>
        <v>R4</v>
      </c>
      <c r="U171" s="135" t="str">
        <f>INDEX('Master List'!$A$3:$AW$1063,MATCH('Print List'!$A171,Statement_No,0),MATCH('Print List'!U$2,'Master List'!$A$2:$AW$2,0))</f>
        <v>P4</v>
      </c>
    </row>
    <row r="172" spans="1:21" s="16" customFormat="1" ht="240" x14ac:dyDescent="0.25">
      <c r="A172" s="139" t="s">
        <v>876</v>
      </c>
      <c r="B172" s="135" t="str">
        <f>INDEX('Master List'!$A$3:$AW$1063,MATCH('Print List'!$A172,Statement_No,0),MATCH('Print List'!B$2,'Master List'!$A$2:$AW$2,0))</f>
        <v>FAHN BROTHERS PROPERTIES LLC</v>
      </c>
      <c r="C172" s="135" t="str">
        <f>INDEX('Master List'!$A$3:$AW$1063,MATCH('Print List'!$A172,Statement_No,0),MATCH('Print List'!C$2,'Master List'!$A$2:$AW$2,0))</f>
        <v>Y</v>
      </c>
      <c r="D172" s="135">
        <f>INDEX('Master List'!$A$3:$AW$1063,MATCH('Print List'!$A172,Statement_No,0),MATCH('Print List'!D$2,'Master List'!$A$2:$AW$2,0))</f>
        <v>1617.5466666666669</v>
      </c>
      <c r="E172" s="135">
        <f>INDEX('Master List'!$A$3:$AW$1063,MATCH('Print List'!$A172,Statement_No,0),MATCH('Print List'!E$2,'Master List'!$A$2:$AW$2,0))</f>
        <v>2185.81</v>
      </c>
      <c r="F172" s="135" t="str">
        <f>INDEX('Master List'!$A$3:$AW$1063,MATCH('Print List'!$A172,Statement_No,0),MATCH('Print List'!F$2,'Master List'!$A$2:$AW$2,0))</f>
        <v>Yes</v>
      </c>
      <c r="G172" s="135" t="str">
        <f>INDEX('Master List'!$A$3:$AW$1063,MATCH('Print List'!$A172,Statement_No,0),MATCH('Print List'!G$2,'Master List'!$A$2:$AW$2,0))</f>
        <v>Minor Slough</v>
      </c>
      <c r="H172" s="135" t="str">
        <f>INDEX('Master List'!$A$3:$AW$1063,MATCH('Print List'!$A172,Statement_No,0),MATCH('Print List'!H$2,'Master List'!$A$2:$AW$2,0))</f>
        <v>Solano</v>
      </c>
      <c r="I172" s="135" t="str">
        <f>INDEX('Master List'!$A$3:$AW$1063,MATCH('Print List'!$A172,Statement_No,0),MATCH('Print List'!I$2,'Master List'!$A$2:$AW$2,0))</f>
        <v>R1</v>
      </c>
      <c r="J172" s="135" t="str">
        <f>INDEX('Master List'!$A$3:$AW$1063,MATCH('Print List'!$A172,Statement_No,0),MATCH('Print List'!J$2,'Master List'!$A$2:$AW$2,0))</f>
        <v>The POD is Minor Slough on APN 0042-220-020, from which the parcel is completely severed. The water right holder has not provided a copy of the title or any other evidence whatsoever to suggest his riparian right was preserved upon severance. based on the map provided but the claimant APN's 0042-250-110 and 0042250010 describes the POU, POD and POU are included within several CA patents as shown 016796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See S016796 POU and Underlying Patents</v>
      </c>
      <c r="K172" s="135" t="str">
        <f>INDEX('Master List'!$A$3:$AW$1063,MATCH('Print List'!$A172,Statement_No,0),MATCH('Print List'!K$2,'Master List'!$A$2:$AW$2,0))</f>
        <v>Yes</v>
      </c>
      <c r="L172" s="135" t="str">
        <f>INDEX('Master List'!$A$3:$AW$1063,MATCH('Print List'!$A172,Statement_No,0),MATCH('Print List'!L$2,'Master List'!$A$2:$AW$2,0))</f>
        <v>N/A</v>
      </c>
      <c r="M172" s="135" t="str">
        <f>INDEX('Master List'!$A$3:$AW$1063,MATCH('Print List'!$A172,Statement_No,0),MATCH('Print List'!M$2,'Master List'!$A$2:$AW$2,0))</f>
        <v>P1</v>
      </c>
      <c r="N172" s="135" t="str">
        <f>INDEX('Master List'!$A$3:$AW$1063,MATCH('Print List'!$A172,Statement_No,0),MATCH('Print List'!N$2,'Master List'!$A$2:$AW$2,0))</f>
        <v>No supporting document for Pre-1914 right was submitted. Need more info.</v>
      </c>
      <c r="O172" s="135" t="str">
        <f>INDEX('Master List'!$A$3:$AW$1063,MATCH('Print List'!$A172,Statement_No,0),MATCH('Print List'!O$2,'Master List'!$A$2:$AW$2,0))</f>
        <v>North Delta Water Agency</v>
      </c>
      <c r="P172" s="135" t="str">
        <f>INDEX('Master List'!$A$3:$AW$1063,MATCH('Print List'!$A172,Statement_No,0),MATCH('Print List'!P$2,'Master List'!$A$2:$AW$2,0))</f>
        <v>R4</v>
      </c>
      <c r="Q172" s="135" t="str">
        <f>INDEX('Master List'!$A$3:$AW$1063,MATCH('Print List'!$A172,Statement_No,0),MATCH('Print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2" s="135" t="str">
        <f>INDEX('Master List'!$A$3:$AW$1063,MATCH('Print List'!$A172,Statement_No,0),MATCH('Print List'!R$2,'Master List'!$A$2:$AW$2,0))</f>
        <v>P4</v>
      </c>
      <c r="S172" s="135" t="str">
        <f>INDEX('Master List'!$A$3:$AW$1063,MATCH('Print List'!$A172,Statement_No,0),MATCH('Print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2" s="135" t="str">
        <f>INDEX('Master List'!$A$3:$AW$1063,MATCH('Print List'!$A172,Statement_No,0),MATCH('Print List'!T$2,'Master List'!$A$2:$AW$2,0))</f>
        <v>R4</v>
      </c>
      <c r="U172" s="135" t="str">
        <f>INDEX('Master List'!$A$3:$AW$1063,MATCH('Print List'!$A172,Statement_No,0),MATCH('Print List'!U$2,'Master List'!$A$2:$AW$2,0))</f>
        <v>P4</v>
      </c>
    </row>
    <row r="173" spans="1:21" s="16" customFormat="1" ht="90" x14ac:dyDescent="0.25">
      <c r="A173" s="139" t="s">
        <v>883</v>
      </c>
      <c r="B173" s="135" t="str">
        <f>INDEX('Master List'!$A$3:$AW$1063,MATCH('Print List'!$A173,Statement_No,0),MATCH('Print List'!B$2,'Master List'!$A$2:$AW$2,0))</f>
        <v>ANDERSON-COTTONWOOD IRRIGATION DISTRICT</v>
      </c>
      <c r="C173" s="135" t="str">
        <f>INDEX('Master List'!$A$3:$AW$1063,MATCH('Print List'!$A173,Statement_No,0),MATCH('Print List'!C$2,'Master List'!$A$2:$AW$2,0))</f>
        <v>N</v>
      </c>
      <c r="D173" s="135">
        <f>INDEX('Master List'!$A$3:$AW$1063,MATCH('Print List'!$A173,Statement_No,0),MATCH('Print List'!D$2,'Master List'!$A$2:$AW$2,0))</f>
        <v>5989.8484848484841</v>
      </c>
      <c r="E173" s="135">
        <f>INDEX('Master List'!$A$3:$AW$1063,MATCH('Print List'!$A173,Statement_No,0),MATCH('Print List'!E$2,'Master List'!$A$2:$AW$2,0))</f>
        <v>0</v>
      </c>
      <c r="F173" s="135" t="str">
        <f>INDEX('Master List'!$A$3:$AW$1063,MATCH('Print List'!$A173,Statement_No,0),MATCH('Print List'!F$2,'Master List'!$A$2:$AW$2,0))</f>
        <v>No</v>
      </c>
      <c r="G173" s="135" t="str">
        <f>INDEX('Master List'!$A$3:$AW$1063,MATCH('Print List'!$A173,Statement_No,0),MATCH('Print List'!G$2,'Master List'!$A$2:$AW$2,0))</f>
        <v>Sacramento River</v>
      </c>
      <c r="H173" s="135" t="str">
        <f>INDEX('Master List'!$A$3:$AW$1063,MATCH('Print List'!$A173,Statement_No,0),MATCH('Print List'!H$2,'Master List'!$A$2:$AW$2,0))</f>
        <v>Shasta</v>
      </c>
      <c r="I173" s="135" t="str">
        <f>INDEX('Master List'!$A$3:$AW$1063,MATCH('Print List'!$A173,Statement_No,0),MATCH('Print List'!I$2,'Master List'!$A$2:$AW$2,0))</f>
        <v>N/A</v>
      </c>
      <c r="J173" s="135" t="str">
        <f>INDEX('Master List'!$A$3:$AW$1063,MATCH('Print List'!$A173,Statement_No,0),MATCH('Print List'!J$2,'Master List'!$A$2:$AW$2,0))</f>
        <v>We are not evaluating Pre-1914 claims at this time. A map was not made.</v>
      </c>
      <c r="K173" s="135" t="str">
        <f>INDEX('Master List'!$A$3:$AW$1063,MATCH('Print List'!$A173,Statement_No,0),MATCH('Print List'!K$2,'Master List'!$A$2:$AW$2,0))</f>
        <v>Yes</v>
      </c>
      <c r="L173" s="135" t="str">
        <f>INDEX('Master List'!$A$3:$AW$1063,MATCH('Print List'!$A173,Statement_No,0),MATCH('Print List'!L$2,'Master List'!$A$2:$AW$2,0))</f>
        <v>N/A</v>
      </c>
      <c r="M173" s="135" t="str">
        <f>INDEX('Master List'!$A$3:$AW$1063,MATCH('Print List'!$A173,Statement_No,0),MATCH('Print List'!M$2,'Master List'!$A$2:$AW$2,0))</f>
        <v>P2</v>
      </c>
      <c r="N173" s="135" t="str">
        <f>INDEX('Master List'!$A$3:$AW$1063,MATCH('Print List'!$A173,Statement_No,0),MATCH('Print List'!N$2,'Master List'!$A$2:$AW$2,0))</f>
        <v>currently no means of differentiating flows to which
riparian rights of lands and pre-1914 water rights within Water Right Claimant’s
boundaries</v>
      </c>
      <c r="O173" s="135">
        <f>INDEX('Master List'!$A$3:$AW$1063,MATCH('Print List'!$A173,Statement_No,0),MATCH('Print List'!O$2,'Master List'!$A$2:$AW$2,0))</f>
        <v>0</v>
      </c>
      <c r="P173" s="135">
        <f>INDEX('Master List'!$A$3:$AW$1063,MATCH('Print List'!$A173,Statement_No,0),MATCH('Print List'!P$2,'Master List'!$A$2:$AW$2,0))</f>
        <v>0</v>
      </c>
      <c r="Q173" s="135">
        <f>INDEX('Master List'!$A$3:$AW$1063,MATCH('Print List'!$A173,Statement_No,0),MATCH('Print List'!Q$2,'Master List'!$A$2:$AW$2,0))</f>
        <v>0</v>
      </c>
      <c r="R173" s="135">
        <f>INDEX('Master List'!$A$3:$AW$1063,MATCH('Print List'!$A173,Statement_No,0),MATCH('Print List'!R$2,'Master List'!$A$2:$AW$2,0))</f>
        <v>0</v>
      </c>
      <c r="S173" s="135">
        <f>INDEX('Master List'!$A$3:$AW$1063,MATCH('Print List'!$A173,Statement_No,0),MATCH('Print List'!S$2,'Master List'!$A$2:$AW$2,0))</f>
        <v>0</v>
      </c>
      <c r="T173" s="135" t="str">
        <f>INDEX('Master List'!$A$3:$AW$1063,MATCH('Print List'!$A173,Statement_No,0),MATCH('Print List'!T$2,'Master List'!$A$2:$AW$2,0))</f>
        <v>N/A</v>
      </c>
      <c r="U173" s="135" t="str">
        <f>INDEX('Master List'!$A$3:$AW$1063,MATCH('Print List'!$A173,Statement_No,0),MATCH('Print List'!U$2,'Master List'!$A$2:$AW$2,0))</f>
        <v>P2</v>
      </c>
    </row>
    <row r="174" spans="1:21" s="16" customFormat="1" ht="30" x14ac:dyDescent="0.25">
      <c r="A174" s="140" t="s">
        <v>886</v>
      </c>
      <c r="B174" s="135" t="str">
        <f>INDEX('Master List'!$A$3:$AW$1063,MATCH('Print List'!$A174,Statement_No,0),MATCH('Print List'!B$2,'Master List'!$A$2:$AW$2,0))</f>
        <v>MACHADO REVOCABLE TRUST</v>
      </c>
      <c r="C174" s="135" t="str">
        <f>INDEX('Master List'!$A$3:$AW$1063,MATCH('Print List'!$A174,Statement_No,0),MATCH('Print List'!C$2,'Master List'!$A$2:$AW$2,0))</f>
        <v>Y</v>
      </c>
      <c r="D174" s="135">
        <f>INDEX('Master List'!$A$3:$AW$1063,MATCH('Print List'!$A174,Statement_No,0),MATCH('Print List'!D$2,'Master List'!$A$2:$AW$2,0))</f>
        <v>1886.3566666666668</v>
      </c>
      <c r="E174" s="135">
        <f>INDEX('Master List'!$A$3:$AW$1063,MATCH('Print List'!$A174,Statement_No,0),MATCH('Print List'!E$2,'Master List'!$A$2:$AW$2,0))</f>
        <v>2189.04</v>
      </c>
      <c r="F174" s="135" t="str">
        <f>INDEX('Master List'!$A$3:$AW$1063,MATCH('Print List'!$A174,Statement_No,0),MATCH('Print List'!F$2,'Master List'!$A$2:$AW$2,0))</f>
        <v>No</v>
      </c>
      <c r="G174" s="135" t="str">
        <f>INDEX('Master List'!$A$3:$AW$1063,MATCH('Print List'!$A174,Statement_No,0),MATCH('Print List'!G$2,'Master List'!$A$2:$AW$2,0))</f>
        <v>Old River</v>
      </c>
      <c r="H174" s="135" t="str">
        <f>INDEX('Master List'!$A$3:$AW$1063,MATCH('Print List'!$A174,Statement_No,0),MATCH('Print List'!H$2,'Master List'!$A$2:$AW$2,0))</f>
        <v>San Joaquin</v>
      </c>
      <c r="I174" s="135" t="str">
        <f>INDEX('Master List'!$A$3:$AW$1063,MATCH('Print List'!$A174,Statement_No,0),MATCH('Print List'!I$2,'Master List'!$A$2:$AW$2,0))</f>
        <v>N/A</v>
      </c>
      <c r="J174" s="135">
        <f>INDEX('Master List'!$A$3:$AW$1063,MATCH('Print List'!$A174,Statement_No,0),MATCH('Print List'!J$2,'Master List'!$A$2:$AW$2,0))</f>
        <v>0</v>
      </c>
      <c r="K174" s="135" t="str">
        <f>INDEX('Master List'!$A$3:$AW$1063,MATCH('Print List'!$A174,Statement_No,0),MATCH('Print List'!K$2,'Master List'!$A$2:$AW$2,0))</f>
        <v>Yes</v>
      </c>
      <c r="L174" s="135" t="str">
        <f>INDEX('Master List'!$A$3:$AW$1063,MATCH('Print List'!$A174,Statement_No,0),MATCH('Print List'!L$2,'Master List'!$A$2:$AW$2,0))</f>
        <v>N/A</v>
      </c>
      <c r="M174" s="135" t="str">
        <f>INDEX('Master List'!$A$3:$AW$1063,MATCH('Print List'!$A174,Statement_No,0),MATCH('Print List'!M$2,'Master List'!$A$2:$AW$2,0))</f>
        <v>P1</v>
      </c>
      <c r="N174" s="135" t="str">
        <f>INDEX('Master List'!$A$3:$AW$1063,MATCH('Print List'!$A174,Statement_No,0),MATCH('Print List'!N$2,'Master List'!$A$2:$AW$2,0))</f>
        <v>No supporting document for Pre-1914 right was submitted. Need more info.</v>
      </c>
      <c r="O174" s="135">
        <f>INDEX('Master List'!$A$3:$AW$1063,MATCH('Print List'!$A174,Statement_No,0),MATCH('Print List'!O$2,'Master List'!$A$2:$AW$2,0))</f>
        <v>0</v>
      </c>
      <c r="P174" s="135">
        <f>INDEX('Master List'!$A$3:$AW$1063,MATCH('Print List'!$A174,Statement_No,0),MATCH('Print List'!P$2,'Master List'!$A$2:$AW$2,0))</f>
        <v>0</v>
      </c>
      <c r="Q174" s="135">
        <f>INDEX('Master List'!$A$3:$AW$1063,MATCH('Print List'!$A174,Statement_No,0),MATCH('Print List'!Q$2,'Master List'!$A$2:$AW$2,0))</f>
        <v>0</v>
      </c>
      <c r="R174" s="135">
        <f>INDEX('Master List'!$A$3:$AW$1063,MATCH('Print List'!$A174,Statement_No,0),MATCH('Print List'!R$2,'Master List'!$A$2:$AW$2,0))</f>
        <v>0</v>
      </c>
      <c r="S174" s="135">
        <f>INDEX('Master List'!$A$3:$AW$1063,MATCH('Print List'!$A174,Statement_No,0),MATCH('Print List'!S$2,'Master List'!$A$2:$AW$2,0))</f>
        <v>0</v>
      </c>
      <c r="T174" s="135" t="str">
        <f>INDEX('Master List'!$A$3:$AW$1063,MATCH('Print List'!$A174,Statement_No,0),MATCH('Print List'!T$2,'Master List'!$A$2:$AW$2,0))</f>
        <v>N/A</v>
      </c>
      <c r="U174" s="135" t="str">
        <f>INDEX('Master List'!$A$3:$AW$1063,MATCH('Print List'!$A174,Statement_No,0),MATCH('Print List'!U$2,'Master List'!$A$2:$AW$2,0))</f>
        <v>P1</v>
      </c>
    </row>
    <row r="175" spans="1:21" s="16" customFormat="1" ht="75" x14ac:dyDescent="0.25">
      <c r="A175" s="139" t="s">
        <v>891</v>
      </c>
      <c r="B175" s="135" t="str">
        <f>INDEX('Master List'!$A$3:$AW$1063,MATCH('Print List'!$A175,Statement_No,0),MATCH('Print List'!B$2,'Master List'!$A$2:$AW$2,0))</f>
        <v>RUMSEY WATER USERS ASSOCIATION</v>
      </c>
      <c r="C175" s="135" t="str">
        <f>INDEX('Master List'!$A$3:$AW$1063,MATCH('Print List'!$A175,Statement_No,0),MATCH('Print List'!C$2,'Master List'!$A$2:$AW$2,0))</f>
        <v>N</v>
      </c>
      <c r="D175" s="135">
        <f>INDEX('Master List'!$A$3:$AW$1063,MATCH('Print List'!$A175,Statement_No,0),MATCH('Print List'!D$2,'Master List'!$A$2:$AW$2,0))</f>
        <v>5600</v>
      </c>
      <c r="E175" s="135">
        <f>INDEX('Master List'!$A$3:$AW$1063,MATCH('Print List'!$A175,Statement_No,0),MATCH('Print List'!E$2,'Master List'!$A$2:$AW$2,0))</f>
        <v>0</v>
      </c>
      <c r="F175" s="135" t="str">
        <f>INDEX('Master List'!$A$3:$AW$1063,MATCH('Print List'!$A175,Statement_No,0),MATCH('Print List'!F$2,'Master List'!$A$2:$AW$2,0))</f>
        <v>No</v>
      </c>
      <c r="G175" s="135" t="str">
        <f>INDEX('Master List'!$A$3:$AW$1063,MATCH('Print List'!$A175,Statement_No,0),MATCH('Print List'!G$2,'Master List'!$A$2:$AW$2,0))</f>
        <v>Cache Creek</v>
      </c>
      <c r="H175" s="135" t="str">
        <f>INDEX('Master List'!$A$3:$AW$1063,MATCH('Print List'!$A175,Statement_No,0),MATCH('Print List'!H$2,'Master List'!$A$2:$AW$2,0))</f>
        <v>Yolo</v>
      </c>
      <c r="I175" s="135" t="str">
        <f>INDEX('Master List'!$A$3:$AW$1063,MATCH('Print List'!$A175,Statement_No,0),MATCH('Print List'!I$2,'Master List'!$A$2:$AW$2,0))</f>
        <v>N/A</v>
      </c>
      <c r="J175" s="135" t="str">
        <f>INDEX('Master List'!$A$3:$AW$1063,MATCH('Print List'!$A175,Statement_No,0),MATCH('Print List'!J$2,'Master List'!$A$2:$AW$2,0))</f>
        <v xml:space="preserve">Previous statements have only claimed Pre-1914. </v>
      </c>
      <c r="K175" s="135" t="str">
        <f>INDEX('Master List'!$A$3:$AW$1063,MATCH('Print List'!$A175,Statement_No,0),MATCH('Print List'!K$2,'Master List'!$A$2:$AW$2,0))</f>
        <v>Yes</v>
      </c>
      <c r="L175" s="135" t="str">
        <f>INDEX('Master List'!$A$3:$AW$1063,MATCH('Print List'!$A175,Statement_No,0),MATCH('Print List'!L$2,'Master List'!$A$2:$AW$2,0))</f>
        <v>N/A</v>
      </c>
      <c r="M175" s="135" t="str">
        <f>INDEX('Master List'!$A$3:$AW$1063,MATCH('Print List'!$A175,Statement_No,0),MATCH('Print List'!M$2,'Master List'!$A$2:$AW$2,0))</f>
        <v>P2</v>
      </c>
      <c r="N175" s="135" t="str">
        <f>INDEX('Master List'!$A$3:$AW$1063,MATCH('Print List'!$A175,Statement_No,0),MATCH('Print List'!N$2,'Master List'!$A$2:$AW$2,0))</f>
        <v>Claimant failed to submit a Notice of Appropriation; instead, a Protest document was submitted which has mentioned that a Notice of Appropriation has existed.</v>
      </c>
      <c r="O175" s="135">
        <f>INDEX('Master List'!$A$3:$AW$1063,MATCH('Print List'!$A175,Statement_No,0),MATCH('Print List'!O$2,'Master List'!$A$2:$AW$2,0))</f>
        <v>0</v>
      </c>
      <c r="P175" s="135">
        <f>INDEX('Master List'!$A$3:$AW$1063,MATCH('Print List'!$A175,Statement_No,0),MATCH('Print List'!P$2,'Master List'!$A$2:$AW$2,0))</f>
        <v>0</v>
      </c>
      <c r="Q175" s="135">
        <f>INDEX('Master List'!$A$3:$AW$1063,MATCH('Print List'!$A175,Statement_No,0),MATCH('Print List'!Q$2,'Master List'!$A$2:$AW$2,0))</f>
        <v>0</v>
      </c>
      <c r="R175" s="135">
        <f>INDEX('Master List'!$A$3:$AW$1063,MATCH('Print List'!$A175,Statement_No,0),MATCH('Print List'!R$2,'Master List'!$A$2:$AW$2,0))</f>
        <v>0</v>
      </c>
      <c r="S175" s="135">
        <f>INDEX('Master List'!$A$3:$AW$1063,MATCH('Print List'!$A175,Statement_No,0),MATCH('Print List'!S$2,'Master List'!$A$2:$AW$2,0))</f>
        <v>0</v>
      </c>
      <c r="T175" s="135" t="str">
        <f>INDEX('Master List'!$A$3:$AW$1063,MATCH('Print List'!$A175,Statement_No,0),MATCH('Print List'!T$2,'Master List'!$A$2:$AW$2,0))</f>
        <v>N/A</v>
      </c>
      <c r="U175" s="135" t="str">
        <f>INDEX('Master List'!$A$3:$AW$1063,MATCH('Print List'!$A175,Statement_No,0),MATCH('Print List'!U$2,'Master List'!$A$2:$AW$2,0))</f>
        <v>P2</v>
      </c>
    </row>
    <row r="176" spans="1:21" s="16" customFormat="1" ht="60" x14ac:dyDescent="0.25">
      <c r="A176" s="140" t="s">
        <v>899</v>
      </c>
      <c r="B176" s="135" t="str">
        <f>INDEX('Master List'!$A$3:$AW$1063,MATCH('Print List'!$A176,Statement_No,0),MATCH('Print List'!B$2,'Master List'!$A$2:$AW$2,0))</f>
        <v>HONKER LAKE RANCH</v>
      </c>
      <c r="C176" s="135" t="str">
        <f>INDEX('Master List'!$A$3:$AW$1063,MATCH('Print List'!$A176,Statement_No,0),MATCH('Print List'!C$2,'Master List'!$A$2:$AW$2,0))</f>
        <v>Y</v>
      </c>
      <c r="D176" s="135">
        <f>INDEX('Master List'!$A$3:$AW$1063,MATCH('Print List'!$A176,Statement_No,0),MATCH('Print List'!D$2,'Master List'!$A$2:$AW$2,0))</f>
        <v>929</v>
      </c>
      <c r="E176" s="135">
        <f>INDEX('Master List'!$A$3:$AW$1063,MATCH('Print List'!$A176,Statement_No,0),MATCH('Print List'!E$2,'Master List'!$A$2:$AW$2,0))</f>
        <v>801.06</v>
      </c>
      <c r="F176" s="135" t="str">
        <f>INDEX('Master List'!$A$3:$AW$1063,MATCH('Print List'!$A176,Statement_No,0),MATCH('Print List'!F$2,'Master List'!$A$2:$AW$2,0))</f>
        <v>Yes</v>
      </c>
      <c r="G176" s="135" t="str">
        <f>INDEX('Master List'!$A$3:$AW$1063,MATCH('Print List'!$A176,Statement_No,0),MATCH('Print List'!G$2,'Master List'!$A$2:$AW$2,0))</f>
        <v>MIDDLE RIVER</v>
      </c>
      <c r="H176" s="135" t="str">
        <f>INDEX('Master List'!$A$3:$AW$1063,MATCH('Print List'!$A176,Statement_No,0),MATCH('Print List'!H$2,'Master List'!$A$2:$AW$2,0))</f>
        <v>San Joaquin</v>
      </c>
      <c r="I176" s="135" t="str">
        <f>INDEX('Master List'!$A$3:$AW$1063,MATCH('Print List'!$A176,Statement_No,0),MATCH('Print List'!I$2,'Master List'!$A$2:$AW$2,0))</f>
        <v>R2</v>
      </c>
      <c r="J176" s="135" t="str">
        <f>INDEX('Master List'!$A$3:$AW$1063,MATCH('Print List'!$A176,Statement_No,0),MATCH('Print List'!J$2,'Master List'!$A$2:$AW$2,0))</f>
        <v>The POD is on Patent 1675 and the POU is on Patent 2182. However, the patents are both riparian to Middle River. Claimant needs to provide proof of preservation of riparian right after subdivision.</v>
      </c>
      <c r="K176" s="135" t="str">
        <f>INDEX('Master List'!$A$3:$AW$1063,MATCH('Print List'!$A176,Statement_No,0),MATCH('Print List'!K$2,'Master List'!$A$2:$AW$2,0))</f>
        <v>Yes</v>
      </c>
      <c r="L176" s="135" t="str">
        <f>INDEX('Master List'!$A$3:$AW$1063,MATCH('Print List'!$A176,Statement_No,0),MATCH('Print List'!L$2,'Master List'!$A$2:$AW$2,0))</f>
        <v>N/A</v>
      </c>
      <c r="M176" s="135" t="str">
        <f>INDEX('Master List'!$A$3:$AW$1063,MATCH('Print List'!$A176,Statement_No,0),MATCH('Print List'!M$2,'Master List'!$A$2:$AW$2,0))</f>
        <v>P3</v>
      </c>
      <c r="N176" s="135" t="str">
        <f>INDEX('Master List'!$A$3:$AW$1063,MATCH('Print List'!$A176,Statement_No,0),MATCH('Print List'!N$2,'Master List'!$A$2:$AW$2,0))</f>
        <v>POD and POU are located within WIC boundary which is considered as *4 category</v>
      </c>
      <c r="O176" s="135">
        <f>INDEX('Master List'!$A$3:$AW$1063,MATCH('Print List'!$A176,Statement_No,0),MATCH('Print List'!O$2,'Master List'!$A$2:$AW$2,0))</f>
        <v>0</v>
      </c>
      <c r="P176" s="135">
        <f>INDEX('Master List'!$A$3:$AW$1063,MATCH('Print List'!$A176,Statement_No,0),MATCH('Print List'!P$2,'Master List'!$A$2:$AW$2,0))</f>
        <v>0</v>
      </c>
      <c r="Q176" s="135">
        <f>INDEX('Master List'!$A$3:$AW$1063,MATCH('Print List'!$A176,Statement_No,0),MATCH('Print List'!Q$2,'Master List'!$A$2:$AW$2,0))</f>
        <v>0</v>
      </c>
      <c r="R176" s="135">
        <f>INDEX('Master List'!$A$3:$AW$1063,MATCH('Print List'!$A176,Statement_No,0),MATCH('Print List'!R$2,'Master List'!$A$2:$AW$2,0))</f>
        <v>0</v>
      </c>
      <c r="S176" s="135">
        <f>INDEX('Master List'!$A$3:$AW$1063,MATCH('Print List'!$A176,Statement_No,0),MATCH('Print List'!S$2,'Master List'!$A$2:$AW$2,0))</f>
        <v>0</v>
      </c>
      <c r="T176" s="135" t="str">
        <f>INDEX('Master List'!$A$3:$AW$1063,MATCH('Print List'!$A176,Statement_No,0),MATCH('Print List'!T$2,'Master List'!$A$2:$AW$2,0))</f>
        <v>R2</v>
      </c>
      <c r="U176" s="135" t="str">
        <f>INDEX('Master List'!$A$3:$AW$1063,MATCH('Print List'!$A176,Statement_No,0),MATCH('Print List'!U$2,'Master List'!$A$2:$AW$2,0))</f>
        <v>P3</v>
      </c>
    </row>
    <row r="177" spans="1:21" s="16" customFormat="1" ht="240" x14ac:dyDescent="0.25">
      <c r="A177" s="139" t="s">
        <v>909</v>
      </c>
      <c r="B177" s="135" t="str">
        <f>INDEX('Master List'!$A$3:$AW$1063,MATCH('Print List'!$A177,Statement_No,0),MATCH('Print List'!B$2,'Master List'!$A$2:$AW$2,0))</f>
        <v>DEADHORSE LP</v>
      </c>
      <c r="C177" s="135" t="str">
        <f>INDEX('Master List'!$A$3:$AW$1063,MATCH('Print List'!$A177,Statement_No,0),MATCH('Print List'!C$2,'Master List'!$A$2:$AW$2,0))</f>
        <v>Y</v>
      </c>
      <c r="D177" s="135">
        <f>INDEX('Master List'!$A$3:$AW$1063,MATCH('Print List'!$A177,Statement_No,0),MATCH('Print List'!D$2,'Master List'!$A$2:$AW$2,0))</f>
        <v>303.71666666666698</v>
      </c>
      <c r="E177" s="135">
        <f>INDEX('Master List'!$A$3:$AW$1063,MATCH('Print List'!$A177,Statement_No,0),MATCH('Print List'!E$2,'Master List'!$A$2:$AW$2,0))</f>
        <v>421.48</v>
      </c>
      <c r="F177" s="135" t="str">
        <f>INDEX('Master List'!$A$3:$AW$1063,MATCH('Print List'!$A177,Statement_No,0),MATCH('Print List'!F$2,'Master List'!$A$2:$AW$2,0))</f>
        <v>Yes</v>
      </c>
      <c r="G177" s="135" t="str">
        <f>INDEX('Master List'!$A$3:$AW$1063,MATCH('Print List'!$A177,Statement_No,0),MATCH('Print List'!G$2,'Master List'!$A$2:$AW$2,0))</f>
        <v>SACRAMENTO RIVER</v>
      </c>
      <c r="H177" s="135" t="str">
        <f>INDEX('Master List'!$A$3:$AW$1063,MATCH('Print List'!$A177,Statement_No,0),MATCH('Print List'!H$2,'Master List'!$A$2:$AW$2,0))</f>
        <v>Yolo</v>
      </c>
      <c r="I177" s="135" t="str">
        <f>INDEX('Master List'!$A$3:$AW$1063,MATCH('Print List'!$A177,Statement_No,0),MATCH('Print List'!I$2,'Master List'!$A$2:$AW$2,0))</f>
        <v>R1</v>
      </c>
      <c r="J177" s="135" t="str">
        <f>INDEX('Master List'!$A$3:$AW$1063,MATCH('Print List'!$A177,Statement_No,0),MATCH('Print List'!J$2,'Master List'!$A$2:$AW$2,0))</f>
        <v xml:space="preserve">This is a suspect case, as there are both multiple separations between parcels and the northernmost corner of the place of use is covered by a patent that is not riparian to the watershed. </v>
      </c>
      <c r="K177" s="135" t="str">
        <f>INDEX('Master List'!$A$3:$AW$1063,MATCH('Print List'!$A177,Statement_No,0),MATCH('Print List'!K$2,'Master List'!$A$2:$AW$2,0))</f>
        <v>Yes</v>
      </c>
      <c r="L177" s="135" t="str">
        <f>INDEX('Master List'!$A$3:$AW$1063,MATCH('Print List'!$A177,Statement_No,0),MATCH('Print List'!L$2,'Master List'!$A$2:$AW$2,0))</f>
        <v>N/A</v>
      </c>
      <c r="M177" s="135" t="str">
        <f>INDEX('Master List'!$A$3:$AW$1063,MATCH('Print List'!$A177,Statement_No,0),MATCH('Print List'!M$2,'Master List'!$A$2:$AW$2,0))</f>
        <v>P1</v>
      </c>
      <c r="N177" s="135" t="str">
        <f>INDEX('Master List'!$A$3:$AW$1063,MATCH('Print List'!$A177,Statement_No,0),MATCH('Print List'!N$2,'Master List'!$A$2:$AW$2,0))</f>
        <v>Claimant failed to submit Pre-1914 supporting documents; and riparian right is insufficient to constitute water use</v>
      </c>
      <c r="O177" s="135" t="str">
        <f>INDEX('Master List'!$A$3:$AW$1063,MATCH('Print List'!$A177,Statement_No,0),MATCH('Print List'!O$2,'Master List'!$A$2:$AW$2,0))</f>
        <v>North Delta Water Agency</v>
      </c>
      <c r="P177" s="135" t="str">
        <f>INDEX('Master List'!$A$3:$AW$1063,MATCH('Print List'!$A177,Statement_No,0),MATCH('Print List'!P$2,'Master List'!$A$2:$AW$2,0))</f>
        <v>R4</v>
      </c>
      <c r="Q177" s="135" t="str">
        <f>INDEX('Master List'!$A$3:$AW$1063,MATCH('Print List'!$A177,Statement_No,0),MATCH('Print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7" s="135" t="str">
        <f>INDEX('Master List'!$A$3:$AW$1063,MATCH('Print List'!$A177,Statement_No,0),MATCH('Print List'!R$2,'Master List'!$A$2:$AW$2,0))</f>
        <v>P4</v>
      </c>
      <c r="S177" s="135" t="str">
        <f>INDEX('Master List'!$A$3:$AW$1063,MATCH('Print List'!$A177,Statement_No,0),MATCH('Print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7" s="135" t="str">
        <f>INDEX('Master List'!$A$3:$AW$1063,MATCH('Print List'!$A177,Statement_No,0),MATCH('Print List'!T$2,'Master List'!$A$2:$AW$2,0))</f>
        <v>R4</v>
      </c>
      <c r="U177" s="135" t="str">
        <f>INDEX('Master List'!$A$3:$AW$1063,MATCH('Print List'!$A177,Statement_No,0),MATCH('Print List'!U$2,'Master List'!$A$2:$AW$2,0))</f>
        <v>P4</v>
      </c>
    </row>
    <row r="178" spans="1:21" s="16" customFormat="1" ht="240" x14ac:dyDescent="0.25">
      <c r="A178" s="140" t="s">
        <v>916</v>
      </c>
      <c r="B178" s="135" t="str">
        <f>INDEX('Master List'!$A$3:$AW$1063,MATCH('Print List'!$A178,Statement_No,0),MATCH('Print List'!B$2,'Master List'!$A$2:$AW$2,0))</f>
        <v>FRY FAMILY TRUST OF 1999</v>
      </c>
      <c r="C178" s="135" t="str">
        <f>INDEX('Master List'!$A$3:$AW$1063,MATCH('Print List'!$A178,Statement_No,0),MATCH('Print List'!C$2,'Master List'!$A$2:$AW$2,0))</f>
        <v>Y</v>
      </c>
      <c r="D178" s="135">
        <f>INDEX('Master List'!$A$3:$AW$1063,MATCH('Print List'!$A178,Statement_No,0),MATCH('Print List'!D$2,'Master List'!$A$2:$AW$2,0))</f>
        <v>2359.6566666666668</v>
      </c>
      <c r="E178" s="135">
        <f>INDEX('Master List'!$A$3:$AW$1063,MATCH('Print List'!$A178,Statement_No,0),MATCH('Print List'!E$2,'Master List'!$A$2:$AW$2,0))</f>
        <v>0</v>
      </c>
      <c r="F178" s="135" t="str">
        <f>INDEX('Master List'!$A$3:$AW$1063,MATCH('Print List'!$A178,Statement_No,0),MATCH('Print List'!F$2,'Master List'!$A$2:$AW$2,0))</f>
        <v>Yes</v>
      </c>
      <c r="G178" s="135" t="str">
        <f>INDEX('Master List'!$A$3:$AW$1063,MATCH('Print List'!$A178,Statement_No,0),MATCH('Print List'!G$2,'Master List'!$A$2:$AW$2,0))</f>
        <v>Dry Creek</v>
      </c>
      <c r="H178" s="135" t="str">
        <f>INDEX('Master List'!$A$3:$AW$1063,MATCH('Print List'!$A178,Statement_No,0),MATCH('Print List'!H$2,'Master List'!$A$2:$AW$2,0))</f>
        <v>San Joaquin</v>
      </c>
      <c r="I178" s="135" t="str">
        <f>INDEX('Master List'!$A$3:$AW$1063,MATCH('Print List'!$A178,Statement_No,0),MATCH('Print List'!I$2,'Master List'!$A$2:$AW$2,0))</f>
        <v>R2</v>
      </c>
      <c r="J178" s="135" t="str">
        <f>INDEX('Master List'!$A$3:$AW$1063,MATCH('Print List'!$A178,Statement_No,0),MATCH('Print List'!J$2,'Master List'!$A$2:$AW$2,0))</f>
        <v>POD is Riparian. However, quick investigation on ParcelQuest shows that the Owner owns a lot of land nearby, some of which is not Riparian.</v>
      </c>
      <c r="K178" s="135" t="str">
        <f>INDEX('Master List'!$A$3:$AW$1063,MATCH('Print List'!$A178,Statement_No,0),MATCH('Print List'!K$2,'Master List'!$A$2:$AW$2,0))</f>
        <v>Yes</v>
      </c>
      <c r="L178" s="135" t="str">
        <f>INDEX('Master List'!$A$3:$AW$1063,MATCH('Print List'!$A178,Statement_No,0),MATCH('Print List'!L$2,'Master List'!$A$2:$AW$2,0))</f>
        <v>N/A</v>
      </c>
      <c r="M178" s="135" t="str">
        <f>INDEX('Master List'!$A$3:$AW$1063,MATCH('Print List'!$A178,Statement_No,0),MATCH('Print List'!M$2,'Master List'!$A$2:$AW$2,0))</f>
        <v>P1</v>
      </c>
      <c r="N178" s="135" t="str">
        <f>INDEX('Master List'!$A$3:$AW$1063,MATCH('Print List'!$A178,Statement_No,0),MATCH('Print List'!N$2,'Master List'!$A$2:$AW$2,0))</f>
        <v>No documentation given</v>
      </c>
      <c r="O178" s="135" t="str">
        <f>INDEX('Master List'!$A$3:$AW$1063,MATCH('Print List'!$A178,Statement_No,0),MATCH('Print List'!O$2,'Master List'!$A$2:$AW$2,0))</f>
        <v>North Delta Water Agency</v>
      </c>
      <c r="P178" s="135" t="str">
        <f>INDEX('Master List'!$A$3:$AW$1063,MATCH('Print List'!$A178,Statement_No,0),MATCH('Print List'!P$2,'Master List'!$A$2:$AW$2,0))</f>
        <v>R4</v>
      </c>
      <c r="Q178" s="135" t="str">
        <f>INDEX('Master List'!$A$3:$AW$1063,MATCH('Print List'!$A178,Statement_No,0),MATCH('Print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8" s="135" t="str">
        <f>INDEX('Master List'!$A$3:$AW$1063,MATCH('Print List'!$A178,Statement_No,0),MATCH('Print List'!R$2,'Master List'!$A$2:$AW$2,0))</f>
        <v>P4</v>
      </c>
      <c r="S178" s="135" t="str">
        <f>INDEX('Master List'!$A$3:$AW$1063,MATCH('Print List'!$A178,Statement_No,0),MATCH('Print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8" s="135" t="str">
        <f>INDEX('Master List'!$A$3:$AW$1063,MATCH('Print List'!$A178,Statement_No,0),MATCH('Print List'!T$2,'Master List'!$A$2:$AW$2,0))</f>
        <v>R4</v>
      </c>
      <c r="U178" s="135" t="str">
        <f>INDEX('Master List'!$A$3:$AW$1063,MATCH('Print List'!$A178,Statement_No,0),MATCH('Print List'!U$2,'Master List'!$A$2:$AW$2,0))</f>
        <v>P4</v>
      </c>
    </row>
    <row r="179" spans="1:21" s="16" customFormat="1" ht="240" x14ac:dyDescent="0.25">
      <c r="A179" s="139" t="s">
        <v>923</v>
      </c>
      <c r="B179" s="135" t="str">
        <f>INDEX('Master List'!$A$3:$AW$1063,MATCH('Print List'!$A179,Statement_No,0),MATCH('Print List'!B$2,'Master List'!$A$2:$AW$2,0))</f>
        <v>ELLIOT FAMILY REVOCABLE TRUST</v>
      </c>
      <c r="C179" s="135" t="str">
        <f>INDEX('Master List'!$A$3:$AW$1063,MATCH('Print List'!$A179,Statement_No,0),MATCH('Print List'!C$2,'Master List'!$A$2:$AW$2,0))</f>
        <v>Y</v>
      </c>
      <c r="D179" s="135">
        <f>INDEX('Master List'!$A$3:$AW$1063,MATCH('Print List'!$A179,Statement_No,0),MATCH('Print List'!D$2,'Master List'!$A$2:$AW$2,0))</f>
        <v>1161.0966666666666</v>
      </c>
      <c r="E179" s="135">
        <f>INDEX('Master List'!$A$3:$AW$1063,MATCH('Print List'!$A179,Statement_No,0),MATCH('Print List'!E$2,'Master List'!$A$2:$AW$2,0))</f>
        <v>1146.7750000000001</v>
      </c>
      <c r="F179" s="135" t="str">
        <f>INDEX('Master List'!$A$3:$AW$1063,MATCH('Print List'!$A179,Statement_No,0),MATCH('Print List'!F$2,'Master List'!$A$2:$AW$2,0))</f>
        <v>Yes</v>
      </c>
      <c r="G179" s="135" t="str">
        <f>INDEX('Master List'!$A$3:$AW$1063,MATCH('Print List'!$A179,Statement_No,0),MATCH('Print List'!G$2,'Master List'!$A$2:$AW$2,0))</f>
        <v>Sacramento River</v>
      </c>
      <c r="H179" s="135" t="str">
        <f>INDEX('Master List'!$A$3:$AW$1063,MATCH('Print List'!$A179,Statement_No,0),MATCH('Print List'!H$2,'Master List'!$A$2:$AW$2,0))</f>
        <v>Sacramento</v>
      </c>
      <c r="I179" s="135" t="str">
        <f>INDEX('Master List'!$A$3:$AW$1063,MATCH('Print List'!$A179,Statement_No,0),MATCH('Print List'!I$2,'Master List'!$A$2:$AW$2,0))</f>
        <v>R3</v>
      </c>
      <c r="J179" s="135" t="str">
        <f>INDEX('Master List'!$A$3:$AW$1063,MATCH('Print List'!$A179,Statement_No,0),MATCH('Print List'!J$2,'Master List'!$A$2:$AW$2,0))</f>
        <v>POU/PODs are on Riparian Patents</v>
      </c>
      <c r="K179" s="135" t="str">
        <f>INDEX('Master List'!$A$3:$AW$1063,MATCH('Print List'!$A179,Statement_No,0),MATCH('Print List'!K$2,'Master List'!$A$2:$AW$2,0))</f>
        <v>Yes</v>
      </c>
      <c r="L179" s="135" t="str">
        <f>INDEX('Master List'!$A$3:$AW$1063,MATCH('Print List'!$A179,Statement_No,0),MATCH('Print List'!L$2,'Master List'!$A$2:$AW$2,0))</f>
        <v>N/A</v>
      </c>
      <c r="M179" s="135" t="str">
        <f>INDEX('Master List'!$A$3:$AW$1063,MATCH('Print List'!$A179,Statement_No,0),MATCH('Print List'!M$2,'Master List'!$A$2:$AW$2,0))</f>
        <v>P1</v>
      </c>
      <c r="N179" s="135" t="str">
        <f>INDEX('Master List'!$A$3:$AW$1063,MATCH('Print List'!$A179,Statement_No,0),MATCH('Print List'!N$2,'Master List'!$A$2:$AW$2,0))</f>
        <v>No documentation given</v>
      </c>
      <c r="O179" s="135" t="str">
        <f>INDEX('Master List'!$A$3:$AW$1063,MATCH('Print List'!$A179,Statement_No,0),MATCH('Print List'!O$2,'Master List'!$A$2:$AW$2,0))</f>
        <v>North Delta Water Agency</v>
      </c>
      <c r="P179" s="135" t="str">
        <f>INDEX('Master List'!$A$3:$AW$1063,MATCH('Print List'!$A179,Statement_No,0),MATCH('Print List'!P$2,'Master List'!$A$2:$AW$2,0))</f>
        <v>R4</v>
      </c>
      <c r="Q179" s="135" t="str">
        <f>INDEX('Master List'!$A$3:$AW$1063,MATCH('Print List'!$A179,Statement_No,0),MATCH('Print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79" s="135" t="str">
        <f>INDEX('Master List'!$A$3:$AW$1063,MATCH('Print List'!$A179,Statement_No,0),MATCH('Print List'!R$2,'Master List'!$A$2:$AW$2,0))</f>
        <v>P4</v>
      </c>
      <c r="S179" s="135" t="str">
        <f>INDEX('Master List'!$A$3:$AW$1063,MATCH('Print List'!$A179,Statement_No,0),MATCH('Print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79" s="135" t="str">
        <f>INDEX('Master List'!$A$3:$AW$1063,MATCH('Print List'!$A179,Statement_No,0),MATCH('Print List'!T$2,'Master List'!$A$2:$AW$2,0))</f>
        <v>R4</v>
      </c>
      <c r="U179" s="135" t="str">
        <f>INDEX('Master List'!$A$3:$AW$1063,MATCH('Print List'!$A179,Statement_No,0),MATCH('Print List'!U$2,'Master List'!$A$2:$AW$2,0))</f>
        <v>P4</v>
      </c>
    </row>
    <row r="180" spans="1:21" s="16" customFormat="1" ht="240" x14ac:dyDescent="0.25">
      <c r="A180" s="140" t="s">
        <v>928</v>
      </c>
      <c r="B180" s="135" t="str">
        <f>INDEX('Master List'!$A$3:$AW$1063,MATCH('Print List'!$A180,Statement_No,0),MATCH('Print List'!B$2,'Master List'!$A$2:$AW$2,0))</f>
        <v>JOY &amp; ROBERT AUGUSTO TRUST</v>
      </c>
      <c r="C180" s="135" t="str">
        <f>INDEX('Master List'!$A$3:$AW$1063,MATCH('Print List'!$A180,Statement_No,0),MATCH('Print List'!C$2,'Master List'!$A$2:$AW$2,0))</f>
        <v>Y</v>
      </c>
      <c r="D180" s="135">
        <f>INDEX('Master List'!$A$3:$AW$1063,MATCH('Print List'!$A180,Statement_No,0),MATCH('Print List'!D$2,'Master List'!$A$2:$AW$2,0))</f>
        <v>319.33333333333331</v>
      </c>
      <c r="E180" s="135">
        <f>INDEX('Master List'!$A$3:$AW$1063,MATCH('Print List'!$A180,Statement_No,0),MATCH('Print List'!E$2,'Master List'!$A$2:$AW$2,0))</f>
        <v>243.21</v>
      </c>
      <c r="F180" s="135" t="str">
        <f>INDEX('Master List'!$A$3:$AW$1063,MATCH('Print List'!$A180,Statement_No,0),MATCH('Print List'!F$2,'Master List'!$A$2:$AW$2,0))</f>
        <v>Yes</v>
      </c>
      <c r="G180" s="135" t="str">
        <f>INDEX('Master List'!$A$3:$AW$1063,MATCH('Print List'!$A180,Statement_No,0),MATCH('Print List'!G$2,'Master List'!$A$2:$AW$2,0))</f>
        <v>MINER SLOUGH</v>
      </c>
      <c r="H180" s="135" t="str">
        <f>INDEX('Master List'!$A$3:$AW$1063,MATCH('Print List'!$A180,Statement_No,0),MATCH('Print List'!H$2,'Master List'!$A$2:$AW$2,0))</f>
        <v>Solano</v>
      </c>
      <c r="I180" s="135" t="str">
        <f>INDEX('Master List'!$A$3:$AW$1063,MATCH('Print List'!$A180,Statement_No,0),MATCH('Print List'!I$2,'Master List'!$A$2:$AW$2,0))</f>
        <v>R1</v>
      </c>
      <c r="J180" s="135" t="str">
        <f>INDEX('Master List'!$A$3:$AW$1063,MATCH('Print List'!$A180,Statement_No,0),MATCH('Print List'!J$2,'Master List'!$A$2:$AW$2,0))</f>
        <v>POU is located within non-riparian patent.</v>
      </c>
      <c r="K180" s="135" t="str">
        <f>INDEX('Master List'!$A$3:$AW$1063,MATCH('Print List'!$A180,Statement_No,0),MATCH('Print List'!K$2,'Master List'!$A$2:$AW$2,0))</f>
        <v>No</v>
      </c>
      <c r="L180" s="135" t="str">
        <f>INDEX('Master List'!$A$3:$AW$1063,MATCH('Print List'!$A180,Statement_No,0),MATCH('Print List'!L$2,'Master List'!$A$2:$AW$2,0))</f>
        <v>N/A</v>
      </c>
      <c r="M180" s="135" t="str">
        <f>INDEX('Master List'!$A$3:$AW$1063,MATCH('Print List'!$A180,Statement_No,0),MATCH('Print List'!M$2,'Master List'!$A$2:$AW$2,0))</f>
        <v>N/A</v>
      </c>
      <c r="N180" s="135" t="str">
        <f>INDEX('Master List'!$A$3:$AW$1063,MATCH('Print List'!$A180,Statement_No,0),MATCH('Print List'!N$2,'Master List'!$A$2:$AW$2,0))</f>
        <v>N/A</v>
      </c>
      <c r="O180" s="135" t="str">
        <f>INDEX('Master List'!$A$3:$AW$1063,MATCH('Print List'!$A180,Statement_No,0),MATCH('Print List'!O$2,'Master List'!$A$2:$AW$2,0))</f>
        <v>North Delta Water Agency</v>
      </c>
      <c r="P180" s="135" t="str">
        <f>INDEX('Master List'!$A$3:$AW$1063,MATCH('Print List'!$A180,Statement_No,0),MATCH('Print List'!P$2,'Master List'!$A$2:$AW$2,0))</f>
        <v>R4</v>
      </c>
      <c r="Q180" s="135" t="str">
        <f>INDEX('Master List'!$A$3:$AW$1063,MATCH('Print List'!$A180,Statement_No,0),MATCH('Print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80" s="135" t="str">
        <f>INDEX('Master List'!$A$3:$AW$1063,MATCH('Print List'!$A180,Statement_No,0),MATCH('Print List'!R$2,'Master List'!$A$2:$AW$2,0))</f>
        <v>P4</v>
      </c>
      <c r="S180" s="135" t="str">
        <f>INDEX('Master List'!$A$3:$AW$1063,MATCH('Print List'!$A180,Statement_No,0),MATCH('Print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80" s="135" t="str">
        <f>INDEX('Master List'!$A$3:$AW$1063,MATCH('Print List'!$A180,Statement_No,0),MATCH('Print List'!T$2,'Master List'!$A$2:$AW$2,0))</f>
        <v>R4</v>
      </c>
      <c r="U180" s="135" t="str">
        <f>INDEX('Master List'!$A$3:$AW$1063,MATCH('Print List'!$A180,Statement_No,0),MATCH('Print List'!U$2,'Master List'!$A$2:$AW$2,0))</f>
        <v>P4</v>
      </c>
    </row>
    <row r="181" spans="1:21" s="16" customFormat="1" ht="30" x14ac:dyDescent="0.25">
      <c r="A181" s="135" t="s">
        <v>935</v>
      </c>
      <c r="B181" s="135" t="str">
        <f>INDEX('Master List'!$A$3:$AW$1063,MATCH('Print List'!$A181,Statement_No,0),MATCH('Print List'!B$2,'Master List'!$A$2:$AW$2,0))</f>
        <v>EVERETT LUIZ &amp; SONS DAIRY</v>
      </c>
      <c r="C181" s="135" t="str">
        <f>INDEX('Master List'!$A$3:$AW$1063,MATCH('Print List'!$A181,Statement_No,0),MATCH('Print List'!C$2,'Master List'!$A$2:$AW$2,0))</f>
        <v>Y</v>
      </c>
      <c r="D181" s="135">
        <f>INDEX('Master List'!$A$3:$AW$1063,MATCH('Print List'!$A181,Statement_No,0),MATCH('Print List'!D$2,'Master List'!$A$2:$AW$2,0))</f>
        <v>418.61</v>
      </c>
      <c r="E181" s="135">
        <f>INDEX('Master List'!$A$3:$AW$1063,MATCH('Print List'!$A181,Statement_No,0),MATCH('Print List'!E$2,'Master List'!$A$2:$AW$2,0))</f>
        <v>753.71</v>
      </c>
      <c r="F181" s="135" t="str">
        <f>INDEX('Master List'!$A$3:$AW$1063,MATCH('Print List'!$A181,Statement_No,0),MATCH('Print List'!F$2,'Master List'!$A$2:$AW$2,0))</f>
        <v>Yes</v>
      </c>
      <c r="G181" s="135" t="str">
        <f>INDEX('Master List'!$A$3:$AW$1063,MATCH('Print List'!$A181,Statement_No,0),MATCH('Print List'!G$2,'Master List'!$A$2:$AW$2,0))</f>
        <v>SYCMORE SLOUGH</v>
      </c>
      <c r="H181" s="135" t="str">
        <f>INDEX('Master List'!$A$3:$AW$1063,MATCH('Print List'!$A181,Statement_No,0),MATCH('Print List'!H$2,'Master List'!$A$2:$AW$2,0))</f>
        <v>San Joaquin</v>
      </c>
      <c r="I181" s="135" t="str">
        <f>INDEX('Master List'!$A$3:$AW$1063,MATCH('Print List'!$A181,Statement_No,0),MATCH('Print List'!I$2,'Master List'!$A$2:$AW$2,0))</f>
        <v>R1</v>
      </c>
      <c r="J181" s="135" t="str">
        <f>INDEX('Master List'!$A$3:$AW$1063,MATCH('Print List'!$A181,Statement_No,0),MATCH('Print List'!J$2,'Master List'!$A$2:$AW$2,0))</f>
        <v>Some APNs are not Riparian to water source</v>
      </c>
      <c r="K181" s="135" t="str">
        <f>INDEX('Master List'!$A$3:$AW$1063,MATCH('Print List'!$A181,Statement_No,0),MATCH('Print List'!K$2,'Master List'!$A$2:$AW$2,0))</f>
        <v>No</v>
      </c>
      <c r="L181" s="135" t="str">
        <f>INDEX('Master List'!$A$3:$AW$1063,MATCH('Print List'!$A181,Statement_No,0),MATCH('Print List'!L$2,'Master List'!$A$2:$AW$2,0))</f>
        <v>N/A</v>
      </c>
      <c r="M181" s="135" t="str">
        <f>INDEX('Master List'!$A$3:$AW$1063,MATCH('Print List'!$A181,Statement_No,0),MATCH('Print List'!M$2,'Master List'!$A$2:$AW$2,0))</f>
        <v>N/A</v>
      </c>
      <c r="N181" s="135" t="str">
        <f>INDEX('Master List'!$A$3:$AW$1063,MATCH('Print List'!$A181,Statement_No,0),MATCH('Print List'!N$2,'Master List'!$A$2:$AW$2,0))</f>
        <v>N/A</v>
      </c>
      <c r="O181" s="135">
        <f>INDEX('Master List'!$A$3:$AW$1063,MATCH('Print List'!$A181,Statement_No,0),MATCH('Print List'!O$2,'Master List'!$A$2:$AW$2,0))</f>
        <v>0</v>
      </c>
      <c r="P181" s="135">
        <f>INDEX('Master List'!$A$3:$AW$1063,MATCH('Print List'!$A181,Statement_No,0),MATCH('Print List'!P$2,'Master List'!$A$2:$AW$2,0))</f>
        <v>0</v>
      </c>
      <c r="Q181" s="135">
        <f>INDEX('Master List'!$A$3:$AW$1063,MATCH('Print List'!$A181,Statement_No,0),MATCH('Print List'!Q$2,'Master List'!$A$2:$AW$2,0))</f>
        <v>0</v>
      </c>
      <c r="R181" s="135">
        <f>INDEX('Master List'!$A$3:$AW$1063,MATCH('Print List'!$A181,Statement_No,0),MATCH('Print List'!R$2,'Master List'!$A$2:$AW$2,0))</f>
        <v>0</v>
      </c>
      <c r="S181" s="135">
        <f>INDEX('Master List'!$A$3:$AW$1063,MATCH('Print List'!$A181,Statement_No,0),MATCH('Print List'!S$2,'Master List'!$A$2:$AW$2,0))</f>
        <v>0</v>
      </c>
      <c r="T181" s="135" t="str">
        <f>INDEX('Master List'!$A$3:$AW$1063,MATCH('Print List'!$A181,Statement_No,0),MATCH('Print List'!T$2,'Master List'!$A$2:$AW$2,0))</f>
        <v>R1</v>
      </c>
      <c r="U181" s="135" t="str">
        <f>INDEX('Master List'!$A$3:$AW$1063,MATCH('Print List'!$A181,Statement_No,0),MATCH('Print List'!U$2,'Master List'!$A$2:$AW$2,0))</f>
        <v>N/A</v>
      </c>
    </row>
    <row r="182" spans="1:21" s="16" customFormat="1" x14ac:dyDescent="0.25">
      <c r="A182" s="141" t="s">
        <v>940</v>
      </c>
      <c r="B182" s="135" t="str">
        <f>INDEX('Master List'!$A$3:$AW$1063,MATCH('Print List'!$A182,Statement_No,0),MATCH('Print List'!B$2,'Master List'!$A$2:$AW$2,0))</f>
        <v>FRANK LAMB</v>
      </c>
      <c r="C182" s="135" t="str">
        <f>INDEX('Master List'!$A$3:$AW$1063,MATCH('Print List'!$A182,Statement_No,0),MATCH('Print List'!C$2,'Master List'!$A$2:$AW$2,0))</f>
        <v>Y</v>
      </c>
      <c r="D182" s="135">
        <f>INDEX('Master List'!$A$3:$AW$1063,MATCH('Print List'!$A182,Statement_No,0),MATCH('Print List'!D$2,'Master List'!$A$2:$AW$2,0))</f>
        <v>3378</v>
      </c>
      <c r="E182" s="135">
        <f>INDEX('Master List'!$A$3:$AW$1063,MATCH('Print List'!$A182,Statement_No,0),MATCH('Print List'!E$2,'Master List'!$A$2:$AW$2,0))</f>
        <v>3169.41</v>
      </c>
      <c r="F182" s="135" t="str">
        <f>INDEX('Master List'!$A$3:$AW$1063,MATCH('Print List'!$A182,Statement_No,0),MATCH('Print List'!F$2,'Master List'!$A$2:$AW$2,0))</f>
        <v>Yes</v>
      </c>
      <c r="G182" s="135" t="str">
        <f>INDEX('Master List'!$A$3:$AW$1063,MATCH('Print List'!$A182,Statement_No,0),MATCH('Print List'!G$2,'Master List'!$A$2:$AW$2,0))</f>
        <v>Middle River</v>
      </c>
      <c r="H182" s="135" t="str">
        <f>INDEX('Master List'!$A$3:$AW$1063,MATCH('Print List'!$A182,Statement_No,0),MATCH('Print List'!H$2,'Master List'!$A$2:$AW$2,0))</f>
        <v>San Joaquin</v>
      </c>
      <c r="I182" s="135" t="str">
        <f>INDEX('Master List'!$A$3:$AW$1063,MATCH('Print List'!$A182,Statement_No,0),MATCH('Print List'!I$2,'Master List'!$A$2:$AW$2,0))</f>
        <v>R3</v>
      </c>
      <c r="J182" s="135" t="str">
        <f>INDEX('Master List'!$A$3:$AW$1063,MATCH('Print List'!$A182,Statement_No,0),MATCH('Print List'!J$2,'Master List'!$A$2:$AW$2,0))</f>
        <v>APN/POU lie on a Riparian Patent</v>
      </c>
      <c r="K182" s="135" t="str">
        <f>INDEX('Master List'!$A$3:$AW$1063,MATCH('Print List'!$A182,Statement_No,0),MATCH('Print List'!K$2,'Master List'!$A$2:$AW$2,0))</f>
        <v>Yes</v>
      </c>
      <c r="L182" s="135" t="str">
        <f>INDEX('Master List'!$A$3:$AW$1063,MATCH('Print List'!$A182,Statement_No,0),MATCH('Print List'!L$2,'Master List'!$A$2:$AW$2,0))</f>
        <v>N/A</v>
      </c>
      <c r="M182" s="135" t="str">
        <f>INDEX('Master List'!$A$3:$AW$1063,MATCH('Print List'!$A182,Statement_No,0),MATCH('Print List'!M$2,'Master List'!$A$2:$AW$2,0))</f>
        <v>P1</v>
      </c>
      <c r="N182" s="135" t="str">
        <f>INDEX('Master List'!$A$3:$AW$1063,MATCH('Print List'!$A182,Statement_No,0),MATCH('Print List'!N$2,'Master List'!$A$2:$AW$2,0))</f>
        <v>No documentation given</v>
      </c>
      <c r="O182" s="135">
        <f>INDEX('Master List'!$A$3:$AW$1063,MATCH('Print List'!$A182,Statement_No,0),MATCH('Print List'!O$2,'Master List'!$A$2:$AW$2,0))</f>
        <v>0</v>
      </c>
      <c r="P182" s="135">
        <f>INDEX('Master List'!$A$3:$AW$1063,MATCH('Print List'!$A182,Statement_No,0),MATCH('Print List'!P$2,'Master List'!$A$2:$AW$2,0))</f>
        <v>0</v>
      </c>
      <c r="Q182" s="135">
        <f>INDEX('Master List'!$A$3:$AW$1063,MATCH('Print List'!$A182,Statement_No,0),MATCH('Print List'!Q$2,'Master List'!$A$2:$AW$2,0))</f>
        <v>0</v>
      </c>
      <c r="R182" s="135">
        <f>INDEX('Master List'!$A$3:$AW$1063,MATCH('Print List'!$A182,Statement_No,0),MATCH('Print List'!R$2,'Master List'!$A$2:$AW$2,0))</f>
        <v>0</v>
      </c>
      <c r="S182" s="135">
        <f>INDEX('Master List'!$A$3:$AW$1063,MATCH('Print List'!$A182,Statement_No,0),MATCH('Print List'!S$2,'Master List'!$A$2:$AW$2,0))</f>
        <v>0</v>
      </c>
      <c r="T182" s="135" t="str">
        <f>INDEX('Master List'!$A$3:$AW$1063,MATCH('Print List'!$A182,Statement_No,0),MATCH('Print List'!T$2,'Master List'!$A$2:$AW$2,0))</f>
        <v>R3</v>
      </c>
      <c r="U182" s="135" t="str">
        <f>INDEX('Master List'!$A$3:$AW$1063,MATCH('Print List'!$A182,Statement_No,0),MATCH('Print List'!U$2,'Master List'!$A$2:$AW$2,0))</f>
        <v>P1</v>
      </c>
    </row>
    <row r="183" spans="1:21" s="16" customFormat="1" ht="45" x14ac:dyDescent="0.25">
      <c r="A183" s="139" t="s">
        <v>945</v>
      </c>
      <c r="B183" s="135" t="str">
        <f>INDEX('Master List'!$A$3:$AW$1063,MATCH('Print List'!$A183,Statement_No,0),MATCH('Print List'!B$2,'Master List'!$A$2:$AW$2,0))</f>
        <v>JAMES S CODDINGTON</v>
      </c>
      <c r="C183" s="135" t="str">
        <f>INDEX('Master List'!$A$3:$AW$1063,MATCH('Print List'!$A183,Statement_No,0),MATCH('Print List'!C$2,'Master List'!$A$2:$AW$2,0))</f>
        <v>N</v>
      </c>
      <c r="D183" s="135">
        <f>INDEX('Master List'!$A$3:$AW$1063,MATCH('Print List'!$A183,Statement_No,0),MATCH('Print List'!D$2,'Master List'!$A$2:$AW$2,0))</f>
        <v>5244</v>
      </c>
      <c r="E183" s="135">
        <f>INDEX('Master List'!$A$3:$AW$1063,MATCH('Print List'!$A183,Statement_No,0),MATCH('Print List'!E$2,'Master List'!$A$2:$AW$2,0))</f>
        <v>0</v>
      </c>
      <c r="F183" s="135" t="str">
        <f>INDEX('Master List'!$A$3:$AW$1063,MATCH('Print List'!$A183,Statement_No,0),MATCH('Print List'!F$2,'Master List'!$A$2:$AW$2,0))</f>
        <v>Yes</v>
      </c>
      <c r="G183" s="135" t="str">
        <f>INDEX('Master List'!$A$3:$AW$1063,MATCH('Print List'!$A183,Statement_No,0),MATCH('Print List'!G$2,'Master List'!$A$2:$AW$2,0))</f>
        <v>San Joaquin River</v>
      </c>
      <c r="H183" s="135" t="str">
        <f>INDEX('Master List'!$A$3:$AW$1063,MATCH('Print List'!$A183,Statement_No,0),MATCH('Print List'!H$2,'Master List'!$A$2:$AW$2,0))</f>
        <v>Stanislaus</v>
      </c>
      <c r="I183" s="135" t="str">
        <f>INDEX('Master List'!$A$3:$AW$1063,MATCH('Print List'!$A183,Statement_No,0),MATCH('Print List'!I$2,'Master List'!$A$2:$AW$2,0))</f>
        <v>R3</v>
      </c>
      <c r="J183" s="135" t="str">
        <f>INDEX('Master List'!$A$3:$AW$1063,MATCH('Print List'!$A183,Statement_No,0),MATCH('Print List'!J$2,'Master List'!$A$2:$AW$2,0))</f>
        <v>APN/POU lie on a Riparian Patent. However, would be beneficial to find the Deed of the property and determine legitimacy.</v>
      </c>
      <c r="K183" s="135" t="str">
        <f>INDEX('Master List'!$A$3:$AW$1063,MATCH('Print List'!$A183,Statement_No,0),MATCH('Print List'!K$2,'Master List'!$A$2:$AW$2,0))</f>
        <v>Yes</v>
      </c>
      <c r="L183" s="135" t="str">
        <f>INDEX('Master List'!$A$3:$AW$1063,MATCH('Print List'!$A183,Statement_No,0),MATCH('Print List'!L$2,'Master List'!$A$2:$AW$2,0))</f>
        <v>N/A</v>
      </c>
      <c r="M183" s="135" t="str">
        <f>INDEX('Master List'!$A$3:$AW$1063,MATCH('Print List'!$A183,Statement_No,0),MATCH('Print List'!M$2,'Master List'!$A$2:$AW$2,0))</f>
        <v>P1</v>
      </c>
      <c r="N183" s="135" t="str">
        <f>INDEX('Master List'!$A$3:$AW$1063,MATCH('Print List'!$A183,Statement_No,0),MATCH('Print List'!N$2,'Master List'!$A$2:$AW$2,0))</f>
        <v>Claimant failed to submit Pre-1914 supporting documents; and riparian right is insufficient to constitute water use</v>
      </c>
      <c r="O183" s="135">
        <f>INDEX('Master List'!$A$3:$AW$1063,MATCH('Print List'!$A183,Statement_No,0),MATCH('Print List'!O$2,'Master List'!$A$2:$AW$2,0))</f>
        <v>0</v>
      </c>
      <c r="P183" s="135">
        <f>INDEX('Master List'!$A$3:$AW$1063,MATCH('Print List'!$A183,Statement_No,0),MATCH('Print List'!P$2,'Master List'!$A$2:$AW$2,0))</f>
        <v>0</v>
      </c>
      <c r="Q183" s="135">
        <f>INDEX('Master List'!$A$3:$AW$1063,MATCH('Print List'!$A183,Statement_No,0),MATCH('Print List'!Q$2,'Master List'!$A$2:$AW$2,0))</f>
        <v>0</v>
      </c>
      <c r="R183" s="135">
        <f>INDEX('Master List'!$A$3:$AW$1063,MATCH('Print List'!$A183,Statement_No,0),MATCH('Print List'!R$2,'Master List'!$A$2:$AW$2,0))</f>
        <v>0</v>
      </c>
      <c r="S183" s="135">
        <f>INDEX('Master List'!$A$3:$AW$1063,MATCH('Print List'!$A183,Statement_No,0),MATCH('Print List'!S$2,'Master List'!$A$2:$AW$2,0))</f>
        <v>0</v>
      </c>
      <c r="T183" s="135" t="str">
        <f>INDEX('Master List'!$A$3:$AW$1063,MATCH('Print List'!$A183,Statement_No,0),MATCH('Print List'!T$2,'Master List'!$A$2:$AW$2,0))</f>
        <v>R3</v>
      </c>
      <c r="U183" s="135" t="str">
        <f>INDEX('Master List'!$A$3:$AW$1063,MATCH('Print List'!$A183,Statement_No,0),MATCH('Print List'!U$2,'Master List'!$A$2:$AW$2,0))</f>
        <v>P1</v>
      </c>
    </row>
    <row r="184" spans="1:21" s="16" customFormat="1" ht="45" x14ac:dyDescent="0.25">
      <c r="A184" s="139" t="s">
        <v>951</v>
      </c>
      <c r="B184" s="135" t="str">
        <f>INDEX('Master List'!$A$3:$AW$1063,MATCH('Print List'!$A184,Statement_No,0),MATCH('Print List'!B$2,'Master List'!$A$2:$AW$2,0))</f>
        <v>TRINITY CAPITAL DEVELOPMENT LLC</v>
      </c>
      <c r="C184" s="135" t="str">
        <f>INDEX('Master List'!$A$3:$AW$1063,MATCH('Print List'!$A184,Statement_No,0),MATCH('Print List'!C$2,'Master List'!$A$2:$AW$2,0))</f>
        <v>Y</v>
      </c>
      <c r="D184" s="135">
        <f>INDEX('Master List'!$A$3:$AW$1063,MATCH('Print List'!$A184,Statement_No,0),MATCH('Print List'!D$2,'Master List'!$A$2:$AW$2,0))</f>
        <v>380.88</v>
      </c>
      <c r="E184" s="135">
        <f>INDEX('Master List'!$A$3:$AW$1063,MATCH('Print List'!$A184,Statement_No,0),MATCH('Print List'!E$2,'Master List'!$A$2:$AW$2,0))</f>
        <v>0</v>
      </c>
      <c r="F184" s="135" t="str">
        <f>INDEX('Master List'!$A$3:$AW$1063,MATCH('Print List'!$A184,Statement_No,0),MATCH('Print List'!F$2,'Master List'!$A$2:$AW$2,0))</f>
        <v>Yes</v>
      </c>
      <c r="G184" s="135" t="str">
        <f>INDEX('Master List'!$A$3:$AW$1063,MATCH('Print List'!$A184,Statement_No,0),MATCH('Print List'!G$2,'Master List'!$A$2:$AW$2,0))</f>
        <v>Telephone Cut</v>
      </c>
      <c r="H184" s="135" t="str">
        <f>INDEX('Master List'!$A$3:$AW$1063,MATCH('Print List'!$A184,Statement_No,0),MATCH('Print List'!H$2,'Master List'!$A$2:$AW$2,0))</f>
        <v>San Joaquin</v>
      </c>
      <c r="I184" s="135" t="str">
        <f>INDEX('Master List'!$A$3:$AW$1063,MATCH('Print List'!$A184,Statement_No,0),MATCH('Print List'!I$2,'Master List'!$A$2:$AW$2,0))</f>
        <v>R3</v>
      </c>
      <c r="J184" s="135" t="str">
        <f>INDEX('Master List'!$A$3:$AW$1063,MATCH('Print List'!$A184,Statement_No,0),MATCH('Print List'!J$2,'Master List'!$A$2:$AW$2,0))</f>
        <v>POU looks to be on patents that line the watercourse.</v>
      </c>
      <c r="K184" s="135" t="str">
        <f>INDEX('Master List'!$A$3:$AW$1063,MATCH('Print List'!$A184,Statement_No,0),MATCH('Print List'!K$2,'Master List'!$A$2:$AW$2,0))</f>
        <v>Yes</v>
      </c>
      <c r="L184" s="135" t="str">
        <f>INDEX('Master List'!$A$3:$AW$1063,MATCH('Print List'!$A184,Statement_No,0),MATCH('Print List'!L$2,'Master List'!$A$2:$AW$2,0))</f>
        <v>N/A</v>
      </c>
      <c r="M184" s="135" t="str">
        <f>INDEX('Master List'!$A$3:$AW$1063,MATCH('Print List'!$A184,Statement_No,0),MATCH('Print List'!M$2,'Master List'!$A$2:$AW$2,0))</f>
        <v>P1</v>
      </c>
      <c r="N184" s="135" t="str">
        <f>INDEX('Master List'!$A$3:$AW$1063,MATCH('Print List'!$A184,Statement_No,0),MATCH('Print List'!N$2,'Master List'!$A$2:$AW$2,0))</f>
        <v>Documentation is needed.</v>
      </c>
      <c r="O184" s="135">
        <f>INDEX('Master List'!$A$3:$AW$1063,MATCH('Print List'!$A184,Statement_No,0),MATCH('Print List'!O$2,'Master List'!$A$2:$AW$2,0))</f>
        <v>0</v>
      </c>
      <c r="P184" s="135">
        <f>INDEX('Master List'!$A$3:$AW$1063,MATCH('Print List'!$A184,Statement_No,0),MATCH('Print List'!P$2,'Master List'!$A$2:$AW$2,0))</f>
        <v>0</v>
      </c>
      <c r="Q184" s="135">
        <f>INDEX('Master List'!$A$3:$AW$1063,MATCH('Print List'!$A184,Statement_No,0),MATCH('Print List'!Q$2,'Master List'!$A$2:$AW$2,0))</f>
        <v>0</v>
      </c>
      <c r="R184" s="135">
        <f>INDEX('Master List'!$A$3:$AW$1063,MATCH('Print List'!$A184,Statement_No,0),MATCH('Print List'!R$2,'Master List'!$A$2:$AW$2,0))</f>
        <v>0</v>
      </c>
      <c r="S184" s="135">
        <f>INDEX('Master List'!$A$3:$AW$1063,MATCH('Print List'!$A184,Statement_No,0),MATCH('Print List'!S$2,'Master List'!$A$2:$AW$2,0))</f>
        <v>0</v>
      </c>
      <c r="T184" s="135" t="str">
        <f>INDEX('Master List'!$A$3:$AW$1063,MATCH('Print List'!$A184,Statement_No,0),MATCH('Print List'!T$2,'Master List'!$A$2:$AW$2,0))</f>
        <v>R3</v>
      </c>
      <c r="U184" s="135" t="str">
        <f>INDEX('Master List'!$A$3:$AW$1063,MATCH('Print List'!$A184,Statement_No,0),MATCH('Print List'!U$2,'Master List'!$A$2:$AW$2,0))</f>
        <v>P1</v>
      </c>
    </row>
    <row r="185" spans="1:21" s="16" customFormat="1" ht="240" x14ac:dyDescent="0.25">
      <c r="A185" s="139" t="s">
        <v>958</v>
      </c>
      <c r="B185" s="135" t="str">
        <f>INDEX('Master List'!$A$3:$AW$1063,MATCH('Print List'!$A185,Statement_No,0),MATCH('Print List'!B$2,'Master List'!$A$2:$AW$2,0))</f>
        <v>FRANKIE SPINELLA</v>
      </c>
      <c r="C185" s="135" t="str">
        <f>INDEX('Master List'!$A$3:$AW$1063,MATCH('Print List'!$A185,Statement_No,0),MATCH('Print List'!C$2,'Master List'!$A$2:$AW$2,0))</f>
        <v>Y</v>
      </c>
      <c r="D185" s="135">
        <f>INDEX('Master List'!$A$3:$AW$1063,MATCH('Print List'!$A185,Statement_No,0),MATCH('Print List'!D$2,'Master List'!$A$2:$AW$2,0))</f>
        <v>424.92285737960106</v>
      </c>
      <c r="E185" s="135">
        <f>INDEX('Master List'!$A$3:$AW$1063,MATCH('Print List'!$A185,Statement_No,0),MATCH('Print List'!E$2,'Master List'!$A$2:$AW$2,0))</f>
        <v>5.9839000000000002</v>
      </c>
      <c r="F185" s="135" t="str">
        <f>INDEX('Master List'!$A$3:$AW$1063,MATCH('Print List'!$A185,Statement_No,0),MATCH('Print List'!F$2,'Master List'!$A$2:$AW$2,0))</f>
        <v>No</v>
      </c>
      <c r="G185" s="135" t="str">
        <f>INDEX('Master List'!$A$3:$AW$1063,MATCH('Print List'!$A185,Statement_No,0),MATCH('Print List'!G$2,'Master List'!$A$2:$AW$2,0))</f>
        <v>SACRAMENTO RIVER</v>
      </c>
      <c r="H185" s="135" t="str">
        <f>INDEX('Master List'!$A$3:$AW$1063,MATCH('Print List'!$A185,Statement_No,0),MATCH('Print List'!H$2,'Master List'!$A$2:$AW$2,0))</f>
        <v>Yolo</v>
      </c>
      <c r="I185" s="135" t="str">
        <f>INDEX('Master List'!$A$3:$AW$1063,MATCH('Print List'!$A185,Statement_No,0),MATCH('Print List'!I$2,'Master List'!$A$2:$AW$2,0))</f>
        <v>N/A</v>
      </c>
      <c r="J185" s="135">
        <f>INDEX('Master List'!$A$3:$AW$1063,MATCH('Print List'!$A185,Statement_No,0),MATCH('Print List'!J$2,'Master List'!$A$2:$AW$2,0))</f>
        <v>0</v>
      </c>
      <c r="K185" s="135" t="str">
        <f>INDEX('Master List'!$A$3:$AW$1063,MATCH('Print List'!$A185,Statement_No,0),MATCH('Print List'!K$2,'Master List'!$A$2:$AW$2,0))</f>
        <v>Yes</v>
      </c>
      <c r="L185" s="135" t="str">
        <f>INDEX('Master List'!$A$3:$AW$1063,MATCH('Print List'!$A185,Statement_No,0),MATCH('Print List'!L$2,'Master List'!$A$2:$AW$2,0))</f>
        <v>N/A</v>
      </c>
      <c r="M185" s="135" t="str">
        <f>INDEX('Master List'!$A$3:$AW$1063,MATCH('Print List'!$A185,Statement_No,0),MATCH('Print List'!M$2,'Master List'!$A$2:$AW$2,0))</f>
        <v>P1</v>
      </c>
      <c r="N185" s="135" t="str">
        <f>INDEX('Master List'!$A$3:$AW$1063,MATCH('Print List'!$A185,Statement_No,0),MATCH('Print List'!N$2,'Master List'!$A$2:$AW$2,0))</f>
        <v>No supporting document for Pre-1914 right was submitted. Need more info.</v>
      </c>
      <c r="O185" s="135" t="str">
        <f>INDEX('Master List'!$A$3:$AW$1063,MATCH('Print List'!$A185,Statement_No,0),MATCH('Print List'!O$2,'Master List'!$A$2:$AW$2,0))</f>
        <v>North Delta Water Agency</v>
      </c>
      <c r="P185" s="135" t="str">
        <f>INDEX('Master List'!$A$3:$AW$1063,MATCH('Print List'!$A185,Statement_No,0),MATCH('Print List'!P$2,'Master List'!$A$2:$AW$2,0))</f>
        <v>R4</v>
      </c>
      <c r="Q185" s="135" t="str">
        <f>INDEX('Master List'!$A$3:$AW$1063,MATCH('Print List'!$A185,Statement_No,0),MATCH('Print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85" s="135" t="str">
        <f>INDEX('Master List'!$A$3:$AW$1063,MATCH('Print List'!$A185,Statement_No,0),MATCH('Print List'!R$2,'Master List'!$A$2:$AW$2,0))</f>
        <v>P4</v>
      </c>
      <c r="S185" s="135" t="str">
        <f>INDEX('Master List'!$A$3:$AW$1063,MATCH('Print List'!$A185,Statement_No,0),MATCH('Print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85" s="135" t="str">
        <f>INDEX('Master List'!$A$3:$AW$1063,MATCH('Print List'!$A185,Statement_No,0),MATCH('Print List'!T$2,'Master List'!$A$2:$AW$2,0))</f>
        <v>R4</v>
      </c>
      <c r="U185" s="135" t="str">
        <f>INDEX('Master List'!$A$3:$AW$1063,MATCH('Print List'!$A185,Statement_No,0),MATCH('Print List'!U$2,'Master List'!$A$2:$AW$2,0))</f>
        <v>P4</v>
      </c>
    </row>
    <row r="186" spans="1:21" s="16" customFormat="1" ht="45" x14ac:dyDescent="0.25">
      <c r="A186" s="140" t="s">
        <v>962</v>
      </c>
      <c r="B186" s="135" t="str">
        <f>INDEX('Master List'!$A$3:$AW$1063,MATCH('Print List'!$A186,Statement_No,0),MATCH('Print List'!B$2,'Master List'!$A$2:$AW$2,0))</f>
        <v>FILDIN DEVELOPMENT COMPANY</v>
      </c>
      <c r="C186" s="135" t="str">
        <f>INDEX('Master List'!$A$3:$AW$1063,MATCH('Print List'!$A186,Statement_No,0),MATCH('Print List'!C$2,'Master List'!$A$2:$AW$2,0))</f>
        <v>Y</v>
      </c>
      <c r="D186" s="135">
        <f>INDEX('Master List'!$A$3:$AW$1063,MATCH('Print List'!$A186,Statement_No,0),MATCH('Print List'!D$2,'Master List'!$A$2:$AW$2,0))</f>
        <v>563.68000000000006</v>
      </c>
      <c r="E186" s="135">
        <f>INDEX('Master List'!$A$3:$AW$1063,MATCH('Print List'!$A186,Statement_No,0),MATCH('Print List'!E$2,'Master List'!$A$2:$AW$2,0))</f>
        <v>592.9</v>
      </c>
      <c r="F186" s="135" t="str">
        <f>INDEX('Master List'!$A$3:$AW$1063,MATCH('Print List'!$A186,Statement_No,0),MATCH('Print List'!F$2,'Master List'!$A$2:$AW$2,0))</f>
        <v>Yes</v>
      </c>
      <c r="G186" s="135" t="str">
        <f>INDEX('Master List'!$A$3:$AW$1063,MATCH('Print List'!$A186,Statement_No,0),MATCH('Print List'!G$2,'Master List'!$A$2:$AW$2,0))</f>
        <v>Little Connection Slough</v>
      </c>
      <c r="H186" s="135" t="str">
        <f>INDEX('Master List'!$A$3:$AW$1063,MATCH('Print List'!$A186,Statement_No,0),MATCH('Print List'!H$2,'Master List'!$A$2:$AW$2,0))</f>
        <v>San Joaquin</v>
      </c>
      <c r="I186" s="135" t="str">
        <f>INDEX('Master List'!$A$3:$AW$1063,MATCH('Print List'!$A186,Statement_No,0),MATCH('Print List'!I$2,'Master List'!$A$2:$AW$2,0))</f>
        <v>R2</v>
      </c>
      <c r="J186" s="135" t="str">
        <f>INDEX('Master List'!$A$3:$AW$1063,MATCH('Print List'!$A186,Statement_No,0),MATCH('Print List'!J$2,'Master List'!$A$2:$AW$2,0))</f>
        <v>Slough did not exist at time of Patents. More information is needed.</v>
      </c>
      <c r="K186" s="135" t="str">
        <f>INDEX('Master List'!$A$3:$AW$1063,MATCH('Print List'!$A186,Statement_No,0),MATCH('Print List'!K$2,'Master List'!$A$2:$AW$2,0))</f>
        <v>Yes</v>
      </c>
      <c r="L186" s="135" t="str">
        <f>INDEX('Master List'!$A$3:$AW$1063,MATCH('Print List'!$A186,Statement_No,0),MATCH('Print List'!L$2,'Master List'!$A$2:$AW$2,0))</f>
        <v>N/A</v>
      </c>
      <c r="M186" s="135" t="str">
        <f>INDEX('Master List'!$A$3:$AW$1063,MATCH('Print List'!$A186,Statement_No,0),MATCH('Print List'!M$2,'Master List'!$A$2:$AW$2,0))</f>
        <v>P1</v>
      </c>
      <c r="N186" s="135" t="str">
        <f>INDEX('Master List'!$A$3:$AW$1063,MATCH('Print List'!$A186,Statement_No,0),MATCH('Print List'!N$2,'Master List'!$A$2:$AW$2,0))</f>
        <v>More information is needed.</v>
      </c>
      <c r="O186" s="135">
        <f>INDEX('Master List'!$A$3:$AW$1063,MATCH('Print List'!$A186,Statement_No,0),MATCH('Print List'!O$2,'Master List'!$A$2:$AW$2,0))</f>
        <v>0</v>
      </c>
      <c r="P186" s="135">
        <f>INDEX('Master List'!$A$3:$AW$1063,MATCH('Print List'!$A186,Statement_No,0),MATCH('Print List'!P$2,'Master List'!$A$2:$AW$2,0))</f>
        <v>0</v>
      </c>
      <c r="Q186" s="135">
        <f>INDEX('Master List'!$A$3:$AW$1063,MATCH('Print List'!$A186,Statement_No,0),MATCH('Print List'!Q$2,'Master List'!$A$2:$AW$2,0))</f>
        <v>0</v>
      </c>
      <c r="R186" s="135">
        <f>INDEX('Master List'!$A$3:$AW$1063,MATCH('Print List'!$A186,Statement_No,0),MATCH('Print List'!R$2,'Master List'!$A$2:$AW$2,0))</f>
        <v>0</v>
      </c>
      <c r="S186" s="135">
        <f>INDEX('Master List'!$A$3:$AW$1063,MATCH('Print List'!$A186,Statement_No,0),MATCH('Print List'!S$2,'Master List'!$A$2:$AW$2,0))</f>
        <v>0</v>
      </c>
      <c r="T186" s="135" t="str">
        <f>INDEX('Master List'!$A$3:$AW$1063,MATCH('Print List'!$A186,Statement_No,0),MATCH('Print List'!T$2,'Master List'!$A$2:$AW$2,0))</f>
        <v>R2</v>
      </c>
      <c r="U186" s="135" t="str">
        <f>INDEX('Master List'!$A$3:$AW$1063,MATCH('Print List'!$A186,Statement_No,0),MATCH('Print List'!U$2,'Master List'!$A$2:$AW$2,0))</f>
        <v>P1</v>
      </c>
    </row>
    <row r="187" spans="1:21" s="16" customFormat="1" ht="45" x14ac:dyDescent="0.25">
      <c r="A187" s="139" t="s">
        <v>969</v>
      </c>
      <c r="B187" s="135" t="str">
        <f>INDEX('Master List'!$A$3:$AW$1063,MATCH('Print List'!$A187,Statement_No,0),MATCH('Print List'!B$2,'Master List'!$A$2:$AW$2,0))</f>
        <v>FILDIN DEVELOPMENT COMPANY</v>
      </c>
      <c r="C187" s="135" t="str">
        <f>INDEX('Master List'!$A$3:$AW$1063,MATCH('Print List'!$A187,Statement_No,0),MATCH('Print List'!C$2,'Master List'!$A$2:$AW$2,0))</f>
        <v>Y</v>
      </c>
      <c r="D187" s="135">
        <f>INDEX('Master List'!$A$3:$AW$1063,MATCH('Print List'!$A187,Statement_No,0),MATCH('Print List'!D$2,'Master List'!$A$2:$AW$2,0))</f>
        <v>314.76</v>
      </c>
      <c r="E187" s="135">
        <f>INDEX('Master List'!$A$3:$AW$1063,MATCH('Print List'!$A187,Statement_No,0),MATCH('Print List'!E$2,'Master List'!$A$2:$AW$2,0))</f>
        <v>288.70999999999998</v>
      </c>
      <c r="F187" s="135" t="str">
        <f>INDEX('Master List'!$A$3:$AW$1063,MATCH('Print List'!$A187,Statement_No,0),MATCH('Print List'!F$2,'Master List'!$A$2:$AW$2,0))</f>
        <v>Yes</v>
      </c>
      <c r="G187" s="135" t="str">
        <f>INDEX('Master List'!$A$3:$AW$1063,MATCH('Print List'!$A187,Statement_No,0),MATCH('Print List'!G$2,'Master List'!$A$2:$AW$2,0))</f>
        <v>Potato Slough</v>
      </c>
      <c r="H187" s="135" t="str">
        <f>INDEX('Master List'!$A$3:$AW$1063,MATCH('Print List'!$A187,Statement_No,0),MATCH('Print List'!H$2,'Master List'!$A$2:$AW$2,0))</f>
        <v>San Joaquin</v>
      </c>
      <c r="I187" s="135" t="str">
        <f>INDEX('Master List'!$A$3:$AW$1063,MATCH('Print List'!$A187,Statement_No,0),MATCH('Print List'!I$2,'Master List'!$A$2:$AW$2,0))</f>
        <v>R1</v>
      </c>
      <c r="J187" s="135">
        <f>INDEX('Master List'!$A$3:$AW$1063,MATCH('Print List'!$A187,Statement_No,0),MATCH('Print List'!J$2,'Master List'!$A$2:$AW$2,0))</f>
        <v>0</v>
      </c>
      <c r="K187" s="135" t="str">
        <f>INDEX('Master List'!$A$3:$AW$1063,MATCH('Print List'!$A187,Statement_No,0),MATCH('Print List'!K$2,'Master List'!$A$2:$AW$2,0))</f>
        <v>Yes</v>
      </c>
      <c r="L187" s="135" t="str">
        <f>INDEX('Master List'!$A$3:$AW$1063,MATCH('Print List'!$A187,Statement_No,0),MATCH('Print List'!L$2,'Master List'!$A$2:$AW$2,0))</f>
        <v>N/A</v>
      </c>
      <c r="M187" s="135" t="str">
        <f>INDEX('Master List'!$A$3:$AW$1063,MATCH('Print List'!$A187,Statement_No,0),MATCH('Print List'!M$2,'Master List'!$A$2:$AW$2,0))</f>
        <v>P1</v>
      </c>
      <c r="N187" s="135" t="str">
        <f>INDEX('Master List'!$A$3:$AW$1063,MATCH('Print List'!$A187,Statement_No,0),MATCH('Print List'!N$2,'Master List'!$A$2:$AW$2,0))</f>
        <v>More information is needed.</v>
      </c>
      <c r="O187" s="135">
        <f>INDEX('Master List'!$A$3:$AW$1063,MATCH('Print List'!$A187,Statement_No,0),MATCH('Print List'!O$2,'Master List'!$A$2:$AW$2,0))</f>
        <v>0</v>
      </c>
      <c r="P187" s="135">
        <f>INDEX('Master List'!$A$3:$AW$1063,MATCH('Print List'!$A187,Statement_No,0),MATCH('Print List'!P$2,'Master List'!$A$2:$AW$2,0))</f>
        <v>0</v>
      </c>
      <c r="Q187" s="135">
        <f>INDEX('Master List'!$A$3:$AW$1063,MATCH('Print List'!$A187,Statement_No,0),MATCH('Print List'!Q$2,'Master List'!$A$2:$AW$2,0))</f>
        <v>0</v>
      </c>
      <c r="R187" s="135">
        <f>INDEX('Master List'!$A$3:$AW$1063,MATCH('Print List'!$A187,Statement_No,0),MATCH('Print List'!R$2,'Master List'!$A$2:$AW$2,0))</f>
        <v>0</v>
      </c>
      <c r="S187" s="135">
        <f>INDEX('Master List'!$A$3:$AW$1063,MATCH('Print List'!$A187,Statement_No,0),MATCH('Print List'!S$2,'Master List'!$A$2:$AW$2,0))</f>
        <v>0</v>
      </c>
      <c r="T187" s="135" t="str">
        <f>INDEX('Master List'!$A$3:$AW$1063,MATCH('Print List'!$A187,Statement_No,0),MATCH('Print List'!T$2,'Master List'!$A$2:$AW$2,0))</f>
        <v>R1</v>
      </c>
      <c r="U187" s="135" t="str">
        <f>INDEX('Master List'!$A$3:$AW$1063,MATCH('Print List'!$A187,Statement_No,0),MATCH('Print List'!U$2,'Master List'!$A$2:$AW$2,0))</f>
        <v>P1</v>
      </c>
    </row>
    <row r="188" spans="1:21" s="16" customFormat="1" ht="45" x14ac:dyDescent="0.25">
      <c r="A188" s="140" t="s">
        <v>972</v>
      </c>
      <c r="B188" s="135" t="str">
        <f>INDEX('Master List'!$A$3:$AW$1063,MATCH('Print List'!$A188,Statement_No,0),MATCH('Print List'!B$2,'Master List'!$A$2:$AW$2,0))</f>
        <v>FILDIN DEVELOPMENT COMPANY</v>
      </c>
      <c r="C188" s="135" t="str">
        <f>INDEX('Master List'!$A$3:$AW$1063,MATCH('Print List'!$A188,Statement_No,0),MATCH('Print List'!C$2,'Master List'!$A$2:$AW$2,0))</f>
        <v>Y</v>
      </c>
      <c r="D188" s="135">
        <f>INDEX('Master List'!$A$3:$AW$1063,MATCH('Print List'!$A188,Statement_No,0),MATCH('Print List'!D$2,'Master List'!$A$2:$AW$2,0))</f>
        <v>543.92999999999995</v>
      </c>
      <c r="E188" s="135">
        <f>INDEX('Master List'!$A$3:$AW$1063,MATCH('Print List'!$A188,Statement_No,0),MATCH('Print List'!E$2,'Master List'!$A$2:$AW$2,0))</f>
        <v>592.99</v>
      </c>
      <c r="F188" s="135" t="str">
        <f>INDEX('Master List'!$A$3:$AW$1063,MATCH('Print List'!$A188,Statement_No,0),MATCH('Print List'!F$2,'Master List'!$A$2:$AW$2,0))</f>
        <v>Yes</v>
      </c>
      <c r="G188" s="135" t="str">
        <f>INDEX('Master List'!$A$3:$AW$1063,MATCH('Print List'!$A188,Statement_No,0),MATCH('Print List'!G$2,'Master List'!$A$2:$AW$2,0))</f>
        <v>Potato Slough</v>
      </c>
      <c r="H188" s="135" t="str">
        <f>INDEX('Master List'!$A$3:$AW$1063,MATCH('Print List'!$A188,Statement_No,0),MATCH('Print List'!H$2,'Master List'!$A$2:$AW$2,0))</f>
        <v>San Joaquin</v>
      </c>
      <c r="I188" s="135" t="str">
        <f>INDEX('Master List'!$A$3:$AW$1063,MATCH('Print List'!$A188,Statement_No,0),MATCH('Print List'!I$2,'Master List'!$A$2:$AW$2,0))</f>
        <v>R1</v>
      </c>
      <c r="J188" s="135">
        <f>INDEX('Master List'!$A$3:$AW$1063,MATCH('Print List'!$A188,Statement_No,0),MATCH('Print List'!J$2,'Master List'!$A$2:$AW$2,0))</f>
        <v>0</v>
      </c>
      <c r="K188" s="135" t="str">
        <f>INDEX('Master List'!$A$3:$AW$1063,MATCH('Print List'!$A188,Statement_No,0),MATCH('Print List'!K$2,'Master List'!$A$2:$AW$2,0))</f>
        <v>Yes</v>
      </c>
      <c r="L188" s="135" t="str">
        <f>INDEX('Master List'!$A$3:$AW$1063,MATCH('Print List'!$A188,Statement_No,0),MATCH('Print List'!L$2,'Master List'!$A$2:$AW$2,0))</f>
        <v>N/A</v>
      </c>
      <c r="M188" s="135" t="str">
        <f>INDEX('Master List'!$A$3:$AW$1063,MATCH('Print List'!$A188,Statement_No,0),MATCH('Print List'!M$2,'Master List'!$A$2:$AW$2,0))</f>
        <v>P1</v>
      </c>
      <c r="N188" s="135" t="str">
        <f>INDEX('Master List'!$A$3:$AW$1063,MATCH('Print List'!$A188,Statement_No,0),MATCH('Print List'!N$2,'Master List'!$A$2:$AW$2,0))</f>
        <v>More information is needed.</v>
      </c>
      <c r="O188" s="135">
        <f>INDEX('Master List'!$A$3:$AW$1063,MATCH('Print List'!$A188,Statement_No,0),MATCH('Print List'!O$2,'Master List'!$A$2:$AW$2,0))</f>
        <v>0</v>
      </c>
      <c r="P188" s="135">
        <f>INDEX('Master List'!$A$3:$AW$1063,MATCH('Print List'!$A188,Statement_No,0),MATCH('Print List'!P$2,'Master List'!$A$2:$AW$2,0))</f>
        <v>0</v>
      </c>
      <c r="Q188" s="135">
        <f>INDEX('Master List'!$A$3:$AW$1063,MATCH('Print List'!$A188,Statement_No,0),MATCH('Print List'!Q$2,'Master List'!$A$2:$AW$2,0))</f>
        <v>0</v>
      </c>
      <c r="R188" s="135">
        <f>INDEX('Master List'!$A$3:$AW$1063,MATCH('Print List'!$A188,Statement_No,0),MATCH('Print List'!R$2,'Master List'!$A$2:$AW$2,0))</f>
        <v>0</v>
      </c>
      <c r="S188" s="135">
        <f>INDEX('Master List'!$A$3:$AW$1063,MATCH('Print List'!$A188,Statement_No,0),MATCH('Print List'!S$2,'Master List'!$A$2:$AW$2,0))</f>
        <v>0</v>
      </c>
      <c r="T188" s="135" t="str">
        <f>INDEX('Master List'!$A$3:$AW$1063,MATCH('Print List'!$A188,Statement_No,0),MATCH('Print List'!T$2,'Master List'!$A$2:$AW$2,0))</f>
        <v>R1</v>
      </c>
      <c r="U188" s="135" t="str">
        <f>INDEX('Master List'!$A$3:$AW$1063,MATCH('Print List'!$A188,Statement_No,0),MATCH('Print List'!U$2,'Master List'!$A$2:$AW$2,0))</f>
        <v>P1</v>
      </c>
    </row>
    <row r="189" spans="1:21" s="16" customFormat="1" ht="45" x14ac:dyDescent="0.25">
      <c r="A189" s="139" t="s">
        <v>973</v>
      </c>
      <c r="B189" s="135" t="str">
        <f>INDEX('Master List'!$A$3:$AW$1063,MATCH('Print List'!$A189,Statement_No,0),MATCH('Print List'!B$2,'Master List'!$A$2:$AW$2,0))</f>
        <v>FILDIN DEVELOPMENT COMPANY</v>
      </c>
      <c r="C189" s="135" t="str">
        <f>INDEX('Master List'!$A$3:$AW$1063,MATCH('Print List'!$A189,Statement_No,0),MATCH('Print List'!C$2,'Master List'!$A$2:$AW$2,0))</f>
        <v>Y</v>
      </c>
      <c r="D189" s="135">
        <f>INDEX('Master List'!$A$3:$AW$1063,MATCH('Print List'!$A189,Statement_No,0),MATCH('Print List'!D$2,'Master List'!$A$2:$AW$2,0))</f>
        <v>612.4</v>
      </c>
      <c r="E189" s="135">
        <f>INDEX('Master List'!$A$3:$AW$1063,MATCH('Print List'!$A189,Statement_No,0),MATCH('Print List'!E$2,'Master List'!$A$2:$AW$2,0))</f>
        <v>645.76</v>
      </c>
      <c r="F189" s="135" t="str">
        <f>INDEX('Master List'!$A$3:$AW$1063,MATCH('Print List'!$A189,Statement_No,0),MATCH('Print List'!F$2,'Master List'!$A$2:$AW$2,0))</f>
        <v>Yes</v>
      </c>
      <c r="G189" s="135" t="str">
        <f>INDEX('Master List'!$A$3:$AW$1063,MATCH('Print List'!$A189,Statement_No,0),MATCH('Print List'!G$2,'Master List'!$A$2:$AW$2,0))</f>
        <v>Potato Slough</v>
      </c>
      <c r="H189" s="135" t="str">
        <f>INDEX('Master List'!$A$3:$AW$1063,MATCH('Print List'!$A189,Statement_No,0),MATCH('Print List'!H$2,'Master List'!$A$2:$AW$2,0))</f>
        <v>San Joaquin</v>
      </c>
      <c r="I189" s="135" t="str">
        <f>INDEX('Master List'!$A$3:$AW$1063,MATCH('Print List'!$A189,Statement_No,0),MATCH('Print List'!I$2,'Master List'!$A$2:$AW$2,0))</f>
        <v>R1</v>
      </c>
      <c r="J189" s="135">
        <f>INDEX('Master List'!$A$3:$AW$1063,MATCH('Print List'!$A189,Statement_No,0),MATCH('Print List'!J$2,'Master List'!$A$2:$AW$2,0))</f>
        <v>0</v>
      </c>
      <c r="K189" s="135" t="str">
        <f>INDEX('Master List'!$A$3:$AW$1063,MATCH('Print List'!$A189,Statement_No,0),MATCH('Print List'!K$2,'Master List'!$A$2:$AW$2,0))</f>
        <v>Yes</v>
      </c>
      <c r="L189" s="135" t="str">
        <f>INDEX('Master List'!$A$3:$AW$1063,MATCH('Print List'!$A189,Statement_No,0),MATCH('Print List'!L$2,'Master List'!$A$2:$AW$2,0))</f>
        <v>N/A</v>
      </c>
      <c r="M189" s="135" t="str">
        <f>INDEX('Master List'!$A$3:$AW$1063,MATCH('Print List'!$A189,Statement_No,0),MATCH('Print List'!M$2,'Master List'!$A$2:$AW$2,0))</f>
        <v>P1</v>
      </c>
      <c r="N189" s="135" t="str">
        <f>INDEX('Master List'!$A$3:$AW$1063,MATCH('Print List'!$A189,Statement_No,0),MATCH('Print List'!N$2,'Master List'!$A$2:$AW$2,0))</f>
        <v>More information is needed.</v>
      </c>
      <c r="O189" s="135">
        <f>INDEX('Master List'!$A$3:$AW$1063,MATCH('Print List'!$A189,Statement_No,0),MATCH('Print List'!O$2,'Master List'!$A$2:$AW$2,0))</f>
        <v>0</v>
      </c>
      <c r="P189" s="135">
        <f>INDEX('Master List'!$A$3:$AW$1063,MATCH('Print List'!$A189,Statement_No,0),MATCH('Print List'!P$2,'Master List'!$A$2:$AW$2,0))</f>
        <v>0</v>
      </c>
      <c r="Q189" s="135">
        <f>INDEX('Master List'!$A$3:$AW$1063,MATCH('Print List'!$A189,Statement_No,0),MATCH('Print List'!Q$2,'Master List'!$A$2:$AW$2,0))</f>
        <v>0</v>
      </c>
      <c r="R189" s="135">
        <f>INDEX('Master List'!$A$3:$AW$1063,MATCH('Print List'!$A189,Statement_No,0),MATCH('Print List'!R$2,'Master List'!$A$2:$AW$2,0))</f>
        <v>0</v>
      </c>
      <c r="S189" s="135">
        <f>INDEX('Master List'!$A$3:$AW$1063,MATCH('Print List'!$A189,Statement_No,0),MATCH('Print List'!S$2,'Master List'!$A$2:$AW$2,0))</f>
        <v>0</v>
      </c>
      <c r="T189" s="135" t="str">
        <f>INDEX('Master List'!$A$3:$AW$1063,MATCH('Print List'!$A189,Statement_No,0),MATCH('Print List'!T$2,'Master List'!$A$2:$AW$2,0))</f>
        <v>R1</v>
      </c>
      <c r="U189" s="135" t="str">
        <f>INDEX('Master List'!$A$3:$AW$1063,MATCH('Print List'!$A189,Statement_No,0),MATCH('Print List'!U$2,'Master List'!$A$2:$AW$2,0))</f>
        <v>P1</v>
      </c>
    </row>
    <row r="190" spans="1:21" s="16" customFormat="1" ht="45" x14ac:dyDescent="0.25">
      <c r="A190" s="140" t="s">
        <v>974</v>
      </c>
      <c r="B190" s="135" t="str">
        <f>INDEX('Master List'!$A$3:$AW$1063,MATCH('Print List'!$A190,Statement_No,0),MATCH('Print List'!B$2,'Master List'!$A$2:$AW$2,0))</f>
        <v>FILDIN DEVELOPMENT COMPANY</v>
      </c>
      <c r="C190" s="135" t="str">
        <f>INDEX('Master List'!$A$3:$AW$1063,MATCH('Print List'!$A190,Statement_No,0),MATCH('Print List'!C$2,'Master List'!$A$2:$AW$2,0))</f>
        <v>Y</v>
      </c>
      <c r="D190" s="135">
        <f>INDEX('Master List'!$A$3:$AW$1063,MATCH('Print List'!$A190,Statement_No,0),MATCH('Print List'!D$2,'Master List'!$A$2:$AW$2,0))</f>
        <v>313.37</v>
      </c>
      <c r="E190" s="135">
        <f>INDEX('Master List'!$A$3:$AW$1063,MATCH('Print List'!$A190,Statement_No,0),MATCH('Print List'!E$2,'Master List'!$A$2:$AW$2,0))</f>
        <v>329.62</v>
      </c>
      <c r="F190" s="135" t="str">
        <f>INDEX('Master List'!$A$3:$AW$1063,MATCH('Print List'!$A190,Statement_No,0),MATCH('Print List'!F$2,'Master List'!$A$2:$AW$2,0))</f>
        <v>Yes</v>
      </c>
      <c r="G190" s="135" t="str">
        <f>INDEX('Master List'!$A$3:$AW$1063,MATCH('Print List'!$A190,Statement_No,0),MATCH('Print List'!G$2,'Master List'!$A$2:$AW$2,0))</f>
        <v>Potato Slough</v>
      </c>
      <c r="H190" s="135" t="str">
        <f>INDEX('Master List'!$A$3:$AW$1063,MATCH('Print List'!$A190,Statement_No,0),MATCH('Print List'!H$2,'Master List'!$A$2:$AW$2,0))</f>
        <v>San Joaquin</v>
      </c>
      <c r="I190" s="135" t="str">
        <f>INDEX('Master List'!$A$3:$AW$1063,MATCH('Print List'!$A190,Statement_No,0),MATCH('Print List'!I$2,'Master List'!$A$2:$AW$2,0))</f>
        <v>R1</v>
      </c>
      <c r="J190" s="135">
        <f>INDEX('Master List'!$A$3:$AW$1063,MATCH('Print List'!$A190,Statement_No,0),MATCH('Print List'!J$2,'Master List'!$A$2:$AW$2,0))</f>
        <v>0</v>
      </c>
      <c r="K190" s="135" t="str">
        <f>INDEX('Master List'!$A$3:$AW$1063,MATCH('Print List'!$A190,Statement_No,0),MATCH('Print List'!K$2,'Master List'!$A$2:$AW$2,0))</f>
        <v>Yes</v>
      </c>
      <c r="L190" s="135" t="str">
        <f>INDEX('Master List'!$A$3:$AW$1063,MATCH('Print List'!$A190,Statement_No,0),MATCH('Print List'!L$2,'Master List'!$A$2:$AW$2,0))</f>
        <v>N/A</v>
      </c>
      <c r="M190" s="135" t="str">
        <f>INDEX('Master List'!$A$3:$AW$1063,MATCH('Print List'!$A190,Statement_No,0),MATCH('Print List'!M$2,'Master List'!$A$2:$AW$2,0))</f>
        <v>P1</v>
      </c>
      <c r="N190" s="135" t="str">
        <f>INDEX('Master List'!$A$3:$AW$1063,MATCH('Print List'!$A190,Statement_No,0),MATCH('Print List'!N$2,'Master List'!$A$2:$AW$2,0))</f>
        <v>More information is needed.</v>
      </c>
      <c r="O190" s="135">
        <f>INDEX('Master List'!$A$3:$AW$1063,MATCH('Print List'!$A190,Statement_No,0),MATCH('Print List'!O$2,'Master List'!$A$2:$AW$2,0))</f>
        <v>0</v>
      </c>
      <c r="P190" s="135">
        <f>INDEX('Master List'!$A$3:$AW$1063,MATCH('Print List'!$A190,Statement_No,0),MATCH('Print List'!P$2,'Master List'!$A$2:$AW$2,0))</f>
        <v>0</v>
      </c>
      <c r="Q190" s="135">
        <f>INDEX('Master List'!$A$3:$AW$1063,MATCH('Print List'!$A190,Statement_No,0),MATCH('Print List'!Q$2,'Master List'!$A$2:$AW$2,0))</f>
        <v>0</v>
      </c>
      <c r="R190" s="135">
        <f>INDEX('Master List'!$A$3:$AW$1063,MATCH('Print List'!$A190,Statement_No,0),MATCH('Print List'!R$2,'Master List'!$A$2:$AW$2,0))</f>
        <v>0</v>
      </c>
      <c r="S190" s="135">
        <f>INDEX('Master List'!$A$3:$AW$1063,MATCH('Print List'!$A190,Statement_No,0),MATCH('Print List'!S$2,'Master List'!$A$2:$AW$2,0))</f>
        <v>0</v>
      </c>
      <c r="T190" s="135" t="str">
        <f>INDEX('Master List'!$A$3:$AW$1063,MATCH('Print List'!$A190,Statement_No,0),MATCH('Print List'!T$2,'Master List'!$A$2:$AW$2,0))</f>
        <v>R1</v>
      </c>
      <c r="U190" s="135" t="str">
        <f>INDEX('Master List'!$A$3:$AW$1063,MATCH('Print List'!$A190,Statement_No,0),MATCH('Print List'!U$2,'Master List'!$A$2:$AW$2,0))</f>
        <v>P1</v>
      </c>
    </row>
    <row r="191" spans="1:21" s="16" customFormat="1" ht="45" x14ac:dyDescent="0.25">
      <c r="A191" s="139" t="s">
        <v>975</v>
      </c>
      <c r="B191" s="135" t="str">
        <f>INDEX('Master List'!$A$3:$AW$1063,MATCH('Print List'!$A191,Statement_No,0),MATCH('Print List'!B$2,'Master List'!$A$2:$AW$2,0))</f>
        <v>FILDIN DEVELOPMENT COMPANY</v>
      </c>
      <c r="C191" s="135" t="str">
        <f>INDEX('Master List'!$A$3:$AW$1063,MATCH('Print List'!$A191,Statement_No,0),MATCH('Print List'!C$2,'Master List'!$A$2:$AW$2,0))</f>
        <v>Y</v>
      </c>
      <c r="D191" s="135">
        <f>INDEX('Master List'!$A$3:$AW$1063,MATCH('Print List'!$A191,Statement_No,0),MATCH('Print List'!D$2,'Master List'!$A$2:$AW$2,0))</f>
        <v>288.52999999999997</v>
      </c>
      <c r="E191" s="135">
        <f>INDEX('Master List'!$A$3:$AW$1063,MATCH('Print List'!$A191,Statement_No,0),MATCH('Print List'!E$2,'Master List'!$A$2:$AW$2,0))</f>
        <v>303.48</v>
      </c>
      <c r="F191" s="135" t="str">
        <f>INDEX('Master List'!$A$3:$AW$1063,MATCH('Print List'!$A191,Statement_No,0),MATCH('Print List'!F$2,'Master List'!$A$2:$AW$2,0))</f>
        <v>Yes</v>
      </c>
      <c r="G191" s="135" t="str">
        <f>INDEX('Master List'!$A$3:$AW$1063,MATCH('Print List'!$A191,Statement_No,0),MATCH('Print List'!G$2,'Master List'!$A$2:$AW$2,0))</f>
        <v>Potato Slough</v>
      </c>
      <c r="H191" s="135" t="str">
        <f>INDEX('Master List'!$A$3:$AW$1063,MATCH('Print List'!$A191,Statement_No,0),MATCH('Print List'!H$2,'Master List'!$A$2:$AW$2,0))</f>
        <v>San Joaquin</v>
      </c>
      <c r="I191" s="135" t="str">
        <f>INDEX('Master List'!$A$3:$AW$1063,MATCH('Print List'!$A191,Statement_No,0),MATCH('Print List'!I$2,'Master List'!$A$2:$AW$2,0))</f>
        <v>R1</v>
      </c>
      <c r="J191" s="135">
        <f>INDEX('Master List'!$A$3:$AW$1063,MATCH('Print List'!$A191,Statement_No,0),MATCH('Print List'!J$2,'Master List'!$A$2:$AW$2,0))</f>
        <v>0</v>
      </c>
      <c r="K191" s="135" t="str">
        <f>INDEX('Master List'!$A$3:$AW$1063,MATCH('Print List'!$A191,Statement_No,0),MATCH('Print List'!K$2,'Master List'!$A$2:$AW$2,0))</f>
        <v>Yes</v>
      </c>
      <c r="L191" s="135" t="str">
        <f>INDEX('Master List'!$A$3:$AW$1063,MATCH('Print List'!$A191,Statement_No,0),MATCH('Print List'!L$2,'Master List'!$A$2:$AW$2,0))</f>
        <v>N/A</v>
      </c>
      <c r="M191" s="135" t="str">
        <f>INDEX('Master List'!$A$3:$AW$1063,MATCH('Print List'!$A191,Statement_No,0),MATCH('Print List'!M$2,'Master List'!$A$2:$AW$2,0))</f>
        <v>P1</v>
      </c>
      <c r="N191" s="135" t="str">
        <f>INDEX('Master List'!$A$3:$AW$1063,MATCH('Print List'!$A191,Statement_No,0),MATCH('Print List'!N$2,'Master List'!$A$2:$AW$2,0))</f>
        <v>More information is needed.</v>
      </c>
      <c r="O191" s="135">
        <f>INDEX('Master List'!$A$3:$AW$1063,MATCH('Print List'!$A191,Statement_No,0),MATCH('Print List'!O$2,'Master List'!$A$2:$AW$2,0))</f>
        <v>0</v>
      </c>
      <c r="P191" s="135">
        <f>INDEX('Master List'!$A$3:$AW$1063,MATCH('Print List'!$A191,Statement_No,0),MATCH('Print List'!P$2,'Master List'!$A$2:$AW$2,0))</f>
        <v>0</v>
      </c>
      <c r="Q191" s="135">
        <f>INDEX('Master List'!$A$3:$AW$1063,MATCH('Print List'!$A191,Statement_No,0),MATCH('Print List'!Q$2,'Master List'!$A$2:$AW$2,0))</f>
        <v>0</v>
      </c>
      <c r="R191" s="135">
        <f>INDEX('Master List'!$A$3:$AW$1063,MATCH('Print List'!$A191,Statement_No,0),MATCH('Print List'!R$2,'Master List'!$A$2:$AW$2,0))</f>
        <v>0</v>
      </c>
      <c r="S191" s="135">
        <f>INDEX('Master List'!$A$3:$AW$1063,MATCH('Print List'!$A191,Statement_No,0),MATCH('Print List'!S$2,'Master List'!$A$2:$AW$2,0))</f>
        <v>0</v>
      </c>
      <c r="T191" s="135" t="str">
        <f>INDEX('Master List'!$A$3:$AW$1063,MATCH('Print List'!$A191,Statement_No,0),MATCH('Print List'!T$2,'Master List'!$A$2:$AW$2,0))</f>
        <v>R1</v>
      </c>
      <c r="U191" s="135" t="str">
        <f>INDEX('Master List'!$A$3:$AW$1063,MATCH('Print List'!$A191,Statement_No,0),MATCH('Print List'!U$2,'Master List'!$A$2:$AW$2,0))</f>
        <v>P1</v>
      </c>
    </row>
    <row r="192" spans="1:21" s="16" customFormat="1" ht="45" x14ac:dyDescent="0.25">
      <c r="A192" s="140" t="s">
        <v>976</v>
      </c>
      <c r="B192" s="135" t="str">
        <f>INDEX('Master List'!$A$3:$AW$1063,MATCH('Print List'!$A192,Statement_No,0),MATCH('Print List'!B$2,'Master List'!$A$2:$AW$2,0))</f>
        <v>FILDIN DEVELOPMENT COMPANY</v>
      </c>
      <c r="C192" s="135" t="str">
        <f>INDEX('Master List'!$A$3:$AW$1063,MATCH('Print List'!$A192,Statement_No,0),MATCH('Print List'!C$2,'Master List'!$A$2:$AW$2,0))</f>
        <v>Y</v>
      </c>
      <c r="D192" s="135">
        <f>INDEX('Master List'!$A$3:$AW$1063,MATCH('Print List'!$A192,Statement_No,0),MATCH('Print List'!D$2,'Master List'!$A$2:$AW$2,0))</f>
        <v>473.87</v>
      </c>
      <c r="E192" s="135">
        <f>INDEX('Master List'!$A$3:$AW$1063,MATCH('Print List'!$A192,Statement_No,0),MATCH('Print List'!E$2,'Master List'!$A$2:$AW$2,0))</f>
        <v>498.38</v>
      </c>
      <c r="F192" s="135" t="str">
        <f>INDEX('Master List'!$A$3:$AW$1063,MATCH('Print List'!$A192,Statement_No,0),MATCH('Print List'!F$2,'Master List'!$A$2:$AW$2,0))</f>
        <v>Yes</v>
      </c>
      <c r="G192" s="135" t="str">
        <f>INDEX('Master List'!$A$3:$AW$1063,MATCH('Print List'!$A192,Statement_No,0),MATCH('Print List'!G$2,'Master List'!$A$2:$AW$2,0))</f>
        <v>Potato Slough</v>
      </c>
      <c r="H192" s="135" t="str">
        <f>INDEX('Master List'!$A$3:$AW$1063,MATCH('Print List'!$A192,Statement_No,0),MATCH('Print List'!H$2,'Master List'!$A$2:$AW$2,0))</f>
        <v>San Joaquin</v>
      </c>
      <c r="I192" s="135" t="str">
        <f>INDEX('Master List'!$A$3:$AW$1063,MATCH('Print List'!$A192,Statement_No,0),MATCH('Print List'!I$2,'Master List'!$A$2:$AW$2,0))</f>
        <v>R1</v>
      </c>
      <c r="J192" s="135">
        <f>INDEX('Master List'!$A$3:$AW$1063,MATCH('Print List'!$A192,Statement_No,0),MATCH('Print List'!J$2,'Master List'!$A$2:$AW$2,0))</f>
        <v>0</v>
      </c>
      <c r="K192" s="135" t="str">
        <f>INDEX('Master List'!$A$3:$AW$1063,MATCH('Print List'!$A192,Statement_No,0),MATCH('Print List'!K$2,'Master List'!$A$2:$AW$2,0))</f>
        <v>Yes</v>
      </c>
      <c r="L192" s="135" t="str">
        <f>INDEX('Master List'!$A$3:$AW$1063,MATCH('Print List'!$A192,Statement_No,0),MATCH('Print List'!L$2,'Master List'!$A$2:$AW$2,0))</f>
        <v>N/A</v>
      </c>
      <c r="M192" s="135" t="str">
        <f>INDEX('Master List'!$A$3:$AW$1063,MATCH('Print List'!$A192,Statement_No,0),MATCH('Print List'!M$2,'Master List'!$A$2:$AW$2,0))</f>
        <v>P1</v>
      </c>
      <c r="N192" s="135" t="str">
        <f>INDEX('Master List'!$A$3:$AW$1063,MATCH('Print List'!$A192,Statement_No,0),MATCH('Print List'!N$2,'Master List'!$A$2:$AW$2,0))</f>
        <v>More information is needed.</v>
      </c>
      <c r="O192" s="135">
        <f>INDEX('Master List'!$A$3:$AW$1063,MATCH('Print List'!$A192,Statement_No,0),MATCH('Print List'!O$2,'Master List'!$A$2:$AW$2,0))</f>
        <v>0</v>
      </c>
      <c r="P192" s="135">
        <f>INDEX('Master List'!$A$3:$AW$1063,MATCH('Print List'!$A192,Statement_No,0),MATCH('Print List'!P$2,'Master List'!$A$2:$AW$2,0))</f>
        <v>0</v>
      </c>
      <c r="Q192" s="135">
        <f>INDEX('Master List'!$A$3:$AW$1063,MATCH('Print List'!$A192,Statement_No,0),MATCH('Print List'!Q$2,'Master List'!$A$2:$AW$2,0))</f>
        <v>0</v>
      </c>
      <c r="R192" s="135">
        <f>INDEX('Master List'!$A$3:$AW$1063,MATCH('Print List'!$A192,Statement_No,0),MATCH('Print List'!R$2,'Master List'!$A$2:$AW$2,0))</f>
        <v>0</v>
      </c>
      <c r="S192" s="135">
        <f>INDEX('Master List'!$A$3:$AW$1063,MATCH('Print List'!$A192,Statement_No,0),MATCH('Print List'!S$2,'Master List'!$A$2:$AW$2,0))</f>
        <v>0</v>
      </c>
      <c r="T192" s="135" t="str">
        <f>INDEX('Master List'!$A$3:$AW$1063,MATCH('Print List'!$A192,Statement_No,0),MATCH('Print List'!T$2,'Master List'!$A$2:$AW$2,0))</f>
        <v>R1</v>
      </c>
      <c r="U192" s="135" t="str">
        <f>INDEX('Master List'!$A$3:$AW$1063,MATCH('Print List'!$A192,Statement_No,0),MATCH('Print List'!U$2,'Master List'!$A$2:$AW$2,0))</f>
        <v>P1</v>
      </c>
    </row>
    <row r="193" spans="1:21" s="16" customFormat="1" ht="45" x14ac:dyDescent="0.25">
      <c r="A193" s="135" t="s">
        <v>977</v>
      </c>
      <c r="B193" s="135" t="str">
        <f>INDEX('Master List'!$A$3:$AW$1063,MATCH('Print List'!$A193,Statement_No,0),MATCH('Print List'!B$2,'Master List'!$A$2:$AW$2,0))</f>
        <v>FILDIN DEVELOPMENT COMPANY</v>
      </c>
      <c r="C193" s="135" t="str">
        <f>INDEX('Master List'!$A$3:$AW$1063,MATCH('Print List'!$A193,Statement_No,0),MATCH('Print List'!C$2,'Master List'!$A$2:$AW$2,0))</f>
        <v>Y</v>
      </c>
      <c r="D193" s="135">
        <f>INDEX('Master List'!$A$3:$AW$1063,MATCH('Print List'!$A193,Statement_No,0),MATCH('Print List'!D$2,'Master List'!$A$2:$AW$2,0))</f>
        <v>360.49999999999994</v>
      </c>
      <c r="E193" s="135">
        <f>INDEX('Master List'!$A$3:$AW$1063,MATCH('Print List'!$A193,Statement_No,0),MATCH('Print List'!E$2,'Master List'!$A$2:$AW$2,0))</f>
        <v>359.12</v>
      </c>
      <c r="F193" s="135" t="str">
        <f>INDEX('Master List'!$A$3:$AW$1063,MATCH('Print List'!$A193,Statement_No,0),MATCH('Print List'!F$2,'Master List'!$A$2:$AW$2,0))</f>
        <v>Yes</v>
      </c>
      <c r="G193" s="135" t="str">
        <f>INDEX('Master List'!$A$3:$AW$1063,MATCH('Print List'!$A193,Statement_No,0),MATCH('Print List'!G$2,'Master List'!$A$2:$AW$2,0))</f>
        <v>Potato Slough</v>
      </c>
      <c r="H193" s="135" t="str">
        <f>INDEX('Master List'!$A$3:$AW$1063,MATCH('Print List'!$A193,Statement_No,0),MATCH('Print List'!H$2,'Master List'!$A$2:$AW$2,0))</f>
        <v>San Joaquin</v>
      </c>
      <c r="I193" s="135" t="str">
        <f>INDEX('Master List'!$A$3:$AW$1063,MATCH('Print List'!$A193,Statement_No,0),MATCH('Print List'!I$2,'Master List'!$A$2:$AW$2,0))</f>
        <v>R1</v>
      </c>
      <c r="J193" s="135">
        <f>INDEX('Master List'!$A$3:$AW$1063,MATCH('Print List'!$A193,Statement_No,0),MATCH('Print List'!J$2,'Master List'!$A$2:$AW$2,0))</f>
        <v>0</v>
      </c>
      <c r="K193" s="135" t="str">
        <f>INDEX('Master List'!$A$3:$AW$1063,MATCH('Print List'!$A193,Statement_No,0),MATCH('Print List'!K$2,'Master List'!$A$2:$AW$2,0))</f>
        <v>Yes</v>
      </c>
      <c r="L193" s="135" t="str">
        <f>INDEX('Master List'!$A$3:$AW$1063,MATCH('Print List'!$A193,Statement_No,0),MATCH('Print List'!L$2,'Master List'!$A$2:$AW$2,0))</f>
        <v>N/A</v>
      </c>
      <c r="M193" s="135" t="str">
        <f>INDEX('Master List'!$A$3:$AW$1063,MATCH('Print List'!$A193,Statement_No,0),MATCH('Print List'!M$2,'Master List'!$A$2:$AW$2,0))</f>
        <v>P1</v>
      </c>
      <c r="N193" s="135" t="str">
        <f>INDEX('Master List'!$A$3:$AW$1063,MATCH('Print List'!$A193,Statement_No,0),MATCH('Print List'!N$2,'Master List'!$A$2:$AW$2,0))</f>
        <v>More information is needed.</v>
      </c>
      <c r="O193" s="135">
        <f>INDEX('Master List'!$A$3:$AW$1063,MATCH('Print List'!$A193,Statement_No,0),MATCH('Print List'!O$2,'Master List'!$A$2:$AW$2,0))</f>
        <v>0</v>
      </c>
      <c r="P193" s="135">
        <f>INDEX('Master List'!$A$3:$AW$1063,MATCH('Print List'!$A193,Statement_No,0),MATCH('Print List'!P$2,'Master List'!$A$2:$AW$2,0))</f>
        <v>0</v>
      </c>
      <c r="Q193" s="135">
        <f>INDEX('Master List'!$A$3:$AW$1063,MATCH('Print List'!$A193,Statement_No,0),MATCH('Print List'!Q$2,'Master List'!$A$2:$AW$2,0))</f>
        <v>0</v>
      </c>
      <c r="R193" s="135">
        <f>INDEX('Master List'!$A$3:$AW$1063,MATCH('Print List'!$A193,Statement_No,0),MATCH('Print List'!R$2,'Master List'!$A$2:$AW$2,0))</f>
        <v>0</v>
      </c>
      <c r="S193" s="135">
        <f>INDEX('Master List'!$A$3:$AW$1063,MATCH('Print List'!$A193,Statement_No,0),MATCH('Print List'!S$2,'Master List'!$A$2:$AW$2,0))</f>
        <v>0</v>
      </c>
      <c r="T193" s="135" t="str">
        <f>INDEX('Master List'!$A$3:$AW$1063,MATCH('Print List'!$A193,Statement_No,0),MATCH('Print List'!T$2,'Master List'!$A$2:$AW$2,0))</f>
        <v>R1</v>
      </c>
      <c r="U193" s="135" t="str">
        <f>INDEX('Master List'!$A$3:$AW$1063,MATCH('Print List'!$A193,Statement_No,0),MATCH('Print List'!U$2,'Master List'!$A$2:$AW$2,0))</f>
        <v>P1</v>
      </c>
    </row>
    <row r="194" spans="1:21" s="16" customFormat="1" ht="45" x14ac:dyDescent="0.25">
      <c r="A194" s="135" t="s">
        <v>978</v>
      </c>
      <c r="B194" s="135" t="str">
        <f>INDEX('Master List'!$A$3:$AW$1063,MATCH('Print List'!$A194,Statement_No,0),MATCH('Print List'!B$2,'Master List'!$A$2:$AW$2,0))</f>
        <v>TRINITY CAPITAL DEVELOPMENT LLC</v>
      </c>
      <c r="C194" s="135" t="str">
        <f>INDEX('Master List'!$A$3:$AW$1063,MATCH('Print List'!$A194,Statement_No,0),MATCH('Print List'!C$2,'Master List'!$A$2:$AW$2,0))</f>
        <v>Y</v>
      </c>
      <c r="D194" s="135">
        <f>INDEX('Master List'!$A$3:$AW$1063,MATCH('Print List'!$A194,Statement_No,0),MATCH('Print List'!D$2,'Master List'!$A$2:$AW$2,0))</f>
        <v>861.50999999999988</v>
      </c>
      <c r="E194" s="135">
        <f>INDEX('Master List'!$A$3:$AW$1063,MATCH('Print List'!$A194,Statement_No,0),MATCH('Print List'!E$2,'Master List'!$A$2:$AW$2,0))</f>
        <v>759.95</v>
      </c>
      <c r="F194" s="135" t="str">
        <f>INDEX('Master List'!$A$3:$AW$1063,MATCH('Print List'!$A194,Statement_No,0),MATCH('Print List'!F$2,'Master List'!$A$2:$AW$2,0))</f>
        <v>Yes</v>
      </c>
      <c r="G194" s="135" t="str">
        <f>INDEX('Master List'!$A$3:$AW$1063,MATCH('Print List'!$A194,Statement_No,0),MATCH('Print List'!G$2,'Master List'!$A$2:$AW$2,0))</f>
        <v>Telephone Cut</v>
      </c>
      <c r="H194" s="135" t="str">
        <f>INDEX('Master List'!$A$3:$AW$1063,MATCH('Print List'!$A194,Statement_No,0),MATCH('Print List'!H$2,'Master List'!$A$2:$AW$2,0))</f>
        <v>San Joaquin</v>
      </c>
      <c r="I194" s="135" t="str">
        <f>INDEX('Master List'!$A$3:$AW$1063,MATCH('Print List'!$A194,Statement_No,0),MATCH('Print List'!I$2,'Master List'!$A$2:$AW$2,0))</f>
        <v>R3</v>
      </c>
      <c r="J194" s="135" t="str">
        <f>INDEX('Master List'!$A$3:$AW$1063,MATCH('Print List'!$A194,Statement_No,0),MATCH('Print List'!J$2,'Master List'!$A$2:$AW$2,0))</f>
        <v>POU is overlain by Riparian patents.</v>
      </c>
      <c r="K194" s="135" t="str">
        <f>INDEX('Master List'!$A$3:$AW$1063,MATCH('Print List'!$A194,Statement_No,0),MATCH('Print List'!K$2,'Master List'!$A$2:$AW$2,0))</f>
        <v>Yes</v>
      </c>
      <c r="L194" s="135" t="str">
        <f>INDEX('Master List'!$A$3:$AW$1063,MATCH('Print List'!$A194,Statement_No,0),MATCH('Print List'!L$2,'Master List'!$A$2:$AW$2,0))</f>
        <v>N/A</v>
      </c>
      <c r="M194" s="135" t="str">
        <f>INDEX('Master List'!$A$3:$AW$1063,MATCH('Print List'!$A194,Statement_No,0),MATCH('Print List'!M$2,'Master List'!$A$2:$AW$2,0))</f>
        <v>P1</v>
      </c>
      <c r="N194" s="135" t="str">
        <f>INDEX('Master List'!$A$3:$AW$1063,MATCH('Print List'!$A194,Statement_No,0),MATCH('Print List'!N$2,'Master List'!$A$2:$AW$2,0))</f>
        <v>Documentation is needed.</v>
      </c>
      <c r="O194" s="135">
        <f>INDEX('Master List'!$A$3:$AW$1063,MATCH('Print List'!$A194,Statement_No,0),MATCH('Print List'!O$2,'Master List'!$A$2:$AW$2,0))</f>
        <v>0</v>
      </c>
      <c r="P194" s="135">
        <f>INDEX('Master List'!$A$3:$AW$1063,MATCH('Print List'!$A194,Statement_No,0),MATCH('Print List'!P$2,'Master List'!$A$2:$AW$2,0))</f>
        <v>0</v>
      </c>
      <c r="Q194" s="135">
        <f>INDEX('Master List'!$A$3:$AW$1063,MATCH('Print List'!$A194,Statement_No,0),MATCH('Print List'!Q$2,'Master List'!$A$2:$AW$2,0))</f>
        <v>0</v>
      </c>
      <c r="R194" s="135">
        <f>INDEX('Master List'!$A$3:$AW$1063,MATCH('Print List'!$A194,Statement_No,0),MATCH('Print List'!R$2,'Master List'!$A$2:$AW$2,0))</f>
        <v>0</v>
      </c>
      <c r="S194" s="135">
        <f>INDEX('Master List'!$A$3:$AW$1063,MATCH('Print List'!$A194,Statement_No,0),MATCH('Print List'!S$2,'Master List'!$A$2:$AW$2,0))</f>
        <v>0</v>
      </c>
      <c r="T194" s="135" t="str">
        <f>INDEX('Master List'!$A$3:$AW$1063,MATCH('Print List'!$A194,Statement_No,0),MATCH('Print List'!T$2,'Master List'!$A$2:$AW$2,0))</f>
        <v>R3</v>
      </c>
      <c r="U194" s="135" t="str">
        <f>INDEX('Master List'!$A$3:$AW$1063,MATCH('Print List'!$A194,Statement_No,0),MATCH('Print List'!U$2,'Master List'!$A$2:$AW$2,0))</f>
        <v>P1</v>
      </c>
    </row>
    <row r="195" spans="1:21" s="16" customFormat="1" ht="240" x14ac:dyDescent="0.25">
      <c r="A195" s="135" t="s">
        <v>982</v>
      </c>
      <c r="B195" s="135" t="str">
        <f>INDEX('Master List'!$A$3:$AW$1063,MATCH('Print List'!$A195,Statement_No,0),MATCH('Print List'!B$2,'Master List'!$A$2:$AW$2,0))</f>
        <v>MICHAEL DUTRA</v>
      </c>
      <c r="C195" s="135" t="str">
        <f>INDEX('Master List'!$A$3:$AW$1063,MATCH('Print List'!$A195,Statement_No,0),MATCH('Print List'!C$2,'Master List'!$A$2:$AW$2,0))</f>
        <v>Y</v>
      </c>
      <c r="D195" s="135">
        <f>INDEX('Master List'!$A$3:$AW$1063,MATCH('Print List'!$A195,Statement_No,0),MATCH('Print List'!D$2,'Master List'!$A$2:$AW$2,0))</f>
        <v>1179.7</v>
      </c>
      <c r="E195" s="135">
        <f>INDEX('Master List'!$A$3:$AW$1063,MATCH('Print List'!$A195,Statement_No,0),MATCH('Print List'!E$2,'Master List'!$A$2:$AW$2,0))</f>
        <v>477.27</v>
      </c>
      <c r="F195" s="135" t="str">
        <f>INDEX('Master List'!$A$3:$AW$1063,MATCH('Print List'!$A195,Statement_No,0),MATCH('Print List'!F$2,'Master List'!$A$2:$AW$2,0))</f>
        <v>Yes</v>
      </c>
      <c r="G195" s="135" t="str">
        <f>INDEX('Master List'!$A$3:$AW$1063,MATCH('Print List'!$A195,Statement_No,0),MATCH('Print List'!G$2,'Master List'!$A$2:$AW$2,0))</f>
        <v>ELK SLOUGH</v>
      </c>
      <c r="H195" s="135" t="str">
        <f>INDEX('Master List'!$A$3:$AW$1063,MATCH('Print List'!$A195,Statement_No,0),MATCH('Print List'!H$2,'Master List'!$A$2:$AW$2,0))</f>
        <v>Yolo</v>
      </c>
      <c r="I195" s="135" t="str">
        <f>INDEX('Master List'!$A$3:$AW$1063,MATCH('Print List'!$A195,Statement_No,0),MATCH('Print List'!I$2,'Master List'!$A$2:$AW$2,0))</f>
        <v>R2</v>
      </c>
      <c r="J195" s="135" t="str">
        <f>INDEX('Master List'!$A$3:$AW$1063,MATCH('Print List'!$A195,Statement_No,0),MATCH('Print List'!J$2,'Master List'!$A$2:$AW$2,0))</f>
        <v>Partial of APN 043 100 20. 043 100 21, 043 100 22, 043 100 25 overlies Patent 2420 and area which may not be a riparian to the water source, Elk Slough, need documentation showing the riparian right reserve for the APN's that doesn’t touch the water body also need documents to prove ownership of the land.</v>
      </c>
      <c r="K195" s="135" t="str">
        <f>INDEX('Master List'!$A$3:$AW$1063,MATCH('Print List'!$A195,Statement_No,0),MATCH('Print List'!K$2,'Master List'!$A$2:$AW$2,0))</f>
        <v>Yes</v>
      </c>
      <c r="L195" s="135" t="str">
        <f>INDEX('Master List'!$A$3:$AW$1063,MATCH('Print List'!$A195,Statement_No,0),MATCH('Print List'!L$2,'Master List'!$A$2:$AW$2,0))</f>
        <v>N/A</v>
      </c>
      <c r="M195" s="135" t="str">
        <f>INDEX('Master List'!$A$3:$AW$1063,MATCH('Print List'!$A195,Statement_No,0),MATCH('Print List'!M$2,'Master List'!$A$2:$AW$2,0))</f>
        <v>P1</v>
      </c>
      <c r="N195" s="135" t="str">
        <f>INDEX('Master List'!$A$3:$AW$1063,MATCH('Print List'!$A195,Statement_No,0),MATCH('Print List'!N$2,'Master List'!$A$2:$AW$2,0))</f>
        <v>No supporting document for Pre-1914 right was submitted. Need more info.</v>
      </c>
      <c r="O195" s="135" t="str">
        <f>INDEX('Master List'!$A$3:$AW$1063,MATCH('Print List'!$A195,Statement_No,0),MATCH('Print List'!O$2,'Master List'!$A$2:$AW$2,0))</f>
        <v>North Delta Water Agency</v>
      </c>
      <c r="P195" s="135" t="str">
        <f>INDEX('Master List'!$A$3:$AW$1063,MATCH('Print List'!$A195,Statement_No,0),MATCH('Print List'!P$2,'Master List'!$A$2:$AW$2,0))</f>
        <v>R4</v>
      </c>
      <c r="Q195" s="135" t="str">
        <f>INDEX('Master List'!$A$3:$AW$1063,MATCH('Print List'!$A195,Statement_No,0),MATCH('Print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95" s="135" t="str">
        <f>INDEX('Master List'!$A$3:$AW$1063,MATCH('Print List'!$A195,Statement_No,0),MATCH('Print List'!R$2,'Master List'!$A$2:$AW$2,0))</f>
        <v>P4</v>
      </c>
      <c r="S195" s="135" t="str">
        <f>INDEX('Master List'!$A$3:$AW$1063,MATCH('Print List'!$A195,Statement_No,0),MATCH('Print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95" s="135" t="str">
        <f>INDEX('Master List'!$A$3:$AW$1063,MATCH('Print List'!$A195,Statement_No,0),MATCH('Print List'!T$2,'Master List'!$A$2:$AW$2,0))</f>
        <v>R4</v>
      </c>
      <c r="U195" s="135" t="str">
        <f>INDEX('Master List'!$A$3:$AW$1063,MATCH('Print List'!$A195,Statement_No,0),MATCH('Print List'!U$2,'Master List'!$A$2:$AW$2,0))</f>
        <v>P4</v>
      </c>
    </row>
    <row r="196" spans="1:21" s="16" customFormat="1" ht="240" x14ac:dyDescent="0.25">
      <c r="A196" s="136" t="s">
        <v>989</v>
      </c>
      <c r="B196" s="135" t="str">
        <f>INDEX('Master List'!$A$3:$AW$1063,MATCH('Print List'!$A196,Statement_No,0),MATCH('Print List'!B$2,'Master List'!$A$2:$AW$2,0))</f>
        <v>ANTHONY DUTRA</v>
      </c>
      <c r="C196" s="135" t="str">
        <f>INDEX('Master List'!$A$3:$AW$1063,MATCH('Print List'!$A196,Statement_No,0),MATCH('Print List'!C$2,'Master List'!$A$2:$AW$2,0))</f>
        <v>Y</v>
      </c>
      <c r="D196" s="135">
        <f>INDEX('Master List'!$A$3:$AW$1063,MATCH('Print List'!$A196,Statement_No,0),MATCH('Print List'!D$2,'Master List'!$A$2:$AW$2,0))</f>
        <v>328.58000000000004</v>
      </c>
      <c r="E196" s="135">
        <f>INDEX('Master List'!$A$3:$AW$1063,MATCH('Print List'!$A196,Statement_No,0),MATCH('Print List'!E$2,'Master List'!$A$2:$AW$2,0))</f>
        <v>318.18</v>
      </c>
      <c r="F196" s="135" t="str">
        <f>INDEX('Master List'!$A$3:$AW$1063,MATCH('Print List'!$A196,Statement_No,0),MATCH('Print List'!F$2,'Master List'!$A$2:$AW$2,0))</f>
        <v>Yes</v>
      </c>
      <c r="G196" s="135" t="str">
        <f>INDEX('Master List'!$A$3:$AW$1063,MATCH('Print List'!$A196,Statement_No,0),MATCH('Print List'!G$2,'Master List'!$A$2:$AW$2,0))</f>
        <v>ELK SLOUGH</v>
      </c>
      <c r="H196" s="135" t="str">
        <f>INDEX('Master List'!$A$3:$AW$1063,MATCH('Print List'!$A196,Statement_No,0),MATCH('Print List'!H$2,'Master List'!$A$2:$AW$2,0))</f>
        <v>Yolo</v>
      </c>
      <c r="I196" s="135" t="str">
        <f>INDEX('Master List'!$A$3:$AW$1063,MATCH('Print List'!$A196,Statement_No,0),MATCH('Print List'!I$2,'Master List'!$A$2:$AW$2,0))</f>
        <v>R2</v>
      </c>
      <c r="J196" s="135" t="str">
        <f>INDEX('Master List'!$A$3:$AW$1063,MATCH('Print List'!$A196,Statement_No,0),MATCH('Print List'!J$2,'Master List'!$A$2:$AW$2,0))</f>
        <v>POU is within a riparian patent. Parcels are not abutting the watershed, which means the riparian right could have been severed after the original owner sold the land</v>
      </c>
      <c r="K196" s="135" t="str">
        <f>INDEX('Master List'!$A$3:$AW$1063,MATCH('Print List'!$A196,Statement_No,0),MATCH('Print List'!K$2,'Master List'!$A$2:$AW$2,0))</f>
        <v>No</v>
      </c>
      <c r="L196" s="135" t="str">
        <f>INDEX('Master List'!$A$3:$AW$1063,MATCH('Print List'!$A196,Statement_No,0),MATCH('Print List'!L$2,'Master List'!$A$2:$AW$2,0))</f>
        <v>N/A</v>
      </c>
      <c r="M196" s="135" t="str">
        <f>INDEX('Master List'!$A$3:$AW$1063,MATCH('Print List'!$A196,Statement_No,0),MATCH('Print List'!M$2,'Master List'!$A$2:$AW$2,0))</f>
        <v>N/A</v>
      </c>
      <c r="N196" s="135" t="str">
        <f>INDEX('Master List'!$A$3:$AW$1063,MATCH('Print List'!$A196,Statement_No,0),MATCH('Print List'!N$2,'Master List'!$A$2:$AW$2,0))</f>
        <v>N/A</v>
      </c>
      <c r="O196" s="135" t="str">
        <f>INDEX('Master List'!$A$3:$AW$1063,MATCH('Print List'!$A196,Statement_No,0),MATCH('Print List'!O$2,'Master List'!$A$2:$AW$2,0))</f>
        <v>North Delta Water Agency</v>
      </c>
      <c r="P196" s="135" t="str">
        <f>INDEX('Master List'!$A$3:$AW$1063,MATCH('Print List'!$A196,Statement_No,0),MATCH('Print List'!P$2,'Master List'!$A$2:$AW$2,0))</f>
        <v>R4</v>
      </c>
      <c r="Q196" s="135" t="str">
        <f>INDEX('Master List'!$A$3:$AW$1063,MATCH('Print List'!$A196,Statement_No,0),MATCH('Print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96" s="135" t="str">
        <f>INDEX('Master List'!$A$3:$AW$1063,MATCH('Print List'!$A196,Statement_No,0),MATCH('Print List'!R$2,'Master List'!$A$2:$AW$2,0))</f>
        <v>P4</v>
      </c>
      <c r="S196" s="135" t="str">
        <f>INDEX('Master List'!$A$3:$AW$1063,MATCH('Print List'!$A196,Statement_No,0),MATCH('Print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96" s="135" t="str">
        <f>INDEX('Master List'!$A$3:$AW$1063,MATCH('Print List'!$A196,Statement_No,0),MATCH('Print List'!T$2,'Master List'!$A$2:$AW$2,0))</f>
        <v>R4</v>
      </c>
      <c r="U196" s="135" t="str">
        <f>INDEX('Master List'!$A$3:$AW$1063,MATCH('Print List'!$A196,Statement_No,0),MATCH('Print List'!U$2,'Master List'!$A$2:$AW$2,0))</f>
        <v>P4</v>
      </c>
    </row>
    <row r="197" spans="1:21" s="16" customFormat="1" ht="75" x14ac:dyDescent="0.25">
      <c r="A197" s="135" t="s">
        <v>998</v>
      </c>
      <c r="B197" s="135" t="str">
        <f>INDEX('Master List'!$A$3:$AW$1063,MATCH('Print List'!$A197,Statement_No,0),MATCH('Print List'!B$2,'Master List'!$A$2:$AW$2,0))</f>
        <v>AG SPANOS TRUSTEE OF THE ALEX &amp; FAYE SPANOS FAMILY TRUST UA</v>
      </c>
      <c r="C197" s="135" t="str">
        <f>INDEX('Master List'!$A$3:$AW$1063,MATCH('Print List'!$A197,Statement_No,0),MATCH('Print List'!C$2,'Master List'!$A$2:$AW$2,0))</f>
        <v>Y</v>
      </c>
      <c r="D197" s="135">
        <f>INDEX('Master List'!$A$3:$AW$1063,MATCH('Print List'!$A197,Statement_No,0),MATCH('Print List'!D$2,'Master List'!$A$2:$AW$2,0))</f>
        <v>501.58</v>
      </c>
      <c r="E197" s="135">
        <f>INDEX('Master List'!$A$3:$AW$1063,MATCH('Print List'!$A197,Statement_No,0),MATCH('Print List'!E$2,'Master List'!$A$2:$AW$2,0))</f>
        <v>529.87</v>
      </c>
      <c r="F197" s="135" t="str">
        <f>INDEX('Master List'!$A$3:$AW$1063,MATCH('Print List'!$A197,Statement_No,0),MATCH('Print List'!F$2,'Master List'!$A$2:$AW$2,0))</f>
        <v>Yes</v>
      </c>
      <c r="G197" s="135" t="str">
        <f>INDEX('Master List'!$A$3:$AW$1063,MATCH('Print List'!$A197,Statement_No,0),MATCH('Print List'!G$2,'Master List'!$A$2:$AW$2,0))</f>
        <v>Telephone Cut</v>
      </c>
      <c r="H197" s="135" t="str">
        <f>INDEX('Master List'!$A$3:$AW$1063,MATCH('Print List'!$A197,Statement_No,0),MATCH('Print List'!H$2,'Master List'!$A$2:$AW$2,0))</f>
        <v>San Joaquin</v>
      </c>
      <c r="I197" s="135" t="str">
        <f>INDEX('Master List'!$A$3:$AW$1063,MATCH('Print List'!$A197,Statement_No,0),MATCH('Print List'!I$2,'Master List'!$A$2:$AW$2,0))</f>
        <v>R1</v>
      </c>
      <c r="J197" s="135" t="str">
        <f>INDEX('Master List'!$A$3:$AW$1063,MATCH('Print List'!$A197,Statement_No,0),MATCH('Print List'!J$2,'Master List'!$A$2:$AW$2,0))</f>
        <v>Telephone Cut not found in the original survey</v>
      </c>
      <c r="K197" s="135" t="str">
        <f>INDEX('Master List'!$A$3:$AW$1063,MATCH('Print List'!$A197,Statement_No,0),MATCH('Print List'!K$2,'Master List'!$A$2:$AW$2,0))</f>
        <v>Yes</v>
      </c>
      <c r="L197" s="135" t="str">
        <f>INDEX('Master List'!$A$3:$AW$1063,MATCH('Print List'!$A197,Statement_No,0),MATCH('Print List'!L$2,'Master List'!$A$2:$AW$2,0))</f>
        <v>N/A</v>
      </c>
      <c r="M197" s="135" t="str">
        <f>INDEX('Master List'!$A$3:$AW$1063,MATCH('Print List'!$A197,Statement_No,0),MATCH('Print List'!M$2,'Master List'!$A$2:$AW$2,0))</f>
        <v>P1</v>
      </c>
      <c r="N197" s="135" t="str">
        <f>INDEX('Master List'!$A$3:$AW$1063,MATCH('Print List'!$A197,Statement_No,0),MATCH('Print List'!N$2,'Master List'!$A$2:$AW$2,0))</f>
        <v>Claimant failed to submit Pre-1914 supporting documents; and riparian right is insufficient to constitute water use</v>
      </c>
      <c r="O197" s="135">
        <f>INDEX('Master List'!$A$3:$AW$1063,MATCH('Print List'!$A197,Statement_No,0),MATCH('Print List'!O$2,'Master List'!$A$2:$AW$2,0))</f>
        <v>0</v>
      </c>
      <c r="P197" s="135">
        <f>INDEX('Master List'!$A$3:$AW$1063,MATCH('Print List'!$A197,Statement_No,0),MATCH('Print List'!P$2,'Master List'!$A$2:$AW$2,0))</f>
        <v>0</v>
      </c>
      <c r="Q197" s="135">
        <f>INDEX('Master List'!$A$3:$AW$1063,MATCH('Print List'!$A197,Statement_No,0),MATCH('Print List'!Q$2,'Master List'!$A$2:$AW$2,0))</f>
        <v>0</v>
      </c>
      <c r="R197" s="135">
        <f>INDEX('Master List'!$A$3:$AW$1063,MATCH('Print List'!$A197,Statement_No,0),MATCH('Print List'!R$2,'Master List'!$A$2:$AW$2,0))</f>
        <v>0</v>
      </c>
      <c r="S197" s="135">
        <f>INDEX('Master List'!$A$3:$AW$1063,MATCH('Print List'!$A197,Statement_No,0),MATCH('Print List'!S$2,'Master List'!$A$2:$AW$2,0))</f>
        <v>0</v>
      </c>
      <c r="T197" s="135" t="str">
        <f>INDEX('Master List'!$A$3:$AW$1063,MATCH('Print List'!$A197,Statement_No,0),MATCH('Print List'!T$2,'Master List'!$A$2:$AW$2,0))</f>
        <v>R1</v>
      </c>
      <c r="U197" s="135" t="str">
        <f>INDEX('Master List'!$A$3:$AW$1063,MATCH('Print List'!$A197,Statement_No,0),MATCH('Print List'!U$2,'Master List'!$A$2:$AW$2,0))</f>
        <v>P1</v>
      </c>
    </row>
    <row r="198" spans="1:21" s="16" customFormat="1" ht="60" x14ac:dyDescent="0.25">
      <c r="A198" s="136" t="s">
        <v>1006</v>
      </c>
      <c r="B198" s="135" t="str">
        <f>INDEX('Master List'!$A$3:$AW$1063,MATCH('Print List'!$A198,Statement_No,0),MATCH('Print List'!B$2,'Master List'!$A$2:$AW$2,0))</f>
        <v>MING CENTRE, LLC C/O PREMIER MANAGEMENT CO.</v>
      </c>
      <c r="C198" s="135" t="str">
        <f>INDEX('Master List'!$A$3:$AW$1063,MATCH('Print List'!$A198,Statement_No,0),MATCH('Print List'!C$2,'Master List'!$A$2:$AW$2,0))</f>
        <v>Y</v>
      </c>
      <c r="D198" s="135">
        <f>INDEX('Master List'!$A$3:$AW$1063,MATCH('Print List'!$A198,Statement_No,0),MATCH('Print List'!D$2,'Master List'!$A$2:$AW$2,0))</f>
        <v>278.99</v>
      </c>
      <c r="E198" s="135">
        <f>INDEX('Master List'!$A$3:$AW$1063,MATCH('Print List'!$A198,Statement_No,0),MATCH('Print List'!E$2,'Master List'!$A$2:$AW$2,0))</f>
        <v>942.32</v>
      </c>
      <c r="F198" s="135" t="str">
        <f>INDEX('Master List'!$A$3:$AW$1063,MATCH('Print List'!$A198,Statement_No,0),MATCH('Print List'!F$2,'Master List'!$A$2:$AW$2,0))</f>
        <v>Yes</v>
      </c>
      <c r="G198" s="135" t="str">
        <f>INDEX('Master List'!$A$3:$AW$1063,MATCH('Print List'!$A198,Statement_No,0),MATCH('Print List'!G$2,'Master List'!$A$2:$AW$2,0))</f>
        <v>BISHOP CUT</v>
      </c>
      <c r="H198" s="135" t="str">
        <f>INDEX('Master List'!$A$3:$AW$1063,MATCH('Print List'!$A198,Statement_No,0),MATCH('Print List'!H$2,'Master List'!$A$2:$AW$2,0))</f>
        <v>San Joaquin</v>
      </c>
      <c r="I198" s="135" t="str">
        <f>INDEX('Master List'!$A$3:$AW$1063,MATCH('Print List'!$A198,Statement_No,0),MATCH('Print List'!I$2,'Master List'!$A$2:$AW$2,0))</f>
        <v>R3</v>
      </c>
      <c r="J198" s="135" t="str">
        <f>INDEX('Master List'!$A$3:$AW$1063,MATCH('Print List'!$A198,Statement_No,0),MATCH('Print List'!J$2,'Master List'!$A$2:$AW$2,0))</f>
        <v>APN/POU lies on Riparian Patents</v>
      </c>
      <c r="K198" s="135" t="str">
        <f>INDEX('Master List'!$A$3:$AW$1063,MATCH('Print List'!$A198,Statement_No,0),MATCH('Print List'!K$2,'Master List'!$A$2:$AW$2,0))</f>
        <v>Yes</v>
      </c>
      <c r="L198" s="135" t="str">
        <f>INDEX('Master List'!$A$3:$AW$1063,MATCH('Print List'!$A198,Statement_No,0),MATCH('Print List'!L$2,'Master List'!$A$2:$AW$2,0))</f>
        <v>N/A</v>
      </c>
      <c r="M198" s="135" t="str">
        <f>INDEX('Master List'!$A$3:$AW$1063,MATCH('Print List'!$A198,Statement_No,0),MATCH('Print List'!M$2,'Master List'!$A$2:$AW$2,0))</f>
        <v>P1</v>
      </c>
      <c r="N198" s="135" t="str">
        <f>INDEX('Master List'!$A$3:$AW$1063,MATCH('Print List'!$A198,Statement_No,0),MATCH('Print List'!N$2,'Master List'!$A$2:$AW$2,0))</f>
        <v>No supporting document for Pre-1914 right was submitted. Need more info.</v>
      </c>
      <c r="O198" s="135">
        <f>INDEX('Master List'!$A$3:$AW$1063,MATCH('Print List'!$A198,Statement_No,0),MATCH('Print List'!O$2,'Master List'!$A$2:$AW$2,0))</f>
        <v>0</v>
      </c>
      <c r="P198" s="135">
        <f>INDEX('Master List'!$A$3:$AW$1063,MATCH('Print List'!$A198,Statement_No,0),MATCH('Print List'!P$2,'Master List'!$A$2:$AW$2,0))</f>
        <v>0</v>
      </c>
      <c r="Q198" s="135">
        <f>INDEX('Master List'!$A$3:$AW$1063,MATCH('Print List'!$A198,Statement_No,0),MATCH('Print List'!Q$2,'Master List'!$A$2:$AW$2,0))</f>
        <v>0</v>
      </c>
      <c r="R198" s="135">
        <f>INDEX('Master List'!$A$3:$AW$1063,MATCH('Print List'!$A198,Statement_No,0),MATCH('Print List'!R$2,'Master List'!$A$2:$AW$2,0))</f>
        <v>0</v>
      </c>
      <c r="S198" s="135">
        <f>INDEX('Master List'!$A$3:$AW$1063,MATCH('Print List'!$A198,Statement_No,0),MATCH('Print List'!S$2,'Master List'!$A$2:$AW$2,0))</f>
        <v>0</v>
      </c>
      <c r="T198" s="135" t="str">
        <f>INDEX('Master List'!$A$3:$AW$1063,MATCH('Print List'!$A198,Statement_No,0),MATCH('Print List'!T$2,'Master List'!$A$2:$AW$2,0))</f>
        <v>R3</v>
      </c>
      <c r="U198" s="135" t="str">
        <f>INDEX('Master List'!$A$3:$AW$1063,MATCH('Print List'!$A198,Statement_No,0),MATCH('Print List'!U$2,'Master List'!$A$2:$AW$2,0))</f>
        <v>P1</v>
      </c>
    </row>
    <row r="199" spans="1:21" s="16" customFormat="1" ht="75" x14ac:dyDescent="0.25">
      <c r="A199" s="135" t="s">
        <v>1013</v>
      </c>
      <c r="B199" s="135" t="str">
        <f>INDEX('Master List'!$A$3:$AW$1063,MATCH('Print List'!$A199,Statement_No,0),MATCH('Print List'!B$2,'Master List'!$A$2:$AW$2,0))</f>
        <v>AG SPANOS TRUSTEE OF THE ALEX &amp; FAYE SPANOS FAMILY TRUST UA</v>
      </c>
      <c r="C199" s="135" t="str">
        <f>INDEX('Master List'!$A$3:$AW$1063,MATCH('Print List'!$A199,Statement_No,0),MATCH('Print List'!C$2,'Master List'!$A$2:$AW$2,0))</f>
        <v>Y</v>
      </c>
      <c r="D199" s="135">
        <f>INDEX('Master List'!$A$3:$AW$1063,MATCH('Print List'!$A199,Statement_No,0),MATCH('Print List'!D$2,'Master List'!$A$2:$AW$2,0))</f>
        <v>530.37</v>
      </c>
      <c r="E199" s="135">
        <f>INDEX('Master List'!$A$3:$AW$1063,MATCH('Print List'!$A199,Statement_No,0),MATCH('Print List'!E$2,'Master List'!$A$2:$AW$2,0))</f>
        <v>398.3</v>
      </c>
      <c r="F199" s="135" t="str">
        <f>INDEX('Master List'!$A$3:$AW$1063,MATCH('Print List'!$A199,Statement_No,0),MATCH('Print List'!F$2,'Master List'!$A$2:$AW$2,0))</f>
        <v>Yes</v>
      </c>
      <c r="G199" s="135" t="str">
        <f>INDEX('Master List'!$A$3:$AW$1063,MATCH('Print List'!$A199,Statement_No,0),MATCH('Print List'!G$2,'Master List'!$A$2:$AW$2,0))</f>
        <v>Telephone Cut</v>
      </c>
      <c r="H199" s="135" t="str">
        <f>INDEX('Master List'!$A$3:$AW$1063,MATCH('Print List'!$A199,Statement_No,0),MATCH('Print List'!H$2,'Master List'!$A$2:$AW$2,0))</f>
        <v>San Joaquin</v>
      </c>
      <c r="I199" s="135" t="str">
        <f>INDEX('Master List'!$A$3:$AW$1063,MATCH('Print List'!$A199,Statement_No,0),MATCH('Print List'!I$2,'Master List'!$A$2:$AW$2,0))</f>
        <v>R1</v>
      </c>
      <c r="J199" s="135" t="str">
        <f>INDEX('Master List'!$A$3:$AW$1063,MATCH('Print List'!$A199,Statement_No,0),MATCH('Print List'!J$2,'Master List'!$A$2:$AW$2,0))</f>
        <v>Dredger Cut not found in the original survey</v>
      </c>
      <c r="K199" s="135" t="str">
        <f>INDEX('Master List'!$A$3:$AW$1063,MATCH('Print List'!$A199,Statement_No,0),MATCH('Print List'!K$2,'Master List'!$A$2:$AW$2,0))</f>
        <v>Yes</v>
      </c>
      <c r="L199" s="135" t="str">
        <f>INDEX('Master List'!$A$3:$AW$1063,MATCH('Print List'!$A199,Statement_No,0),MATCH('Print List'!L$2,'Master List'!$A$2:$AW$2,0))</f>
        <v>N/A</v>
      </c>
      <c r="M199" s="135" t="str">
        <f>INDEX('Master List'!$A$3:$AW$1063,MATCH('Print List'!$A199,Statement_No,0),MATCH('Print List'!M$2,'Master List'!$A$2:$AW$2,0))</f>
        <v>P1</v>
      </c>
      <c r="N199" s="135" t="str">
        <f>INDEX('Master List'!$A$3:$AW$1063,MATCH('Print List'!$A199,Statement_No,0),MATCH('Print List'!N$2,'Master List'!$A$2:$AW$2,0))</f>
        <v>Claimant failed to submit Pre-1914 supporting documents; and riparian right is insufficient to constitute water use</v>
      </c>
      <c r="O199" s="135">
        <f>INDEX('Master List'!$A$3:$AW$1063,MATCH('Print List'!$A199,Statement_No,0),MATCH('Print List'!O$2,'Master List'!$A$2:$AW$2,0))</f>
        <v>0</v>
      </c>
      <c r="P199" s="135">
        <f>INDEX('Master List'!$A$3:$AW$1063,MATCH('Print List'!$A199,Statement_No,0),MATCH('Print List'!P$2,'Master List'!$A$2:$AW$2,0))</f>
        <v>0</v>
      </c>
      <c r="Q199" s="135">
        <f>INDEX('Master List'!$A$3:$AW$1063,MATCH('Print List'!$A199,Statement_No,0),MATCH('Print List'!Q$2,'Master List'!$A$2:$AW$2,0))</f>
        <v>0</v>
      </c>
      <c r="R199" s="135">
        <f>INDEX('Master List'!$A$3:$AW$1063,MATCH('Print List'!$A199,Statement_No,0),MATCH('Print List'!R$2,'Master List'!$A$2:$AW$2,0))</f>
        <v>0</v>
      </c>
      <c r="S199" s="135">
        <f>INDEX('Master List'!$A$3:$AW$1063,MATCH('Print List'!$A199,Statement_No,0),MATCH('Print List'!S$2,'Master List'!$A$2:$AW$2,0))</f>
        <v>0</v>
      </c>
      <c r="T199" s="135" t="str">
        <f>INDEX('Master List'!$A$3:$AW$1063,MATCH('Print List'!$A199,Statement_No,0),MATCH('Print List'!T$2,'Master List'!$A$2:$AW$2,0))</f>
        <v>R1</v>
      </c>
      <c r="U199" s="135" t="str">
        <f>INDEX('Master List'!$A$3:$AW$1063,MATCH('Print List'!$A199,Statement_No,0),MATCH('Print List'!U$2,'Master List'!$A$2:$AW$2,0))</f>
        <v>P1</v>
      </c>
    </row>
    <row r="200" spans="1:21" s="16" customFormat="1" ht="75" x14ac:dyDescent="0.25">
      <c r="A200" s="136" t="s">
        <v>1017</v>
      </c>
      <c r="B200" s="135" t="str">
        <f>INDEX('Master List'!$A$3:$AW$1063,MATCH('Print List'!$A200,Statement_No,0),MATCH('Print List'!B$2,'Master List'!$A$2:$AW$2,0))</f>
        <v>AG SPANOS TRUSTEE OF THE ALEX &amp; FAYE SPANOS FAMILY TRUST UA</v>
      </c>
      <c r="C200" s="135" t="str">
        <f>INDEX('Master List'!$A$3:$AW$1063,MATCH('Print List'!$A200,Statement_No,0),MATCH('Print List'!C$2,'Master List'!$A$2:$AW$2,0))</f>
        <v>Y</v>
      </c>
      <c r="D200" s="135">
        <f>INDEX('Master List'!$A$3:$AW$1063,MATCH('Print List'!$A200,Statement_No,0),MATCH('Print List'!D$2,'Master List'!$A$2:$AW$2,0))</f>
        <v>385.24000000000007</v>
      </c>
      <c r="E200" s="135">
        <f>INDEX('Master List'!$A$3:$AW$1063,MATCH('Print List'!$A200,Statement_No,0),MATCH('Print List'!E$2,'Master List'!$A$2:$AW$2,0))</f>
        <v>431.69</v>
      </c>
      <c r="F200" s="135" t="str">
        <f>INDEX('Master List'!$A$3:$AW$1063,MATCH('Print List'!$A200,Statement_No,0),MATCH('Print List'!F$2,'Master List'!$A$2:$AW$2,0))</f>
        <v>Yes</v>
      </c>
      <c r="G200" s="135" t="str">
        <f>INDEX('Master List'!$A$3:$AW$1063,MATCH('Print List'!$A200,Statement_No,0),MATCH('Print List'!G$2,'Master List'!$A$2:$AW$2,0))</f>
        <v>Highline Slough</v>
      </c>
      <c r="H200" s="135" t="str">
        <f>INDEX('Master List'!$A$3:$AW$1063,MATCH('Print List'!$A200,Statement_No,0),MATCH('Print List'!H$2,'Master List'!$A$2:$AW$2,0))</f>
        <v>San Joaquin</v>
      </c>
      <c r="I200" s="135" t="str">
        <f>INDEX('Master List'!$A$3:$AW$1063,MATCH('Print List'!$A200,Statement_No,0),MATCH('Print List'!I$2,'Master List'!$A$2:$AW$2,0))</f>
        <v>R1</v>
      </c>
      <c r="J200" s="135" t="str">
        <f>INDEX('Master List'!$A$3:$AW$1063,MATCH('Print List'!$A200,Statement_No,0),MATCH('Print List'!J$2,'Master List'!$A$2:$AW$2,0))</f>
        <v>Neither Dredger Cut nor Highline Slough were noted in the original county survey</v>
      </c>
      <c r="K200" s="135" t="str">
        <f>INDEX('Master List'!$A$3:$AW$1063,MATCH('Print List'!$A200,Statement_No,0),MATCH('Print List'!K$2,'Master List'!$A$2:$AW$2,0))</f>
        <v>Yes</v>
      </c>
      <c r="L200" s="135" t="str">
        <f>INDEX('Master List'!$A$3:$AW$1063,MATCH('Print List'!$A200,Statement_No,0),MATCH('Print List'!L$2,'Master List'!$A$2:$AW$2,0))</f>
        <v>N/A</v>
      </c>
      <c r="M200" s="135" t="str">
        <f>INDEX('Master List'!$A$3:$AW$1063,MATCH('Print List'!$A200,Statement_No,0),MATCH('Print List'!M$2,'Master List'!$A$2:$AW$2,0))</f>
        <v>P1</v>
      </c>
      <c r="N200" s="135" t="str">
        <f>INDEX('Master List'!$A$3:$AW$1063,MATCH('Print List'!$A200,Statement_No,0),MATCH('Print List'!N$2,'Master List'!$A$2:$AW$2,0))</f>
        <v>Claimant failed to submit Pre-1914 supporting documents; and riparian right is insufficient to constitute water use</v>
      </c>
      <c r="O200" s="135">
        <f>INDEX('Master List'!$A$3:$AW$1063,MATCH('Print List'!$A200,Statement_No,0),MATCH('Print List'!O$2,'Master List'!$A$2:$AW$2,0))</f>
        <v>0</v>
      </c>
      <c r="P200" s="135">
        <f>INDEX('Master List'!$A$3:$AW$1063,MATCH('Print List'!$A200,Statement_No,0),MATCH('Print List'!P$2,'Master List'!$A$2:$AW$2,0))</f>
        <v>0</v>
      </c>
      <c r="Q200" s="135">
        <f>INDEX('Master List'!$A$3:$AW$1063,MATCH('Print List'!$A200,Statement_No,0),MATCH('Print List'!Q$2,'Master List'!$A$2:$AW$2,0))</f>
        <v>0</v>
      </c>
      <c r="R200" s="135">
        <f>INDEX('Master List'!$A$3:$AW$1063,MATCH('Print List'!$A200,Statement_No,0),MATCH('Print List'!R$2,'Master List'!$A$2:$AW$2,0))</f>
        <v>0</v>
      </c>
      <c r="S200" s="135">
        <f>INDEX('Master List'!$A$3:$AW$1063,MATCH('Print List'!$A200,Statement_No,0),MATCH('Print List'!S$2,'Master List'!$A$2:$AW$2,0))</f>
        <v>0</v>
      </c>
      <c r="T200" s="135" t="str">
        <f>INDEX('Master List'!$A$3:$AW$1063,MATCH('Print List'!$A200,Statement_No,0),MATCH('Print List'!T$2,'Master List'!$A$2:$AW$2,0))</f>
        <v>R1</v>
      </c>
      <c r="U200" s="135" t="str">
        <f>INDEX('Master List'!$A$3:$AW$1063,MATCH('Print List'!$A200,Statement_No,0),MATCH('Print List'!U$2,'Master List'!$A$2:$AW$2,0))</f>
        <v>P1</v>
      </c>
    </row>
    <row r="201" spans="1:21" s="16" customFormat="1" ht="75" x14ac:dyDescent="0.25">
      <c r="A201" s="135" t="s">
        <v>1020</v>
      </c>
      <c r="B201" s="135" t="str">
        <f>INDEX('Master List'!$A$3:$AW$1063,MATCH('Print List'!$A201,Statement_No,0),MATCH('Print List'!B$2,'Master List'!$A$2:$AW$2,0))</f>
        <v>AG SPANOS TRUSTEE OF THE ALEX &amp; FAYE SPANOS FAMILY TRUST UA</v>
      </c>
      <c r="C201" s="135" t="str">
        <f>INDEX('Master List'!$A$3:$AW$1063,MATCH('Print List'!$A201,Statement_No,0),MATCH('Print List'!C$2,'Master List'!$A$2:$AW$2,0))</f>
        <v>Y</v>
      </c>
      <c r="D201" s="135">
        <f>INDEX('Master List'!$A$3:$AW$1063,MATCH('Print List'!$A201,Statement_No,0),MATCH('Print List'!D$2,'Master List'!$A$2:$AW$2,0))</f>
        <v>387.99090909090899</v>
      </c>
      <c r="E201" s="135">
        <f>INDEX('Master List'!$A$3:$AW$1063,MATCH('Print List'!$A201,Statement_No,0),MATCH('Print List'!E$2,'Master List'!$A$2:$AW$2,0))</f>
        <v>479.08</v>
      </c>
      <c r="F201" s="135" t="str">
        <f>INDEX('Master List'!$A$3:$AW$1063,MATCH('Print List'!$A201,Statement_No,0),MATCH('Print List'!F$2,'Master List'!$A$2:$AW$2,0))</f>
        <v>Yes</v>
      </c>
      <c r="G201" s="135" t="str">
        <f>INDEX('Master List'!$A$3:$AW$1063,MATCH('Print List'!$A201,Statement_No,0),MATCH('Print List'!G$2,'Master List'!$A$2:$AW$2,0))</f>
        <v>Highline Slough</v>
      </c>
      <c r="H201" s="135" t="str">
        <f>INDEX('Master List'!$A$3:$AW$1063,MATCH('Print List'!$A201,Statement_No,0),MATCH('Print List'!H$2,'Master List'!$A$2:$AW$2,0))</f>
        <v>San Joaquin</v>
      </c>
      <c r="I201" s="135" t="str">
        <f>INDEX('Master List'!$A$3:$AW$1063,MATCH('Print List'!$A201,Statement_No,0),MATCH('Print List'!I$2,'Master List'!$A$2:$AW$2,0))</f>
        <v>R1</v>
      </c>
      <c r="J201" s="135" t="str">
        <f>INDEX('Master List'!$A$3:$AW$1063,MATCH('Print List'!$A201,Statement_No,0),MATCH('Print List'!J$2,'Master List'!$A$2:$AW$2,0))</f>
        <v>Neither Dredger Cut nor Highline Slough were noted in the original county survey</v>
      </c>
      <c r="K201" s="135" t="str">
        <f>INDEX('Master List'!$A$3:$AW$1063,MATCH('Print List'!$A201,Statement_No,0),MATCH('Print List'!K$2,'Master List'!$A$2:$AW$2,0))</f>
        <v>Yes</v>
      </c>
      <c r="L201" s="135" t="str">
        <f>INDEX('Master List'!$A$3:$AW$1063,MATCH('Print List'!$A201,Statement_No,0),MATCH('Print List'!L$2,'Master List'!$A$2:$AW$2,0))</f>
        <v>N/A</v>
      </c>
      <c r="M201" s="135" t="str">
        <f>INDEX('Master List'!$A$3:$AW$1063,MATCH('Print List'!$A201,Statement_No,0),MATCH('Print List'!M$2,'Master List'!$A$2:$AW$2,0))</f>
        <v>P1</v>
      </c>
      <c r="N201" s="135" t="str">
        <f>INDEX('Master List'!$A$3:$AW$1063,MATCH('Print List'!$A201,Statement_No,0),MATCH('Print List'!N$2,'Master List'!$A$2:$AW$2,0))</f>
        <v>Claimant failed to submit Pre-1914 supporting documents; and riparian right is insufficient to constitute water use</v>
      </c>
      <c r="O201" s="135">
        <f>INDEX('Master List'!$A$3:$AW$1063,MATCH('Print List'!$A201,Statement_No,0),MATCH('Print List'!O$2,'Master List'!$A$2:$AW$2,0))</f>
        <v>0</v>
      </c>
      <c r="P201" s="135">
        <f>INDEX('Master List'!$A$3:$AW$1063,MATCH('Print List'!$A201,Statement_No,0),MATCH('Print List'!P$2,'Master List'!$A$2:$AW$2,0))</f>
        <v>0</v>
      </c>
      <c r="Q201" s="135">
        <f>INDEX('Master List'!$A$3:$AW$1063,MATCH('Print List'!$A201,Statement_No,0),MATCH('Print List'!Q$2,'Master List'!$A$2:$AW$2,0))</f>
        <v>0</v>
      </c>
      <c r="R201" s="135">
        <f>INDEX('Master List'!$A$3:$AW$1063,MATCH('Print List'!$A201,Statement_No,0),MATCH('Print List'!R$2,'Master List'!$A$2:$AW$2,0))</f>
        <v>0</v>
      </c>
      <c r="S201" s="135">
        <f>INDEX('Master List'!$A$3:$AW$1063,MATCH('Print List'!$A201,Statement_No,0),MATCH('Print List'!S$2,'Master List'!$A$2:$AW$2,0))</f>
        <v>0</v>
      </c>
      <c r="T201" s="135" t="str">
        <f>INDEX('Master List'!$A$3:$AW$1063,MATCH('Print List'!$A201,Statement_No,0),MATCH('Print List'!T$2,'Master List'!$A$2:$AW$2,0))</f>
        <v>R1</v>
      </c>
      <c r="U201" s="135" t="str">
        <f>INDEX('Master List'!$A$3:$AW$1063,MATCH('Print List'!$A201,Statement_No,0),MATCH('Print List'!U$2,'Master List'!$A$2:$AW$2,0))</f>
        <v>P1</v>
      </c>
    </row>
    <row r="202" spans="1:21" s="16" customFormat="1" ht="60" x14ac:dyDescent="0.25">
      <c r="A202" s="135" t="s">
        <v>1023</v>
      </c>
      <c r="B202" s="135" t="str">
        <f>INDEX('Master List'!$A$3:$AW$1063,MATCH('Print List'!$A202,Statement_No,0),MATCH('Print List'!B$2,'Master List'!$A$2:$AW$2,0))</f>
        <v>SPANOS FAMILY PARTNERSHIP</v>
      </c>
      <c r="C202" s="135" t="str">
        <f>INDEX('Master List'!$A$3:$AW$1063,MATCH('Print List'!$A202,Statement_No,0),MATCH('Print List'!C$2,'Master List'!$A$2:$AW$2,0))</f>
        <v>Y</v>
      </c>
      <c r="D202" s="135">
        <f>INDEX('Master List'!$A$3:$AW$1063,MATCH('Print List'!$A202,Statement_No,0),MATCH('Print List'!D$2,'Master List'!$A$2:$AW$2,0))</f>
        <v>310.85666666666668</v>
      </c>
      <c r="E202" s="135">
        <f>INDEX('Master List'!$A$3:$AW$1063,MATCH('Print List'!$A202,Statement_No,0),MATCH('Print List'!E$2,'Master List'!$A$2:$AW$2,0))</f>
        <v>382.83</v>
      </c>
      <c r="F202" s="135" t="str">
        <f>INDEX('Master List'!$A$3:$AW$1063,MATCH('Print List'!$A202,Statement_No,0),MATCH('Print List'!F$2,'Master List'!$A$2:$AW$2,0))</f>
        <v>Yes</v>
      </c>
      <c r="G202" s="135" t="str">
        <f>INDEX('Master List'!$A$3:$AW$1063,MATCH('Print List'!$A202,Statement_No,0),MATCH('Print List'!G$2,'Master List'!$A$2:$AW$2,0))</f>
        <v>Telephone cut</v>
      </c>
      <c r="H202" s="135" t="str">
        <f>INDEX('Master List'!$A$3:$AW$1063,MATCH('Print List'!$A202,Statement_No,0),MATCH('Print List'!H$2,'Master List'!$A$2:$AW$2,0))</f>
        <v>San Joaquin</v>
      </c>
      <c r="I202" s="135" t="str">
        <f>INDEX('Master List'!$A$3:$AW$1063,MATCH('Print List'!$A202,Statement_No,0),MATCH('Print List'!I$2,'Master List'!$A$2:$AW$2,0))</f>
        <v>R3</v>
      </c>
      <c r="J202" s="135" t="str">
        <f>INDEX('Master List'!$A$3:$AW$1063,MATCH('Print List'!$A202,Statement_No,0),MATCH('Print List'!J$2,'Master List'!$A$2:$AW$2,0))</f>
        <v>eWRIMS lists Spanos Family Partnership as owner, but ParcelQuest shows the owners as being Trinity Capital Development LLC. I suspect Trinity is a subsidiary of Spanos.</v>
      </c>
      <c r="K202" s="135" t="str">
        <f>INDEX('Master List'!$A$3:$AW$1063,MATCH('Print List'!$A202,Statement_No,0),MATCH('Print List'!K$2,'Master List'!$A$2:$AW$2,0))</f>
        <v>Yes</v>
      </c>
      <c r="L202" s="135" t="str">
        <f>INDEX('Master List'!$A$3:$AW$1063,MATCH('Print List'!$A202,Statement_No,0),MATCH('Print List'!L$2,'Master List'!$A$2:$AW$2,0))</f>
        <v>N/A</v>
      </c>
      <c r="M202" s="135" t="str">
        <f>INDEX('Master List'!$A$3:$AW$1063,MATCH('Print List'!$A202,Statement_No,0),MATCH('Print List'!M$2,'Master List'!$A$2:$AW$2,0))</f>
        <v>P1</v>
      </c>
      <c r="N202" s="135" t="str">
        <f>INDEX('Master List'!$A$3:$AW$1063,MATCH('Print List'!$A202,Statement_No,0),MATCH('Print List'!N$2,'Master List'!$A$2:$AW$2,0))</f>
        <v>No supporting document for Pre-1914 right was submitted. Need more info.</v>
      </c>
      <c r="O202" s="135">
        <f>INDEX('Master List'!$A$3:$AW$1063,MATCH('Print List'!$A202,Statement_No,0),MATCH('Print List'!O$2,'Master List'!$A$2:$AW$2,0))</f>
        <v>0</v>
      </c>
      <c r="P202" s="135">
        <f>INDEX('Master List'!$A$3:$AW$1063,MATCH('Print List'!$A202,Statement_No,0),MATCH('Print List'!P$2,'Master List'!$A$2:$AW$2,0))</f>
        <v>0</v>
      </c>
      <c r="Q202" s="135">
        <f>INDEX('Master List'!$A$3:$AW$1063,MATCH('Print List'!$A202,Statement_No,0),MATCH('Print List'!Q$2,'Master List'!$A$2:$AW$2,0))</f>
        <v>0</v>
      </c>
      <c r="R202" s="135">
        <f>INDEX('Master List'!$A$3:$AW$1063,MATCH('Print List'!$A202,Statement_No,0),MATCH('Print List'!R$2,'Master List'!$A$2:$AW$2,0))</f>
        <v>0</v>
      </c>
      <c r="S202" s="135">
        <f>INDEX('Master List'!$A$3:$AW$1063,MATCH('Print List'!$A202,Statement_No,0),MATCH('Print List'!S$2,'Master List'!$A$2:$AW$2,0))</f>
        <v>0</v>
      </c>
      <c r="T202" s="135" t="str">
        <f>INDEX('Master List'!$A$3:$AW$1063,MATCH('Print List'!$A202,Statement_No,0),MATCH('Print List'!T$2,'Master List'!$A$2:$AW$2,0))</f>
        <v>R3</v>
      </c>
      <c r="U202" s="135" t="str">
        <f>INDEX('Master List'!$A$3:$AW$1063,MATCH('Print List'!$A202,Statement_No,0),MATCH('Print List'!U$2,'Master List'!$A$2:$AW$2,0))</f>
        <v>P1</v>
      </c>
    </row>
    <row r="203" spans="1:21" s="16" customFormat="1" ht="30" x14ac:dyDescent="0.25">
      <c r="A203" s="135" t="s">
        <v>1031</v>
      </c>
      <c r="B203" s="135" t="str">
        <f>INDEX('Master List'!$A$3:$AW$1063,MATCH('Print List'!$A203,Statement_No,0),MATCH('Print List'!B$2,'Master List'!$A$2:$AW$2,0))</f>
        <v>VENICE ISLAND, INC</v>
      </c>
      <c r="C203" s="135" t="str">
        <f>INDEX('Master List'!$A$3:$AW$1063,MATCH('Print List'!$A203,Statement_No,0),MATCH('Print List'!C$2,'Master List'!$A$2:$AW$2,0))</f>
        <v>Y</v>
      </c>
      <c r="D203" s="135">
        <f>INDEX('Master List'!$A$3:$AW$1063,MATCH('Print List'!$A203,Statement_No,0),MATCH('Print List'!D$2,'Master List'!$A$2:$AW$2,0))</f>
        <v>722.59</v>
      </c>
      <c r="E203" s="135">
        <f>INDEX('Master List'!$A$3:$AW$1063,MATCH('Print List'!$A203,Statement_No,0),MATCH('Print List'!E$2,'Master List'!$A$2:$AW$2,0))</f>
        <v>760.05</v>
      </c>
      <c r="F203" s="135" t="str">
        <f>INDEX('Master List'!$A$3:$AW$1063,MATCH('Print List'!$A203,Statement_No,0),MATCH('Print List'!F$2,'Master List'!$A$2:$AW$2,0))</f>
        <v>Yes</v>
      </c>
      <c r="G203" s="135" t="str">
        <f>INDEX('Master List'!$A$3:$AW$1063,MATCH('Print List'!$A203,Statement_No,0),MATCH('Print List'!G$2,'Master List'!$A$2:$AW$2,0))</f>
        <v>Potato Slough</v>
      </c>
      <c r="H203" s="135" t="str">
        <f>INDEX('Master List'!$A$3:$AW$1063,MATCH('Print List'!$A203,Statement_No,0),MATCH('Print List'!H$2,'Master List'!$A$2:$AW$2,0))</f>
        <v>San Joaquin</v>
      </c>
      <c r="I203" s="135" t="str">
        <f>INDEX('Master List'!$A$3:$AW$1063,MATCH('Print List'!$A203,Statement_No,0),MATCH('Print List'!I$2,'Master List'!$A$2:$AW$2,0))</f>
        <v>R1</v>
      </c>
      <c r="J203" s="135" t="str">
        <f>INDEX('Master List'!$A$3:$AW$1063,MATCH('Print List'!$A203,Statement_No,0),MATCH('Print List'!J$2,'Master List'!$A$2:$AW$2,0))</f>
        <v xml:space="preserve">Partial of POU overlies patents which are not riparian to the POD. </v>
      </c>
      <c r="K203" s="135" t="str">
        <f>INDEX('Master List'!$A$3:$AW$1063,MATCH('Print List'!$A203,Statement_No,0),MATCH('Print List'!K$2,'Master List'!$A$2:$AW$2,0))</f>
        <v>Yes</v>
      </c>
      <c r="L203" s="135" t="str">
        <f>INDEX('Master List'!$A$3:$AW$1063,MATCH('Print List'!$A203,Statement_No,0),MATCH('Print List'!L$2,'Master List'!$A$2:$AW$2,0))</f>
        <v>N/A</v>
      </c>
      <c r="M203" s="135" t="str">
        <f>INDEX('Master List'!$A$3:$AW$1063,MATCH('Print List'!$A203,Statement_No,0),MATCH('Print List'!M$2,'Master List'!$A$2:$AW$2,0))</f>
        <v>P1</v>
      </c>
      <c r="N203" s="135" t="str">
        <f>INDEX('Master List'!$A$3:$AW$1063,MATCH('Print List'!$A203,Statement_No,0),MATCH('Print List'!N$2,'Master List'!$A$2:$AW$2,0))</f>
        <v>No supporting document for Pre-1914 right was submitted. Need more info.</v>
      </c>
      <c r="O203" s="135">
        <f>INDEX('Master List'!$A$3:$AW$1063,MATCH('Print List'!$A203,Statement_No,0),MATCH('Print List'!O$2,'Master List'!$A$2:$AW$2,0))</f>
        <v>0</v>
      </c>
      <c r="P203" s="135">
        <f>INDEX('Master List'!$A$3:$AW$1063,MATCH('Print List'!$A203,Statement_No,0),MATCH('Print List'!P$2,'Master List'!$A$2:$AW$2,0))</f>
        <v>0</v>
      </c>
      <c r="Q203" s="135">
        <f>INDEX('Master List'!$A$3:$AW$1063,MATCH('Print List'!$A203,Statement_No,0),MATCH('Print List'!Q$2,'Master List'!$A$2:$AW$2,0))</f>
        <v>0</v>
      </c>
      <c r="R203" s="135">
        <f>INDEX('Master List'!$A$3:$AW$1063,MATCH('Print List'!$A203,Statement_No,0),MATCH('Print List'!R$2,'Master List'!$A$2:$AW$2,0))</f>
        <v>0</v>
      </c>
      <c r="S203" s="135">
        <f>INDEX('Master List'!$A$3:$AW$1063,MATCH('Print List'!$A203,Statement_No,0),MATCH('Print List'!S$2,'Master List'!$A$2:$AW$2,0))</f>
        <v>0</v>
      </c>
      <c r="T203" s="135" t="str">
        <f>INDEX('Master List'!$A$3:$AW$1063,MATCH('Print List'!$A203,Statement_No,0),MATCH('Print List'!T$2,'Master List'!$A$2:$AW$2,0))</f>
        <v>R1</v>
      </c>
      <c r="U203" s="135" t="str">
        <f>INDEX('Master List'!$A$3:$AW$1063,MATCH('Print List'!$A203,Statement_No,0),MATCH('Print List'!U$2,'Master List'!$A$2:$AW$2,0))</f>
        <v>P1</v>
      </c>
    </row>
    <row r="204" spans="1:21" s="16" customFormat="1" ht="60" x14ac:dyDescent="0.25">
      <c r="A204" s="135" t="s">
        <v>1037</v>
      </c>
      <c r="B204" s="135" t="str">
        <f>INDEX('Master List'!$A$3:$AW$1063,MATCH('Print List'!$A204,Statement_No,0),MATCH('Print List'!B$2,'Master List'!$A$2:$AW$2,0))</f>
        <v>SPANOS FAMILY PARTNERSHIP</v>
      </c>
      <c r="C204" s="135" t="str">
        <f>INDEX('Master List'!$A$3:$AW$1063,MATCH('Print List'!$A204,Statement_No,0),MATCH('Print List'!C$2,'Master List'!$A$2:$AW$2,0))</f>
        <v>Y</v>
      </c>
      <c r="D204" s="135">
        <f>INDEX('Master List'!$A$3:$AW$1063,MATCH('Print List'!$A204,Statement_No,0),MATCH('Print List'!D$2,'Master List'!$A$2:$AW$2,0))</f>
        <v>445.53000000000003</v>
      </c>
      <c r="E204" s="135">
        <f>INDEX('Master List'!$A$3:$AW$1063,MATCH('Print List'!$A204,Statement_No,0),MATCH('Print List'!E$2,'Master List'!$A$2:$AW$2,0))</f>
        <v>714.21</v>
      </c>
      <c r="F204" s="135" t="str">
        <f>INDEX('Master List'!$A$3:$AW$1063,MATCH('Print List'!$A204,Statement_No,0),MATCH('Print List'!F$2,'Master List'!$A$2:$AW$2,0))</f>
        <v>Yes</v>
      </c>
      <c r="G204" s="135" t="str">
        <f>INDEX('Master List'!$A$3:$AW$1063,MATCH('Print List'!$A204,Statement_No,0),MATCH('Print List'!G$2,'Master List'!$A$2:$AW$2,0))</f>
        <v>Telephone cut</v>
      </c>
      <c r="H204" s="135" t="str">
        <f>INDEX('Master List'!$A$3:$AW$1063,MATCH('Print List'!$A204,Statement_No,0),MATCH('Print List'!H$2,'Master List'!$A$2:$AW$2,0))</f>
        <v>San Joaquin</v>
      </c>
      <c r="I204" s="135" t="str">
        <f>INDEX('Master List'!$A$3:$AW$1063,MATCH('Print List'!$A204,Statement_No,0),MATCH('Print List'!I$2,'Master List'!$A$2:$AW$2,0))</f>
        <v>R3</v>
      </c>
      <c r="J204" s="135" t="str">
        <f>INDEX('Master List'!$A$3:$AW$1063,MATCH('Print List'!$A204,Statement_No,0),MATCH('Print List'!J$2,'Master List'!$A$2:$AW$2,0))</f>
        <v>eWRIMS lists Spanos Family Partnership as owner, but ParcelQuest shows the owners as being Trinity Capital Development LLC. I suspect Trinity is a subsidiary of Spanos.</v>
      </c>
      <c r="K204" s="135" t="str">
        <f>INDEX('Master List'!$A$3:$AW$1063,MATCH('Print List'!$A204,Statement_No,0),MATCH('Print List'!K$2,'Master List'!$A$2:$AW$2,0))</f>
        <v>Yes</v>
      </c>
      <c r="L204" s="135" t="str">
        <f>INDEX('Master List'!$A$3:$AW$1063,MATCH('Print List'!$A204,Statement_No,0),MATCH('Print List'!L$2,'Master List'!$A$2:$AW$2,0))</f>
        <v>N/A</v>
      </c>
      <c r="M204" s="135" t="str">
        <f>INDEX('Master List'!$A$3:$AW$1063,MATCH('Print List'!$A204,Statement_No,0),MATCH('Print List'!M$2,'Master List'!$A$2:$AW$2,0))</f>
        <v>P1</v>
      </c>
      <c r="N204" s="135" t="str">
        <f>INDEX('Master List'!$A$3:$AW$1063,MATCH('Print List'!$A204,Statement_No,0),MATCH('Print List'!N$2,'Master List'!$A$2:$AW$2,0))</f>
        <v>No supporting document for Pre-1914 right was submitted. Need more info.</v>
      </c>
      <c r="O204" s="135">
        <f>INDEX('Master List'!$A$3:$AW$1063,MATCH('Print List'!$A204,Statement_No,0),MATCH('Print List'!O$2,'Master List'!$A$2:$AW$2,0))</f>
        <v>0</v>
      </c>
      <c r="P204" s="135">
        <f>INDEX('Master List'!$A$3:$AW$1063,MATCH('Print List'!$A204,Statement_No,0),MATCH('Print List'!P$2,'Master List'!$A$2:$AW$2,0))</f>
        <v>0</v>
      </c>
      <c r="Q204" s="135">
        <f>INDEX('Master List'!$A$3:$AW$1063,MATCH('Print List'!$A204,Statement_No,0),MATCH('Print List'!Q$2,'Master List'!$A$2:$AW$2,0))</f>
        <v>0</v>
      </c>
      <c r="R204" s="135">
        <f>INDEX('Master List'!$A$3:$AW$1063,MATCH('Print List'!$A204,Statement_No,0),MATCH('Print List'!R$2,'Master List'!$A$2:$AW$2,0))</f>
        <v>0</v>
      </c>
      <c r="S204" s="135">
        <f>INDEX('Master List'!$A$3:$AW$1063,MATCH('Print List'!$A204,Statement_No,0),MATCH('Print List'!S$2,'Master List'!$A$2:$AW$2,0))</f>
        <v>0</v>
      </c>
      <c r="T204" s="135" t="str">
        <f>INDEX('Master List'!$A$3:$AW$1063,MATCH('Print List'!$A204,Statement_No,0),MATCH('Print List'!T$2,'Master List'!$A$2:$AW$2,0))</f>
        <v>R3</v>
      </c>
      <c r="U204" s="135" t="str">
        <f>INDEX('Master List'!$A$3:$AW$1063,MATCH('Print List'!$A204,Statement_No,0),MATCH('Print List'!U$2,'Master List'!$A$2:$AW$2,0))</f>
        <v>P1</v>
      </c>
    </row>
    <row r="205" spans="1:21" s="16" customFormat="1" ht="240" x14ac:dyDescent="0.25">
      <c r="A205" s="135" t="s">
        <v>1039</v>
      </c>
      <c r="B205" s="135" t="str">
        <f>INDEX('Master List'!$A$3:$AW$1063,MATCH('Print List'!$A205,Statement_No,0),MATCH('Print List'!B$2,'Master List'!$A$2:$AW$2,0))</f>
        <v>N.R., B.P., D.C. HAMILTON</v>
      </c>
      <c r="C205" s="135" t="str">
        <f>INDEX('Master List'!$A$3:$AW$1063,MATCH('Print List'!$A205,Statement_No,0),MATCH('Print List'!C$2,'Master List'!$A$2:$AW$2,0))</f>
        <v>Y</v>
      </c>
      <c r="D205" s="135">
        <f>INDEX('Master List'!$A$3:$AW$1063,MATCH('Print List'!$A205,Statement_No,0),MATCH('Print List'!D$2,'Master List'!$A$2:$AW$2,0))</f>
        <v>1414.4848484848483</v>
      </c>
      <c r="E205" s="135">
        <f>INDEX('Master List'!$A$3:$AW$1063,MATCH('Print List'!$A205,Statement_No,0),MATCH('Print List'!E$2,'Master List'!$A$2:$AW$2,0))</f>
        <v>606.78</v>
      </c>
      <c r="F205" s="135" t="str">
        <f>INDEX('Master List'!$A$3:$AW$1063,MATCH('Print List'!$A205,Statement_No,0),MATCH('Print List'!F$2,'Master List'!$A$2:$AW$2,0))</f>
        <v>Yes</v>
      </c>
      <c r="G205" s="135" t="str">
        <f>INDEX('Master List'!$A$3:$AW$1063,MATCH('Print List'!$A205,Statement_No,0),MATCH('Print List'!G$2,'Master List'!$A$2:$AW$2,0))</f>
        <v>Elkhorn Slough</v>
      </c>
      <c r="H205" s="135" t="str">
        <f>INDEX('Master List'!$A$3:$AW$1063,MATCH('Print List'!$A205,Statement_No,0),MATCH('Print List'!H$2,'Master List'!$A$2:$AW$2,0))</f>
        <v>Solano</v>
      </c>
      <c r="I205" s="135" t="str">
        <f>INDEX('Master List'!$A$3:$AW$1063,MATCH('Print List'!$A205,Statement_No,0),MATCH('Print List'!I$2,'Master List'!$A$2:$AW$2,0))</f>
        <v>R3</v>
      </c>
      <c r="J205" s="135" t="str">
        <f>INDEX('Master List'!$A$3:$AW$1063,MATCH('Print List'!$A205,Statement_No,0),MATCH('Print List'!J$2,'Master List'!$A$2:$AW$2,0))</f>
        <v>POU occupies riparian patents which were surveyed separately.</v>
      </c>
      <c r="K205" s="135" t="str">
        <f>INDEX('Master List'!$A$3:$AW$1063,MATCH('Print List'!$A205,Statement_No,0),MATCH('Print List'!K$2,'Master List'!$A$2:$AW$2,0))</f>
        <v>Yes</v>
      </c>
      <c r="L205" s="135" t="str">
        <f>INDEX('Master List'!$A$3:$AW$1063,MATCH('Print List'!$A205,Statement_No,0),MATCH('Print List'!L$2,'Master List'!$A$2:$AW$2,0))</f>
        <v>N/A</v>
      </c>
      <c r="M205" s="135" t="str">
        <f>INDEX('Master List'!$A$3:$AW$1063,MATCH('Print List'!$A205,Statement_No,0),MATCH('Print List'!M$2,'Master List'!$A$2:$AW$2,0))</f>
        <v>P2</v>
      </c>
      <c r="N205" s="135" t="str">
        <f>INDEX('Master List'!$A$3:$AW$1063,MATCH('Print List'!$A205,Statement_No,0),MATCH('Print List'!N$2,'Master List'!$A$2:$AW$2,0))</f>
        <v>Claimant submitted a Land Grant that authorized appropriation of water from an existing irrigation ditch when water in Elk Slough is insufficient for irrigation purpose. The irrigation ditch received water from  Miner Slough.</v>
      </c>
      <c r="O205" s="135" t="str">
        <f>INDEX('Master List'!$A$3:$AW$1063,MATCH('Print List'!$A205,Statement_No,0),MATCH('Print List'!O$2,'Master List'!$A$2:$AW$2,0))</f>
        <v>North Delta Water Agency</v>
      </c>
      <c r="P205" s="135" t="str">
        <f>INDEX('Master List'!$A$3:$AW$1063,MATCH('Print List'!$A205,Statement_No,0),MATCH('Print List'!P$2,'Master List'!$A$2:$AW$2,0))</f>
        <v>R4</v>
      </c>
      <c r="Q205" s="135" t="str">
        <f>INDEX('Master List'!$A$3:$AW$1063,MATCH('Print List'!$A205,Statement_No,0),MATCH('Print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05" s="135" t="str">
        <f>INDEX('Master List'!$A$3:$AW$1063,MATCH('Print List'!$A205,Statement_No,0),MATCH('Print List'!R$2,'Master List'!$A$2:$AW$2,0))</f>
        <v>P4</v>
      </c>
      <c r="S205" s="135" t="str">
        <f>INDEX('Master List'!$A$3:$AW$1063,MATCH('Print List'!$A205,Statement_No,0),MATCH('Print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05" s="135" t="str">
        <f>INDEX('Master List'!$A$3:$AW$1063,MATCH('Print List'!$A205,Statement_No,0),MATCH('Print List'!T$2,'Master List'!$A$2:$AW$2,0))</f>
        <v>R4</v>
      </c>
      <c r="U205" s="135" t="str">
        <f>INDEX('Master List'!$A$3:$AW$1063,MATCH('Print List'!$A205,Statement_No,0),MATCH('Print List'!U$2,'Master List'!$A$2:$AW$2,0))</f>
        <v>P4</v>
      </c>
    </row>
    <row r="206" spans="1:21" s="16" customFormat="1" ht="30" x14ac:dyDescent="0.25">
      <c r="A206" s="135" t="s">
        <v>1049</v>
      </c>
      <c r="B206" s="135" t="str">
        <f>INDEX('Master List'!$A$3:$AW$1063,MATCH('Print List'!$A206,Statement_No,0),MATCH('Print List'!B$2,'Master List'!$A$2:$AW$2,0))</f>
        <v>VENICE ISLAND, INC</v>
      </c>
      <c r="C206" s="135" t="str">
        <f>INDEX('Master List'!$A$3:$AW$1063,MATCH('Print List'!$A206,Statement_No,0),MATCH('Print List'!C$2,'Master List'!$A$2:$AW$2,0))</f>
        <v>Y</v>
      </c>
      <c r="D206" s="135">
        <f>INDEX('Master List'!$A$3:$AW$1063,MATCH('Print List'!$A206,Statement_No,0),MATCH('Print List'!D$2,'Master List'!$A$2:$AW$2,0))</f>
        <v>313.37</v>
      </c>
      <c r="E206" s="135">
        <f>INDEX('Master List'!$A$3:$AW$1063,MATCH('Print List'!$A206,Statement_No,0),MATCH('Print List'!E$2,'Master List'!$A$2:$AW$2,0))</f>
        <v>329.62</v>
      </c>
      <c r="F206" s="135" t="str">
        <f>INDEX('Master List'!$A$3:$AW$1063,MATCH('Print List'!$A206,Statement_No,0),MATCH('Print List'!F$2,'Master List'!$A$2:$AW$2,0))</f>
        <v>Yes</v>
      </c>
      <c r="G206" s="135" t="str">
        <f>INDEX('Master List'!$A$3:$AW$1063,MATCH('Print List'!$A206,Statement_No,0),MATCH('Print List'!G$2,'Master List'!$A$2:$AW$2,0))</f>
        <v>San Joaquin River</v>
      </c>
      <c r="H206" s="135" t="str">
        <f>INDEX('Master List'!$A$3:$AW$1063,MATCH('Print List'!$A206,Statement_No,0),MATCH('Print List'!H$2,'Master List'!$A$2:$AW$2,0))</f>
        <v>San Joaquin</v>
      </c>
      <c r="I206" s="135" t="str">
        <f>INDEX('Master List'!$A$3:$AW$1063,MATCH('Print List'!$A206,Statement_No,0),MATCH('Print List'!I$2,'Master List'!$A$2:$AW$2,0))</f>
        <v>R3</v>
      </c>
      <c r="J206" s="135" t="str">
        <f>INDEX('Master List'!$A$3:$AW$1063,MATCH('Print List'!$A206,Statement_No,0),MATCH('Print List'!J$2,'Master List'!$A$2:$AW$2,0))</f>
        <v>APN/POU lie on Riparian Patents.</v>
      </c>
      <c r="K206" s="135" t="str">
        <f>INDEX('Master List'!$A$3:$AW$1063,MATCH('Print List'!$A206,Statement_No,0),MATCH('Print List'!K$2,'Master List'!$A$2:$AW$2,0))</f>
        <v>Yes</v>
      </c>
      <c r="L206" s="135" t="str">
        <f>INDEX('Master List'!$A$3:$AW$1063,MATCH('Print List'!$A206,Statement_No,0),MATCH('Print List'!L$2,'Master List'!$A$2:$AW$2,0))</f>
        <v>N/A</v>
      </c>
      <c r="M206" s="135" t="str">
        <f>INDEX('Master List'!$A$3:$AW$1063,MATCH('Print List'!$A206,Statement_No,0),MATCH('Print List'!M$2,'Master List'!$A$2:$AW$2,0))</f>
        <v>P1</v>
      </c>
      <c r="N206" s="135" t="str">
        <f>INDEX('Master List'!$A$3:$AW$1063,MATCH('Print List'!$A206,Statement_No,0),MATCH('Print List'!N$2,'Master List'!$A$2:$AW$2,0))</f>
        <v>No supporting document for Pre-1914 right was submitted. Need more info.</v>
      </c>
      <c r="O206" s="135">
        <f>INDEX('Master List'!$A$3:$AW$1063,MATCH('Print List'!$A206,Statement_No,0),MATCH('Print List'!O$2,'Master List'!$A$2:$AW$2,0))</f>
        <v>0</v>
      </c>
      <c r="P206" s="135">
        <f>INDEX('Master List'!$A$3:$AW$1063,MATCH('Print List'!$A206,Statement_No,0),MATCH('Print List'!P$2,'Master List'!$A$2:$AW$2,0))</f>
        <v>0</v>
      </c>
      <c r="Q206" s="135">
        <f>INDEX('Master List'!$A$3:$AW$1063,MATCH('Print List'!$A206,Statement_No,0),MATCH('Print List'!Q$2,'Master List'!$A$2:$AW$2,0))</f>
        <v>0</v>
      </c>
      <c r="R206" s="135">
        <f>INDEX('Master List'!$A$3:$AW$1063,MATCH('Print List'!$A206,Statement_No,0),MATCH('Print List'!R$2,'Master List'!$A$2:$AW$2,0))</f>
        <v>0</v>
      </c>
      <c r="S206" s="135">
        <f>INDEX('Master List'!$A$3:$AW$1063,MATCH('Print List'!$A206,Statement_No,0),MATCH('Print List'!S$2,'Master List'!$A$2:$AW$2,0))</f>
        <v>0</v>
      </c>
      <c r="T206" s="135" t="str">
        <f>INDEX('Master List'!$A$3:$AW$1063,MATCH('Print List'!$A206,Statement_No,0),MATCH('Print List'!T$2,'Master List'!$A$2:$AW$2,0))</f>
        <v>R3</v>
      </c>
      <c r="U206" s="135" t="str">
        <f>INDEX('Master List'!$A$3:$AW$1063,MATCH('Print List'!$A206,Statement_No,0),MATCH('Print List'!U$2,'Master List'!$A$2:$AW$2,0))</f>
        <v>P1</v>
      </c>
    </row>
    <row r="207" spans="1:21" s="16" customFormat="1" ht="60" x14ac:dyDescent="0.25">
      <c r="A207" s="135" t="s">
        <v>1052</v>
      </c>
      <c r="B207" s="135" t="str">
        <f>INDEX('Master List'!$A$3:$AW$1063,MATCH('Print List'!$A207,Statement_No,0),MATCH('Print List'!B$2,'Master List'!$A$2:$AW$2,0))</f>
        <v>SPANOS FAMILY PARTNERSHIP</v>
      </c>
      <c r="C207" s="135" t="str">
        <f>INDEX('Master List'!$A$3:$AW$1063,MATCH('Print List'!$A207,Statement_No,0),MATCH('Print List'!C$2,'Master List'!$A$2:$AW$2,0))</f>
        <v>Y</v>
      </c>
      <c r="D207" s="135">
        <f>INDEX('Master List'!$A$3:$AW$1063,MATCH('Print List'!$A207,Statement_No,0),MATCH('Print List'!D$2,'Master List'!$A$2:$AW$2,0))</f>
        <v>325.78999999999996</v>
      </c>
      <c r="E207" s="135">
        <f>INDEX('Master List'!$A$3:$AW$1063,MATCH('Print List'!$A207,Statement_No,0),MATCH('Print List'!E$2,'Master List'!$A$2:$AW$2,0))</f>
        <v>402.06</v>
      </c>
      <c r="F207" s="135" t="str">
        <f>INDEX('Master List'!$A$3:$AW$1063,MATCH('Print List'!$A207,Statement_No,0),MATCH('Print List'!F$2,'Master List'!$A$2:$AW$2,0))</f>
        <v>Yes</v>
      </c>
      <c r="G207" s="135" t="str">
        <f>INDEX('Master List'!$A$3:$AW$1063,MATCH('Print List'!$A207,Statement_No,0),MATCH('Print List'!G$2,'Master List'!$A$2:$AW$2,0))</f>
        <v>Telephone cut</v>
      </c>
      <c r="H207" s="135" t="str">
        <f>INDEX('Master List'!$A$3:$AW$1063,MATCH('Print List'!$A207,Statement_No,0),MATCH('Print List'!H$2,'Master List'!$A$2:$AW$2,0))</f>
        <v>San Joaquin</v>
      </c>
      <c r="I207" s="135" t="str">
        <f>INDEX('Master List'!$A$3:$AW$1063,MATCH('Print List'!$A207,Statement_No,0),MATCH('Print List'!I$2,'Master List'!$A$2:$AW$2,0))</f>
        <v>R3</v>
      </c>
      <c r="J207" s="135" t="str">
        <f>INDEX('Master List'!$A$3:$AW$1063,MATCH('Print List'!$A207,Statement_No,0),MATCH('Print List'!J$2,'Master List'!$A$2:$AW$2,0))</f>
        <v>eWRIMS lists Spanos Family Partnership as owner, but ParcelQuest shows the owners as being Trinity Capital Development LLC. I suspect Trinity is a subsidiary of Spanos.</v>
      </c>
      <c r="K207" s="135" t="str">
        <f>INDEX('Master List'!$A$3:$AW$1063,MATCH('Print List'!$A207,Statement_No,0),MATCH('Print List'!K$2,'Master List'!$A$2:$AW$2,0))</f>
        <v>Yes</v>
      </c>
      <c r="L207" s="135" t="str">
        <f>INDEX('Master List'!$A$3:$AW$1063,MATCH('Print List'!$A207,Statement_No,0),MATCH('Print List'!L$2,'Master List'!$A$2:$AW$2,0))</f>
        <v>N/A</v>
      </c>
      <c r="M207" s="135" t="str">
        <f>INDEX('Master List'!$A$3:$AW$1063,MATCH('Print List'!$A207,Statement_No,0),MATCH('Print List'!M$2,'Master List'!$A$2:$AW$2,0))</f>
        <v>P1</v>
      </c>
      <c r="N207" s="135" t="str">
        <f>INDEX('Master List'!$A$3:$AW$1063,MATCH('Print List'!$A207,Statement_No,0),MATCH('Print List'!N$2,'Master List'!$A$2:$AW$2,0))</f>
        <v>No supporting document for Pre-1914 right was submitted. Need more info.</v>
      </c>
      <c r="O207" s="135">
        <f>INDEX('Master List'!$A$3:$AW$1063,MATCH('Print List'!$A207,Statement_No,0),MATCH('Print List'!O$2,'Master List'!$A$2:$AW$2,0))</f>
        <v>0</v>
      </c>
      <c r="P207" s="135">
        <f>INDEX('Master List'!$A$3:$AW$1063,MATCH('Print List'!$A207,Statement_No,0),MATCH('Print List'!P$2,'Master List'!$A$2:$AW$2,0))</f>
        <v>0</v>
      </c>
      <c r="Q207" s="135">
        <f>INDEX('Master List'!$A$3:$AW$1063,MATCH('Print List'!$A207,Statement_No,0),MATCH('Print List'!Q$2,'Master List'!$A$2:$AW$2,0))</f>
        <v>0</v>
      </c>
      <c r="R207" s="135">
        <f>INDEX('Master List'!$A$3:$AW$1063,MATCH('Print List'!$A207,Statement_No,0),MATCH('Print List'!R$2,'Master List'!$A$2:$AW$2,0))</f>
        <v>0</v>
      </c>
      <c r="S207" s="135">
        <f>INDEX('Master List'!$A$3:$AW$1063,MATCH('Print List'!$A207,Statement_No,0),MATCH('Print List'!S$2,'Master List'!$A$2:$AW$2,0))</f>
        <v>0</v>
      </c>
      <c r="T207" s="135" t="str">
        <f>INDEX('Master List'!$A$3:$AW$1063,MATCH('Print List'!$A207,Statement_No,0),MATCH('Print List'!T$2,'Master List'!$A$2:$AW$2,0))</f>
        <v>R3</v>
      </c>
      <c r="U207" s="135" t="str">
        <f>INDEX('Master List'!$A$3:$AW$1063,MATCH('Print List'!$A207,Statement_No,0),MATCH('Print List'!U$2,'Master List'!$A$2:$AW$2,0))</f>
        <v>P1</v>
      </c>
    </row>
    <row r="208" spans="1:21" s="16" customFormat="1" ht="60" x14ac:dyDescent="0.25">
      <c r="A208" s="135" t="s">
        <v>1053</v>
      </c>
      <c r="B208" s="135" t="str">
        <f>INDEX('Master List'!$A$3:$AW$1063,MATCH('Print List'!$A208,Statement_No,0),MATCH('Print List'!B$2,'Master List'!$A$2:$AW$2,0))</f>
        <v>SPANOS FAMILY PARTNERSHIP</v>
      </c>
      <c r="C208" s="135" t="str">
        <f>INDEX('Master List'!$A$3:$AW$1063,MATCH('Print List'!$A208,Statement_No,0),MATCH('Print List'!C$2,'Master List'!$A$2:$AW$2,0))</f>
        <v>Y</v>
      </c>
      <c r="D208" s="135">
        <f>INDEX('Master List'!$A$3:$AW$1063,MATCH('Print List'!$A208,Statement_No,0),MATCH('Print List'!D$2,'Master List'!$A$2:$AW$2,0))</f>
        <v>564.63</v>
      </c>
      <c r="E208" s="135">
        <f>INDEX('Master List'!$A$3:$AW$1063,MATCH('Print List'!$A208,Statement_No,0),MATCH('Print List'!E$2,'Master List'!$A$2:$AW$2,0))</f>
        <v>0</v>
      </c>
      <c r="F208" s="135" t="str">
        <f>INDEX('Master List'!$A$3:$AW$1063,MATCH('Print List'!$A208,Statement_No,0),MATCH('Print List'!F$2,'Master List'!$A$2:$AW$2,0))</f>
        <v>Yes</v>
      </c>
      <c r="G208" s="135" t="str">
        <f>INDEX('Master List'!$A$3:$AW$1063,MATCH('Print List'!$A208,Statement_No,0),MATCH('Print List'!G$2,'Master List'!$A$2:$AW$2,0))</f>
        <v>Telephone cut</v>
      </c>
      <c r="H208" s="135" t="str">
        <f>INDEX('Master List'!$A$3:$AW$1063,MATCH('Print List'!$A208,Statement_No,0),MATCH('Print List'!H$2,'Master List'!$A$2:$AW$2,0))</f>
        <v>San Joaquin</v>
      </c>
      <c r="I208" s="135" t="str">
        <f>INDEX('Master List'!$A$3:$AW$1063,MATCH('Print List'!$A208,Statement_No,0),MATCH('Print List'!I$2,'Master List'!$A$2:$AW$2,0))</f>
        <v>R3</v>
      </c>
      <c r="J208" s="135" t="str">
        <f>INDEX('Master List'!$A$3:$AW$1063,MATCH('Print List'!$A208,Statement_No,0),MATCH('Print List'!J$2,'Master List'!$A$2:$AW$2,0))</f>
        <v xml:space="preserve"> eWRIMS lists Spanos Family Partnership as owner, but ParcelQuest shows the owners as being Trinity Capital Development LLC. I suspect Trinity is a subsidiary of Spanos.</v>
      </c>
      <c r="K208" s="135" t="str">
        <f>INDEX('Master List'!$A$3:$AW$1063,MATCH('Print List'!$A208,Statement_No,0),MATCH('Print List'!K$2,'Master List'!$A$2:$AW$2,0))</f>
        <v>Yes</v>
      </c>
      <c r="L208" s="135" t="str">
        <f>INDEX('Master List'!$A$3:$AW$1063,MATCH('Print List'!$A208,Statement_No,0),MATCH('Print List'!L$2,'Master List'!$A$2:$AW$2,0))</f>
        <v>N/A</v>
      </c>
      <c r="M208" s="135" t="str">
        <f>INDEX('Master List'!$A$3:$AW$1063,MATCH('Print List'!$A208,Statement_No,0),MATCH('Print List'!M$2,'Master List'!$A$2:$AW$2,0))</f>
        <v>P1</v>
      </c>
      <c r="N208" s="135" t="str">
        <f>INDEX('Master List'!$A$3:$AW$1063,MATCH('Print List'!$A208,Statement_No,0),MATCH('Print List'!N$2,'Master List'!$A$2:$AW$2,0))</f>
        <v>No supporting document for Pre-1914 right was submitted. Need more info.</v>
      </c>
      <c r="O208" s="135">
        <f>INDEX('Master List'!$A$3:$AW$1063,MATCH('Print List'!$A208,Statement_No,0),MATCH('Print List'!O$2,'Master List'!$A$2:$AW$2,0))</f>
        <v>0</v>
      </c>
      <c r="P208" s="135">
        <f>INDEX('Master List'!$A$3:$AW$1063,MATCH('Print List'!$A208,Statement_No,0),MATCH('Print List'!P$2,'Master List'!$A$2:$AW$2,0))</f>
        <v>0</v>
      </c>
      <c r="Q208" s="135">
        <f>INDEX('Master List'!$A$3:$AW$1063,MATCH('Print List'!$A208,Statement_No,0),MATCH('Print List'!Q$2,'Master List'!$A$2:$AW$2,0))</f>
        <v>0</v>
      </c>
      <c r="R208" s="135">
        <f>INDEX('Master List'!$A$3:$AW$1063,MATCH('Print List'!$A208,Statement_No,0),MATCH('Print List'!R$2,'Master List'!$A$2:$AW$2,0))</f>
        <v>0</v>
      </c>
      <c r="S208" s="135">
        <f>INDEX('Master List'!$A$3:$AW$1063,MATCH('Print List'!$A208,Statement_No,0),MATCH('Print List'!S$2,'Master List'!$A$2:$AW$2,0))</f>
        <v>0</v>
      </c>
      <c r="T208" s="135" t="str">
        <f>INDEX('Master List'!$A$3:$AW$1063,MATCH('Print List'!$A208,Statement_No,0),MATCH('Print List'!T$2,'Master List'!$A$2:$AW$2,0))</f>
        <v>R3</v>
      </c>
      <c r="U208" s="135" t="str">
        <f>INDEX('Master List'!$A$3:$AW$1063,MATCH('Print List'!$A208,Statement_No,0),MATCH('Print List'!U$2,'Master List'!$A$2:$AW$2,0))</f>
        <v>P1</v>
      </c>
    </row>
    <row r="209" spans="1:21" s="16" customFormat="1" ht="30" x14ac:dyDescent="0.25">
      <c r="A209" s="135" t="s">
        <v>1057</v>
      </c>
      <c r="B209" s="135" t="str">
        <f>INDEX('Master List'!$A$3:$AW$1063,MATCH('Print List'!$A209,Statement_No,0),MATCH('Print List'!B$2,'Master List'!$A$2:$AW$2,0))</f>
        <v>SPANOS FAMILY PARTNERSHIP</v>
      </c>
      <c r="C209" s="135" t="str">
        <f>INDEX('Master List'!$A$3:$AW$1063,MATCH('Print List'!$A209,Statement_No,0),MATCH('Print List'!C$2,'Master List'!$A$2:$AW$2,0))</f>
        <v>Y</v>
      </c>
      <c r="D209" s="135">
        <f>INDEX('Master List'!$A$3:$AW$1063,MATCH('Print List'!$A209,Statement_No,0),MATCH('Print List'!D$2,'Master List'!$A$2:$AW$2,0))</f>
        <v>613.38</v>
      </c>
      <c r="E209" s="135">
        <f>INDEX('Master List'!$A$3:$AW$1063,MATCH('Print List'!$A209,Statement_No,0),MATCH('Print List'!E$2,'Master List'!$A$2:$AW$2,0))</f>
        <v>867.27</v>
      </c>
      <c r="F209" s="135" t="str">
        <f>INDEX('Master List'!$A$3:$AW$1063,MATCH('Print List'!$A209,Statement_No,0),MATCH('Print List'!F$2,'Master List'!$A$2:$AW$2,0))</f>
        <v>Yes</v>
      </c>
      <c r="G209" s="135" t="str">
        <f>INDEX('Master List'!$A$3:$AW$1063,MATCH('Print List'!$A209,Statement_No,0),MATCH('Print List'!G$2,'Master List'!$A$2:$AW$2,0))</f>
        <v>Telephone cut</v>
      </c>
      <c r="H209" s="135" t="str">
        <f>INDEX('Master List'!$A$3:$AW$1063,MATCH('Print List'!$A209,Statement_No,0),MATCH('Print List'!H$2,'Master List'!$A$2:$AW$2,0))</f>
        <v>San Joaquin</v>
      </c>
      <c r="I209" s="135" t="str">
        <f>INDEX('Master List'!$A$3:$AW$1063,MATCH('Print List'!$A209,Statement_No,0),MATCH('Print List'!I$2,'Master List'!$A$2:$AW$2,0))</f>
        <v>R3</v>
      </c>
      <c r="J209" s="135" t="str">
        <f>INDEX('Master List'!$A$3:$AW$1063,MATCH('Print List'!$A209,Statement_No,0),MATCH('Print List'!J$2,'Master List'!$A$2:$AW$2,0))</f>
        <v>POU is on Riparian Patents.</v>
      </c>
      <c r="K209" s="135" t="str">
        <f>INDEX('Master List'!$A$3:$AW$1063,MATCH('Print List'!$A209,Statement_No,0),MATCH('Print List'!K$2,'Master List'!$A$2:$AW$2,0))</f>
        <v>Yes</v>
      </c>
      <c r="L209" s="135" t="str">
        <f>INDEX('Master List'!$A$3:$AW$1063,MATCH('Print List'!$A209,Statement_No,0),MATCH('Print List'!L$2,'Master List'!$A$2:$AW$2,0))</f>
        <v>N/A</v>
      </c>
      <c r="M209" s="135" t="str">
        <f>INDEX('Master List'!$A$3:$AW$1063,MATCH('Print List'!$A209,Statement_No,0),MATCH('Print List'!M$2,'Master List'!$A$2:$AW$2,0))</f>
        <v>P1</v>
      </c>
      <c r="N209" s="135" t="str">
        <f>INDEX('Master List'!$A$3:$AW$1063,MATCH('Print List'!$A209,Statement_No,0),MATCH('Print List'!N$2,'Master List'!$A$2:$AW$2,0))</f>
        <v>No supporting document for Pre-1914 right was submitted. Need more info.</v>
      </c>
      <c r="O209" s="135">
        <f>INDEX('Master List'!$A$3:$AW$1063,MATCH('Print List'!$A209,Statement_No,0),MATCH('Print List'!O$2,'Master List'!$A$2:$AW$2,0))</f>
        <v>0</v>
      </c>
      <c r="P209" s="135">
        <f>INDEX('Master List'!$A$3:$AW$1063,MATCH('Print List'!$A209,Statement_No,0),MATCH('Print List'!P$2,'Master List'!$A$2:$AW$2,0))</f>
        <v>0</v>
      </c>
      <c r="Q209" s="135">
        <f>INDEX('Master List'!$A$3:$AW$1063,MATCH('Print List'!$A209,Statement_No,0),MATCH('Print List'!Q$2,'Master List'!$A$2:$AW$2,0))</f>
        <v>0</v>
      </c>
      <c r="R209" s="135">
        <f>INDEX('Master List'!$A$3:$AW$1063,MATCH('Print List'!$A209,Statement_No,0),MATCH('Print List'!R$2,'Master List'!$A$2:$AW$2,0))</f>
        <v>0</v>
      </c>
      <c r="S209" s="135">
        <f>INDEX('Master List'!$A$3:$AW$1063,MATCH('Print List'!$A209,Statement_No,0),MATCH('Print List'!S$2,'Master List'!$A$2:$AW$2,0))</f>
        <v>0</v>
      </c>
      <c r="T209" s="135" t="str">
        <f>INDEX('Master List'!$A$3:$AW$1063,MATCH('Print List'!$A209,Statement_No,0),MATCH('Print List'!T$2,'Master List'!$A$2:$AW$2,0))</f>
        <v>R3</v>
      </c>
      <c r="U209" s="135" t="str">
        <f>INDEX('Master List'!$A$3:$AW$1063,MATCH('Print List'!$A209,Statement_No,0),MATCH('Print List'!U$2,'Master List'!$A$2:$AW$2,0))</f>
        <v>P1</v>
      </c>
    </row>
    <row r="210" spans="1:21" s="16" customFormat="1" ht="30" x14ac:dyDescent="0.25">
      <c r="A210" s="135" t="s">
        <v>1061</v>
      </c>
      <c r="B210" s="135" t="str">
        <f>INDEX('Master List'!$A$3:$AW$1063,MATCH('Print List'!$A210,Statement_No,0),MATCH('Print List'!B$2,'Master List'!$A$2:$AW$2,0))</f>
        <v>VENICE ISLAND, INC</v>
      </c>
      <c r="C210" s="135" t="str">
        <f>INDEX('Master List'!$A$3:$AW$1063,MATCH('Print List'!$A210,Statement_No,0),MATCH('Print List'!C$2,'Master List'!$A$2:$AW$2,0))</f>
        <v>Y</v>
      </c>
      <c r="D210" s="135">
        <f>INDEX('Master List'!$A$3:$AW$1063,MATCH('Print List'!$A210,Statement_No,0),MATCH('Print List'!D$2,'Master List'!$A$2:$AW$2,0))</f>
        <v>507.62999999999994</v>
      </c>
      <c r="E210" s="135">
        <f>INDEX('Master List'!$A$3:$AW$1063,MATCH('Print List'!$A210,Statement_No,0),MATCH('Print List'!E$2,'Master List'!$A$2:$AW$2,0))</f>
        <v>596.51</v>
      </c>
      <c r="F210" s="135" t="str">
        <f>INDEX('Master List'!$A$3:$AW$1063,MATCH('Print List'!$A210,Statement_No,0),MATCH('Print List'!F$2,'Master List'!$A$2:$AW$2,0))</f>
        <v>Yes</v>
      </c>
      <c r="G210" s="135" t="str">
        <f>INDEX('Master List'!$A$3:$AW$1063,MATCH('Print List'!$A210,Statement_No,0),MATCH('Print List'!G$2,'Master List'!$A$2:$AW$2,0))</f>
        <v>San Joaquin River</v>
      </c>
      <c r="H210" s="135" t="str">
        <f>INDEX('Master List'!$A$3:$AW$1063,MATCH('Print List'!$A210,Statement_No,0),MATCH('Print List'!H$2,'Master List'!$A$2:$AW$2,0))</f>
        <v>San Joaquin</v>
      </c>
      <c r="I210" s="135" t="str">
        <f>INDEX('Master List'!$A$3:$AW$1063,MATCH('Print List'!$A210,Statement_No,0),MATCH('Print List'!I$2,'Master List'!$A$2:$AW$2,0))</f>
        <v>R3</v>
      </c>
      <c r="J210" s="135" t="str">
        <f>INDEX('Master List'!$A$3:$AW$1063,MATCH('Print List'!$A210,Statement_No,0),MATCH('Print List'!J$2,'Master List'!$A$2:$AW$2,0))</f>
        <v>APN/POU lie on Riparian Patents.</v>
      </c>
      <c r="K210" s="135" t="str">
        <f>INDEX('Master List'!$A$3:$AW$1063,MATCH('Print List'!$A210,Statement_No,0),MATCH('Print List'!K$2,'Master List'!$A$2:$AW$2,0))</f>
        <v>Yes</v>
      </c>
      <c r="L210" s="135" t="str">
        <f>INDEX('Master List'!$A$3:$AW$1063,MATCH('Print List'!$A210,Statement_No,0),MATCH('Print List'!L$2,'Master List'!$A$2:$AW$2,0))</f>
        <v>N/A</v>
      </c>
      <c r="M210" s="135" t="str">
        <f>INDEX('Master List'!$A$3:$AW$1063,MATCH('Print List'!$A210,Statement_No,0),MATCH('Print List'!M$2,'Master List'!$A$2:$AW$2,0))</f>
        <v>P1</v>
      </c>
      <c r="N210" s="135" t="str">
        <f>INDEX('Master List'!$A$3:$AW$1063,MATCH('Print List'!$A210,Statement_No,0),MATCH('Print List'!N$2,'Master List'!$A$2:$AW$2,0))</f>
        <v>No supporting document for Pre-1914 right was submitted. Need more info.</v>
      </c>
      <c r="O210" s="135">
        <f>INDEX('Master List'!$A$3:$AW$1063,MATCH('Print List'!$A210,Statement_No,0),MATCH('Print List'!O$2,'Master List'!$A$2:$AW$2,0))</f>
        <v>0</v>
      </c>
      <c r="P210" s="135">
        <f>INDEX('Master List'!$A$3:$AW$1063,MATCH('Print List'!$A210,Statement_No,0),MATCH('Print List'!P$2,'Master List'!$A$2:$AW$2,0))</f>
        <v>0</v>
      </c>
      <c r="Q210" s="135">
        <f>INDEX('Master List'!$A$3:$AW$1063,MATCH('Print List'!$A210,Statement_No,0),MATCH('Print List'!Q$2,'Master List'!$A$2:$AW$2,0))</f>
        <v>0</v>
      </c>
      <c r="R210" s="135">
        <f>INDEX('Master List'!$A$3:$AW$1063,MATCH('Print List'!$A210,Statement_No,0),MATCH('Print List'!R$2,'Master List'!$A$2:$AW$2,0))</f>
        <v>0</v>
      </c>
      <c r="S210" s="135">
        <f>INDEX('Master List'!$A$3:$AW$1063,MATCH('Print List'!$A210,Statement_No,0),MATCH('Print List'!S$2,'Master List'!$A$2:$AW$2,0))</f>
        <v>0</v>
      </c>
      <c r="T210" s="135" t="str">
        <f>INDEX('Master List'!$A$3:$AW$1063,MATCH('Print List'!$A210,Statement_No,0),MATCH('Print List'!T$2,'Master List'!$A$2:$AW$2,0))</f>
        <v>R3</v>
      </c>
      <c r="U210" s="135" t="str">
        <f>INDEX('Master List'!$A$3:$AW$1063,MATCH('Print List'!$A210,Statement_No,0),MATCH('Print List'!U$2,'Master List'!$A$2:$AW$2,0))</f>
        <v>P1</v>
      </c>
    </row>
    <row r="211" spans="1:21" s="16" customFormat="1" ht="30" x14ac:dyDescent="0.25">
      <c r="A211" s="135" t="s">
        <v>1062</v>
      </c>
      <c r="B211" s="135" t="str">
        <f>INDEX('Master List'!$A$3:$AW$1063,MATCH('Print List'!$A211,Statement_No,0),MATCH('Print List'!B$2,'Master List'!$A$2:$AW$2,0))</f>
        <v>SPANOS FAMILY PARTNERSHIP</v>
      </c>
      <c r="C211" s="135" t="str">
        <f>INDEX('Master List'!$A$3:$AW$1063,MATCH('Print List'!$A211,Statement_No,0),MATCH('Print List'!C$2,'Master List'!$A$2:$AW$2,0))</f>
        <v>Y</v>
      </c>
      <c r="D211" s="135">
        <f>INDEX('Master List'!$A$3:$AW$1063,MATCH('Print List'!$A211,Statement_No,0),MATCH('Print List'!D$2,'Master List'!$A$2:$AW$2,0))</f>
        <v>613.38</v>
      </c>
      <c r="E211" s="135">
        <f>INDEX('Master List'!$A$3:$AW$1063,MATCH('Print List'!$A211,Statement_No,0),MATCH('Print List'!E$2,'Master List'!$A$2:$AW$2,0))</f>
        <v>867.27</v>
      </c>
      <c r="F211" s="135" t="str">
        <f>INDEX('Master List'!$A$3:$AW$1063,MATCH('Print List'!$A211,Statement_No,0),MATCH('Print List'!F$2,'Master List'!$A$2:$AW$2,0))</f>
        <v>Yes</v>
      </c>
      <c r="G211" s="135" t="str">
        <f>INDEX('Master List'!$A$3:$AW$1063,MATCH('Print List'!$A211,Statement_No,0),MATCH('Print List'!G$2,'Master List'!$A$2:$AW$2,0))</f>
        <v>Telephone cut</v>
      </c>
      <c r="H211" s="135" t="str">
        <f>INDEX('Master List'!$A$3:$AW$1063,MATCH('Print List'!$A211,Statement_No,0),MATCH('Print List'!H$2,'Master List'!$A$2:$AW$2,0))</f>
        <v>San Joaquin</v>
      </c>
      <c r="I211" s="135" t="str">
        <f>INDEX('Master List'!$A$3:$AW$1063,MATCH('Print List'!$A211,Statement_No,0),MATCH('Print List'!I$2,'Master List'!$A$2:$AW$2,0))</f>
        <v>R3</v>
      </c>
      <c r="J211" s="135" t="str">
        <f>INDEX('Master List'!$A$3:$AW$1063,MATCH('Print List'!$A211,Statement_No,0),MATCH('Print List'!J$2,'Master List'!$A$2:$AW$2,0))</f>
        <v>POU is on Riparian Patents.</v>
      </c>
      <c r="K211" s="135" t="str">
        <f>INDEX('Master List'!$A$3:$AW$1063,MATCH('Print List'!$A211,Statement_No,0),MATCH('Print List'!K$2,'Master List'!$A$2:$AW$2,0))</f>
        <v>Yes</v>
      </c>
      <c r="L211" s="135" t="str">
        <f>INDEX('Master List'!$A$3:$AW$1063,MATCH('Print List'!$A211,Statement_No,0),MATCH('Print List'!L$2,'Master List'!$A$2:$AW$2,0))</f>
        <v>N/A</v>
      </c>
      <c r="M211" s="135" t="str">
        <f>INDEX('Master List'!$A$3:$AW$1063,MATCH('Print List'!$A211,Statement_No,0),MATCH('Print List'!M$2,'Master List'!$A$2:$AW$2,0))</f>
        <v>P1</v>
      </c>
      <c r="N211" s="135" t="str">
        <f>INDEX('Master List'!$A$3:$AW$1063,MATCH('Print List'!$A211,Statement_No,0),MATCH('Print List'!N$2,'Master List'!$A$2:$AW$2,0))</f>
        <v>No supporting document for Pre-1914 right was submitted. Need more info.</v>
      </c>
      <c r="O211" s="135">
        <f>INDEX('Master List'!$A$3:$AW$1063,MATCH('Print List'!$A211,Statement_No,0),MATCH('Print List'!O$2,'Master List'!$A$2:$AW$2,0))</f>
        <v>0</v>
      </c>
      <c r="P211" s="135">
        <f>INDEX('Master List'!$A$3:$AW$1063,MATCH('Print List'!$A211,Statement_No,0),MATCH('Print List'!P$2,'Master List'!$A$2:$AW$2,0))</f>
        <v>0</v>
      </c>
      <c r="Q211" s="135">
        <f>INDEX('Master List'!$A$3:$AW$1063,MATCH('Print List'!$A211,Statement_No,0),MATCH('Print List'!Q$2,'Master List'!$A$2:$AW$2,0))</f>
        <v>0</v>
      </c>
      <c r="R211" s="135">
        <f>INDEX('Master List'!$A$3:$AW$1063,MATCH('Print List'!$A211,Statement_No,0),MATCH('Print List'!R$2,'Master List'!$A$2:$AW$2,0))</f>
        <v>0</v>
      </c>
      <c r="S211" s="135">
        <f>INDEX('Master List'!$A$3:$AW$1063,MATCH('Print List'!$A211,Statement_No,0),MATCH('Print List'!S$2,'Master List'!$A$2:$AW$2,0))</f>
        <v>0</v>
      </c>
      <c r="T211" s="135" t="str">
        <f>INDEX('Master List'!$A$3:$AW$1063,MATCH('Print List'!$A211,Statement_No,0),MATCH('Print List'!T$2,'Master List'!$A$2:$AW$2,0))</f>
        <v>R3</v>
      </c>
      <c r="U211" s="135" t="str">
        <f>INDEX('Master List'!$A$3:$AW$1063,MATCH('Print List'!$A211,Statement_No,0),MATCH('Print List'!U$2,'Master List'!$A$2:$AW$2,0))</f>
        <v>P1</v>
      </c>
    </row>
    <row r="212" spans="1:21" s="16" customFormat="1" ht="30" x14ac:dyDescent="0.25">
      <c r="A212" s="135" t="s">
        <v>1063</v>
      </c>
      <c r="B212" s="135" t="str">
        <f>INDEX('Master List'!$A$3:$AW$1063,MATCH('Print List'!$A212,Statement_No,0),MATCH('Print List'!B$2,'Master List'!$A$2:$AW$2,0))</f>
        <v>VENICE ISLAND, INC</v>
      </c>
      <c r="C212" s="135" t="str">
        <f>INDEX('Master List'!$A$3:$AW$1063,MATCH('Print List'!$A212,Statement_No,0),MATCH('Print List'!C$2,'Master List'!$A$2:$AW$2,0))</f>
        <v>Y</v>
      </c>
      <c r="D212" s="135">
        <f>INDEX('Master List'!$A$3:$AW$1063,MATCH('Print List'!$A212,Statement_No,0),MATCH('Print List'!D$2,'Master List'!$A$2:$AW$2,0))</f>
        <v>285.5</v>
      </c>
      <c r="E212" s="135">
        <f>INDEX('Master List'!$A$3:$AW$1063,MATCH('Print List'!$A212,Statement_No,0),MATCH('Print List'!E$2,'Master List'!$A$2:$AW$2,0))</f>
        <v>102.28</v>
      </c>
      <c r="F212" s="135" t="str">
        <f>INDEX('Master List'!$A$3:$AW$1063,MATCH('Print List'!$A212,Statement_No,0),MATCH('Print List'!F$2,'Master List'!$A$2:$AW$2,0))</f>
        <v>Yes</v>
      </c>
      <c r="G212" s="135" t="str">
        <f>INDEX('Master List'!$A$3:$AW$1063,MATCH('Print List'!$A212,Statement_No,0),MATCH('Print List'!G$2,'Master List'!$A$2:$AW$2,0))</f>
        <v>San Joaquin River</v>
      </c>
      <c r="H212" s="135" t="str">
        <f>INDEX('Master List'!$A$3:$AW$1063,MATCH('Print List'!$A212,Statement_No,0),MATCH('Print List'!H$2,'Master List'!$A$2:$AW$2,0))</f>
        <v>San Joaquin</v>
      </c>
      <c r="I212" s="135" t="str">
        <f>INDEX('Master List'!$A$3:$AW$1063,MATCH('Print List'!$A212,Statement_No,0),MATCH('Print List'!I$2,'Master List'!$A$2:$AW$2,0))</f>
        <v>R3</v>
      </c>
      <c r="J212" s="135" t="str">
        <f>INDEX('Master List'!$A$3:$AW$1063,MATCH('Print List'!$A212,Statement_No,0),MATCH('Print List'!J$2,'Master List'!$A$2:$AW$2,0))</f>
        <v>APN/POU lie on Riparian Patents.</v>
      </c>
      <c r="K212" s="135" t="str">
        <f>INDEX('Master List'!$A$3:$AW$1063,MATCH('Print List'!$A212,Statement_No,0),MATCH('Print List'!K$2,'Master List'!$A$2:$AW$2,0))</f>
        <v>Yes</v>
      </c>
      <c r="L212" s="135" t="str">
        <f>INDEX('Master List'!$A$3:$AW$1063,MATCH('Print List'!$A212,Statement_No,0),MATCH('Print List'!L$2,'Master List'!$A$2:$AW$2,0))</f>
        <v>N/A</v>
      </c>
      <c r="M212" s="135" t="str">
        <f>INDEX('Master List'!$A$3:$AW$1063,MATCH('Print List'!$A212,Statement_No,0),MATCH('Print List'!M$2,'Master List'!$A$2:$AW$2,0))</f>
        <v>P1</v>
      </c>
      <c r="N212" s="135" t="str">
        <f>INDEX('Master List'!$A$3:$AW$1063,MATCH('Print List'!$A212,Statement_No,0),MATCH('Print List'!N$2,'Master List'!$A$2:$AW$2,0))</f>
        <v>No supporting document for Pre-1914 right was submitted. Need more info.</v>
      </c>
      <c r="O212" s="135">
        <f>INDEX('Master List'!$A$3:$AW$1063,MATCH('Print List'!$A212,Statement_No,0),MATCH('Print List'!O$2,'Master List'!$A$2:$AW$2,0))</f>
        <v>0</v>
      </c>
      <c r="P212" s="135">
        <f>INDEX('Master List'!$A$3:$AW$1063,MATCH('Print List'!$A212,Statement_No,0),MATCH('Print List'!P$2,'Master List'!$A$2:$AW$2,0))</f>
        <v>0</v>
      </c>
      <c r="Q212" s="135">
        <f>INDEX('Master List'!$A$3:$AW$1063,MATCH('Print List'!$A212,Statement_No,0),MATCH('Print List'!Q$2,'Master List'!$A$2:$AW$2,0))</f>
        <v>0</v>
      </c>
      <c r="R212" s="135">
        <f>INDEX('Master List'!$A$3:$AW$1063,MATCH('Print List'!$A212,Statement_No,0),MATCH('Print List'!R$2,'Master List'!$A$2:$AW$2,0))</f>
        <v>0</v>
      </c>
      <c r="S212" s="135">
        <f>INDEX('Master List'!$A$3:$AW$1063,MATCH('Print List'!$A212,Statement_No,0),MATCH('Print List'!S$2,'Master List'!$A$2:$AW$2,0))</f>
        <v>0</v>
      </c>
      <c r="T212" s="135" t="str">
        <f>INDEX('Master List'!$A$3:$AW$1063,MATCH('Print List'!$A212,Statement_No,0),MATCH('Print List'!T$2,'Master List'!$A$2:$AW$2,0))</f>
        <v>R3</v>
      </c>
      <c r="U212" s="135" t="str">
        <f>INDEX('Master List'!$A$3:$AW$1063,MATCH('Print List'!$A212,Statement_No,0),MATCH('Print List'!U$2,'Master List'!$A$2:$AW$2,0))</f>
        <v>P1</v>
      </c>
    </row>
    <row r="213" spans="1:21" s="16" customFormat="1" ht="30" x14ac:dyDescent="0.25">
      <c r="A213" s="135" t="s">
        <v>1064</v>
      </c>
      <c r="B213" s="135" t="str">
        <f>INDEX('Master List'!$A$3:$AW$1063,MATCH('Print List'!$A213,Statement_No,0),MATCH('Print List'!B$2,'Master List'!$A$2:$AW$2,0))</f>
        <v>VENICE ISLAND, INC</v>
      </c>
      <c r="C213" s="135" t="str">
        <f>INDEX('Master List'!$A$3:$AW$1063,MATCH('Print List'!$A213,Statement_No,0),MATCH('Print List'!C$2,'Master List'!$A$2:$AW$2,0))</f>
        <v>Y</v>
      </c>
      <c r="D213" s="135">
        <f>INDEX('Master List'!$A$3:$AW$1063,MATCH('Print List'!$A213,Statement_No,0),MATCH('Print List'!D$2,'Master List'!$A$2:$AW$2,0))</f>
        <v>332.21000000000004</v>
      </c>
      <c r="E213" s="135">
        <f>INDEX('Master List'!$A$3:$AW$1063,MATCH('Print List'!$A213,Statement_No,0),MATCH('Print List'!E$2,'Master List'!$A$2:$AW$2,0))</f>
        <v>330.88</v>
      </c>
      <c r="F213" s="135" t="str">
        <f>INDEX('Master List'!$A$3:$AW$1063,MATCH('Print List'!$A213,Statement_No,0),MATCH('Print List'!F$2,'Master List'!$A$2:$AW$2,0))</f>
        <v>Yes</v>
      </c>
      <c r="G213" s="135" t="str">
        <f>INDEX('Master List'!$A$3:$AW$1063,MATCH('Print List'!$A213,Statement_No,0),MATCH('Print List'!G$2,'Master List'!$A$2:$AW$2,0))</f>
        <v>San Joaquin River</v>
      </c>
      <c r="H213" s="135" t="str">
        <f>INDEX('Master List'!$A$3:$AW$1063,MATCH('Print List'!$A213,Statement_No,0),MATCH('Print List'!H$2,'Master List'!$A$2:$AW$2,0))</f>
        <v>San Joaquin</v>
      </c>
      <c r="I213" s="135" t="str">
        <f>INDEX('Master List'!$A$3:$AW$1063,MATCH('Print List'!$A213,Statement_No,0),MATCH('Print List'!I$2,'Master List'!$A$2:$AW$2,0))</f>
        <v>R3</v>
      </c>
      <c r="J213" s="135" t="str">
        <f>INDEX('Master List'!$A$3:$AW$1063,MATCH('Print List'!$A213,Statement_No,0),MATCH('Print List'!J$2,'Master List'!$A$2:$AW$2,0))</f>
        <v>APN/POU lie on Riparian Patents.</v>
      </c>
      <c r="K213" s="135" t="str">
        <f>INDEX('Master List'!$A$3:$AW$1063,MATCH('Print List'!$A213,Statement_No,0),MATCH('Print List'!K$2,'Master List'!$A$2:$AW$2,0))</f>
        <v>Yes</v>
      </c>
      <c r="L213" s="135" t="str">
        <f>INDEX('Master List'!$A$3:$AW$1063,MATCH('Print List'!$A213,Statement_No,0),MATCH('Print List'!L$2,'Master List'!$A$2:$AW$2,0))</f>
        <v>N/A</v>
      </c>
      <c r="M213" s="135" t="str">
        <f>INDEX('Master List'!$A$3:$AW$1063,MATCH('Print List'!$A213,Statement_No,0),MATCH('Print List'!M$2,'Master List'!$A$2:$AW$2,0))</f>
        <v>P1</v>
      </c>
      <c r="N213" s="135" t="str">
        <f>INDEX('Master List'!$A$3:$AW$1063,MATCH('Print List'!$A213,Statement_No,0),MATCH('Print List'!N$2,'Master List'!$A$2:$AW$2,0))</f>
        <v>No supporting document for Pre-1914 right was submitted. Need more info.</v>
      </c>
      <c r="O213" s="135">
        <f>INDEX('Master List'!$A$3:$AW$1063,MATCH('Print List'!$A213,Statement_No,0),MATCH('Print List'!O$2,'Master List'!$A$2:$AW$2,0))</f>
        <v>0</v>
      </c>
      <c r="P213" s="135">
        <f>INDEX('Master List'!$A$3:$AW$1063,MATCH('Print List'!$A213,Statement_No,0),MATCH('Print List'!P$2,'Master List'!$A$2:$AW$2,0))</f>
        <v>0</v>
      </c>
      <c r="Q213" s="135">
        <f>INDEX('Master List'!$A$3:$AW$1063,MATCH('Print List'!$A213,Statement_No,0),MATCH('Print List'!Q$2,'Master List'!$A$2:$AW$2,0))</f>
        <v>0</v>
      </c>
      <c r="R213" s="135">
        <f>INDEX('Master List'!$A$3:$AW$1063,MATCH('Print List'!$A213,Statement_No,0),MATCH('Print List'!R$2,'Master List'!$A$2:$AW$2,0))</f>
        <v>0</v>
      </c>
      <c r="S213" s="135">
        <f>INDEX('Master List'!$A$3:$AW$1063,MATCH('Print List'!$A213,Statement_No,0),MATCH('Print List'!S$2,'Master List'!$A$2:$AW$2,0))</f>
        <v>0</v>
      </c>
      <c r="T213" s="135" t="str">
        <f>INDEX('Master List'!$A$3:$AW$1063,MATCH('Print List'!$A213,Statement_No,0),MATCH('Print List'!T$2,'Master List'!$A$2:$AW$2,0))</f>
        <v>R3</v>
      </c>
      <c r="U213" s="135" t="str">
        <f>INDEX('Master List'!$A$3:$AW$1063,MATCH('Print List'!$A213,Statement_No,0),MATCH('Print List'!U$2,'Master List'!$A$2:$AW$2,0))</f>
        <v>P1</v>
      </c>
    </row>
    <row r="214" spans="1:21" s="16" customFormat="1" ht="240" x14ac:dyDescent="0.25">
      <c r="A214" s="135" t="s">
        <v>1065</v>
      </c>
      <c r="B214" s="135" t="str">
        <f>INDEX('Master List'!$A$3:$AW$1063,MATCH('Print List'!$A214,Statement_No,0),MATCH('Print List'!B$2,'Master List'!$A$2:$AW$2,0))</f>
        <v>ROBERT R KIRTLAN</v>
      </c>
      <c r="C214" s="135" t="str">
        <f>INDEX('Master List'!$A$3:$AW$1063,MATCH('Print List'!$A214,Statement_No,0),MATCH('Print List'!C$2,'Master List'!$A$2:$AW$2,0))</f>
        <v>Y</v>
      </c>
      <c r="D214" s="135">
        <f>INDEX('Master List'!$A$3:$AW$1063,MATCH('Print List'!$A214,Statement_No,0),MATCH('Print List'!D$2,'Master List'!$A$2:$AW$2,0))</f>
        <v>1800</v>
      </c>
      <c r="E214" s="135">
        <f>INDEX('Master List'!$A$3:$AW$1063,MATCH('Print List'!$A214,Statement_No,0),MATCH('Print List'!E$2,'Master List'!$A$2:$AW$2,0))</f>
        <v>0</v>
      </c>
      <c r="F214" s="135" t="str">
        <f>INDEX('Master List'!$A$3:$AW$1063,MATCH('Print List'!$A214,Statement_No,0),MATCH('Print List'!F$2,'Master List'!$A$2:$AW$2,0))</f>
        <v>Yes</v>
      </c>
      <c r="G214" s="135" t="str">
        <f>INDEX('Master List'!$A$3:$AW$1063,MATCH('Print List'!$A214,Statement_No,0),MATCH('Print List'!G$2,'Master List'!$A$2:$AW$2,0))</f>
        <v>SACRAMENTO RIVER</v>
      </c>
      <c r="H214" s="135" t="str">
        <f>INDEX('Master List'!$A$3:$AW$1063,MATCH('Print List'!$A214,Statement_No,0),MATCH('Print List'!H$2,'Master List'!$A$2:$AW$2,0))</f>
        <v>Yolo</v>
      </c>
      <c r="I214" s="135" t="str">
        <f>INDEX('Master List'!$A$3:$AW$1063,MATCH('Print List'!$A214,Statement_No,0),MATCH('Print List'!I$2,'Master List'!$A$2:$AW$2,0))</f>
        <v>R1</v>
      </c>
      <c r="J214" s="135" t="str">
        <f>INDEX('Master List'!$A$3:$AW$1063,MATCH('Print List'!$A214,Statement_No,0),MATCH('Print List'!J$2,'Master List'!$A$2:$AW$2,0))</f>
        <v xml:space="preserve">Same POU as S017089. Not all patent are shown in S017079 POU and Underlying patents.pdf. The POU parcels are located on non-riparian patents. The APNs are: 044-050-13, 044-090-03, &amp; 044-090-04. </v>
      </c>
      <c r="K214" s="135" t="str">
        <f>INDEX('Master List'!$A$3:$AW$1063,MATCH('Print List'!$A214,Statement_No,0),MATCH('Print List'!K$2,'Master List'!$A$2:$AW$2,0))</f>
        <v>Yes</v>
      </c>
      <c r="L214" s="135" t="str">
        <f>INDEX('Master List'!$A$3:$AW$1063,MATCH('Print List'!$A214,Statement_No,0),MATCH('Print List'!L$2,'Master List'!$A$2:$AW$2,0))</f>
        <v>N/A</v>
      </c>
      <c r="M214" s="135" t="str">
        <f>INDEX('Master List'!$A$3:$AW$1063,MATCH('Print List'!$A214,Statement_No,0),MATCH('Print List'!M$2,'Master List'!$A$2:$AW$2,0))</f>
        <v>P1</v>
      </c>
      <c r="N214" s="135" t="str">
        <f>INDEX('Master List'!$A$3:$AW$1063,MATCH('Print List'!$A214,Statement_No,0),MATCH('Print List'!N$2,'Master List'!$A$2:$AW$2,0))</f>
        <v>No supporting document for Pre-1914 right was submitted. Need more info.</v>
      </c>
      <c r="O214" s="135" t="str">
        <f>INDEX('Master List'!$A$3:$AW$1063,MATCH('Print List'!$A214,Statement_No,0),MATCH('Print List'!O$2,'Master List'!$A$2:$AW$2,0))</f>
        <v>North Delta Water Agency</v>
      </c>
      <c r="P214" s="135" t="str">
        <f>INDEX('Master List'!$A$3:$AW$1063,MATCH('Print List'!$A214,Statement_No,0),MATCH('Print List'!P$2,'Master List'!$A$2:$AW$2,0))</f>
        <v>R4</v>
      </c>
      <c r="Q214" s="135" t="str">
        <f>INDEX('Master List'!$A$3:$AW$1063,MATCH('Print List'!$A214,Statement_No,0),MATCH('Print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14" s="135" t="str">
        <f>INDEX('Master List'!$A$3:$AW$1063,MATCH('Print List'!$A214,Statement_No,0),MATCH('Print List'!R$2,'Master List'!$A$2:$AW$2,0))</f>
        <v>P4</v>
      </c>
      <c r="S214" s="135" t="str">
        <f>INDEX('Master List'!$A$3:$AW$1063,MATCH('Print List'!$A214,Statement_No,0),MATCH('Print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14" s="135" t="str">
        <f>INDEX('Master List'!$A$3:$AW$1063,MATCH('Print List'!$A214,Statement_No,0),MATCH('Print List'!T$2,'Master List'!$A$2:$AW$2,0))</f>
        <v>R4</v>
      </c>
      <c r="U214" s="135" t="str">
        <f>INDEX('Master List'!$A$3:$AW$1063,MATCH('Print List'!$A214,Statement_No,0),MATCH('Print List'!U$2,'Master List'!$A$2:$AW$2,0))</f>
        <v>P4</v>
      </c>
    </row>
    <row r="215" spans="1:21" s="16" customFormat="1" ht="30" x14ac:dyDescent="0.25">
      <c r="A215" s="135" t="s">
        <v>1071</v>
      </c>
      <c r="B215" s="135" t="str">
        <f>INDEX('Master List'!$A$3:$AW$1063,MATCH('Print List'!$A215,Statement_No,0),MATCH('Print List'!B$2,'Master List'!$A$2:$AW$2,0))</f>
        <v>VENICE ISLAND, INC</v>
      </c>
      <c r="C215" s="135" t="str">
        <f>INDEX('Master List'!$A$3:$AW$1063,MATCH('Print List'!$A215,Statement_No,0),MATCH('Print List'!C$2,'Master List'!$A$2:$AW$2,0))</f>
        <v>Y</v>
      </c>
      <c r="D215" s="135">
        <f>INDEX('Master List'!$A$3:$AW$1063,MATCH('Print List'!$A215,Statement_No,0),MATCH('Print List'!D$2,'Master List'!$A$2:$AW$2,0))</f>
        <v>383.11</v>
      </c>
      <c r="E215" s="135">
        <f>INDEX('Master List'!$A$3:$AW$1063,MATCH('Print List'!$A215,Statement_No,0),MATCH('Print List'!E$2,'Master List'!$A$2:$AW$2,0))</f>
        <v>349.72</v>
      </c>
      <c r="F215" s="135" t="str">
        <f>INDEX('Master List'!$A$3:$AW$1063,MATCH('Print List'!$A215,Statement_No,0),MATCH('Print List'!F$2,'Master List'!$A$2:$AW$2,0))</f>
        <v>Yes</v>
      </c>
      <c r="G215" s="135" t="str">
        <f>INDEX('Master List'!$A$3:$AW$1063,MATCH('Print List'!$A215,Statement_No,0),MATCH('Print List'!G$2,'Master List'!$A$2:$AW$2,0))</f>
        <v>San Joaquin River</v>
      </c>
      <c r="H215" s="135" t="str">
        <f>INDEX('Master List'!$A$3:$AW$1063,MATCH('Print List'!$A215,Statement_No,0),MATCH('Print List'!H$2,'Master List'!$A$2:$AW$2,0))</f>
        <v>San Joaquin</v>
      </c>
      <c r="I215" s="135" t="str">
        <f>INDEX('Master List'!$A$3:$AW$1063,MATCH('Print List'!$A215,Statement_No,0),MATCH('Print List'!I$2,'Master List'!$A$2:$AW$2,0))</f>
        <v>R3</v>
      </c>
      <c r="J215" s="135" t="str">
        <f>INDEX('Master List'!$A$3:$AW$1063,MATCH('Print List'!$A215,Statement_No,0),MATCH('Print List'!J$2,'Master List'!$A$2:$AW$2,0))</f>
        <v>APN/POU lie on Riparian Patents.</v>
      </c>
      <c r="K215" s="135" t="str">
        <f>INDEX('Master List'!$A$3:$AW$1063,MATCH('Print List'!$A215,Statement_No,0),MATCH('Print List'!K$2,'Master List'!$A$2:$AW$2,0))</f>
        <v>Yes</v>
      </c>
      <c r="L215" s="135" t="str">
        <f>INDEX('Master List'!$A$3:$AW$1063,MATCH('Print List'!$A215,Statement_No,0),MATCH('Print List'!L$2,'Master List'!$A$2:$AW$2,0))</f>
        <v>N/A</v>
      </c>
      <c r="M215" s="135" t="str">
        <f>INDEX('Master List'!$A$3:$AW$1063,MATCH('Print List'!$A215,Statement_No,0),MATCH('Print List'!M$2,'Master List'!$A$2:$AW$2,0))</f>
        <v>P1</v>
      </c>
      <c r="N215" s="135" t="str">
        <f>INDEX('Master List'!$A$3:$AW$1063,MATCH('Print List'!$A215,Statement_No,0),MATCH('Print List'!N$2,'Master List'!$A$2:$AW$2,0))</f>
        <v>No supporting document for Pre-1914 right was submitted. Need more info.</v>
      </c>
      <c r="O215" s="135">
        <f>INDEX('Master List'!$A$3:$AW$1063,MATCH('Print List'!$A215,Statement_No,0),MATCH('Print List'!O$2,'Master List'!$A$2:$AW$2,0))</f>
        <v>0</v>
      </c>
      <c r="P215" s="135">
        <f>INDEX('Master List'!$A$3:$AW$1063,MATCH('Print List'!$A215,Statement_No,0),MATCH('Print List'!P$2,'Master List'!$A$2:$AW$2,0))</f>
        <v>0</v>
      </c>
      <c r="Q215" s="135">
        <f>INDEX('Master List'!$A$3:$AW$1063,MATCH('Print List'!$A215,Statement_No,0),MATCH('Print List'!Q$2,'Master List'!$A$2:$AW$2,0))</f>
        <v>0</v>
      </c>
      <c r="R215" s="135">
        <f>INDEX('Master List'!$A$3:$AW$1063,MATCH('Print List'!$A215,Statement_No,0),MATCH('Print List'!R$2,'Master List'!$A$2:$AW$2,0))</f>
        <v>0</v>
      </c>
      <c r="S215" s="135">
        <f>INDEX('Master List'!$A$3:$AW$1063,MATCH('Print List'!$A215,Statement_No,0),MATCH('Print List'!S$2,'Master List'!$A$2:$AW$2,0))</f>
        <v>0</v>
      </c>
      <c r="T215" s="135" t="str">
        <f>INDEX('Master List'!$A$3:$AW$1063,MATCH('Print List'!$A215,Statement_No,0),MATCH('Print List'!T$2,'Master List'!$A$2:$AW$2,0))</f>
        <v>R3</v>
      </c>
      <c r="U215" s="135" t="str">
        <f>INDEX('Master List'!$A$3:$AW$1063,MATCH('Print List'!$A215,Statement_No,0),MATCH('Print List'!U$2,'Master List'!$A$2:$AW$2,0))</f>
        <v>P1</v>
      </c>
    </row>
    <row r="216" spans="1:21" s="16" customFormat="1" ht="240" x14ac:dyDescent="0.25">
      <c r="A216" s="136" t="s">
        <v>1072</v>
      </c>
      <c r="B216" s="135" t="str">
        <f>INDEX('Master List'!$A$3:$AW$1063,MATCH('Print List'!$A216,Statement_No,0),MATCH('Print List'!B$2,'Master List'!$A$2:$AW$2,0))</f>
        <v>HAMILTON HECHTMAN JOINT VENTURE</v>
      </c>
      <c r="C216" s="135" t="str">
        <f>INDEX('Master List'!$A$3:$AW$1063,MATCH('Print List'!$A216,Statement_No,0),MATCH('Print List'!C$2,'Master List'!$A$2:$AW$2,0))</f>
        <v>Y</v>
      </c>
      <c r="D216" s="135">
        <f>INDEX('Master List'!$A$3:$AW$1063,MATCH('Print List'!$A216,Statement_No,0),MATCH('Print List'!D$2,'Master List'!$A$2:$AW$2,0))</f>
        <v>304.66666666666669</v>
      </c>
      <c r="E216" s="135">
        <f>INDEX('Master List'!$A$3:$AW$1063,MATCH('Print List'!$A216,Statement_No,0),MATCH('Print List'!E$2,'Master List'!$A$2:$AW$2,0))</f>
        <v>0</v>
      </c>
      <c r="F216" s="135" t="str">
        <f>INDEX('Master List'!$A$3:$AW$1063,MATCH('Print List'!$A216,Statement_No,0),MATCH('Print List'!F$2,'Master List'!$A$2:$AW$2,0))</f>
        <v>Yes</v>
      </c>
      <c r="G216" s="135" t="str">
        <f>INDEX('Master List'!$A$3:$AW$1063,MATCH('Print List'!$A216,Statement_No,0),MATCH('Print List'!G$2,'Master List'!$A$2:$AW$2,0))</f>
        <v>STEAMBOAT SLOUGH</v>
      </c>
      <c r="H216" s="135" t="str">
        <f>INDEX('Master List'!$A$3:$AW$1063,MATCH('Print List'!$A216,Statement_No,0),MATCH('Print List'!H$2,'Master List'!$A$2:$AW$2,0))</f>
        <v>Solano</v>
      </c>
      <c r="I216" s="135" t="str">
        <f>INDEX('Master List'!$A$3:$AW$1063,MATCH('Print List'!$A216,Statement_No,0),MATCH('Print List'!I$2,'Master List'!$A$2:$AW$2,0))</f>
        <v>R2</v>
      </c>
      <c r="J216" s="135" t="str">
        <f>INDEX('Master List'!$A$3:$AW$1063,MATCH('Print List'!$A216,Statement_No,0),MATCH('Print List'!J$2,'Master List'!$A$2:$AW$2,0))</f>
        <v>Patent Nos. 2110, 2111, 2112.  POU APN 177-050-060, parts of 042-50-180 and 042-250-070</v>
      </c>
      <c r="K216" s="135" t="str">
        <f>INDEX('Master List'!$A$3:$AW$1063,MATCH('Print List'!$A216,Statement_No,0),MATCH('Print List'!K$2,'Master List'!$A$2:$AW$2,0))</f>
        <v>Yes</v>
      </c>
      <c r="L216" s="135" t="str">
        <f>INDEX('Master List'!$A$3:$AW$1063,MATCH('Print List'!$A216,Statement_No,0),MATCH('Print List'!L$2,'Master List'!$A$2:$AW$2,0))</f>
        <v>N/A</v>
      </c>
      <c r="M216" s="135" t="str">
        <f>INDEX('Master List'!$A$3:$AW$1063,MATCH('Print List'!$A216,Statement_No,0),MATCH('Print List'!M$2,'Master List'!$A$2:$AW$2,0))</f>
        <v>P1</v>
      </c>
      <c r="N216" s="135">
        <f>INDEX('Master List'!$A$3:$AW$1063,MATCH('Print List'!$A216,Statement_No,0),MATCH('Print List'!N$2,'Master List'!$A$2:$AW$2,0))</f>
        <v>0</v>
      </c>
      <c r="O216" s="135" t="str">
        <f>INDEX('Master List'!$A$3:$AW$1063,MATCH('Print List'!$A216,Statement_No,0),MATCH('Print List'!O$2,'Master List'!$A$2:$AW$2,0))</f>
        <v>North Delta Water Agency</v>
      </c>
      <c r="P216" s="135" t="str">
        <f>INDEX('Master List'!$A$3:$AW$1063,MATCH('Print List'!$A216,Statement_No,0),MATCH('Print List'!P$2,'Master List'!$A$2:$AW$2,0))</f>
        <v>R4</v>
      </c>
      <c r="Q216" s="135" t="str">
        <f>INDEX('Master List'!$A$3:$AW$1063,MATCH('Print List'!$A216,Statement_No,0),MATCH('Print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16" s="135" t="str">
        <f>INDEX('Master List'!$A$3:$AW$1063,MATCH('Print List'!$A216,Statement_No,0),MATCH('Print List'!R$2,'Master List'!$A$2:$AW$2,0))</f>
        <v>P4</v>
      </c>
      <c r="S216" s="135" t="str">
        <f>INDEX('Master List'!$A$3:$AW$1063,MATCH('Print List'!$A216,Statement_No,0),MATCH('Print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16" s="135" t="str">
        <f>INDEX('Master List'!$A$3:$AW$1063,MATCH('Print List'!$A216,Statement_No,0),MATCH('Print List'!T$2,'Master List'!$A$2:$AW$2,0))</f>
        <v>R4</v>
      </c>
      <c r="U216" s="135" t="str">
        <f>INDEX('Master List'!$A$3:$AW$1063,MATCH('Print List'!$A216,Statement_No,0),MATCH('Print List'!U$2,'Master List'!$A$2:$AW$2,0))</f>
        <v>P4</v>
      </c>
    </row>
    <row r="217" spans="1:21" s="16" customFormat="1" ht="30" x14ac:dyDescent="0.25">
      <c r="A217" s="135" t="s">
        <v>1079</v>
      </c>
      <c r="B217" s="135" t="str">
        <f>INDEX('Master List'!$A$3:$AW$1063,MATCH('Print List'!$A217,Statement_No,0),MATCH('Print List'!B$2,'Master List'!$A$2:$AW$2,0))</f>
        <v>VENICE ISLAND, INC</v>
      </c>
      <c r="C217" s="135" t="str">
        <f>INDEX('Master List'!$A$3:$AW$1063,MATCH('Print List'!$A217,Statement_No,0),MATCH('Print List'!C$2,'Master List'!$A$2:$AW$2,0))</f>
        <v>Y</v>
      </c>
      <c r="D217" s="135">
        <f>INDEX('Master List'!$A$3:$AW$1063,MATCH('Print List'!$A217,Statement_No,0),MATCH('Print List'!D$2,'Master List'!$A$2:$AW$2,0))</f>
        <v>531.20000000000005</v>
      </c>
      <c r="E217" s="135">
        <f>INDEX('Master List'!$A$3:$AW$1063,MATCH('Print List'!$A217,Statement_No,0),MATCH('Print List'!E$2,'Master List'!$A$2:$AW$2,0))</f>
        <v>558.75</v>
      </c>
      <c r="F217" s="135" t="str">
        <f>INDEX('Master List'!$A$3:$AW$1063,MATCH('Print List'!$A217,Statement_No,0),MATCH('Print List'!F$2,'Master List'!$A$2:$AW$2,0))</f>
        <v>Yes</v>
      </c>
      <c r="G217" s="135" t="str">
        <f>INDEX('Master List'!$A$3:$AW$1063,MATCH('Print List'!$A217,Statement_No,0),MATCH('Print List'!G$2,'Master List'!$A$2:$AW$2,0))</f>
        <v>San Joaquin River</v>
      </c>
      <c r="H217" s="135" t="str">
        <f>INDEX('Master List'!$A$3:$AW$1063,MATCH('Print List'!$A217,Statement_No,0),MATCH('Print List'!H$2,'Master List'!$A$2:$AW$2,0))</f>
        <v>San Joaquin</v>
      </c>
      <c r="I217" s="135" t="str">
        <f>INDEX('Master List'!$A$3:$AW$1063,MATCH('Print List'!$A217,Statement_No,0),MATCH('Print List'!I$2,'Master List'!$A$2:$AW$2,0))</f>
        <v>R3</v>
      </c>
      <c r="J217" s="135" t="str">
        <f>INDEX('Master List'!$A$3:$AW$1063,MATCH('Print List'!$A217,Statement_No,0),MATCH('Print List'!J$2,'Master List'!$A$2:$AW$2,0))</f>
        <v>APN/POU lie on Riparian Patents.</v>
      </c>
      <c r="K217" s="135" t="str">
        <f>INDEX('Master List'!$A$3:$AW$1063,MATCH('Print List'!$A217,Statement_No,0),MATCH('Print List'!K$2,'Master List'!$A$2:$AW$2,0))</f>
        <v>Yes</v>
      </c>
      <c r="L217" s="135" t="str">
        <f>INDEX('Master List'!$A$3:$AW$1063,MATCH('Print List'!$A217,Statement_No,0),MATCH('Print List'!L$2,'Master List'!$A$2:$AW$2,0))</f>
        <v>N/A</v>
      </c>
      <c r="M217" s="135" t="str">
        <f>INDEX('Master List'!$A$3:$AW$1063,MATCH('Print List'!$A217,Statement_No,0),MATCH('Print List'!M$2,'Master List'!$A$2:$AW$2,0))</f>
        <v>P1</v>
      </c>
      <c r="N217" s="135" t="str">
        <f>INDEX('Master List'!$A$3:$AW$1063,MATCH('Print List'!$A217,Statement_No,0),MATCH('Print List'!N$2,'Master List'!$A$2:$AW$2,0))</f>
        <v>No supporting document for Pre-1914 right was submitted. Need more info.</v>
      </c>
      <c r="O217" s="135">
        <f>INDEX('Master List'!$A$3:$AW$1063,MATCH('Print List'!$A217,Statement_No,0),MATCH('Print List'!O$2,'Master List'!$A$2:$AW$2,0))</f>
        <v>0</v>
      </c>
      <c r="P217" s="135">
        <f>INDEX('Master List'!$A$3:$AW$1063,MATCH('Print List'!$A217,Statement_No,0),MATCH('Print List'!P$2,'Master List'!$A$2:$AW$2,0))</f>
        <v>0</v>
      </c>
      <c r="Q217" s="135">
        <f>INDEX('Master List'!$A$3:$AW$1063,MATCH('Print List'!$A217,Statement_No,0),MATCH('Print List'!Q$2,'Master List'!$A$2:$AW$2,0))</f>
        <v>0</v>
      </c>
      <c r="R217" s="135">
        <f>INDEX('Master List'!$A$3:$AW$1063,MATCH('Print List'!$A217,Statement_No,0),MATCH('Print List'!R$2,'Master List'!$A$2:$AW$2,0))</f>
        <v>0</v>
      </c>
      <c r="S217" s="135">
        <f>INDEX('Master List'!$A$3:$AW$1063,MATCH('Print List'!$A217,Statement_No,0),MATCH('Print List'!S$2,'Master List'!$A$2:$AW$2,0))</f>
        <v>0</v>
      </c>
      <c r="T217" s="135" t="str">
        <f>INDEX('Master List'!$A$3:$AW$1063,MATCH('Print List'!$A217,Statement_No,0),MATCH('Print List'!T$2,'Master List'!$A$2:$AW$2,0))</f>
        <v>R3</v>
      </c>
      <c r="U217" s="135" t="str">
        <f>INDEX('Master List'!$A$3:$AW$1063,MATCH('Print List'!$A217,Statement_No,0),MATCH('Print List'!U$2,'Master List'!$A$2:$AW$2,0))</f>
        <v>P1</v>
      </c>
    </row>
    <row r="218" spans="1:21" s="16" customFormat="1" ht="30" x14ac:dyDescent="0.25">
      <c r="A218" s="135" t="s">
        <v>1080</v>
      </c>
      <c r="B218" s="135" t="str">
        <f>INDEX('Master List'!$A$3:$AW$1063,MATCH('Print List'!$A218,Statement_No,0),MATCH('Print List'!B$2,'Master List'!$A$2:$AW$2,0))</f>
        <v>VENICE ISLAND, INC</v>
      </c>
      <c r="C218" s="135" t="str">
        <f>INDEX('Master List'!$A$3:$AW$1063,MATCH('Print List'!$A218,Statement_No,0),MATCH('Print List'!C$2,'Master List'!$A$2:$AW$2,0))</f>
        <v>Y</v>
      </c>
      <c r="D218" s="135">
        <f>INDEX('Master List'!$A$3:$AW$1063,MATCH('Print List'!$A218,Statement_No,0),MATCH('Print List'!D$2,'Master List'!$A$2:$AW$2,0))</f>
        <v>534.72</v>
      </c>
      <c r="E218" s="135">
        <f>INDEX('Master List'!$A$3:$AW$1063,MATCH('Print List'!$A218,Statement_No,0),MATCH('Print List'!E$2,'Master List'!$A$2:$AW$2,0))</f>
        <v>562.45000000000005</v>
      </c>
      <c r="F218" s="135" t="str">
        <f>INDEX('Master List'!$A$3:$AW$1063,MATCH('Print List'!$A218,Statement_No,0),MATCH('Print List'!F$2,'Master List'!$A$2:$AW$2,0))</f>
        <v>Yes</v>
      </c>
      <c r="G218" s="135" t="str">
        <f>INDEX('Master List'!$A$3:$AW$1063,MATCH('Print List'!$A218,Statement_No,0),MATCH('Print List'!G$2,'Master List'!$A$2:$AW$2,0))</f>
        <v>San Joaquin River</v>
      </c>
      <c r="H218" s="135" t="str">
        <f>INDEX('Master List'!$A$3:$AW$1063,MATCH('Print List'!$A218,Statement_No,0),MATCH('Print List'!H$2,'Master List'!$A$2:$AW$2,0))</f>
        <v>San Joaquin</v>
      </c>
      <c r="I218" s="135" t="str">
        <f>INDEX('Master List'!$A$3:$AW$1063,MATCH('Print List'!$A218,Statement_No,0),MATCH('Print List'!I$2,'Master List'!$A$2:$AW$2,0))</f>
        <v>R3</v>
      </c>
      <c r="J218" s="135" t="str">
        <f>INDEX('Master List'!$A$3:$AW$1063,MATCH('Print List'!$A218,Statement_No,0),MATCH('Print List'!J$2,'Master List'!$A$2:$AW$2,0))</f>
        <v>APN/POU lie on Riparian Patents.</v>
      </c>
      <c r="K218" s="135" t="str">
        <f>INDEX('Master List'!$A$3:$AW$1063,MATCH('Print List'!$A218,Statement_No,0),MATCH('Print List'!K$2,'Master List'!$A$2:$AW$2,0))</f>
        <v>Yes</v>
      </c>
      <c r="L218" s="135" t="str">
        <f>INDEX('Master List'!$A$3:$AW$1063,MATCH('Print List'!$A218,Statement_No,0),MATCH('Print List'!L$2,'Master List'!$A$2:$AW$2,0))</f>
        <v>N/A</v>
      </c>
      <c r="M218" s="135" t="str">
        <f>INDEX('Master List'!$A$3:$AW$1063,MATCH('Print List'!$A218,Statement_No,0),MATCH('Print List'!M$2,'Master List'!$A$2:$AW$2,0))</f>
        <v>P1</v>
      </c>
      <c r="N218" s="135" t="str">
        <f>INDEX('Master List'!$A$3:$AW$1063,MATCH('Print List'!$A218,Statement_No,0),MATCH('Print List'!N$2,'Master List'!$A$2:$AW$2,0))</f>
        <v>No supporting document for Pre-1914 right was submitted. Need more info.</v>
      </c>
      <c r="O218" s="135">
        <f>INDEX('Master List'!$A$3:$AW$1063,MATCH('Print List'!$A218,Statement_No,0),MATCH('Print List'!O$2,'Master List'!$A$2:$AW$2,0))</f>
        <v>0</v>
      </c>
      <c r="P218" s="135">
        <f>INDEX('Master List'!$A$3:$AW$1063,MATCH('Print List'!$A218,Statement_No,0),MATCH('Print List'!P$2,'Master List'!$A$2:$AW$2,0))</f>
        <v>0</v>
      </c>
      <c r="Q218" s="135">
        <f>INDEX('Master List'!$A$3:$AW$1063,MATCH('Print List'!$A218,Statement_No,0),MATCH('Print List'!Q$2,'Master List'!$A$2:$AW$2,0))</f>
        <v>0</v>
      </c>
      <c r="R218" s="135">
        <f>INDEX('Master List'!$A$3:$AW$1063,MATCH('Print List'!$A218,Statement_No,0),MATCH('Print List'!R$2,'Master List'!$A$2:$AW$2,0))</f>
        <v>0</v>
      </c>
      <c r="S218" s="135">
        <f>INDEX('Master List'!$A$3:$AW$1063,MATCH('Print List'!$A218,Statement_No,0),MATCH('Print List'!S$2,'Master List'!$A$2:$AW$2,0))</f>
        <v>0</v>
      </c>
      <c r="T218" s="135" t="str">
        <f>INDEX('Master List'!$A$3:$AW$1063,MATCH('Print List'!$A218,Statement_No,0),MATCH('Print List'!T$2,'Master List'!$A$2:$AW$2,0))</f>
        <v>R3</v>
      </c>
      <c r="U218" s="135" t="str">
        <f>INDEX('Master List'!$A$3:$AW$1063,MATCH('Print List'!$A218,Statement_No,0),MATCH('Print List'!U$2,'Master List'!$A$2:$AW$2,0))</f>
        <v>P1</v>
      </c>
    </row>
    <row r="219" spans="1:21" s="16" customFormat="1" ht="240" x14ac:dyDescent="0.25">
      <c r="A219" s="135" t="s">
        <v>1081</v>
      </c>
      <c r="B219" s="135" t="str">
        <f>INDEX('Master List'!$A$3:$AW$1063,MATCH('Print List'!$A219,Statement_No,0),MATCH('Print List'!B$2,'Master List'!$A$2:$AW$2,0))</f>
        <v>ROBERT R KIRTLAN</v>
      </c>
      <c r="C219" s="135" t="str">
        <f>INDEX('Master List'!$A$3:$AW$1063,MATCH('Print List'!$A219,Statement_No,0),MATCH('Print List'!C$2,'Master List'!$A$2:$AW$2,0))</f>
        <v>Y</v>
      </c>
      <c r="D219" s="135">
        <f>INDEX('Master List'!$A$3:$AW$1063,MATCH('Print List'!$A219,Statement_No,0),MATCH('Print List'!D$2,'Master List'!$A$2:$AW$2,0))</f>
        <v>1800</v>
      </c>
      <c r="E219" s="135">
        <f>INDEX('Master List'!$A$3:$AW$1063,MATCH('Print List'!$A219,Statement_No,0),MATCH('Print List'!E$2,'Master List'!$A$2:$AW$2,0))</f>
        <v>10.741104</v>
      </c>
      <c r="F219" s="135" t="str">
        <f>INDEX('Master List'!$A$3:$AW$1063,MATCH('Print List'!$A219,Statement_No,0),MATCH('Print List'!F$2,'Master List'!$A$2:$AW$2,0))</f>
        <v>Yes</v>
      </c>
      <c r="G219" s="135" t="str">
        <f>INDEX('Master List'!$A$3:$AW$1063,MATCH('Print List'!$A219,Statement_No,0),MATCH('Print List'!G$2,'Master List'!$A$2:$AW$2,0))</f>
        <v>SACRAMENTO RIVER</v>
      </c>
      <c r="H219" s="135" t="str">
        <f>INDEX('Master List'!$A$3:$AW$1063,MATCH('Print List'!$A219,Statement_No,0),MATCH('Print List'!H$2,'Master List'!$A$2:$AW$2,0))</f>
        <v>Yolo</v>
      </c>
      <c r="I219" s="135" t="str">
        <f>INDEX('Master List'!$A$3:$AW$1063,MATCH('Print List'!$A219,Statement_No,0),MATCH('Print List'!I$2,'Master List'!$A$2:$AW$2,0))</f>
        <v>R1</v>
      </c>
      <c r="J219" s="135" t="str">
        <f>INDEX('Master List'!$A$3:$AW$1063,MATCH('Print List'!$A219,Statement_No,0),MATCH('Print List'!J$2,'Master List'!$A$2:$AW$2,0))</f>
        <v xml:space="preserve">The POU parcels are located on non-riparian patents. The APNs are: 044-050-13, 044-090-03, &amp; 044-090-04. </v>
      </c>
      <c r="K219" s="135" t="str">
        <f>INDEX('Master List'!$A$3:$AW$1063,MATCH('Print List'!$A219,Statement_No,0),MATCH('Print List'!K$2,'Master List'!$A$2:$AW$2,0))</f>
        <v>Yes</v>
      </c>
      <c r="L219" s="135" t="str">
        <f>INDEX('Master List'!$A$3:$AW$1063,MATCH('Print List'!$A219,Statement_No,0),MATCH('Print List'!L$2,'Master List'!$A$2:$AW$2,0))</f>
        <v>N/A</v>
      </c>
      <c r="M219" s="135" t="str">
        <f>INDEX('Master List'!$A$3:$AW$1063,MATCH('Print List'!$A219,Statement_No,0),MATCH('Print List'!M$2,'Master List'!$A$2:$AW$2,0))</f>
        <v>P1</v>
      </c>
      <c r="N219" s="135" t="str">
        <f>INDEX('Master List'!$A$3:$AW$1063,MATCH('Print List'!$A219,Statement_No,0),MATCH('Print List'!N$2,'Master List'!$A$2:$AW$2,0))</f>
        <v>No supporting document for Pre-1914 right was submitted. Need more info.</v>
      </c>
      <c r="O219" s="135" t="str">
        <f>INDEX('Master List'!$A$3:$AW$1063,MATCH('Print List'!$A219,Statement_No,0),MATCH('Print List'!O$2,'Master List'!$A$2:$AW$2,0))</f>
        <v>North Delta Water Agency</v>
      </c>
      <c r="P219" s="135" t="str">
        <f>INDEX('Master List'!$A$3:$AW$1063,MATCH('Print List'!$A219,Statement_No,0),MATCH('Print List'!P$2,'Master List'!$A$2:$AW$2,0))</f>
        <v>R4</v>
      </c>
      <c r="Q219" s="135" t="str">
        <f>INDEX('Master List'!$A$3:$AW$1063,MATCH('Print List'!$A219,Statement_No,0),MATCH('Print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19" s="135" t="str">
        <f>INDEX('Master List'!$A$3:$AW$1063,MATCH('Print List'!$A219,Statement_No,0),MATCH('Print List'!R$2,'Master List'!$A$2:$AW$2,0))</f>
        <v>P4</v>
      </c>
      <c r="S219" s="135" t="str">
        <f>INDEX('Master List'!$A$3:$AW$1063,MATCH('Print List'!$A219,Statement_No,0),MATCH('Print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19" s="135" t="str">
        <f>INDEX('Master List'!$A$3:$AW$1063,MATCH('Print List'!$A219,Statement_No,0),MATCH('Print List'!T$2,'Master List'!$A$2:$AW$2,0))</f>
        <v>R4</v>
      </c>
      <c r="U219" s="135" t="str">
        <f>INDEX('Master List'!$A$3:$AW$1063,MATCH('Print List'!$A219,Statement_No,0),MATCH('Print List'!U$2,'Master List'!$A$2:$AW$2,0))</f>
        <v>P4</v>
      </c>
    </row>
    <row r="220" spans="1:21" s="16" customFormat="1" ht="60" x14ac:dyDescent="0.25">
      <c r="A220" s="135" t="s">
        <v>1084</v>
      </c>
      <c r="B220" s="135" t="str">
        <f>INDEX('Master List'!$A$3:$AW$1063,MATCH('Print List'!$A220,Statement_No,0),MATCH('Print List'!B$2,'Master List'!$A$2:$AW$2,0))</f>
        <v>THE LLOYD L PHELPS JR &amp; PATSY R PHELPS TRUST</v>
      </c>
      <c r="C220" s="135" t="str">
        <f>INDEX('Master List'!$A$3:$AW$1063,MATCH('Print List'!$A220,Statement_No,0),MATCH('Print List'!C$2,'Master List'!$A$2:$AW$2,0))</f>
        <v>Y</v>
      </c>
      <c r="D220" s="135">
        <f>INDEX('Master List'!$A$3:$AW$1063,MATCH('Print List'!$A220,Statement_No,0),MATCH('Print List'!D$2,'Master List'!$A$2:$AW$2,0))</f>
        <v>792.38333333333344</v>
      </c>
      <c r="E220" s="135">
        <f>INDEX('Master List'!$A$3:$AW$1063,MATCH('Print List'!$A220,Statement_No,0),MATCH('Print List'!E$2,'Master List'!$A$2:$AW$2,0))</f>
        <v>1091.8599999999999</v>
      </c>
      <c r="F220" s="135" t="str">
        <f>INDEX('Master List'!$A$3:$AW$1063,MATCH('Print List'!$A220,Statement_No,0),MATCH('Print List'!F$2,'Master List'!$A$2:$AW$2,0))</f>
        <v>Yes</v>
      </c>
      <c r="G220" s="135" t="str">
        <f>INDEX('Master List'!$A$3:$AW$1063,MATCH('Print List'!$A220,Statement_No,0),MATCH('Print List'!G$2,'Master List'!$A$2:$AW$2,0))</f>
        <v>SAN JOAQUIN RIVER</v>
      </c>
      <c r="H220" s="135" t="str">
        <f>INDEX('Master List'!$A$3:$AW$1063,MATCH('Print List'!$A220,Statement_No,0),MATCH('Print List'!H$2,'Master List'!$A$2:$AW$2,0))</f>
        <v>San Joaquin</v>
      </c>
      <c r="I220" s="135" t="str">
        <f>INDEX('Master List'!$A$3:$AW$1063,MATCH('Print List'!$A220,Statement_No,0),MATCH('Print List'!I$2,'Master List'!$A$2:$AW$2,0))</f>
        <v>R1</v>
      </c>
      <c r="J220" s="135" t="str">
        <f>INDEX('Master List'!$A$3:$AW$1063,MATCH('Print List'!$A220,Statement_No,0),MATCH('Print List'!J$2,'Master List'!$A$2:$AW$2,0))</f>
        <v>POD is separated from the POU. Also, the POU lies on Non-Riparian Patents.</v>
      </c>
      <c r="K220" s="135" t="str">
        <f>INDEX('Master List'!$A$3:$AW$1063,MATCH('Print List'!$A220,Statement_No,0),MATCH('Print List'!K$2,'Master List'!$A$2:$AW$2,0))</f>
        <v>Yes</v>
      </c>
      <c r="L220" s="135" t="str">
        <f>INDEX('Master List'!$A$3:$AW$1063,MATCH('Print List'!$A220,Statement_No,0),MATCH('Print List'!L$2,'Master List'!$A$2:$AW$2,0))</f>
        <v>N/A</v>
      </c>
      <c r="M220" s="135" t="str">
        <f>INDEX('Master List'!$A$3:$AW$1063,MATCH('Print List'!$A220,Statement_No,0),MATCH('Print List'!M$2,'Master List'!$A$2:$AW$2,0))</f>
        <v>P1</v>
      </c>
      <c r="N220" s="135" t="str">
        <f>INDEX('Master List'!$A$3:$AW$1063,MATCH('Print List'!$A220,Statement_No,0),MATCH('Print List'!N$2,'Master List'!$A$2:$AW$2,0))</f>
        <v>No documentation given</v>
      </c>
      <c r="O220" s="135">
        <f>INDEX('Master List'!$A$3:$AW$1063,MATCH('Print List'!$A220,Statement_No,0),MATCH('Print List'!O$2,'Master List'!$A$2:$AW$2,0))</f>
        <v>0</v>
      </c>
      <c r="P220" s="135">
        <f>INDEX('Master List'!$A$3:$AW$1063,MATCH('Print List'!$A220,Statement_No,0),MATCH('Print List'!P$2,'Master List'!$A$2:$AW$2,0))</f>
        <v>0</v>
      </c>
      <c r="Q220" s="135">
        <f>INDEX('Master List'!$A$3:$AW$1063,MATCH('Print List'!$A220,Statement_No,0),MATCH('Print List'!Q$2,'Master List'!$A$2:$AW$2,0))</f>
        <v>0</v>
      </c>
      <c r="R220" s="135">
        <f>INDEX('Master List'!$A$3:$AW$1063,MATCH('Print List'!$A220,Statement_No,0),MATCH('Print List'!R$2,'Master List'!$A$2:$AW$2,0))</f>
        <v>0</v>
      </c>
      <c r="S220" s="135">
        <f>INDEX('Master List'!$A$3:$AW$1063,MATCH('Print List'!$A220,Statement_No,0),MATCH('Print List'!S$2,'Master List'!$A$2:$AW$2,0))</f>
        <v>0</v>
      </c>
      <c r="T220" s="135" t="str">
        <f>INDEX('Master List'!$A$3:$AW$1063,MATCH('Print List'!$A220,Statement_No,0),MATCH('Print List'!T$2,'Master List'!$A$2:$AW$2,0))</f>
        <v>R1</v>
      </c>
      <c r="U220" s="135" t="str">
        <f>INDEX('Master List'!$A$3:$AW$1063,MATCH('Print List'!$A220,Statement_No,0),MATCH('Print List'!U$2,'Master List'!$A$2:$AW$2,0))</f>
        <v>P1</v>
      </c>
    </row>
    <row r="221" spans="1:21" s="16" customFormat="1" ht="240" x14ac:dyDescent="0.25">
      <c r="A221" s="135" t="s">
        <v>1090</v>
      </c>
      <c r="B221" s="135" t="str">
        <f>INDEX('Master List'!$A$3:$AW$1063,MATCH('Print List'!$A221,Statement_No,0),MATCH('Print List'!B$2,'Master List'!$A$2:$AW$2,0))</f>
        <v>ELLIOT DELTA ORCHARDS, LLC</v>
      </c>
      <c r="C221" s="135" t="str">
        <f>INDEX('Master List'!$A$3:$AW$1063,MATCH('Print List'!$A221,Statement_No,0),MATCH('Print List'!C$2,'Master List'!$A$2:$AW$2,0))</f>
        <v>Y</v>
      </c>
      <c r="D221" s="135">
        <f>INDEX('Master List'!$A$3:$AW$1063,MATCH('Print List'!$A221,Statement_No,0),MATCH('Print List'!D$2,'Master List'!$A$2:$AW$2,0))</f>
        <v>724.10333333333347</v>
      </c>
      <c r="E221" s="135">
        <f>INDEX('Master List'!$A$3:$AW$1063,MATCH('Print List'!$A221,Statement_No,0),MATCH('Print List'!E$2,'Master List'!$A$2:$AW$2,0))</f>
        <v>463.13299999999998</v>
      </c>
      <c r="F221" s="135" t="str">
        <f>INDEX('Master List'!$A$3:$AW$1063,MATCH('Print List'!$A221,Statement_No,0),MATCH('Print List'!F$2,'Master List'!$A$2:$AW$2,0))</f>
        <v>Yes</v>
      </c>
      <c r="G221" s="135" t="str">
        <f>INDEX('Master List'!$A$3:$AW$1063,MATCH('Print List'!$A221,Statement_No,0),MATCH('Print List'!G$2,'Master List'!$A$2:$AW$2,0))</f>
        <v>SACRAMENTO RIVER</v>
      </c>
      <c r="H221" s="135" t="str">
        <f>INDEX('Master List'!$A$3:$AW$1063,MATCH('Print List'!$A221,Statement_No,0),MATCH('Print List'!H$2,'Master List'!$A$2:$AW$2,0))</f>
        <v>Sacramento</v>
      </c>
      <c r="I221" s="135" t="str">
        <f>INDEX('Master List'!$A$3:$AW$1063,MATCH('Print List'!$A221,Statement_No,0),MATCH('Print List'!I$2,'Master List'!$A$2:$AW$2,0))</f>
        <v>R3</v>
      </c>
      <c r="J221" s="135" t="str">
        <f>INDEX('Master List'!$A$3:$AW$1063,MATCH('Print List'!$A221,Statement_No,0),MATCH('Print List'!J$2,'Master List'!$A$2:$AW$2,0))</f>
        <v xml:space="preserve">property abuts water source. POUs and POD are in the same watershed. The property has no severance. There was no water used for storage. </v>
      </c>
      <c r="K221" s="135" t="str">
        <f>INDEX('Master List'!$A$3:$AW$1063,MATCH('Print List'!$A221,Statement_No,0),MATCH('Print List'!K$2,'Master List'!$A$2:$AW$2,0))</f>
        <v>Yes</v>
      </c>
      <c r="L221" s="135" t="str">
        <f>INDEX('Master List'!$A$3:$AW$1063,MATCH('Print List'!$A221,Statement_No,0),MATCH('Print List'!L$2,'Master List'!$A$2:$AW$2,0))</f>
        <v>N/A</v>
      </c>
      <c r="M221" s="135" t="str">
        <f>INDEX('Master List'!$A$3:$AW$1063,MATCH('Print List'!$A221,Statement_No,0),MATCH('Print List'!M$2,'Master List'!$A$2:$AW$2,0))</f>
        <v>P1</v>
      </c>
      <c r="N221" s="135" t="str">
        <f>INDEX('Master List'!$A$3:$AW$1063,MATCH('Print List'!$A221,Statement_No,0),MATCH('Print List'!N$2,'Master List'!$A$2:$AW$2,0))</f>
        <v>No supporting document for Pre-1914 right was submitted. Need more info.</v>
      </c>
      <c r="O221" s="135" t="str">
        <f>INDEX('Master List'!$A$3:$AW$1063,MATCH('Print List'!$A221,Statement_No,0),MATCH('Print List'!O$2,'Master List'!$A$2:$AW$2,0))</f>
        <v>North Delta Water Agency</v>
      </c>
      <c r="P221" s="135" t="str">
        <f>INDEX('Master List'!$A$3:$AW$1063,MATCH('Print List'!$A221,Statement_No,0),MATCH('Print List'!P$2,'Master List'!$A$2:$AW$2,0))</f>
        <v>R4</v>
      </c>
      <c r="Q221" s="135" t="str">
        <f>INDEX('Master List'!$A$3:$AW$1063,MATCH('Print List'!$A221,Statement_No,0),MATCH('Print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21" s="135" t="str">
        <f>INDEX('Master List'!$A$3:$AW$1063,MATCH('Print List'!$A221,Statement_No,0),MATCH('Print List'!R$2,'Master List'!$A$2:$AW$2,0))</f>
        <v>P4</v>
      </c>
      <c r="S221" s="135" t="str">
        <f>INDEX('Master List'!$A$3:$AW$1063,MATCH('Print List'!$A221,Statement_No,0),MATCH('Print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21" s="135" t="str">
        <f>INDEX('Master List'!$A$3:$AW$1063,MATCH('Print List'!$A221,Statement_No,0),MATCH('Print List'!T$2,'Master List'!$A$2:$AW$2,0))</f>
        <v>R4</v>
      </c>
      <c r="U221" s="135" t="str">
        <f>INDEX('Master List'!$A$3:$AW$1063,MATCH('Print List'!$A221,Statement_No,0),MATCH('Print List'!U$2,'Master List'!$A$2:$AW$2,0))</f>
        <v>P4</v>
      </c>
    </row>
    <row r="222" spans="1:21" s="16" customFormat="1" ht="60" x14ac:dyDescent="0.25">
      <c r="A222" s="135" t="s">
        <v>1096</v>
      </c>
      <c r="B222" s="135" t="str">
        <f>INDEX('Master List'!$A$3:$AW$1063,MATCH('Print List'!$A222,Statement_No,0),MATCH('Print List'!B$2,'Master List'!$A$2:$AW$2,0))</f>
        <v>THE LLOYD L PHELPS JR &amp; PATSY R PHELPS TRUST</v>
      </c>
      <c r="C222" s="135" t="str">
        <f>INDEX('Master List'!$A$3:$AW$1063,MATCH('Print List'!$A222,Statement_No,0),MATCH('Print List'!C$2,'Master List'!$A$2:$AW$2,0))</f>
        <v>Y</v>
      </c>
      <c r="D222" s="135">
        <f>INDEX('Master List'!$A$3:$AW$1063,MATCH('Print List'!$A222,Statement_No,0),MATCH('Print List'!D$2,'Master List'!$A$2:$AW$2,0))</f>
        <v>1119.5233333333333</v>
      </c>
      <c r="E222" s="135">
        <f>INDEX('Master List'!$A$3:$AW$1063,MATCH('Print List'!$A222,Statement_No,0),MATCH('Print List'!E$2,'Master List'!$A$2:$AW$2,0))</f>
        <v>0</v>
      </c>
      <c r="F222" s="135" t="str">
        <f>INDEX('Master List'!$A$3:$AW$1063,MATCH('Print List'!$A222,Statement_No,0),MATCH('Print List'!F$2,'Master List'!$A$2:$AW$2,0))</f>
        <v>Yes</v>
      </c>
      <c r="G222" s="135" t="str">
        <f>INDEX('Master List'!$A$3:$AW$1063,MATCH('Print List'!$A222,Statement_No,0),MATCH('Print List'!G$2,'Master List'!$A$2:$AW$2,0))</f>
        <v>SAN JOAQUIN RIVER</v>
      </c>
      <c r="H222" s="135" t="str">
        <f>INDEX('Master List'!$A$3:$AW$1063,MATCH('Print List'!$A222,Statement_No,0),MATCH('Print List'!H$2,'Master List'!$A$2:$AW$2,0))</f>
        <v>San Joaquin</v>
      </c>
      <c r="I222" s="135" t="str">
        <f>INDEX('Master List'!$A$3:$AW$1063,MATCH('Print List'!$A222,Statement_No,0),MATCH('Print List'!I$2,'Master List'!$A$2:$AW$2,0))</f>
        <v>R1</v>
      </c>
      <c r="J222" s="135" t="str">
        <f>INDEX('Master List'!$A$3:$AW$1063,MATCH('Print List'!$A222,Statement_No,0),MATCH('Print List'!J$2,'Master List'!$A$2:$AW$2,0))</f>
        <v>POD is separated from the POU. Also, the POU lies on Non-Riparian Patents.</v>
      </c>
      <c r="K222" s="135" t="str">
        <f>INDEX('Master List'!$A$3:$AW$1063,MATCH('Print List'!$A222,Statement_No,0),MATCH('Print List'!K$2,'Master List'!$A$2:$AW$2,0))</f>
        <v>Yes</v>
      </c>
      <c r="L222" s="135" t="str">
        <f>INDEX('Master List'!$A$3:$AW$1063,MATCH('Print List'!$A222,Statement_No,0),MATCH('Print List'!L$2,'Master List'!$A$2:$AW$2,0))</f>
        <v>N/A</v>
      </c>
      <c r="M222" s="135" t="str">
        <f>INDEX('Master List'!$A$3:$AW$1063,MATCH('Print List'!$A222,Statement_No,0),MATCH('Print List'!M$2,'Master List'!$A$2:$AW$2,0))</f>
        <v>P1</v>
      </c>
      <c r="N222" s="135" t="str">
        <f>INDEX('Master List'!$A$3:$AW$1063,MATCH('Print List'!$A222,Statement_No,0),MATCH('Print List'!N$2,'Master List'!$A$2:$AW$2,0))</f>
        <v>No documentation given</v>
      </c>
      <c r="O222" s="135">
        <f>INDEX('Master List'!$A$3:$AW$1063,MATCH('Print List'!$A222,Statement_No,0),MATCH('Print List'!O$2,'Master List'!$A$2:$AW$2,0))</f>
        <v>0</v>
      </c>
      <c r="P222" s="135">
        <f>INDEX('Master List'!$A$3:$AW$1063,MATCH('Print List'!$A222,Statement_No,0),MATCH('Print List'!P$2,'Master List'!$A$2:$AW$2,0))</f>
        <v>0</v>
      </c>
      <c r="Q222" s="135">
        <f>INDEX('Master List'!$A$3:$AW$1063,MATCH('Print List'!$A222,Statement_No,0),MATCH('Print List'!Q$2,'Master List'!$A$2:$AW$2,0))</f>
        <v>0</v>
      </c>
      <c r="R222" s="135">
        <f>INDEX('Master List'!$A$3:$AW$1063,MATCH('Print List'!$A222,Statement_No,0),MATCH('Print List'!R$2,'Master List'!$A$2:$AW$2,0))</f>
        <v>0</v>
      </c>
      <c r="S222" s="135">
        <f>INDEX('Master List'!$A$3:$AW$1063,MATCH('Print List'!$A222,Statement_No,0),MATCH('Print List'!S$2,'Master List'!$A$2:$AW$2,0))</f>
        <v>0</v>
      </c>
      <c r="T222" s="135" t="str">
        <f>INDEX('Master List'!$A$3:$AW$1063,MATCH('Print List'!$A222,Statement_No,0),MATCH('Print List'!T$2,'Master List'!$A$2:$AW$2,0))</f>
        <v>R1</v>
      </c>
      <c r="U222" s="135" t="str">
        <f>INDEX('Master List'!$A$3:$AW$1063,MATCH('Print List'!$A222,Statement_No,0),MATCH('Print List'!U$2,'Master List'!$A$2:$AW$2,0))</f>
        <v>P1</v>
      </c>
    </row>
    <row r="223" spans="1:21" s="16" customFormat="1" ht="240" x14ac:dyDescent="0.25">
      <c r="A223" s="135" t="s">
        <v>1098</v>
      </c>
      <c r="B223" s="135" t="str">
        <f>INDEX('Master List'!$A$3:$AW$1063,MATCH('Print List'!$A223,Statement_No,0),MATCH('Print List'!B$2,'Master List'!$A$2:$AW$2,0))</f>
        <v>J H PATTERSON</v>
      </c>
      <c r="C223" s="135" t="str">
        <f>INDEX('Master List'!$A$3:$AW$1063,MATCH('Print List'!$A223,Statement_No,0),MATCH('Print List'!C$2,'Master List'!$A$2:$AW$2,0))</f>
        <v>Y</v>
      </c>
      <c r="D223" s="135">
        <f>INDEX('Master List'!$A$3:$AW$1063,MATCH('Print List'!$A223,Statement_No,0),MATCH('Print List'!D$2,'Master List'!$A$2:$AW$2,0))</f>
        <v>289.96333333333331</v>
      </c>
      <c r="E223" s="135">
        <f>INDEX('Master List'!$A$3:$AW$1063,MATCH('Print List'!$A223,Statement_No,0),MATCH('Print List'!E$2,'Master List'!$A$2:$AW$2,0))</f>
        <v>384.85</v>
      </c>
      <c r="F223" s="135" t="str">
        <f>INDEX('Master List'!$A$3:$AW$1063,MATCH('Print List'!$A223,Statement_No,0),MATCH('Print List'!F$2,'Master List'!$A$2:$AW$2,0))</f>
        <v>Yes</v>
      </c>
      <c r="G223" s="135" t="str">
        <f>INDEX('Master List'!$A$3:$AW$1063,MATCH('Print List'!$A223,Statement_No,0),MATCH('Print List'!G$2,'Master List'!$A$2:$AW$2,0))</f>
        <v>DUCK SLOUGH</v>
      </c>
      <c r="H223" s="135" t="str">
        <f>INDEX('Master List'!$A$3:$AW$1063,MATCH('Print List'!$A223,Statement_No,0),MATCH('Print List'!H$2,'Master List'!$A$2:$AW$2,0))</f>
        <v>Solano</v>
      </c>
      <c r="I223" s="135" t="str">
        <f>INDEX('Master List'!$A$3:$AW$1063,MATCH('Print List'!$A223,Statement_No,0),MATCH('Print List'!I$2,'Master List'!$A$2:$AW$2,0))</f>
        <v>R3</v>
      </c>
      <c r="J223" s="135" t="str">
        <f>INDEX('Master List'!$A$3:$AW$1063,MATCH('Print List'!$A223,Statement_No,0),MATCH('Print List'!J$2,'Master List'!$A$2:$AW$2,0))</f>
        <v>Duck Slough did not appear in original survey; however Miner Slough does appear</v>
      </c>
      <c r="K223" s="135" t="str">
        <f>INDEX('Master List'!$A$3:$AW$1063,MATCH('Print List'!$A223,Statement_No,0),MATCH('Print List'!K$2,'Master List'!$A$2:$AW$2,0))</f>
        <v>Yes</v>
      </c>
      <c r="L223" s="135" t="str">
        <f>INDEX('Master List'!$A$3:$AW$1063,MATCH('Print List'!$A223,Statement_No,0),MATCH('Print List'!L$2,'Master List'!$A$2:$AW$2,0))</f>
        <v>N/A</v>
      </c>
      <c r="M223" s="135" t="str">
        <f>INDEX('Master List'!$A$3:$AW$1063,MATCH('Print List'!$A223,Statement_No,0),MATCH('Print List'!M$2,'Master List'!$A$2:$AW$2,0))</f>
        <v>P1</v>
      </c>
      <c r="N223" s="135" t="str">
        <f>INDEX('Master List'!$A$3:$AW$1063,MATCH('Print List'!$A223,Statement_No,0),MATCH('Print List'!N$2,'Master List'!$A$2:$AW$2,0))</f>
        <v>Claimant failed to submit Pre-1914 supporting documents; and riparian right is insufficient to constitute water use</v>
      </c>
      <c r="O223" s="135" t="str">
        <f>INDEX('Master List'!$A$3:$AW$1063,MATCH('Print List'!$A223,Statement_No,0),MATCH('Print List'!O$2,'Master List'!$A$2:$AW$2,0))</f>
        <v>North Delta Water Agency</v>
      </c>
      <c r="P223" s="135" t="str">
        <f>INDEX('Master List'!$A$3:$AW$1063,MATCH('Print List'!$A223,Statement_No,0),MATCH('Print List'!P$2,'Master List'!$A$2:$AW$2,0))</f>
        <v>R4</v>
      </c>
      <c r="Q223" s="135" t="str">
        <f>INDEX('Master List'!$A$3:$AW$1063,MATCH('Print List'!$A223,Statement_No,0),MATCH('Print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23" s="135" t="str">
        <f>INDEX('Master List'!$A$3:$AW$1063,MATCH('Print List'!$A223,Statement_No,0),MATCH('Print List'!R$2,'Master List'!$A$2:$AW$2,0))</f>
        <v>P4</v>
      </c>
      <c r="S223" s="135" t="str">
        <f>INDEX('Master List'!$A$3:$AW$1063,MATCH('Print List'!$A223,Statement_No,0),MATCH('Print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23" s="135" t="str">
        <f>INDEX('Master List'!$A$3:$AW$1063,MATCH('Print List'!$A223,Statement_No,0),MATCH('Print List'!T$2,'Master List'!$A$2:$AW$2,0))</f>
        <v>R4</v>
      </c>
      <c r="U223" s="135" t="str">
        <f>INDEX('Master List'!$A$3:$AW$1063,MATCH('Print List'!$A223,Statement_No,0),MATCH('Print List'!U$2,'Master List'!$A$2:$AW$2,0))</f>
        <v>P4</v>
      </c>
    </row>
    <row r="224" spans="1:21" s="16" customFormat="1" ht="240" x14ac:dyDescent="0.25">
      <c r="A224" s="136" t="s">
        <v>1107</v>
      </c>
      <c r="B224" s="135" t="str">
        <f>INDEX('Master List'!$A$3:$AW$1063,MATCH('Print List'!$A224,Statement_No,0),MATCH('Print List'!B$2,'Master List'!$A$2:$AW$2,0))</f>
        <v>CHARLOTTE G GILMORE</v>
      </c>
      <c r="C224" s="135" t="str">
        <f>INDEX('Master List'!$A$3:$AW$1063,MATCH('Print List'!$A224,Statement_No,0),MATCH('Print List'!C$2,'Master List'!$A$2:$AW$2,0))</f>
        <v>Y</v>
      </c>
      <c r="D224" s="135">
        <f>INDEX('Master List'!$A$3:$AW$1063,MATCH('Print List'!$A224,Statement_No,0),MATCH('Print List'!D$2,'Master List'!$A$2:$AW$2,0))</f>
        <v>408.42</v>
      </c>
      <c r="E224" s="135">
        <f>INDEX('Master List'!$A$3:$AW$1063,MATCH('Print List'!$A224,Statement_No,0),MATCH('Print List'!E$2,'Master List'!$A$2:$AW$2,0))</f>
        <v>830</v>
      </c>
      <c r="F224" s="135" t="str">
        <f>INDEX('Master List'!$A$3:$AW$1063,MATCH('Print List'!$A224,Statement_No,0),MATCH('Print List'!F$2,'Master List'!$A$2:$AW$2,0))</f>
        <v>Yes</v>
      </c>
      <c r="G224" s="135" t="str">
        <f>INDEX('Master List'!$A$3:$AW$1063,MATCH('Print List'!$A224,Statement_No,0),MATCH('Print List'!G$2,'Master List'!$A$2:$AW$2,0))</f>
        <v>MINER SLOUGH</v>
      </c>
      <c r="H224" s="135" t="str">
        <f>INDEX('Master List'!$A$3:$AW$1063,MATCH('Print List'!$A224,Statement_No,0),MATCH('Print List'!H$2,'Master List'!$A$2:$AW$2,0))</f>
        <v>Solano</v>
      </c>
      <c r="I224" s="135" t="str">
        <f>INDEX('Master List'!$A$3:$AW$1063,MATCH('Print List'!$A224,Statement_No,0),MATCH('Print List'!I$2,'Master List'!$A$2:$AW$2,0))</f>
        <v>R1</v>
      </c>
      <c r="J224" s="135" t="str">
        <f>INDEX('Master List'!$A$3:$AW$1063,MATCH('Print List'!$A224,Statement_No,0),MATCH('Print List'!J$2,'Master List'!$A$2:$AW$2,0))</f>
        <v xml:space="preserve">Property abuts water shed, however, the western portion of the property is located on a patent that is not riparian to the watershed </v>
      </c>
      <c r="K224" s="135" t="str">
        <f>INDEX('Master List'!$A$3:$AW$1063,MATCH('Print List'!$A224,Statement_No,0),MATCH('Print List'!K$2,'Master List'!$A$2:$AW$2,0))</f>
        <v>Yes</v>
      </c>
      <c r="L224" s="135" t="str">
        <f>INDEX('Master List'!$A$3:$AW$1063,MATCH('Print List'!$A224,Statement_No,0),MATCH('Print List'!L$2,'Master List'!$A$2:$AW$2,0))</f>
        <v>N/A</v>
      </c>
      <c r="M224" s="135" t="str">
        <f>INDEX('Master List'!$A$3:$AW$1063,MATCH('Print List'!$A224,Statement_No,0),MATCH('Print List'!M$2,'Master List'!$A$2:$AW$2,0))</f>
        <v>P1</v>
      </c>
      <c r="N224" s="135" t="str">
        <f>INDEX('Master List'!$A$3:$AW$1063,MATCH('Print List'!$A224,Statement_No,0),MATCH('Print List'!N$2,'Master List'!$A$2:$AW$2,0))</f>
        <v>Claimant failed to submit Pre-1914 supporting documents; and riparian right is insufficient to constitute water use</v>
      </c>
      <c r="O224" s="135" t="str">
        <f>INDEX('Master List'!$A$3:$AW$1063,MATCH('Print List'!$A224,Statement_No,0),MATCH('Print List'!O$2,'Master List'!$A$2:$AW$2,0))</f>
        <v>North Delta Water Agency</v>
      </c>
      <c r="P224" s="135" t="str">
        <f>INDEX('Master List'!$A$3:$AW$1063,MATCH('Print List'!$A224,Statement_No,0),MATCH('Print List'!P$2,'Master List'!$A$2:$AW$2,0))</f>
        <v>R4</v>
      </c>
      <c r="Q224" s="135" t="str">
        <f>INDEX('Master List'!$A$3:$AW$1063,MATCH('Print List'!$A224,Statement_No,0),MATCH('Print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24" s="135" t="str">
        <f>INDEX('Master List'!$A$3:$AW$1063,MATCH('Print List'!$A224,Statement_No,0),MATCH('Print List'!R$2,'Master List'!$A$2:$AW$2,0))</f>
        <v>P4</v>
      </c>
      <c r="S224" s="135" t="str">
        <f>INDEX('Master List'!$A$3:$AW$1063,MATCH('Print List'!$A224,Statement_No,0),MATCH('Print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24" s="135" t="str">
        <f>INDEX('Master List'!$A$3:$AW$1063,MATCH('Print List'!$A224,Statement_No,0),MATCH('Print List'!T$2,'Master List'!$A$2:$AW$2,0))</f>
        <v>R4</v>
      </c>
      <c r="U224" s="135" t="str">
        <f>INDEX('Master List'!$A$3:$AW$1063,MATCH('Print List'!$A224,Statement_No,0),MATCH('Print List'!U$2,'Master List'!$A$2:$AW$2,0))</f>
        <v>P4</v>
      </c>
    </row>
    <row r="225" spans="1:21" s="16" customFormat="1" ht="30" x14ac:dyDescent="0.25">
      <c r="A225" s="135" t="s">
        <v>1114</v>
      </c>
      <c r="B225" s="135" t="str">
        <f>INDEX('Master List'!$A$3:$AW$1063,MATCH('Print List'!$A225,Statement_No,0),MATCH('Print List'!B$2,'Master List'!$A$2:$AW$2,0))</f>
        <v>OLAGARAY BROTHERS</v>
      </c>
      <c r="C225" s="135" t="str">
        <f>INDEX('Master List'!$A$3:$AW$1063,MATCH('Print List'!$A225,Statement_No,0),MATCH('Print List'!C$2,'Master List'!$A$2:$AW$2,0))</f>
        <v>Y</v>
      </c>
      <c r="D225" s="135">
        <f>INDEX('Master List'!$A$3:$AW$1063,MATCH('Print List'!$A225,Statement_No,0),MATCH('Print List'!D$2,'Master List'!$A$2:$AW$2,0))</f>
        <v>555.25</v>
      </c>
      <c r="E225" s="135">
        <f>INDEX('Master List'!$A$3:$AW$1063,MATCH('Print List'!$A225,Statement_No,0),MATCH('Print List'!E$2,'Master List'!$A$2:$AW$2,0))</f>
        <v>624.94000000000005</v>
      </c>
      <c r="F225" s="135" t="str">
        <f>INDEX('Master List'!$A$3:$AW$1063,MATCH('Print List'!$A225,Statement_No,0),MATCH('Print List'!F$2,'Master List'!$A$2:$AW$2,0))</f>
        <v>Yes</v>
      </c>
      <c r="G225" s="135" t="str">
        <f>INDEX('Master List'!$A$3:$AW$1063,MATCH('Print List'!$A225,Statement_No,0),MATCH('Print List'!G$2,'Master List'!$A$2:$AW$2,0))</f>
        <v>WHITE SLOUGH</v>
      </c>
      <c r="H225" s="135" t="str">
        <f>INDEX('Master List'!$A$3:$AW$1063,MATCH('Print List'!$A225,Statement_No,0),MATCH('Print List'!H$2,'Master List'!$A$2:$AW$2,0))</f>
        <v>San Joaquin</v>
      </c>
      <c r="I225" s="135" t="str">
        <f>INDEX('Master List'!$A$3:$AW$1063,MATCH('Print List'!$A225,Statement_No,0),MATCH('Print List'!I$2,'Master List'!$A$2:$AW$2,0))</f>
        <v>R1</v>
      </c>
      <c r="J225" s="135" t="str">
        <f>INDEX('Master List'!$A$3:$AW$1063,MATCH('Print List'!$A225,Statement_No,0),MATCH('Print List'!J$2,'Master List'!$A$2:$AW$2,0))</f>
        <v>POD is separated from the POU. Also, the POU lies on Non-Riparian Patents.</v>
      </c>
      <c r="K225" s="135" t="str">
        <f>INDEX('Master List'!$A$3:$AW$1063,MATCH('Print List'!$A225,Statement_No,0),MATCH('Print List'!K$2,'Master List'!$A$2:$AW$2,0))</f>
        <v>Yes</v>
      </c>
      <c r="L225" s="135" t="str">
        <f>INDEX('Master List'!$A$3:$AW$1063,MATCH('Print List'!$A225,Statement_No,0),MATCH('Print List'!L$2,'Master List'!$A$2:$AW$2,0))</f>
        <v>N/A</v>
      </c>
      <c r="M225" s="135" t="str">
        <f>INDEX('Master List'!$A$3:$AW$1063,MATCH('Print List'!$A225,Statement_No,0),MATCH('Print List'!M$2,'Master List'!$A$2:$AW$2,0))</f>
        <v>P1</v>
      </c>
      <c r="N225" s="135" t="str">
        <f>INDEX('Master List'!$A$3:$AW$1063,MATCH('Print List'!$A225,Statement_No,0),MATCH('Print List'!N$2,'Master List'!$A$2:$AW$2,0))</f>
        <v>No documentation given</v>
      </c>
      <c r="O225" s="135">
        <f>INDEX('Master List'!$A$3:$AW$1063,MATCH('Print List'!$A225,Statement_No,0),MATCH('Print List'!O$2,'Master List'!$A$2:$AW$2,0))</f>
        <v>0</v>
      </c>
      <c r="P225" s="135">
        <f>INDEX('Master List'!$A$3:$AW$1063,MATCH('Print List'!$A225,Statement_No,0),MATCH('Print List'!P$2,'Master List'!$A$2:$AW$2,0))</f>
        <v>0</v>
      </c>
      <c r="Q225" s="135">
        <f>INDEX('Master List'!$A$3:$AW$1063,MATCH('Print List'!$A225,Statement_No,0),MATCH('Print List'!Q$2,'Master List'!$A$2:$AW$2,0))</f>
        <v>0</v>
      </c>
      <c r="R225" s="135">
        <f>INDEX('Master List'!$A$3:$AW$1063,MATCH('Print List'!$A225,Statement_No,0),MATCH('Print List'!R$2,'Master List'!$A$2:$AW$2,0))</f>
        <v>0</v>
      </c>
      <c r="S225" s="135">
        <f>INDEX('Master List'!$A$3:$AW$1063,MATCH('Print List'!$A225,Statement_No,0),MATCH('Print List'!S$2,'Master List'!$A$2:$AW$2,0))</f>
        <v>0</v>
      </c>
      <c r="T225" s="135" t="str">
        <f>INDEX('Master List'!$A$3:$AW$1063,MATCH('Print List'!$A225,Statement_No,0),MATCH('Print List'!T$2,'Master List'!$A$2:$AW$2,0))</f>
        <v>R1</v>
      </c>
      <c r="U225" s="135" t="str">
        <f>INDEX('Master List'!$A$3:$AW$1063,MATCH('Print List'!$A225,Statement_No,0),MATCH('Print List'!U$2,'Master List'!$A$2:$AW$2,0))</f>
        <v>P1</v>
      </c>
    </row>
    <row r="226" spans="1:21" s="16" customFormat="1" ht="60" x14ac:dyDescent="0.25">
      <c r="A226" s="136" t="s">
        <v>1121</v>
      </c>
      <c r="B226" s="135" t="str">
        <f>INDEX('Master List'!$A$3:$AW$1063,MATCH('Print List'!$A226,Statement_No,0),MATCH('Print List'!B$2,'Master List'!$A$2:$AW$2,0))</f>
        <v>MIZUNO FARMS INC</v>
      </c>
      <c r="C226" s="135" t="str">
        <f>INDEX('Master List'!$A$3:$AW$1063,MATCH('Print List'!$A226,Statement_No,0),MATCH('Print List'!C$2,'Master List'!$A$2:$AW$2,0))</f>
        <v>Y</v>
      </c>
      <c r="D226" s="135">
        <f>INDEX('Master List'!$A$3:$AW$1063,MATCH('Print List'!$A226,Statement_No,0),MATCH('Print List'!D$2,'Master List'!$A$2:$AW$2,0))</f>
        <v>476.70000000000005</v>
      </c>
      <c r="E226" s="135">
        <f>INDEX('Master List'!$A$3:$AW$1063,MATCH('Print List'!$A226,Statement_No,0),MATCH('Print List'!E$2,'Master List'!$A$2:$AW$2,0))</f>
        <v>546.03</v>
      </c>
      <c r="F226" s="135" t="str">
        <f>INDEX('Master List'!$A$3:$AW$1063,MATCH('Print List'!$A226,Statement_No,0),MATCH('Print List'!F$2,'Master List'!$A$2:$AW$2,0))</f>
        <v>Yes</v>
      </c>
      <c r="G226" s="135" t="str">
        <f>INDEX('Master List'!$A$3:$AW$1063,MATCH('Print List'!$A226,Statement_No,0),MATCH('Print List'!G$2,'Master List'!$A$2:$AW$2,0))</f>
        <v>San Joaquin River</v>
      </c>
      <c r="H226" s="135" t="str">
        <f>INDEX('Master List'!$A$3:$AW$1063,MATCH('Print List'!$A226,Statement_No,0),MATCH('Print List'!H$2,'Master List'!$A$2:$AW$2,0))</f>
        <v>San Joaquin</v>
      </c>
      <c r="I226" s="135" t="str">
        <f>INDEX('Master List'!$A$3:$AW$1063,MATCH('Print List'!$A226,Statement_No,0),MATCH('Print List'!I$2,'Master List'!$A$2:$AW$2,0))</f>
        <v>R1</v>
      </c>
      <c r="J226" s="135" t="str">
        <f>INDEX('Master List'!$A$3:$AW$1063,MATCH('Print List'!$A226,Statement_No,0),MATCH('Print List'!J$2,'Master List'!$A$2:$AW$2,0))</f>
        <v>POU consists of multiple patents that are riparian to a different stream than the POD. The POU is also subdivided and needs chain of title to confirm preservation of riparian right.</v>
      </c>
      <c r="K226" s="135" t="str">
        <f>INDEX('Master List'!$A$3:$AW$1063,MATCH('Print List'!$A226,Statement_No,0),MATCH('Print List'!K$2,'Master List'!$A$2:$AW$2,0))</f>
        <v>Yes</v>
      </c>
      <c r="L226" s="135" t="str">
        <f>INDEX('Master List'!$A$3:$AW$1063,MATCH('Print List'!$A226,Statement_No,0),MATCH('Print List'!L$2,'Master List'!$A$2:$AW$2,0))</f>
        <v>N/A</v>
      </c>
      <c r="M226" s="135" t="str">
        <f>INDEX('Master List'!$A$3:$AW$1063,MATCH('Print List'!$A226,Statement_No,0),MATCH('Print List'!M$2,'Master List'!$A$2:$AW$2,0))</f>
        <v>P1</v>
      </c>
      <c r="N226" s="135" t="str">
        <f>INDEX('Master List'!$A$3:$AW$1063,MATCH('Print List'!$A226,Statement_No,0),MATCH('Print List'!N$2,'Master List'!$A$2:$AW$2,0))</f>
        <v>Claimant failed to submit Pre-1914 supporting documents; and riparian right is insufficient to constitute water use</v>
      </c>
      <c r="O226" s="135">
        <f>INDEX('Master List'!$A$3:$AW$1063,MATCH('Print List'!$A226,Statement_No,0),MATCH('Print List'!O$2,'Master List'!$A$2:$AW$2,0))</f>
        <v>0</v>
      </c>
      <c r="P226" s="135">
        <f>INDEX('Master List'!$A$3:$AW$1063,MATCH('Print List'!$A226,Statement_No,0),MATCH('Print List'!P$2,'Master List'!$A$2:$AW$2,0))</f>
        <v>0</v>
      </c>
      <c r="Q226" s="135">
        <f>INDEX('Master List'!$A$3:$AW$1063,MATCH('Print List'!$A226,Statement_No,0),MATCH('Print List'!Q$2,'Master List'!$A$2:$AW$2,0))</f>
        <v>0</v>
      </c>
      <c r="R226" s="135">
        <f>INDEX('Master List'!$A$3:$AW$1063,MATCH('Print List'!$A226,Statement_No,0),MATCH('Print List'!R$2,'Master List'!$A$2:$AW$2,0))</f>
        <v>0</v>
      </c>
      <c r="S226" s="135">
        <f>INDEX('Master List'!$A$3:$AW$1063,MATCH('Print List'!$A226,Statement_No,0),MATCH('Print List'!S$2,'Master List'!$A$2:$AW$2,0))</f>
        <v>0</v>
      </c>
      <c r="T226" s="135" t="str">
        <f>INDEX('Master List'!$A$3:$AW$1063,MATCH('Print List'!$A226,Statement_No,0),MATCH('Print List'!T$2,'Master List'!$A$2:$AW$2,0))</f>
        <v>R1</v>
      </c>
      <c r="U226" s="135" t="str">
        <f>INDEX('Master List'!$A$3:$AW$1063,MATCH('Print List'!$A226,Statement_No,0),MATCH('Print List'!U$2,'Master List'!$A$2:$AW$2,0))</f>
        <v>P1</v>
      </c>
    </row>
    <row r="227" spans="1:21" s="16" customFormat="1" ht="45" x14ac:dyDescent="0.25">
      <c r="A227" s="135" t="s">
        <v>1126</v>
      </c>
      <c r="B227" s="135" t="str">
        <f>INDEX('Master List'!$A$3:$AW$1063,MATCH('Print List'!$A227,Statement_No,0),MATCH('Print List'!B$2,'Master List'!$A$2:$AW$2,0))</f>
        <v>WHITE LAKE MUTUAL WATER COMPANY</v>
      </c>
      <c r="C227" s="135" t="str">
        <f>INDEX('Master List'!$A$3:$AW$1063,MATCH('Print List'!$A227,Statement_No,0),MATCH('Print List'!C$2,'Master List'!$A$2:$AW$2,0))</f>
        <v>N</v>
      </c>
      <c r="D227" s="135">
        <f>INDEX('Master List'!$A$3:$AW$1063,MATCH('Print List'!$A227,Statement_No,0),MATCH('Print List'!D$2,'Master List'!$A$2:$AW$2,0))</f>
        <v>8485.4666666666672</v>
      </c>
      <c r="E227" s="135">
        <f>INDEX('Master List'!$A$3:$AW$1063,MATCH('Print List'!$A227,Statement_No,0),MATCH('Print List'!E$2,'Master List'!$A$2:$AW$2,0))</f>
        <v>0</v>
      </c>
      <c r="F227" s="135" t="str">
        <f>INDEX('Master List'!$A$3:$AW$1063,MATCH('Print List'!$A227,Statement_No,0),MATCH('Print List'!F$2,'Master List'!$A$2:$AW$2,0))</f>
        <v>Yes</v>
      </c>
      <c r="G227" s="135" t="str">
        <f>INDEX('Master List'!$A$3:$AW$1063,MATCH('Print List'!$A227,Statement_No,0),MATCH('Print List'!G$2,'Master List'!$A$2:$AW$2,0))</f>
        <v>San Joaquin River</v>
      </c>
      <c r="H227" s="135" t="str">
        <f>INDEX('Master List'!$A$3:$AW$1063,MATCH('Print List'!$A227,Statement_No,0),MATCH('Print List'!H$2,'Master List'!$A$2:$AW$2,0))</f>
        <v>Stanislaus</v>
      </c>
      <c r="I227" s="135" t="str">
        <f>INDEX('Master List'!$A$3:$AW$1063,MATCH('Print List'!$A227,Statement_No,0),MATCH('Print List'!I$2,'Master List'!$A$2:$AW$2,0))</f>
        <v>R3</v>
      </c>
      <c r="J227" s="135" t="str">
        <f>INDEX('Master List'!$A$3:$AW$1063,MATCH('Print List'!$A227,Statement_No,0),MATCH('Print List'!J$2,'Master List'!$A$2:$AW$2,0))</f>
        <v>Provided detailed history</v>
      </c>
      <c r="K227" s="135" t="str">
        <f>INDEX('Master List'!$A$3:$AW$1063,MATCH('Print List'!$A227,Statement_No,0),MATCH('Print List'!K$2,'Master List'!$A$2:$AW$2,0))</f>
        <v>No</v>
      </c>
      <c r="L227" s="135" t="str">
        <f>INDEX('Master List'!$A$3:$AW$1063,MATCH('Print List'!$A227,Statement_No,0),MATCH('Print List'!L$2,'Master List'!$A$2:$AW$2,0))</f>
        <v>N/A</v>
      </c>
      <c r="M227" s="135" t="str">
        <f>INDEX('Master List'!$A$3:$AW$1063,MATCH('Print List'!$A227,Statement_No,0),MATCH('Print List'!M$2,'Master List'!$A$2:$AW$2,0))</f>
        <v>N/A</v>
      </c>
      <c r="N227" s="135" t="str">
        <f>INDEX('Master List'!$A$3:$AW$1063,MATCH('Print List'!$A227,Statement_No,0),MATCH('Print List'!N$2,'Master List'!$A$2:$AW$2,0))</f>
        <v>N/A</v>
      </c>
      <c r="O227" s="135">
        <f>INDEX('Master List'!$A$3:$AW$1063,MATCH('Print List'!$A227,Statement_No,0),MATCH('Print List'!O$2,'Master List'!$A$2:$AW$2,0))</f>
        <v>0</v>
      </c>
      <c r="P227" s="135">
        <f>INDEX('Master List'!$A$3:$AW$1063,MATCH('Print List'!$A227,Statement_No,0),MATCH('Print List'!P$2,'Master List'!$A$2:$AW$2,0))</f>
        <v>0</v>
      </c>
      <c r="Q227" s="135">
        <f>INDEX('Master List'!$A$3:$AW$1063,MATCH('Print List'!$A227,Statement_No,0),MATCH('Print List'!Q$2,'Master List'!$A$2:$AW$2,0))</f>
        <v>0</v>
      </c>
      <c r="R227" s="135">
        <f>INDEX('Master List'!$A$3:$AW$1063,MATCH('Print List'!$A227,Statement_No,0),MATCH('Print List'!R$2,'Master List'!$A$2:$AW$2,0))</f>
        <v>0</v>
      </c>
      <c r="S227" s="135">
        <f>INDEX('Master List'!$A$3:$AW$1063,MATCH('Print List'!$A227,Statement_No,0),MATCH('Print List'!S$2,'Master List'!$A$2:$AW$2,0))</f>
        <v>0</v>
      </c>
      <c r="T227" s="135" t="str">
        <f>INDEX('Master List'!$A$3:$AW$1063,MATCH('Print List'!$A227,Statement_No,0),MATCH('Print List'!T$2,'Master List'!$A$2:$AW$2,0))</f>
        <v>R3</v>
      </c>
      <c r="U227" s="135" t="str">
        <f>INDEX('Master List'!$A$3:$AW$1063,MATCH('Print List'!$A227,Statement_No,0),MATCH('Print List'!U$2,'Master List'!$A$2:$AW$2,0))</f>
        <v>N/A</v>
      </c>
    </row>
    <row r="228" spans="1:21" s="16" customFormat="1" ht="30" x14ac:dyDescent="0.25">
      <c r="A228" s="136" t="s">
        <v>1129</v>
      </c>
      <c r="B228" s="135" t="str">
        <f>INDEX('Master List'!$A$3:$AW$1063,MATCH('Print List'!$A228,Statement_No,0),MATCH('Print List'!B$2,'Master List'!$A$2:$AW$2,0))</f>
        <v>OLAGARAY BROTHERS</v>
      </c>
      <c r="C228" s="135" t="str">
        <f>INDEX('Master List'!$A$3:$AW$1063,MATCH('Print List'!$A228,Statement_No,0),MATCH('Print List'!C$2,'Master List'!$A$2:$AW$2,0))</f>
        <v>Y</v>
      </c>
      <c r="D228" s="135">
        <f>INDEX('Master List'!$A$3:$AW$1063,MATCH('Print List'!$A228,Statement_No,0),MATCH('Print List'!D$2,'Master List'!$A$2:$AW$2,0))</f>
        <v>1422.5666666666668</v>
      </c>
      <c r="E228" s="135">
        <f>INDEX('Master List'!$A$3:$AW$1063,MATCH('Print List'!$A228,Statement_No,0),MATCH('Print List'!E$2,'Master List'!$A$2:$AW$2,0))</f>
        <v>1144.4100000000001</v>
      </c>
      <c r="F228" s="135" t="str">
        <f>INDEX('Master List'!$A$3:$AW$1063,MATCH('Print List'!$A228,Statement_No,0),MATCH('Print List'!F$2,'Master List'!$A$2:$AW$2,0))</f>
        <v>Yes</v>
      </c>
      <c r="G228" s="135" t="str">
        <f>INDEX('Master List'!$A$3:$AW$1063,MATCH('Print List'!$A228,Statement_No,0),MATCH('Print List'!G$2,'Master List'!$A$2:$AW$2,0))</f>
        <v>WHITE SLOUGH</v>
      </c>
      <c r="H228" s="135" t="str">
        <f>INDEX('Master List'!$A$3:$AW$1063,MATCH('Print List'!$A228,Statement_No,0),MATCH('Print List'!H$2,'Master List'!$A$2:$AW$2,0))</f>
        <v>San Joaquin</v>
      </c>
      <c r="I228" s="135" t="str">
        <f>INDEX('Master List'!$A$3:$AW$1063,MATCH('Print List'!$A228,Statement_No,0),MATCH('Print List'!I$2,'Master List'!$A$2:$AW$2,0))</f>
        <v>R1</v>
      </c>
      <c r="J228" s="135" t="str">
        <f>INDEX('Master List'!$A$3:$AW$1063,MATCH('Print List'!$A228,Statement_No,0),MATCH('Print List'!J$2,'Master List'!$A$2:$AW$2,0))</f>
        <v>POD is separated from the POU. Also, the POU lies on Non-Riparian Patents.</v>
      </c>
      <c r="K228" s="135" t="str">
        <f>INDEX('Master List'!$A$3:$AW$1063,MATCH('Print List'!$A228,Statement_No,0),MATCH('Print List'!K$2,'Master List'!$A$2:$AW$2,0))</f>
        <v>Yes</v>
      </c>
      <c r="L228" s="135" t="str">
        <f>INDEX('Master List'!$A$3:$AW$1063,MATCH('Print List'!$A228,Statement_No,0),MATCH('Print List'!L$2,'Master List'!$A$2:$AW$2,0))</f>
        <v>N/A</v>
      </c>
      <c r="M228" s="135" t="str">
        <f>INDEX('Master List'!$A$3:$AW$1063,MATCH('Print List'!$A228,Statement_No,0),MATCH('Print List'!M$2,'Master List'!$A$2:$AW$2,0))</f>
        <v>P1</v>
      </c>
      <c r="N228" s="135" t="str">
        <f>INDEX('Master List'!$A$3:$AW$1063,MATCH('Print List'!$A228,Statement_No,0),MATCH('Print List'!N$2,'Master List'!$A$2:$AW$2,0))</f>
        <v>No documentation given</v>
      </c>
      <c r="O228" s="135">
        <f>INDEX('Master List'!$A$3:$AW$1063,MATCH('Print List'!$A228,Statement_No,0),MATCH('Print List'!O$2,'Master List'!$A$2:$AW$2,0))</f>
        <v>0</v>
      </c>
      <c r="P228" s="135">
        <f>INDEX('Master List'!$A$3:$AW$1063,MATCH('Print List'!$A228,Statement_No,0),MATCH('Print List'!P$2,'Master List'!$A$2:$AW$2,0))</f>
        <v>0</v>
      </c>
      <c r="Q228" s="135">
        <f>INDEX('Master List'!$A$3:$AW$1063,MATCH('Print List'!$A228,Statement_No,0),MATCH('Print List'!Q$2,'Master List'!$A$2:$AW$2,0))</f>
        <v>0</v>
      </c>
      <c r="R228" s="135">
        <f>INDEX('Master List'!$A$3:$AW$1063,MATCH('Print List'!$A228,Statement_No,0),MATCH('Print List'!R$2,'Master List'!$A$2:$AW$2,0))</f>
        <v>0</v>
      </c>
      <c r="S228" s="135">
        <f>INDEX('Master List'!$A$3:$AW$1063,MATCH('Print List'!$A228,Statement_No,0),MATCH('Print List'!S$2,'Master List'!$A$2:$AW$2,0))</f>
        <v>0</v>
      </c>
      <c r="T228" s="135" t="str">
        <f>INDEX('Master List'!$A$3:$AW$1063,MATCH('Print List'!$A228,Statement_No,0),MATCH('Print List'!T$2,'Master List'!$A$2:$AW$2,0))</f>
        <v>R1</v>
      </c>
      <c r="U228" s="135" t="str">
        <f>INDEX('Master List'!$A$3:$AW$1063,MATCH('Print List'!$A228,Statement_No,0),MATCH('Print List'!U$2,'Master List'!$A$2:$AW$2,0))</f>
        <v>P1</v>
      </c>
    </row>
    <row r="229" spans="1:21" s="16" customFormat="1" ht="45" x14ac:dyDescent="0.25">
      <c r="A229" s="135" t="s">
        <v>1131</v>
      </c>
      <c r="B229" s="135" t="str">
        <f>INDEX('Master List'!$A$3:$AW$1063,MATCH('Print List'!$A229,Statement_No,0),MATCH('Print List'!B$2,'Master List'!$A$2:$AW$2,0))</f>
        <v>AUFDERMAUR LLC</v>
      </c>
      <c r="C229" s="135" t="str">
        <f>INDEX('Master List'!$A$3:$AW$1063,MATCH('Print List'!$A229,Statement_No,0),MATCH('Print List'!C$2,'Master List'!$A$2:$AW$2,0))</f>
        <v>Y</v>
      </c>
      <c r="D229" s="135">
        <f>INDEX('Master List'!$A$3:$AW$1063,MATCH('Print List'!$A229,Statement_No,0),MATCH('Print List'!D$2,'Master List'!$A$2:$AW$2,0))</f>
        <v>594.30666666666662</v>
      </c>
      <c r="E229" s="135">
        <f>INDEX('Master List'!$A$3:$AW$1063,MATCH('Print List'!$A229,Statement_No,0),MATCH('Print List'!E$2,'Master List'!$A$2:$AW$2,0))</f>
        <v>802.57100000000003</v>
      </c>
      <c r="F229" s="135" t="str">
        <f>INDEX('Master List'!$A$3:$AW$1063,MATCH('Print List'!$A229,Statement_No,0),MATCH('Print List'!F$2,'Master List'!$A$2:$AW$2,0))</f>
        <v>Yes</v>
      </c>
      <c r="G229" s="135" t="str">
        <f>INDEX('Master List'!$A$3:$AW$1063,MATCH('Print List'!$A229,Statement_No,0),MATCH('Print List'!G$2,'Master List'!$A$2:$AW$2,0))</f>
        <v>MIDDLE RIVER</v>
      </c>
      <c r="H229" s="135" t="str">
        <f>INDEX('Master List'!$A$3:$AW$1063,MATCH('Print List'!$A229,Statement_No,0),MATCH('Print List'!H$2,'Master List'!$A$2:$AW$2,0))</f>
        <v>San Joaquin</v>
      </c>
      <c r="I229" s="135" t="str">
        <f>INDEX('Master List'!$A$3:$AW$1063,MATCH('Print List'!$A229,Statement_No,0),MATCH('Print List'!I$2,'Master List'!$A$2:$AW$2,0))</f>
        <v>R1</v>
      </c>
      <c r="J229" s="135" t="str">
        <f>INDEX('Master List'!$A$3:$AW$1063,MATCH('Print List'!$A229,Statement_No,0),MATCH('Print List'!J$2,'Master List'!$A$2:$AW$2,0))</f>
        <v>The water right holder does not own the POD and the POU consists of 2 APNS with portions originating from non-riparian patents CA 1654 and CA 1655.</v>
      </c>
      <c r="K229" s="135" t="str">
        <f>INDEX('Master List'!$A$3:$AW$1063,MATCH('Print List'!$A229,Statement_No,0),MATCH('Print List'!K$2,'Master List'!$A$2:$AW$2,0))</f>
        <v>Yes</v>
      </c>
      <c r="L229" s="135" t="str">
        <f>INDEX('Master List'!$A$3:$AW$1063,MATCH('Print List'!$A229,Statement_No,0),MATCH('Print List'!L$2,'Master List'!$A$2:$AW$2,0))</f>
        <v>N/A</v>
      </c>
      <c r="M229" s="135" t="str">
        <f>INDEX('Master List'!$A$3:$AW$1063,MATCH('Print List'!$A229,Statement_No,0),MATCH('Print List'!M$2,'Master List'!$A$2:$AW$2,0))</f>
        <v>P1</v>
      </c>
      <c r="N229" s="135" t="str">
        <f>INDEX('Master List'!$A$3:$AW$1063,MATCH('Print List'!$A229,Statement_No,0),MATCH('Print List'!N$2,'Master List'!$A$2:$AW$2,0))</f>
        <v>Claimant failed to submit any supporting documents directly related to its property.</v>
      </c>
      <c r="O229" s="135">
        <f>INDEX('Master List'!$A$3:$AW$1063,MATCH('Print List'!$A229,Statement_No,0),MATCH('Print List'!O$2,'Master List'!$A$2:$AW$2,0))</f>
        <v>0</v>
      </c>
      <c r="P229" s="135">
        <f>INDEX('Master List'!$A$3:$AW$1063,MATCH('Print List'!$A229,Statement_No,0),MATCH('Print List'!P$2,'Master List'!$A$2:$AW$2,0))</f>
        <v>0</v>
      </c>
      <c r="Q229" s="135">
        <f>INDEX('Master List'!$A$3:$AW$1063,MATCH('Print List'!$A229,Statement_No,0),MATCH('Print List'!Q$2,'Master List'!$A$2:$AW$2,0))</f>
        <v>0</v>
      </c>
      <c r="R229" s="135">
        <f>INDEX('Master List'!$A$3:$AW$1063,MATCH('Print List'!$A229,Statement_No,0),MATCH('Print List'!R$2,'Master List'!$A$2:$AW$2,0))</f>
        <v>0</v>
      </c>
      <c r="S229" s="135">
        <f>INDEX('Master List'!$A$3:$AW$1063,MATCH('Print List'!$A229,Statement_No,0),MATCH('Print List'!S$2,'Master List'!$A$2:$AW$2,0))</f>
        <v>0</v>
      </c>
      <c r="T229" s="135" t="str">
        <f>INDEX('Master List'!$A$3:$AW$1063,MATCH('Print List'!$A229,Statement_No,0),MATCH('Print List'!T$2,'Master List'!$A$2:$AW$2,0))</f>
        <v>R1</v>
      </c>
      <c r="U229" s="135" t="str">
        <f>INDEX('Master List'!$A$3:$AW$1063,MATCH('Print List'!$A229,Statement_No,0),MATCH('Print List'!U$2,'Master List'!$A$2:$AW$2,0))</f>
        <v>P1</v>
      </c>
    </row>
    <row r="230" spans="1:21" s="16" customFormat="1" ht="240" x14ac:dyDescent="0.25">
      <c r="A230" s="136" t="s">
        <v>1138</v>
      </c>
      <c r="B230" s="135" t="str">
        <f>INDEX('Master List'!$A$3:$AW$1063,MATCH('Print List'!$A230,Statement_No,0),MATCH('Print List'!B$2,'Master List'!$A$2:$AW$2,0))</f>
        <v>RANDALL RANCH GREENE &amp; HEMLY INC.</v>
      </c>
      <c r="C230" s="135" t="str">
        <f>INDEX('Master List'!$A$3:$AW$1063,MATCH('Print List'!$A230,Statement_No,0),MATCH('Print List'!C$2,'Master List'!$A$2:$AW$2,0))</f>
        <v>Y</v>
      </c>
      <c r="D230" s="135">
        <f>INDEX('Master List'!$A$3:$AW$1063,MATCH('Print List'!$A230,Statement_No,0),MATCH('Print List'!D$2,'Master List'!$A$2:$AW$2,0))</f>
        <v>308.69000000000005</v>
      </c>
      <c r="E230" s="135">
        <f>INDEX('Master List'!$A$3:$AW$1063,MATCH('Print List'!$A230,Statement_No,0),MATCH('Print List'!E$2,'Master List'!$A$2:$AW$2,0))</f>
        <v>310.88</v>
      </c>
      <c r="F230" s="135" t="str">
        <f>INDEX('Master List'!$A$3:$AW$1063,MATCH('Print List'!$A230,Statement_No,0),MATCH('Print List'!F$2,'Master List'!$A$2:$AW$2,0))</f>
        <v>Yes</v>
      </c>
      <c r="G230" s="135" t="str">
        <f>INDEX('Master List'!$A$3:$AW$1063,MATCH('Print List'!$A230,Statement_No,0),MATCH('Print List'!G$2,'Master List'!$A$2:$AW$2,0))</f>
        <v>SACRAMENTO RIVER</v>
      </c>
      <c r="H230" s="135" t="str">
        <f>INDEX('Master List'!$A$3:$AW$1063,MATCH('Print List'!$A230,Statement_No,0),MATCH('Print List'!H$2,'Master List'!$A$2:$AW$2,0))</f>
        <v>Sacramento</v>
      </c>
      <c r="I230" s="135" t="str">
        <f>INDEX('Master List'!$A$3:$AW$1063,MATCH('Print List'!$A230,Statement_No,0),MATCH('Print List'!I$2,'Master List'!$A$2:$AW$2,0))</f>
        <v>R3</v>
      </c>
      <c r="J230" s="135" t="str">
        <f>INDEX('Master List'!$A$3:$AW$1063,MATCH('Print List'!$A230,Statement_No,0),MATCH('Print List'!J$2,'Master List'!$A$2:$AW$2,0))</f>
        <v>All parcels touch Sacramento River</v>
      </c>
      <c r="K230" s="135" t="str">
        <f>INDEX('Master List'!$A$3:$AW$1063,MATCH('Print List'!$A230,Statement_No,0),MATCH('Print List'!K$2,'Master List'!$A$2:$AW$2,0))</f>
        <v>Yes</v>
      </c>
      <c r="L230" s="135" t="str">
        <f>INDEX('Master List'!$A$3:$AW$1063,MATCH('Print List'!$A230,Statement_No,0),MATCH('Print List'!L$2,'Master List'!$A$2:$AW$2,0))</f>
        <v>N/A</v>
      </c>
      <c r="M230" s="135" t="str">
        <f>INDEX('Master List'!$A$3:$AW$1063,MATCH('Print List'!$A230,Statement_No,0),MATCH('Print List'!M$2,'Master List'!$A$2:$AW$2,0))</f>
        <v>P1</v>
      </c>
      <c r="N230" s="135" t="str">
        <f>INDEX('Master List'!$A$3:$AW$1063,MATCH('Print List'!$A230,Statement_No,0),MATCH('Print List'!N$2,'Master List'!$A$2:$AW$2,0))</f>
        <v>ISWDU states first year of use at diversion site as 1850</v>
      </c>
      <c r="O230" s="135" t="str">
        <f>INDEX('Master List'!$A$3:$AW$1063,MATCH('Print List'!$A230,Statement_No,0),MATCH('Print List'!O$2,'Master List'!$A$2:$AW$2,0))</f>
        <v>North Delta Water Agency</v>
      </c>
      <c r="P230" s="135" t="str">
        <f>INDEX('Master List'!$A$3:$AW$1063,MATCH('Print List'!$A230,Statement_No,0),MATCH('Print List'!P$2,'Master List'!$A$2:$AW$2,0))</f>
        <v>R4</v>
      </c>
      <c r="Q230" s="135" t="str">
        <f>INDEX('Master List'!$A$3:$AW$1063,MATCH('Print List'!$A230,Statement_No,0),MATCH('Print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0" s="135" t="str">
        <f>INDEX('Master List'!$A$3:$AW$1063,MATCH('Print List'!$A230,Statement_No,0),MATCH('Print List'!R$2,'Master List'!$A$2:$AW$2,0))</f>
        <v>P4</v>
      </c>
      <c r="S230" s="135" t="str">
        <f>INDEX('Master List'!$A$3:$AW$1063,MATCH('Print List'!$A230,Statement_No,0),MATCH('Print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0" s="135" t="str">
        <f>INDEX('Master List'!$A$3:$AW$1063,MATCH('Print List'!$A230,Statement_No,0),MATCH('Print List'!T$2,'Master List'!$A$2:$AW$2,0))</f>
        <v>R4</v>
      </c>
      <c r="U230" s="135" t="str">
        <f>INDEX('Master List'!$A$3:$AW$1063,MATCH('Print List'!$A230,Statement_No,0),MATCH('Print List'!U$2,'Master List'!$A$2:$AW$2,0))</f>
        <v>P4</v>
      </c>
    </row>
    <row r="231" spans="1:21" s="16" customFormat="1" ht="240" x14ac:dyDescent="0.25">
      <c r="A231" s="135" t="s">
        <v>1145</v>
      </c>
      <c r="B231" s="135" t="str">
        <f>INDEX('Master List'!$A$3:$AW$1063,MATCH('Print List'!$A231,Statement_No,0),MATCH('Print List'!B$2,'Master List'!$A$2:$AW$2,0))</f>
        <v>WHEELER RANCH GREENE AND HEMLY, INC</v>
      </c>
      <c r="C231" s="135" t="str">
        <f>INDEX('Master List'!$A$3:$AW$1063,MATCH('Print List'!$A231,Statement_No,0),MATCH('Print List'!C$2,'Master List'!$A$2:$AW$2,0))</f>
        <v>Y</v>
      </c>
      <c r="D231" s="135">
        <f>INDEX('Master List'!$A$3:$AW$1063,MATCH('Print List'!$A231,Statement_No,0),MATCH('Print List'!D$2,'Master List'!$A$2:$AW$2,0))</f>
        <v>657.2166666666667</v>
      </c>
      <c r="E231" s="135">
        <f>INDEX('Master List'!$A$3:$AW$1063,MATCH('Print List'!$A231,Statement_No,0),MATCH('Print List'!E$2,'Master List'!$A$2:$AW$2,0))</f>
        <v>661.84</v>
      </c>
      <c r="F231" s="135" t="str">
        <f>INDEX('Master List'!$A$3:$AW$1063,MATCH('Print List'!$A231,Statement_No,0),MATCH('Print List'!F$2,'Master List'!$A$2:$AW$2,0))</f>
        <v>Yes</v>
      </c>
      <c r="G231" s="135" t="str">
        <f>INDEX('Master List'!$A$3:$AW$1063,MATCH('Print List'!$A231,Statement_No,0),MATCH('Print List'!G$2,'Master List'!$A$2:$AW$2,0))</f>
        <v>SACRAMENTO RIVER</v>
      </c>
      <c r="H231" s="135" t="str">
        <f>INDEX('Master List'!$A$3:$AW$1063,MATCH('Print List'!$A231,Statement_No,0),MATCH('Print List'!H$2,'Master List'!$A$2:$AW$2,0))</f>
        <v>Sacramento</v>
      </c>
      <c r="I231" s="135" t="str">
        <f>INDEX('Master List'!$A$3:$AW$1063,MATCH('Print List'!$A231,Statement_No,0),MATCH('Print List'!I$2,'Master List'!$A$2:$AW$2,0))</f>
        <v>R3</v>
      </c>
      <c r="J231" s="135" t="str">
        <f>INDEX('Master List'!$A$3:$AW$1063,MATCH('Print List'!$A231,Statement_No,0),MATCH('Print List'!J$2,'Master List'!$A$2:$AW$2,0))</f>
        <v>Property abuts water shed, there are no separations, and the property is located on a single riparian patent</v>
      </c>
      <c r="K231" s="135" t="str">
        <f>INDEX('Master List'!$A$3:$AW$1063,MATCH('Print List'!$A231,Statement_No,0),MATCH('Print List'!K$2,'Master List'!$A$2:$AW$2,0))</f>
        <v>Yes</v>
      </c>
      <c r="L231" s="135" t="str">
        <f>INDEX('Master List'!$A$3:$AW$1063,MATCH('Print List'!$A231,Statement_No,0),MATCH('Print List'!L$2,'Master List'!$A$2:$AW$2,0))</f>
        <v>N/A</v>
      </c>
      <c r="M231" s="135" t="str">
        <f>INDEX('Master List'!$A$3:$AW$1063,MATCH('Print List'!$A231,Statement_No,0),MATCH('Print List'!M$2,'Master List'!$A$2:$AW$2,0))</f>
        <v>P3</v>
      </c>
      <c r="N231" s="135" t="str">
        <f>INDEX('Master List'!$A$3:$AW$1063,MATCH('Print List'!$A231,Statement_No,0),MATCH('Print List'!N$2,'Master List'!$A$2:$AW$2,0))</f>
        <v>Claimant failed to submit Pre-1914 supporting documents; however, riparian right is sufficient to constitute water use</v>
      </c>
      <c r="O231" s="135" t="str">
        <f>INDEX('Master List'!$A$3:$AW$1063,MATCH('Print List'!$A231,Statement_No,0),MATCH('Print List'!O$2,'Master List'!$A$2:$AW$2,0))</f>
        <v>North Delta Water Agency</v>
      </c>
      <c r="P231" s="135" t="str">
        <f>INDEX('Master List'!$A$3:$AW$1063,MATCH('Print List'!$A231,Statement_No,0),MATCH('Print List'!P$2,'Master List'!$A$2:$AW$2,0))</f>
        <v>R4</v>
      </c>
      <c r="Q231" s="135" t="str">
        <f>INDEX('Master List'!$A$3:$AW$1063,MATCH('Print List'!$A231,Statement_No,0),MATCH('Print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1" s="135" t="str">
        <f>INDEX('Master List'!$A$3:$AW$1063,MATCH('Print List'!$A231,Statement_No,0),MATCH('Print List'!R$2,'Master List'!$A$2:$AW$2,0))</f>
        <v>P4</v>
      </c>
      <c r="S231" s="135" t="str">
        <f>INDEX('Master List'!$A$3:$AW$1063,MATCH('Print List'!$A231,Statement_No,0),MATCH('Print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1" s="135" t="str">
        <f>INDEX('Master List'!$A$3:$AW$1063,MATCH('Print List'!$A231,Statement_No,0),MATCH('Print List'!T$2,'Master List'!$A$2:$AW$2,0))</f>
        <v>R4</v>
      </c>
      <c r="U231" s="135" t="str">
        <f>INDEX('Master List'!$A$3:$AW$1063,MATCH('Print List'!$A231,Statement_No,0),MATCH('Print List'!U$2,'Master List'!$A$2:$AW$2,0))</f>
        <v>P4</v>
      </c>
    </row>
    <row r="232" spans="1:21" s="16" customFormat="1" ht="240" x14ac:dyDescent="0.25">
      <c r="A232" s="136" t="s">
        <v>1152</v>
      </c>
      <c r="B232" s="135" t="str">
        <f>INDEX('Master List'!$A$3:$AW$1063,MATCH('Print List'!$A232,Statement_No,0),MATCH('Print List'!B$2,'Master List'!$A$2:$AW$2,0))</f>
        <v>J.L. ALDRICH RANCH</v>
      </c>
      <c r="C232" s="135" t="str">
        <f>INDEX('Master List'!$A$3:$AW$1063,MATCH('Print List'!$A232,Statement_No,0),MATCH('Print List'!C$2,'Master List'!$A$2:$AW$2,0))</f>
        <v>Y</v>
      </c>
      <c r="D232" s="135">
        <f>INDEX('Master List'!$A$3:$AW$1063,MATCH('Print List'!$A232,Statement_No,0),MATCH('Print List'!D$2,'Master List'!$A$2:$AW$2,0))</f>
        <v>426.34545454545452</v>
      </c>
      <c r="E232" s="135">
        <f>INDEX('Master List'!$A$3:$AW$1063,MATCH('Print List'!$A232,Statement_No,0),MATCH('Print List'!E$2,'Master List'!$A$2:$AW$2,0))</f>
        <v>409.76</v>
      </c>
      <c r="F232" s="135" t="str">
        <f>INDEX('Master List'!$A$3:$AW$1063,MATCH('Print List'!$A232,Statement_No,0),MATCH('Print List'!F$2,'Master List'!$A$2:$AW$2,0))</f>
        <v>Yes</v>
      </c>
      <c r="G232" s="135" t="str">
        <f>INDEX('Master List'!$A$3:$AW$1063,MATCH('Print List'!$A232,Statement_No,0),MATCH('Print List'!G$2,'Master List'!$A$2:$AW$2,0))</f>
        <v>SACRAMENTO RIVER</v>
      </c>
      <c r="H232" s="135" t="str">
        <f>INDEX('Master List'!$A$3:$AW$1063,MATCH('Print List'!$A232,Statement_No,0),MATCH('Print List'!H$2,'Master List'!$A$2:$AW$2,0))</f>
        <v>Sacramento</v>
      </c>
      <c r="I232" s="135" t="str">
        <f>INDEX('Master List'!$A$3:$AW$1063,MATCH('Print List'!$A232,Statement_No,0),MATCH('Print List'!I$2,'Master List'!$A$2:$AW$2,0))</f>
        <v>R1</v>
      </c>
      <c r="J232" s="135" t="str">
        <f>INDEX('Master List'!$A$3:$AW$1063,MATCH('Print List'!$A232,Statement_No,0),MATCH('Print List'!J$2,'Master List'!$A$2:$AW$2,0))</f>
        <v xml:space="preserve">The north portion of the POU parcel is located on a non-riparian patent. </v>
      </c>
      <c r="K232" s="135" t="str">
        <f>INDEX('Master List'!$A$3:$AW$1063,MATCH('Print List'!$A232,Statement_No,0),MATCH('Print List'!K$2,'Master List'!$A$2:$AW$2,0))</f>
        <v>Yes</v>
      </c>
      <c r="L232" s="135" t="str">
        <f>INDEX('Master List'!$A$3:$AW$1063,MATCH('Print List'!$A232,Statement_No,0),MATCH('Print List'!L$2,'Master List'!$A$2:$AW$2,0))</f>
        <v>N/A</v>
      </c>
      <c r="M232" s="135" t="str">
        <f>INDEX('Master List'!$A$3:$AW$1063,MATCH('Print List'!$A232,Statement_No,0),MATCH('Print List'!M$2,'Master List'!$A$2:$AW$2,0))</f>
        <v>P1</v>
      </c>
      <c r="N232" s="135" t="str">
        <f>INDEX('Master List'!$A$3:$AW$1063,MATCH('Print List'!$A232,Statement_No,0),MATCH('Print List'!N$2,'Master List'!$A$2:$AW$2,0))</f>
        <v>No supporting document for Pre-1914 right was submitted. Need more info.</v>
      </c>
      <c r="O232" s="135" t="str">
        <f>INDEX('Master List'!$A$3:$AW$1063,MATCH('Print List'!$A232,Statement_No,0),MATCH('Print List'!O$2,'Master List'!$A$2:$AW$2,0))</f>
        <v>North Delta Water Agency</v>
      </c>
      <c r="P232" s="135" t="str">
        <f>INDEX('Master List'!$A$3:$AW$1063,MATCH('Print List'!$A232,Statement_No,0),MATCH('Print List'!P$2,'Master List'!$A$2:$AW$2,0))</f>
        <v>R4</v>
      </c>
      <c r="Q232" s="135" t="str">
        <f>INDEX('Master List'!$A$3:$AW$1063,MATCH('Print List'!$A232,Statement_No,0),MATCH('Print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2" s="135" t="str">
        <f>INDEX('Master List'!$A$3:$AW$1063,MATCH('Print List'!$A232,Statement_No,0),MATCH('Print List'!R$2,'Master List'!$A$2:$AW$2,0))</f>
        <v>P4</v>
      </c>
      <c r="S232" s="135" t="str">
        <f>INDEX('Master List'!$A$3:$AW$1063,MATCH('Print List'!$A232,Statement_No,0),MATCH('Print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2" s="135" t="str">
        <f>INDEX('Master List'!$A$3:$AW$1063,MATCH('Print List'!$A232,Statement_No,0),MATCH('Print List'!T$2,'Master List'!$A$2:$AW$2,0))</f>
        <v>R4</v>
      </c>
      <c r="U232" s="135" t="str">
        <f>INDEX('Master List'!$A$3:$AW$1063,MATCH('Print List'!$A232,Statement_No,0),MATCH('Print List'!U$2,'Master List'!$A$2:$AW$2,0))</f>
        <v>P4</v>
      </c>
    </row>
    <row r="233" spans="1:21" s="16" customFormat="1" ht="45" x14ac:dyDescent="0.25">
      <c r="A233" s="135" t="s">
        <v>1158</v>
      </c>
      <c r="B233" s="135" t="str">
        <f>INDEX('Master List'!$A$3:$AW$1063,MATCH('Print List'!$A233,Statement_No,0),MATCH('Print List'!B$2,'Master List'!$A$2:$AW$2,0))</f>
        <v>HENRY E MULLER &amp; DIANA MULLER REVOCABLE TRUST</v>
      </c>
      <c r="C233" s="135" t="str">
        <f>INDEX('Master List'!$A$3:$AW$1063,MATCH('Print List'!$A233,Statement_No,0),MATCH('Print List'!C$2,'Master List'!$A$2:$AW$2,0))</f>
        <v>Y</v>
      </c>
      <c r="D233" s="135">
        <f>INDEX('Master List'!$A$3:$AW$1063,MATCH('Print List'!$A233,Statement_No,0),MATCH('Print List'!D$2,'Master List'!$A$2:$AW$2,0))</f>
        <v>584</v>
      </c>
      <c r="E233" s="135">
        <f>INDEX('Master List'!$A$3:$AW$1063,MATCH('Print List'!$A233,Statement_No,0),MATCH('Print List'!E$2,'Master List'!$A$2:$AW$2,0))</f>
        <v>402.20400000000001</v>
      </c>
      <c r="F233" s="135" t="str">
        <f>INDEX('Master List'!$A$3:$AW$1063,MATCH('Print List'!$A233,Statement_No,0),MATCH('Print List'!F$2,'Master List'!$A$2:$AW$2,0))</f>
        <v>Yes</v>
      </c>
      <c r="G233" s="135" t="str">
        <f>INDEX('Master List'!$A$3:$AW$1063,MATCH('Print List'!$A233,Statement_No,0),MATCH('Print List'!G$2,'Master List'!$A$2:$AW$2,0))</f>
        <v>SAN JOAQUIN RIVER</v>
      </c>
      <c r="H233" s="135" t="str">
        <f>INDEX('Master List'!$A$3:$AW$1063,MATCH('Print List'!$A233,Statement_No,0),MATCH('Print List'!H$2,'Master List'!$A$2:$AW$2,0))</f>
        <v>San Joaquin</v>
      </c>
      <c r="I233" s="135" t="str">
        <f>INDEX('Master List'!$A$3:$AW$1063,MATCH('Print List'!$A233,Statement_No,0),MATCH('Print List'!I$2,'Master List'!$A$2:$AW$2,0))</f>
        <v>R3</v>
      </c>
      <c r="J233" s="135" t="str">
        <f>INDEX('Master List'!$A$3:$AW$1063,MATCH('Print List'!$A233,Statement_No,0),MATCH('Print List'!J$2,'Master List'!$A$2:$AW$2,0))</f>
        <v>POU overlies riparian patent.</v>
      </c>
      <c r="K233" s="135" t="str">
        <f>INDEX('Master List'!$A$3:$AW$1063,MATCH('Print List'!$A233,Statement_No,0),MATCH('Print List'!K$2,'Master List'!$A$2:$AW$2,0))</f>
        <v>Yes</v>
      </c>
      <c r="L233" s="135" t="str">
        <f>INDEX('Master List'!$A$3:$AW$1063,MATCH('Print List'!$A233,Statement_No,0),MATCH('Print List'!L$2,'Master List'!$A$2:$AW$2,0))</f>
        <v>N/A</v>
      </c>
      <c r="M233" s="135" t="str">
        <f>INDEX('Master List'!$A$3:$AW$1063,MATCH('Print List'!$A233,Statement_No,0),MATCH('Print List'!M$2,'Master List'!$A$2:$AW$2,0))</f>
        <v>P1</v>
      </c>
      <c r="N233" s="135" t="str">
        <f>INDEX('Master List'!$A$3:$AW$1063,MATCH('Print List'!$A233,Statement_No,0),MATCH('Print List'!N$2,'Master List'!$A$2:$AW$2,0))</f>
        <v>No supporting document for Pre-1914 right was submitted. Need more info.</v>
      </c>
      <c r="O233" s="135">
        <f>INDEX('Master List'!$A$3:$AW$1063,MATCH('Print List'!$A233,Statement_No,0),MATCH('Print List'!O$2,'Master List'!$A$2:$AW$2,0))</f>
        <v>0</v>
      </c>
      <c r="P233" s="135">
        <f>INDEX('Master List'!$A$3:$AW$1063,MATCH('Print List'!$A233,Statement_No,0),MATCH('Print List'!P$2,'Master List'!$A$2:$AW$2,0))</f>
        <v>0</v>
      </c>
      <c r="Q233" s="135">
        <f>INDEX('Master List'!$A$3:$AW$1063,MATCH('Print List'!$A233,Statement_No,0),MATCH('Print List'!Q$2,'Master List'!$A$2:$AW$2,0))</f>
        <v>0</v>
      </c>
      <c r="R233" s="135">
        <f>INDEX('Master List'!$A$3:$AW$1063,MATCH('Print List'!$A233,Statement_No,0),MATCH('Print List'!R$2,'Master List'!$A$2:$AW$2,0))</f>
        <v>0</v>
      </c>
      <c r="S233" s="135">
        <f>INDEX('Master List'!$A$3:$AW$1063,MATCH('Print List'!$A233,Statement_No,0),MATCH('Print List'!S$2,'Master List'!$A$2:$AW$2,0))</f>
        <v>0</v>
      </c>
      <c r="T233" s="135" t="str">
        <f>INDEX('Master List'!$A$3:$AW$1063,MATCH('Print List'!$A233,Statement_No,0),MATCH('Print List'!T$2,'Master List'!$A$2:$AW$2,0))</f>
        <v>R3</v>
      </c>
      <c r="U233" s="135" t="str">
        <f>INDEX('Master List'!$A$3:$AW$1063,MATCH('Print List'!$A233,Statement_No,0),MATCH('Print List'!U$2,'Master List'!$A$2:$AW$2,0))</f>
        <v>P1</v>
      </c>
    </row>
    <row r="234" spans="1:21" s="16" customFormat="1" ht="240" x14ac:dyDescent="0.25">
      <c r="A234" s="135" t="s">
        <v>1164</v>
      </c>
      <c r="B234" s="135" t="str">
        <f>INDEX('Master List'!$A$3:$AW$1063,MATCH('Print List'!$A234,Statement_No,0),MATCH('Print List'!B$2,'Master List'!$A$2:$AW$2,0))</f>
        <v>WARREN BOGLE</v>
      </c>
      <c r="C234" s="135" t="str">
        <f>INDEX('Master List'!$A$3:$AW$1063,MATCH('Print List'!$A234,Statement_No,0),MATCH('Print List'!C$2,'Master List'!$A$2:$AW$2,0))</f>
        <v>Y</v>
      </c>
      <c r="D234" s="135">
        <f>INDEX('Master List'!$A$3:$AW$1063,MATCH('Print List'!$A234,Statement_No,0),MATCH('Print List'!D$2,'Master List'!$A$2:$AW$2,0))</f>
        <v>397.15999999999997</v>
      </c>
      <c r="E234" s="135">
        <f>INDEX('Master List'!$A$3:$AW$1063,MATCH('Print List'!$A234,Statement_No,0),MATCH('Print List'!E$2,'Master List'!$A$2:$AW$2,0))</f>
        <v>314.43</v>
      </c>
      <c r="F234" s="135" t="str">
        <f>INDEX('Master List'!$A$3:$AW$1063,MATCH('Print List'!$A234,Statement_No,0),MATCH('Print List'!F$2,'Master List'!$A$2:$AW$2,0))</f>
        <v>Yes</v>
      </c>
      <c r="G234" s="135" t="str">
        <f>INDEX('Master List'!$A$3:$AW$1063,MATCH('Print List'!$A234,Statement_No,0),MATCH('Print List'!G$2,'Master List'!$A$2:$AW$2,0))</f>
        <v>ELK SLOUGH</v>
      </c>
      <c r="H234" s="135" t="str">
        <f>INDEX('Master List'!$A$3:$AW$1063,MATCH('Print List'!$A234,Statement_No,0),MATCH('Print List'!H$2,'Master List'!$A$2:$AW$2,0))</f>
        <v>Yolo</v>
      </c>
      <c r="I234" s="135" t="str">
        <f>INDEX('Master List'!$A$3:$AW$1063,MATCH('Print List'!$A234,Statement_No,0),MATCH('Print List'!I$2,'Master List'!$A$2:$AW$2,0))</f>
        <v>R3</v>
      </c>
      <c r="J234" s="135" t="str">
        <f>INDEX('Master List'!$A$3:$AW$1063,MATCH('Print List'!$A234,Statement_No,0),MATCH('Print List'!J$2,'Master List'!$A$2:$AW$2,0))</f>
        <v xml:space="preserve"> The POU parcel abuts the water source with the POD instream from the POU parcel. </v>
      </c>
      <c r="K234" s="135" t="str">
        <f>INDEX('Master List'!$A$3:$AW$1063,MATCH('Print List'!$A234,Statement_No,0),MATCH('Print List'!K$2,'Master List'!$A$2:$AW$2,0))</f>
        <v>Yes</v>
      </c>
      <c r="L234" s="135" t="str">
        <f>INDEX('Master List'!$A$3:$AW$1063,MATCH('Print List'!$A234,Statement_No,0),MATCH('Print List'!L$2,'Master List'!$A$2:$AW$2,0))</f>
        <v>N/A</v>
      </c>
      <c r="M234" s="135" t="str">
        <f>INDEX('Master List'!$A$3:$AW$1063,MATCH('Print List'!$A234,Statement_No,0),MATCH('Print List'!M$2,'Master List'!$A$2:$AW$2,0))</f>
        <v>P1</v>
      </c>
      <c r="N234" s="135" t="str">
        <f>INDEX('Master List'!$A$3:$AW$1063,MATCH('Print List'!$A234,Statement_No,0),MATCH('Print List'!N$2,'Master List'!$A$2:$AW$2,0))</f>
        <v>No supporting document for Pre-1914 right was submitted. Need more info.</v>
      </c>
      <c r="O234" s="135" t="str">
        <f>INDEX('Master List'!$A$3:$AW$1063,MATCH('Print List'!$A234,Statement_No,0),MATCH('Print List'!O$2,'Master List'!$A$2:$AW$2,0))</f>
        <v>North Delta Water Agency</v>
      </c>
      <c r="P234" s="135" t="str">
        <f>INDEX('Master List'!$A$3:$AW$1063,MATCH('Print List'!$A234,Statement_No,0),MATCH('Print List'!P$2,'Master List'!$A$2:$AW$2,0))</f>
        <v>R4</v>
      </c>
      <c r="Q234" s="135" t="str">
        <f>INDEX('Master List'!$A$3:$AW$1063,MATCH('Print List'!$A234,Statement_No,0),MATCH('Print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4" s="135" t="str">
        <f>INDEX('Master List'!$A$3:$AW$1063,MATCH('Print List'!$A234,Statement_No,0),MATCH('Print List'!R$2,'Master List'!$A$2:$AW$2,0))</f>
        <v>P4</v>
      </c>
      <c r="S234" s="135" t="str">
        <f>INDEX('Master List'!$A$3:$AW$1063,MATCH('Print List'!$A234,Statement_No,0),MATCH('Print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4" s="135" t="str">
        <f>INDEX('Master List'!$A$3:$AW$1063,MATCH('Print List'!$A234,Statement_No,0),MATCH('Print List'!T$2,'Master List'!$A$2:$AW$2,0))</f>
        <v>R4</v>
      </c>
      <c r="U234" s="135" t="str">
        <f>INDEX('Master List'!$A$3:$AW$1063,MATCH('Print List'!$A234,Statement_No,0),MATCH('Print List'!U$2,'Master List'!$A$2:$AW$2,0))</f>
        <v>P4</v>
      </c>
    </row>
    <row r="235" spans="1:21" s="16" customFormat="1" ht="240" x14ac:dyDescent="0.25">
      <c r="A235" s="135" t="s">
        <v>1169</v>
      </c>
      <c r="B235" s="135" t="str">
        <f>INDEX('Master List'!$A$3:$AW$1063,MATCH('Print List'!$A235,Statement_No,0),MATCH('Print List'!B$2,'Master List'!$A$2:$AW$2,0))</f>
        <v>WARREN BOGLE</v>
      </c>
      <c r="C235" s="135" t="str">
        <f>INDEX('Master List'!$A$3:$AW$1063,MATCH('Print List'!$A235,Statement_No,0),MATCH('Print List'!C$2,'Master List'!$A$2:$AW$2,0))</f>
        <v>Y</v>
      </c>
      <c r="D235" s="135">
        <f>INDEX('Master List'!$A$3:$AW$1063,MATCH('Print List'!$A235,Statement_No,0),MATCH('Print List'!D$2,'Master List'!$A$2:$AW$2,0))</f>
        <v>303.47666666666669</v>
      </c>
      <c r="E235" s="135">
        <f>INDEX('Master List'!$A$3:$AW$1063,MATCH('Print List'!$A235,Statement_No,0),MATCH('Print List'!E$2,'Master List'!$A$2:$AW$2,0))</f>
        <v>249.18</v>
      </c>
      <c r="F235" s="135" t="str">
        <f>INDEX('Master List'!$A$3:$AW$1063,MATCH('Print List'!$A235,Statement_No,0),MATCH('Print List'!F$2,'Master List'!$A$2:$AW$2,0))</f>
        <v>Yes</v>
      </c>
      <c r="G235" s="135" t="str">
        <f>INDEX('Master List'!$A$3:$AW$1063,MATCH('Print List'!$A235,Statement_No,0),MATCH('Print List'!G$2,'Master List'!$A$2:$AW$2,0))</f>
        <v>BABEL SLOUGH</v>
      </c>
      <c r="H235" s="135" t="str">
        <f>INDEX('Master List'!$A$3:$AW$1063,MATCH('Print List'!$A235,Statement_No,0),MATCH('Print List'!H$2,'Master List'!$A$2:$AW$2,0))</f>
        <v>Yolo</v>
      </c>
      <c r="I235" s="135" t="str">
        <f>INDEX('Master List'!$A$3:$AW$1063,MATCH('Print List'!$A235,Statement_No,0),MATCH('Print List'!I$2,'Master List'!$A$2:$AW$2,0))</f>
        <v>R3</v>
      </c>
      <c r="J235" s="135" t="str">
        <f>INDEX('Master List'!$A$3:$AW$1063,MATCH('Print List'!$A235,Statement_No,0),MATCH('Print List'!J$2,'Master List'!$A$2:$AW$2,0))</f>
        <v xml:space="preserve"> The POU parcel abuts the water source with the POD instream from the POU parcel. </v>
      </c>
      <c r="K235" s="135" t="str">
        <f>INDEX('Master List'!$A$3:$AW$1063,MATCH('Print List'!$A235,Statement_No,0),MATCH('Print List'!K$2,'Master List'!$A$2:$AW$2,0))</f>
        <v>Yes</v>
      </c>
      <c r="L235" s="135" t="str">
        <f>INDEX('Master List'!$A$3:$AW$1063,MATCH('Print List'!$A235,Statement_No,0),MATCH('Print List'!L$2,'Master List'!$A$2:$AW$2,0))</f>
        <v>N/A</v>
      </c>
      <c r="M235" s="135" t="str">
        <f>INDEX('Master List'!$A$3:$AW$1063,MATCH('Print List'!$A235,Statement_No,0),MATCH('Print List'!M$2,'Master List'!$A$2:$AW$2,0))</f>
        <v>P1</v>
      </c>
      <c r="N235" s="135" t="str">
        <f>INDEX('Master List'!$A$3:$AW$1063,MATCH('Print List'!$A235,Statement_No,0),MATCH('Print List'!N$2,'Master List'!$A$2:$AW$2,0))</f>
        <v>No supporting document for Pre-1914 right was submitted. Need more info.</v>
      </c>
      <c r="O235" s="135" t="str">
        <f>INDEX('Master List'!$A$3:$AW$1063,MATCH('Print List'!$A235,Statement_No,0),MATCH('Print List'!O$2,'Master List'!$A$2:$AW$2,0))</f>
        <v>North Delta Water Agency</v>
      </c>
      <c r="P235" s="135" t="str">
        <f>INDEX('Master List'!$A$3:$AW$1063,MATCH('Print List'!$A235,Statement_No,0),MATCH('Print List'!P$2,'Master List'!$A$2:$AW$2,0))</f>
        <v>R4</v>
      </c>
      <c r="Q235" s="135" t="str">
        <f>INDEX('Master List'!$A$3:$AW$1063,MATCH('Print List'!$A235,Statement_No,0),MATCH('Print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5" s="135" t="str">
        <f>INDEX('Master List'!$A$3:$AW$1063,MATCH('Print List'!$A235,Statement_No,0),MATCH('Print List'!R$2,'Master List'!$A$2:$AW$2,0))</f>
        <v>P4</v>
      </c>
      <c r="S235" s="135" t="str">
        <f>INDEX('Master List'!$A$3:$AW$1063,MATCH('Print List'!$A235,Statement_No,0),MATCH('Print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5" s="135" t="str">
        <f>INDEX('Master List'!$A$3:$AW$1063,MATCH('Print List'!$A235,Statement_No,0),MATCH('Print List'!T$2,'Master List'!$A$2:$AW$2,0))</f>
        <v>R4</v>
      </c>
      <c r="U235" s="135" t="str">
        <f>INDEX('Master List'!$A$3:$AW$1063,MATCH('Print List'!$A235,Statement_No,0),MATCH('Print List'!U$2,'Master List'!$A$2:$AW$2,0))</f>
        <v>P4</v>
      </c>
    </row>
    <row r="236" spans="1:21" s="16" customFormat="1" ht="60" x14ac:dyDescent="0.25">
      <c r="A236" s="136" t="s">
        <v>1173</v>
      </c>
      <c r="B236" s="135" t="str">
        <f>INDEX('Master List'!$A$3:$AW$1063,MATCH('Print List'!$A236,Statement_No,0),MATCH('Print List'!B$2,'Master List'!$A$2:$AW$2,0))</f>
        <v>GRUNAUER COMMUNITY PROPERTY TRUST ET AL</v>
      </c>
      <c r="C236" s="135" t="str">
        <f>INDEX('Master List'!$A$3:$AW$1063,MATCH('Print List'!$A236,Statement_No,0),MATCH('Print List'!C$2,'Master List'!$A$2:$AW$2,0))</f>
        <v>Y</v>
      </c>
      <c r="D236" s="135">
        <f>INDEX('Master List'!$A$3:$AW$1063,MATCH('Print List'!$A236,Statement_No,0),MATCH('Print List'!D$2,'Master List'!$A$2:$AW$2,0))</f>
        <v>728</v>
      </c>
      <c r="E236" s="135">
        <f>INDEX('Master List'!$A$3:$AW$1063,MATCH('Print List'!$A236,Statement_No,0),MATCH('Print List'!E$2,'Master List'!$A$2:$AW$2,0))</f>
        <v>269.83999999999997</v>
      </c>
      <c r="F236" s="135" t="str">
        <f>INDEX('Master List'!$A$3:$AW$1063,MATCH('Print List'!$A236,Statement_No,0),MATCH('Print List'!F$2,'Master List'!$A$2:$AW$2,0))</f>
        <v>Yes</v>
      </c>
      <c r="G236" s="135" t="str">
        <f>INDEX('Master List'!$A$3:$AW$1063,MATCH('Print List'!$A236,Statement_No,0),MATCH('Print List'!G$2,'Master List'!$A$2:$AW$2,0))</f>
        <v>OLD RIVER</v>
      </c>
      <c r="H236" s="135" t="str">
        <f>INDEX('Master List'!$A$3:$AW$1063,MATCH('Print List'!$A236,Statement_No,0),MATCH('Print List'!H$2,'Master List'!$A$2:$AW$2,0))</f>
        <v>San Joaquin</v>
      </c>
      <c r="I236" s="135" t="str">
        <f>INDEX('Master List'!$A$3:$AW$1063,MATCH('Print List'!$A236,Statement_No,0),MATCH('Print List'!I$2,'Master List'!$A$2:$AW$2,0))</f>
        <v>R3</v>
      </c>
      <c r="J236" s="135" t="str">
        <f>INDEX('Master List'!$A$3:$AW$1063,MATCH('Print List'!$A236,Statement_No,0),MATCH('Print List'!J$2,'Master List'!$A$2:$AW$2,0))</f>
        <v>POU/APN lie on single Riparian Patent - Rancho El Pescadero</v>
      </c>
      <c r="K236" s="135" t="str">
        <f>INDEX('Master List'!$A$3:$AW$1063,MATCH('Print List'!$A236,Statement_No,0),MATCH('Print List'!K$2,'Master List'!$A$2:$AW$2,0))</f>
        <v>Yes</v>
      </c>
      <c r="L236" s="135" t="str">
        <f>INDEX('Master List'!$A$3:$AW$1063,MATCH('Print List'!$A236,Statement_No,0),MATCH('Print List'!L$2,'Master List'!$A$2:$AW$2,0))</f>
        <v>N/A</v>
      </c>
      <c r="M236" s="135" t="str">
        <f>INDEX('Master List'!$A$3:$AW$1063,MATCH('Print List'!$A236,Statement_No,0),MATCH('Print List'!M$2,'Master List'!$A$2:$AW$2,0))</f>
        <v>P2</v>
      </c>
      <c r="N236" s="135" t="str">
        <f>INDEX('Master List'!$A$3:$AW$1063,MATCH('Print List'!$A236,Statement_No,0),MATCH('Print List'!N$2,'Master List'!$A$2:$AW$2,0))</f>
        <v>General documentation is provided, but more specific ones detailing time of use is needed.</v>
      </c>
      <c r="O236" s="135">
        <f>INDEX('Master List'!$A$3:$AW$1063,MATCH('Print List'!$A236,Statement_No,0),MATCH('Print List'!O$2,'Master List'!$A$2:$AW$2,0))</f>
        <v>0</v>
      </c>
      <c r="P236" s="135">
        <f>INDEX('Master List'!$A$3:$AW$1063,MATCH('Print List'!$A236,Statement_No,0),MATCH('Print List'!P$2,'Master List'!$A$2:$AW$2,0))</f>
        <v>0</v>
      </c>
      <c r="Q236" s="135">
        <f>INDEX('Master List'!$A$3:$AW$1063,MATCH('Print List'!$A236,Statement_No,0),MATCH('Print List'!Q$2,'Master List'!$A$2:$AW$2,0))</f>
        <v>0</v>
      </c>
      <c r="R236" s="135">
        <f>INDEX('Master List'!$A$3:$AW$1063,MATCH('Print List'!$A236,Statement_No,0),MATCH('Print List'!R$2,'Master List'!$A$2:$AW$2,0))</f>
        <v>0</v>
      </c>
      <c r="S236" s="135">
        <f>INDEX('Master List'!$A$3:$AW$1063,MATCH('Print List'!$A236,Statement_No,0),MATCH('Print List'!S$2,'Master List'!$A$2:$AW$2,0))</f>
        <v>0</v>
      </c>
      <c r="T236" s="135" t="str">
        <f>INDEX('Master List'!$A$3:$AW$1063,MATCH('Print List'!$A236,Statement_No,0),MATCH('Print List'!T$2,'Master List'!$A$2:$AW$2,0))</f>
        <v>R3</v>
      </c>
      <c r="U236" s="135" t="str">
        <f>INDEX('Master List'!$A$3:$AW$1063,MATCH('Print List'!$A236,Statement_No,0),MATCH('Print List'!U$2,'Master List'!$A$2:$AW$2,0))</f>
        <v>P2</v>
      </c>
    </row>
    <row r="237" spans="1:21" s="16" customFormat="1" ht="240" x14ac:dyDescent="0.25">
      <c r="A237" s="135" t="s">
        <v>1180</v>
      </c>
      <c r="B237" s="135" t="str">
        <f>INDEX('Master List'!$A$3:$AW$1063,MATCH('Print List'!$A237,Statement_No,0),MATCH('Print List'!B$2,'Master List'!$A$2:$AW$2,0))</f>
        <v>JOE SANCHEZ FARMS INC</v>
      </c>
      <c r="C237" s="135" t="str">
        <f>INDEX('Master List'!$A$3:$AW$1063,MATCH('Print List'!$A237,Statement_No,0),MATCH('Print List'!C$2,'Master List'!$A$2:$AW$2,0))</f>
        <v>Y</v>
      </c>
      <c r="D237" s="135">
        <f>INDEX('Master List'!$A$3:$AW$1063,MATCH('Print List'!$A237,Statement_No,0),MATCH('Print List'!D$2,'Master List'!$A$2:$AW$2,0))</f>
        <v>900.12333333333333</v>
      </c>
      <c r="E237" s="135">
        <f>INDEX('Master List'!$A$3:$AW$1063,MATCH('Print List'!$A237,Statement_No,0),MATCH('Print List'!E$2,'Master List'!$A$2:$AW$2,0))</f>
        <v>718.5</v>
      </c>
      <c r="F237" s="135" t="str">
        <f>INDEX('Master List'!$A$3:$AW$1063,MATCH('Print List'!$A237,Statement_No,0),MATCH('Print List'!F$2,'Master List'!$A$2:$AW$2,0))</f>
        <v>Yes</v>
      </c>
      <c r="G237" s="135" t="str">
        <f>INDEX('Master List'!$A$3:$AW$1063,MATCH('Print List'!$A237,Statement_No,0),MATCH('Print List'!G$2,'Master List'!$A$2:$AW$2,0))</f>
        <v>BEAVER LAKE/SLOUGH</v>
      </c>
      <c r="H237" s="135" t="str">
        <f>INDEX('Master List'!$A$3:$AW$1063,MATCH('Print List'!$A237,Statement_No,0),MATCH('Print List'!H$2,'Master List'!$A$2:$AW$2,0))</f>
        <v>Sacramento</v>
      </c>
      <c r="I237" s="135" t="str">
        <f>INDEX('Master List'!$A$3:$AW$1063,MATCH('Print List'!$A237,Statement_No,0),MATCH('Print List'!I$2,'Master List'!$A$2:$AW$2,0))</f>
        <v>R3</v>
      </c>
      <c r="J237" s="135" t="str">
        <f>INDEX('Master List'!$A$3:$AW$1063,MATCH('Print List'!$A237,Statement_No,0),MATCH('Print List'!J$2,'Master List'!$A$2:$AW$2,0))</f>
        <v>Property abuts water source. POU and POD are in the same watershed. The property has no severances. There has had no water used for storage.</v>
      </c>
      <c r="K237" s="135" t="str">
        <f>INDEX('Master List'!$A$3:$AW$1063,MATCH('Print List'!$A237,Statement_No,0),MATCH('Print List'!K$2,'Master List'!$A$2:$AW$2,0))</f>
        <v>Yes</v>
      </c>
      <c r="L237" s="135" t="str">
        <f>INDEX('Master List'!$A$3:$AW$1063,MATCH('Print List'!$A237,Statement_No,0),MATCH('Print List'!L$2,'Master List'!$A$2:$AW$2,0))</f>
        <v>N/A</v>
      </c>
      <c r="M237" s="135" t="str">
        <f>INDEX('Master List'!$A$3:$AW$1063,MATCH('Print List'!$A237,Statement_No,0),MATCH('Print List'!M$2,'Master List'!$A$2:$AW$2,0))</f>
        <v>P1</v>
      </c>
      <c r="N237" s="135" t="str">
        <f>INDEX('Master List'!$A$3:$AW$1063,MATCH('Print List'!$A237,Statement_No,0),MATCH('Print List'!N$2,'Master List'!$A$2:$AW$2,0))</f>
        <v>More information needed</v>
      </c>
      <c r="O237" s="135" t="str">
        <f>INDEX('Master List'!$A$3:$AW$1063,MATCH('Print List'!$A237,Statement_No,0),MATCH('Print List'!O$2,'Master List'!$A$2:$AW$2,0))</f>
        <v>North Delta Water Agency</v>
      </c>
      <c r="P237" s="135" t="str">
        <f>INDEX('Master List'!$A$3:$AW$1063,MATCH('Print List'!$A237,Statement_No,0),MATCH('Print List'!P$2,'Master List'!$A$2:$AW$2,0))</f>
        <v>R4</v>
      </c>
      <c r="Q237" s="135" t="str">
        <f>INDEX('Master List'!$A$3:$AW$1063,MATCH('Print List'!$A237,Statement_No,0),MATCH('Print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7" s="135" t="str">
        <f>INDEX('Master List'!$A$3:$AW$1063,MATCH('Print List'!$A237,Statement_No,0),MATCH('Print List'!R$2,'Master List'!$A$2:$AW$2,0))</f>
        <v>P4</v>
      </c>
      <c r="S237" s="135" t="str">
        <f>INDEX('Master List'!$A$3:$AW$1063,MATCH('Print List'!$A237,Statement_No,0),MATCH('Print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7" s="135" t="str">
        <f>INDEX('Master List'!$A$3:$AW$1063,MATCH('Print List'!$A237,Statement_No,0),MATCH('Print List'!T$2,'Master List'!$A$2:$AW$2,0))</f>
        <v>R4</v>
      </c>
      <c r="U237" s="135" t="str">
        <f>INDEX('Master List'!$A$3:$AW$1063,MATCH('Print List'!$A237,Statement_No,0),MATCH('Print List'!U$2,'Master List'!$A$2:$AW$2,0))</f>
        <v>P4</v>
      </c>
    </row>
    <row r="238" spans="1:21" s="16" customFormat="1" ht="120" x14ac:dyDescent="0.25">
      <c r="A238" s="136" t="s">
        <v>1185</v>
      </c>
      <c r="B238" s="135" t="str">
        <f>INDEX('Master List'!$A$3:$AW$1063,MATCH('Print List'!$A238,Statement_No,0),MATCH('Print List'!B$2,'Master List'!$A$2:$AW$2,0))</f>
        <v>BERT BACCHETTI FARMS</v>
      </c>
      <c r="C238" s="135" t="str">
        <f>INDEX('Master List'!$A$3:$AW$1063,MATCH('Print List'!$A238,Statement_No,0),MATCH('Print List'!C$2,'Master List'!$A$2:$AW$2,0))</f>
        <v>Y</v>
      </c>
      <c r="D238" s="135">
        <f>INDEX('Master List'!$A$3:$AW$1063,MATCH('Print List'!$A238,Statement_No,0),MATCH('Print List'!D$2,'Master List'!$A$2:$AW$2,0))</f>
        <v>336.67333333333335</v>
      </c>
      <c r="E238" s="135">
        <f>INDEX('Master List'!$A$3:$AW$1063,MATCH('Print List'!$A238,Statement_No,0),MATCH('Print List'!E$2,'Master List'!$A$2:$AW$2,0))</f>
        <v>453.86</v>
      </c>
      <c r="F238" s="135" t="str">
        <f>INDEX('Master List'!$A$3:$AW$1063,MATCH('Print List'!$A238,Statement_No,0),MATCH('Print List'!F$2,'Master List'!$A$2:$AW$2,0))</f>
        <v>Yes</v>
      </c>
      <c r="G238" s="135" t="str">
        <f>INDEX('Master List'!$A$3:$AW$1063,MATCH('Print List'!$A238,Statement_No,0),MATCH('Print List'!G$2,'Master List'!$A$2:$AW$2,0))</f>
        <v>FABIAN CANAL</v>
      </c>
      <c r="H238" s="135" t="str">
        <f>INDEX('Master List'!$A$3:$AW$1063,MATCH('Print List'!$A238,Statement_No,0),MATCH('Print List'!H$2,'Master List'!$A$2:$AW$2,0))</f>
        <v>San Joaquin</v>
      </c>
      <c r="I238" s="135" t="str">
        <f>INDEX('Master List'!$A$3:$AW$1063,MATCH('Print List'!$A238,Statement_No,0),MATCH('Print List'!I$2,'Master List'!$A$2:$AW$2,0))</f>
        <v>R3</v>
      </c>
      <c r="J238" s="135" t="str">
        <f>INDEX('Master List'!$A$3:$AW$1063,MATCH('Print List'!$A238,Statement_No,0),MATCH('Print List'!J$2,'Master List'!$A$2:$AW$2,0))</f>
        <v>The POD parcel is the same a the POU parcel. The POU parcel is abutting the water course with the POD instream and it is located on a riparian patent.</v>
      </c>
      <c r="K238" s="135" t="str">
        <f>INDEX('Master List'!$A$3:$AW$1063,MATCH('Print List'!$A238,Statement_No,0),MATCH('Print List'!K$2,'Master List'!$A$2:$AW$2,0))</f>
        <v>Yes</v>
      </c>
      <c r="L238" s="135" t="str">
        <f>INDEX('Master List'!$A$3:$AW$1063,MATCH('Print List'!$A238,Statement_No,0),MATCH('Print List'!L$2,'Master List'!$A$2:$AW$2,0))</f>
        <v>N/A</v>
      </c>
      <c r="M238" s="135" t="str">
        <f>INDEX('Master List'!$A$3:$AW$1063,MATCH('Print List'!$A238,Statement_No,0),MATCH('Print List'!M$2,'Master List'!$A$2:$AW$2,0))</f>
        <v>P1</v>
      </c>
      <c r="N238" s="135" t="str">
        <f>INDEX('Master List'!$A$3:$AW$1063,MATCH('Print List'!$A238,Statement_No,0),MATCH('Print List'!N$2,'Master List'!$A$2:$AW$2,0))</f>
        <v>Claimant failed to submit legitimate supporting document for its Pre-1914 claim. Claimant has claimed his property and water use to be within and validated, respectively, by the Naglee Burk Irrigation District; in fact, the claimant's property is outside of the Naglee Burk Irrigation District boundary.</v>
      </c>
      <c r="O238" s="135">
        <f>INDEX('Master List'!$A$3:$AW$1063,MATCH('Print List'!$A238,Statement_No,0),MATCH('Print List'!O$2,'Master List'!$A$2:$AW$2,0))</f>
        <v>0</v>
      </c>
      <c r="P238" s="135">
        <f>INDEX('Master List'!$A$3:$AW$1063,MATCH('Print List'!$A238,Statement_No,0),MATCH('Print List'!P$2,'Master List'!$A$2:$AW$2,0))</f>
        <v>0</v>
      </c>
      <c r="Q238" s="135">
        <f>INDEX('Master List'!$A$3:$AW$1063,MATCH('Print List'!$A238,Statement_No,0),MATCH('Print List'!Q$2,'Master List'!$A$2:$AW$2,0))</f>
        <v>0</v>
      </c>
      <c r="R238" s="135">
        <f>INDEX('Master List'!$A$3:$AW$1063,MATCH('Print List'!$A238,Statement_No,0),MATCH('Print List'!R$2,'Master List'!$A$2:$AW$2,0))</f>
        <v>0</v>
      </c>
      <c r="S238" s="135">
        <f>INDEX('Master List'!$A$3:$AW$1063,MATCH('Print List'!$A238,Statement_No,0),MATCH('Print List'!S$2,'Master List'!$A$2:$AW$2,0))</f>
        <v>0</v>
      </c>
      <c r="T238" s="135" t="str">
        <f>INDEX('Master List'!$A$3:$AW$1063,MATCH('Print List'!$A238,Statement_No,0),MATCH('Print List'!T$2,'Master List'!$A$2:$AW$2,0))</f>
        <v>R3</v>
      </c>
      <c r="U238" s="135" t="str">
        <f>INDEX('Master List'!$A$3:$AW$1063,MATCH('Print List'!$A238,Statement_No,0),MATCH('Print List'!U$2,'Master List'!$A$2:$AW$2,0))</f>
        <v>P1</v>
      </c>
    </row>
    <row r="239" spans="1:21" s="16" customFormat="1" ht="240" x14ac:dyDescent="0.25">
      <c r="A239" s="135" t="s">
        <v>1192</v>
      </c>
      <c r="B239" s="135" t="str">
        <f>INDEX('Master List'!$A$3:$AW$1063,MATCH('Print List'!$A239,Statement_No,0),MATCH('Print List'!B$2,'Master List'!$A$2:$AW$2,0))</f>
        <v>RIVERMAID LAND LTD</v>
      </c>
      <c r="C239" s="135" t="str">
        <f>INDEX('Master List'!$A$3:$AW$1063,MATCH('Print List'!$A239,Statement_No,0),MATCH('Print List'!C$2,'Master List'!$A$2:$AW$2,0))</f>
        <v>Y</v>
      </c>
      <c r="D239" s="135">
        <f>INDEX('Master List'!$A$3:$AW$1063,MATCH('Print List'!$A239,Statement_No,0),MATCH('Print List'!D$2,'Master List'!$A$2:$AW$2,0))</f>
        <v>759.9666666666667</v>
      </c>
      <c r="E239" s="135">
        <f>INDEX('Master List'!$A$3:$AW$1063,MATCH('Print List'!$A239,Statement_No,0),MATCH('Print List'!E$2,'Master List'!$A$2:$AW$2,0))</f>
        <v>262.69</v>
      </c>
      <c r="F239" s="135" t="str">
        <f>INDEX('Master List'!$A$3:$AW$1063,MATCH('Print List'!$A239,Statement_No,0),MATCH('Print List'!F$2,'Master List'!$A$2:$AW$2,0))</f>
        <v>Yes</v>
      </c>
      <c r="G239" s="135" t="str">
        <f>INDEX('Master List'!$A$3:$AW$1063,MATCH('Print List'!$A239,Statement_No,0),MATCH('Print List'!G$2,'Master List'!$A$2:$AW$2,0))</f>
        <v>NORTH FORK MOKELUME RIVER</v>
      </c>
      <c r="H239" s="135" t="str">
        <f>INDEX('Master List'!$A$3:$AW$1063,MATCH('Print List'!$A239,Statement_No,0),MATCH('Print List'!H$2,'Master List'!$A$2:$AW$2,0))</f>
        <v>Sacramento</v>
      </c>
      <c r="I239" s="135" t="str">
        <f>INDEX('Master List'!$A$3:$AW$1063,MATCH('Print List'!$A239,Statement_No,0),MATCH('Print List'!I$2,'Master List'!$A$2:$AW$2,0))</f>
        <v>R3</v>
      </c>
      <c r="J239" s="135" t="str">
        <f>INDEX('Master List'!$A$3:$AW$1063,MATCH('Print List'!$A239,Statement_No,0),MATCH('Print List'!J$2,'Master List'!$A$2:$AW$2,0))</f>
        <v xml:space="preserve">The POU is located on one parcel, covered by two patents that are riparian to the watercourse </v>
      </c>
      <c r="K239" s="135" t="str">
        <f>INDEX('Master List'!$A$3:$AW$1063,MATCH('Print List'!$A239,Statement_No,0),MATCH('Print List'!K$2,'Master List'!$A$2:$AW$2,0))</f>
        <v>Yes</v>
      </c>
      <c r="L239" s="135" t="str">
        <f>INDEX('Master List'!$A$3:$AW$1063,MATCH('Print List'!$A239,Statement_No,0),MATCH('Print List'!L$2,'Master List'!$A$2:$AW$2,0))</f>
        <v>N/A</v>
      </c>
      <c r="M239" s="135" t="str">
        <f>INDEX('Master List'!$A$3:$AW$1063,MATCH('Print List'!$A239,Statement_No,0),MATCH('Print List'!M$2,'Master List'!$A$2:$AW$2,0))</f>
        <v>P3</v>
      </c>
      <c r="N239" s="135" t="str">
        <f>INDEX('Master List'!$A$3:$AW$1063,MATCH('Print List'!$A239,Statement_No,0),MATCH('Print List'!N$2,'Master List'!$A$2:$AW$2,0))</f>
        <v>Claimant failed to submit Pre-1914 supporting documents; however, riparian right is sufficient to constitute water use</v>
      </c>
      <c r="O239" s="135" t="str">
        <f>INDEX('Master List'!$A$3:$AW$1063,MATCH('Print List'!$A239,Statement_No,0),MATCH('Print List'!O$2,'Master List'!$A$2:$AW$2,0))</f>
        <v>North Delta Water Agency</v>
      </c>
      <c r="P239" s="135" t="str">
        <f>INDEX('Master List'!$A$3:$AW$1063,MATCH('Print List'!$A239,Statement_No,0),MATCH('Print List'!P$2,'Master List'!$A$2:$AW$2,0))</f>
        <v>R4</v>
      </c>
      <c r="Q239" s="135" t="str">
        <f>INDEX('Master List'!$A$3:$AW$1063,MATCH('Print List'!$A239,Statement_No,0),MATCH('Print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39" s="135" t="str">
        <f>INDEX('Master List'!$A$3:$AW$1063,MATCH('Print List'!$A239,Statement_No,0),MATCH('Print List'!R$2,'Master List'!$A$2:$AW$2,0))</f>
        <v>P4</v>
      </c>
      <c r="S239" s="135" t="str">
        <f>INDEX('Master List'!$A$3:$AW$1063,MATCH('Print List'!$A239,Statement_No,0),MATCH('Print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39" s="135" t="str">
        <f>INDEX('Master List'!$A$3:$AW$1063,MATCH('Print List'!$A239,Statement_No,0),MATCH('Print List'!T$2,'Master List'!$A$2:$AW$2,0))</f>
        <v>R4</v>
      </c>
      <c r="U239" s="135" t="str">
        <f>INDEX('Master List'!$A$3:$AW$1063,MATCH('Print List'!$A239,Statement_No,0),MATCH('Print List'!U$2,'Master List'!$A$2:$AW$2,0))</f>
        <v>P4</v>
      </c>
    </row>
    <row r="240" spans="1:21" s="16" customFormat="1" ht="105" x14ac:dyDescent="0.25">
      <c r="A240" s="136" t="s">
        <v>1199</v>
      </c>
      <c r="B240" s="135" t="str">
        <f>INDEX('Master List'!$A$3:$AW$1063,MATCH('Print List'!$A240,Statement_No,0),MATCH('Print List'!B$2,'Master List'!$A$2:$AW$2,0))</f>
        <v>NAGLEE BURK IRRIGATION DISTRICT</v>
      </c>
      <c r="C240" s="135" t="str">
        <f>INDEX('Master List'!$A$3:$AW$1063,MATCH('Print List'!$A240,Statement_No,0),MATCH('Print List'!C$2,'Master List'!$A$2:$AW$2,0))</f>
        <v>Y</v>
      </c>
      <c r="D240" s="135">
        <f>INDEX('Master List'!$A$3:$AW$1063,MATCH('Print List'!$A240,Statement_No,0),MATCH('Print List'!D$2,'Master List'!$A$2:$AW$2,0))</f>
        <v>2355.1433333333334</v>
      </c>
      <c r="E240" s="135">
        <f>INDEX('Master List'!$A$3:$AW$1063,MATCH('Print List'!$A240,Statement_No,0),MATCH('Print List'!E$2,'Master List'!$A$2:$AW$2,0))</f>
        <v>1955.62</v>
      </c>
      <c r="F240" s="135" t="str">
        <f>INDEX('Master List'!$A$3:$AW$1063,MATCH('Print List'!$A240,Statement_No,0),MATCH('Print List'!F$2,'Master List'!$A$2:$AW$2,0))</f>
        <v>Yes</v>
      </c>
      <c r="G240" s="135" t="str">
        <f>INDEX('Master List'!$A$3:$AW$1063,MATCH('Print List'!$A240,Statement_No,0),MATCH('Print List'!G$2,'Master List'!$A$2:$AW$2,0))</f>
        <v>Tom Paine Slough</v>
      </c>
      <c r="H240" s="135" t="str">
        <f>INDEX('Master List'!$A$3:$AW$1063,MATCH('Print List'!$A240,Statement_No,0),MATCH('Print List'!H$2,'Master List'!$A$2:$AW$2,0))</f>
        <v>San Joaquin</v>
      </c>
      <c r="I240" s="135" t="str">
        <f>INDEX('Master List'!$A$3:$AW$1063,MATCH('Print List'!$A240,Statement_No,0),MATCH('Print List'!I$2,'Master List'!$A$2:$AW$2,0))</f>
        <v>R3</v>
      </c>
      <c r="J240" s="135" t="str">
        <f>INDEX('Master List'!$A$3:$AW$1063,MATCH('Print List'!$A240,Statement_No,0),MATCH('Print List'!J$2,'Master List'!$A$2:$AW$2,0))</f>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v>
      </c>
      <c r="K240" s="135" t="str">
        <f>INDEX('Master List'!$A$3:$AW$1063,MATCH('Print List'!$A240,Statement_No,0),MATCH('Print List'!K$2,'Master List'!$A$2:$AW$2,0))</f>
        <v>Yes</v>
      </c>
      <c r="L240" s="135" t="str">
        <f>INDEX('Master List'!$A$3:$AW$1063,MATCH('Print List'!$A240,Statement_No,0),MATCH('Print List'!L$2,'Master List'!$A$2:$AW$2,0))</f>
        <v>N/A</v>
      </c>
      <c r="M240" s="135" t="str">
        <f>INDEX('Master List'!$A$3:$AW$1063,MATCH('Print List'!$A240,Statement_No,0),MATCH('Print List'!M$2,'Master List'!$A$2:$AW$2,0))</f>
        <v>P3</v>
      </c>
      <c r="N240" s="135" t="str">
        <f>INDEX('Master List'!$A$3:$AW$1063,MATCH('Print List'!$A240,Statement_No,0),MATCH('Print List'!N$2,'Master List'!$A$2:$AW$2,0))</f>
        <v>Notice of Appropriation was submitted and clearly stated the amount of appropriation, its purpose, and date of appropriation. Evidence of Use was absent.</v>
      </c>
      <c r="O240" s="135">
        <f>INDEX('Master List'!$A$3:$AW$1063,MATCH('Print List'!$A240,Statement_No,0),MATCH('Print List'!O$2,'Master List'!$A$2:$AW$2,0))</f>
        <v>0</v>
      </c>
      <c r="P240" s="135">
        <f>INDEX('Master List'!$A$3:$AW$1063,MATCH('Print List'!$A240,Statement_No,0),MATCH('Print List'!P$2,'Master List'!$A$2:$AW$2,0))</f>
        <v>0</v>
      </c>
      <c r="Q240" s="135">
        <f>INDEX('Master List'!$A$3:$AW$1063,MATCH('Print List'!$A240,Statement_No,0),MATCH('Print List'!Q$2,'Master List'!$A$2:$AW$2,0))</f>
        <v>0</v>
      </c>
      <c r="R240" s="135">
        <f>INDEX('Master List'!$A$3:$AW$1063,MATCH('Print List'!$A240,Statement_No,0),MATCH('Print List'!R$2,'Master List'!$A$2:$AW$2,0))</f>
        <v>0</v>
      </c>
      <c r="S240" s="135">
        <f>INDEX('Master List'!$A$3:$AW$1063,MATCH('Print List'!$A240,Statement_No,0),MATCH('Print List'!S$2,'Master List'!$A$2:$AW$2,0))</f>
        <v>0</v>
      </c>
      <c r="T240" s="135" t="str">
        <f>INDEX('Master List'!$A$3:$AW$1063,MATCH('Print List'!$A240,Statement_No,0),MATCH('Print List'!T$2,'Master List'!$A$2:$AW$2,0))</f>
        <v>R3</v>
      </c>
      <c r="U240" s="135" t="str">
        <f>INDEX('Master List'!$A$3:$AW$1063,MATCH('Print List'!$A240,Statement_No,0),MATCH('Print List'!U$2,'Master List'!$A$2:$AW$2,0))</f>
        <v>P3</v>
      </c>
    </row>
    <row r="241" spans="1:21" s="16" customFormat="1" ht="105" x14ac:dyDescent="0.25">
      <c r="A241" s="135" t="s">
        <v>1209</v>
      </c>
      <c r="B241" s="135" t="str">
        <f>INDEX('Master List'!$A$3:$AW$1063,MATCH('Print List'!$A241,Statement_No,0),MATCH('Print List'!B$2,'Master List'!$A$2:$AW$2,0))</f>
        <v>NAGLEE BURK IRRIGATION DISTRICT</v>
      </c>
      <c r="C241" s="135" t="str">
        <f>INDEX('Master List'!$A$3:$AW$1063,MATCH('Print List'!$A241,Statement_No,0),MATCH('Print List'!C$2,'Master List'!$A$2:$AW$2,0))</f>
        <v>Y</v>
      </c>
      <c r="D241" s="135">
        <f>INDEX('Master List'!$A$3:$AW$1063,MATCH('Print List'!$A241,Statement_No,0),MATCH('Print List'!D$2,'Master List'!$A$2:$AW$2,0))</f>
        <v>4079.9866666666667</v>
      </c>
      <c r="E241" s="135">
        <f>INDEX('Master List'!$A$3:$AW$1063,MATCH('Print List'!$A241,Statement_No,0),MATCH('Print List'!E$2,'Master List'!$A$2:$AW$2,0))</f>
        <v>4435.76</v>
      </c>
      <c r="F241" s="135" t="str">
        <f>INDEX('Master List'!$A$3:$AW$1063,MATCH('Print List'!$A241,Statement_No,0),MATCH('Print List'!F$2,'Master List'!$A$2:$AW$2,0))</f>
        <v>Yes</v>
      </c>
      <c r="G241" s="135" t="str">
        <f>INDEX('Master List'!$A$3:$AW$1063,MATCH('Print List'!$A241,Statement_No,0),MATCH('Print List'!G$2,'Master List'!$A$2:$AW$2,0))</f>
        <v>Tom Paine Slough</v>
      </c>
      <c r="H241" s="135" t="str">
        <f>INDEX('Master List'!$A$3:$AW$1063,MATCH('Print List'!$A241,Statement_No,0),MATCH('Print List'!H$2,'Master List'!$A$2:$AW$2,0))</f>
        <v>San Joaquin</v>
      </c>
      <c r="I241" s="135" t="str">
        <f>INDEX('Master List'!$A$3:$AW$1063,MATCH('Print List'!$A241,Statement_No,0),MATCH('Print List'!I$2,'Master List'!$A$2:$AW$2,0))</f>
        <v>R3</v>
      </c>
      <c r="J241" s="135" t="str">
        <f>INDEX('Master List'!$A$3:$AW$1063,MATCH('Print List'!$A241,Statement_No,0),MATCH('Print List'!J$2,'Master List'!$A$2:$AW$2,0))</f>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v>
      </c>
      <c r="K241" s="135" t="str">
        <f>INDEX('Master List'!$A$3:$AW$1063,MATCH('Print List'!$A241,Statement_No,0),MATCH('Print List'!K$2,'Master List'!$A$2:$AW$2,0))</f>
        <v>Yes</v>
      </c>
      <c r="L241" s="135" t="str">
        <f>INDEX('Master List'!$A$3:$AW$1063,MATCH('Print List'!$A241,Statement_No,0),MATCH('Print List'!L$2,'Master List'!$A$2:$AW$2,0))</f>
        <v>N/A</v>
      </c>
      <c r="M241" s="135" t="str">
        <f>INDEX('Master List'!$A$3:$AW$1063,MATCH('Print List'!$A241,Statement_No,0),MATCH('Print List'!M$2,'Master List'!$A$2:$AW$2,0))</f>
        <v>P3</v>
      </c>
      <c r="N241" s="135" t="str">
        <f>INDEX('Master List'!$A$3:$AW$1063,MATCH('Print List'!$A241,Statement_No,0),MATCH('Print List'!N$2,'Master List'!$A$2:$AW$2,0))</f>
        <v>Notice of Appropriation was submitted and clearly stated the amount of appropriation, its purpose, and date of appropriation. Evidence of Use was absent.</v>
      </c>
      <c r="O241" s="135">
        <f>INDEX('Master List'!$A$3:$AW$1063,MATCH('Print List'!$A241,Statement_No,0),MATCH('Print List'!O$2,'Master List'!$A$2:$AW$2,0))</f>
        <v>0</v>
      </c>
      <c r="P241" s="135">
        <f>INDEX('Master List'!$A$3:$AW$1063,MATCH('Print List'!$A241,Statement_No,0),MATCH('Print List'!P$2,'Master List'!$A$2:$AW$2,0))</f>
        <v>0</v>
      </c>
      <c r="Q241" s="135">
        <f>INDEX('Master List'!$A$3:$AW$1063,MATCH('Print List'!$A241,Statement_No,0),MATCH('Print List'!Q$2,'Master List'!$A$2:$AW$2,0))</f>
        <v>0</v>
      </c>
      <c r="R241" s="135">
        <f>INDEX('Master List'!$A$3:$AW$1063,MATCH('Print List'!$A241,Statement_No,0),MATCH('Print List'!R$2,'Master List'!$A$2:$AW$2,0))</f>
        <v>0</v>
      </c>
      <c r="S241" s="135">
        <f>INDEX('Master List'!$A$3:$AW$1063,MATCH('Print List'!$A241,Statement_No,0),MATCH('Print List'!S$2,'Master List'!$A$2:$AW$2,0))</f>
        <v>0</v>
      </c>
      <c r="T241" s="135" t="str">
        <f>INDEX('Master List'!$A$3:$AW$1063,MATCH('Print List'!$A241,Statement_No,0),MATCH('Print List'!T$2,'Master List'!$A$2:$AW$2,0))</f>
        <v>R3</v>
      </c>
      <c r="U241" s="135" t="str">
        <f>INDEX('Master List'!$A$3:$AW$1063,MATCH('Print List'!$A241,Statement_No,0),MATCH('Print List'!U$2,'Master List'!$A$2:$AW$2,0))</f>
        <v>P3</v>
      </c>
    </row>
    <row r="242" spans="1:21" s="16" customFormat="1" ht="240" x14ac:dyDescent="0.25">
      <c r="A242" s="136" t="s">
        <v>1211</v>
      </c>
      <c r="B242" s="135" t="str">
        <f>INDEX('Master List'!$A$3:$AW$1063,MATCH('Print List'!$A242,Statement_No,0),MATCH('Print List'!B$2,'Master List'!$A$2:$AW$2,0))</f>
        <v>POINT RANCH PARTNERS LLC</v>
      </c>
      <c r="C242" s="135" t="str">
        <f>INDEX('Master List'!$A$3:$AW$1063,MATCH('Print List'!$A242,Statement_No,0),MATCH('Print List'!C$2,'Master List'!$A$2:$AW$2,0))</f>
        <v>Y</v>
      </c>
      <c r="D242" s="135">
        <f>INDEX('Master List'!$A$3:$AW$1063,MATCH('Print List'!$A242,Statement_No,0),MATCH('Print List'!D$2,'Master List'!$A$2:$AW$2,0))</f>
        <v>359.19333333333327</v>
      </c>
      <c r="E242" s="135">
        <f>INDEX('Master List'!$A$3:$AW$1063,MATCH('Print List'!$A242,Statement_No,0),MATCH('Print List'!E$2,'Master List'!$A$2:$AW$2,0))</f>
        <v>399.96</v>
      </c>
      <c r="F242" s="135" t="str">
        <f>INDEX('Master List'!$A$3:$AW$1063,MATCH('Print List'!$A242,Statement_No,0),MATCH('Print List'!F$2,'Master List'!$A$2:$AW$2,0))</f>
        <v>Yes</v>
      </c>
      <c r="G242" s="135" t="str">
        <f>INDEX('Master List'!$A$3:$AW$1063,MATCH('Print List'!$A242,Statement_No,0),MATCH('Print List'!G$2,'Master List'!$A$2:$AW$2,0))</f>
        <v>GEORGIANA SLOUGH</v>
      </c>
      <c r="H242" s="135" t="str">
        <f>INDEX('Master List'!$A$3:$AW$1063,MATCH('Print List'!$A242,Statement_No,0),MATCH('Print List'!H$2,'Master List'!$A$2:$AW$2,0))</f>
        <v>Sacramento</v>
      </c>
      <c r="I242" s="135" t="str">
        <f>INDEX('Master List'!$A$3:$AW$1063,MATCH('Print List'!$A242,Statement_No,0),MATCH('Print List'!I$2,'Master List'!$A$2:$AW$2,0))</f>
        <v>R1</v>
      </c>
      <c r="J242" s="135" t="str">
        <f>INDEX('Master List'!$A$3:$AW$1063,MATCH('Print List'!$A242,Statement_No,0),MATCH('Print List'!J$2,'Master List'!$A$2:$AW$2,0))</f>
        <v xml:space="preserve">Part of POU lies on patent (Patent 1773) which is not riparian to the water source (Georgiana Slough). </v>
      </c>
      <c r="K242" s="135" t="str">
        <f>INDEX('Master List'!$A$3:$AW$1063,MATCH('Print List'!$A242,Statement_No,0),MATCH('Print List'!K$2,'Master List'!$A$2:$AW$2,0))</f>
        <v>Yes</v>
      </c>
      <c r="L242" s="135" t="str">
        <f>INDEX('Master List'!$A$3:$AW$1063,MATCH('Print List'!$A242,Statement_No,0),MATCH('Print List'!L$2,'Master List'!$A$2:$AW$2,0))</f>
        <v>N/A</v>
      </c>
      <c r="M242" s="135" t="str">
        <f>INDEX('Master List'!$A$3:$AW$1063,MATCH('Print List'!$A242,Statement_No,0),MATCH('Print List'!M$2,'Master List'!$A$2:$AW$2,0))</f>
        <v>P1</v>
      </c>
      <c r="N242" s="135" t="str">
        <f>INDEX('Master List'!$A$3:$AW$1063,MATCH('Print List'!$A242,Statement_No,0),MATCH('Print List'!N$2,'Master List'!$A$2:$AW$2,0))</f>
        <v>More information needed</v>
      </c>
      <c r="O242" s="135" t="str">
        <f>INDEX('Master List'!$A$3:$AW$1063,MATCH('Print List'!$A242,Statement_No,0),MATCH('Print List'!O$2,'Master List'!$A$2:$AW$2,0))</f>
        <v>North Delta Water Agency</v>
      </c>
      <c r="P242" s="135" t="str">
        <f>INDEX('Master List'!$A$3:$AW$1063,MATCH('Print List'!$A242,Statement_No,0),MATCH('Print List'!P$2,'Master List'!$A$2:$AW$2,0))</f>
        <v>R4</v>
      </c>
      <c r="Q242" s="135" t="str">
        <f>INDEX('Master List'!$A$3:$AW$1063,MATCH('Print List'!$A242,Statement_No,0),MATCH('Print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42" s="135" t="str">
        <f>INDEX('Master List'!$A$3:$AW$1063,MATCH('Print List'!$A242,Statement_No,0),MATCH('Print List'!R$2,'Master List'!$A$2:$AW$2,0))</f>
        <v>P4</v>
      </c>
      <c r="S242" s="135" t="str">
        <f>INDEX('Master List'!$A$3:$AW$1063,MATCH('Print List'!$A242,Statement_No,0),MATCH('Print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42" s="135" t="str">
        <f>INDEX('Master List'!$A$3:$AW$1063,MATCH('Print List'!$A242,Statement_No,0),MATCH('Print List'!T$2,'Master List'!$A$2:$AW$2,0))</f>
        <v>R4</v>
      </c>
      <c r="U242" s="135" t="str">
        <f>INDEX('Master List'!$A$3:$AW$1063,MATCH('Print List'!$A242,Statement_No,0),MATCH('Print List'!U$2,'Master List'!$A$2:$AW$2,0))</f>
        <v>P4</v>
      </c>
    </row>
    <row r="243" spans="1:21" s="16" customFormat="1" ht="105" x14ac:dyDescent="0.25">
      <c r="A243" s="135" t="s">
        <v>1218</v>
      </c>
      <c r="B243" s="135" t="str">
        <f>INDEX('Master List'!$A$3:$AW$1063,MATCH('Print List'!$A243,Statement_No,0),MATCH('Print List'!B$2,'Master List'!$A$2:$AW$2,0))</f>
        <v>NAGLEE BURK IRRIGATION DISTRICT</v>
      </c>
      <c r="C243" s="135" t="str">
        <f>INDEX('Master List'!$A$3:$AW$1063,MATCH('Print List'!$A243,Statement_No,0),MATCH('Print List'!C$2,'Master List'!$A$2:$AW$2,0))</f>
        <v>Y</v>
      </c>
      <c r="D243" s="135">
        <f>INDEX('Master List'!$A$3:$AW$1063,MATCH('Print List'!$A243,Statement_No,0),MATCH('Print List'!D$2,'Master List'!$A$2:$AW$2,0))</f>
        <v>1335.9466666666667</v>
      </c>
      <c r="E243" s="135">
        <f>INDEX('Master List'!$A$3:$AW$1063,MATCH('Print List'!$A243,Statement_No,0),MATCH('Print List'!E$2,'Master List'!$A$2:$AW$2,0))</f>
        <v>2728.66</v>
      </c>
      <c r="F243" s="135" t="str">
        <f>INDEX('Master List'!$A$3:$AW$1063,MATCH('Print List'!$A243,Statement_No,0),MATCH('Print List'!F$2,'Master List'!$A$2:$AW$2,0))</f>
        <v>Yes</v>
      </c>
      <c r="G243" s="135" t="str">
        <f>INDEX('Master List'!$A$3:$AW$1063,MATCH('Print List'!$A243,Statement_No,0),MATCH('Print List'!G$2,'Master List'!$A$2:$AW$2,0))</f>
        <v>Old River</v>
      </c>
      <c r="H243" s="135" t="str">
        <f>INDEX('Master List'!$A$3:$AW$1063,MATCH('Print List'!$A243,Statement_No,0),MATCH('Print List'!H$2,'Master List'!$A$2:$AW$2,0))</f>
        <v>San Joaquin</v>
      </c>
      <c r="I243" s="135" t="str">
        <f>INDEX('Master List'!$A$3:$AW$1063,MATCH('Print List'!$A243,Statement_No,0),MATCH('Print List'!I$2,'Master List'!$A$2:$AW$2,0))</f>
        <v>R3</v>
      </c>
      <c r="J243" s="135" t="str">
        <f>INDEX('Master List'!$A$3:$AW$1063,MATCH('Print List'!$A243,Statement_No,0),MATCH('Print List'!J$2,'Master List'!$A$2:$AW$2,0))</f>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v>
      </c>
      <c r="K243" s="135" t="str">
        <f>INDEX('Master List'!$A$3:$AW$1063,MATCH('Print List'!$A243,Statement_No,0),MATCH('Print List'!K$2,'Master List'!$A$2:$AW$2,0))</f>
        <v>Yes</v>
      </c>
      <c r="L243" s="135" t="str">
        <f>INDEX('Master List'!$A$3:$AW$1063,MATCH('Print List'!$A243,Statement_No,0),MATCH('Print List'!L$2,'Master List'!$A$2:$AW$2,0))</f>
        <v>N/A</v>
      </c>
      <c r="M243" s="135" t="str">
        <f>INDEX('Master List'!$A$3:$AW$1063,MATCH('Print List'!$A243,Statement_No,0),MATCH('Print List'!M$2,'Master List'!$A$2:$AW$2,0))</f>
        <v>P3</v>
      </c>
      <c r="N243" s="135" t="str">
        <f>INDEX('Master List'!$A$3:$AW$1063,MATCH('Print List'!$A243,Statement_No,0),MATCH('Print List'!N$2,'Master List'!$A$2:$AW$2,0))</f>
        <v>Notice of Appropriation was submitted and clearly stated the amount of appropriation, its purpose, and date of appropriation. Evidence of Use was absent.</v>
      </c>
      <c r="O243" s="135">
        <f>INDEX('Master List'!$A$3:$AW$1063,MATCH('Print List'!$A243,Statement_No,0),MATCH('Print List'!O$2,'Master List'!$A$2:$AW$2,0))</f>
        <v>0</v>
      </c>
      <c r="P243" s="135">
        <f>INDEX('Master List'!$A$3:$AW$1063,MATCH('Print List'!$A243,Statement_No,0),MATCH('Print List'!P$2,'Master List'!$A$2:$AW$2,0))</f>
        <v>0</v>
      </c>
      <c r="Q243" s="135">
        <f>INDEX('Master List'!$A$3:$AW$1063,MATCH('Print List'!$A243,Statement_No,0),MATCH('Print List'!Q$2,'Master List'!$A$2:$AW$2,0))</f>
        <v>0</v>
      </c>
      <c r="R243" s="135">
        <f>INDEX('Master List'!$A$3:$AW$1063,MATCH('Print List'!$A243,Statement_No,0),MATCH('Print List'!R$2,'Master List'!$A$2:$AW$2,0))</f>
        <v>0</v>
      </c>
      <c r="S243" s="135">
        <f>INDEX('Master List'!$A$3:$AW$1063,MATCH('Print List'!$A243,Statement_No,0),MATCH('Print List'!S$2,'Master List'!$A$2:$AW$2,0))</f>
        <v>0</v>
      </c>
      <c r="T243" s="135" t="str">
        <f>INDEX('Master List'!$A$3:$AW$1063,MATCH('Print List'!$A243,Statement_No,0),MATCH('Print List'!T$2,'Master List'!$A$2:$AW$2,0))</f>
        <v>R3</v>
      </c>
      <c r="U243" s="135" t="str">
        <f>INDEX('Master List'!$A$3:$AW$1063,MATCH('Print List'!$A243,Statement_No,0),MATCH('Print List'!U$2,'Master List'!$A$2:$AW$2,0))</f>
        <v>P3</v>
      </c>
    </row>
    <row r="244" spans="1:21" s="16" customFormat="1" ht="240" x14ac:dyDescent="0.25">
      <c r="A244" s="135" t="s">
        <v>1220</v>
      </c>
      <c r="B244" s="135" t="str">
        <f>INDEX('Master List'!$A$3:$AW$1063,MATCH('Print List'!$A244,Statement_No,0),MATCH('Print List'!B$2,'Master List'!$A$2:$AW$2,0))</f>
        <v>WILSON LAND LTD</v>
      </c>
      <c r="C244" s="135" t="str">
        <f>INDEX('Master List'!$A$3:$AW$1063,MATCH('Print List'!$A244,Statement_No,0),MATCH('Print List'!C$2,'Master List'!$A$2:$AW$2,0))</f>
        <v>Y</v>
      </c>
      <c r="D244" s="135">
        <f>INDEX('Master List'!$A$3:$AW$1063,MATCH('Print List'!$A244,Statement_No,0),MATCH('Print List'!D$2,'Master List'!$A$2:$AW$2,0))</f>
        <v>650.97666666666669</v>
      </c>
      <c r="E244" s="135">
        <f>INDEX('Master List'!$A$3:$AW$1063,MATCH('Print List'!$A244,Statement_No,0),MATCH('Print List'!E$2,'Master List'!$A$2:$AW$2,0))</f>
        <v>5.33</v>
      </c>
      <c r="F244" s="135" t="str">
        <f>INDEX('Master List'!$A$3:$AW$1063,MATCH('Print List'!$A244,Statement_No,0),MATCH('Print List'!F$2,'Master List'!$A$2:$AW$2,0))</f>
        <v>Yes</v>
      </c>
      <c r="G244" s="135" t="str">
        <f>INDEX('Master List'!$A$3:$AW$1063,MATCH('Print List'!$A244,Statement_No,0),MATCH('Print List'!G$2,'Master List'!$A$2:$AW$2,0))</f>
        <v>NORTH MOKELUMNE RIVER</v>
      </c>
      <c r="H244" s="135" t="str">
        <f>INDEX('Master List'!$A$3:$AW$1063,MATCH('Print List'!$A244,Statement_No,0),MATCH('Print List'!H$2,'Master List'!$A$2:$AW$2,0))</f>
        <v>Sacramento</v>
      </c>
      <c r="I244" s="135" t="str">
        <f>INDEX('Master List'!$A$3:$AW$1063,MATCH('Print List'!$A244,Statement_No,0),MATCH('Print List'!I$2,'Master List'!$A$2:$AW$2,0))</f>
        <v>R2</v>
      </c>
      <c r="J244" s="135" t="str">
        <f>INDEX('Master List'!$A$3:$AW$1063,MATCH('Print List'!$A244,Statement_No,0),MATCH('Print List'!J$2,'Master List'!$A$2:$AW$2,0))</f>
        <v>there are small portion of POU (APN 156-0050-026, 027, 028) lying on Patent 4208 &amp; 4209 which are not riparian to the water source.</v>
      </c>
      <c r="K244" s="135" t="str">
        <f>INDEX('Master List'!$A$3:$AW$1063,MATCH('Print List'!$A244,Statement_No,0),MATCH('Print List'!K$2,'Master List'!$A$2:$AW$2,0))</f>
        <v>Yes</v>
      </c>
      <c r="L244" s="135" t="str">
        <f>INDEX('Master List'!$A$3:$AW$1063,MATCH('Print List'!$A244,Statement_No,0),MATCH('Print List'!L$2,'Master List'!$A$2:$AW$2,0))</f>
        <v>N/A</v>
      </c>
      <c r="M244" s="135" t="str">
        <f>INDEX('Master List'!$A$3:$AW$1063,MATCH('Print List'!$A244,Statement_No,0),MATCH('Print List'!M$2,'Master List'!$A$2:$AW$2,0))</f>
        <v>P1</v>
      </c>
      <c r="N244" s="135" t="str">
        <f>INDEX('Master List'!$A$3:$AW$1063,MATCH('Print List'!$A244,Statement_No,0),MATCH('Print List'!N$2,'Master List'!$A$2:$AW$2,0))</f>
        <v>No documentation given</v>
      </c>
      <c r="O244" s="135" t="str">
        <f>INDEX('Master List'!$A$3:$AW$1063,MATCH('Print List'!$A244,Statement_No,0),MATCH('Print List'!O$2,'Master List'!$A$2:$AW$2,0))</f>
        <v>North Delta Water Agency</v>
      </c>
      <c r="P244" s="135" t="str">
        <f>INDEX('Master List'!$A$3:$AW$1063,MATCH('Print List'!$A244,Statement_No,0),MATCH('Print List'!P$2,'Master List'!$A$2:$AW$2,0))</f>
        <v>R4</v>
      </c>
      <c r="Q244" s="135" t="str">
        <f>INDEX('Master List'!$A$3:$AW$1063,MATCH('Print List'!$A244,Statement_No,0),MATCH('Print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44" s="135" t="str">
        <f>INDEX('Master List'!$A$3:$AW$1063,MATCH('Print List'!$A244,Statement_No,0),MATCH('Print List'!R$2,'Master List'!$A$2:$AW$2,0))</f>
        <v>P4</v>
      </c>
      <c r="S244" s="135" t="str">
        <f>INDEX('Master List'!$A$3:$AW$1063,MATCH('Print List'!$A244,Statement_No,0),MATCH('Print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44" s="135" t="str">
        <f>INDEX('Master List'!$A$3:$AW$1063,MATCH('Print List'!$A244,Statement_No,0),MATCH('Print List'!T$2,'Master List'!$A$2:$AW$2,0))</f>
        <v>R4</v>
      </c>
      <c r="U244" s="135" t="str">
        <f>INDEX('Master List'!$A$3:$AW$1063,MATCH('Print List'!$A244,Statement_No,0),MATCH('Print List'!U$2,'Master List'!$A$2:$AW$2,0))</f>
        <v>P4</v>
      </c>
    </row>
    <row r="245" spans="1:21" s="16" customFormat="1" ht="105" x14ac:dyDescent="0.25">
      <c r="A245" s="135" t="s">
        <v>1226</v>
      </c>
      <c r="B245" s="135" t="str">
        <f>INDEX('Master List'!$A$3:$AW$1063,MATCH('Print List'!$A245,Statement_No,0),MATCH('Print List'!B$2,'Master List'!$A$2:$AW$2,0))</f>
        <v>NAGLEE BURK IRRIGATION DISTRICT</v>
      </c>
      <c r="C245" s="135" t="str">
        <f>INDEX('Master List'!$A$3:$AW$1063,MATCH('Print List'!$A245,Statement_No,0),MATCH('Print List'!C$2,'Master List'!$A$2:$AW$2,0))</f>
        <v>Y</v>
      </c>
      <c r="D245" s="135">
        <f>INDEX('Master List'!$A$3:$AW$1063,MATCH('Print List'!$A245,Statement_No,0),MATCH('Print List'!D$2,'Master List'!$A$2:$AW$2,0))</f>
        <v>1775.8833333333334</v>
      </c>
      <c r="E245" s="135">
        <f>INDEX('Master List'!$A$3:$AW$1063,MATCH('Print List'!$A245,Statement_No,0),MATCH('Print List'!E$2,'Master List'!$A$2:$AW$2,0))</f>
        <v>2547.8000000000002</v>
      </c>
      <c r="F245" s="135" t="str">
        <f>INDEX('Master List'!$A$3:$AW$1063,MATCH('Print List'!$A245,Statement_No,0),MATCH('Print List'!F$2,'Master List'!$A$2:$AW$2,0))</f>
        <v>Yes</v>
      </c>
      <c r="G245" s="135" t="str">
        <f>INDEX('Master List'!$A$3:$AW$1063,MATCH('Print List'!$A245,Statement_No,0),MATCH('Print List'!G$2,'Master List'!$A$2:$AW$2,0))</f>
        <v>Old River</v>
      </c>
      <c r="H245" s="135" t="str">
        <f>INDEX('Master List'!$A$3:$AW$1063,MATCH('Print List'!$A245,Statement_No,0),MATCH('Print List'!H$2,'Master List'!$A$2:$AW$2,0))</f>
        <v>San Joaquin</v>
      </c>
      <c r="I245" s="135" t="str">
        <f>INDEX('Master List'!$A$3:$AW$1063,MATCH('Print List'!$A245,Statement_No,0),MATCH('Print List'!I$2,'Master List'!$A$2:$AW$2,0))</f>
        <v>R3</v>
      </c>
      <c r="J245" s="135" t="str">
        <f>INDEX('Master List'!$A$3:$AW$1063,MATCH('Print List'!$A245,Statement_No,0),MATCH('Print List'!J$2,'Master List'!$A$2:$AW$2,0))</f>
        <v>Naglee has well documented the preservation of riparian right of all of its properties/users. Plotting the list of APNs in ArcMap and comparing it to the patent maps provided shows that all of the properties lie within the original patent. Note: 281 of the 285 APNs were plotted. There are 4 missing APNs in GIS because of updated APNs.</v>
      </c>
      <c r="K245" s="135" t="str">
        <f>INDEX('Master List'!$A$3:$AW$1063,MATCH('Print List'!$A245,Statement_No,0),MATCH('Print List'!K$2,'Master List'!$A$2:$AW$2,0))</f>
        <v>Yes</v>
      </c>
      <c r="L245" s="135" t="str">
        <f>INDEX('Master List'!$A$3:$AW$1063,MATCH('Print List'!$A245,Statement_No,0),MATCH('Print List'!L$2,'Master List'!$A$2:$AW$2,0))</f>
        <v>N/A</v>
      </c>
      <c r="M245" s="135" t="str">
        <f>INDEX('Master List'!$A$3:$AW$1063,MATCH('Print List'!$A245,Statement_No,0),MATCH('Print List'!M$2,'Master List'!$A$2:$AW$2,0))</f>
        <v>P3</v>
      </c>
      <c r="N245" s="135" t="str">
        <f>INDEX('Master List'!$A$3:$AW$1063,MATCH('Print List'!$A245,Statement_No,0),MATCH('Print List'!N$2,'Master List'!$A$2:$AW$2,0))</f>
        <v>Notice of Appropriation was submitted and clearly stated the amount of appropriation, its purpose, and date of appropriation. Evidence of Use was absent.</v>
      </c>
      <c r="O245" s="135">
        <f>INDEX('Master List'!$A$3:$AW$1063,MATCH('Print List'!$A245,Statement_No,0),MATCH('Print List'!O$2,'Master List'!$A$2:$AW$2,0))</f>
        <v>0</v>
      </c>
      <c r="P245" s="135">
        <f>INDEX('Master List'!$A$3:$AW$1063,MATCH('Print List'!$A245,Statement_No,0),MATCH('Print List'!P$2,'Master List'!$A$2:$AW$2,0))</f>
        <v>0</v>
      </c>
      <c r="Q245" s="135">
        <f>INDEX('Master List'!$A$3:$AW$1063,MATCH('Print List'!$A245,Statement_No,0),MATCH('Print List'!Q$2,'Master List'!$A$2:$AW$2,0))</f>
        <v>0</v>
      </c>
      <c r="R245" s="135">
        <f>INDEX('Master List'!$A$3:$AW$1063,MATCH('Print List'!$A245,Statement_No,0),MATCH('Print List'!R$2,'Master List'!$A$2:$AW$2,0))</f>
        <v>0</v>
      </c>
      <c r="S245" s="135">
        <f>INDEX('Master List'!$A$3:$AW$1063,MATCH('Print List'!$A245,Statement_No,0),MATCH('Print List'!S$2,'Master List'!$A$2:$AW$2,0))</f>
        <v>0</v>
      </c>
      <c r="T245" s="135" t="str">
        <f>INDEX('Master List'!$A$3:$AW$1063,MATCH('Print List'!$A245,Statement_No,0),MATCH('Print List'!T$2,'Master List'!$A$2:$AW$2,0))</f>
        <v>R3</v>
      </c>
      <c r="U245" s="135" t="str">
        <f>INDEX('Master List'!$A$3:$AW$1063,MATCH('Print List'!$A245,Statement_No,0),MATCH('Print List'!U$2,'Master List'!$A$2:$AW$2,0))</f>
        <v>P3</v>
      </c>
    </row>
    <row r="246" spans="1:21" s="16" customFormat="1" ht="75" x14ac:dyDescent="0.25">
      <c r="A246" s="136" t="s">
        <v>1228</v>
      </c>
      <c r="B246" s="135" t="str">
        <f>INDEX('Master List'!$A$3:$AW$1063,MATCH('Print List'!$A246,Statement_No,0),MATCH('Print List'!B$2,'Master List'!$A$2:$AW$2,0))</f>
        <v>NAGLEE BURK IRRIGATION DISTRICT</v>
      </c>
      <c r="C246" s="135" t="str">
        <f>INDEX('Master List'!$A$3:$AW$1063,MATCH('Print List'!$A246,Statement_No,0),MATCH('Print List'!C$2,'Master List'!$A$2:$AW$2,0))</f>
        <v>Y</v>
      </c>
      <c r="D246" s="135">
        <f>INDEX('Master List'!$A$3:$AW$1063,MATCH('Print List'!$A246,Statement_No,0),MATCH('Print List'!D$2,'Master List'!$A$2:$AW$2,0))</f>
        <v>8938.0466666666671</v>
      </c>
      <c r="E246" s="135">
        <f>INDEX('Master List'!$A$3:$AW$1063,MATCH('Print List'!$A246,Statement_No,0),MATCH('Print List'!E$2,'Master List'!$A$2:$AW$2,0))</f>
        <v>8146.32</v>
      </c>
      <c r="F246" s="135" t="str">
        <f>INDEX('Master List'!$A$3:$AW$1063,MATCH('Print List'!$A246,Statement_No,0),MATCH('Print List'!F$2,'Master List'!$A$2:$AW$2,0))</f>
        <v>Yes</v>
      </c>
      <c r="G246" s="135" t="str">
        <f>INDEX('Master List'!$A$3:$AW$1063,MATCH('Print List'!$A246,Statement_No,0),MATCH('Print List'!G$2,'Master List'!$A$2:$AW$2,0))</f>
        <v>Old River</v>
      </c>
      <c r="H246" s="135" t="str">
        <f>INDEX('Master List'!$A$3:$AW$1063,MATCH('Print List'!$A246,Statement_No,0),MATCH('Print List'!H$2,'Master List'!$A$2:$AW$2,0))</f>
        <v>San Joaquin</v>
      </c>
      <c r="I246" s="135" t="str">
        <f>INDEX('Master List'!$A$3:$AW$1063,MATCH('Print List'!$A246,Statement_No,0),MATCH('Print List'!I$2,'Master List'!$A$2:$AW$2,0))</f>
        <v>R3</v>
      </c>
      <c r="J246" s="135" t="str">
        <f>INDEX('Master List'!$A$3:$AW$1063,MATCH('Print List'!$A246,Statement_No,0),MATCH('Print List'!J$2,'Master List'!$A$2:$AW$2,0))</f>
        <v>Well documented</v>
      </c>
      <c r="K246" s="135" t="str">
        <f>INDEX('Master List'!$A$3:$AW$1063,MATCH('Print List'!$A246,Statement_No,0),MATCH('Print List'!K$2,'Master List'!$A$2:$AW$2,0))</f>
        <v>Yes</v>
      </c>
      <c r="L246" s="135" t="str">
        <f>INDEX('Master List'!$A$3:$AW$1063,MATCH('Print List'!$A246,Statement_No,0),MATCH('Print List'!L$2,'Master List'!$A$2:$AW$2,0))</f>
        <v>N/A</v>
      </c>
      <c r="M246" s="135" t="str">
        <f>INDEX('Master List'!$A$3:$AW$1063,MATCH('Print List'!$A246,Statement_No,0),MATCH('Print List'!M$2,'Master List'!$A$2:$AW$2,0))</f>
        <v>P3</v>
      </c>
      <c r="N246" s="135" t="str">
        <f>INDEX('Master List'!$A$3:$AW$1063,MATCH('Print List'!$A246,Statement_No,0),MATCH('Print List'!N$2,'Master List'!$A$2:$AW$2,0))</f>
        <v>Notice of Appropriation was submitted and clearly stated the amount of appropriation, its purpose, and date of appropriation. Evidence of Use was absent.</v>
      </c>
      <c r="O246" s="135">
        <f>INDEX('Master List'!$A$3:$AW$1063,MATCH('Print List'!$A246,Statement_No,0),MATCH('Print List'!O$2,'Master List'!$A$2:$AW$2,0))</f>
        <v>0</v>
      </c>
      <c r="P246" s="135">
        <f>INDEX('Master List'!$A$3:$AW$1063,MATCH('Print List'!$A246,Statement_No,0),MATCH('Print List'!P$2,'Master List'!$A$2:$AW$2,0))</f>
        <v>0</v>
      </c>
      <c r="Q246" s="135">
        <f>INDEX('Master List'!$A$3:$AW$1063,MATCH('Print List'!$A246,Statement_No,0),MATCH('Print List'!Q$2,'Master List'!$A$2:$AW$2,0))</f>
        <v>0</v>
      </c>
      <c r="R246" s="135">
        <f>INDEX('Master List'!$A$3:$AW$1063,MATCH('Print List'!$A246,Statement_No,0),MATCH('Print List'!R$2,'Master List'!$A$2:$AW$2,0))</f>
        <v>0</v>
      </c>
      <c r="S246" s="135">
        <f>INDEX('Master List'!$A$3:$AW$1063,MATCH('Print List'!$A246,Statement_No,0),MATCH('Print List'!S$2,'Master List'!$A$2:$AW$2,0))</f>
        <v>0</v>
      </c>
      <c r="T246" s="135" t="str">
        <f>INDEX('Master List'!$A$3:$AW$1063,MATCH('Print List'!$A246,Statement_No,0),MATCH('Print List'!T$2,'Master List'!$A$2:$AW$2,0))</f>
        <v>R3</v>
      </c>
      <c r="U246" s="135" t="str">
        <f>INDEX('Master List'!$A$3:$AW$1063,MATCH('Print List'!$A246,Statement_No,0),MATCH('Print List'!U$2,'Master List'!$A$2:$AW$2,0))</f>
        <v>P3</v>
      </c>
    </row>
    <row r="247" spans="1:21" s="16" customFormat="1" ht="240" x14ac:dyDescent="0.25">
      <c r="A247" s="135" t="s">
        <v>1230</v>
      </c>
      <c r="B247" s="135" t="str">
        <f>INDEX('Master List'!$A$3:$AW$1063,MATCH('Print List'!$A247,Statement_No,0),MATCH('Print List'!B$2,'Master List'!$A$2:$AW$2,0))</f>
        <v>JOSEPH T SANCHEZ</v>
      </c>
      <c r="C247" s="135" t="str">
        <f>INDEX('Master List'!$A$3:$AW$1063,MATCH('Print List'!$A247,Statement_No,0),MATCH('Print List'!C$2,'Master List'!$A$2:$AW$2,0))</f>
        <v>Y</v>
      </c>
      <c r="D247" s="135">
        <f>INDEX('Master List'!$A$3:$AW$1063,MATCH('Print List'!$A247,Statement_No,0),MATCH('Print List'!D$2,'Master List'!$A$2:$AW$2,0))</f>
        <v>369.97666666666669</v>
      </c>
      <c r="E247" s="135">
        <f>INDEX('Master List'!$A$3:$AW$1063,MATCH('Print List'!$A247,Statement_No,0),MATCH('Print List'!E$2,'Master List'!$A$2:$AW$2,0))</f>
        <v>546.66</v>
      </c>
      <c r="F247" s="135" t="str">
        <f>INDEX('Master List'!$A$3:$AW$1063,MATCH('Print List'!$A247,Statement_No,0),MATCH('Print List'!F$2,'Master List'!$A$2:$AW$2,0))</f>
        <v>Yes</v>
      </c>
      <c r="G247" s="135" t="str">
        <f>INDEX('Master List'!$A$3:$AW$1063,MATCH('Print List'!$A247,Statement_No,0),MATCH('Print List'!G$2,'Master List'!$A$2:$AW$2,0))</f>
        <v>SACRAMENTO RIVER</v>
      </c>
      <c r="H247" s="135" t="str">
        <f>INDEX('Master List'!$A$3:$AW$1063,MATCH('Print List'!$A247,Statement_No,0),MATCH('Print List'!H$2,'Master List'!$A$2:$AW$2,0))</f>
        <v>Sacramento</v>
      </c>
      <c r="I247" s="135" t="str">
        <f>INDEX('Master List'!$A$3:$AW$1063,MATCH('Print List'!$A247,Statement_No,0),MATCH('Print List'!I$2,'Master List'!$A$2:$AW$2,0))</f>
        <v>R3</v>
      </c>
      <c r="J247" s="135" t="str">
        <f>INDEX('Master List'!$A$3:$AW$1063,MATCH('Print List'!$A247,Statement_No,0),MATCH('Print List'!J$2,'Master List'!$A$2:$AW$2,0))</f>
        <v>Property abuts water source. POU and POD are in the same watershed. The property has single severance. There has had no water used for storage.</v>
      </c>
      <c r="K247" s="135" t="str">
        <f>INDEX('Master List'!$A$3:$AW$1063,MATCH('Print List'!$A247,Statement_No,0),MATCH('Print List'!K$2,'Master List'!$A$2:$AW$2,0))</f>
        <v>Yes</v>
      </c>
      <c r="L247" s="135" t="str">
        <f>INDEX('Master List'!$A$3:$AW$1063,MATCH('Print List'!$A247,Statement_No,0),MATCH('Print List'!L$2,'Master List'!$A$2:$AW$2,0))</f>
        <v>N/A</v>
      </c>
      <c r="M247" s="135" t="str">
        <f>INDEX('Master List'!$A$3:$AW$1063,MATCH('Print List'!$A247,Statement_No,0),MATCH('Print List'!M$2,'Master List'!$A$2:$AW$2,0))</f>
        <v>P3</v>
      </c>
      <c r="N247" s="135" t="str">
        <f>INDEX('Master List'!$A$3:$AW$1063,MATCH('Print List'!$A247,Statement_No,0),MATCH('Print List'!N$2,'Master List'!$A$2:$AW$2,0))</f>
        <v>Claimant failed to submit supporting documents for its Pre-1914 claim; however, the POD and POU are within North Delta Water Agency boundary which is considered as *4 category.</v>
      </c>
      <c r="O247" s="135" t="str">
        <f>INDEX('Master List'!$A$3:$AW$1063,MATCH('Print List'!$A247,Statement_No,0),MATCH('Print List'!O$2,'Master List'!$A$2:$AW$2,0))</f>
        <v>North Delta Water Agency</v>
      </c>
      <c r="P247" s="135" t="str">
        <f>INDEX('Master List'!$A$3:$AW$1063,MATCH('Print List'!$A247,Statement_No,0),MATCH('Print List'!P$2,'Master List'!$A$2:$AW$2,0))</f>
        <v>R4</v>
      </c>
      <c r="Q247" s="135" t="str">
        <f>INDEX('Master List'!$A$3:$AW$1063,MATCH('Print List'!$A247,Statement_No,0),MATCH('Print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47" s="135" t="str">
        <f>INDEX('Master List'!$A$3:$AW$1063,MATCH('Print List'!$A247,Statement_No,0),MATCH('Print List'!R$2,'Master List'!$A$2:$AW$2,0))</f>
        <v>P4</v>
      </c>
      <c r="S247" s="135" t="str">
        <f>INDEX('Master List'!$A$3:$AW$1063,MATCH('Print List'!$A247,Statement_No,0),MATCH('Print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47" s="135" t="str">
        <f>INDEX('Master List'!$A$3:$AW$1063,MATCH('Print List'!$A247,Statement_No,0),MATCH('Print List'!T$2,'Master List'!$A$2:$AW$2,0))</f>
        <v>R4</v>
      </c>
      <c r="U247" s="135" t="str">
        <f>INDEX('Master List'!$A$3:$AW$1063,MATCH('Print List'!$A247,Statement_No,0),MATCH('Print List'!U$2,'Master List'!$A$2:$AW$2,0))</f>
        <v>P4</v>
      </c>
    </row>
    <row r="248" spans="1:21" s="16" customFormat="1" ht="30" x14ac:dyDescent="0.25">
      <c r="A248" s="135" t="s">
        <v>1235</v>
      </c>
      <c r="B248" s="135" t="str">
        <f>INDEX('Master List'!$A$3:$AW$1063,MATCH('Print List'!$A248,Statement_No,0),MATCH('Print List'!B$2,'Master List'!$A$2:$AW$2,0))</f>
        <v>ROBERT D CALCAGNO</v>
      </c>
      <c r="C248" s="135" t="str">
        <f>INDEX('Master List'!$A$3:$AW$1063,MATCH('Print List'!$A248,Statement_No,0),MATCH('Print List'!C$2,'Master List'!$A$2:$AW$2,0))</f>
        <v>Y</v>
      </c>
      <c r="D248" s="135">
        <f>INDEX('Master List'!$A$3:$AW$1063,MATCH('Print List'!$A248,Statement_No,0),MATCH('Print List'!D$2,'Master List'!$A$2:$AW$2,0))</f>
        <v>1167</v>
      </c>
      <c r="E248" s="135">
        <f>INDEX('Master List'!$A$3:$AW$1063,MATCH('Print List'!$A248,Statement_No,0),MATCH('Print List'!E$2,'Master List'!$A$2:$AW$2,0))</f>
        <v>604.64</v>
      </c>
      <c r="F248" s="135" t="str">
        <f>INDEX('Master List'!$A$3:$AW$1063,MATCH('Print List'!$A248,Statement_No,0),MATCH('Print List'!F$2,'Master List'!$A$2:$AW$2,0))</f>
        <v>Yes</v>
      </c>
      <c r="G248" s="135" t="str">
        <f>INDEX('Master List'!$A$3:$AW$1063,MATCH('Print List'!$A248,Statement_No,0),MATCH('Print List'!G$2,'Master List'!$A$2:$AW$2,0))</f>
        <v>SAN JOAQUIN RIVER</v>
      </c>
      <c r="H248" s="135" t="str">
        <f>INDEX('Master List'!$A$3:$AW$1063,MATCH('Print List'!$A248,Statement_No,0),MATCH('Print List'!H$2,'Master List'!$A$2:$AW$2,0))</f>
        <v>San Joaquin</v>
      </c>
      <c r="I248" s="135" t="str">
        <f>INDEX('Master List'!$A$3:$AW$1063,MATCH('Print List'!$A248,Statement_No,0),MATCH('Print List'!I$2,'Master List'!$A$2:$AW$2,0))</f>
        <v>R1</v>
      </c>
      <c r="J248" s="135" t="str">
        <f>INDEX('Master List'!$A$3:$AW$1063,MATCH('Print List'!$A248,Statement_No,0),MATCH('Print List'!J$2,'Master List'!$A$2:$AW$2,0))</f>
        <v>Part of the POU/APN is on 2 Non-Riparian Patents.</v>
      </c>
      <c r="K248" s="135" t="str">
        <f>INDEX('Master List'!$A$3:$AW$1063,MATCH('Print List'!$A248,Statement_No,0),MATCH('Print List'!K$2,'Master List'!$A$2:$AW$2,0))</f>
        <v>Yes</v>
      </c>
      <c r="L248" s="135" t="str">
        <f>INDEX('Master List'!$A$3:$AW$1063,MATCH('Print List'!$A248,Statement_No,0),MATCH('Print List'!L$2,'Master List'!$A$2:$AW$2,0))</f>
        <v>N/A</v>
      </c>
      <c r="M248" s="135" t="str">
        <f>INDEX('Master List'!$A$3:$AW$1063,MATCH('Print List'!$A248,Statement_No,0),MATCH('Print List'!M$2,'Master List'!$A$2:$AW$2,0))</f>
        <v>P1</v>
      </c>
      <c r="N248" s="135" t="str">
        <f>INDEX('Master List'!$A$3:$AW$1063,MATCH('Print List'!$A248,Statement_No,0),MATCH('Print List'!N$2,'Master List'!$A$2:$AW$2,0))</f>
        <v>No documentation given</v>
      </c>
      <c r="O248" s="135">
        <f>INDEX('Master List'!$A$3:$AW$1063,MATCH('Print List'!$A248,Statement_No,0),MATCH('Print List'!O$2,'Master List'!$A$2:$AW$2,0))</f>
        <v>0</v>
      </c>
      <c r="P248" s="135">
        <f>INDEX('Master List'!$A$3:$AW$1063,MATCH('Print List'!$A248,Statement_No,0),MATCH('Print List'!P$2,'Master List'!$A$2:$AW$2,0))</f>
        <v>0</v>
      </c>
      <c r="Q248" s="135">
        <f>INDEX('Master List'!$A$3:$AW$1063,MATCH('Print List'!$A248,Statement_No,0),MATCH('Print List'!Q$2,'Master List'!$A$2:$AW$2,0))</f>
        <v>0</v>
      </c>
      <c r="R248" s="135">
        <f>INDEX('Master List'!$A$3:$AW$1063,MATCH('Print List'!$A248,Statement_No,0),MATCH('Print List'!R$2,'Master List'!$A$2:$AW$2,0))</f>
        <v>0</v>
      </c>
      <c r="S248" s="135">
        <f>INDEX('Master List'!$A$3:$AW$1063,MATCH('Print List'!$A248,Statement_No,0),MATCH('Print List'!S$2,'Master List'!$A$2:$AW$2,0))</f>
        <v>0</v>
      </c>
      <c r="T248" s="135" t="str">
        <f>INDEX('Master List'!$A$3:$AW$1063,MATCH('Print List'!$A248,Statement_No,0),MATCH('Print List'!T$2,'Master List'!$A$2:$AW$2,0))</f>
        <v>R1</v>
      </c>
      <c r="U248" s="135" t="str">
        <f>INDEX('Master List'!$A$3:$AW$1063,MATCH('Print List'!$A248,Statement_No,0),MATCH('Print List'!U$2,'Master List'!$A$2:$AW$2,0))</f>
        <v>P1</v>
      </c>
    </row>
    <row r="249" spans="1:21" s="16" customFormat="1" ht="30" x14ac:dyDescent="0.25">
      <c r="A249" s="135" t="s">
        <v>1242</v>
      </c>
      <c r="B249" s="135" t="str">
        <f>INDEX('Master List'!$A$3:$AW$1063,MATCH('Print List'!$A249,Statement_No,0),MATCH('Print List'!B$2,'Master List'!$A$2:$AW$2,0))</f>
        <v>ROBERT D CALCAGNO</v>
      </c>
      <c r="C249" s="135" t="str">
        <f>INDEX('Master List'!$A$3:$AW$1063,MATCH('Print List'!$A249,Statement_No,0),MATCH('Print List'!C$2,'Master List'!$A$2:$AW$2,0))</f>
        <v>Y</v>
      </c>
      <c r="D249" s="135">
        <f>INDEX('Master List'!$A$3:$AW$1063,MATCH('Print List'!$A249,Statement_No,0),MATCH('Print List'!D$2,'Master List'!$A$2:$AW$2,0))</f>
        <v>333</v>
      </c>
      <c r="E249" s="135">
        <f>INDEX('Master List'!$A$3:$AW$1063,MATCH('Print List'!$A249,Statement_No,0),MATCH('Print List'!E$2,'Master List'!$A$2:$AW$2,0))</f>
        <v>1011.586</v>
      </c>
      <c r="F249" s="135" t="str">
        <f>INDEX('Master List'!$A$3:$AW$1063,MATCH('Print List'!$A249,Statement_No,0),MATCH('Print List'!F$2,'Master List'!$A$2:$AW$2,0))</f>
        <v>Yes</v>
      </c>
      <c r="G249" s="135" t="str">
        <f>INDEX('Master List'!$A$3:$AW$1063,MATCH('Print List'!$A249,Statement_No,0),MATCH('Print List'!G$2,'Master List'!$A$2:$AW$2,0))</f>
        <v>SANO JOAQUIN RIVER</v>
      </c>
      <c r="H249" s="135" t="str">
        <f>INDEX('Master List'!$A$3:$AW$1063,MATCH('Print List'!$A249,Statement_No,0),MATCH('Print List'!H$2,'Master List'!$A$2:$AW$2,0))</f>
        <v>San Joaquin</v>
      </c>
      <c r="I249" s="135" t="str">
        <f>INDEX('Master List'!$A$3:$AW$1063,MATCH('Print List'!$A249,Statement_No,0),MATCH('Print List'!I$2,'Master List'!$A$2:$AW$2,0))</f>
        <v>R1</v>
      </c>
      <c r="J249" s="135" t="str">
        <f>INDEX('Master List'!$A$3:$AW$1063,MATCH('Print List'!$A249,Statement_No,0),MATCH('Print List'!J$2,'Master List'!$A$2:$AW$2,0))</f>
        <v>POU is on several Non-Riparian Patents.</v>
      </c>
      <c r="K249" s="135" t="str">
        <f>INDEX('Master List'!$A$3:$AW$1063,MATCH('Print List'!$A249,Statement_No,0),MATCH('Print List'!K$2,'Master List'!$A$2:$AW$2,0))</f>
        <v>Yes</v>
      </c>
      <c r="L249" s="135" t="str">
        <f>INDEX('Master List'!$A$3:$AW$1063,MATCH('Print List'!$A249,Statement_No,0),MATCH('Print List'!L$2,'Master List'!$A$2:$AW$2,0))</f>
        <v>N/A</v>
      </c>
      <c r="M249" s="135" t="str">
        <f>INDEX('Master List'!$A$3:$AW$1063,MATCH('Print List'!$A249,Statement_No,0),MATCH('Print List'!M$2,'Master List'!$A$2:$AW$2,0))</f>
        <v>P1</v>
      </c>
      <c r="N249" s="135" t="str">
        <f>INDEX('Master List'!$A$3:$AW$1063,MATCH('Print List'!$A249,Statement_No,0),MATCH('Print List'!N$2,'Master List'!$A$2:$AW$2,0))</f>
        <v>No documentation given</v>
      </c>
      <c r="O249" s="135">
        <f>INDEX('Master List'!$A$3:$AW$1063,MATCH('Print List'!$A249,Statement_No,0),MATCH('Print List'!O$2,'Master List'!$A$2:$AW$2,0))</f>
        <v>0</v>
      </c>
      <c r="P249" s="135">
        <f>INDEX('Master List'!$A$3:$AW$1063,MATCH('Print List'!$A249,Statement_No,0),MATCH('Print List'!P$2,'Master List'!$A$2:$AW$2,0))</f>
        <v>0</v>
      </c>
      <c r="Q249" s="135">
        <f>INDEX('Master List'!$A$3:$AW$1063,MATCH('Print List'!$A249,Statement_No,0),MATCH('Print List'!Q$2,'Master List'!$A$2:$AW$2,0))</f>
        <v>0</v>
      </c>
      <c r="R249" s="135">
        <f>INDEX('Master List'!$A$3:$AW$1063,MATCH('Print List'!$A249,Statement_No,0),MATCH('Print List'!R$2,'Master List'!$A$2:$AW$2,0))</f>
        <v>0</v>
      </c>
      <c r="S249" s="135">
        <f>INDEX('Master List'!$A$3:$AW$1063,MATCH('Print List'!$A249,Statement_No,0),MATCH('Print List'!S$2,'Master List'!$A$2:$AW$2,0))</f>
        <v>0</v>
      </c>
      <c r="T249" s="135" t="str">
        <f>INDEX('Master List'!$A$3:$AW$1063,MATCH('Print List'!$A249,Statement_No,0),MATCH('Print List'!T$2,'Master List'!$A$2:$AW$2,0))</f>
        <v>R1</v>
      </c>
      <c r="U249" s="135" t="str">
        <f>INDEX('Master List'!$A$3:$AW$1063,MATCH('Print List'!$A249,Statement_No,0),MATCH('Print List'!U$2,'Master List'!$A$2:$AW$2,0))</f>
        <v>P1</v>
      </c>
    </row>
    <row r="250" spans="1:21" s="16" customFormat="1" ht="30" x14ac:dyDescent="0.25">
      <c r="A250" s="135" t="s">
        <v>1247</v>
      </c>
      <c r="B250" s="135" t="str">
        <f>INDEX('Master List'!$A$3:$AW$1063,MATCH('Print List'!$A250,Statement_No,0),MATCH('Print List'!B$2,'Master List'!$A$2:$AW$2,0))</f>
        <v>ROBERT D CALCAGNO</v>
      </c>
      <c r="C250" s="135" t="str">
        <f>INDEX('Master List'!$A$3:$AW$1063,MATCH('Print List'!$A250,Statement_No,0),MATCH('Print List'!C$2,'Master List'!$A$2:$AW$2,0))</f>
        <v>Y</v>
      </c>
      <c r="D250" s="135">
        <f>INDEX('Master List'!$A$3:$AW$1063,MATCH('Print List'!$A250,Statement_No,0),MATCH('Print List'!D$2,'Master List'!$A$2:$AW$2,0))</f>
        <v>311</v>
      </c>
      <c r="E250" s="135">
        <f>INDEX('Master List'!$A$3:$AW$1063,MATCH('Print List'!$A250,Statement_No,0),MATCH('Print List'!E$2,'Master List'!$A$2:$AW$2,0))</f>
        <v>275.57499999999999</v>
      </c>
      <c r="F250" s="135" t="str">
        <f>INDEX('Master List'!$A$3:$AW$1063,MATCH('Print List'!$A250,Statement_No,0),MATCH('Print List'!F$2,'Master List'!$A$2:$AW$2,0))</f>
        <v>Yes</v>
      </c>
      <c r="G250" s="135" t="str">
        <f>INDEX('Master List'!$A$3:$AW$1063,MATCH('Print List'!$A250,Statement_No,0),MATCH('Print List'!G$2,'Master List'!$A$2:$AW$2,0))</f>
        <v>SAN JOAQUIN RIVER</v>
      </c>
      <c r="H250" s="135" t="str">
        <f>INDEX('Master List'!$A$3:$AW$1063,MATCH('Print List'!$A250,Statement_No,0),MATCH('Print List'!H$2,'Master List'!$A$2:$AW$2,0))</f>
        <v>San Joaquin</v>
      </c>
      <c r="I250" s="135" t="str">
        <f>INDEX('Master List'!$A$3:$AW$1063,MATCH('Print List'!$A250,Statement_No,0),MATCH('Print List'!I$2,'Master List'!$A$2:$AW$2,0))</f>
        <v>R1</v>
      </c>
      <c r="J250" s="135" t="str">
        <f>INDEX('Master List'!$A$3:$AW$1063,MATCH('Print List'!$A250,Statement_No,0),MATCH('Print List'!J$2,'Master List'!$A$2:$AW$2,0))</f>
        <v>POU is on several Non-Riparian Patents.</v>
      </c>
      <c r="K250" s="135" t="str">
        <f>INDEX('Master List'!$A$3:$AW$1063,MATCH('Print List'!$A250,Statement_No,0),MATCH('Print List'!K$2,'Master List'!$A$2:$AW$2,0))</f>
        <v>Yes</v>
      </c>
      <c r="L250" s="135" t="str">
        <f>INDEX('Master List'!$A$3:$AW$1063,MATCH('Print List'!$A250,Statement_No,0),MATCH('Print List'!L$2,'Master List'!$A$2:$AW$2,0))</f>
        <v>N/A</v>
      </c>
      <c r="M250" s="135" t="str">
        <f>INDEX('Master List'!$A$3:$AW$1063,MATCH('Print List'!$A250,Statement_No,0),MATCH('Print List'!M$2,'Master List'!$A$2:$AW$2,0))</f>
        <v>P1</v>
      </c>
      <c r="N250" s="135" t="str">
        <f>INDEX('Master List'!$A$3:$AW$1063,MATCH('Print List'!$A250,Statement_No,0),MATCH('Print List'!N$2,'Master List'!$A$2:$AW$2,0))</f>
        <v>No documentation given</v>
      </c>
      <c r="O250" s="135">
        <f>INDEX('Master List'!$A$3:$AW$1063,MATCH('Print List'!$A250,Statement_No,0),MATCH('Print List'!O$2,'Master List'!$A$2:$AW$2,0))</f>
        <v>0</v>
      </c>
      <c r="P250" s="135">
        <f>INDEX('Master List'!$A$3:$AW$1063,MATCH('Print List'!$A250,Statement_No,0),MATCH('Print List'!P$2,'Master List'!$A$2:$AW$2,0))</f>
        <v>0</v>
      </c>
      <c r="Q250" s="135">
        <f>INDEX('Master List'!$A$3:$AW$1063,MATCH('Print List'!$A250,Statement_No,0),MATCH('Print List'!Q$2,'Master List'!$A$2:$AW$2,0))</f>
        <v>0</v>
      </c>
      <c r="R250" s="135">
        <f>INDEX('Master List'!$A$3:$AW$1063,MATCH('Print List'!$A250,Statement_No,0),MATCH('Print List'!R$2,'Master List'!$A$2:$AW$2,0))</f>
        <v>0</v>
      </c>
      <c r="S250" s="135">
        <f>INDEX('Master List'!$A$3:$AW$1063,MATCH('Print List'!$A250,Statement_No,0),MATCH('Print List'!S$2,'Master List'!$A$2:$AW$2,0))</f>
        <v>0</v>
      </c>
      <c r="T250" s="135" t="str">
        <f>INDEX('Master List'!$A$3:$AW$1063,MATCH('Print List'!$A250,Statement_No,0),MATCH('Print List'!T$2,'Master List'!$A$2:$AW$2,0))</f>
        <v>R1</v>
      </c>
      <c r="U250" s="135" t="str">
        <f>INDEX('Master List'!$A$3:$AW$1063,MATCH('Print List'!$A250,Statement_No,0),MATCH('Print List'!U$2,'Master List'!$A$2:$AW$2,0))</f>
        <v>P1</v>
      </c>
    </row>
    <row r="251" spans="1:21" s="16" customFormat="1" ht="45" x14ac:dyDescent="0.25">
      <c r="A251" s="135" t="s">
        <v>1250</v>
      </c>
      <c r="B251" s="135" t="str">
        <f>INDEX('Master List'!$A$3:$AW$1063,MATCH('Print List'!$A251,Statement_No,0),MATCH('Print List'!B$2,'Master List'!$A$2:$AW$2,0))</f>
        <v>HOLDENER RANCHES</v>
      </c>
      <c r="C251" s="135" t="str">
        <f>INDEX('Master List'!$A$3:$AW$1063,MATCH('Print List'!$A251,Statement_No,0),MATCH('Print List'!C$2,'Master List'!$A$2:$AW$2,0))</f>
        <v>Y</v>
      </c>
      <c r="D251" s="135">
        <f>INDEX('Master List'!$A$3:$AW$1063,MATCH('Print List'!$A251,Statement_No,0),MATCH('Print List'!D$2,'Master List'!$A$2:$AW$2,0))</f>
        <v>839</v>
      </c>
      <c r="E251" s="135">
        <f>INDEX('Master List'!$A$3:$AW$1063,MATCH('Print List'!$A251,Statement_No,0),MATCH('Print List'!E$2,'Master List'!$A$2:$AW$2,0))</f>
        <v>1073.54</v>
      </c>
      <c r="F251" s="135" t="str">
        <f>INDEX('Master List'!$A$3:$AW$1063,MATCH('Print List'!$A251,Statement_No,0),MATCH('Print List'!F$2,'Master List'!$A$2:$AW$2,0))</f>
        <v>Yes</v>
      </c>
      <c r="G251" s="135" t="str">
        <f>INDEX('Master List'!$A$3:$AW$1063,MATCH('Print List'!$A251,Statement_No,0),MATCH('Print List'!G$2,'Master List'!$A$2:$AW$2,0))</f>
        <v>OLD RIVER</v>
      </c>
      <c r="H251" s="135" t="str">
        <f>INDEX('Master List'!$A$3:$AW$1063,MATCH('Print List'!$A251,Statement_No,0),MATCH('Print List'!H$2,'Master List'!$A$2:$AW$2,0))</f>
        <v>San Joaquin</v>
      </c>
      <c r="I251" s="135" t="str">
        <f>INDEX('Master List'!$A$3:$AW$1063,MATCH('Print List'!$A251,Statement_No,0),MATCH('Print List'!I$2,'Master List'!$A$2:$AW$2,0))</f>
        <v>R3</v>
      </c>
      <c r="J251" s="135" t="str">
        <f>INDEX('Master List'!$A$3:$AW$1063,MATCH('Print List'!$A251,Statement_No,0),MATCH('Print List'!J$2,'Master List'!$A$2:$AW$2,0))</f>
        <v>Patents that the POU is on touches the watercourse.</v>
      </c>
      <c r="K251" s="135" t="str">
        <f>INDEX('Master List'!$A$3:$AW$1063,MATCH('Print List'!$A251,Statement_No,0),MATCH('Print List'!K$2,'Master List'!$A$2:$AW$2,0))</f>
        <v>Yes</v>
      </c>
      <c r="L251" s="135" t="str">
        <f>INDEX('Master List'!$A$3:$AW$1063,MATCH('Print List'!$A251,Statement_No,0),MATCH('Print List'!L$2,'Master List'!$A$2:$AW$2,0))</f>
        <v>N/A</v>
      </c>
      <c r="M251" s="135" t="str">
        <f>INDEX('Master List'!$A$3:$AW$1063,MATCH('Print List'!$A251,Statement_No,0),MATCH('Print List'!M$2,'Master List'!$A$2:$AW$2,0))</f>
        <v>P3</v>
      </c>
      <c r="N251" s="135" t="str">
        <f>INDEX('Master List'!$A$3:$AW$1063,MATCH('Print List'!$A251,Statement_No,0),MATCH('Print List'!N$2,'Master List'!$A$2:$AW$2,0))</f>
        <v>Short form of Agreement on Page 9 of PDF says the  land has had an irrigation system</v>
      </c>
      <c r="O251" s="135">
        <f>INDEX('Master List'!$A$3:$AW$1063,MATCH('Print List'!$A251,Statement_No,0),MATCH('Print List'!O$2,'Master List'!$A$2:$AW$2,0))</f>
        <v>0</v>
      </c>
      <c r="P251" s="135">
        <f>INDEX('Master List'!$A$3:$AW$1063,MATCH('Print List'!$A251,Statement_No,0),MATCH('Print List'!P$2,'Master List'!$A$2:$AW$2,0))</f>
        <v>0</v>
      </c>
      <c r="Q251" s="135">
        <f>INDEX('Master List'!$A$3:$AW$1063,MATCH('Print List'!$A251,Statement_No,0),MATCH('Print List'!Q$2,'Master List'!$A$2:$AW$2,0))</f>
        <v>0</v>
      </c>
      <c r="R251" s="135">
        <f>INDEX('Master List'!$A$3:$AW$1063,MATCH('Print List'!$A251,Statement_No,0),MATCH('Print List'!R$2,'Master List'!$A$2:$AW$2,0))</f>
        <v>0</v>
      </c>
      <c r="S251" s="135">
        <f>INDEX('Master List'!$A$3:$AW$1063,MATCH('Print List'!$A251,Statement_No,0),MATCH('Print List'!S$2,'Master List'!$A$2:$AW$2,0))</f>
        <v>0</v>
      </c>
      <c r="T251" s="135" t="str">
        <f>INDEX('Master List'!$A$3:$AW$1063,MATCH('Print List'!$A251,Statement_No,0),MATCH('Print List'!T$2,'Master List'!$A$2:$AW$2,0))</f>
        <v>R3</v>
      </c>
      <c r="U251" s="135" t="str">
        <f>INDEX('Master List'!$A$3:$AW$1063,MATCH('Print List'!$A251,Statement_No,0),MATCH('Print List'!U$2,'Master List'!$A$2:$AW$2,0))</f>
        <v>P3</v>
      </c>
    </row>
    <row r="252" spans="1:21" s="16" customFormat="1" ht="30" x14ac:dyDescent="0.25">
      <c r="A252" s="135" t="s">
        <v>1254</v>
      </c>
      <c r="B252" s="135" t="str">
        <f>INDEX('Master List'!$A$3:$AW$1063,MATCH('Print List'!$A252,Statement_No,0),MATCH('Print List'!B$2,'Master List'!$A$2:$AW$2,0))</f>
        <v>ROBERT D CALCAGNO</v>
      </c>
      <c r="C252" s="135" t="str">
        <f>INDEX('Master List'!$A$3:$AW$1063,MATCH('Print List'!$A252,Statement_No,0),MATCH('Print List'!C$2,'Master List'!$A$2:$AW$2,0))</f>
        <v>Y</v>
      </c>
      <c r="D252" s="135">
        <f>INDEX('Master List'!$A$3:$AW$1063,MATCH('Print List'!$A252,Statement_No,0),MATCH('Print List'!D$2,'Master List'!$A$2:$AW$2,0))</f>
        <v>271</v>
      </c>
      <c r="E252" s="135">
        <f>INDEX('Master List'!$A$3:$AW$1063,MATCH('Print List'!$A252,Statement_No,0),MATCH('Print List'!E$2,'Master List'!$A$2:$AW$2,0))</f>
        <v>0</v>
      </c>
      <c r="F252" s="135" t="str">
        <f>INDEX('Master List'!$A$3:$AW$1063,MATCH('Print List'!$A252,Statement_No,0),MATCH('Print List'!F$2,'Master List'!$A$2:$AW$2,0))</f>
        <v>Yes</v>
      </c>
      <c r="G252" s="135" t="str">
        <f>INDEX('Master List'!$A$3:$AW$1063,MATCH('Print List'!$A252,Statement_No,0),MATCH('Print List'!G$2,'Master List'!$A$2:$AW$2,0))</f>
        <v>SAN JOAQUIN RIVER</v>
      </c>
      <c r="H252" s="135" t="str">
        <f>INDEX('Master List'!$A$3:$AW$1063,MATCH('Print List'!$A252,Statement_No,0),MATCH('Print List'!H$2,'Master List'!$A$2:$AW$2,0))</f>
        <v>San Joaquin</v>
      </c>
      <c r="I252" s="135" t="str">
        <f>INDEX('Master List'!$A$3:$AW$1063,MATCH('Print List'!$A252,Statement_No,0),MATCH('Print List'!I$2,'Master List'!$A$2:$AW$2,0))</f>
        <v>R3</v>
      </c>
      <c r="J252" s="135" t="str">
        <f>INDEX('Master List'!$A$3:$AW$1063,MATCH('Print List'!$A252,Statement_No,0),MATCH('Print List'!J$2,'Master List'!$A$2:$AW$2,0))</f>
        <v>POU is on Riparian Patent. POU is not along water source.</v>
      </c>
      <c r="K252" s="135" t="str">
        <f>INDEX('Master List'!$A$3:$AW$1063,MATCH('Print List'!$A252,Statement_No,0),MATCH('Print List'!K$2,'Master List'!$A$2:$AW$2,0))</f>
        <v>Yes</v>
      </c>
      <c r="L252" s="135" t="str">
        <f>INDEX('Master List'!$A$3:$AW$1063,MATCH('Print List'!$A252,Statement_No,0),MATCH('Print List'!L$2,'Master List'!$A$2:$AW$2,0))</f>
        <v>N/A</v>
      </c>
      <c r="M252" s="135" t="str">
        <f>INDEX('Master List'!$A$3:$AW$1063,MATCH('Print List'!$A252,Statement_No,0),MATCH('Print List'!M$2,'Master List'!$A$2:$AW$2,0))</f>
        <v>P1</v>
      </c>
      <c r="N252" s="135" t="str">
        <f>INDEX('Master List'!$A$3:$AW$1063,MATCH('Print List'!$A252,Statement_No,0),MATCH('Print List'!N$2,'Master List'!$A$2:$AW$2,0))</f>
        <v>No documentation given</v>
      </c>
      <c r="O252" s="135">
        <f>INDEX('Master List'!$A$3:$AW$1063,MATCH('Print List'!$A252,Statement_No,0),MATCH('Print List'!O$2,'Master List'!$A$2:$AW$2,0))</f>
        <v>0</v>
      </c>
      <c r="P252" s="135">
        <f>INDEX('Master List'!$A$3:$AW$1063,MATCH('Print List'!$A252,Statement_No,0),MATCH('Print List'!P$2,'Master List'!$A$2:$AW$2,0))</f>
        <v>0</v>
      </c>
      <c r="Q252" s="135">
        <f>INDEX('Master List'!$A$3:$AW$1063,MATCH('Print List'!$A252,Statement_No,0),MATCH('Print List'!Q$2,'Master List'!$A$2:$AW$2,0))</f>
        <v>0</v>
      </c>
      <c r="R252" s="135">
        <f>INDEX('Master List'!$A$3:$AW$1063,MATCH('Print List'!$A252,Statement_No,0),MATCH('Print List'!R$2,'Master List'!$A$2:$AW$2,0))</f>
        <v>0</v>
      </c>
      <c r="S252" s="135">
        <f>INDEX('Master List'!$A$3:$AW$1063,MATCH('Print List'!$A252,Statement_No,0),MATCH('Print List'!S$2,'Master List'!$A$2:$AW$2,0))</f>
        <v>0</v>
      </c>
      <c r="T252" s="135" t="str">
        <f>INDEX('Master List'!$A$3:$AW$1063,MATCH('Print List'!$A252,Statement_No,0),MATCH('Print List'!T$2,'Master List'!$A$2:$AW$2,0))</f>
        <v>R3</v>
      </c>
      <c r="U252" s="135" t="str">
        <f>INDEX('Master List'!$A$3:$AW$1063,MATCH('Print List'!$A252,Statement_No,0),MATCH('Print List'!U$2,'Master List'!$A$2:$AW$2,0))</f>
        <v>P1</v>
      </c>
    </row>
    <row r="253" spans="1:21" s="16" customFormat="1" ht="45" x14ac:dyDescent="0.25">
      <c r="A253" s="135" t="s">
        <v>1259</v>
      </c>
      <c r="B253" s="135" t="str">
        <f>INDEX('Master List'!$A$3:$AW$1063,MATCH('Print List'!$A253,Statement_No,0),MATCH('Print List'!B$2,'Master List'!$A$2:$AW$2,0))</f>
        <v>HOLDENER RANCHES</v>
      </c>
      <c r="C253" s="135" t="str">
        <f>INDEX('Master List'!$A$3:$AW$1063,MATCH('Print List'!$A253,Statement_No,0),MATCH('Print List'!C$2,'Master List'!$A$2:$AW$2,0))</f>
        <v>Y</v>
      </c>
      <c r="D253" s="135">
        <f>INDEX('Master List'!$A$3:$AW$1063,MATCH('Print List'!$A253,Statement_No,0),MATCH('Print List'!D$2,'Master List'!$A$2:$AW$2,0))</f>
        <v>1016</v>
      </c>
      <c r="E253" s="135">
        <f>INDEX('Master List'!$A$3:$AW$1063,MATCH('Print List'!$A253,Statement_No,0),MATCH('Print List'!E$2,'Master List'!$A$2:$AW$2,0))</f>
        <v>876.43</v>
      </c>
      <c r="F253" s="135" t="str">
        <f>INDEX('Master List'!$A$3:$AW$1063,MATCH('Print List'!$A253,Statement_No,0),MATCH('Print List'!F$2,'Master List'!$A$2:$AW$2,0))</f>
        <v>Yes</v>
      </c>
      <c r="G253" s="135" t="str">
        <f>INDEX('Master List'!$A$3:$AW$1063,MATCH('Print List'!$A253,Statement_No,0),MATCH('Print List'!G$2,'Master List'!$A$2:$AW$2,0))</f>
        <v>MIDDLE RIVER</v>
      </c>
      <c r="H253" s="135" t="str">
        <f>INDEX('Master List'!$A$3:$AW$1063,MATCH('Print List'!$A253,Statement_No,0),MATCH('Print List'!H$2,'Master List'!$A$2:$AW$2,0))</f>
        <v>San Joaquin</v>
      </c>
      <c r="I253" s="135" t="str">
        <f>INDEX('Master List'!$A$3:$AW$1063,MATCH('Print List'!$A253,Statement_No,0),MATCH('Print List'!I$2,'Master List'!$A$2:$AW$2,0))</f>
        <v>R3</v>
      </c>
      <c r="J253" s="135" t="str">
        <f>INDEX('Master List'!$A$3:$AW$1063,MATCH('Print List'!$A253,Statement_No,0),MATCH('Print List'!J$2,'Master List'!$A$2:$AW$2,0))</f>
        <v>Patents that the POU is on touches the watercourse.</v>
      </c>
      <c r="K253" s="135" t="str">
        <f>INDEX('Master List'!$A$3:$AW$1063,MATCH('Print List'!$A253,Statement_No,0),MATCH('Print List'!K$2,'Master List'!$A$2:$AW$2,0))</f>
        <v>Yes</v>
      </c>
      <c r="L253" s="135" t="str">
        <f>INDEX('Master List'!$A$3:$AW$1063,MATCH('Print List'!$A253,Statement_No,0),MATCH('Print List'!L$2,'Master List'!$A$2:$AW$2,0))</f>
        <v>N/A</v>
      </c>
      <c r="M253" s="135" t="str">
        <f>INDEX('Master List'!$A$3:$AW$1063,MATCH('Print List'!$A253,Statement_No,0),MATCH('Print List'!M$2,'Master List'!$A$2:$AW$2,0))</f>
        <v>P2</v>
      </c>
      <c r="N253" s="135" t="str">
        <f>INDEX('Master List'!$A$3:$AW$1063,MATCH('Print List'!$A253,Statement_No,0),MATCH('Print List'!N$2,'Master List'!$A$2:$AW$2,0))</f>
        <v>Same owner as the other Holdener Ranches one. Documents may be relevant.</v>
      </c>
      <c r="O253" s="135">
        <f>INDEX('Master List'!$A$3:$AW$1063,MATCH('Print List'!$A253,Statement_No,0),MATCH('Print List'!O$2,'Master List'!$A$2:$AW$2,0))</f>
        <v>0</v>
      </c>
      <c r="P253" s="135">
        <f>INDEX('Master List'!$A$3:$AW$1063,MATCH('Print List'!$A253,Statement_No,0),MATCH('Print List'!P$2,'Master List'!$A$2:$AW$2,0))</f>
        <v>0</v>
      </c>
      <c r="Q253" s="135">
        <f>INDEX('Master List'!$A$3:$AW$1063,MATCH('Print List'!$A253,Statement_No,0),MATCH('Print List'!Q$2,'Master List'!$A$2:$AW$2,0))</f>
        <v>0</v>
      </c>
      <c r="R253" s="135">
        <f>INDEX('Master List'!$A$3:$AW$1063,MATCH('Print List'!$A253,Statement_No,0),MATCH('Print List'!R$2,'Master List'!$A$2:$AW$2,0))</f>
        <v>0</v>
      </c>
      <c r="S253" s="135">
        <f>INDEX('Master List'!$A$3:$AW$1063,MATCH('Print List'!$A253,Statement_No,0),MATCH('Print List'!S$2,'Master List'!$A$2:$AW$2,0))</f>
        <v>0</v>
      </c>
      <c r="T253" s="135" t="str">
        <f>INDEX('Master List'!$A$3:$AW$1063,MATCH('Print List'!$A253,Statement_No,0),MATCH('Print List'!T$2,'Master List'!$A$2:$AW$2,0))</f>
        <v>R3</v>
      </c>
      <c r="U253" s="135" t="str">
        <f>INDEX('Master List'!$A$3:$AW$1063,MATCH('Print List'!$A253,Statement_No,0),MATCH('Print List'!U$2,'Master List'!$A$2:$AW$2,0))</f>
        <v>P2</v>
      </c>
    </row>
    <row r="254" spans="1:21" s="16" customFormat="1" ht="30" x14ac:dyDescent="0.25">
      <c r="A254" s="135" t="s">
        <v>1263</v>
      </c>
      <c r="B254" s="135" t="str">
        <f>INDEX('Master List'!$A$3:$AW$1063,MATCH('Print List'!$A254,Statement_No,0),MATCH('Print List'!B$2,'Master List'!$A$2:$AW$2,0))</f>
        <v>ARNAUDO BROS LP</v>
      </c>
      <c r="C254" s="135" t="str">
        <f>INDEX('Master List'!$A$3:$AW$1063,MATCH('Print List'!$A254,Statement_No,0),MATCH('Print List'!C$2,'Master List'!$A$2:$AW$2,0))</f>
        <v>Y</v>
      </c>
      <c r="D254" s="135">
        <f>INDEX('Master List'!$A$3:$AW$1063,MATCH('Print List'!$A254,Statement_No,0),MATCH('Print List'!D$2,'Master List'!$A$2:$AW$2,0))</f>
        <v>3020.26</v>
      </c>
      <c r="E254" s="135">
        <f>INDEX('Master List'!$A$3:$AW$1063,MATCH('Print List'!$A254,Statement_No,0),MATCH('Print List'!E$2,'Master List'!$A$2:$AW$2,0))</f>
        <v>1993.3230000000001</v>
      </c>
      <c r="F254" s="135" t="str">
        <f>INDEX('Master List'!$A$3:$AW$1063,MATCH('Print List'!$A254,Statement_No,0),MATCH('Print List'!F$2,'Master List'!$A$2:$AW$2,0))</f>
        <v>Yes</v>
      </c>
      <c r="G254" s="135" t="str">
        <f>INDEX('Master List'!$A$3:$AW$1063,MATCH('Print List'!$A254,Statement_No,0),MATCH('Print List'!G$2,'Master List'!$A$2:$AW$2,0))</f>
        <v>Grant Line Canal</v>
      </c>
      <c r="H254" s="135" t="str">
        <f>INDEX('Master List'!$A$3:$AW$1063,MATCH('Print List'!$A254,Statement_No,0),MATCH('Print List'!H$2,'Master List'!$A$2:$AW$2,0))</f>
        <v>San Joaquin</v>
      </c>
      <c r="I254" s="135" t="str">
        <f>INDEX('Master List'!$A$3:$AW$1063,MATCH('Print List'!$A254,Statement_No,0),MATCH('Print List'!I$2,'Master List'!$A$2:$AW$2,0))</f>
        <v>R3</v>
      </c>
      <c r="J254" s="135" t="str">
        <f>INDEX('Master List'!$A$3:$AW$1063,MATCH('Print List'!$A254,Statement_No,0),MATCH('Print List'!J$2,'Master List'!$A$2:$AW$2,0))</f>
        <v>Well documented</v>
      </c>
      <c r="K254" s="135" t="str">
        <f>INDEX('Master List'!$A$3:$AW$1063,MATCH('Print List'!$A254,Statement_No,0),MATCH('Print List'!K$2,'Master List'!$A$2:$AW$2,0))</f>
        <v>Yes</v>
      </c>
      <c r="L254" s="135" t="str">
        <f>INDEX('Master List'!$A$3:$AW$1063,MATCH('Print List'!$A254,Statement_No,0),MATCH('Print List'!L$2,'Master List'!$A$2:$AW$2,0))</f>
        <v>N/A</v>
      </c>
      <c r="M254" s="135" t="str">
        <f>INDEX('Master List'!$A$3:$AW$1063,MATCH('Print List'!$A254,Statement_No,0),MATCH('Print List'!M$2,'Master List'!$A$2:$AW$2,0))</f>
        <v>P1</v>
      </c>
      <c r="N254" s="135" t="str">
        <f>INDEX('Master List'!$A$3:$AW$1063,MATCH('Print List'!$A254,Statement_No,0),MATCH('Print List'!N$2,'Master List'!$A$2:$AW$2,0))</f>
        <v>More information needed</v>
      </c>
      <c r="O254" s="135">
        <f>INDEX('Master List'!$A$3:$AW$1063,MATCH('Print List'!$A254,Statement_No,0),MATCH('Print List'!O$2,'Master List'!$A$2:$AW$2,0))</f>
        <v>0</v>
      </c>
      <c r="P254" s="135">
        <f>INDEX('Master List'!$A$3:$AW$1063,MATCH('Print List'!$A254,Statement_No,0),MATCH('Print List'!P$2,'Master List'!$A$2:$AW$2,0))</f>
        <v>0</v>
      </c>
      <c r="Q254" s="135">
        <f>INDEX('Master List'!$A$3:$AW$1063,MATCH('Print List'!$A254,Statement_No,0),MATCH('Print List'!Q$2,'Master List'!$A$2:$AW$2,0))</f>
        <v>0</v>
      </c>
      <c r="R254" s="135">
        <f>INDEX('Master List'!$A$3:$AW$1063,MATCH('Print List'!$A254,Statement_No,0),MATCH('Print List'!R$2,'Master List'!$A$2:$AW$2,0))</f>
        <v>0</v>
      </c>
      <c r="S254" s="135">
        <f>INDEX('Master List'!$A$3:$AW$1063,MATCH('Print List'!$A254,Statement_No,0),MATCH('Print List'!S$2,'Master List'!$A$2:$AW$2,0))</f>
        <v>0</v>
      </c>
      <c r="T254" s="135" t="str">
        <f>INDEX('Master List'!$A$3:$AW$1063,MATCH('Print List'!$A254,Statement_No,0),MATCH('Print List'!T$2,'Master List'!$A$2:$AW$2,0))</f>
        <v>R3</v>
      </c>
      <c r="U254" s="135" t="str">
        <f>INDEX('Master List'!$A$3:$AW$1063,MATCH('Print List'!$A254,Statement_No,0),MATCH('Print List'!U$2,'Master List'!$A$2:$AW$2,0))</f>
        <v>P1</v>
      </c>
    </row>
    <row r="255" spans="1:21" s="16" customFormat="1" ht="30" x14ac:dyDescent="0.25">
      <c r="A255" s="135" t="s">
        <v>1268</v>
      </c>
      <c r="B255" s="135" t="str">
        <f>INDEX('Master List'!$A$3:$AW$1063,MATCH('Print List'!$A255,Statement_No,0),MATCH('Print List'!B$2,'Master List'!$A$2:$AW$2,0))</f>
        <v>ARNAUDO BROS LP</v>
      </c>
      <c r="C255" s="135" t="str">
        <f>INDEX('Master List'!$A$3:$AW$1063,MATCH('Print List'!$A255,Statement_No,0),MATCH('Print List'!C$2,'Master List'!$A$2:$AW$2,0))</f>
        <v>Y</v>
      </c>
      <c r="D255" s="135">
        <f>INDEX('Master List'!$A$3:$AW$1063,MATCH('Print List'!$A255,Statement_No,0),MATCH('Print List'!D$2,'Master List'!$A$2:$AW$2,0))</f>
        <v>6696.7900000000009</v>
      </c>
      <c r="E255" s="135">
        <f>INDEX('Master List'!$A$3:$AW$1063,MATCH('Print List'!$A255,Statement_No,0),MATCH('Print List'!E$2,'Master List'!$A$2:$AW$2,0))</f>
        <v>7647.68</v>
      </c>
      <c r="F255" s="135" t="str">
        <f>INDEX('Master List'!$A$3:$AW$1063,MATCH('Print List'!$A255,Statement_No,0),MATCH('Print List'!F$2,'Master List'!$A$2:$AW$2,0))</f>
        <v>Yes</v>
      </c>
      <c r="G255" s="135" t="str">
        <f>INDEX('Master List'!$A$3:$AW$1063,MATCH('Print List'!$A255,Statement_No,0),MATCH('Print List'!G$2,'Master List'!$A$2:$AW$2,0))</f>
        <v>Middle River</v>
      </c>
      <c r="H255" s="135" t="str">
        <f>INDEX('Master List'!$A$3:$AW$1063,MATCH('Print List'!$A255,Statement_No,0),MATCH('Print List'!H$2,'Master List'!$A$2:$AW$2,0))</f>
        <v>San Joaquin</v>
      </c>
      <c r="I255" s="135" t="str">
        <f>INDEX('Master List'!$A$3:$AW$1063,MATCH('Print List'!$A255,Statement_No,0),MATCH('Print List'!I$2,'Master List'!$A$2:$AW$2,0))</f>
        <v>R3</v>
      </c>
      <c r="J255" s="135" t="str">
        <f>INDEX('Master List'!$A$3:$AW$1063,MATCH('Print List'!$A255,Statement_No,0),MATCH('Print List'!J$2,'Master List'!$A$2:$AW$2,0))</f>
        <v>Well documented</v>
      </c>
      <c r="K255" s="135" t="str">
        <f>INDEX('Master List'!$A$3:$AW$1063,MATCH('Print List'!$A255,Statement_No,0),MATCH('Print List'!K$2,'Master List'!$A$2:$AW$2,0))</f>
        <v>Yes</v>
      </c>
      <c r="L255" s="135" t="str">
        <f>INDEX('Master List'!$A$3:$AW$1063,MATCH('Print List'!$A255,Statement_No,0),MATCH('Print List'!L$2,'Master List'!$A$2:$AW$2,0))</f>
        <v>N/A</v>
      </c>
      <c r="M255" s="135" t="str">
        <f>INDEX('Master List'!$A$3:$AW$1063,MATCH('Print List'!$A255,Statement_No,0),MATCH('Print List'!M$2,'Master List'!$A$2:$AW$2,0))</f>
        <v>P1</v>
      </c>
      <c r="N255" s="135" t="str">
        <f>INDEX('Master List'!$A$3:$AW$1063,MATCH('Print List'!$A255,Statement_No,0),MATCH('Print List'!N$2,'Master List'!$A$2:$AW$2,0))</f>
        <v>More information needed</v>
      </c>
      <c r="O255" s="135">
        <f>INDEX('Master List'!$A$3:$AW$1063,MATCH('Print List'!$A255,Statement_No,0),MATCH('Print List'!O$2,'Master List'!$A$2:$AW$2,0))</f>
        <v>0</v>
      </c>
      <c r="P255" s="135">
        <f>INDEX('Master List'!$A$3:$AW$1063,MATCH('Print List'!$A255,Statement_No,0),MATCH('Print List'!P$2,'Master List'!$A$2:$AW$2,0))</f>
        <v>0</v>
      </c>
      <c r="Q255" s="135">
        <f>INDEX('Master List'!$A$3:$AW$1063,MATCH('Print List'!$A255,Statement_No,0),MATCH('Print List'!Q$2,'Master List'!$A$2:$AW$2,0))</f>
        <v>0</v>
      </c>
      <c r="R255" s="135">
        <f>INDEX('Master List'!$A$3:$AW$1063,MATCH('Print List'!$A255,Statement_No,0),MATCH('Print List'!R$2,'Master List'!$A$2:$AW$2,0))</f>
        <v>0</v>
      </c>
      <c r="S255" s="135">
        <f>INDEX('Master List'!$A$3:$AW$1063,MATCH('Print List'!$A255,Statement_No,0),MATCH('Print List'!S$2,'Master List'!$A$2:$AW$2,0))</f>
        <v>0</v>
      </c>
      <c r="T255" s="135" t="str">
        <f>INDEX('Master List'!$A$3:$AW$1063,MATCH('Print List'!$A255,Statement_No,0),MATCH('Print List'!T$2,'Master List'!$A$2:$AW$2,0))</f>
        <v>R3</v>
      </c>
      <c r="U255" s="135" t="str">
        <f>INDEX('Master List'!$A$3:$AW$1063,MATCH('Print List'!$A255,Statement_No,0),MATCH('Print List'!U$2,'Master List'!$A$2:$AW$2,0))</f>
        <v>P1</v>
      </c>
    </row>
    <row r="256" spans="1:21" s="16" customFormat="1" ht="45" x14ac:dyDescent="0.25">
      <c r="A256" s="135" t="s">
        <v>1270</v>
      </c>
      <c r="B256" s="135" t="str">
        <f>INDEX('Master List'!$A$3:$AW$1063,MATCH('Print List'!$A256,Statement_No,0),MATCH('Print List'!B$2,'Master List'!$A$2:$AW$2,0))</f>
        <v>SOUTH COW CREEK DITCH ASSOCIATION</v>
      </c>
      <c r="C256" s="135" t="str">
        <f>INDEX('Master List'!$A$3:$AW$1063,MATCH('Print List'!$A256,Statement_No,0),MATCH('Print List'!C$2,'Master List'!$A$2:$AW$2,0))</f>
        <v>N</v>
      </c>
      <c r="D256" s="135">
        <f>INDEX('Master List'!$A$3:$AW$1063,MATCH('Print List'!$A256,Statement_No,0),MATCH('Print List'!D$2,'Master List'!$A$2:$AW$2,0))</f>
        <v>4632</v>
      </c>
      <c r="E256" s="135">
        <f>INDEX('Master List'!$A$3:$AW$1063,MATCH('Print List'!$A256,Statement_No,0),MATCH('Print List'!E$2,'Master List'!$A$2:$AW$2,0))</f>
        <v>7360</v>
      </c>
      <c r="F256" s="135" t="str">
        <f>INDEX('Master List'!$A$3:$AW$1063,MATCH('Print List'!$A256,Statement_No,0),MATCH('Print List'!F$2,'Master List'!$A$2:$AW$2,0))</f>
        <v>No</v>
      </c>
      <c r="G256" s="135" t="str">
        <f>INDEX('Master List'!$A$3:$AW$1063,MATCH('Print List'!$A256,Statement_No,0),MATCH('Print List'!G$2,'Master List'!$A$2:$AW$2,0))</f>
        <v>South Cow Creek</v>
      </c>
      <c r="H256" s="135" t="str">
        <f>INDEX('Master List'!$A$3:$AW$1063,MATCH('Print List'!$A256,Statement_No,0),MATCH('Print List'!H$2,'Master List'!$A$2:$AW$2,0))</f>
        <v>Shasta</v>
      </c>
      <c r="I256" s="135" t="str">
        <f>INDEX('Master List'!$A$3:$AW$1063,MATCH('Print List'!$A256,Statement_No,0),MATCH('Print List'!I$2,'Master List'!$A$2:$AW$2,0))</f>
        <v>N/A</v>
      </c>
      <c r="J256" s="135">
        <f>INDEX('Master List'!$A$3:$AW$1063,MATCH('Print List'!$A256,Statement_No,0),MATCH('Print List'!J$2,'Master List'!$A$2:$AW$2,0))</f>
        <v>0</v>
      </c>
      <c r="K256" s="135" t="str">
        <f>INDEX('Master List'!$A$3:$AW$1063,MATCH('Print List'!$A256,Statement_No,0),MATCH('Print List'!K$2,'Master List'!$A$2:$AW$2,0))</f>
        <v>Yes</v>
      </c>
      <c r="L256" s="135" t="str">
        <f>INDEX('Master List'!$A$3:$AW$1063,MATCH('Print List'!$A256,Statement_No,0),MATCH('Print List'!L$2,'Master List'!$A$2:$AW$2,0))</f>
        <v>N/A</v>
      </c>
      <c r="M256" s="135" t="str">
        <f>INDEX('Master List'!$A$3:$AW$1063,MATCH('Print List'!$A256,Statement_No,0),MATCH('Print List'!M$2,'Master List'!$A$2:$AW$2,0))</f>
        <v>P1</v>
      </c>
      <c r="N256" s="135" t="str">
        <f>INDEX('Master List'!$A$3:$AW$1063,MATCH('Print List'!$A256,Statement_No,0),MATCH('Print List'!N$2,'Master List'!$A$2:$AW$2,0))</f>
        <v>No supporting document for Pre-1914 right was submitted. Need more info.</v>
      </c>
      <c r="O256" s="135">
        <f>INDEX('Master List'!$A$3:$AW$1063,MATCH('Print List'!$A256,Statement_No,0),MATCH('Print List'!O$2,'Master List'!$A$2:$AW$2,0))</f>
        <v>0</v>
      </c>
      <c r="P256" s="135">
        <f>INDEX('Master List'!$A$3:$AW$1063,MATCH('Print List'!$A256,Statement_No,0),MATCH('Print List'!P$2,'Master List'!$A$2:$AW$2,0))</f>
        <v>0</v>
      </c>
      <c r="Q256" s="135">
        <f>INDEX('Master List'!$A$3:$AW$1063,MATCH('Print List'!$A256,Statement_No,0),MATCH('Print List'!Q$2,'Master List'!$A$2:$AW$2,0))</f>
        <v>0</v>
      </c>
      <c r="R256" s="135">
        <f>INDEX('Master List'!$A$3:$AW$1063,MATCH('Print List'!$A256,Statement_No,0),MATCH('Print List'!R$2,'Master List'!$A$2:$AW$2,0))</f>
        <v>0</v>
      </c>
      <c r="S256" s="135">
        <f>INDEX('Master List'!$A$3:$AW$1063,MATCH('Print List'!$A256,Statement_No,0),MATCH('Print List'!S$2,'Master List'!$A$2:$AW$2,0))</f>
        <v>0</v>
      </c>
      <c r="T256" s="135" t="str">
        <f>INDEX('Master List'!$A$3:$AW$1063,MATCH('Print List'!$A256,Statement_No,0),MATCH('Print List'!T$2,'Master List'!$A$2:$AW$2,0))</f>
        <v>N/A</v>
      </c>
      <c r="U256" s="135" t="str">
        <f>INDEX('Master List'!$A$3:$AW$1063,MATCH('Print List'!$A256,Statement_No,0),MATCH('Print List'!U$2,'Master List'!$A$2:$AW$2,0))</f>
        <v>P1</v>
      </c>
    </row>
    <row r="257" spans="1:21" s="16" customFormat="1" ht="45" x14ac:dyDescent="0.25">
      <c r="A257" s="135" t="s">
        <v>1274</v>
      </c>
      <c r="B257" s="135" t="str">
        <f>INDEX('Master List'!$A$3:$AW$1063,MATCH('Print List'!$A257,Statement_No,0),MATCH('Print List'!B$2,'Master List'!$A$2:$AW$2,0))</f>
        <v>RUDY M. MUSSI INVESTMENT L.P.</v>
      </c>
      <c r="C257" s="135" t="str">
        <f>INDEX('Master List'!$A$3:$AW$1063,MATCH('Print List'!$A257,Statement_No,0),MATCH('Print List'!C$2,'Master List'!$A$2:$AW$2,0))</f>
        <v>Y</v>
      </c>
      <c r="D257" s="135">
        <f>INDEX('Master List'!$A$3:$AW$1063,MATCH('Print List'!$A257,Statement_No,0),MATCH('Print List'!D$2,'Master List'!$A$2:$AW$2,0))</f>
        <v>363.55</v>
      </c>
      <c r="E257" s="135">
        <f>INDEX('Master List'!$A$3:$AW$1063,MATCH('Print List'!$A257,Statement_No,0),MATCH('Print List'!E$2,'Master List'!$A$2:$AW$2,0))</f>
        <v>439.36700000000002</v>
      </c>
      <c r="F257" s="135" t="str">
        <f>INDEX('Master List'!$A$3:$AW$1063,MATCH('Print List'!$A257,Statement_No,0),MATCH('Print List'!F$2,'Master List'!$A$2:$AW$2,0))</f>
        <v>Yes</v>
      </c>
      <c r="G257" s="135" t="str">
        <f>INDEX('Master List'!$A$3:$AW$1063,MATCH('Print List'!$A257,Statement_No,0),MATCH('Print List'!G$2,'Master List'!$A$2:$AW$2,0))</f>
        <v>MIDDLE RIVER</v>
      </c>
      <c r="H257" s="135" t="str">
        <f>INDEX('Master List'!$A$3:$AW$1063,MATCH('Print List'!$A257,Statement_No,0),MATCH('Print List'!H$2,'Master List'!$A$2:$AW$2,0))</f>
        <v>San Joaquin</v>
      </c>
      <c r="I257" s="135" t="str">
        <f>INDEX('Master List'!$A$3:$AW$1063,MATCH('Print List'!$A257,Statement_No,0),MATCH('Print List'!I$2,'Master List'!$A$2:$AW$2,0))</f>
        <v>R3</v>
      </c>
      <c r="J257" s="135" t="str">
        <f>INDEX('Master List'!$A$3:$AW$1063,MATCH('Print List'!$A257,Statement_No,0),MATCH('Print List'!J$2,'Master List'!$A$2:$AW$2,0))</f>
        <v>POU is on Riparian patent.</v>
      </c>
      <c r="K257" s="135" t="str">
        <f>INDEX('Master List'!$A$3:$AW$1063,MATCH('Print List'!$A257,Statement_No,0),MATCH('Print List'!K$2,'Master List'!$A$2:$AW$2,0))</f>
        <v>Yes</v>
      </c>
      <c r="L257" s="135" t="str">
        <f>INDEX('Master List'!$A$3:$AW$1063,MATCH('Print List'!$A257,Statement_No,0),MATCH('Print List'!L$2,'Master List'!$A$2:$AW$2,0))</f>
        <v>N/A</v>
      </c>
      <c r="M257" s="135" t="str">
        <f>INDEX('Master List'!$A$3:$AW$1063,MATCH('Print List'!$A257,Statement_No,0),MATCH('Print List'!M$2,'Master List'!$A$2:$AW$2,0))</f>
        <v>P3</v>
      </c>
      <c r="N257" s="135" t="str">
        <f>INDEX('Master List'!$A$3:$AW$1063,MATCH('Print List'!$A257,Statement_No,0),MATCH('Print List'!N$2,'Master List'!$A$2:$AW$2,0))</f>
        <v>POD and POU are located within WIC boundary which is considered as *4 category</v>
      </c>
      <c r="O257" s="135">
        <f>INDEX('Master List'!$A$3:$AW$1063,MATCH('Print List'!$A257,Statement_No,0),MATCH('Print List'!O$2,'Master List'!$A$2:$AW$2,0))</f>
        <v>0</v>
      </c>
      <c r="P257" s="135">
        <f>INDEX('Master List'!$A$3:$AW$1063,MATCH('Print List'!$A257,Statement_No,0),MATCH('Print List'!P$2,'Master List'!$A$2:$AW$2,0))</f>
        <v>0</v>
      </c>
      <c r="Q257" s="135">
        <f>INDEX('Master List'!$A$3:$AW$1063,MATCH('Print List'!$A257,Statement_No,0),MATCH('Print List'!Q$2,'Master List'!$A$2:$AW$2,0))</f>
        <v>0</v>
      </c>
      <c r="R257" s="135">
        <f>INDEX('Master List'!$A$3:$AW$1063,MATCH('Print List'!$A257,Statement_No,0),MATCH('Print List'!R$2,'Master List'!$A$2:$AW$2,0))</f>
        <v>0</v>
      </c>
      <c r="S257" s="135">
        <f>INDEX('Master List'!$A$3:$AW$1063,MATCH('Print List'!$A257,Statement_No,0),MATCH('Print List'!S$2,'Master List'!$A$2:$AW$2,0))</f>
        <v>0</v>
      </c>
      <c r="T257" s="135" t="str">
        <f>INDEX('Master List'!$A$3:$AW$1063,MATCH('Print List'!$A257,Statement_No,0),MATCH('Print List'!T$2,'Master List'!$A$2:$AW$2,0))</f>
        <v>R3</v>
      </c>
      <c r="U257" s="135" t="str">
        <f>INDEX('Master List'!$A$3:$AW$1063,MATCH('Print List'!$A257,Statement_No,0),MATCH('Print List'!U$2,'Master List'!$A$2:$AW$2,0))</f>
        <v>P3</v>
      </c>
    </row>
    <row r="258" spans="1:21" s="16" customFormat="1" ht="30" x14ac:dyDescent="0.25">
      <c r="A258" s="135" t="s">
        <v>1278</v>
      </c>
      <c r="B258" s="135" t="str">
        <f>INDEX('Master List'!$A$3:$AW$1063,MATCH('Print List'!$A258,Statement_No,0),MATCH('Print List'!B$2,'Master List'!$A$2:$AW$2,0))</f>
        <v>ARNAUDO BROS LP</v>
      </c>
      <c r="C258" s="135" t="str">
        <f>INDEX('Master List'!$A$3:$AW$1063,MATCH('Print List'!$A258,Statement_No,0),MATCH('Print List'!C$2,'Master List'!$A$2:$AW$2,0))</f>
        <v>Y</v>
      </c>
      <c r="D258" s="135">
        <f>INDEX('Master List'!$A$3:$AW$1063,MATCH('Print List'!$A258,Statement_No,0),MATCH('Print List'!D$2,'Master List'!$A$2:$AW$2,0))</f>
        <v>2080.1999999999998</v>
      </c>
      <c r="E258" s="135">
        <f>INDEX('Master List'!$A$3:$AW$1063,MATCH('Print List'!$A258,Statement_No,0),MATCH('Print List'!E$2,'Master List'!$A$2:$AW$2,0))</f>
        <v>2258.41</v>
      </c>
      <c r="F258" s="135" t="str">
        <f>INDEX('Master List'!$A$3:$AW$1063,MATCH('Print List'!$A258,Statement_No,0),MATCH('Print List'!F$2,'Master List'!$A$2:$AW$2,0))</f>
        <v>Yes</v>
      </c>
      <c r="G258" s="135" t="str">
        <f>INDEX('Master List'!$A$3:$AW$1063,MATCH('Print List'!$A258,Statement_No,0),MATCH('Print List'!G$2,'Master List'!$A$2:$AW$2,0))</f>
        <v>Old River</v>
      </c>
      <c r="H258" s="135" t="str">
        <f>INDEX('Master List'!$A$3:$AW$1063,MATCH('Print List'!$A258,Statement_No,0),MATCH('Print List'!H$2,'Master List'!$A$2:$AW$2,0))</f>
        <v>San Joaquin</v>
      </c>
      <c r="I258" s="135" t="str">
        <f>INDEX('Master List'!$A$3:$AW$1063,MATCH('Print List'!$A258,Statement_No,0),MATCH('Print List'!I$2,'Master List'!$A$2:$AW$2,0))</f>
        <v>R3</v>
      </c>
      <c r="J258" s="135" t="str">
        <f>INDEX('Master List'!$A$3:$AW$1063,MATCH('Print List'!$A258,Statement_No,0),MATCH('Print List'!J$2,'Master List'!$A$2:$AW$2,0))</f>
        <v>POU is on the El Pescadero Patent.</v>
      </c>
      <c r="K258" s="135" t="str">
        <f>INDEX('Master List'!$A$3:$AW$1063,MATCH('Print List'!$A258,Statement_No,0),MATCH('Print List'!K$2,'Master List'!$A$2:$AW$2,0))</f>
        <v>Yes</v>
      </c>
      <c r="L258" s="135" t="str">
        <f>INDEX('Master List'!$A$3:$AW$1063,MATCH('Print List'!$A258,Statement_No,0),MATCH('Print List'!L$2,'Master List'!$A$2:$AW$2,0))</f>
        <v>N/A</v>
      </c>
      <c r="M258" s="135" t="str">
        <f>INDEX('Master List'!$A$3:$AW$1063,MATCH('Print List'!$A258,Statement_No,0),MATCH('Print List'!M$2,'Master List'!$A$2:$AW$2,0))</f>
        <v>P1</v>
      </c>
      <c r="N258" s="135" t="str">
        <f>INDEX('Master List'!$A$3:$AW$1063,MATCH('Print List'!$A258,Statement_No,0),MATCH('Print List'!N$2,'Master List'!$A$2:$AW$2,0))</f>
        <v>More information needed</v>
      </c>
      <c r="O258" s="135">
        <f>INDEX('Master List'!$A$3:$AW$1063,MATCH('Print List'!$A258,Statement_No,0),MATCH('Print List'!O$2,'Master List'!$A$2:$AW$2,0))</f>
        <v>0</v>
      </c>
      <c r="P258" s="135">
        <f>INDEX('Master List'!$A$3:$AW$1063,MATCH('Print List'!$A258,Statement_No,0),MATCH('Print List'!P$2,'Master List'!$A$2:$AW$2,0))</f>
        <v>0</v>
      </c>
      <c r="Q258" s="135">
        <f>INDEX('Master List'!$A$3:$AW$1063,MATCH('Print List'!$A258,Statement_No,0),MATCH('Print List'!Q$2,'Master List'!$A$2:$AW$2,0))</f>
        <v>0</v>
      </c>
      <c r="R258" s="135">
        <f>INDEX('Master List'!$A$3:$AW$1063,MATCH('Print List'!$A258,Statement_No,0),MATCH('Print List'!R$2,'Master List'!$A$2:$AW$2,0))</f>
        <v>0</v>
      </c>
      <c r="S258" s="135">
        <f>INDEX('Master List'!$A$3:$AW$1063,MATCH('Print List'!$A258,Statement_No,0),MATCH('Print List'!S$2,'Master List'!$A$2:$AW$2,0))</f>
        <v>0</v>
      </c>
      <c r="T258" s="135" t="str">
        <f>INDEX('Master List'!$A$3:$AW$1063,MATCH('Print List'!$A258,Statement_No,0),MATCH('Print List'!T$2,'Master List'!$A$2:$AW$2,0))</f>
        <v>R3</v>
      </c>
      <c r="U258" s="135" t="str">
        <f>INDEX('Master List'!$A$3:$AW$1063,MATCH('Print List'!$A258,Statement_No,0),MATCH('Print List'!U$2,'Master List'!$A$2:$AW$2,0))</f>
        <v>P1</v>
      </c>
    </row>
    <row r="259" spans="1:21" s="16" customFormat="1" ht="45" x14ac:dyDescent="0.25">
      <c r="A259" s="135" t="s">
        <v>1281</v>
      </c>
      <c r="B259" s="135" t="str">
        <f>INDEX('Master List'!$A$3:$AW$1063,MATCH('Print List'!$A259,Statement_No,0),MATCH('Print List'!B$2,'Master List'!$A$2:$AW$2,0))</f>
        <v>KEWEL MUNGER</v>
      </c>
      <c r="C259" s="135" t="str">
        <f>INDEX('Master List'!$A$3:$AW$1063,MATCH('Print List'!$A259,Statement_No,0),MATCH('Print List'!C$2,'Master List'!$A$2:$AW$2,0))</f>
        <v>Y</v>
      </c>
      <c r="D259" s="135">
        <f>INDEX('Master List'!$A$3:$AW$1063,MATCH('Print List'!$A259,Statement_No,0),MATCH('Print List'!D$2,'Master List'!$A$2:$AW$2,0))</f>
        <v>1791</v>
      </c>
      <c r="E259" s="135">
        <f>INDEX('Master List'!$A$3:$AW$1063,MATCH('Print List'!$A259,Statement_No,0),MATCH('Print List'!E$2,'Master List'!$A$2:$AW$2,0))</f>
        <v>1559.78</v>
      </c>
      <c r="F259" s="135" t="str">
        <f>INDEX('Master List'!$A$3:$AW$1063,MATCH('Print List'!$A259,Statement_No,0),MATCH('Print List'!F$2,'Master List'!$A$2:$AW$2,0))</f>
        <v>Yes</v>
      </c>
      <c r="G259" s="135" t="str">
        <f>INDEX('Master List'!$A$3:$AW$1063,MATCH('Print List'!$A259,Statement_No,0),MATCH('Print List'!G$2,'Master List'!$A$2:$AW$2,0))</f>
        <v>SYCMORE SLOUGH</v>
      </c>
      <c r="H259" s="135" t="str">
        <f>INDEX('Master List'!$A$3:$AW$1063,MATCH('Print List'!$A259,Statement_No,0),MATCH('Print List'!H$2,'Master List'!$A$2:$AW$2,0))</f>
        <v>San Joaquin</v>
      </c>
      <c r="I259" s="135" t="str">
        <f>INDEX('Master List'!$A$3:$AW$1063,MATCH('Print List'!$A259,Statement_No,0),MATCH('Print List'!I$2,'Master List'!$A$2:$AW$2,0))</f>
        <v>R1</v>
      </c>
      <c r="J259" s="135" t="str">
        <f>INDEX('Master List'!$A$3:$AW$1063,MATCH('Print List'!$A259,Statement_No,0),MATCH('Print List'!J$2,'Master List'!$A$2:$AW$2,0))</f>
        <v>POU is not riparian to Sycamore Slough. Sycamore Slough appears to have been dug in after patents were issued - appears in 1894 Lodi Map, but not the survey map.</v>
      </c>
      <c r="K259" s="135" t="str">
        <f>INDEX('Master List'!$A$3:$AW$1063,MATCH('Print List'!$A259,Statement_No,0),MATCH('Print List'!K$2,'Master List'!$A$2:$AW$2,0))</f>
        <v>Yes</v>
      </c>
      <c r="L259" s="135" t="str">
        <f>INDEX('Master List'!$A$3:$AW$1063,MATCH('Print List'!$A259,Statement_No,0),MATCH('Print List'!L$2,'Master List'!$A$2:$AW$2,0))</f>
        <v>N/A</v>
      </c>
      <c r="M259" s="135" t="str">
        <f>INDEX('Master List'!$A$3:$AW$1063,MATCH('Print List'!$A259,Statement_No,0),MATCH('Print List'!M$2,'Master List'!$A$2:$AW$2,0))</f>
        <v>P1</v>
      </c>
      <c r="N259" s="135" t="str">
        <f>INDEX('Master List'!$A$3:$AW$1063,MATCH('Print List'!$A259,Statement_No,0),MATCH('Print List'!N$2,'Master List'!$A$2:$AW$2,0))</f>
        <v>Not enough information given</v>
      </c>
      <c r="O259" s="135">
        <f>INDEX('Master List'!$A$3:$AW$1063,MATCH('Print List'!$A259,Statement_No,0),MATCH('Print List'!O$2,'Master List'!$A$2:$AW$2,0))</f>
        <v>0</v>
      </c>
      <c r="P259" s="135">
        <f>INDEX('Master List'!$A$3:$AW$1063,MATCH('Print List'!$A259,Statement_No,0),MATCH('Print List'!P$2,'Master List'!$A$2:$AW$2,0))</f>
        <v>0</v>
      </c>
      <c r="Q259" s="135">
        <f>INDEX('Master List'!$A$3:$AW$1063,MATCH('Print List'!$A259,Statement_No,0),MATCH('Print List'!Q$2,'Master List'!$A$2:$AW$2,0))</f>
        <v>0</v>
      </c>
      <c r="R259" s="135">
        <f>INDEX('Master List'!$A$3:$AW$1063,MATCH('Print List'!$A259,Statement_No,0),MATCH('Print List'!R$2,'Master List'!$A$2:$AW$2,0))</f>
        <v>0</v>
      </c>
      <c r="S259" s="135">
        <f>INDEX('Master List'!$A$3:$AW$1063,MATCH('Print List'!$A259,Statement_No,0),MATCH('Print List'!S$2,'Master List'!$A$2:$AW$2,0))</f>
        <v>0</v>
      </c>
      <c r="T259" s="135" t="str">
        <f>INDEX('Master List'!$A$3:$AW$1063,MATCH('Print List'!$A259,Statement_No,0),MATCH('Print List'!T$2,'Master List'!$A$2:$AW$2,0))</f>
        <v>R1</v>
      </c>
      <c r="U259" s="135" t="str">
        <f>INDEX('Master List'!$A$3:$AW$1063,MATCH('Print List'!$A259,Statement_No,0),MATCH('Print List'!U$2,'Master List'!$A$2:$AW$2,0))</f>
        <v>P1</v>
      </c>
    </row>
    <row r="260" spans="1:21" s="16" customFormat="1" ht="30" x14ac:dyDescent="0.25">
      <c r="A260" s="136" t="s">
        <v>1288</v>
      </c>
      <c r="B260" s="135" t="str">
        <f>INDEX('Master List'!$A$3:$AW$1063,MATCH('Print List'!$A260,Statement_No,0),MATCH('Print List'!B$2,'Master List'!$A$2:$AW$2,0))</f>
        <v>BALDEV K. MUNGER</v>
      </c>
      <c r="C260" s="135" t="str">
        <f>INDEX('Master List'!$A$3:$AW$1063,MATCH('Print List'!$A260,Statement_No,0),MATCH('Print List'!C$2,'Master List'!$A$2:$AW$2,0))</f>
        <v>Y</v>
      </c>
      <c r="D260" s="135">
        <f>INDEX('Master List'!$A$3:$AW$1063,MATCH('Print List'!$A260,Statement_No,0),MATCH('Print List'!D$2,'Master List'!$A$2:$AW$2,0))</f>
        <v>1165.21</v>
      </c>
      <c r="E260" s="135">
        <f>INDEX('Master List'!$A$3:$AW$1063,MATCH('Print List'!$A260,Statement_No,0),MATCH('Print List'!E$2,'Master List'!$A$2:$AW$2,0))</f>
        <v>1283.19</v>
      </c>
      <c r="F260" s="135" t="str">
        <f>INDEX('Master List'!$A$3:$AW$1063,MATCH('Print List'!$A260,Statement_No,0),MATCH('Print List'!F$2,'Master List'!$A$2:$AW$2,0))</f>
        <v>Yes</v>
      </c>
      <c r="G260" s="135" t="str">
        <f>INDEX('Master List'!$A$3:$AW$1063,MATCH('Print List'!$A260,Statement_No,0),MATCH('Print List'!G$2,'Master List'!$A$2:$AW$2,0))</f>
        <v>SYCMORE SLOUGH</v>
      </c>
      <c r="H260" s="135" t="str">
        <f>INDEX('Master List'!$A$3:$AW$1063,MATCH('Print List'!$A260,Statement_No,0),MATCH('Print List'!H$2,'Master List'!$A$2:$AW$2,0))</f>
        <v>San Joaquin</v>
      </c>
      <c r="I260" s="135" t="str">
        <f>INDEX('Master List'!$A$3:$AW$1063,MATCH('Print List'!$A260,Statement_No,0),MATCH('Print List'!I$2,'Master List'!$A$2:$AW$2,0))</f>
        <v>R1</v>
      </c>
      <c r="J260" s="135" t="str">
        <f>INDEX('Master List'!$A$3:$AW$1063,MATCH('Print List'!$A260,Statement_No,0),MATCH('Print List'!J$2,'Master List'!$A$2:$AW$2,0))</f>
        <v>POU overlies multiple patents while portion of it overlies non-riparian patent.</v>
      </c>
      <c r="K260" s="135" t="str">
        <f>INDEX('Master List'!$A$3:$AW$1063,MATCH('Print List'!$A260,Statement_No,0),MATCH('Print List'!K$2,'Master List'!$A$2:$AW$2,0))</f>
        <v>Yes</v>
      </c>
      <c r="L260" s="135" t="str">
        <f>INDEX('Master List'!$A$3:$AW$1063,MATCH('Print List'!$A260,Statement_No,0),MATCH('Print List'!L$2,'Master List'!$A$2:$AW$2,0))</f>
        <v>N/A</v>
      </c>
      <c r="M260" s="135" t="str">
        <f>INDEX('Master List'!$A$3:$AW$1063,MATCH('Print List'!$A260,Statement_No,0),MATCH('Print List'!M$2,'Master List'!$A$2:$AW$2,0))</f>
        <v>P1</v>
      </c>
      <c r="N260" s="135" t="str">
        <f>INDEX('Master List'!$A$3:$AW$1063,MATCH('Print List'!$A260,Statement_No,0),MATCH('Print List'!N$2,'Master List'!$A$2:$AW$2,0))</f>
        <v>No supporting document for Pre-1914 right was submitted. Need more info.</v>
      </c>
      <c r="O260" s="135">
        <f>INDEX('Master List'!$A$3:$AW$1063,MATCH('Print List'!$A260,Statement_No,0),MATCH('Print List'!O$2,'Master List'!$A$2:$AW$2,0))</f>
        <v>0</v>
      </c>
      <c r="P260" s="135">
        <f>INDEX('Master List'!$A$3:$AW$1063,MATCH('Print List'!$A260,Statement_No,0),MATCH('Print List'!P$2,'Master List'!$A$2:$AW$2,0))</f>
        <v>0</v>
      </c>
      <c r="Q260" s="135">
        <f>INDEX('Master List'!$A$3:$AW$1063,MATCH('Print List'!$A260,Statement_No,0),MATCH('Print List'!Q$2,'Master List'!$A$2:$AW$2,0))</f>
        <v>0</v>
      </c>
      <c r="R260" s="135">
        <f>INDEX('Master List'!$A$3:$AW$1063,MATCH('Print List'!$A260,Statement_No,0),MATCH('Print List'!R$2,'Master List'!$A$2:$AW$2,0))</f>
        <v>0</v>
      </c>
      <c r="S260" s="135">
        <f>INDEX('Master List'!$A$3:$AW$1063,MATCH('Print List'!$A260,Statement_No,0),MATCH('Print List'!S$2,'Master List'!$A$2:$AW$2,0))</f>
        <v>0</v>
      </c>
      <c r="T260" s="135" t="str">
        <f>INDEX('Master List'!$A$3:$AW$1063,MATCH('Print List'!$A260,Statement_No,0),MATCH('Print List'!T$2,'Master List'!$A$2:$AW$2,0))</f>
        <v>R1</v>
      </c>
      <c r="U260" s="135" t="str">
        <f>INDEX('Master List'!$A$3:$AW$1063,MATCH('Print List'!$A260,Statement_No,0),MATCH('Print List'!U$2,'Master List'!$A$2:$AW$2,0))</f>
        <v>P1</v>
      </c>
    </row>
    <row r="261" spans="1:21" s="16" customFormat="1" ht="30" x14ac:dyDescent="0.25">
      <c r="A261" s="135" t="s">
        <v>1294</v>
      </c>
      <c r="B261" s="135" t="str">
        <f>INDEX('Master List'!$A$3:$AW$1063,MATCH('Print List'!$A261,Statement_No,0),MATCH('Print List'!B$2,'Master List'!$A$2:$AW$2,0))</f>
        <v>ARNAUDO BROS LP</v>
      </c>
      <c r="C261" s="135" t="str">
        <f>INDEX('Master List'!$A$3:$AW$1063,MATCH('Print List'!$A261,Statement_No,0),MATCH('Print List'!C$2,'Master List'!$A$2:$AW$2,0))</f>
        <v>Y</v>
      </c>
      <c r="D261" s="135">
        <f>INDEX('Master List'!$A$3:$AW$1063,MATCH('Print List'!$A261,Statement_No,0),MATCH('Print List'!D$2,'Master List'!$A$2:$AW$2,0))</f>
        <v>1167.3700000000001</v>
      </c>
      <c r="E261" s="135">
        <f>INDEX('Master List'!$A$3:$AW$1063,MATCH('Print List'!$A261,Statement_No,0),MATCH('Print List'!E$2,'Master List'!$A$2:$AW$2,0))</f>
        <v>801.553</v>
      </c>
      <c r="F261" s="135" t="str">
        <f>INDEX('Master List'!$A$3:$AW$1063,MATCH('Print List'!$A261,Statement_No,0),MATCH('Print List'!F$2,'Master List'!$A$2:$AW$2,0))</f>
        <v>Yes</v>
      </c>
      <c r="G261" s="135" t="str">
        <f>INDEX('Master List'!$A$3:$AW$1063,MATCH('Print List'!$A261,Statement_No,0),MATCH('Print List'!G$2,'Master List'!$A$2:$AW$2,0))</f>
        <v>Old River</v>
      </c>
      <c r="H261" s="135" t="str">
        <f>INDEX('Master List'!$A$3:$AW$1063,MATCH('Print List'!$A261,Statement_No,0),MATCH('Print List'!H$2,'Master List'!$A$2:$AW$2,0))</f>
        <v>San Joaquin</v>
      </c>
      <c r="I261" s="135" t="str">
        <f>INDEX('Master List'!$A$3:$AW$1063,MATCH('Print List'!$A261,Statement_No,0),MATCH('Print List'!I$2,'Master List'!$A$2:$AW$2,0))</f>
        <v>R3</v>
      </c>
      <c r="J261" s="135" t="str">
        <f>INDEX('Master List'!$A$3:$AW$1063,MATCH('Print List'!$A261,Statement_No,0),MATCH('Print List'!J$2,'Master List'!$A$2:$AW$2,0))</f>
        <v>POU is on the El Pescadero Patent.</v>
      </c>
      <c r="K261" s="135" t="str">
        <f>INDEX('Master List'!$A$3:$AW$1063,MATCH('Print List'!$A261,Statement_No,0),MATCH('Print List'!K$2,'Master List'!$A$2:$AW$2,0))</f>
        <v>Yes</v>
      </c>
      <c r="L261" s="135" t="str">
        <f>INDEX('Master List'!$A$3:$AW$1063,MATCH('Print List'!$A261,Statement_No,0),MATCH('Print List'!L$2,'Master List'!$A$2:$AW$2,0))</f>
        <v>N/A</v>
      </c>
      <c r="M261" s="135" t="str">
        <f>INDEX('Master List'!$A$3:$AW$1063,MATCH('Print List'!$A261,Statement_No,0),MATCH('Print List'!M$2,'Master List'!$A$2:$AW$2,0))</f>
        <v>P1</v>
      </c>
      <c r="N261" s="135" t="str">
        <f>INDEX('Master List'!$A$3:$AW$1063,MATCH('Print List'!$A261,Statement_No,0),MATCH('Print List'!N$2,'Master List'!$A$2:$AW$2,0))</f>
        <v>More information needed</v>
      </c>
      <c r="O261" s="135">
        <f>INDEX('Master List'!$A$3:$AW$1063,MATCH('Print List'!$A261,Statement_No,0),MATCH('Print List'!O$2,'Master List'!$A$2:$AW$2,0))</f>
        <v>0</v>
      </c>
      <c r="P261" s="135">
        <f>INDEX('Master List'!$A$3:$AW$1063,MATCH('Print List'!$A261,Statement_No,0),MATCH('Print List'!P$2,'Master List'!$A$2:$AW$2,0))</f>
        <v>0</v>
      </c>
      <c r="Q261" s="135">
        <f>INDEX('Master List'!$A$3:$AW$1063,MATCH('Print List'!$A261,Statement_No,0),MATCH('Print List'!Q$2,'Master List'!$A$2:$AW$2,0))</f>
        <v>0</v>
      </c>
      <c r="R261" s="135">
        <f>INDEX('Master List'!$A$3:$AW$1063,MATCH('Print List'!$A261,Statement_No,0),MATCH('Print List'!R$2,'Master List'!$A$2:$AW$2,0))</f>
        <v>0</v>
      </c>
      <c r="S261" s="135">
        <f>INDEX('Master List'!$A$3:$AW$1063,MATCH('Print List'!$A261,Statement_No,0),MATCH('Print List'!S$2,'Master List'!$A$2:$AW$2,0))</f>
        <v>0</v>
      </c>
      <c r="T261" s="135" t="str">
        <f>INDEX('Master List'!$A$3:$AW$1063,MATCH('Print List'!$A261,Statement_No,0),MATCH('Print List'!T$2,'Master List'!$A$2:$AW$2,0))</f>
        <v>R3</v>
      </c>
      <c r="U261" s="135" t="str">
        <f>INDEX('Master List'!$A$3:$AW$1063,MATCH('Print List'!$A261,Statement_No,0),MATCH('Print List'!U$2,'Master List'!$A$2:$AW$2,0))</f>
        <v>P1</v>
      </c>
    </row>
    <row r="262" spans="1:21" s="16" customFormat="1" ht="30" x14ac:dyDescent="0.25">
      <c r="A262" s="136" t="s">
        <v>1297</v>
      </c>
      <c r="B262" s="135" t="str">
        <f>INDEX('Master List'!$A$3:$AW$1063,MATCH('Print List'!$A262,Statement_No,0),MATCH('Print List'!B$2,'Master List'!$A$2:$AW$2,0))</f>
        <v>CITY OF FOLSOM</v>
      </c>
      <c r="C262" s="135" t="str">
        <f>INDEX('Master List'!$A$3:$AW$1063,MATCH('Print List'!$A262,Statement_No,0),MATCH('Print List'!C$2,'Master List'!$A$2:$AW$2,0))</f>
        <v>N</v>
      </c>
      <c r="D262" s="135">
        <f>INDEX('Master List'!$A$3:$AW$1063,MATCH('Print List'!$A262,Statement_No,0),MATCH('Print List'!D$2,'Master List'!$A$2:$AW$2,0))</f>
        <v>11519.333333333332</v>
      </c>
      <c r="E262" s="135">
        <f>INDEX('Master List'!$A$3:$AW$1063,MATCH('Print List'!$A262,Statement_No,0),MATCH('Print List'!E$2,'Master List'!$A$2:$AW$2,0))</f>
        <v>0</v>
      </c>
      <c r="F262" s="135" t="str">
        <f>INDEX('Master List'!$A$3:$AW$1063,MATCH('Print List'!$A262,Statement_No,0),MATCH('Print List'!F$2,'Master List'!$A$2:$AW$2,0))</f>
        <v>No</v>
      </c>
      <c r="G262" s="135" t="str">
        <f>INDEX('Master List'!$A$3:$AW$1063,MATCH('Print List'!$A262,Statement_No,0),MATCH('Print List'!G$2,'Master List'!$A$2:$AW$2,0))</f>
        <v>SOUTH FORK OF THE AMERICAN RIVER</v>
      </c>
      <c r="H262" s="135" t="str">
        <f>INDEX('Master List'!$A$3:$AW$1063,MATCH('Print List'!$A262,Statement_No,0),MATCH('Print List'!H$2,'Master List'!$A$2:$AW$2,0))</f>
        <v>Sacramento</v>
      </c>
      <c r="I262" s="135" t="str">
        <f>INDEX('Master List'!$A$3:$AW$1063,MATCH('Print List'!$A262,Statement_No,0),MATCH('Print List'!I$2,'Master List'!$A$2:$AW$2,0))</f>
        <v>N/A</v>
      </c>
      <c r="J262" s="135">
        <f>INDEX('Master List'!$A$3:$AW$1063,MATCH('Print List'!$A262,Statement_No,0),MATCH('Print List'!J$2,'Master List'!$A$2:$AW$2,0))</f>
        <v>0</v>
      </c>
      <c r="K262" s="135" t="str">
        <f>INDEX('Master List'!$A$3:$AW$1063,MATCH('Print List'!$A262,Statement_No,0),MATCH('Print List'!K$2,'Master List'!$A$2:$AW$2,0))</f>
        <v>Yes</v>
      </c>
      <c r="L262" s="135" t="str">
        <f>INDEX('Master List'!$A$3:$AW$1063,MATCH('Print List'!$A262,Statement_No,0),MATCH('Print List'!L$2,'Master List'!$A$2:$AW$2,0))</f>
        <v>N/A</v>
      </c>
      <c r="M262" s="135" t="str">
        <f>INDEX('Master List'!$A$3:$AW$1063,MATCH('Print List'!$A262,Statement_No,0),MATCH('Print List'!M$2,'Master List'!$A$2:$AW$2,0))</f>
        <v>P1</v>
      </c>
      <c r="N262" s="135" t="str">
        <f>INDEX('Master List'!$A$3:$AW$1063,MATCH('Print List'!$A262,Statement_No,0),MATCH('Print List'!N$2,'Master List'!$A$2:$AW$2,0))</f>
        <v>No documentation given</v>
      </c>
      <c r="O262" s="135">
        <f>INDEX('Master List'!$A$3:$AW$1063,MATCH('Print List'!$A262,Statement_No,0),MATCH('Print List'!O$2,'Master List'!$A$2:$AW$2,0))</f>
        <v>0</v>
      </c>
      <c r="P262" s="135">
        <f>INDEX('Master List'!$A$3:$AW$1063,MATCH('Print List'!$A262,Statement_No,0),MATCH('Print List'!P$2,'Master List'!$A$2:$AW$2,0))</f>
        <v>0</v>
      </c>
      <c r="Q262" s="135">
        <f>INDEX('Master List'!$A$3:$AW$1063,MATCH('Print List'!$A262,Statement_No,0),MATCH('Print List'!Q$2,'Master List'!$A$2:$AW$2,0))</f>
        <v>0</v>
      </c>
      <c r="R262" s="135">
        <f>INDEX('Master List'!$A$3:$AW$1063,MATCH('Print List'!$A262,Statement_No,0),MATCH('Print List'!R$2,'Master List'!$A$2:$AW$2,0))</f>
        <v>0</v>
      </c>
      <c r="S262" s="135">
        <f>INDEX('Master List'!$A$3:$AW$1063,MATCH('Print List'!$A262,Statement_No,0),MATCH('Print List'!S$2,'Master List'!$A$2:$AW$2,0))</f>
        <v>0</v>
      </c>
      <c r="T262" s="135" t="str">
        <f>INDEX('Master List'!$A$3:$AW$1063,MATCH('Print List'!$A262,Statement_No,0),MATCH('Print List'!T$2,'Master List'!$A$2:$AW$2,0))</f>
        <v>N/A</v>
      </c>
      <c r="U262" s="135" t="str">
        <f>INDEX('Master List'!$A$3:$AW$1063,MATCH('Print List'!$A262,Statement_No,0),MATCH('Print List'!U$2,'Master List'!$A$2:$AW$2,0))</f>
        <v>P1</v>
      </c>
    </row>
    <row r="263" spans="1:21" s="16" customFormat="1" ht="240" x14ac:dyDescent="0.25">
      <c r="A263" s="135" t="s">
        <v>1303</v>
      </c>
      <c r="B263" s="135" t="str">
        <f>INDEX('Master List'!$A$3:$AW$1063,MATCH('Print List'!$A263,Statement_No,0),MATCH('Print List'!B$2,'Master List'!$A$2:$AW$2,0))</f>
        <v>DBE - ELLIOT FAMILY CO., LLC</v>
      </c>
      <c r="C263" s="135" t="str">
        <f>INDEX('Master List'!$A$3:$AW$1063,MATCH('Print List'!$A263,Statement_No,0),MATCH('Print List'!C$2,'Master List'!$A$2:$AW$2,0))</f>
        <v>Y</v>
      </c>
      <c r="D263" s="135">
        <f>INDEX('Master List'!$A$3:$AW$1063,MATCH('Print List'!$A263,Statement_No,0),MATCH('Print List'!D$2,'Master List'!$A$2:$AW$2,0))</f>
        <v>561.40666666666675</v>
      </c>
      <c r="E263" s="135">
        <f>INDEX('Master List'!$A$3:$AW$1063,MATCH('Print List'!$A263,Statement_No,0),MATCH('Print List'!E$2,'Master List'!$A$2:$AW$2,0))</f>
        <v>735.79700000000003</v>
      </c>
      <c r="F263" s="135" t="str">
        <f>INDEX('Master List'!$A$3:$AW$1063,MATCH('Print List'!$A263,Statement_No,0),MATCH('Print List'!F$2,'Master List'!$A$2:$AW$2,0))</f>
        <v>Yes</v>
      </c>
      <c r="G263" s="135" t="str">
        <f>INDEX('Master List'!$A$3:$AW$1063,MATCH('Print List'!$A263,Statement_No,0),MATCH('Print List'!G$2,'Master List'!$A$2:$AW$2,0))</f>
        <v>SACRAMENTO RIVER</v>
      </c>
      <c r="H263" s="135" t="str">
        <f>INDEX('Master List'!$A$3:$AW$1063,MATCH('Print List'!$A263,Statement_No,0),MATCH('Print List'!H$2,'Master List'!$A$2:$AW$2,0))</f>
        <v>Sacramento</v>
      </c>
      <c r="I263" s="135" t="str">
        <f>INDEX('Master List'!$A$3:$AW$1063,MATCH('Print List'!$A263,Statement_No,0),MATCH('Print List'!I$2,'Master List'!$A$2:$AW$2,0))</f>
        <v>R3</v>
      </c>
      <c r="J263" s="135" t="str">
        <f>INDEX('Master List'!$A$3:$AW$1063,MATCH('Print List'!$A263,Statement_No,0),MATCH('Print List'!J$2,'Master List'!$A$2:$AW$2,0))</f>
        <v>Per the map provided by the Claimant the POU and the POD on the same parcel which abuts the water within, more documentation will be needed to support the ownership and reservation of water rights.</v>
      </c>
      <c r="K263" s="135" t="str">
        <f>INDEX('Master List'!$A$3:$AW$1063,MATCH('Print List'!$A263,Statement_No,0),MATCH('Print List'!K$2,'Master List'!$A$2:$AW$2,0))</f>
        <v>Yes</v>
      </c>
      <c r="L263" s="135" t="str">
        <f>INDEX('Master List'!$A$3:$AW$1063,MATCH('Print List'!$A263,Statement_No,0),MATCH('Print List'!L$2,'Master List'!$A$2:$AW$2,0))</f>
        <v>N/A</v>
      </c>
      <c r="M263" s="135" t="str">
        <f>INDEX('Master List'!$A$3:$AW$1063,MATCH('Print List'!$A263,Statement_No,0),MATCH('Print List'!M$2,'Master List'!$A$2:$AW$2,0))</f>
        <v>P1</v>
      </c>
      <c r="N263" s="135" t="str">
        <f>INDEX('Master List'!$A$3:$AW$1063,MATCH('Print List'!$A263,Statement_No,0),MATCH('Print List'!N$2,'Master List'!$A$2:$AW$2,0))</f>
        <v>No supporting document for Pre-1914 right was submitted. Need more info.</v>
      </c>
      <c r="O263" s="135" t="str">
        <f>INDEX('Master List'!$A$3:$AW$1063,MATCH('Print List'!$A263,Statement_No,0),MATCH('Print List'!O$2,'Master List'!$A$2:$AW$2,0))</f>
        <v>North Delta Water Agency</v>
      </c>
      <c r="P263" s="135" t="str">
        <f>INDEX('Master List'!$A$3:$AW$1063,MATCH('Print List'!$A263,Statement_No,0),MATCH('Print List'!P$2,'Master List'!$A$2:$AW$2,0))</f>
        <v>R4</v>
      </c>
      <c r="Q263" s="135" t="str">
        <f>INDEX('Master List'!$A$3:$AW$1063,MATCH('Print List'!$A263,Statement_No,0),MATCH('Print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63" s="135" t="str">
        <f>INDEX('Master List'!$A$3:$AW$1063,MATCH('Print List'!$A263,Statement_No,0),MATCH('Print List'!R$2,'Master List'!$A$2:$AW$2,0))</f>
        <v>P4</v>
      </c>
      <c r="S263" s="135" t="str">
        <f>INDEX('Master List'!$A$3:$AW$1063,MATCH('Print List'!$A263,Statement_No,0),MATCH('Print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63" s="135" t="str">
        <f>INDEX('Master List'!$A$3:$AW$1063,MATCH('Print List'!$A263,Statement_No,0),MATCH('Print List'!T$2,'Master List'!$A$2:$AW$2,0))</f>
        <v>R4</v>
      </c>
      <c r="U263" s="135" t="str">
        <f>INDEX('Master List'!$A$3:$AW$1063,MATCH('Print List'!$A263,Statement_No,0),MATCH('Print List'!U$2,'Master List'!$A$2:$AW$2,0))</f>
        <v>P4</v>
      </c>
    </row>
    <row r="264" spans="1:21" s="16" customFormat="1" ht="105" x14ac:dyDescent="0.25">
      <c r="A264" s="136" t="s">
        <v>1309</v>
      </c>
      <c r="B264" s="135" t="str">
        <f>INDEX('Master List'!$A$3:$AW$1063,MATCH('Print List'!$A264,Statement_No,0),MATCH('Print List'!B$2,'Master List'!$A$2:$AW$2,0))</f>
        <v>BROOKSIDE LAKE COMMUNITY ASSOCIATION</v>
      </c>
      <c r="C264" s="135" t="str">
        <f>INDEX('Master List'!$A$3:$AW$1063,MATCH('Print List'!$A264,Statement_No,0),MATCH('Print List'!C$2,'Master List'!$A$2:$AW$2,0))</f>
        <v>Y</v>
      </c>
      <c r="D264" s="135">
        <f>INDEX('Master List'!$A$3:$AW$1063,MATCH('Print List'!$A264,Statement_No,0),MATCH('Print List'!D$2,'Master List'!$A$2:$AW$2,0))</f>
        <v>510.28666666666669</v>
      </c>
      <c r="E264" s="135">
        <f>INDEX('Master List'!$A$3:$AW$1063,MATCH('Print List'!$A264,Statement_No,0),MATCH('Print List'!E$2,'Master List'!$A$2:$AW$2,0))</f>
        <v>1018.576</v>
      </c>
      <c r="F264" s="135" t="str">
        <f>INDEX('Master List'!$A$3:$AW$1063,MATCH('Print List'!$A264,Statement_No,0),MATCH('Print List'!F$2,'Master List'!$A$2:$AW$2,0))</f>
        <v>Yes</v>
      </c>
      <c r="G264" s="135" t="str">
        <f>INDEX('Master List'!$A$3:$AW$1063,MATCH('Print List'!$A264,Statement_No,0),MATCH('Print List'!G$2,'Master List'!$A$2:$AW$2,0))</f>
        <v>CALAVERAS RIVER</v>
      </c>
      <c r="H264" s="135" t="str">
        <f>INDEX('Master List'!$A$3:$AW$1063,MATCH('Print List'!$A264,Statement_No,0),MATCH('Print List'!H$2,'Master List'!$A$2:$AW$2,0))</f>
        <v>San Joaquin</v>
      </c>
      <c r="I264" s="135" t="str">
        <f>INDEX('Master List'!$A$3:$AW$1063,MATCH('Print List'!$A264,Statement_No,0),MATCH('Print List'!I$2,'Master List'!$A$2:$AW$2,0))</f>
        <v>R1</v>
      </c>
      <c r="J264" s="135" t="str">
        <f>INDEX('Master List'!$A$3:$AW$1063,MATCH('Print List'!$A264,Statement_No,0),MATCH('Print List'!J$2,'Master List'!$A$2:$AW$2,0))</f>
        <v>The POU is separated from the watercourse from which the POD pulls. The water right claimant must provide proof that the riparian right has been preserved upon severance; "I believe" statements do not suffice.</v>
      </c>
      <c r="K264" s="135" t="str">
        <f>INDEX('Master List'!$A$3:$AW$1063,MATCH('Print List'!$A264,Statement_No,0),MATCH('Print List'!K$2,'Master List'!$A$2:$AW$2,0))</f>
        <v>Yes</v>
      </c>
      <c r="L264" s="135" t="str">
        <f>INDEX('Master List'!$A$3:$AW$1063,MATCH('Print List'!$A264,Statement_No,0),MATCH('Print List'!L$2,'Master List'!$A$2:$AW$2,0))</f>
        <v>N/A</v>
      </c>
      <c r="M264" s="135" t="str">
        <f>INDEX('Master List'!$A$3:$AW$1063,MATCH('Print List'!$A264,Statement_No,0),MATCH('Print List'!M$2,'Master List'!$A$2:$AW$2,0))</f>
        <v>P1</v>
      </c>
      <c r="N264" s="135" t="str">
        <f>INDEX('Master List'!$A$3:$AW$1063,MATCH('Print List'!$A264,Statement_No,0),MATCH('Print List'!N$2,'Master List'!$A$2:$AW$2,0))</f>
        <v xml:space="preserve">eWRIMS classified as riparian and pre-1914 water right.
More information needed - no documentation provided
</v>
      </c>
      <c r="O264" s="135">
        <f>INDEX('Master List'!$A$3:$AW$1063,MATCH('Print List'!$A264,Statement_No,0),MATCH('Print List'!O$2,'Master List'!$A$2:$AW$2,0))</f>
        <v>0</v>
      </c>
      <c r="P264" s="135">
        <f>INDEX('Master List'!$A$3:$AW$1063,MATCH('Print List'!$A264,Statement_No,0),MATCH('Print List'!P$2,'Master List'!$A$2:$AW$2,0))</f>
        <v>0</v>
      </c>
      <c r="Q264" s="135">
        <f>INDEX('Master List'!$A$3:$AW$1063,MATCH('Print List'!$A264,Statement_No,0),MATCH('Print List'!Q$2,'Master List'!$A$2:$AW$2,0))</f>
        <v>0</v>
      </c>
      <c r="R264" s="135">
        <f>INDEX('Master List'!$A$3:$AW$1063,MATCH('Print List'!$A264,Statement_No,0),MATCH('Print List'!R$2,'Master List'!$A$2:$AW$2,0))</f>
        <v>0</v>
      </c>
      <c r="S264" s="135">
        <f>INDEX('Master List'!$A$3:$AW$1063,MATCH('Print List'!$A264,Statement_No,0),MATCH('Print List'!S$2,'Master List'!$A$2:$AW$2,0))</f>
        <v>0</v>
      </c>
      <c r="T264" s="135" t="str">
        <f>INDEX('Master List'!$A$3:$AW$1063,MATCH('Print List'!$A264,Statement_No,0),MATCH('Print List'!T$2,'Master List'!$A$2:$AW$2,0))</f>
        <v>R1</v>
      </c>
      <c r="U264" s="135" t="str">
        <f>INDEX('Master List'!$A$3:$AW$1063,MATCH('Print List'!$A264,Statement_No,0),MATCH('Print List'!U$2,'Master List'!$A$2:$AW$2,0))</f>
        <v>P1</v>
      </c>
    </row>
    <row r="265" spans="1:21" s="16" customFormat="1" ht="30" x14ac:dyDescent="0.25">
      <c r="A265" s="135" t="s">
        <v>1321</v>
      </c>
      <c r="B265" s="135" t="str">
        <f>INDEX('Master List'!$A$3:$AW$1063,MATCH('Print List'!$A265,Statement_No,0),MATCH('Print List'!B$2,'Master List'!$A$2:$AW$2,0))</f>
        <v>BALDEV K. MUNGER</v>
      </c>
      <c r="C265" s="135" t="str">
        <f>INDEX('Master List'!$A$3:$AW$1063,MATCH('Print List'!$A265,Statement_No,0),MATCH('Print List'!C$2,'Master List'!$A$2:$AW$2,0))</f>
        <v>Y</v>
      </c>
      <c r="D265" s="135">
        <f>INDEX('Master List'!$A$3:$AW$1063,MATCH('Print List'!$A265,Statement_No,0),MATCH('Print List'!D$2,'Master List'!$A$2:$AW$2,0))</f>
        <v>1059.2833333333333</v>
      </c>
      <c r="E265" s="135">
        <f>INDEX('Master List'!$A$3:$AW$1063,MATCH('Print List'!$A265,Statement_No,0),MATCH('Print List'!E$2,'Master List'!$A$2:$AW$2,0))</f>
        <v>1167.1500000000001</v>
      </c>
      <c r="F265" s="135" t="str">
        <f>INDEX('Master List'!$A$3:$AW$1063,MATCH('Print List'!$A265,Statement_No,0),MATCH('Print List'!F$2,'Master List'!$A$2:$AW$2,0))</f>
        <v>Yes</v>
      </c>
      <c r="G265" s="135" t="str">
        <f>INDEX('Master List'!$A$3:$AW$1063,MATCH('Print List'!$A265,Statement_No,0),MATCH('Print List'!G$2,'Master List'!$A$2:$AW$2,0))</f>
        <v>Little Connection Slough</v>
      </c>
      <c r="H265" s="135" t="str">
        <f>INDEX('Master List'!$A$3:$AW$1063,MATCH('Print List'!$A265,Statement_No,0),MATCH('Print List'!H$2,'Master List'!$A$2:$AW$2,0))</f>
        <v>San Joaquin</v>
      </c>
      <c r="I265" s="135" t="str">
        <f>INDEX('Master List'!$A$3:$AW$1063,MATCH('Print List'!$A265,Statement_No,0),MATCH('Print List'!I$2,'Master List'!$A$2:$AW$2,0))</f>
        <v>R3</v>
      </c>
      <c r="J265" s="135" t="str">
        <f>INDEX('Master List'!$A$3:$AW$1063,MATCH('Print List'!$A265,Statement_No,0),MATCH('Print List'!J$2,'Master List'!$A$2:$AW$2,0))</f>
        <v xml:space="preserve">POU overlies multiple patents. All patents are riparian to Little Connection Slough. </v>
      </c>
      <c r="K265" s="135" t="str">
        <f>INDEX('Master List'!$A$3:$AW$1063,MATCH('Print List'!$A265,Statement_No,0),MATCH('Print List'!K$2,'Master List'!$A$2:$AW$2,0))</f>
        <v>Yes</v>
      </c>
      <c r="L265" s="135" t="str">
        <f>INDEX('Master List'!$A$3:$AW$1063,MATCH('Print List'!$A265,Statement_No,0),MATCH('Print List'!L$2,'Master List'!$A$2:$AW$2,0))</f>
        <v>N/A</v>
      </c>
      <c r="M265" s="135" t="str">
        <f>INDEX('Master List'!$A$3:$AW$1063,MATCH('Print List'!$A265,Statement_No,0),MATCH('Print List'!M$2,'Master List'!$A$2:$AW$2,0))</f>
        <v>P1</v>
      </c>
      <c r="N265" s="135" t="str">
        <f>INDEX('Master List'!$A$3:$AW$1063,MATCH('Print List'!$A265,Statement_No,0),MATCH('Print List'!N$2,'Master List'!$A$2:$AW$2,0))</f>
        <v>No supporting document for Pre-1914 right was submitted. Need more info.</v>
      </c>
      <c r="O265" s="135">
        <f>INDEX('Master List'!$A$3:$AW$1063,MATCH('Print List'!$A265,Statement_No,0),MATCH('Print List'!O$2,'Master List'!$A$2:$AW$2,0))</f>
        <v>0</v>
      </c>
      <c r="P265" s="135">
        <f>INDEX('Master List'!$A$3:$AW$1063,MATCH('Print List'!$A265,Statement_No,0),MATCH('Print List'!P$2,'Master List'!$A$2:$AW$2,0))</f>
        <v>0</v>
      </c>
      <c r="Q265" s="135">
        <f>INDEX('Master List'!$A$3:$AW$1063,MATCH('Print List'!$A265,Statement_No,0),MATCH('Print List'!Q$2,'Master List'!$A$2:$AW$2,0))</f>
        <v>0</v>
      </c>
      <c r="R265" s="135">
        <f>INDEX('Master List'!$A$3:$AW$1063,MATCH('Print List'!$A265,Statement_No,0),MATCH('Print List'!R$2,'Master List'!$A$2:$AW$2,0))</f>
        <v>0</v>
      </c>
      <c r="S265" s="135">
        <f>INDEX('Master List'!$A$3:$AW$1063,MATCH('Print List'!$A265,Statement_No,0),MATCH('Print List'!S$2,'Master List'!$A$2:$AW$2,0))</f>
        <v>0</v>
      </c>
      <c r="T265" s="135" t="str">
        <f>INDEX('Master List'!$A$3:$AW$1063,MATCH('Print List'!$A265,Statement_No,0),MATCH('Print List'!T$2,'Master List'!$A$2:$AW$2,0))</f>
        <v>R3</v>
      </c>
      <c r="U265" s="135" t="str">
        <f>INDEX('Master List'!$A$3:$AW$1063,MATCH('Print List'!$A265,Statement_No,0),MATCH('Print List'!U$2,'Master List'!$A$2:$AW$2,0))</f>
        <v>P1</v>
      </c>
    </row>
    <row r="266" spans="1:21" s="16" customFormat="1" ht="30" x14ac:dyDescent="0.25">
      <c r="A266" s="135" t="s">
        <v>1326</v>
      </c>
      <c r="B266" s="135" t="str">
        <f>INDEX('Master List'!$A$3:$AW$1063,MATCH('Print List'!$A266,Statement_No,0),MATCH('Print List'!B$2,'Master List'!$A$2:$AW$2,0))</f>
        <v>BALDEV K. MUNGER</v>
      </c>
      <c r="C266" s="135" t="str">
        <f>INDEX('Master List'!$A$3:$AW$1063,MATCH('Print List'!$A266,Statement_No,0),MATCH('Print List'!C$2,'Master List'!$A$2:$AW$2,0))</f>
        <v>Y</v>
      </c>
      <c r="D266" s="135">
        <f>INDEX('Master List'!$A$3:$AW$1063,MATCH('Print List'!$A266,Statement_No,0),MATCH('Print List'!D$2,'Master List'!$A$2:$AW$2,0))</f>
        <v>1059.2833333333333</v>
      </c>
      <c r="E266" s="135">
        <f>INDEX('Master List'!$A$3:$AW$1063,MATCH('Print List'!$A266,Statement_No,0),MATCH('Print List'!E$2,'Master List'!$A$2:$AW$2,0))</f>
        <v>1167.1500000000001</v>
      </c>
      <c r="F266" s="135" t="str">
        <f>INDEX('Master List'!$A$3:$AW$1063,MATCH('Print List'!$A266,Statement_No,0),MATCH('Print List'!F$2,'Master List'!$A$2:$AW$2,0))</f>
        <v>Yes</v>
      </c>
      <c r="G266" s="135" t="str">
        <f>INDEX('Master List'!$A$3:$AW$1063,MATCH('Print List'!$A266,Statement_No,0),MATCH('Print List'!G$2,'Master List'!$A$2:$AW$2,0))</f>
        <v>LITTLE CONNECTION SLOUGH</v>
      </c>
      <c r="H266" s="135" t="str">
        <f>INDEX('Master List'!$A$3:$AW$1063,MATCH('Print List'!$A266,Statement_No,0),MATCH('Print List'!H$2,'Master List'!$A$2:$AW$2,0))</f>
        <v>San Joaquin</v>
      </c>
      <c r="I266" s="135" t="str">
        <f>INDEX('Master List'!$A$3:$AW$1063,MATCH('Print List'!$A266,Statement_No,0),MATCH('Print List'!I$2,'Master List'!$A$2:$AW$2,0))</f>
        <v>R3</v>
      </c>
      <c r="J266" s="135" t="str">
        <f>INDEX('Master List'!$A$3:$AW$1063,MATCH('Print List'!$A266,Statement_No,0),MATCH('Print List'!J$2,'Master List'!$A$2:$AW$2,0))</f>
        <v xml:space="preserve">POU overlies multiple patents. All patents are riparian to Little Connection Slough. </v>
      </c>
      <c r="K266" s="135" t="str">
        <f>INDEX('Master List'!$A$3:$AW$1063,MATCH('Print List'!$A266,Statement_No,0),MATCH('Print List'!K$2,'Master List'!$A$2:$AW$2,0))</f>
        <v>Yes</v>
      </c>
      <c r="L266" s="135" t="str">
        <f>INDEX('Master List'!$A$3:$AW$1063,MATCH('Print List'!$A266,Statement_No,0),MATCH('Print List'!L$2,'Master List'!$A$2:$AW$2,0))</f>
        <v>N/A</v>
      </c>
      <c r="M266" s="135" t="str">
        <f>INDEX('Master List'!$A$3:$AW$1063,MATCH('Print List'!$A266,Statement_No,0),MATCH('Print List'!M$2,'Master List'!$A$2:$AW$2,0))</f>
        <v>P1</v>
      </c>
      <c r="N266" s="135" t="str">
        <f>INDEX('Master List'!$A$3:$AW$1063,MATCH('Print List'!$A266,Statement_No,0),MATCH('Print List'!N$2,'Master List'!$A$2:$AW$2,0))</f>
        <v>No supporting document for Pre-1914 right was submitted. Need more info.</v>
      </c>
      <c r="O266" s="135">
        <f>INDEX('Master List'!$A$3:$AW$1063,MATCH('Print List'!$A266,Statement_No,0),MATCH('Print List'!O$2,'Master List'!$A$2:$AW$2,0))</f>
        <v>0</v>
      </c>
      <c r="P266" s="135">
        <f>INDEX('Master List'!$A$3:$AW$1063,MATCH('Print List'!$A266,Statement_No,0),MATCH('Print List'!P$2,'Master List'!$A$2:$AW$2,0))</f>
        <v>0</v>
      </c>
      <c r="Q266" s="135">
        <f>INDEX('Master List'!$A$3:$AW$1063,MATCH('Print List'!$A266,Statement_No,0),MATCH('Print List'!Q$2,'Master List'!$A$2:$AW$2,0))</f>
        <v>0</v>
      </c>
      <c r="R266" s="135">
        <f>INDEX('Master List'!$A$3:$AW$1063,MATCH('Print List'!$A266,Statement_No,0),MATCH('Print List'!R$2,'Master List'!$A$2:$AW$2,0))</f>
        <v>0</v>
      </c>
      <c r="S266" s="135">
        <f>INDEX('Master List'!$A$3:$AW$1063,MATCH('Print List'!$A266,Statement_No,0),MATCH('Print List'!S$2,'Master List'!$A$2:$AW$2,0))</f>
        <v>0</v>
      </c>
      <c r="T266" s="135" t="str">
        <f>INDEX('Master List'!$A$3:$AW$1063,MATCH('Print List'!$A266,Statement_No,0),MATCH('Print List'!T$2,'Master List'!$A$2:$AW$2,0))</f>
        <v>R3</v>
      </c>
      <c r="U266" s="135" t="str">
        <f>INDEX('Master List'!$A$3:$AW$1063,MATCH('Print List'!$A266,Statement_No,0),MATCH('Print List'!U$2,'Master List'!$A$2:$AW$2,0))</f>
        <v>P1</v>
      </c>
    </row>
    <row r="267" spans="1:21" s="16" customFormat="1" ht="60" x14ac:dyDescent="0.25">
      <c r="A267" s="135" t="s">
        <v>1329</v>
      </c>
      <c r="B267" s="135" t="str">
        <f>INDEX('Master List'!$A$3:$AW$1063,MATCH('Print List'!$A267,Statement_No,0),MATCH('Print List'!B$2,'Master List'!$A$2:$AW$2,0))</f>
        <v>BROOKSIDE CLASSICS OWNER'S ASSOCIATION</v>
      </c>
      <c r="C267" s="135" t="str">
        <f>INDEX('Master List'!$A$3:$AW$1063,MATCH('Print List'!$A267,Statement_No,0),MATCH('Print List'!C$2,'Master List'!$A$2:$AW$2,0))</f>
        <v>Y</v>
      </c>
      <c r="D267" s="135">
        <f>INDEX('Master List'!$A$3:$AW$1063,MATCH('Print List'!$A267,Statement_No,0),MATCH('Print List'!D$2,'Master List'!$A$2:$AW$2,0))</f>
        <v>510.28666666666669</v>
      </c>
      <c r="E267" s="135">
        <f>INDEX('Master List'!$A$3:$AW$1063,MATCH('Print List'!$A267,Statement_No,0),MATCH('Print List'!E$2,'Master List'!$A$2:$AW$2,0))</f>
        <v>1018.576</v>
      </c>
      <c r="F267" s="135" t="str">
        <f>INDEX('Master List'!$A$3:$AW$1063,MATCH('Print List'!$A267,Statement_No,0),MATCH('Print List'!F$2,'Master List'!$A$2:$AW$2,0))</f>
        <v>Yes</v>
      </c>
      <c r="G267" s="135" t="str">
        <f>INDEX('Master List'!$A$3:$AW$1063,MATCH('Print List'!$A267,Statement_No,0),MATCH('Print List'!G$2,'Master List'!$A$2:$AW$2,0))</f>
        <v>CALAVERAS RIVER</v>
      </c>
      <c r="H267" s="135" t="str">
        <f>INDEX('Master List'!$A$3:$AW$1063,MATCH('Print List'!$A267,Statement_No,0),MATCH('Print List'!H$2,'Master List'!$A$2:$AW$2,0))</f>
        <v>San Joaquin</v>
      </c>
      <c r="I267" s="135" t="str">
        <f>INDEX('Master List'!$A$3:$AW$1063,MATCH('Print List'!$A267,Statement_No,0),MATCH('Print List'!I$2,'Master List'!$A$2:$AW$2,0))</f>
        <v>R2</v>
      </c>
      <c r="J267" s="135" t="str">
        <f>INDEX('Master List'!$A$3:$AW$1063,MATCH('Print List'!$A267,Statement_No,0),MATCH('Print List'!J$2,'Master List'!$A$2:$AW$2,0))</f>
        <v xml:space="preserve">POU is separated  entirely from the watercourse but is on a patent that is riparian to the watercourse. Riparian right may have been preserved upon severance </v>
      </c>
      <c r="K267" s="135" t="str">
        <f>INDEX('Master List'!$A$3:$AW$1063,MATCH('Print List'!$A267,Statement_No,0),MATCH('Print List'!K$2,'Master List'!$A$2:$AW$2,0))</f>
        <v>Yes</v>
      </c>
      <c r="L267" s="135" t="str">
        <f>INDEX('Master List'!$A$3:$AW$1063,MATCH('Print List'!$A267,Statement_No,0),MATCH('Print List'!L$2,'Master List'!$A$2:$AW$2,0))</f>
        <v>N/A</v>
      </c>
      <c r="M267" s="135" t="str">
        <f>INDEX('Master List'!$A$3:$AW$1063,MATCH('Print List'!$A267,Statement_No,0),MATCH('Print List'!M$2,'Master List'!$A$2:$AW$2,0))</f>
        <v>P1</v>
      </c>
      <c r="N267" s="135" t="str">
        <f>INDEX('Master List'!$A$3:$AW$1063,MATCH('Print List'!$A267,Statement_No,0),MATCH('Print List'!N$2,'Master List'!$A$2:$AW$2,0))</f>
        <v>Claimant failed to submit Pre-1914 supporting documents; and riparian right is insufficient to constitute water use</v>
      </c>
      <c r="O267" s="135">
        <f>INDEX('Master List'!$A$3:$AW$1063,MATCH('Print List'!$A267,Statement_No,0),MATCH('Print List'!O$2,'Master List'!$A$2:$AW$2,0))</f>
        <v>0</v>
      </c>
      <c r="P267" s="135">
        <f>INDEX('Master List'!$A$3:$AW$1063,MATCH('Print List'!$A267,Statement_No,0),MATCH('Print List'!P$2,'Master List'!$A$2:$AW$2,0))</f>
        <v>0</v>
      </c>
      <c r="Q267" s="135">
        <f>INDEX('Master List'!$A$3:$AW$1063,MATCH('Print List'!$A267,Statement_No,0),MATCH('Print List'!Q$2,'Master List'!$A$2:$AW$2,0))</f>
        <v>0</v>
      </c>
      <c r="R267" s="135">
        <f>INDEX('Master List'!$A$3:$AW$1063,MATCH('Print List'!$A267,Statement_No,0),MATCH('Print List'!R$2,'Master List'!$A$2:$AW$2,0))</f>
        <v>0</v>
      </c>
      <c r="S267" s="135">
        <f>INDEX('Master List'!$A$3:$AW$1063,MATCH('Print List'!$A267,Statement_No,0),MATCH('Print List'!S$2,'Master List'!$A$2:$AW$2,0))</f>
        <v>0</v>
      </c>
      <c r="T267" s="135" t="str">
        <f>INDEX('Master List'!$A$3:$AW$1063,MATCH('Print List'!$A267,Statement_No,0),MATCH('Print List'!T$2,'Master List'!$A$2:$AW$2,0))</f>
        <v>R2</v>
      </c>
      <c r="U267" s="135" t="str">
        <f>INDEX('Master List'!$A$3:$AW$1063,MATCH('Print List'!$A267,Statement_No,0),MATCH('Print List'!U$2,'Master List'!$A$2:$AW$2,0))</f>
        <v>P1</v>
      </c>
    </row>
    <row r="268" spans="1:21" s="16" customFormat="1" ht="60" x14ac:dyDescent="0.25">
      <c r="A268" s="135" t="s">
        <v>1335</v>
      </c>
      <c r="B268" s="135" t="str">
        <f>INDEX('Master List'!$A$3:$AW$1063,MATCH('Print List'!$A268,Statement_No,0),MATCH('Print List'!B$2,'Master List'!$A$2:$AW$2,0))</f>
        <v>CALIFIA, LLC</v>
      </c>
      <c r="C268" s="135" t="str">
        <f>INDEX('Master List'!$A$3:$AW$1063,MATCH('Print List'!$A268,Statement_No,0),MATCH('Print List'!C$2,'Master List'!$A$2:$AW$2,0))</f>
        <v>Y</v>
      </c>
      <c r="D268" s="135">
        <f>INDEX('Master List'!$A$3:$AW$1063,MATCH('Print List'!$A268,Statement_No,0),MATCH('Print List'!D$2,'Master List'!$A$2:$AW$2,0))</f>
        <v>1736.34</v>
      </c>
      <c r="E268" s="135">
        <f>INDEX('Master List'!$A$3:$AW$1063,MATCH('Print List'!$A268,Statement_No,0),MATCH('Print List'!E$2,'Master List'!$A$2:$AW$2,0))</f>
        <v>863.11</v>
      </c>
      <c r="F268" s="135" t="str">
        <f>INDEX('Master List'!$A$3:$AW$1063,MATCH('Print List'!$A268,Statement_No,0),MATCH('Print List'!F$2,'Master List'!$A$2:$AW$2,0))</f>
        <v>Yes</v>
      </c>
      <c r="G268" s="135" t="str">
        <f>INDEX('Master List'!$A$3:$AW$1063,MATCH('Print List'!$A268,Statement_No,0),MATCH('Print List'!G$2,'Master List'!$A$2:$AW$2,0))</f>
        <v>Old River</v>
      </c>
      <c r="H268" s="135" t="str">
        <f>INDEX('Master List'!$A$3:$AW$1063,MATCH('Print List'!$A268,Statement_No,0),MATCH('Print List'!H$2,'Master List'!$A$2:$AW$2,0))</f>
        <v>San Joaquin</v>
      </c>
      <c r="I268" s="135" t="str">
        <f>INDEX('Master List'!$A$3:$AW$1063,MATCH('Print List'!$A268,Statement_No,0),MATCH('Print List'!I$2,'Master List'!$A$2:$AW$2,0))</f>
        <v>R2</v>
      </c>
      <c r="J268" s="135" t="str">
        <f>INDEX('Master List'!$A$3:$AW$1063,MATCH('Print List'!$A268,Statement_No,0),MATCH('Print List'!J$2,'Master List'!$A$2:$AW$2,0))</f>
        <v xml:space="preserve">POD is on Old River, and the POU is located on a riparian patent. However there are multiple separations from the watercourse and the right could have been severed with those separations </v>
      </c>
      <c r="K268" s="135" t="str">
        <f>INDEX('Master List'!$A$3:$AW$1063,MATCH('Print List'!$A268,Statement_No,0),MATCH('Print List'!K$2,'Master List'!$A$2:$AW$2,0))</f>
        <v>YES</v>
      </c>
      <c r="L268" s="135" t="str">
        <f>INDEX('Master List'!$A$3:$AW$1063,MATCH('Print List'!$A268,Statement_No,0),MATCH('Print List'!L$2,'Master List'!$A$2:$AW$2,0))</f>
        <v>N/A</v>
      </c>
      <c r="M268" s="135" t="str">
        <f>INDEX('Master List'!$A$3:$AW$1063,MATCH('Print List'!$A268,Statement_No,0),MATCH('Print List'!M$2,'Master List'!$A$2:$AW$2,0))</f>
        <v>P2</v>
      </c>
      <c r="N268" s="135" t="str">
        <f>INDEX('Master List'!$A$3:$AW$1063,MATCH('Print List'!$A268,Statement_No,0),MATCH('Print List'!N$2,'Master List'!$A$2:$AW$2,0))</f>
        <v>Claimant failed to submit property proof of continuous diversion</v>
      </c>
      <c r="O268" s="135">
        <f>INDEX('Master List'!$A$3:$AW$1063,MATCH('Print List'!$A268,Statement_No,0),MATCH('Print List'!O$2,'Master List'!$A$2:$AW$2,0))</f>
        <v>0</v>
      </c>
      <c r="P268" s="135">
        <f>INDEX('Master List'!$A$3:$AW$1063,MATCH('Print List'!$A268,Statement_No,0),MATCH('Print List'!P$2,'Master List'!$A$2:$AW$2,0))</f>
        <v>0</v>
      </c>
      <c r="Q268" s="135">
        <f>INDEX('Master List'!$A$3:$AW$1063,MATCH('Print List'!$A268,Statement_No,0),MATCH('Print List'!Q$2,'Master List'!$A$2:$AW$2,0))</f>
        <v>0</v>
      </c>
      <c r="R268" s="135">
        <f>INDEX('Master List'!$A$3:$AW$1063,MATCH('Print List'!$A268,Statement_No,0),MATCH('Print List'!R$2,'Master List'!$A$2:$AW$2,0))</f>
        <v>0</v>
      </c>
      <c r="S268" s="135">
        <f>INDEX('Master List'!$A$3:$AW$1063,MATCH('Print List'!$A268,Statement_No,0),MATCH('Print List'!S$2,'Master List'!$A$2:$AW$2,0))</f>
        <v>0</v>
      </c>
      <c r="T268" s="135" t="str">
        <f>INDEX('Master List'!$A$3:$AW$1063,MATCH('Print List'!$A268,Statement_No,0),MATCH('Print List'!T$2,'Master List'!$A$2:$AW$2,0))</f>
        <v>R2</v>
      </c>
      <c r="U268" s="135" t="str">
        <f>INDEX('Master List'!$A$3:$AW$1063,MATCH('Print List'!$A268,Statement_No,0),MATCH('Print List'!U$2,'Master List'!$A$2:$AW$2,0))</f>
        <v>P2</v>
      </c>
    </row>
    <row r="269" spans="1:21" s="16" customFormat="1" x14ac:dyDescent="0.25">
      <c r="A269" s="135" t="s">
        <v>1344</v>
      </c>
      <c r="B269" s="135" t="str">
        <f>INDEX('Master List'!$A$3:$AW$1063,MATCH('Print List'!$A269,Statement_No,0),MATCH('Print List'!B$2,'Master List'!$A$2:$AW$2,0))</f>
        <v>CALIFIA, LLC</v>
      </c>
      <c r="C269" s="135" t="str">
        <f>INDEX('Master List'!$A$3:$AW$1063,MATCH('Print List'!$A269,Statement_No,0),MATCH('Print List'!C$2,'Master List'!$A$2:$AW$2,0))</f>
        <v>Y</v>
      </c>
      <c r="D269" s="135">
        <f>INDEX('Master List'!$A$3:$AW$1063,MATCH('Print List'!$A269,Statement_No,0),MATCH('Print List'!D$2,'Master List'!$A$2:$AW$2,0))</f>
        <v>1960.6899999999998</v>
      </c>
      <c r="E269" s="135">
        <f>INDEX('Master List'!$A$3:$AW$1063,MATCH('Print List'!$A269,Statement_No,0),MATCH('Print List'!E$2,'Master List'!$A$2:$AW$2,0))</f>
        <v>1242.57</v>
      </c>
      <c r="F269" s="135" t="str">
        <f>INDEX('Master List'!$A$3:$AW$1063,MATCH('Print List'!$A269,Statement_No,0),MATCH('Print List'!F$2,'Master List'!$A$2:$AW$2,0))</f>
        <v>Yes</v>
      </c>
      <c r="G269" s="135" t="str">
        <f>INDEX('Master List'!$A$3:$AW$1063,MATCH('Print List'!$A269,Statement_No,0),MATCH('Print List'!G$2,'Master List'!$A$2:$AW$2,0))</f>
        <v>Old River</v>
      </c>
      <c r="H269" s="135" t="str">
        <f>INDEX('Master List'!$A$3:$AW$1063,MATCH('Print List'!$A269,Statement_No,0),MATCH('Print List'!H$2,'Master List'!$A$2:$AW$2,0))</f>
        <v>San Joaquin</v>
      </c>
      <c r="I269" s="135" t="str">
        <f>INDEX('Master List'!$A$3:$AW$1063,MATCH('Print List'!$A269,Statement_No,0),MATCH('Print List'!I$2,'Master List'!$A$2:$AW$2,0))</f>
        <v>R3</v>
      </c>
      <c r="J269" s="135" t="str">
        <f>INDEX('Master List'!$A$3:$AW$1063,MATCH('Print List'!$A269,Statement_No,0),MATCH('Print List'!J$2,'Master List'!$A$2:$AW$2,0))</f>
        <v>POU/PODs are on Riparian Patents</v>
      </c>
      <c r="K269" s="135" t="str">
        <f>INDEX('Master List'!$A$3:$AW$1063,MATCH('Print List'!$A269,Statement_No,0),MATCH('Print List'!K$2,'Master List'!$A$2:$AW$2,0))</f>
        <v>No</v>
      </c>
      <c r="L269" s="135" t="str">
        <f>INDEX('Master List'!$A$3:$AW$1063,MATCH('Print List'!$A269,Statement_No,0),MATCH('Print List'!L$2,'Master List'!$A$2:$AW$2,0))</f>
        <v>N/A</v>
      </c>
      <c r="M269" s="135" t="str">
        <f>INDEX('Master List'!$A$3:$AW$1063,MATCH('Print List'!$A269,Statement_No,0),MATCH('Print List'!M$2,'Master List'!$A$2:$AW$2,0))</f>
        <v>N/A</v>
      </c>
      <c r="N269" s="135" t="str">
        <f>INDEX('Master List'!$A$3:$AW$1063,MATCH('Print List'!$A269,Statement_No,0),MATCH('Print List'!N$2,'Master List'!$A$2:$AW$2,0))</f>
        <v>N/A</v>
      </c>
      <c r="O269" s="135">
        <f>INDEX('Master List'!$A$3:$AW$1063,MATCH('Print List'!$A269,Statement_No,0),MATCH('Print List'!O$2,'Master List'!$A$2:$AW$2,0))</f>
        <v>0</v>
      </c>
      <c r="P269" s="135">
        <f>INDEX('Master List'!$A$3:$AW$1063,MATCH('Print List'!$A269,Statement_No,0),MATCH('Print List'!P$2,'Master List'!$A$2:$AW$2,0))</f>
        <v>0</v>
      </c>
      <c r="Q269" s="135">
        <f>INDEX('Master List'!$A$3:$AW$1063,MATCH('Print List'!$A269,Statement_No,0),MATCH('Print List'!Q$2,'Master List'!$A$2:$AW$2,0))</f>
        <v>0</v>
      </c>
      <c r="R269" s="135">
        <f>INDEX('Master List'!$A$3:$AW$1063,MATCH('Print List'!$A269,Statement_No,0),MATCH('Print List'!R$2,'Master List'!$A$2:$AW$2,0))</f>
        <v>0</v>
      </c>
      <c r="S269" s="135">
        <f>INDEX('Master List'!$A$3:$AW$1063,MATCH('Print List'!$A269,Statement_No,0),MATCH('Print List'!S$2,'Master List'!$A$2:$AW$2,0))</f>
        <v>0</v>
      </c>
      <c r="T269" s="135" t="str">
        <f>INDEX('Master List'!$A$3:$AW$1063,MATCH('Print List'!$A269,Statement_No,0),MATCH('Print List'!T$2,'Master List'!$A$2:$AW$2,0))</f>
        <v>R3</v>
      </c>
      <c r="U269" s="135" t="str">
        <f>INDEX('Master List'!$A$3:$AW$1063,MATCH('Print List'!$A269,Statement_No,0),MATCH('Print List'!U$2,'Master List'!$A$2:$AW$2,0))</f>
        <v>N/A</v>
      </c>
    </row>
    <row r="270" spans="1:21" s="16" customFormat="1" x14ac:dyDescent="0.25">
      <c r="A270" s="135" t="s">
        <v>1347</v>
      </c>
      <c r="B270" s="135" t="str">
        <f>INDEX('Master List'!$A$3:$AW$1063,MATCH('Print List'!$A270,Statement_No,0),MATCH('Print List'!B$2,'Master List'!$A$2:$AW$2,0))</f>
        <v>CALIFIA, LLC</v>
      </c>
      <c r="C270" s="135" t="str">
        <f>INDEX('Master List'!$A$3:$AW$1063,MATCH('Print List'!$A270,Statement_No,0),MATCH('Print List'!C$2,'Master List'!$A$2:$AW$2,0))</f>
        <v>Y</v>
      </c>
      <c r="D270" s="135">
        <f>INDEX('Master List'!$A$3:$AW$1063,MATCH('Print List'!$A270,Statement_No,0),MATCH('Print List'!D$2,'Master List'!$A$2:$AW$2,0))</f>
        <v>587.14333333333332</v>
      </c>
      <c r="E270" s="135">
        <f>INDEX('Master List'!$A$3:$AW$1063,MATCH('Print List'!$A270,Statement_No,0),MATCH('Print List'!E$2,'Master List'!$A$2:$AW$2,0))</f>
        <v>213.39</v>
      </c>
      <c r="F270" s="135" t="str">
        <f>INDEX('Master List'!$A$3:$AW$1063,MATCH('Print List'!$A270,Statement_No,0),MATCH('Print List'!F$2,'Master List'!$A$2:$AW$2,0))</f>
        <v>Yes</v>
      </c>
      <c r="G270" s="135" t="str">
        <f>INDEX('Master List'!$A$3:$AW$1063,MATCH('Print List'!$A270,Statement_No,0),MATCH('Print List'!G$2,'Master List'!$A$2:$AW$2,0))</f>
        <v>Paradise Cut</v>
      </c>
      <c r="H270" s="135" t="str">
        <f>INDEX('Master List'!$A$3:$AW$1063,MATCH('Print List'!$A270,Statement_No,0),MATCH('Print List'!H$2,'Master List'!$A$2:$AW$2,0))</f>
        <v>San Joaquin</v>
      </c>
      <c r="I270" s="135" t="str">
        <f>INDEX('Master List'!$A$3:$AW$1063,MATCH('Print List'!$A270,Statement_No,0),MATCH('Print List'!I$2,'Master List'!$A$2:$AW$2,0))</f>
        <v>R3</v>
      </c>
      <c r="J270" s="135" t="str">
        <f>INDEX('Master List'!$A$3:$AW$1063,MATCH('Print List'!$A270,Statement_No,0),MATCH('Print List'!J$2,'Master List'!$A$2:$AW$2,0))</f>
        <v>POU/PODs are on Riparian Patents</v>
      </c>
      <c r="K270" s="135" t="str">
        <f>INDEX('Master List'!$A$3:$AW$1063,MATCH('Print List'!$A270,Statement_No,0),MATCH('Print List'!K$2,'Master List'!$A$2:$AW$2,0))</f>
        <v>No</v>
      </c>
      <c r="L270" s="135" t="str">
        <f>INDEX('Master List'!$A$3:$AW$1063,MATCH('Print List'!$A270,Statement_No,0),MATCH('Print List'!L$2,'Master List'!$A$2:$AW$2,0))</f>
        <v>N/A</v>
      </c>
      <c r="M270" s="135" t="str">
        <f>INDEX('Master List'!$A$3:$AW$1063,MATCH('Print List'!$A270,Statement_No,0),MATCH('Print List'!M$2,'Master List'!$A$2:$AW$2,0))</f>
        <v>N/A</v>
      </c>
      <c r="N270" s="135" t="str">
        <f>INDEX('Master List'!$A$3:$AW$1063,MATCH('Print List'!$A270,Statement_No,0),MATCH('Print List'!N$2,'Master List'!$A$2:$AW$2,0))</f>
        <v>N/A</v>
      </c>
      <c r="O270" s="135">
        <f>INDEX('Master List'!$A$3:$AW$1063,MATCH('Print List'!$A270,Statement_No,0),MATCH('Print List'!O$2,'Master List'!$A$2:$AW$2,0))</f>
        <v>0</v>
      </c>
      <c r="P270" s="135">
        <f>INDEX('Master List'!$A$3:$AW$1063,MATCH('Print List'!$A270,Statement_No,0),MATCH('Print List'!P$2,'Master List'!$A$2:$AW$2,0))</f>
        <v>0</v>
      </c>
      <c r="Q270" s="135">
        <f>INDEX('Master List'!$A$3:$AW$1063,MATCH('Print List'!$A270,Statement_No,0),MATCH('Print List'!Q$2,'Master List'!$A$2:$AW$2,0))</f>
        <v>0</v>
      </c>
      <c r="R270" s="135">
        <f>INDEX('Master List'!$A$3:$AW$1063,MATCH('Print List'!$A270,Statement_No,0),MATCH('Print List'!R$2,'Master List'!$A$2:$AW$2,0))</f>
        <v>0</v>
      </c>
      <c r="S270" s="135">
        <f>INDEX('Master List'!$A$3:$AW$1063,MATCH('Print List'!$A270,Statement_No,0),MATCH('Print List'!S$2,'Master List'!$A$2:$AW$2,0))</f>
        <v>0</v>
      </c>
      <c r="T270" s="135" t="str">
        <f>INDEX('Master List'!$A$3:$AW$1063,MATCH('Print List'!$A270,Statement_No,0),MATCH('Print List'!T$2,'Master List'!$A$2:$AW$2,0))</f>
        <v>R3</v>
      </c>
      <c r="U270" s="135" t="str">
        <f>INDEX('Master List'!$A$3:$AW$1063,MATCH('Print List'!$A270,Statement_No,0),MATCH('Print List'!U$2,'Master List'!$A$2:$AW$2,0))</f>
        <v>N/A</v>
      </c>
    </row>
    <row r="271" spans="1:21" s="16" customFormat="1" x14ac:dyDescent="0.25">
      <c r="A271" s="135" t="s">
        <v>1351</v>
      </c>
      <c r="B271" s="135" t="str">
        <f>INDEX('Master List'!$A$3:$AW$1063,MATCH('Print List'!$A271,Statement_No,0),MATCH('Print List'!B$2,'Master List'!$A$2:$AW$2,0))</f>
        <v>CALIFIA, LLC</v>
      </c>
      <c r="C271" s="135" t="str">
        <f>INDEX('Master List'!$A$3:$AW$1063,MATCH('Print List'!$A271,Statement_No,0),MATCH('Print List'!C$2,'Master List'!$A$2:$AW$2,0))</f>
        <v>Y</v>
      </c>
      <c r="D271" s="135">
        <f>INDEX('Master List'!$A$3:$AW$1063,MATCH('Print List'!$A271,Statement_No,0),MATCH('Print List'!D$2,'Master List'!$A$2:$AW$2,0))</f>
        <v>490.56666666666661</v>
      </c>
      <c r="E271" s="135">
        <f>INDEX('Master List'!$A$3:$AW$1063,MATCH('Print List'!$A271,Statement_No,0),MATCH('Print List'!E$2,'Master List'!$A$2:$AW$2,0))</f>
        <v>27.22</v>
      </c>
      <c r="F271" s="135" t="str">
        <f>INDEX('Master List'!$A$3:$AW$1063,MATCH('Print List'!$A271,Statement_No,0),MATCH('Print List'!F$2,'Master List'!$A$2:$AW$2,0))</f>
        <v>Yes</v>
      </c>
      <c r="G271" s="135" t="str">
        <f>INDEX('Master List'!$A$3:$AW$1063,MATCH('Print List'!$A271,Statement_No,0),MATCH('Print List'!G$2,'Master List'!$A$2:$AW$2,0))</f>
        <v>Old River</v>
      </c>
      <c r="H271" s="135" t="str">
        <f>INDEX('Master List'!$A$3:$AW$1063,MATCH('Print List'!$A271,Statement_No,0),MATCH('Print List'!H$2,'Master List'!$A$2:$AW$2,0))</f>
        <v>San Joaquin</v>
      </c>
      <c r="I271" s="135" t="str">
        <f>INDEX('Master List'!$A$3:$AW$1063,MATCH('Print List'!$A271,Statement_No,0),MATCH('Print List'!I$2,'Master List'!$A$2:$AW$2,0))</f>
        <v>R3</v>
      </c>
      <c r="J271" s="135" t="str">
        <f>INDEX('Master List'!$A$3:$AW$1063,MATCH('Print List'!$A271,Statement_No,0),MATCH('Print List'!J$2,'Master List'!$A$2:$AW$2,0))</f>
        <v>POU/PODs are on Riparian Patents</v>
      </c>
      <c r="K271" s="135" t="str">
        <f>INDEX('Master List'!$A$3:$AW$1063,MATCH('Print List'!$A271,Statement_No,0),MATCH('Print List'!K$2,'Master List'!$A$2:$AW$2,0))</f>
        <v>No</v>
      </c>
      <c r="L271" s="135" t="str">
        <f>INDEX('Master List'!$A$3:$AW$1063,MATCH('Print List'!$A271,Statement_No,0),MATCH('Print List'!L$2,'Master List'!$A$2:$AW$2,0))</f>
        <v>N/A</v>
      </c>
      <c r="M271" s="135" t="str">
        <f>INDEX('Master List'!$A$3:$AW$1063,MATCH('Print List'!$A271,Statement_No,0),MATCH('Print List'!M$2,'Master List'!$A$2:$AW$2,0))</f>
        <v>N/A</v>
      </c>
      <c r="N271" s="135" t="str">
        <f>INDEX('Master List'!$A$3:$AW$1063,MATCH('Print List'!$A271,Statement_No,0),MATCH('Print List'!N$2,'Master List'!$A$2:$AW$2,0))</f>
        <v>N/A</v>
      </c>
      <c r="O271" s="135">
        <f>INDEX('Master List'!$A$3:$AW$1063,MATCH('Print List'!$A271,Statement_No,0),MATCH('Print List'!O$2,'Master List'!$A$2:$AW$2,0))</f>
        <v>0</v>
      </c>
      <c r="P271" s="135">
        <f>INDEX('Master List'!$A$3:$AW$1063,MATCH('Print List'!$A271,Statement_No,0),MATCH('Print List'!P$2,'Master List'!$A$2:$AW$2,0))</f>
        <v>0</v>
      </c>
      <c r="Q271" s="135">
        <f>INDEX('Master List'!$A$3:$AW$1063,MATCH('Print List'!$A271,Statement_No,0),MATCH('Print List'!Q$2,'Master List'!$A$2:$AW$2,0))</f>
        <v>0</v>
      </c>
      <c r="R271" s="135">
        <f>INDEX('Master List'!$A$3:$AW$1063,MATCH('Print List'!$A271,Statement_No,0),MATCH('Print List'!R$2,'Master List'!$A$2:$AW$2,0))</f>
        <v>0</v>
      </c>
      <c r="S271" s="135">
        <f>INDEX('Master List'!$A$3:$AW$1063,MATCH('Print List'!$A271,Statement_No,0),MATCH('Print List'!S$2,'Master List'!$A$2:$AW$2,0))</f>
        <v>0</v>
      </c>
      <c r="T271" s="135" t="str">
        <f>INDEX('Master List'!$A$3:$AW$1063,MATCH('Print List'!$A271,Statement_No,0),MATCH('Print List'!T$2,'Master List'!$A$2:$AW$2,0))</f>
        <v>R3</v>
      </c>
      <c r="U271" s="135" t="str">
        <f>INDEX('Master List'!$A$3:$AW$1063,MATCH('Print List'!$A271,Statement_No,0),MATCH('Print List'!U$2,'Master List'!$A$2:$AW$2,0))</f>
        <v>N/A</v>
      </c>
    </row>
    <row r="272" spans="1:21" s="16" customFormat="1" ht="45" x14ac:dyDescent="0.25">
      <c r="A272" s="135" t="s">
        <v>1353</v>
      </c>
      <c r="B272" s="135" t="str">
        <f>INDEX('Master List'!$A$3:$AW$1063,MATCH('Print List'!$A272,Statement_No,0),MATCH('Print List'!B$2,'Master List'!$A$2:$AW$2,0))</f>
        <v>CALIFIA, LLC</v>
      </c>
      <c r="C272" s="135" t="str">
        <f>INDEX('Master List'!$A$3:$AW$1063,MATCH('Print List'!$A272,Statement_No,0),MATCH('Print List'!C$2,'Master List'!$A$2:$AW$2,0))</f>
        <v>Y</v>
      </c>
      <c r="D272" s="135">
        <f>INDEX('Master List'!$A$3:$AW$1063,MATCH('Print List'!$A272,Statement_No,0),MATCH('Print List'!D$2,'Master List'!$A$2:$AW$2,0))</f>
        <v>434.5066666666666</v>
      </c>
      <c r="E272" s="135">
        <f>INDEX('Master List'!$A$3:$AW$1063,MATCH('Print List'!$A272,Statement_No,0),MATCH('Print List'!E$2,'Master List'!$A$2:$AW$2,0))</f>
        <v>127.13</v>
      </c>
      <c r="F272" s="135" t="str">
        <f>INDEX('Master List'!$A$3:$AW$1063,MATCH('Print List'!$A272,Statement_No,0),MATCH('Print List'!F$2,'Master List'!$A$2:$AW$2,0))</f>
        <v>Yes</v>
      </c>
      <c r="G272" s="135" t="str">
        <f>INDEX('Master List'!$A$3:$AW$1063,MATCH('Print List'!$A272,Statement_No,0),MATCH('Print List'!G$2,'Master List'!$A$2:$AW$2,0))</f>
        <v>Paradise Cut</v>
      </c>
      <c r="H272" s="135" t="str">
        <f>INDEX('Master List'!$A$3:$AW$1063,MATCH('Print List'!$A272,Statement_No,0),MATCH('Print List'!H$2,'Master List'!$A$2:$AW$2,0))</f>
        <v>San Joaquin</v>
      </c>
      <c r="I272" s="135" t="str">
        <f>INDEX('Master List'!$A$3:$AW$1063,MATCH('Print List'!$A272,Statement_No,0),MATCH('Print List'!I$2,'Master List'!$A$2:$AW$2,0))</f>
        <v>R3</v>
      </c>
      <c r="J272" s="135" t="str">
        <f>INDEX('Master List'!$A$3:$AW$1063,MATCH('Print List'!$A272,Statement_No,0),MATCH('Print List'!J$2,'Master List'!$A$2:$AW$2,0))</f>
        <v xml:space="preserve">POD  is on Old River and POU is located on one parcel entirely covered by a riparian patent </v>
      </c>
      <c r="K272" s="135" t="str">
        <f>INDEX('Master List'!$A$3:$AW$1063,MATCH('Print List'!$A272,Statement_No,0),MATCH('Print List'!K$2,'Master List'!$A$2:$AW$2,0))</f>
        <v>YES</v>
      </c>
      <c r="L272" s="135" t="str">
        <f>INDEX('Master List'!$A$3:$AW$1063,MATCH('Print List'!$A272,Statement_No,0),MATCH('Print List'!L$2,'Master List'!$A$2:$AW$2,0))</f>
        <v>N/A</v>
      </c>
      <c r="M272" s="135" t="str">
        <f>INDEX('Master List'!$A$3:$AW$1063,MATCH('Print List'!$A272,Statement_No,0),MATCH('Print List'!M$2,'Master List'!$A$2:$AW$2,0))</f>
        <v>P3</v>
      </c>
      <c r="N272" s="135" t="str">
        <f>INDEX('Master List'!$A$3:$AW$1063,MATCH('Print List'!$A272,Statement_No,0),MATCH('Print List'!N$2,'Master List'!$A$2:$AW$2,0))</f>
        <v>Claimant failed to submit proof of continuous use,  however, riparian right is sufficient to constitute water use</v>
      </c>
      <c r="O272" s="135">
        <f>INDEX('Master List'!$A$3:$AW$1063,MATCH('Print List'!$A272,Statement_No,0),MATCH('Print List'!O$2,'Master List'!$A$2:$AW$2,0))</f>
        <v>0</v>
      </c>
      <c r="P272" s="135">
        <f>INDEX('Master List'!$A$3:$AW$1063,MATCH('Print List'!$A272,Statement_No,0),MATCH('Print List'!P$2,'Master List'!$A$2:$AW$2,0))</f>
        <v>0</v>
      </c>
      <c r="Q272" s="135">
        <f>INDEX('Master List'!$A$3:$AW$1063,MATCH('Print List'!$A272,Statement_No,0),MATCH('Print List'!Q$2,'Master List'!$A$2:$AW$2,0))</f>
        <v>0</v>
      </c>
      <c r="R272" s="135">
        <f>INDEX('Master List'!$A$3:$AW$1063,MATCH('Print List'!$A272,Statement_No,0),MATCH('Print List'!R$2,'Master List'!$A$2:$AW$2,0))</f>
        <v>0</v>
      </c>
      <c r="S272" s="135">
        <f>INDEX('Master List'!$A$3:$AW$1063,MATCH('Print List'!$A272,Statement_No,0),MATCH('Print List'!S$2,'Master List'!$A$2:$AW$2,0))</f>
        <v>0</v>
      </c>
      <c r="T272" s="135" t="str">
        <f>INDEX('Master List'!$A$3:$AW$1063,MATCH('Print List'!$A272,Statement_No,0),MATCH('Print List'!T$2,'Master List'!$A$2:$AW$2,0))</f>
        <v>R3</v>
      </c>
      <c r="U272" s="135" t="str">
        <f>INDEX('Master List'!$A$3:$AW$1063,MATCH('Print List'!$A272,Statement_No,0),MATCH('Print List'!U$2,'Master List'!$A$2:$AW$2,0))</f>
        <v>P3</v>
      </c>
    </row>
    <row r="273" spans="1:21" s="16" customFormat="1" ht="45" x14ac:dyDescent="0.25">
      <c r="A273" s="135" t="s">
        <v>1357</v>
      </c>
      <c r="B273" s="135" t="str">
        <f>INDEX('Master List'!$A$3:$AW$1063,MATCH('Print List'!$A273,Statement_No,0),MATCH('Print List'!B$2,'Master List'!$A$2:$AW$2,0))</f>
        <v>CALIFIA, LLC</v>
      </c>
      <c r="C273" s="135" t="str">
        <f>INDEX('Master List'!$A$3:$AW$1063,MATCH('Print List'!$A273,Statement_No,0),MATCH('Print List'!C$2,'Master List'!$A$2:$AW$2,0))</f>
        <v>Y</v>
      </c>
      <c r="D273" s="135">
        <f>INDEX('Master List'!$A$3:$AW$1063,MATCH('Print List'!$A273,Statement_No,0),MATCH('Print List'!D$2,'Master List'!$A$2:$AW$2,0))</f>
        <v>490.56666666666661</v>
      </c>
      <c r="E273" s="135">
        <f>INDEX('Master List'!$A$3:$AW$1063,MATCH('Print List'!$A273,Statement_No,0),MATCH('Print List'!E$2,'Master List'!$A$2:$AW$2,0))</f>
        <v>127.13</v>
      </c>
      <c r="F273" s="135" t="str">
        <f>INDEX('Master List'!$A$3:$AW$1063,MATCH('Print List'!$A273,Statement_No,0),MATCH('Print List'!F$2,'Master List'!$A$2:$AW$2,0))</f>
        <v>Yes</v>
      </c>
      <c r="G273" s="135" t="str">
        <f>INDEX('Master List'!$A$3:$AW$1063,MATCH('Print List'!$A273,Statement_No,0),MATCH('Print List'!G$2,'Master List'!$A$2:$AW$2,0))</f>
        <v>Paradise Cut</v>
      </c>
      <c r="H273" s="135" t="str">
        <f>INDEX('Master List'!$A$3:$AW$1063,MATCH('Print List'!$A273,Statement_No,0),MATCH('Print List'!H$2,'Master List'!$A$2:$AW$2,0))</f>
        <v>San Joaquin</v>
      </c>
      <c r="I273" s="135" t="str">
        <f>INDEX('Master List'!$A$3:$AW$1063,MATCH('Print List'!$A273,Statement_No,0),MATCH('Print List'!I$2,'Master List'!$A$2:$AW$2,0))</f>
        <v>R3</v>
      </c>
      <c r="J273" s="135" t="str">
        <f>INDEX('Master List'!$A$3:$AW$1063,MATCH('Print List'!$A273,Statement_No,0),MATCH('Print List'!J$2,'Master List'!$A$2:$AW$2,0))</f>
        <v>POD is on paradise cut, there are no separations from the watercourse and the POU is covered by a patent riparian to the watercourse</v>
      </c>
      <c r="K273" s="135" t="str">
        <f>INDEX('Master List'!$A$3:$AW$1063,MATCH('Print List'!$A273,Statement_No,0),MATCH('Print List'!K$2,'Master List'!$A$2:$AW$2,0))</f>
        <v>YES</v>
      </c>
      <c r="L273" s="135" t="str">
        <f>INDEX('Master List'!$A$3:$AW$1063,MATCH('Print List'!$A273,Statement_No,0),MATCH('Print List'!L$2,'Master List'!$A$2:$AW$2,0))</f>
        <v>N/A</v>
      </c>
      <c r="M273" s="135" t="str">
        <f>INDEX('Master List'!$A$3:$AW$1063,MATCH('Print List'!$A273,Statement_No,0),MATCH('Print List'!M$2,'Master List'!$A$2:$AW$2,0))</f>
        <v>P3</v>
      </c>
      <c r="N273" s="135" t="str">
        <f>INDEX('Master List'!$A$3:$AW$1063,MATCH('Print List'!$A273,Statement_No,0),MATCH('Print List'!N$2,'Master List'!$A$2:$AW$2,0))</f>
        <v>Claimant failed to submit proof of continuous use,  however, riparian right is sufficient to constitute water use</v>
      </c>
      <c r="O273" s="135">
        <f>INDEX('Master List'!$A$3:$AW$1063,MATCH('Print List'!$A273,Statement_No,0),MATCH('Print List'!O$2,'Master List'!$A$2:$AW$2,0))</f>
        <v>0</v>
      </c>
      <c r="P273" s="135">
        <f>INDEX('Master List'!$A$3:$AW$1063,MATCH('Print List'!$A273,Statement_No,0),MATCH('Print List'!P$2,'Master List'!$A$2:$AW$2,0))</f>
        <v>0</v>
      </c>
      <c r="Q273" s="135">
        <f>INDEX('Master List'!$A$3:$AW$1063,MATCH('Print List'!$A273,Statement_No,0),MATCH('Print List'!Q$2,'Master List'!$A$2:$AW$2,0))</f>
        <v>0</v>
      </c>
      <c r="R273" s="135">
        <f>INDEX('Master List'!$A$3:$AW$1063,MATCH('Print List'!$A273,Statement_No,0),MATCH('Print List'!R$2,'Master List'!$A$2:$AW$2,0))</f>
        <v>0</v>
      </c>
      <c r="S273" s="135">
        <f>INDEX('Master List'!$A$3:$AW$1063,MATCH('Print List'!$A273,Statement_No,0),MATCH('Print List'!S$2,'Master List'!$A$2:$AW$2,0))</f>
        <v>0</v>
      </c>
      <c r="T273" s="135" t="str">
        <f>INDEX('Master List'!$A$3:$AW$1063,MATCH('Print List'!$A273,Statement_No,0),MATCH('Print List'!T$2,'Master List'!$A$2:$AW$2,0))</f>
        <v>R3</v>
      </c>
      <c r="U273" s="135" t="str">
        <f>INDEX('Master List'!$A$3:$AW$1063,MATCH('Print List'!$A273,Statement_No,0),MATCH('Print List'!U$2,'Master List'!$A$2:$AW$2,0))</f>
        <v>P3</v>
      </c>
    </row>
    <row r="274" spans="1:21" s="16" customFormat="1" ht="45" x14ac:dyDescent="0.25">
      <c r="A274" s="135" t="s">
        <v>1360</v>
      </c>
      <c r="B274" s="135" t="str">
        <f>INDEX('Master List'!$A$3:$AW$1063,MATCH('Print List'!$A274,Statement_No,0),MATCH('Print List'!B$2,'Master List'!$A$2:$AW$2,0))</f>
        <v>CALIFIA, LLC</v>
      </c>
      <c r="C274" s="135" t="str">
        <f>INDEX('Master List'!$A$3:$AW$1063,MATCH('Print List'!$A274,Statement_No,0),MATCH('Print List'!C$2,'Master List'!$A$2:$AW$2,0))</f>
        <v>Y</v>
      </c>
      <c r="D274" s="135">
        <f>INDEX('Master List'!$A$3:$AW$1063,MATCH('Print List'!$A274,Statement_No,0),MATCH('Print List'!D$2,'Master List'!$A$2:$AW$2,0))</f>
        <v>592.89666666666676</v>
      </c>
      <c r="E274" s="135">
        <f>INDEX('Master List'!$A$3:$AW$1063,MATCH('Print List'!$A274,Statement_No,0),MATCH('Print List'!E$2,'Master List'!$A$2:$AW$2,0))</f>
        <v>225.05</v>
      </c>
      <c r="F274" s="135" t="str">
        <f>INDEX('Master List'!$A$3:$AW$1063,MATCH('Print List'!$A274,Statement_No,0),MATCH('Print List'!F$2,'Master List'!$A$2:$AW$2,0))</f>
        <v>Yes</v>
      </c>
      <c r="G274" s="135" t="str">
        <f>INDEX('Master List'!$A$3:$AW$1063,MATCH('Print List'!$A274,Statement_No,0),MATCH('Print List'!G$2,'Master List'!$A$2:$AW$2,0))</f>
        <v>Paradise Cut</v>
      </c>
      <c r="H274" s="135" t="str">
        <f>INDEX('Master List'!$A$3:$AW$1063,MATCH('Print List'!$A274,Statement_No,0),MATCH('Print List'!H$2,'Master List'!$A$2:$AW$2,0))</f>
        <v>San Joaquin</v>
      </c>
      <c r="I274" s="135" t="str">
        <f>INDEX('Master List'!$A$3:$AW$1063,MATCH('Print List'!$A274,Statement_No,0),MATCH('Print List'!I$2,'Master List'!$A$2:$AW$2,0))</f>
        <v>R3</v>
      </c>
      <c r="J274" s="135" t="str">
        <f>INDEX('Master List'!$A$3:$AW$1063,MATCH('Print List'!$A274,Statement_No,0),MATCH('Print List'!J$2,'Master List'!$A$2:$AW$2,0))</f>
        <v>POD is on paradise cut, there are no separations from the watercourse and the POU is covered by a patent riparian to the watercourse</v>
      </c>
      <c r="K274" s="135" t="str">
        <f>INDEX('Master List'!$A$3:$AW$1063,MATCH('Print List'!$A274,Statement_No,0),MATCH('Print List'!K$2,'Master List'!$A$2:$AW$2,0))</f>
        <v>YES</v>
      </c>
      <c r="L274" s="135" t="str">
        <f>INDEX('Master List'!$A$3:$AW$1063,MATCH('Print List'!$A274,Statement_No,0),MATCH('Print List'!L$2,'Master List'!$A$2:$AW$2,0))</f>
        <v>N/A</v>
      </c>
      <c r="M274" s="135" t="str">
        <f>INDEX('Master List'!$A$3:$AW$1063,MATCH('Print List'!$A274,Statement_No,0),MATCH('Print List'!M$2,'Master List'!$A$2:$AW$2,0))</f>
        <v>P3</v>
      </c>
      <c r="N274" s="135" t="str">
        <f>INDEX('Master List'!$A$3:$AW$1063,MATCH('Print List'!$A274,Statement_No,0),MATCH('Print List'!N$2,'Master List'!$A$2:$AW$2,0))</f>
        <v>Claimant failed to submit proof of continuous use,  however, riparian right is sufficient to constitute water use</v>
      </c>
      <c r="O274" s="135">
        <f>INDEX('Master List'!$A$3:$AW$1063,MATCH('Print List'!$A274,Statement_No,0),MATCH('Print List'!O$2,'Master List'!$A$2:$AW$2,0))</f>
        <v>0</v>
      </c>
      <c r="P274" s="135">
        <f>INDEX('Master List'!$A$3:$AW$1063,MATCH('Print List'!$A274,Statement_No,0),MATCH('Print List'!P$2,'Master List'!$A$2:$AW$2,0))</f>
        <v>0</v>
      </c>
      <c r="Q274" s="135">
        <f>INDEX('Master List'!$A$3:$AW$1063,MATCH('Print List'!$A274,Statement_No,0),MATCH('Print List'!Q$2,'Master List'!$A$2:$AW$2,0))</f>
        <v>0</v>
      </c>
      <c r="R274" s="135">
        <f>INDEX('Master List'!$A$3:$AW$1063,MATCH('Print List'!$A274,Statement_No,0),MATCH('Print List'!R$2,'Master List'!$A$2:$AW$2,0))</f>
        <v>0</v>
      </c>
      <c r="S274" s="135">
        <f>INDEX('Master List'!$A$3:$AW$1063,MATCH('Print List'!$A274,Statement_No,0),MATCH('Print List'!S$2,'Master List'!$A$2:$AW$2,0))</f>
        <v>0</v>
      </c>
      <c r="T274" s="135" t="str">
        <f>INDEX('Master List'!$A$3:$AW$1063,MATCH('Print List'!$A274,Statement_No,0),MATCH('Print List'!T$2,'Master List'!$A$2:$AW$2,0))</f>
        <v>R3</v>
      </c>
      <c r="U274" s="135" t="str">
        <f>INDEX('Master List'!$A$3:$AW$1063,MATCH('Print List'!$A274,Statement_No,0),MATCH('Print List'!U$2,'Master List'!$A$2:$AW$2,0))</f>
        <v>P3</v>
      </c>
    </row>
    <row r="275" spans="1:21" s="16" customFormat="1" x14ac:dyDescent="0.25">
      <c r="A275" s="135" t="s">
        <v>1363</v>
      </c>
      <c r="B275" s="135" t="str">
        <f>INDEX('Master List'!$A$3:$AW$1063,MATCH('Print List'!$A275,Statement_No,0),MATCH('Print List'!B$2,'Master List'!$A$2:$AW$2,0))</f>
        <v>CALIFIA, LLC</v>
      </c>
      <c r="C275" s="135" t="str">
        <f>INDEX('Master List'!$A$3:$AW$1063,MATCH('Print List'!$A275,Statement_No,0),MATCH('Print List'!C$2,'Master List'!$A$2:$AW$2,0))</f>
        <v>Y</v>
      </c>
      <c r="D275" s="135">
        <f>INDEX('Master List'!$A$3:$AW$1063,MATCH('Print List'!$A275,Statement_No,0),MATCH('Print List'!D$2,'Master List'!$A$2:$AW$2,0))</f>
        <v>1605.3933333333332</v>
      </c>
      <c r="E275" s="135">
        <f>INDEX('Master List'!$A$3:$AW$1063,MATCH('Print List'!$A275,Statement_No,0),MATCH('Print List'!E$2,'Master List'!$A$2:$AW$2,0))</f>
        <v>383.33</v>
      </c>
      <c r="F275" s="135" t="str">
        <f>INDEX('Master List'!$A$3:$AW$1063,MATCH('Print List'!$A275,Statement_No,0),MATCH('Print List'!F$2,'Master List'!$A$2:$AW$2,0))</f>
        <v>Yes</v>
      </c>
      <c r="G275" s="135" t="str">
        <f>INDEX('Master List'!$A$3:$AW$1063,MATCH('Print List'!$A275,Statement_No,0),MATCH('Print List'!G$2,'Master List'!$A$2:$AW$2,0))</f>
        <v>Paradise Cut</v>
      </c>
      <c r="H275" s="135" t="str">
        <f>INDEX('Master List'!$A$3:$AW$1063,MATCH('Print List'!$A275,Statement_No,0),MATCH('Print List'!H$2,'Master List'!$A$2:$AW$2,0))</f>
        <v>San Joaquin</v>
      </c>
      <c r="I275" s="135" t="str">
        <f>INDEX('Master List'!$A$3:$AW$1063,MATCH('Print List'!$A275,Statement_No,0),MATCH('Print List'!I$2,'Master List'!$A$2:$AW$2,0))</f>
        <v>R3</v>
      </c>
      <c r="J275" s="135" t="str">
        <f>INDEX('Master List'!$A$3:$AW$1063,MATCH('Print List'!$A275,Statement_No,0),MATCH('Print List'!J$2,'Master List'!$A$2:$AW$2,0))</f>
        <v>POU/PODs are on Riparian Patents</v>
      </c>
      <c r="K275" s="135" t="str">
        <f>INDEX('Master List'!$A$3:$AW$1063,MATCH('Print List'!$A275,Statement_No,0),MATCH('Print List'!K$2,'Master List'!$A$2:$AW$2,0))</f>
        <v>No</v>
      </c>
      <c r="L275" s="135" t="str">
        <f>INDEX('Master List'!$A$3:$AW$1063,MATCH('Print List'!$A275,Statement_No,0),MATCH('Print List'!L$2,'Master List'!$A$2:$AW$2,0))</f>
        <v>N/A</v>
      </c>
      <c r="M275" s="135" t="str">
        <f>INDEX('Master List'!$A$3:$AW$1063,MATCH('Print List'!$A275,Statement_No,0),MATCH('Print List'!M$2,'Master List'!$A$2:$AW$2,0))</f>
        <v>N/A</v>
      </c>
      <c r="N275" s="135" t="str">
        <f>INDEX('Master List'!$A$3:$AW$1063,MATCH('Print List'!$A275,Statement_No,0),MATCH('Print List'!N$2,'Master List'!$A$2:$AW$2,0))</f>
        <v>N/A</v>
      </c>
      <c r="O275" s="135">
        <f>INDEX('Master List'!$A$3:$AW$1063,MATCH('Print List'!$A275,Statement_No,0),MATCH('Print List'!O$2,'Master List'!$A$2:$AW$2,0))</f>
        <v>0</v>
      </c>
      <c r="P275" s="135">
        <f>INDEX('Master List'!$A$3:$AW$1063,MATCH('Print List'!$A275,Statement_No,0),MATCH('Print List'!P$2,'Master List'!$A$2:$AW$2,0))</f>
        <v>0</v>
      </c>
      <c r="Q275" s="135">
        <f>INDEX('Master List'!$A$3:$AW$1063,MATCH('Print List'!$A275,Statement_No,0),MATCH('Print List'!Q$2,'Master List'!$A$2:$AW$2,0))</f>
        <v>0</v>
      </c>
      <c r="R275" s="135">
        <f>INDEX('Master List'!$A$3:$AW$1063,MATCH('Print List'!$A275,Statement_No,0),MATCH('Print List'!R$2,'Master List'!$A$2:$AW$2,0))</f>
        <v>0</v>
      </c>
      <c r="S275" s="135">
        <f>INDEX('Master List'!$A$3:$AW$1063,MATCH('Print List'!$A275,Statement_No,0),MATCH('Print List'!S$2,'Master List'!$A$2:$AW$2,0))</f>
        <v>0</v>
      </c>
      <c r="T275" s="135" t="str">
        <f>INDEX('Master List'!$A$3:$AW$1063,MATCH('Print List'!$A275,Statement_No,0),MATCH('Print List'!T$2,'Master List'!$A$2:$AW$2,0))</f>
        <v>R3</v>
      </c>
      <c r="U275" s="135" t="str">
        <f>INDEX('Master List'!$A$3:$AW$1063,MATCH('Print List'!$A275,Statement_No,0),MATCH('Print List'!U$2,'Master List'!$A$2:$AW$2,0))</f>
        <v>N/A</v>
      </c>
    </row>
    <row r="276" spans="1:21" s="16" customFormat="1" ht="45" x14ac:dyDescent="0.25">
      <c r="A276" s="135" t="s">
        <v>1366</v>
      </c>
      <c r="B276" s="135" t="str">
        <f>INDEX('Master List'!$A$3:$AW$1063,MATCH('Print List'!$A276,Statement_No,0),MATCH('Print List'!B$2,'Master List'!$A$2:$AW$2,0))</f>
        <v>CALIFIA, LLC</v>
      </c>
      <c r="C276" s="135" t="str">
        <f>INDEX('Master List'!$A$3:$AW$1063,MATCH('Print List'!$A276,Statement_No,0),MATCH('Print List'!C$2,'Master List'!$A$2:$AW$2,0))</f>
        <v>Y</v>
      </c>
      <c r="D276" s="135">
        <f>INDEX('Master List'!$A$3:$AW$1063,MATCH('Print List'!$A276,Statement_No,0),MATCH('Print List'!D$2,'Master List'!$A$2:$AW$2,0))</f>
        <v>822.50333333333333</v>
      </c>
      <c r="E276" s="135">
        <f>INDEX('Master List'!$A$3:$AW$1063,MATCH('Print List'!$A276,Statement_No,0),MATCH('Print List'!E$2,'Master List'!$A$2:$AW$2,0))</f>
        <v>393.42</v>
      </c>
      <c r="F276" s="135" t="str">
        <f>INDEX('Master List'!$A$3:$AW$1063,MATCH('Print List'!$A276,Statement_No,0),MATCH('Print List'!F$2,'Master List'!$A$2:$AW$2,0))</f>
        <v>Yes</v>
      </c>
      <c r="G276" s="135" t="str">
        <f>INDEX('Master List'!$A$3:$AW$1063,MATCH('Print List'!$A276,Statement_No,0),MATCH('Print List'!G$2,'Master List'!$A$2:$AW$2,0))</f>
        <v>Old River</v>
      </c>
      <c r="H276" s="135" t="str">
        <f>INDEX('Master List'!$A$3:$AW$1063,MATCH('Print List'!$A276,Statement_No,0),MATCH('Print List'!H$2,'Master List'!$A$2:$AW$2,0))</f>
        <v>San Joaquin</v>
      </c>
      <c r="I276" s="135" t="str">
        <f>INDEX('Master List'!$A$3:$AW$1063,MATCH('Print List'!$A276,Statement_No,0),MATCH('Print List'!I$2,'Master List'!$A$2:$AW$2,0))</f>
        <v>R3</v>
      </c>
      <c r="J276" s="135" t="str">
        <f>INDEX('Master List'!$A$3:$AW$1063,MATCH('Print List'!$A276,Statement_No,0),MATCH('Print List'!J$2,'Master List'!$A$2:$AW$2,0))</f>
        <v>POU/PODs are on Riparian Patents</v>
      </c>
      <c r="K276" s="135" t="str">
        <f>INDEX('Master List'!$A$3:$AW$1063,MATCH('Print List'!$A276,Statement_No,0),MATCH('Print List'!K$2,'Master List'!$A$2:$AW$2,0))</f>
        <v>YES</v>
      </c>
      <c r="L276" s="135" t="str">
        <f>INDEX('Master List'!$A$3:$AW$1063,MATCH('Print List'!$A276,Statement_No,0),MATCH('Print List'!L$2,'Master List'!$A$2:$AW$2,0))</f>
        <v>N/A</v>
      </c>
      <c r="M276" s="135" t="str">
        <f>INDEX('Master List'!$A$3:$AW$1063,MATCH('Print List'!$A276,Statement_No,0),MATCH('Print List'!M$2,'Master List'!$A$2:$AW$2,0))</f>
        <v>P3</v>
      </c>
      <c r="N276" s="135" t="str">
        <f>INDEX('Master List'!$A$3:$AW$1063,MATCH('Print List'!$A276,Statement_No,0),MATCH('Print List'!N$2,'Master List'!$A$2:$AW$2,0))</f>
        <v>Claimant failed to submit proof of continuous use,  however, riparian right is sufficient to constitute water use</v>
      </c>
      <c r="O276" s="135">
        <f>INDEX('Master List'!$A$3:$AW$1063,MATCH('Print List'!$A276,Statement_No,0),MATCH('Print List'!O$2,'Master List'!$A$2:$AW$2,0))</f>
        <v>0</v>
      </c>
      <c r="P276" s="135">
        <f>INDEX('Master List'!$A$3:$AW$1063,MATCH('Print List'!$A276,Statement_No,0),MATCH('Print List'!P$2,'Master List'!$A$2:$AW$2,0))</f>
        <v>0</v>
      </c>
      <c r="Q276" s="135">
        <f>INDEX('Master List'!$A$3:$AW$1063,MATCH('Print List'!$A276,Statement_No,0),MATCH('Print List'!Q$2,'Master List'!$A$2:$AW$2,0))</f>
        <v>0</v>
      </c>
      <c r="R276" s="135">
        <f>INDEX('Master List'!$A$3:$AW$1063,MATCH('Print List'!$A276,Statement_No,0),MATCH('Print List'!R$2,'Master List'!$A$2:$AW$2,0))</f>
        <v>0</v>
      </c>
      <c r="S276" s="135">
        <f>INDEX('Master List'!$A$3:$AW$1063,MATCH('Print List'!$A276,Statement_No,0),MATCH('Print List'!S$2,'Master List'!$A$2:$AW$2,0))</f>
        <v>0</v>
      </c>
      <c r="T276" s="135" t="str">
        <f>INDEX('Master List'!$A$3:$AW$1063,MATCH('Print List'!$A276,Statement_No,0),MATCH('Print List'!T$2,'Master List'!$A$2:$AW$2,0))</f>
        <v>R3</v>
      </c>
      <c r="U276" s="135" t="str">
        <f>INDEX('Master List'!$A$3:$AW$1063,MATCH('Print List'!$A276,Statement_No,0),MATCH('Print List'!U$2,'Master List'!$A$2:$AW$2,0))</f>
        <v>P3</v>
      </c>
    </row>
    <row r="277" spans="1:21" s="16" customFormat="1" ht="45" x14ac:dyDescent="0.25">
      <c r="A277" s="135" t="s">
        <v>1369</v>
      </c>
      <c r="B277" s="135" t="str">
        <f>INDEX('Master List'!$A$3:$AW$1063,MATCH('Print List'!$A277,Statement_No,0),MATCH('Print List'!B$2,'Master List'!$A$2:$AW$2,0))</f>
        <v>GIKAS PARTNERS</v>
      </c>
      <c r="C277" s="135" t="str">
        <f>INDEX('Master List'!$A$3:$AW$1063,MATCH('Print List'!$A277,Statement_No,0),MATCH('Print List'!C$2,'Master List'!$A$2:$AW$2,0))</f>
        <v>Y</v>
      </c>
      <c r="D277" s="135">
        <f>INDEX('Master List'!$A$3:$AW$1063,MATCH('Print List'!$A277,Statement_No,0),MATCH('Print List'!D$2,'Master List'!$A$2:$AW$2,0))</f>
        <v>329</v>
      </c>
      <c r="E277" s="135">
        <f>INDEX('Master List'!$A$3:$AW$1063,MATCH('Print List'!$A277,Statement_No,0),MATCH('Print List'!E$2,'Master List'!$A$2:$AW$2,0))</f>
        <v>697.97</v>
      </c>
      <c r="F277" s="135" t="str">
        <f>INDEX('Master List'!$A$3:$AW$1063,MATCH('Print List'!$A277,Statement_No,0),MATCH('Print List'!F$2,'Master List'!$A$2:$AW$2,0))</f>
        <v>Yes</v>
      </c>
      <c r="G277" s="135" t="str">
        <f>INDEX('Master List'!$A$3:$AW$1063,MATCH('Print List'!$A277,Statement_No,0),MATCH('Print List'!G$2,'Master List'!$A$2:$AW$2,0))</f>
        <v>OLD RIVER</v>
      </c>
      <c r="H277" s="135" t="str">
        <f>INDEX('Master List'!$A$3:$AW$1063,MATCH('Print List'!$A277,Statement_No,0),MATCH('Print List'!H$2,'Master List'!$A$2:$AW$2,0))</f>
        <v>San Joaquin</v>
      </c>
      <c r="I277" s="135" t="str">
        <f>INDEX('Master List'!$A$3:$AW$1063,MATCH('Print List'!$A277,Statement_No,0),MATCH('Print List'!I$2,'Master List'!$A$2:$AW$2,0))</f>
        <v>R1</v>
      </c>
      <c r="J277" s="135" t="str">
        <f>INDEX('Master List'!$A$3:$AW$1063,MATCH('Print List'!$A277,Statement_No,0),MATCH('Print List'!J$2,'Master List'!$A$2:$AW$2,0))</f>
        <v>Northern part of APN is under a separate, non Riparian patent.</v>
      </c>
      <c r="K277" s="135" t="str">
        <f>INDEX('Master List'!$A$3:$AW$1063,MATCH('Print List'!$A277,Statement_No,0),MATCH('Print List'!K$2,'Master List'!$A$2:$AW$2,0))</f>
        <v>Yes</v>
      </c>
      <c r="L277" s="135" t="str">
        <f>INDEX('Master List'!$A$3:$AW$1063,MATCH('Print List'!$A277,Statement_No,0),MATCH('Print List'!L$2,'Master List'!$A$2:$AW$2,0))</f>
        <v>N/A</v>
      </c>
      <c r="M277" s="135" t="str">
        <f>INDEX('Master List'!$A$3:$AW$1063,MATCH('Print List'!$A277,Statement_No,0),MATCH('Print List'!M$2,'Master List'!$A$2:$AW$2,0))</f>
        <v>P3</v>
      </c>
      <c r="N277" s="135" t="str">
        <f>INDEX('Master List'!$A$3:$AW$1063,MATCH('Print List'!$A277,Statement_No,0),MATCH('Print List'!N$2,'Master List'!$A$2:$AW$2,0))</f>
        <v>Short form of Agreement on Page 9 of PDF says the  land has had an irrigation system</v>
      </c>
      <c r="O277" s="135">
        <f>INDEX('Master List'!$A$3:$AW$1063,MATCH('Print List'!$A277,Statement_No,0),MATCH('Print List'!O$2,'Master List'!$A$2:$AW$2,0))</f>
        <v>0</v>
      </c>
      <c r="P277" s="135">
        <f>INDEX('Master List'!$A$3:$AW$1063,MATCH('Print List'!$A277,Statement_No,0),MATCH('Print List'!P$2,'Master List'!$A$2:$AW$2,0))</f>
        <v>0</v>
      </c>
      <c r="Q277" s="135">
        <f>INDEX('Master List'!$A$3:$AW$1063,MATCH('Print List'!$A277,Statement_No,0),MATCH('Print List'!Q$2,'Master List'!$A$2:$AW$2,0))</f>
        <v>0</v>
      </c>
      <c r="R277" s="135">
        <f>INDEX('Master List'!$A$3:$AW$1063,MATCH('Print List'!$A277,Statement_No,0),MATCH('Print List'!R$2,'Master List'!$A$2:$AW$2,0))</f>
        <v>0</v>
      </c>
      <c r="S277" s="135">
        <f>INDEX('Master List'!$A$3:$AW$1063,MATCH('Print List'!$A277,Statement_No,0),MATCH('Print List'!S$2,'Master List'!$A$2:$AW$2,0))</f>
        <v>0</v>
      </c>
      <c r="T277" s="135" t="str">
        <f>INDEX('Master List'!$A$3:$AW$1063,MATCH('Print List'!$A277,Statement_No,0),MATCH('Print List'!T$2,'Master List'!$A$2:$AW$2,0))</f>
        <v>R1</v>
      </c>
      <c r="U277" s="135" t="str">
        <f>INDEX('Master List'!$A$3:$AW$1063,MATCH('Print List'!$A277,Statement_No,0),MATCH('Print List'!U$2,'Master List'!$A$2:$AW$2,0))</f>
        <v>P3</v>
      </c>
    </row>
    <row r="278" spans="1:21" s="16" customFormat="1" ht="45" x14ac:dyDescent="0.25">
      <c r="A278" s="135" t="s">
        <v>1378</v>
      </c>
      <c r="B278" s="135" t="str">
        <f>INDEX('Master List'!$A$3:$AW$1063,MATCH('Print List'!$A278,Statement_No,0),MATCH('Print List'!B$2,'Master List'!$A$2:$AW$2,0))</f>
        <v>CALIFIA, LLC</v>
      </c>
      <c r="C278" s="135" t="str">
        <f>INDEX('Master List'!$A$3:$AW$1063,MATCH('Print List'!$A278,Statement_No,0),MATCH('Print List'!C$2,'Master List'!$A$2:$AW$2,0))</f>
        <v>Y</v>
      </c>
      <c r="D278" s="135">
        <f>INDEX('Master List'!$A$3:$AW$1063,MATCH('Print List'!$A278,Statement_No,0),MATCH('Print List'!D$2,'Master List'!$A$2:$AW$2,0))</f>
        <v>1462.9399999999998</v>
      </c>
      <c r="E278" s="135">
        <f>INDEX('Master List'!$A$3:$AW$1063,MATCH('Print List'!$A278,Statement_No,0),MATCH('Print List'!E$2,'Master List'!$A$2:$AW$2,0))</f>
        <v>354.72</v>
      </c>
      <c r="F278" s="135" t="str">
        <f>INDEX('Master List'!$A$3:$AW$1063,MATCH('Print List'!$A278,Statement_No,0),MATCH('Print List'!F$2,'Master List'!$A$2:$AW$2,0))</f>
        <v>Yes</v>
      </c>
      <c r="G278" s="135" t="str">
        <f>INDEX('Master List'!$A$3:$AW$1063,MATCH('Print List'!$A278,Statement_No,0),MATCH('Print List'!G$2,'Master List'!$A$2:$AW$2,0))</f>
        <v>Old River</v>
      </c>
      <c r="H278" s="135" t="str">
        <f>INDEX('Master List'!$A$3:$AW$1063,MATCH('Print List'!$A278,Statement_No,0),MATCH('Print List'!H$2,'Master List'!$A$2:$AW$2,0))</f>
        <v>San Joaquin</v>
      </c>
      <c r="I278" s="135" t="str">
        <f>INDEX('Master List'!$A$3:$AW$1063,MATCH('Print List'!$A278,Statement_No,0),MATCH('Print List'!I$2,'Master List'!$A$2:$AW$2,0))</f>
        <v>R2</v>
      </c>
      <c r="J278" s="135" t="str">
        <f>INDEX('Master List'!$A$3:$AW$1063,MATCH('Print List'!$A278,Statement_No,0),MATCH('Print List'!J$2,'Master List'!$A$2:$AW$2,0))</f>
        <v>POD is on paradise cut and POU is covered by a patent riparian to the watercourse, however, there is a single separation between the parcels within the POU</v>
      </c>
      <c r="K278" s="135" t="str">
        <f>INDEX('Master List'!$A$3:$AW$1063,MATCH('Print List'!$A278,Statement_No,0),MATCH('Print List'!K$2,'Master List'!$A$2:$AW$2,0))</f>
        <v>YES</v>
      </c>
      <c r="L278" s="135" t="str">
        <f>INDEX('Master List'!$A$3:$AW$1063,MATCH('Print List'!$A278,Statement_No,0),MATCH('Print List'!L$2,'Master List'!$A$2:$AW$2,0))</f>
        <v>N/A</v>
      </c>
      <c r="M278" s="135" t="str">
        <f>INDEX('Master List'!$A$3:$AW$1063,MATCH('Print List'!$A278,Statement_No,0),MATCH('Print List'!M$2,'Master List'!$A$2:$AW$2,0))</f>
        <v>P3</v>
      </c>
      <c r="N278" s="135" t="str">
        <f>INDEX('Master List'!$A$3:$AW$1063,MATCH('Print List'!$A278,Statement_No,0),MATCH('Print List'!N$2,'Master List'!$A$2:$AW$2,0))</f>
        <v>POD and POU are located within RD 2058 which is considered as *4 category</v>
      </c>
      <c r="O278" s="135">
        <f>INDEX('Master List'!$A$3:$AW$1063,MATCH('Print List'!$A278,Statement_No,0),MATCH('Print List'!O$2,'Master List'!$A$2:$AW$2,0))</f>
        <v>0</v>
      </c>
      <c r="P278" s="135">
        <f>INDEX('Master List'!$A$3:$AW$1063,MATCH('Print List'!$A278,Statement_No,0),MATCH('Print List'!P$2,'Master List'!$A$2:$AW$2,0))</f>
        <v>0</v>
      </c>
      <c r="Q278" s="135">
        <f>INDEX('Master List'!$A$3:$AW$1063,MATCH('Print List'!$A278,Statement_No,0),MATCH('Print List'!Q$2,'Master List'!$A$2:$AW$2,0))</f>
        <v>0</v>
      </c>
      <c r="R278" s="135">
        <f>INDEX('Master List'!$A$3:$AW$1063,MATCH('Print List'!$A278,Statement_No,0),MATCH('Print List'!R$2,'Master List'!$A$2:$AW$2,0))</f>
        <v>0</v>
      </c>
      <c r="S278" s="135">
        <f>INDEX('Master List'!$A$3:$AW$1063,MATCH('Print List'!$A278,Statement_No,0),MATCH('Print List'!S$2,'Master List'!$A$2:$AW$2,0))</f>
        <v>0</v>
      </c>
      <c r="T278" s="135" t="str">
        <f>INDEX('Master List'!$A$3:$AW$1063,MATCH('Print List'!$A278,Statement_No,0),MATCH('Print List'!T$2,'Master List'!$A$2:$AW$2,0))</f>
        <v>R2</v>
      </c>
      <c r="U278" s="135" t="str">
        <f>INDEX('Master List'!$A$3:$AW$1063,MATCH('Print List'!$A278,Statement_No,0),MATCH('Print List'!U$2,'Master List'!$A$2:$AW$2,0))</f>
        <v>P3</v>
      </c>
    </row>
    <row r="279" spans="1:21" s="16" customFormat="1" ht="75" x14ac:dyDescent="0.25">
      <c r="A279" s="135" t="s">
        <v>1381</v>
      </c>
      <c r="B279" s="135" t="str">
        <f>INDEX('Master List'!$A$3:$AW$1063,MATCH('Print List'!$A279,Statement_No,0),MATCH('Print List'!B$2,'Master List'!$A$2:$AW$2,0))</f>
        <v>CALIFIA, LLC</v>
      </c>
      <c r="C279" s="135" t="str">
        <f>INDEX('Master List'!$A$3:$AW$1063,MATCH('Print List'!$A279,Statement_No,0),MATCH('Print List'!C$2,'Master List'!$A$2:$AW$2,0))</f>
        <v>Y</v>
      </c>
      <c r="D279" s="135">
        <f>INDEX('Master List'!$A$3:$AW$1063,MATCH('Print List'!$A279,Statement_No,0),MATCH('Print List'!D$2,'Master List'!$A$2:$AW$2,0))</f>
        <v>1794.7466666666669</v>
      </c>
      <c r="E279" s="135">
        <f>INDEX('Master List'!$A$3:$AW$1063,MATCH('Print List'!$A279,Statement_No,0),MATCH('Print List'!E$2,'Master List'!$A$2:$AW$2,0))</f>
        <v>1145.07</v>
      </c>
      <c r="F279" s="135" t="str">
        <f>INDEX('Master List'!$A$3:$AW$1063,MATCH('Print List'!$A279,Statement_No,0),MATCH('Print List'!F$2,'Master List'!$A$2:$AW$2,0))</f>
        <v>Yes</v>
      </c>
      <c r="G279" s="135" t="str">
        <f>INDEX('Master List'!$A$3:$AW$1063,MATCH('Print List'!$A279,Statement_No,0),MATCH('Print List'!G$2,'Master List'!$A$2:$AW$2,0))</f>
        <v>Old River</v>
      </c>
      <c r="H279" s="135" t="str">
        <f>INDEX('Master List'!$A$3:$AW$1063,MATCH('Print List'!$A279,Statement_No,0),MATCH('Print List'!H$2,'Master List'!$A$2:$AW$2,0))</f>
        <v>San Joaquin</v>
      </c>
      <c r="I279" s="135" t="str">
        <f>INDEX('Master List'!$A$3:$AW$1063,MATCH('Print List'!$A279,Statement_No,0),MATCH('Print List'!I$2,'Master List'!$A$2:$AW$2,0))</f>
        <v>R2</v>
      </c>
      <c r="J279" s="135" t="str">
        <f>INDEX('Master List'!$A$3:$AW$1063,MATCH('Print List'!$A279,Statement_No,0),MATCH('Print List'!J$2,'Master List'!$A$2:$AW$2,0))</f>
        <v>The statement of diversion states that 213-310-01 is the parcel number, however this parcel number does not exist in the GIS database and could not be mapped. Therefore, since we don't know where the parcel is located, this is a questionable case</v>
      </c>
      <c r="K279" s="135" t="str">
        <f>INDEX('Master List'!$A$3:$AW$1063,MATCH('Print List'!$A279,Statement_No,0),MATCH('Print List'!K$2,'Master List'!$A$2:$AW$2,0))</f>
        <v>YES</v>
      </c>
      <c r="L279" s="135" t="str">
        <f>INDEX('Master List'!$A$3:$AW$1063,MATCH('Print List'!$A279,Statement_No,0),MATCH('Print List'!L$2,'Master List'!$A$2:$AW$2,0))</f>
        <v>N/A</v>
      </c>
      <c r="M279" s="135" t="str">
        <f>INDEX('Master List'!$A$3:$AW$1063,MATCH('Print List'!$A279,Statement_No,0),MATCH('Print List'!M$2,'Master List'!$A$2:$AW$2,0))</f>
        <v>P2</v>
      </c>
      <c r="N279" s="135" t="str">
        <f>INDEX('Master List'!$A$3:$AW$1063,MATCH('Print List'!$A279,Statement_No,0),MATCH('Print List'!N$2,'Master List'!$A$2:$AW$2,0))</f>
        <v>Claimant failed to submit property proof of continuous diversion</v>
      </c>
      <c r="O279" s="135">
        <f>INDEX('Master List'!$A$3:$AW$1063,MATCH('Print List'!$A279,Statement_No,0),MATCH('Print List'!O$2,'Master List'!$A$2:$AW$2,0))</f>
        <v>0</v>
      </c>
      <c r="P279" s="135">
        <f>INDEX('Master List'!$A$3:$AW$1063,MATCH('Print List'!$A279,Statement_No,0),MATCH('Print List'!P$2,'Master List'!$A$2:$AW$2,0))</f>
        <v>0</v>
      </c>
      <c r="Q279" s="135">
        <f>INDEX('Master List'!$A$3:$AW$1063,MATCH('Print List'!$A279,Statement_No,0),MATCH('Print List'!Q$2,'Master List'!$A$2:$AW$2,0))</f>
        <v>0</v>
      </c>
      <c r="R279" s="135">
        <f>INDEX('Master List'!$A$3:$AW$1063,MATCH('Print List'!$A279,Statement_No,0),MATCH('Print List'!R$2,'Master List'!$A$2:$AW$2,0))</f>
        <v>0</v>
      </c>
      <c r="S279" s="135">
        <f>INDEX('Master List'!$A$3:$AW$1063,MATCH('Print List'!$A279,Statement_No,0),MATCH('Print List'!S$2,'Master List'!$A$2:$AW$2,0))</f>
        <v>0</v>
      </c>
      <c r="T279" s="135" t="str">
        <f>INDEX('Master List'!$A$3:$AW$1063,MATCH('Print List'!$A279,Statement_No,0),MATCH('Print List'!T$2,'Master List'!$A$2:$AW$2,0))</f>
        <v>R2</v>
      </c>
      <c r="U279" s="135" t="str">
        <f>INDEX('Master List'!$A$3:$AW$1063,MATCH('Print List'!$A279,Statement_No,0),MATCH('Print List'!U$2,'Master List'!$A$2:$AW$2,0))</f>
        <v>P2</v>
      </c>
    </row>
    <row r="280" spans="1:21" s="16" customFormat="1" ht="45" x14ac:dyDescent="0.25">
      <c r="A280" s="135" t="s">
        <v>1384</v>
      </c>
      <c r="B280" s="135" t="str">
        <f>INDEX('Master List'!$A$3:$AW$1063,MATCH('Print List'!$A280,Statement_No,0),MATCH('Print List'!B$2,'Master List'!$A$2:$AW$2,0))</f>
        <v>CALIFIA, LLC</v>
      </c>
      <c r="C280" s="135" t="str">
        <f>INDEX('Master List'!$A$3:$AW$1063,MATCH('Print List'!$A280,Statement_No,0),MATCH('Print List'!C$2,'Master List'!$A$2:$AW$2,0))</f>
        <v>Y</v>
      </c>
      <c r="D280" s="135">
        <f>INDEX('Master List'!$A$3:$AW$1063,MATCH('Print List'!$A280,Statement_No,0),MATCH('Print List'!D$2,'Master List'!$A$2:$AW$2,0))</f>
        <v>1413.3233333333333</v>
      </c>
      <c r="E280" s="135">
        <f>INDEX('Master List'!$A$3:$AW$1063,MATCH('Print List'!$A280,Statement_No,0),MATCH('Print List'!E$2,'Master List'!$A$2:$AW$2,0))</f>
        <v>1076.28</v>
      </c>
      <c r="F280" s="135" t="str">
        <f>INDEX('Master List'!$A$3:$AW$1063,MATCH('Print List'!$A280,Statement_No,0),MATCH('Print List'!F$2,'Master List'!$A$2:$AW$2,0))</f>
        <v>Yes</v>
      </c>
      <c r="G280" s="135" t="str">
        <f>INDEX('Master List'!$A$3:$AW$1063,MATCH('Print List'!$A280,Statement_No,0),MATCH('Print List'!G$2,'Master List'!$A$2:$AW$2,0))</f>
        <v>Paradise Cut</v>
      </c>
      <c r="H280" s="135" t="str">
        <f>INDEX('Master List'!$A$3:$AW$1063,MATCH('Print List'!$A280,Statement_No,0),MATCH('Print List'!H$2,'Master List'!$A$2:$AW$2,0))</f>
        <v>San Joaquin</v>
      </c>
      <c r="I280" s="135" t="str">
        <f>INDEX('Master List'!$A$3:$AW$1063,MATCH('Print List'!$A280,Statement_No,0),MATCH('Print List'!I$2,'Master List'!$A$2:$AW$2,0))</f>
        <v>R2</v>
      </c>
      <c r="J280" s="135" t="str">
        <f>INDEX('Master List'!$A$3:$AW$1063,MATCH('Print List'!$A280,Statement_No,0),MATCH('Print List'!J$2,'Master List'!$A$2:$AW$2,0))</f>
        <v>The POU is covered entirely by a patent riparian to the watercourse. However there is one separation from the watercourse (APN 21321002)</v>
      </c>
      <c r="K280" s="135" t="str">
        <f>INDEX('Master List'!$A$3:$AW$1063,MATCH('Print List'!$A280,Statement_No,0),MATCH('Print List'!K$2,'Master List'!$A$2:$AW$2,0))</f>
        <v>YES</v>
      </c>
      <c r="L280" s="135" t="str">
        <f>INDEX('Master List'!$A$3:$AW$1063,MATCH('Print List'!$A280,Statement_No,0),MATCH('Print List'!L$2,'Master List'!$A$2:$AW$2,0))</f>
        <v>N/A</v>
      </c>
      <c r="M280" s="135" t="str">
        <f>INDEX('Master List'!$A$3:$AW$1063,MATCH('Print List'!$A280,Statement_No,0),MATCH('Print List'!M$2,'Master List'!$A$2:$AW$2,0))</f>
        <v>P3</v>
      </c>
      <c r="N280" s="135" t="str">
        <f>INDEX('Master List'!$A$3:$AW$1063,MATCH('Print List'!$A280,Statement_No,0),MATCH('Print List'!N$2,'Master List'!$A$2:$AW$2,0))</f>
        <v>POD and POU are located within RD 2058 which is considered as *4 category</v>
      </c>
      <c r="O280" s="135">
        <f>INDEX('Master List'!$A$3:$AW$1063,MATCH('Print List'!$A280,Statement_No,0),MATCH('Print List'!O$2,'Master List'!$A$2:$AW$2,0))</f>
        <v>0</v>
      </c>
      <c r="P280" s="135">
        <f>INDEX('Master List'!$A$3:$AW$1063,MATCH('Print List'!$A280,Statement_No,0),MATCH('Print List'!P$2,'Master List'!$A$2:$AW$2,0))</f>
        <v>0</v>
      </c>
      <c r="Q280" s="135">
        <f>INDEX('Master List'!$A$3:$AW$1063,MATCH('Print List'!$A280,Statement_No,0),MATCH('Print List'!Q$2,'Master List'!$A$2:$AW$2,0))</f>
        <v>0</v>
      </c>
      <c r="R280" s="135">
        <f>INDEX('Master List'!$A$3:$AW$1063,MATCH('Print List'!$A280,Statement_No,0),MATCH('Print List'!R$2,'Master List'!$A$2:$AW$2,0))</f>
        <v>0</v>
      </c>
      <c r="S280" s="135">
        <f>INDEX('Master List'!$A$3:$AW$1063,MATCH('Print List'!$A280,Statement_No,0),MATCH('Print List'!S$2,'Master List'!$A$2:$AW$2,0))</f>
        <v>0</v>
      </c>
      <c r="T280" s="135" t="str">
        <f>INDEX('Master List'!$A$3:$AW$1063,MATCH('Print List'!$A280,Statement_No,0),MATCH('Print List'!T$2,'Master List'!$A$2:$AW$2,0))</f>
        <v>R2</v>
      </c>
      <c r="U280" s="135" t="str">
        <f>INDEX('Master List'!$A$3:$AW$1063,MATCH('Print List'!$A280,Statement_No,0),MATCH('Print List'!U$2,'Master List'!$A$2:$AW$2,0))</f>
        <v>P3</v>
      </c>
    </row>
    <row r="281" spans="1:21" s="16" customFormat="1" ht="45" x14ac:dyDescent="0.25">
      <c r="A281" s="135" t="s">
        <v>1387</v>
      </c>
      <c r="B281" s="135" t="str">
        <f>INDEX('Master List'!$A$3:$AW$1063,MATCH('Print List'!$A281,Statement_No,0),MATCH('Print List'!B$2,'Master List'!$A$2:$AW$2,0))</f>
        <v>CALIFIA, LLC</v>
      </c>
      <c r="C281" s="135" t="str">
        <f>INDEX('Master List'!$A$3:$AW$1063,MATCH('Print List'!$A281,Statement_No,0),MATCH('Print List'!C$2,'Master List'!$A$2:$AW$2,0))</f>
        <v>Y</v>
      </c>
      <c r="D281" s="135">
        <f>INDEX('Master List'!$A$3:$AW$1063,MATCH('Print List'!$A281,Statement_No,0),MATCH('Print List'!D$2,'Master List'!$A$2:$AW$2,0))</f>
        <v>2414.8366666666666</v>
      </c>
      <c r="E281" s="135">
        <f>INDEX('Master List'!$A$3:$AW$1063,MATCH('Print List'!$A281,Statement_No,0),MATCH('Print List'!E$2,'Master List'!$A$2:$AW$2,0))</f>
        <v>149.55000000000001</v>
      </c>
      <c r="F281" s="135" t="str">
        <f>INDEX('Master List'!$A$3:$AW$1063,MATCH('Print List'!$A281,Statement_No,0),MATCH('Print List'!F$2,'Master List'!$A$2:$AW$2,0))</f>
        <v>Yes</v>
      </c>
      <c r="G281" s="135" t="str">
        <f>INDEX('Master List'!$A$3:$AW$1063,MATCH('Print List'!$A281,Statement_No,0),MATCH('Print List'!G$2,'Master List'!$A$2:$AW$2,0))</f>
        <v>Old River</v>
      </c>
      <c r="H281" s="135" t="str">
        <f>INDEX('Master List'!$A$3:$AW$1063,MATCH('Print List'!$A281,Statement_No,0),MATCH('Print List'!H$2,'Master List'!$A$2:$AW$2,0))</f>
        <v>San Joaquin</v>
      </c>
      <c r="I281" s="135" t="str">
        <f>INDEX('Master List'!$A$3:$AW$1063,MATCH('Print List'!$A281,Statement_No,0),MATCH('Print List'!I$2,'Master List'!$A$2:$AW$2,0))</f>
        <v>R3</v>
      </c>
      <c r="J281" s="135" t="str">
        <f>INDEX('Master List'!$A$3:$AW$1063,MATCH('Print List'!$A281,Statement_No,0),MATCH('Print List'!J$2,'Master List'!$A$2:$AW$2,0))</f>
        <v xml:space="preserve">The POU is entirely covered by riparian patents and there are multiple parcels with zero separations from the watercourse </v>
      </c>
      <c r="K281" s="135" t="str">
        <f>INDEX('Master List'!$A$3:$AW$1063,MATCH('Print List'!$A281,Statement_No,0),MATCH('Print List'!K$2,'Master List'!$A$2:$AW$2,0))</f>
        <v>YES</v>
      </c>
      <c r="L281" s="135" t="str">
        <f>INDEX('Master List'!$A$3:$AW$1063,MATCH('Print List'!$A281,Statement_No,0),MATCH('Print List'!L$2,'Master List'!$A$2:$AW$2,0))</f>
        <v>N/A</v>
      </c>
      <c r="M281" s="135" t="str">
        <f>INDEX('Master List'!$A$3:$AW$1063,MATCH('Print List'!$A281,Statement_No,0),MATCH('Print List'!M$2,'Master List'!$A$2:$AW$2,0))</f>
        <v>P3</v>
      </c>
      <c r="N281" s="135" t="str">
        <f>INDEX('Master List'!$A$3:$AW$1063,MATCH('Print List'!$A281,Statement_No,0),MATCH('Print List'!N$2,'Master List'!$A$2:$AW$2,0))</f>
        <v>Claimant failed to submit proof of continuous use,  however, riparian right is sufficient to constitute water use</v>
      </c>
      <c r="O281" s="135">
        <f>INDEX('Master List'!$A$3:$AW$1063,MATCH('Print List'!$A281,Statement_No,0),MATCH('Print List'!O$2,'Master List'!$A$2:$AW$2,0))</f>
        <v>0</v>
      </c>
      <c r="P281" s="135">
        <f>INDEX('Master List'!$A$3:$AW$1063,MATCH('Print List'!$A281,Statement_No,0),MATCH('Print List'!P$2,'Master List'!$A$2:$AW$2,0))</f>
        <v>0</v>
      </c>
      <c r="Q281" s="135">
        <f>INDEX('Master List'!$A$3:$AW$1063,MATCH('Print List'!$A281,Statement_No,0),MATCH('Print List'!Q$2,'Master List'!$A$2:$AW$2,0))</f>
        <v>0</v>
      </c>
      <c r="R281" s="135">
        <f>INDEX('Master List'!$A$3:$AW$1063,MATCH('Print List'!$A281,Statement_No,0),MATCH('Print List'!R$2,'Master List'!$A$2:$AW$2,0))</f>
        <v>0</v>
      </c>
      <c r="S281" s="135">
        <f>INDEX('Master List'!$A$3:$AW$1063,MATCH('Print List'!$A281,Statement_No,0),MATCH('Print List'!S$2,'Master List'!$A$2:$AW$2,0))</f>
        <v>0</v>
      </c>
      <c r="T281" s="135" t="str">
        <f>INDEX('Master List'!$A$3:$AW$1063,MATCH('Print List'!$A281,Statement_No,0),MATCH('Print List'!T$2,'Master List'!$A$2:$AW$2,0))</f>
        <v>R3</v>
      </c>
      <c r="U281" s="135" t="str">
        <f>INDEX('Master List'!$A$3:$AW$1063,MATCH('Print List'!$A281,Statement_No,0),MATCH('Print List'!U$2,'Master List'!$A$2:$AW$2,0))</f>
        <v>P3</v>
      </c>
    </row>
    <row r="282" spans="1:21" s="16" customFormat="1" ht="240" x14ac:dyDescent="0.25">
      <c r="A282" s="136" t="s">
        <v>1390</v>
      </c>
      <c r="B282" s="135" t="str">
        <f>INDEX('Master List'!$A$3:$AW$1063,MATCH('Print List'!$A282,Statement_No,0),MATCH('Print List'!B$2,'Master List'!$A$2:$AW$2,0))</f>
        <v>JAMES E. HARDESTY</v>
      </c>
      <c r="C282" s="135" t="str">
        <f>INDEX('Master List'!$A$3:$AW$1063,MATCH('Print List'!$A282,Statement_No,0),MATCH('Print List'!C$2,'Master List'!$A$2:$AW$2,0))</f>
        <v>Y</v>
      </c>
      <c r="D282" s="135">
        <f>INDEX('Master List'!$A$3:$AW$1063,MATCH('Print List'!$A282,Statement_No,0),MATCH('Print List'!D$2,'Master List'!$A$2:$AW$2,0))</f>
        <v>295.25333333333333</v>
      </c>
      <c r="E282" s="135">
        <f>INDEX('Master List'!$A$3:$AW$1063,MATCH('Print List'!$A282,Statement_No,0),MATCH('Print List'!E$2,'Master List'!$A$2:$AW$2,0))</f>
        <v>164.1</v>
      </c>
      <c r="F282" s="135" t="str">
        <f>INDEX('Master List'!$A$3:$AW$1063,MATCH('Print List'!$A282,Statement_No,0),MATCH('Print List'!F$2,'Master List'!$A$2:$AW$2,0))</f>
        <v>Yes</v>
      </c>
      <c r="G282" s="135" t="str">
        <f>INDEX('Master List'!$A$3:$AW$1063,MATCH('Print List'!$A282,Statement_No,0),MATCH('Print List'!G$2,'Master List'!$A$2:$AW$2,0))</f>
        <v>Sacramento River</v>
      </c>
      <c r="H282" s="135" t="str">
        <f>INDEX('Master List'!$A$3:$AW$1063,MATCH('Print List'!$A282,Statement_No,0),MATCH('Print List'!H$2,'Master List'!$A$2:$AW$2,0))</f>
        <v>Sacramento</v>
      </c>
      <c r="I282" s="135" t="str">
        <f>INDEX('Master List'!$A$3:$AW$1063,MATCH('Print List'!$A282,Statement_No,0),MATCH('Print List'!I$2,'Master List'!$A$2:$AW$2,0))</f>
        <v>R2</v>
      </c>
      <c r="J282" s="135" t="str">
        <f>INDEX('Master List'!$A$3:$AW$1063,MATCH('Print List'!$A282,Statement_No,0),MATCH('Print List'!J$2,'Master List'!$A$2:$AW$2,0))</f>
        <v>POU overlies riparian patent and is separated from water source. Proof of riparian right preservation is needed.</v>
      </c>
      <c r="K282" s="135" t="str">
        <f>INDEX('Master List'!$A$3:$AW$1063,MATCH('Print List'!$A282,Statement_No,0),MATCH('Print List'!K$2,'Master List'!$A$2:$AW$2,0))</f>
        <v>Yes</v>
      </c>
      <c r="L282" s="135" t="str">
        <f>INDEX('Master List'!$A$3:$AW$1063,MATCH('Print List'!$A282,Statement_No,0),MATCH('Print List'!L$2,'Master List'!$A$2:$AW$2,0))</f>
        <v>N/A</v>
      </c>
      <c r="M282" s="135" t="str">
        <f>INDEX('Master List'!$A$3:$AW$1063,MATCH('Print List'!$A282,Statement_No,0),MATCH('Print List'!M$2,'Master List'!$A$2:$AW$2,0))</f>
        <v>P1</v>
      </c>
      <c r="N282" s="135" t="str">
        <f>INDEX('Master List'!$A$3:$AW$1063,MATCH('Print List'!$A282,Statement_No,0),MATCH('Print List'!N$2,'Master List'!$A$2:$AW$2,0))</f>
        <v>No supporting document for Pre-1914 right was submitted. Need more info.</v>
      </c>
      <c r="O282" s="135" t="str">
        <f>INDEX('Master List'!$A$3:$AW$1063,MATCH('Print List'!$A282,Statement_No,0),MATCH('Print List'!O$2,'Master List'!$A$2:$AW$2,0))</f>
        <v>North Delta Water Agency</v>
      </c>
      <c r="P282" s="135" t="str">
        <f>INDEX('Master List'!$A$3:$AW$1063,MATCH('Print List'!$A282,Statement_No,0),MATCH('Print List'!P$2,'Master List'!$A$2:$AW$2,0))</f>
        <v>R4</v>
      </c>
      <c r="Q282" s="135" t="str">
        <f>INDEX('Master List'!$A$3:$AW$1063,MATCH('Print List'!$A282,Statement_No,0),MATCH('Print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82" s="135" t="str">
        <f>INDEX('Master List'!$A$3:$AW$1063,MATCH('Print List'!$A282,Statement_No,0),MATCH('Print List'!R$2,'Master List'!$A$2:$AW$2,0))</f>
        <v>P4</v>
      </c>
      <c r="S282" s="135" t="str">
        <f>INDEX('Master List'!$A$3:$AW$1063,MATCH('Print List'!$A282,Statement_No,0),MATCH('Print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82" s="135" t="str">
        <f>INDEX('Master List'!$A$3:$AW$1063,MATCH('Print List'!$A282,Statement_No,0),MATCH('Print List'!T$2,'Master List'!$A$2:$AW$2,0))</f>
        <v>R4</v>
      </c>
      <c r="U282" s="135" t="str">
        <f>INDEX('Master List'!$A$3:$AW$1063,MATCH('Print List'!$A282,Statement_No,0),MATCH('Print List'!U$2,'Master List'!$A$2:$AW$2,0))</f>
        <v>P4</v>
      </c>
    </row>
    <row r="283" spans="1:21" s="16" customFormat="1" ht="240" x14ac:dyDescent="0.25">
      <c r="A283" s="135" t="s">
        <v>1397</v>
      </c>
      <c r="B283" s="135" t="str">
        <f>INDEX('Master List'!$A$3:$AW$1063,MATCH('Print List'!$A283,Statement_No,0),MATCH('Print List'!B$2,'Master List'!$A$2:$AW$2,0))</f>
        <v>MNM VINEYARDS LLC</v>
      </c>
      <c r="C283" s="135" t="str">
        <f>INDEX('Master List'!$A$3:$AW$1063,MATCH('Print List'!$A283,Statement_No,0),MATCH('Print List'!C$2,'Master List'!$A$2:$AW$2,0))</f>
        <v>Y</v>
      </c>
      <c r="D283" s="135">
        <f>INDEX('Master List'!$A$3:$AW$1063,MATCH('Print List'!$A283,Statement_No,0),MATCH('Print List'!D$2,'Master List'!$A$2:$AW$2,0))</f>
        <v>279.48333333333335</v>
      </c>
      <c r="E283" s="135">
        <f>INDEX('Master List'!$A$3:$AW$1063,MATCH('Print List'!$A283,Statement_No,0),MATCH('Print List'!E$2,'Master List'!$A$2:$AW$2,0))</f>
        <v>171.5</v>
      </c>
      <c r="F283" s="135" t="str">
        <f>INDEX('Master List'!$A$3:$AW$1063,MATCH('Print List'!$A283,Statement_No,0),MATCH('Print List'!F$2,'Master List'!$A$2:$AW$2,0))</f>
        <v>Yes</v>
      </c>
      <c r="G283" s="135" t="str">
        <f>INDEX('Master List'!$A$3:$AW$1063,MATCH('Print List'!$A283,Statement_No,0),MATCH('Print List'!G$2,'Master List'!$A$2:$AW$2,0))</f>
        <v>STEAMBOAT SLOUGH</v>
      </c>
      <c r="H283" s="135" t="str">
        <f>INDEX('Master List'!$A$3:$AW$1063,MATCH('Print List'!$A283,Statement_No,0),MATCH('Print List'!H$2,'Master List'!$A$2:$AW$2,0))</f>
        <v>Solano</v>
      </c>
      <c r="I283" s="135" t="str">
        <f>INDEX('Master List'!$A$3:$AW$1063,MATCH('Print List'!$A283,Statement_No,0),MATCH('Print List'!I$2,'Master List'!$A$2:$AW$2,0))</f>
        <v>R2</v>
      </c>
      <c r="J283" s="135" t="str">
        <f>INDEX('Master List'!$A$3:$AW$1063,MATCH('Print List'!$A283,Statement_No,0),MATCH('Print List'!J$2,'Master List'!$A$2:$AW$2,0))</f>
        <v>Did not create new POU Map: 
It is possible for the POU to fall out of the riparian patented land.</v>
      </c>
      <c r="K283" s="135" t="str">
        <f>INDEX('Master List'!$A$3:$AW$1063,MATCH('Print List'!$A283,Statement_No,0),MATCH('Print List'!K$2,'Master List'!$A$2:$AW$2,0))</f>
        <v>Yes</v>
      </c>
      <c r="L283" s="135" t="str">
        <f>INDEX('Master List'!$A$3:$AW$1063,MATCH('Print List'!$A283,Statement_No,0),MATCH('Print List'!L$2,'Master List'!$A$2:$AW$2,0))</f>
        <v>N/A</v>
      </c>
      <c r="M283" s="135" t="str">
        <f>INDEX('Master List'!$A$3:$AW$1063,MATCH('Print List'!$A283,Statement_No,0),MATCH('Print List'!M$2,'Master List'!$A$2:$AW$2,0))</f>
        <v>P1</v>
      </c>
      <c r="N283" s="135" t="str">
        <f>INDEX('Master List'!$A$3:$AW$1063,MATCH('Print List'!$A283,Statement_No,0),MATCH('Print List'!N$2,'Master List'!$A$2:$AW$2,0))</f>
        <v>No supporting document for Pre-1914 right was submitted. Need more info.</v>
      </c>
      <c r="O283" s="135" t="str">
        <f>INDEX('Master List'!$A$3:$AW$1063,MATCH('Print List'!$A283,Statement_No,0),MATCH('Print List'!O$2,'Master List'!$A$2:$AW$2,0))</f>
        <v>North Delta Water Agency</v>
      </c>
      <c r="P283" s="135" t="str">
        <f>INDEX('Master List'!$A$3:$AW$1063,MATCH('Print List'!$A283,Statement_No,0),MATCH('Print List'!P$2,'Master List'!$A$2:$AW$2,0))</f>
        <v>R4</v>
      </c>
      <c r="Q283" s="135" t="str">
        <f>INDEX('Master List'!$A$3:$AW$1063,MATCH('Print List'!$A283,Statement_No,0),MATCH('Print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83" s="135" t="str">
        <f>INDEX('Master List'!$A$3:$AW$1063,MATCH('Print List'!$A283,Statement_No,0),MATCH('Print List'!R$2,'Master List'!$A$2:$AW$2,0))</f>
        <v>P4</v>
      </c>
      <c r="S283" s="135" t="str">
        <f>INDEX('Master List'!$A$3:$AW$1063,MATCH('Print List'!$A283,Statement_No,0),MATCH('Print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83" s="135" t="str">
        <f>INDEX('Master List'!$A$3:$AW$1063,MATCH('Print List'!$A283,Statement_No,0),MATCH('Print List'!T$2,'Master List'!$A$2:$AW$2,0))</f>
        <v>R4</v>
      </c>
      <c r="U283" s="135" t="str">
        <f>INDEX('Master List'!$A$3:$AW$1063,MATCH('Print List'!$A283,Statement_No,0),MATCH('Print List'!U$2,'Master List'!$A$2:$AW$2,0))</f>
        <v>P4</v>
      </c>
    </row>
    <row r="284" spans="1:21" s="16" customFormat="1" ht="240" x14ac:dyDescent="0.25">
      <c r="A284" s="136" t="s">
        <v>1404</v>
      </c>
      <c r="B284" s="135" t="str">
        <f>INDEX('Master List'!$A$3:$AW$1063,MATCH('Print List'!$A284,Statement_No,0),MATCH('Print List'!B$2,'Master List'!$A$2:$AW$2,0))</f>
        <v>MNM VINEYARDS LLC</v>
      </c>
      <c r="C284" s="135" t="str">
        <f>INDEX('Master List'!$A$3:$AW$1063,MATCH('Print List'!$A284,Statement_No,0),MATCH('Print List'!C$2,'Master List'!$A$2:$AW$2,0))</f>
        <v>Y</v>
      </c>
      <c r="D284" s="135">
        <f>INDEX('Master List'!$A$3:$AW$1063,MATCH('Print List'!$A284,Statement_No,0),MATCH('Print List'!D$2,'Master List'!$A$2:$AW$2,0))</f>
        <v>520.83333333333337</v>
      </c>
      <c r="E284" s="135">
        <f>INDEX('Master List'!$A$3:$AW$1063,MATCH('Print List'!$A284,Statement_No,0),MATCH('Print List'!E$2,'Master List'!$A$2:$AW$2,0))</f>
        <v>209</v>
      </c>
      <c r="F284" s="135" t="str">
        <f>INDEX('Master List'!$A$3:$AW$1063,MATCH('Print List'!$A284,Statement_No,0),MATCH('Print List'!F$2,'Master List'!$A$2:$AW$2,0))</f>
        <v>Yes</v>
      </c>
      <c r="G284" s="135" t="str">
        <f>INDEX('Master List'!$A$3:$AW$1063,MATCH('Print List'!$A284,Statement_No,0),MATCH('Print List'!G$2,'Master List'!$A$2:$AW$2,0))</f>
        <v>STEAMBOAT SLOUGH</v>
      </c>
      <c r="H284" s="135" t="str">
        <f>INDEX('Master List'!$A$3:$AW$1063,MATCH('Print List'!$A284,Statement_No,0),MATCH('Print List'!H$2,'Master List'!$A$2:$AW$2,0))</f>
        <v>Solano</v>
      </c>
      <c r="I284" s="135" t="str">
        <f>INDEX('Master List'!$A$3:$AW$1063,MATCH('Print List'!$A284,Statement_No,0),MATCH('Print List'!I$2,'Master List'!$A$2:$AW$2,0))</f>
        <v>R2</v>
      </c>
      <c r="J284" s="135" t="str">
        <f>INDEX('Master List'!$A$3:$AW$1063,MATCH('Print List'!$A284,Statement_No,0),MATCH('Print List'!J$2,'Master List'!$A$2:$AW$2,0))</f>
        <v>Did not create new POU Map: 
It is possible for the POU to fall out of the riparian patented land.</v>
      </c>
      <c r="K284" s="135" t="str">
        <f>INDEX('Master List'!$A$3:$AW$1063,MATCH('Print List'!$A284,Statement_No,0),MATCH('Print List'!K$2,'Master List'!$A$2:$AW$2,0))</f>
        <v>Yes</v>
      </c>
      <c r="L284" s="135" t="str">
        <f>INDEX('Master List'!$A$3:$AW$1063,MATCH('Print List'!$A284,Statement_No,0),MATCH('Print List'!L$2,'Master List'!$A$2:$AW$2,0))</f>
        <v>N/A</v>
      </c>
      <c r="M284" s="135" t="str">
        <f>INDEX('Master List'!$A$3:$AW$1063,MATCH('Print List'!$A284,Statement_No,0),MATCH('Print List'!M$2,'Master List'!$A$2:$AW$2,0))</f>
        <v>P1</v>
      </c>
      <c r="N284" s="135" t="str">
        <f>INDEX('Master List'!$A$3:$AW$1063,MATCH('Print List'!$A284,Statement_No,0),MATCH('Print List'!N$2,'Master List'!$A$2:$AW$2,0))</f>
        <v>No supporting document for Pre-1914 right was submitted. Need more info.</v>
      </c>
      <c r="O284" s="135" t="str">
        <f>INDEX('Master List'!$A$3:$AW$1063,MATCH('Print List'!$A284,Statement_No,0),MATCH('Print List'!O$2,'Master List'!$A$2:$AW$2,0))</f>
        <v>North Delta Water Agency</v>
      </c>
      <c r="P284" s="135" t="str">
        <f>INDEX('Master List'!$A$3:$AW$1063,MATCH('Print List'!$A284,Statement_No,0),MATCH('Print List'!P$2,'Master List'!$A$2:$AW$2,0))</f>
        <v>R4</v>
      </c>
      <c r="Q284" s="135" t="str">
        <f>INDEX('Master List'!$A$3:$AW$1063,MATCH('Print List'!$A284,Statement_No,0),MATCH('Print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84" s="135" t="str">
        <f>INDEX('Master List'!$A$3:$AW$1063,MATCH('Print List'!$A284,Statement_No,0),MATCH('Print List'!R$2,'Master List'!$A$2:$AW$2,0))</f>
        <v>P4</v>
      </c>
      <c r="S284" s="135" t="str">
        <f>INDEX('Master List'!$A$3:$AW$1063,MATCH('Print List'!$A284,Statement_No,0),MATCH('Print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84" s="135" t="str">
        <f>INDEX('Master List'!$A$3:$AW$1063,MATCH('Print List'!$A284,Statement_No,0),MATCH('Print List'!T$2,'Master List'!$A$2:$AW$2,0))</f>
        <v>R4</v>
      </c>
      <c r="U284" s="135" t="str">
        <f>INDEX('Master List'!$A$3:$AW$1063,MATCH('Print List'!$A284,Statement_No,0),MATCH('Print List'!U$2,'Master List'!$A$2:$AW$2,0))</f>
        <v>P4</v>
      </c>
    </row>
    <row r="285" spans="1:21" s="16" customFormat="1" ht="30" x14ac:dyDescent="0.25">
      <c r="A285" s="135" t="s">
        <v>1408</v>
      </c>
      <c r="B285" s="135" t="str">
        <f>INDEX('Master List'!$A$3:$AW$1063,MATCH('Print List'!$A285,Statement_No,0),MATCH('Print List'!B$2,'Master List'!$A$2:$AW$2,0))</f>
        <v>VITAL FARMLAND LP</v>
      </c>
      <c r="C285" s="135" t="str">
        <f>INDEX('Master List'!$A$3:$AW$1063,MATCH('Print List'!$A285,Statement_No,0),MATCH('Print List'!C$2,'Master List'!$A$2:$AW$2,0))</f>
        <v>Y</v>
      </c>
      <c r="D285" s="135">
        <f>INDEX('Master List'!$A$3:$AW$1063,MATCH('Print List'!$A285,Statement_No,0),MATCH('Print List'!D$2,'Master List'!$A$2:$AW$2,0))</f>
        <v>619.72</v>
      </c>
      <c r="E285" s="135">
        <f>INDEX('Master List'!$A$3:$AW$1063,MATCH('Print List'!$A285,Statement_No,0),MATCH('Print List'!E$2,'Master List'!$A$2:$AW$2,0))</f>
        <v>529.87</v>
      </c>
      <c r="F285" s="135" t="str">
        <f>INDEX('Master List'!$A$3:$AW$1063,MATCH('Print List'!$A285,Statement_No,0),MATCH('Print List'!F$2,'Master List'!$A$2:$AW$2,0))</f>
        <v>Yes</v>
      </c>
      <c r="G285" s="135" t="str">
        <f>INDEX('Master List'!$A$3:$AW$1063,MATCH('Print List'!$A285,Statement_No,0),MATCH('Print List'!G$2,'Master List'!$A$2:$AW$2,0))</f>
        <v>Indian Slough</v>
      </c>
      <c r="H285" s="135" t="str">
        <f>INDEX('Master List'!$A$3:$AW$1063,MATCH('Print List'!$A285,Statement_No,0),MATCH('Print List'!H$2,'Master List'!$A$2:$AW$2,0))</f>
        <v>Contra Costa</v>
      </c>
      <c r="I285" s="135" t="str">
        <f>INDEX('Master List'!$A$3:$AW$1063,MATCH('Print List'!$A285,Statement_No,0),MATCH('Print List'!I$2,'Master List'!$A$2:$AW$2,0))</f>
        <v>R2</v>
      </c>
      <c r="J285" s="135" t="str">
        <f>INDEX('Master List'!$A$3:$AW$1063,MATCH('Print List'!$A285,Statement_No,0),MATCH('Print List'!J$2,'Master List'!$A$2:$AW$2,0))</f>
        <v>POD is not on the APN/POU owned by claimant</v>
      </c>
      <c r="K285" s="135" t="str">
        <f>INDEX('Master List'!$A$3:$AW$1063,MATCH('Print List'!$A285,Statement_No,0),MATCH('Print List'!K$2,'Master List'!$A$2:$AW$2,0))</f>
        <v>Yes</v>
      </c>
      <c r="L285" s="135" t="str">
        <f>INDEX('Master List'!$A$3:$AW$1063,MATCH('Print List'!$A285,Statement_No,0),MATCH('Print List'!L$2,'Master List'!$A$2:$AW$2,0))</f>
        <v>N/A</v>
      </c>
      <c r="M285" s="135" t="str">
        <f>INDEX('Master List'!$A$3:$AW$1063,MATCH('Print List'!$A285,Statement_No,0),MATCH('Print List'!M$2,'Master List'!$A$2:$AW$2,0))</f>
        <v>P1</v>
      </c>
      <c r="N285" s="135" t="str">
        <f>INDEX('Master List'!$A$3:$AW$1063,MATCH('Print List'!$A285,Statement_No,0),MATCH('Print List'!N$2,'Master List'!$A$2:$AW$2,0))</f>
        <v>Documentation is needed.</v>
      </c>
      <c r="O285" s="135">
        <f>INDEX('Master List'!$A$3:$AW$1063,MATCH('Print List'!$A285,Statement_No,0),MATCH('Print List'!O$2,'Master List'!$A$2:$AW$2,0))</f>
        <v>0</v>
      </c>
      <c r="P285" s="135">
        <f>INDEX('Master List'!$A$3:$AW$1063,MATCH('Print List'!$A285,Statement_No,0),MATCH('Print List'!P$2,'Master List'!$A$2:$AW$2,0))</f>
        <v>0</v>
      </c>
      <c r="Q285" s="135">
        <f>INDEX('Master List'!$A$3:$AW$1063,MATCH('Print List'!$A285,Statement_No,0),MATCH('Print List'!Q$2,'Master List'!$A$2:$AW$2,0))</f>
        <v>0</v>
      </c>
      <c r="R285" s="135">
        <f>INDEX('Master List'!$A$3:$AW$1063,MATCH('Print List'!$A285,Statement_No,0),MATCH('Print List'!R$2,'Master List'!$A$2:$AW$2,0))</f>
        <v>0</v>
      </c>
      <c r="S285" s="135">
        <f>INDEX('Master List'!$A$3:$AW$1063,MATCH('Print List'!$A285,Statement_No,0),MATCH('Print List'!S$2,'Master List'!$A$2:$AW$2,0))</f>
        <v>0</v>
      </c>
      <c r="T285" s="135" t="str">
        <f>INDEX('Master List'!$A$3:$AW$1063,MATCH('Print List'!$A285,Statement_No,0),MATCH('Print List'!T$2,'Master List'!$A$2:$AW$2,0))</f>
        <v>R2</v>
      </c>
      <c r="U285" s="135" t="str">
        <f>INDEX('Master List'!$A$3:$AW$1063,MATCH('Print List'!$A285,Statement_No,0),MATCH('Print List'!U$2,'Master List'!$A$2:$AW$2,0))</f>
        <v>P1</v>
      </c>
    </row>
    <row r="286" spans="1:21" s="16" customFormat="1" ht="150" x14ac:dyDescent="0.25">
      <c r="A286" s="135" t="s">
        <v>1414</v>
      </c>
      <c r="B286" s="135" t="str">
        <f>INDEX('Master List'!$A$3:$AW$1063,MATCH('Print List'!$A286,Statement_No,0),MATCH('Print List'!B$2,'Master List'!$A$2:$AW$2,0))</f>
        <v>DONALD R REYNOLDS FAMILY</v>
      </c>
      <c r="C286" s="135" t="str">
        <f>INDEX('Master List'!$A$3:$AW$1063,MATCH('Print List'!$A286,Statement_No,0),MATCH('Print List'!C$2,'Master List'!$A$2:$AW$2,0))</f>
        <v>Y</v>
      </c>
      <c r="D286" s="135">
        <f>INDEX('Master List'!$A$3:$AW$1063,MATCH('Print List'!$A286,Statement_No,0),MATCH('Print List'!D$2,'Master List'!$A$2:$AW$2,0))</f>
        <v>1337.0866666666668</v>
      </c>
      <c r="E286" s="135">
        <f>INDEX('Master List'!$A$3:$AW$1063,MATCH('Print List'!$A286,Statement_No,0),MATCH('Print List'!E$2,'Master List'!$A$2:$AW$2,0))</f>
        <v>1174.22</v>
      </c>
      <c r="F286" s="135" t="str">
        <f>INDEX('Master List'!$A$3:$AW$1063,MATCH('Print List'!$A286,Statement_No,0),MATCH('Print List'!F$2,'Master List'!$A$2:$AW$2,0))</f>
        <v>Yes</v>
      </c>
      <c r="G286" s="135" t="str">
        <f>INDEX('Master List'!$A$3:$AW$1063,MATCH('Print List'!$A286,Statement_No,0),MATCH('Print List'!G$2,'Master List'!$A$2:$AW$2,0))</f>
        <v>Whiskey Slough</v>
      </c>
      <c r="H286" s="135" t="str">
        <f>INDEX('Master List'!$A$3:$AW$1063,MATCH('Print List'!$A286,Statement_No,0),MATCH('Print List'!H$2,'Master List'!$A$2:$AW$2,0))</f>
        <v>San Joaquin</v>
      </c>
      <c r="I286" s="135" t="str">
        <f>INDEX('Master List'!$A$3:$AW$1063,MATCH('Print List'!$A286,Statement_No,0),MATCH('Print List'!I$2,'Master List'!$A$2:$AW$2,0))</f>
        <v>R1</v>
      </c>
      <c r="J286" s="135" t="str">
        <f>INDEX('Master List'!$A$3:$AW$1063,MATCH('Print List'!$A286,Statement_No,0),MATCH('Print List'!J$2,'Master List'!$A$2:$AW$2,0))</f>
        <v>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286" s="135" t="str">
        <f>INDEX('Master List'!$A$3:$AW$1063,MATCH('Print List'!$A286,Statement_No,0),MATCH('Print List'!K$2,'Master List'!$A$2:$AW$2,0))</f>
        <v>Yes</v>
      </c>
      <c r="L286" s="135" t="str">
        <f>INDEX('Master List'!$A$3:$AW$1063,MATCH('Print List'!$A286,Statement_No,0),MATCH('Print List'!L$2,'Master List'!$A$2:$AW$2,0))</f>
        <v>N/A</v>
      </c>
      <c r="M286" s="135" t="str">
        <f>INDEX('Master List'!$A$3:$AW$1063,MATCH('Print List'!$A286,Statement_No,0),MATCH('Print List'!M$2,'Master List'!$A$2:$AW$2,0))</f>
        <v>P1</v>
      </c>
      <c r="N286" s="135" t="str">
        <f>INDEX('Master List'!$A$3:$AW$1063,MATCH('Print List'!$A286,Statement_No,0),MATCH('Print List'!N$2,'Master List'!$A$2:$AW$2,0))</f>
        <v>More information is needed.</v>
      </c>
      <c r="O286" s="135">
        <f>INDEX('Master List'!$A$3:$AW$1063,MATCH('Print List'!$A286,Statement_No,0),MATCH('Print List'!O$2,'Master List'!$A$2:$AW$2,0))</f>
        <v>0</v>
      </c>
      <c r="P286" s="135">
        <f>INDEX('Master List'!$A$3:$AW$1063,MATCH('Print List'!$A286,Statement_No,0),MATCH('Print List'!P$2,'Master List'!$A$2:$AW$2,0))</f>
        <v>0</v>
      </c>
      <c r="Q286" s="135">
        <f>INDEX('Master List'!$A$3:$AW$1063,MATCH('Print List'!$A286,Statement_No,0),MATCH('Print List'!Q$2,'Master List'!$A$2:$AW$2,0))</f>
        <v>0</v>
      </c>
      <c r="R286" s="135">
        <f>INDEX('Master List'!$A$3:$AW$1063,MATCH('Print List'!$A286,Statement_No,0),MATCH('Print List'!R$2,'Master List'!$A$2:$AW$2,0))</f>
        <v>0</v>
      </c>
      <c r="S286" s="135">
        <f>INDEX('Master List'!$A$3:$AW$1063,MATCH('Print List'!$A286,Statement_No,0),MATCH('Print List'!S$2,'Master List'!$A$2:$AW$2,0))</f>
        <v>0</v>
      </c>
      <c r="T286" s="135" t="str">
        <f>INDEX('Master List'!$A$3:$AW$1063,MATCH('Print List'!$A286,Statement_No,0),MATCH('Print List'!T$2,'Master List'!$A$2:$AW$2,0))</f>
        <v>R1</v>
      </c>
      <c r="U286" s="135" t="str">
        <f>INDEX('Master List'!$A$3:$AW$1063,MATCH('Print List'!$A286,Statement_No,0),MATCH('Print List'!U$2,'Master List'!$A$2:$AW$2,0))</f>
        <v>P1</v>
      </c>
    </row>
    <row r="287" spans="1:21" s="16" customFormat="1" ht="105" x14ac:dyDescent="0.25">
      <c r="A287" s="135" t="s">
        <v>1422</v>
      </c>
      <c r="B287" s="135" t="str">
        <f>INDEX('Master List'!$A$3:$AW$1063,MATCH('Print List'!$A287,Statement_No,0),MATCH('Print List'!B$2,'Master List'!$A$2:$AW$2,0))</f>
        <v>DONALD BIANCHI</v>
      </c>
      <c r="C287" s="135" t="str">
        <f>INDEX('Master List'!$A$3:$AW$1063,MATCH('Print List'!$A287,Statement_No,0),MATCH('Print List'!C$2,'Master List'!$A$2:$AW$2,0))</f>
        <v>Y</v>
      </c>
      <c r="D287" s="135">
        <f>INDEX('Master List'!$A$3:$AW$1063,MATCH('Print List'!$A287,Statement_No,0),MATCH('Print List'!D$2,'Master List'!$A$2:$AW$2,0))</f>
        <v>1193.0500000000002</v>
      </c>
      <c r="E287" s="135">
        <f>INDEX('Master List'!$A$3:$AW$1063,MATCH('Print List'!$A287,Statement_No,0),MATCH('Print List'!E$2,'Master List'!$A$2:$AW$2,0))</f>
        <v>1224.04</v>
      </c>
      <c r="F287" s="135" t="str">
        <f>INDEX('Master List'!$A$3:$AW$1063,MATCH('Print List'!$A287,Statement_No,0),MATCH('Print List'!F$2,'Master List'!$A$2:$AW$2,0))</f>
        <v>Yes</v>
      </c>
      <c r="G287" s="135" t="str">
        <f>INDEX('Master List'!$A$3:$AW$1063,MATCH('Print List'!$A287,Statement_No,0),MATCH('Print List'!G$2,'Master List'!$A$2:$AW$2,0))</f>
        <v>Doughty Cut</v>
      </c>
      <c r="H287" s="135" t="str">
        <f>INDEX('Master List'!$A$3:$AW$1063,MATCH('Print List'!$A287,Statement_No,0),MATCH('Print List'!H$2,'Master List'!$A$2:$AW$2,0))</f>
        <v>San Joaquin</v>
      </c>
      <c r="I287" s="135" t="str">
        <f>INDEX('Master List'!$A$3:$AW$1063,MATCH('Print List'!$A287,Statement_No,0),MATCH('Print List'!I$2,'Master List'!$A$2:$AW$2,0))</f>
        <v>R2</v>
      </c>
      <c r="J287" s="135" t="str">
        <f>INDEX('Master List'!$A$3:$AW$1063,MATCH('Print List'!$A287,Statement_No,0),MATCH('Print List'!J$2,'Master List'!$A$2:$AW$2,0))</f>
        <v>Both El Pescadero Patent and 2256 are riparian, but APN 189-240-22 does not touch a watercourse.</v>
      </c>
      <c r="K287" s="135" t="str">
        <f>INDEX('Master List'!$A$3:$AW$1063,MATCH('Print List'!$A287,Statement_No,0),MATCH('Print List'!K$2,'Master List'!$A$2:$AW$2,0))</f>
        <v>Yes</v>
      </c>
      <c r="L287" s="135" t="str">
        <f>INDEX('Master List'!$A$3:$AW$1063,MATCH('Print List'!$A287,Statement_No,0),MATCH('Print List'!L$2,'Master List'!$A$2:$AW$2,0))</f>
        <v>N/A</v>
      </c>
      <c r="M287" s="135" t="str">
        <f>INDEX('Master List'!$A$3:$AW$1063,MATCH('Print List'!$A287,Statement_No,0),MATCH('Print List'!M$2,'Master List'!$A$2:$AW$2,0))</f>
        <v>P1</v>
      </c>
      <c r="N287" s="135" t="str">
        <f>INDEX('Master List'!$A$3:$AW$1063,MATCH('Print List'!$A287,Statement_No,0),MATCH('Print List'!N$2,'Master List'!$A$2:$AW$2,0))</f>
        <v xml:space="preserve">eWRIMS lists this as a riparian, Pre-1914, and other WR.
Unable to locate property deed or appropriation notice.
</v>
      </c>
      <c r="O287" s="135">
        <f>INDEX('Master List'!$A$3:$AW$1063,MATCH('Print List'!$A287,Statement_No,0),MATCH('Print List'!O$2,'Master List'!$A$2:$AW$2,0))</f>
        <v>0</v>
      </c>
      <c r="P287" s="135">
        <f>INDEX('Master List'!$A$3:$AW$1063,MATCH('Print List'!$A287,Statement_No,0),MATCH('Print List'!P$2,'Master List'!$A$2:$AW$2,0))</f>
        <v>0</v>
      </c>
      <c r="Q287" s="135">
        <f>INDEX('Master List'!$A$3:$AW$1063,MATCH('Print List'!$A287,Statement_No,0),MATCH('Print List'!Q$2,'Master List'!$A$2:$AW$2,0))</f>
        <v>0</v>
      </c>
      <c r="R287" s="135">
        <f>INDEX('Master List'!$A$3:$AW$1063,MATCH('Print List'!$A287,Statement_No,0),MATCH('Print List'!R$2,'Master List'!$A$2:$AW$2,0))</f>
        <v>0</v>
      </c>
      <c r="S287" s="135">
        <f>INDEX('Master List'!$A$3:$AW$1063,MATCH('Print List'!$A287,Statement_No,0),MATCH('Print List'!S$2,'Master List'!$A$2:$AW$2,0))</f>
        <v>0</v>
      </c>
      <c r="T287" s="135" t="str">
        <f>INDEX('Master List'!$A$3:$AW$1063,MATCH('Print List'!$A287,Statement_No,0),MATCH('Print List'!T$2,'Master List'!$A$2:$AW$2,0))</f>
        <v>R2</v>
      </c>
      <c r="U287" s="135" t="str">
        <f>INDEX('Master List'!$A$3:$AW$1063,MATCH('Print List'!$A287,Statement_No,0),MATCH('Print List'!U$2,'Master List'!$A$2:$AW$2,0))</f>
        <v>P1</v>
      </c>
    </row>
    <row r="288" spans="1:21" s="16" customFormat="1" ht="165" x14ac:dyDescent="0.25">
      <c r="A288" s="136" t="s">
        <v>1430</v>
      </c>
      <c r="B288" s="135" t="str">
        <f>INDEX('Master List'!$A$3:$AW$1063,MATCH('Print List'!$A288,Statement_No,0),MATCH('Print List'!B$2,'Master List'!$A$2:$AW$2,0))</f>
        <v>JEAN ANN BRODIE</v>
      </c>
      <c r="C288" s="135" t="str">
        <f>INDEX('Master List'!$A$3:$AW$1063,MATCH('Print List'!$A288,Statement_No,0),MATCH('Print List'!C$2,'Master List'!$A$2:$AW$2,0))</f>
        <v>Y</v>
      </c>
      <c r="D288" s="135">
        <f>INDEX('Master List'!$A$3:$AW$1063,MATCH('Print List'!$A288,Statement_No,0),MATCH('Print List'!D$2,'Master List'!$A$2:$AW$2,0))</f>
        <v>815.44333333333327</v>
      </c>
      <c r="E288" s="135">
        <f>INDEX('Master List'!$A$3:$AW$1063,MATCH('Print List'!$A288,Statement_No,0),MATCH('Print List'!E$2,'Master List'!$A$2:$AW$2,0))</f>
        <v>599.99</v>
      </c>
      <c r="F288" s="135" t="str">
        <f>INDEX('Master List'!$A$3:$AW$1063,MATCH('Print List'!$A288,Statement_No,0),MATCH('Print List'!F$2,'Master List'!$A$2:$AW$2,0))</f>
        <v>Yes</v>
      </c>
      <c r="G288" s="135" t="str">
        <f>INDEX('Master List'!$A$3:$AW$1063,MATCH('Print List'!$A288,Statement_No,0),MATCH('Print List'!G$2,'Master List'!$A$2:$AW$2,0))</f>
        <v>WHISKEY SLOUGH</v>
      </c>
      <c r="H288" s="135" t="str">
        <f>INDEX('Master List'!$A$3:$AW$1063,MATCH('Print List'!$A288,Statement_No,0),MATCH('Print List'!H$2,'Master List'!$A$2:$AW$2,0))</f>
        <v>San Joaquin</v>
      </c>
      <c r="I288" s="135" t="str">
        <f>INDEX('Master List'!$A$3:$AW$1063,MATCH('Print List'!$A288,Statement_No,0),MATCH('Print List'!I$2,'Master List'!$A$2:$AW$2,0))</f>
        <v>R2</v>
      </c>
      <c r="J288" s="135" t="str">
        <f>INDEX('Master List'!$A$3:$AW$1063,MATCH('Print List'!$A288,Statement_No,0),MATCH('Print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288" s="135" t="str">
        <f>INDEX('Master List'!$A$3:$AW$1063,MATCH('Print List'!$A288,Statement_No,0),MATCH('Print List'!K$2,'Master List'!$A$2:$AW$2,0))</f>
        <v>Yes</v>
      </c>
      <c r="L288" s="135" t="str">
        <f>INDEX('Master List'!$A$3:$AW$1063,MATCH('Print List'!$A288,Statement_No,0),MATCH('Print List'!L$2,'Master List'!$A$2:$AW$2,0))</f>
        <v>N/A</v>
      </c>
      <c r="M288" s="135" t="str">
        <f>INDEX('Master List'!$A$3:$AW$1063,MATCH('Print List'!$A288,Statement_No,0),MATCH('Print List'!M$2,'Master List'!$A$2:$AW$2,0))</f>
        <v>P1</v>
      </c>
      <c r="N288" s="135" t="str">
        <f>INDEX('Master List'!$A$3:$AW$1063,MATCH('Print List'!$A288,Statement_No,0),MATCH('Print List'!N$2,'Master List'!$A$2:$AW$2,0))</f>
        <v>No documentation given</v>
      </c>
      <c r="O288" s="135">
        <f>INDEX('Master List'!$A$3:$AW$1063,MATCH('Print List'!$A288,Statement_No,0),MATCH('Print List'!O$2,'Master List'!$A$2:$AW$2,0))</f>
        <v>0</v>
      </c>
      <c r="P288" s="135">
        <f>INDEX('Master List'!$A$3:$AW$1063,MATCH('Print List'!$A288,Statement_No,0),MATCH('Print List'!P$2,'Master List'!$A$2:$AW$2,0))</f>
        <v>0</v>
      </c>
      <c r="Q288" s="135">
        <f>INDEX('Master List'!$A$3:$AW$1063,MATCH('Print List'!$A288,Statement_No,0),MATCH('Print List'!Q$2,'Master List'!$A$2:$AW$2,0))</f>
        <v>0</v>
      </c>
      <c r="R288" s="135">
        <f>INDEX('Master List'!$A$3:$AW$1063,MATCH('Print List'!$A288,Statement_No,0),MATCH('Print List'!R$2,'Master List'!$A$2:$AW$2,0))</f>
        <v>0</v>
      </c>
      <c r="S288" s="135">
        <f>INDEX('Master List'!$A$3:$AW$1063,MATCH('Print List'!$A288,Statement_No,0),MATCH('Print List'!S$2,'Master List'!$A$2:$AW$2,0))</f>
        <v>0</v>
      </c>
      <c r="T288" s="135" t="str">
        <f>INDEX('Master List'!$A$3:$AW$1063,MATCH('Print List'!$A288,Statement_No,0),MATCH('Print List'!T$2,'Master List'!$A$2:$AW$2,0))</f>
        <v>R2</v>
      </c>
      <c r="U288" s="135" t="str">
        <f>INDEX('Master List'!$A$3:$AW$1063,MATCH('Print List'!$A288,Statement_No,0),MATCH('Print List'!U$2,'Master List'!$A$2:$AW$2,0))</f>
        <v>P1</v>
      </c>
    </row>
    <row r="289" spans="1:21" s="16" customFormat="1" ht="30" x14ac:dyDescent="0.25">
      <c r="A289" s="135" t="s">
        <v>1433</v>
      </c>
      <c r="B289" s="135" t="str">
        <f>INDEX('Master List'!$A$3:$AW$1063,MATCH('Print List'!$A289,Statement_No,0),MATCH('Print List'!B$2,'Master List'!$A$2:$AW$2,0))</f>
        <v>DAVID DAL PORTO</v>
      </c>
      <c r="C289" s="135" t="str">
        <f>INDEX('Master List'!$A$3:$AW$1063,MATCH('Print List'!$A289,Statement_No,0),MATCH('Print List'!C$2,'Master List'!$A$2:$AW$2,0))</f>
        <v>Y</v>
      </c>
      <c r="D289" s="135">
        <f>INDEX('Master List'!$A$3:$AW$1063,MATCH('Print List'!$A289,Statement_No,0),MATCH('Print List'!D$2,'Master List'!$A$2:$AW$2,0))</f>
        <v>522</v>
      </c>
      <c r="E289" s="135">
        <f>INDEX('Master List'!$A$3:$AW$1063,MATCH('Print List'!$A289,Statement_No,0),MATCH('Print List'!E$2,'Master List'!$A$2:$AW$2,0))</f>
        <v>624</v>
      </c>
      <c r="F289" s="135" t="str">
        <f>INDEX('Master List'!$A$3:$AW$1063,MATCH('Print List'!$A289,Statement_No,0),MATCH('Print List'!F$2,'Master List'!$A$2:$AW$2,0))</f>
        <v>Yes</v>
      </c>
      <c r="G289" s="135" t="str">
        <f>INDEX('Master List'!$A$3:$AW$1063,MATCH('Print List'!$A289,Statement_No,0),MATCH('Print List'!G$2,'Master List'!$A$2:$AW$2,0))</f>
        <v>ROCK SLOUGH</v>
      </c>
      <c r="H289" s="135" t="str">
        <f>INDEX('Master List'!$A$3:$AW$1063,MATCH('Print List'!$A289,Statement_No,0),MATCH('Print List'!H$2,'Master List'!$A$2:$AW$2,0))</f>
        <v>Contra Costa</v>
      </c>
      <c r="I289" s="135" t="str">
        <f>INDEX('Master List'!$A$3:$AW$1063,MATCH('Print List'!$A289,Statement_No,0),MATCH('Print List'!I$2,'Master List'!$A$2:$AW$2,0))</f>
        <v>R2</v>
      </c>
      <c r="J289" s="135" t="str">
        <f>INDEX('Master List'!$A$3:$AW$1063,MATCH('Print List'!$A289,Statement_No,0),MATCH('Print List'!J$2,'Master List'!$A$2:$AW$2,0))</f>
        <v>missing half of patent for APN 032050003.</v>
      </c>
      <c r="K289" s="135" t="str">
        <f>INDEX('Master List'!$A$3:$AW$1063,MATCH('Print List'!$A289,Statement_No,0),MATCH('Print List'!K$2,'Master List'!$A$2:$AW$2,0))</f>
        <v>No</v>
      </c>
      <c r="L289" s="135" t="str">
        <f>INDEX('Master List'!$A$3:$AW$1063,MATCH('Print List'!$A289,Statement_No,0),MATCH('Print List'!L$2,'Master List'!$A$2:$AW$2,0))</f>
        <v>N/A</v>
      </c>
      <c r="M289" s="135" t="str">
        <f>INDEX('Master List'!$A$3:$AW$1063,MATCH('Print List'!$A289,Statement_No,0),MATCH('Print List'!M$2,'Master List'!$A$2:$AW$2,0))</f>
        <v>N/A</v>
      </c>
      <c r="N289" s="135" t="str">
        <f>INDEX('Master List'!$A$3:$AW$1063,MATCH('Print List'!$A289,Statement_No,0),MATCH('Print List'!N$2,'Master List'!$A$2:$AW$2,0))</f>
        <v>N/A</v>
      </c>
      <c r="O289" s="135">
        <f>INDEX('Master List'!$A$3:$AW$1063,MATCH('Print List'!$A289,Statement_No,0),MATCH('Print List'!O$2,'Master List'!$A$2:$AW$2,0))</f>
        <v>0</v>
      </c>
      <c r="P289" s="135">
        <f>INDEX('Master List'!$A$3:$AW$1063,MATCH('Print List'!$A289,Statement_No,0),MATCH('Print List'!P$2,'Master List'!$A$2:$AW$2,0))</f>
        <v>0</v>
      </c>
      <c r="Q289" s="135">
        <f>INDEX('Master List'!$A$3:$AW$1063,MATCH('Print List'!$A289,Statement_No,0),MATCH('Print List'!Q$2,'Master List'!$A$2:$AW$2,0))</f>
        <v>0</v>
      </c>
      <c r="R289" s="135">
        <f>INDEX('Master List'!$A$3:$AW$1063,MATCH('Print List'!$A289,Statement_No,0),MATCH('Print List'!R$2,'Master List'!$A$2:$AW$2,0))</f>
        <v>0</v>
      </c>
      <c r="S289" s="135">
        <f>INDEX('Master List'!$A$3:$AW$1063,MATCH('Print List'!$A289,Statement_No,0),MATCH('Print List'!S$2,'Master List'!$A$2:$AW$2,0))</f>
        <v>0</v>
      </c>
      <c r="T289" s="135" t="str">
        <f>INDEX('Master List'!$A$3:$AW$1063,MATCH('Print List'!$A289,Statement_No,0),MATCH('Print List'!T$2,'Master List'!$A$2:$AW$2,0))</f>
        <v>R2</v>
      </c>
      <c r="U289" s="135" t="str">
        <f>INDEX('Master List'!$A$3:$AW$1063,MATCH('Print List'!$A289,Statement_No,0),MATCH('Print List'!U$2,'Master List'!$A$2:$AW$2,0))</f>
        <v>N/A</v>
      </c>
    </row>
    <row r="290" spans="1:21" s="16" customFormat="1" ht="240" x14ac:dyDescent="0.25">
      <c r="A290" s="135" t="s">
        <v>1440</v>
      </c>
      <c r="B290" s="135" t="str">
        <f>INDEX('Master List'!$A$3:$AW$1063,MATCH('Print List'!$A290,Statement_No,0),MATCH('Print List'!B$2,'Master List'!$A$2:$AW$2,0))</f>
        <v>CALIFORNIA DEPARTMENT OF FISH AND WILDLIFE</v>
      </c>
      <c r="C290" s="135" t="str">
        <f>INDEX('Master List'!$A$3:$AW$1063,MATCH('Print List'!$A290,Statement_No,0),MATCH('Print List'!C$2,'Master List'!$A$2:$AW$2,0))</f>
        <v>Y</v>
      </c>
      <c r="D290" s="135">
        <f>INDEX('Master List'!$A$3:$AW$1063,MATCH('Print List'!$A290,Statement_No,0),MATCH('Print List'!D$2,'Master List'!$A$2:$AW$2,0))</f>
        <v>1086.03</v>
      </c>
      <c r="E290" s="135">
        <f>INDEX('Master List'!$A$3:$AW$1063,MATCH('Print List'!$A290,Statement_No,0),MATCH('Print List'!E$2,'Master List'!$A$2:$AW$2,0))</f>
        <v>4562.95</v>
      </c>
      <c r="F290" s="135" t="str">
        <f>INDEX('Master List'!$A$3:$AW$1063,MATCH('Print List'!$A290,Statement_No,0),MATCH('Print List'!F$2,'Master List'!$A$2:$AW$2,0))</f>
        <v>Yes</v>
      </c>
      <c r="G290" s="135" t="str">
        <f>INDEX('Master List'!$A$3:$AW$1063,MATCH('Print List'!$A290,Statement_No,0),MATCH('Print List'!G$2,'Master List'!$A$2:$AW$2,0))</f>
        <v>TOE DRAIN</v>
      </c>
      <c r="H290" s="135" t="str">
        <f>INDEX('Master List'!$A$3:$AW$1063,MATCH('Print List'!$A290,Statement_No,0),MATCH('Print List'!H$2,'Master List'!$A$2:$AW$2,0))</f>
        <v>Yolo</v>
      </c>
      <c r="I290" s="135" t="str">
        <f>INDEX('Master List'!$A$3:$AW$1063,MATCH('Print List'!$A290,Statement_No,0),MATCH('Print List'!I$2,'Master List'!$A$2:$AW$2,0))</f>
        <v>R1</v>
      </c>
      <c r="J290" s="135" t="str">
        <f>INDEX('Master List'!$A$3:$AW$1063,MATCH('Print List'!$A290,Statement_No,0),MATCH('Print List'!J$2,'Master List'!$A$2:$AW$2,0))</f>
        <v xml:space="preserve">On the map, it appears that the POD is not at the Toe Drain, which is the listed water source, there are multiple separations, and the number of parcels should be indicated. </v>
      </c>
      <c r="K290" s="135" t="str">
        <f>INDEX('Master List'!$A$3:$AW$1063,MATCH('Print List'!$A290,Statement_No,0),MATCH('Print List'!K$2,'Master List'!$A$2:$AW$2,0))</f>
        <v>No</v>
      </c>
      <c r="L290" s="135" t="str">
        <f>INDEX('Master List'!$A$3:$AW$1063,MATCH('Print List'!$A290,Statement_No,0),MATCH('Print List'!L$2,'Master List'!$A$2:$AW$2,0))</f>
        <v>N/A</v>
      </c>
      <c r="M290" s="135" t="str">
        <f>INDEX('Master List'!$A$3:$AW$1063,MATCH('Print List'!$A290,Statement_No,0),MATCH('Print List'!M$2,'Master List'!$A$2:$AW$2,0))</f>
        <v>N/A</v>
      </c>
      <c r="N290" s="135" t="str">
        <f>INDEX('Master List'!$A$3:$AW$1063,MATCH('Print List'!$A290,Statement_No,0),MATCH('Print List'!N$2,'Master List'!$A$2:$AW$2,0))</f>
        <v>N/A</v>
      </c>
      <c r="O290" s="135" t="str">
        <f>INDEX('Master List'!$A$3:$AW$1063,MATCH('Print List'!$A290,Statement_No,0),MATCH('Print List'!O$2,'Master List'!$A$2:$AW$2,0))</f>
        <v>North Delta Water Agency</v>
      </c>
      <c r="P290" s="135" t="str">
        <f>INDEX('Master List'!$A$3:$AW$1063,MATCH('Print List'!$A290,Statement_No,0),MATCH('Print List'!P$2,'Master List'!$A$2:$AW$2,0))</f>
        <v>R4</v>
      </c>
      <c r="Q290" s="135" t="str">
        <f>INDEX('Master List'!$A$3:$AW$1063,MATCH('Print List'!$A290,Statement_No,0),MATCH('Print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0" s="135" t="str">
        <f>INDEX('Master List'!$A$3:$AW$1063,MATCH('Print List'!$A290,Statement_No,0),MATCH('Print List'!R$2,'Master List'!$A$2:$AW$2,0))</f>
        <v>P4</v>
      </c>
      <c r="S290" s="135" t="str">
        <f>INDEX('Master List'!$A$3:$AW$1063,MATCH('Print List'!$A290,Statement_No,0),MATCH('Print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0" s="135" t="str">
        <f>INDEX('Master List'!$A$3:$AW$1063,MATCH('Print List'!$A290,Statement_No,0),MATCH('Print List'!T$2,'Master List'!$A$2:$AW$2,0))</f>
        <v>R4</v>
      </c>
      <c r="U290" s="135" t="str">
        <f>INDEX('Master List'!$A$3:$AW$1063,MATCH('Print List'!$A290,Statement_No,0),MATCH('Print List'!U$2,'Master List'!$A$2:$AW$2,0))</f>
        <v>P4</v>
      </c>
    </row>
    <row r="291" spans="1:21" s="16" customFormat="1" ht="240" x14ac:dyDescent="0.25">
      <c r="A291" s="135" t="s">
        <v>1447</v>
      </c>
      <c r="B291" s="135" t="str">
        <f>INDEX('Master List'!$A$3:$AW$1063,MATCH('Print List'!$A291,Statement_No,0),MATCH('Print List'!B$2,'Master List'!$A$2:$AW$2,0))</f>
        <v>CALIFORNIA DEPARTMENT OF FISH AND WILDLIFE</v>
      </c>
      <c r="C291" s="135" t="str">
        <f>INDEX('Master List'!$A$3:$AW$1063,MATCH('Print List'!$A291,Statement_No,0),MATCH('Print List'!C$2,'Master List'!$A$2:$AW$2,0))</f>
        <v>Y</v>
      </c>
      <c r="D291" s="135">
        <f>INDEX('Master List'!$A$3:$AW$1063,MATCH('Print List'!$A291,Statement_No,0),MATCH('Print List'!D$2,'Master List'!$A$2:$AW$2,0))</f>
        <v>3662.88</v>
      </c>
      <c r="E291" s="135">
        <f>INDEX('Master List'!$A$3:$AW$1063,MATCH('Print List'!$A291,Statement_No,0),MATCH('Print List'!E$2,'Master List'!$A$2:$AW$2,0))</f>
        <v>0</v>
      </c>
      <c r="F291" s="135" t="str">
        <f>INDEX('Master List'!$A$3:$AW$1063,MATCH('Print List'!$A291,Statement_No,0),MATCH('Print List'!F$2,'Master List'!$A$2:$AW$2,0))</f>
        <v>Yes</v>
      </c>
      <c r="G291" s="135" t="str">
        <f>INDEX('Master List'!$A$3:$AW$1063,MATCH('Print List'!$A291,Statement_No,0),MATCH('Print List'!G$2,'Master List'!$A$2:$AW$2,0))</f>
        <v>TOE DRAIN</v>
      </c>
      <c r="H291" s="135" t="str">
        <f>INDEX('Master List'!$A$3:$AW$1063,MATCH('Print List'!$A291,Statement_No,0),MATCH('Print List'!H$2,'Master List'!$A$2:$AW$2,0))</f>
        <v>Yolo</v>
      </c>
      <c r="I291" s="135" t="str">
        <f>INDEX('Master List'!$A$3:$AW$1063,MATCH('Print List'!$A291,Statement_No,0),MATCH('Print List'!I$2,'Master List'!$A$2:$AW$2,0))</f>
        <v>R1</v>
      </c>
      <c r="J291" s="135" t="str">
        <f>INDEX('Master List'!$A$3:$AW$1063,MATCH('Print List'!$A291,Statement_No,0),MATCH('Print List'!J$2,'Master List'!$A$2:$AW$2,0))</f>
        <v xml:space="preserve">The POU is a large area that is covered by some patents that are not abutting the watercourse. </v>
      </c>
      <c r="K291" s="135" t="str">
        <f>INDEX('Master List'!$A$3:$AW$1063,MATCH('Print List'!$A291,Statement_No,0),MATCH('Print List'!K$2,'Master List'!$A$2:$AW$2,0))</f>
        <v>No</v>
      </c>
      <c r="L291" s="135" t="str">
        <f>INDEX('Master List'!$A$3:$AW$1063,MATCH('Print List'!$A291,Statement_No,0),MATCH('Print List'!L$2,'Master List'!$A$2:$AW$2,0))</f>
        <v>N/A</v>
      </c>
      <c r="M291" s="135" t="str">
        <f>INDEX('Master List'!$A$3:$AW$1063,MATCH('Print List'!$A291,Statement_No,0),MATCH('Print List'!M$2,'Master List'!$A$2:$AW$2,0))</f>
        <v>N/A</v>
      </c>
      <c r="N291" s="135" t="str">
        <f>INDEX('Master List'!$A$3:$AW$1063,MATCH('Print List'!$A291,Statement_No,0),MATCH('Print List'!N$2,'Master List'!$A$2:$AW$2,0))</f>
        <v>N/A</v>
      </c>
      <c r="O291" s="135" t="str">
        <f>INDEX('Master List'!$A$3:$AW$1063,MATCH('Print List'!$A291,Statement_No,0),MATCH('Print List'!O$2,'Master List'!$A$2:$AW$2,0))</f>
        <v>North Delta Water Agency</v>
      </c>
      <c r="P291" s="135" t="str">
        <f>INDEX('Master List'!$A$3:$AW$1063,MATCH('Print List'!$A291,Statement_No,0),MATCH('Print List'!P$2,'Master List'!$A$2:$AW$2,0))</f>
        <v>R4</v>
      </c>
      <c r="Q291" s="135" t="str">
        <f>INDEX('Master List'!$A$3:$AW$1063,MATCH('Print List'!$A291,Statement_No,0),MATCH('Print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1" s="135" t="str">
        <f>INDEX('Master List'!$A$3:$AW$1063,MATCH('Print List'!$A291,Statement_No,0),MATCH('Print List'!R$2,'Master List'!$A$2:$AW$2,0))</f>
        <v>P4</v>
      </c>
      <c r="S291" s="135" t="str">
        <f>INDEX('Master List'!$A$3:$AW$1063,MATCH('Print List'!$A291,Statement_No,0),MATCH('Print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1" s="135" t="str">
        <f>INDEX('Master List'!$A$3:$AW$1063,MATCH('Print List'!$A291,Statement_No,0),MATCH('Print List'!T$2,'Master List'!$A$2:$AW$2,0))</f>
        <v>R4</v>
      </c>
      <c r="U291" s="135" t="str">
        <f>INDEX('Master List'!$A$3:$AW$1063,MATCH('Print List'!$A291,Statement_No,0),MATCH('Print List'!U$2,'Master List'!$A$2:$AW$2,0))</f>
        <v>P4</v>
      </c>
    </row>
    <row r="292" spans="1:21" s="16" customFormat="1" ht="240" x14ac:dyDescent="0.25">
      <c r="A292" s="135" t="s">
        <v>1453</v>
      </c>
      <c r="B292" s="135" t="str">
        <f>INDEX('Master List'!$A$3:$AW$1063,MATCH('Print List'!$A292,Statement_No,0),MATCH('Print List'!B$2,'Master List'!$A$2:$AW$2,0))</f>
        <v>CALIFORNIA DEPARTMENT OF FISH AND WILDLIFE</v>
      </c>
      <c r="C292" s="135" t="str">
        <f>INDEX('Master List'!$A$3:$AW$1063,MATCH('Print List'!$A292,Statement_No,0),MATCH('Print List'!C$2,'Master List'!$A$2:$AW$2,0))</f>
        <v>Y</v>
      </c>
      <c r="D292" s="135">
        <f>INDEX('Master List'!$A$3:$AW$1063,MATCH('Print List'!$A292,Statement_No,0),MATCH('Print List'!D$2,'Master List'!$A$2:$AW$2,0))</f>
        <v>1797.4099999999999</v>
      </c>
      <c r="E292" s="135">
        <f>INDEX('Master List'!$A$3:$AW$1063,MATCH('Print List'!$A292,Statement_No,0),MATCH('Print List'!E$2,'Master List'!$A$2:$AW$2,0))</f>
        <v>2944.16</v>
      </c>
      <c r="F292" s="135" t="str">
        <f>INDEX('Master List'!$A$3:$AW$1063,MATCH('Print List'!$A292,Statement_No,0),MATCH('Print List'!F$2,'Master List'!$A$2:$AW$2,0))</f>
        <v>Yes</v>
      </c>
      <c r="G292" s="135" t="str">
        <f>INDEX('Master List'!$A$3:$AW$1063,MATCH('Print List'!$A292,Statement_No,0),MATCH('Print List'!G$2,'Master List'!$A$2:$AW$2,0))</f>
        <v>TOE DRAIN</v>
      </c>
      <c r="H292" s="135" t="str">
        <f>INDEX('Master List'!$A$3:$AW$1063,MATCH('Print List'!$A292,Statement_No,0),MATCH('Print List'!H$2,'Master List'!$A$2:$AW$2,0))</f>
        <v>Yolo</v>
      </c>
      <c r="I292" s="135" t="str">
        <f>INDEX('Master List'!$A$3:$AW$1063,MATCH('Print List'!$A292,Statement_No,0),MATCH('Print List'!I$2,'Master List'!$A$2:$AW$2,0))</f>
        <v>R1</v>
      </c>
      <c r="J292" s="135" t="str">
        <f>INDEX('Master List'!$A$3:$AW$1063,MATCH('Print List'!$A292,Statement_No,0),MATCH('Print List'!J$2,'Master List'!$A$2:$AW$2,0))</f>
        <v>Place of use is not riparian to the source</v>
      </c>
      <c r="K292" s="135" t="str">
        <f>INDEX('Master List'!$A$3:$AW$1063,MATCH('Print List'!$A292,Statement_No,0),MATCH('Print List'!K$2,'Master List'!$A$2:$AW$2,0))</f>
        <v>No</v>
      </c>
      <c r="L292" s="135" t="str">
        <f>INDEX('Master List'!$A$3:$AW$1063,MATCH('Print List'!$A292,Statement_No,0),MATCH('Print List'!L$2,'Master List'!$A$2:$AW$2,0))</f>
        <v>N/A</v>
      </c>
      <c r="M292" s="135" t="str">
        <f>INDEX('Master List'!$A$3:$AW$1063,MATCH('Print List'!$A292,Statement_No,0),MATCH('Print List'!M$2,'Master List'!$A$2:$AW$2,0))</f>
        <v>N/A</v>
      </c>
      <c r="N292" s="135" t="str">
        <f>INDEX('Master List'!$A$3:$AW$1063,MATCH('Print List'!$A292,Statement_No,0),MATCH('Print List'!N$2,'Master List'!$A$2:$AW$2,0))</f>
        <v>N/A</v>
      </c>
      <c r="O292" s="135" t="str">
        <f>INDEX('Master List'!$A$3:$AW$1063,MATCH('Print List'!$A292,Statement_No,0),MATCH('Print List'!O$2,'Master List'!$A$2:$AW$2,0))</f>
        <v>North Delta Water Agency</v>
      </c>
      <c r="P292" s="135" t="str">
        <f>INDEX('Master List'!$A$3:$AW$1063,MATCH('Print List'!$A292,Statement_No,0),MATCH('Print List'!P$2,'Master List'!$A$2:$AW$2,0))</f>
        <v>R4</v>
      </c>
      <c r="Q292" s="135" t="str">
        <f>INDEX('Master List'!$A$3:$AW$1063,MATCH('Print List'!$A292,Statement_No,0),MATCH('Print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2" s="135" t="str">
        <f>INDEX('Master List'!$A$3:$AW$1063,MATCH('Print List'!$A292,Statement_No,0),MATCH('Print List'!R$2,'Master List'!$A$2:$AW$2,0))</f>
        <v>P4</v>
      </c>
      <c r="S292" s="135" t="str">
        <f>INDEX('Master List'!$A$3:$AW$1063,MATCH('Print List'!$A292,Statement_No,0),MATCH('Print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2" s="135" t="str">
        <f>INDEX('Master List'!$A$3:$AW$1063,MATCH('Print List'!$A292,Statement_No,0),MATCH('Print List'!T$2,'Master List'!$A$2:$AW$2,0))</f>
        <v>R4</v>
      </c>
      <c r="U292" s="135" t="str">
        <f>INDEX('Master List'!$A$3:$AW$1063,MATCH('Print List'!$A292,Statement_No,0),MATCH('Print List'!U$2,'Master List'!$A$2:$AW$2,0))</f>
        <v>P4</v>
      </c>
    </row>
    <row r="293" spans="1:21" s="16" customFormat="1" ht="240" x14ac:dyDescent="0.25">
      <c r="A293" s="135" t="s">
        <v>1458</v>
      </c>
      <c r="B293" s="135" t="str">
        <f>INDEX('Master List'!$A$3:$AW$1063,MATCH('Print List'!$A293,Statement_No,0),MATCH('Print List'!B$2,'Master List'!$A$2:$AW$2,0))</f>
        <v>CALIFORNIA DEPARTMENT OF FISH AND WILDLIFE</v>
      </c>
      <c r="C293" s="135" t="str">
        <f>INDEX('Master List'!$A$3:$AW$1063,MATCH('Print List'!$A293,Statement_No,0),MATCH('Print List'!C$2,'Master List'!$A$2:$AW$2,0))</f>
        <v>Y</v>
      </c>
      <c r="D293" s="135">
        <f>INDEX('Master List'!$A$3:$AW$1063,MATCH('Print List'!$A293,Statement_No,0),MATCH('Print List'!D$2,'Master List'!$A$2:$AW$2,0))</f>
        <v>631.33333333333326</v>
      </c>
      <c r="E293" s="135">
        <f>INDEX('Master List'!$A$3:$AW$1063,MATCH('Print List'!$A293,Statement_No,0),MATCH('Print List'!E$2,'Master List'!$A$2:$AW$2,0))</f>
        <v>2639.11</v>
      </c>
      <c r="F293" s="135" t="str">
        <f>INDEX('Master List'!$A$3:$AW$1063,MATCH('Print List'!$A293,Statement_No,0),MATCH('Print List'!F$2,'Master List'!$A$2:$AW$2,0))</f>
        <v>Yes</v>
      </c>
      <c r="G293" s="135" t="str">
        <f>INDEX('Master List'!$A$3:$AW$1063,MATCH('Print List'!$A293,Statement_No,0),MATCH('Print List'!G$2,'Master List'!$A$2:$AW$2,0))</f>
        <v>TOE DRAIN</v>
      </c>
      <c r="H293" s="135" t="str">
        <f>INDEX('Master List'!$A$3:$AW$1063,MATCH('Print List'!$A293,Statement_No,0),MATCH('Print List'!H$2,'Master List'!$A$2:$AW$2,0))</f>
        <v>Yolo</v>
      </c>
      <c r="I293" s="135" t="str">
        <f>INDEX('Master List'!$A$3:$AW$1063,MATCH('Print List'!$A293,Statement_No,0),MATCH('Print List'!I$2,'Master List'!$A$2:$AW$2,0))</f>
        <v>R1</v>
      </c>
      <c r="J293" s="135" t="str">
        <f>INDEX('Master List'!$A$3:$AW$1063,MATCH('Print List'!$A293,Statement_No,0),MATCH('Print List'!J$2,'Master List'!$A$2:$AW$2,0))</f>
        <v xml:space="preserve">Most of the property is located on patents that are not riparian to the source (Toe Drain) There are multiple separations, and it appears that there are 3, rather than 2 parcels in the place of use according to the map. Additionally, water was not illegally stored, as the amount beneficially used equaled the amount diverted or stored </v>
      </c>
      <c r="K293" s="135" t="str">
        <f>INDEX('Master List'!$A$3:$AW$1063,MATCH('Print List'!$A293,Statement_No,0),MATCH('Print List'!K$2,'Master List'!$A$2:$AW$2,0))</f>
        <v>No</v>
      </c>
      <c r="L293" s="135" t="str">
        <f>INDEX('Master List'!$A$3:$AW$1063,MATCH('Print List'!$A293,Statement_No,0),MATCH('Print List'!L$2,'Master List'!$A$2:$AW$2,0))</f>
        <v>N/A</v>
      </c>
      <c r="M293" s="135" t="str">
        <f>INDEX('Master List'!$A$3:$AW$1063,MATCH('Print List'!$A293,Statement_No,0),MATCH('Print List'!M$2,'Master List'!$A$2:$AW$2,0))</f>
        <v>N/A</v>
      </c>
      <c r="N293" s="135" t="str">
        <f>INDEX('Master List'!$A$3:$AW$1063,MATCH('Print List'!$A293,Statement_No,0),MATCH('Print List'!N$2,'Master List'!$A$2:$AW$2,0))</f>
        <v>N/A</v>
      </c>
      <c r="O293" s="135" t="str">
        <f>INDEX('Master List'!$A$3:$AW$1063,MATCH('Print List'!$A293,Statement_No,0),MATCH('Print List'!O$2,'Master List'!$A$2:$AW$2,0))</f>
        <v>North Delta Water Agency</v>
      </c>
      <c r="P293" s="135" t="str">
        <f>INDEX('Master List'!$A$3:$AW$1063,MATCH('Print List'!$A293,Statement_No,0),MATCH('Print List'!P$2,'Master List'!$A$2:$AW$2,0))</f>
        <v>R4</v>
      </c>
      <c r="Q293" s="135" t="str">
        <f>INDEX('Master List'!$A$3:$AW$1063,MATCH('Print List'!$A293,Statement_No,0),MATCH('Print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3" s="135" t="str">
        <f>INDEX('Master List'!$A$3:$AW$1063,MATCH('Print List'!$A293,Statement_No,0),MATCH('Print List'!R$2,'Master List'!$A$2:$AW$2,0))</f>
        <v>P4</v>
      </c>
      <c r="S293" s="135" t="str">
        <f>INDEX('Master List'!$A$3:$AW$1063,MATCH('Print List'!$A293,Statement_No,0),MATCH('Print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3" s="135" t="str">
        <f>INDEX('Master List'!$A$3:$AW$1063,MATCH('Print List'!$A293,Statement_No,0),MATCH('Print List'!T$2,'Master List'!$A$2:$AW$2,0))</f>
        <v>R4</v>
      </c>
      <c r="U293" s="135" t="str">
        <f>INDEX('Master List'!$A$3:$AW$1063,MATCH('Print List'!$A293,Statement_No,0),MATCH('Print List'!U$2,'Master List'!$A$2:$AW$2,0))</f>
        <v>P4</v>
      </c>
    </row>
    <row r="294" spans="1:21" s="16" customFormat="1" ht="240" x14ac:dyDescent="0.25">
      <c r="A294" s="135" t="s">
        <v>1463</v>
      </c>
      <c r="B294" s="135" t="str">
        <f>INDEX('Master List'!$A$3:$AW$1063,MATCH('Print List'!$A294,Statement_No,0),MATCH('Print List'!B$2,'Master List'!$A$2:$AW$2,0))</f>
        <v>CALIFORNIA DEPARTMENT OF FISH AND WILDLIFE</v>
      </c>
      <c r="C294" s="135" t="str">
        <f>INDEX('Master List'!$A$3:$AW$1063,MATCH('Print List'!$A294,Statement_No,0),MATCH('Print List'!C$2,'Master List'!$A$2:$AW$2,0))</f>
        <v>Y</v>
      </c>
      <c r="D294" s="135">
        <f>INDEX('Master List'!$A$3:$AW$1063,MATCH('Print List'!$A294,Statement_No,0),MATCH('Print List'!D$2,'Master List'!$A$2:$AW$2,0))</f>
        <v>4452.8066666666673</v>
      </c>
      <c r="E294" s="135">
        <f>INDEX('Master List'!$A$3:$AW$1063,MATCH('Print List'!$A294,Statement_No,0),MATCH('Print List'!E$2,'Master List'!$A$2:$AW$2,0))</f>
        <v>10596.77</v>
      </c>
      <c r="F294" s="135" t="str">
        <f>INDEX('Master List'!$A$3:$AW$1063,MATCH('Print List'!$A294,Statement_No,0),MATCH('Print List'!F$2,'Master List'!$A$2:$AW$2,0))</f>
        <v>Yes</v>
      </c>
      <c r="G294" s="135" t="str">
        <f>INDEX('Master List'!$A$3:$AW$1063,MATCH('Print List'!$A294,Statement_No,0),MATCH('Print List'!G$2,'Master List'!$A$2:$AW$2,0))</f>
        <v>TOE DRAIN</v>
      </c>
      <c r="H294" s="135" t="str">
        <f>INDEX('Master List'!$A$3:$AW$1063,MATCH('Print List'!$A294,Statement_No,0),MATCH('Print List'!H$2,'Master List'!$A$2:$AW$2,0))</f>
        <v>Yolo</v>
      </c>
      <c r="I294" s="135" t="str">
        <f>INDEX('Master List'!$A$3:$AW$1063,MATCH('Print List'!$A294,Statement_No,0),MATCH('Print List'!I$2,'Master List'!$A$2:$AW$2,0))</f>
        <v>R1</v>
      </c>
      <c r="J294" s="135" t="str">
        <f>INDEX('Master List'!$A$3:$AW$1063,MATCH('Print List'!$A294,Statement_No,0),MATCH('Print List'!J$2,'Master List'!$A$2:$AW$2,0))</f>
        <v xml:space="preserve">From the map and location that is mapped as POU, there appear to be more parcels than just five. Most of the property is located on non riparian patents </v>
      </c>
      <c r="K294" s="135" t="str">
        <f>INDEX('Master List'!$A$3:$AW$1063,MATCH('Print List'!$A294,Statement_No,0),MATCH('Print List'!K$2,'Master List'!$A$2:$AW$2,0))</f>
        <v>No</v>
      </c>
      <c r="L294" s="135" t="str">
        <f>INDEX('Master List'!$A$3:$AW$1063,MATCH('Print List'!$A294,Statement_No,0),MATCH('Print List'!L$2,'Master List'!$A$2:$AW$2,0))</f>
        <v>N/A</v>
      </c>
      <c r="M294" s="135" t="str">
        <f>INDEX('Master List'!$A$3:$AW$1063,MATCH('Print List'!$A294,Statement_No,0),MATCH('Print List'!M$2,'Master List'!$A$2:$AW$2,0))</f>
        <v>N/A</v>
      </c>
      <c r="N294" s="135" t="str">
        <f>INDEX('Master List'!$A$3:$AW$1063,MATCH('Print List'!$A294,Statement_No,0),MATCH('Print List'!N$2,'Master List'!$A$2:$AW$2,0))</f>
        <v>N/A</v>
      </c>
      <c r="O294" s="135" t="str">
        <f>INDEX('Master List'!$A$3:$AW$1063,MATCH('Print List'!$A294,Statement_No,0),MATCH('Print List'!O$2,'Master List'!$A$2:$AW$2,0))</f>
        <v>North Delta Water Agency</v>
      </c>
      <c r="P294" s="135" t="str">
        <f>INDEX('Master List'!$A$3:$AW$1063,MATCH('Print List'!$A294,Statement_No,0),MATCH('Print List'!P$2,'Master List'!$A$2:$AW$2,0))</f>
        <v>R4</v>
      </c>
      <c r="Q294" s="135" t="str">
        <f>INDEX('Master List'!$A$3:$AW$1063,MATCH('Print List'!$A294,Statement_No,0),MATCH('Print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4" s="135" t="str">
        <f>INDEX('Master List'!$A$3:$AW$1063,MATCH('Print List'!$A294,Statement_No,0),MATCH('Print List'!R$2,'Master List'!$A$2:$AW$2,0))</f>
        <v>P4</v>
      </c>
      <c r="S294" s="135" t="str">
        <f>INDEX('Master List'!$A$3:$AW$1063,MATCH('Print List'!$A294,Statement_No,0),MATCH('Print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4" s="135" t="str">
        <f>INDEX('Master List'!$A$3:$AW$1063,MATCH('Print List'!$A294,Statement_No,0),MATCH('Print List'!T$2,'Master List'!$A$2:$AW$2,0))</f>
        <v>R4</v>
      </c>
      <c r="U294" s="135" t="str">
        <f>INDEX('Master List'!$A$3:$AW$1063,MATCH('Print List'!$A294,Statement_No,0),MATCH('Print List'!U$2,'Master List'!$A$2:$AW$2,0))</f>
        <v>P4</v>
      </c>
    </row>
    <row r="295" spans="1:21" s="16" customFormat="1" ht="240" x14ac:dyDescent="0.25">
      <c r="A295" s="135" t="s">
        <v>1469</v>
      </c>
      <c r="B295" s="135" t="str">
        <f>INDEX('Master List'!$A$3:$AW$1063,MATCH('Print List'!$A295,Statement_No,0),MATCH('Print List'!B$2,'Master List'!$A$2:$AW$2,0))</f>
        <v>GASTO CO.</v>
      </c>
      <c r="C295" s="135" t="str">
        <f>INDEX('Master List'!$A$3:$AW$1063,MATCH('Print List'!$A295,Statement_No,0),MATCH('Print List'!C$2,'Master List'!$A$2:$AW$2,0))</f>
        <v>Y</v>
      </c>
      <c r="D295" s="135">
        <f>INDEX('Master List'!$A$3:$AW$1063,MATCH('Print List'!$A295,Statement_No,0),MATCH('Print List'!D$2,'Master List'!$A$2:$AW$2,0))</f>
        <v>297.26666666666665</v>
      </c>
      <c r="E295" s="135">
        <f>INDEX('Master List'!$A$3:$AW$1063,MATCH('Print List'!$A295,Statement_No,0),MATCH('Print List'!E$2,'Master List'!$A$2:$AW$2,0))</f>
        <v>311.22000000000003</v>
      </c>
      <c r="F295" s="135" t="str">
        <f>INDEX('Master List'!$A$3:$AW$1063,MATCH('Print List'!$A295,Statement_No,0),MATCH('Print List'!F$2,'Master List'!$A$2:$AW$2,0))</f>
        <v>Yes</v>
      </c>
      <c r="G295" s="135" t="str">
        <f>INDEX('Master List'!$A$3:$AW$1063,MATCH('Print List'!$A295,Statement_No,0),MATCH('Print List'!G$2,'Master List'!$A$2:$AW$2,0))</f>
        <v>DUCK SLOUGH</v>
      </c>
      <c r="H295" s="135" t="str">
        <f>INDEX('Master List'!$A$3:$AW$1063,MATCH('Print List'!$A295,Statement_No,0),MATCH('Print List'!H$2,'Master List'!$A$2:$AW$2,0))</f>
        <v>Solano</v>
      </c>
      <c r="I295" s="135" t="str">
        <f>INDEX('Master List'!$A$3:$AW$1063,MATCH('Print List'!$A295,Statement_No,0),MATCH('Print List'!I$2,'Master List'!$A$2:$AW$2,0))</f>
        <v>R3</v>
      </c>
      <c r="J295" s="135" t="str">
        <f>INDEX('Master List'!$A$3:$AW$1063,MATCH('Print List'!$A295,Statement_No,0),MATCH('Print List'!J$2,'Master List'!$A$2:$AW$2,0))</f>
        <v>One parcel in POU, Patent No. 3452</v>
      </c>
      <c r="K295" s="135" t="str">
        <f>INDEX('Master List'!$A$3:$AW$1063,MATCH('Print List'!$A295,Statement_No,0),MATCH('Print List'!K$2,'Master List'!$A$2:$AW$2,0))</f>
        <v>Yes</v>
      </c>
      <c r="L295" s="135" t="str">
        <f>INDEX('Master List'!$A$3:$AW$1063,MATCH('Print List'!$A295,Statement_No,0),MATCH('Print List'!L$2,'Master List'!$A$2:$AW$2,0))</f>
        <v>N/A</v>
      </c>
      <c r="M295" s="135" t="str">
        <f>INDEX('Master List'!$A$3:$AW$1063,MATCH('Print List'!$A295,Statement_No,0),MATCH('Print List'!M$2,'Master List'!$A$2:$AW$2,0))</f>
        <v>P1</v>
      </c>
      <c r="N295" s="135" t="str">
        <f>INDEX('Master List'!$A$3:$AW$1063,MATCH('Print List'!$A295,Statement_No,0),MATCH('Print List'!N$2,'Master List'!$A$2:$AW$2,0))</f>
        <v>ISWDU states first year of use at diversion site as 1999</v>
      </c>
      <c r="O295" s="135" t="str">
        <f>INDEX('Master List'!$A$3:$AW$1063,MATCH('Print List'!$A295,Statement_No,0),MATCH('Print List'!O$2,'Master List'!$A$2:$AW$2,0))</f>
        <v>North Delta Water Agency</v>
      </c>
      <c r="P295" s="135" t="str">
        <f>INDEX('Master List'!$A$3:$AW$1063,MATCH('Print List'!$A295,Statement_No,0),MATCH('Print List'!P$2,'Master List'!$A$2:$AW$2,0))</f>
        <v>R4</v>
      </c>
      <c r="Q295" s="135" t="str">
        <f>INDEX('Master List'!$A$3:$AW$1063,MATCH('Print List'!$A295,Statement_No,0),MATCH('Print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295" s="135" t="str">
        <f>INDEX('Master List'!$A$3:$AW$1063,MATCH('Print List'!$A295,Statement_No,0),MATCH('Print List'!R$2,'Master List'!$A$2:$AW$2,0))</f>
        <v>P4</v>
      </c>
      <c r="S295" s="135" t="str">
        <f>INDEX('Master List'!$A$3:$AW$1063,MATCH('Print List'!$A295,Statement_No,0),MATCH('Print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295" s="135" t="str">
        <f>INDEX('Master List'!$A$3:$AW$1063,MATCH('Print List'!$A295,Statement_No,0),MATCH('Print List'!T$2,'Master List'!$A$2:$AW$2,0))</f>
        <v>R4</v>
      </c>
      <c r="U295" s="135" t="str">
        <f>INDEX('Master List'!$A$3:$AW$1063,MATCH('Print List'!$A295,Statement_No,0),MATCH('Print List'!U$2,'Master List'!$A$2:$AW$2,0))</f>
        <v>P4</v>
      </c>
    </row>
    <row r="296" spans="1:21" s="16" customFormat="1" ht="45" x14ac:dyDescent="0.25">
      <c r="A296" s="142" t="s">
        <v>1477</v>
      </c>
      <c r="B296" s="135" t="str">
        <f>INDEX('Master List'!$A$3:$AW$1063,MATCH('Print List'!$A296,Statement_No,0),MATCH('Print List'!B$2,'Master List'!$A$2:$AW$2,0))</f>
        <v>VIOLET EHLERS TRUST ET AL</v>
      </c>
      <c r="C296" s="135" t="str">
        <f>INDEX('Master List'!$A$3:$AW$1063,MATCH('Print List'!$A296,Statement_No,0),MATCH('Print List'!C$2,'Master List'!$A$2:$AW$2,0))</f>
        <v>Y</v>
      </c>
      <c r="D296" s="135">
        <f>INDEX('Master List'!$A$3:$AW$1063,MATCH('Print List'!$A296,Statement_No,0),MATCH('Print List'!D$2,'Master List'!$A$2:$AW$2,0))</f>
        <v>567.45000000000005</v>
      </c>
      <c r="E296" s="135">
        <f>INDEX('Master List'!$A$3:$AW$1063,MATCH('Print List'!$A296,Statement_No,0),MATCH('Print List'!E$2,'Master List'!$A$2:$AW$2,0))</f>
        <v>182.7</v>
      </c>
      <c r="F296" s="135" t="str">
        <f>INDEX('Master List'!$A$3:$AW$1063,MATCH('Print List'!$A296,Statement_No,0),MATCH('Print List'!F$2,'Master List'!$A$2:$AW$2,0))</f>
        <v>Yes</v>
      </c>
      <c r="G296" s="135" t="str">
        <f>INDEX('Master List'!$A$3:$AW$1063,MATCH('Print List'!$A296,Statement_No,0),MATCH('Print List'!G$2,'Master List'!$A$2:$AW$2,0))</f>
        <v>SYCMORE SLOUGH</v>
      </c>
      <c r="H296" s="135" t="str">
        <f>INDEX('Master List'!$A$3:$AW$1063,MATCH('Print List'!$A296,Statement_No,0),MATCH('Print List'!H$2,'Master List'!$A$2:$AW$2,0))</f>
        <v>San Joaquin</v>
      </c>
      <c r="I296" s="135" t="str">
        <f>INDEX('Master List'!$A$3:$AW$1063,MATCH('Print List'!$A296,Statement_No,0),MATCH('Print List'!I$2,'Master List'!$A$2:$AW$2,0))</f>
        <v>R1</v>
      </c>
      <c r="J296" s="135" t="str">
        <f>INDEX('Master List'!$A$3:$AW$1063,MATCH('Print List'!$A296,Statement_No,0),MATCH('Print List'!J$2,'Master List'!$A$2:$AW$2,0))</f>
        <v>The POD is NOT owned by the water right holder. The POU is completely severed from the watercourse. The POD and the POU originated from different patents.</v>
      </c>
      <c r="K296" s="135" t="str">
        <f>INDEX('Master List'!$A$3:$AW$1063,MATCH('Print List'!$A296,Statement_No,0),MATCH('Print List'!K$2,'Master List'!$A$2:$AW$2,0))</f>
        <v>Yes</v>
      </c>
      <c r="L296" s="135" t="str">
        <f>INDEX('Master List'!$A$3:$AW$1063,MATCH('Print List'!$A296,Statement_No,0),MATCH('Print List'!L$2,'Master List'!$A$2:$AW$2,0))</f>
        <v>N/A</v>
      </c>
      <c r="M296" s="135" t="str">
        <f>INDEX('Master List'!$A$3:$AW$1063,MATCH('Print List'!$A296,Statement_No,0),MATCH('Print List'!M$2,'Master List'!$A$2:$AW$2,0))</f>
        <v>P1</v>
      </c>
      <c r="N296" s="135" t="str">
        <f>INDEX('Master List'!$A$3:$AW$1063,MATCH('Print List'!$A296,Statement_No,0),MATCH('Print List'!N$2,'Master List'!$A$2:$AW$2,0))</f>
        <v>Documentation is needed.</v>
      </c>
      <c r="O296" s="135">
        <f>INDEX('Master List'!$A$3:$AW$1063,MATCH('Print List'!$A296,Statement_No,0),MATCH('Print List'!O$2,'Master List'!$A$2:$AW$2,0))</f>
        <v>0</v>
      </c>
      <c r="P296" s="135">
        <f>INDEX('Master List'!$A$3:$AW$1063,MATCH('Print List'!$A296,Statement_No,0),MATCH('Print List'!P$2,'Master List'!$A$2:$AW$2,0))</f>
        <v>0</v>
      </c>
      <c r="Q296" s="135">
        <f>INDEX('Master List'!$A$3:$AW$1063,MATCH('Print List'!$A296,Statement_No,0),MATCH('Print List'!Q$2,'Master List'!$A$2:$AW$2,0))</f>
        <v>0</v>
      </c>
      <c r="R296" s="135">
        <f>INDEX('Master List'!$A$3:$AW$1063,MATCH('Print List'!$A296,Statement_No,0),MATCH('Print List'!R$2,'Master List'!$A$2:$AW$2,0))</f>
        <v>0</v>
      </c>
      <c r="S296" s="135">
        <f>INDEX('Master List'!$A$3:$AW$1063,MATCH('Print List'!$A296,Statement_No,0),MATCH('Print List'!S$2,'Master List'!$A$2:$AW$2,0))</f>
        <v>0</v>
      </c>
      <c r="T296" s="135" t="str">
        <f>INDEX('Master List'!$A$3:$AW$1063,MATCH('Print List'!$A296,Statement_No,0),MATCH('Print List'!T$2,'Master List'!$A$2:$AW$2,0))</f>
        <v>R1</v>
      </c>
      <c r="U296" s="135" t="str">
        <f>INDEX('Master List'!$A$3:$AW$1063,MATCH('Print List'!$A296,Statement_No,0),MATCH('Print List'!U$2,'Master List'!$A$2:$AW$2,0))</f>
        <v>P1</v>
      </c>
    </row>
    <row r="297" spans="1:21" s="16" customFormat="1" ht="30" x14ac:dyDescent="0.25">
      <c r="A297" s="135" t="s">
        <v>1484</v>
      </c>
      <c r="B297" s="135" t="str">
        <f>INDEX('Master List'!$A$3:$AW$1063,MATCH('Print List'!$A297,Statement_No,0),MATCH('Print List'!B$2,'Master List'!$A$2:$AW$2,0))</f>
        <v>FAY ISLAND FARMS, LLC</v>
      </c>
      <c r="C297" s="135" t="str">
        <f>INDEX('Master List'!$A$3:$AW$1063,MATCH('Print List'!$A297,Statement_No,0),MATCH('Print List'!C$2,'Master List'!$A$2:$AW$2,0))</f>
        <v>Y</v>
      </c>
      <c r="D297" s="135">
        <f>INDEX('Master List'!$A$3:$AW$1063,MATCH('Print List'!$A297,Statement_No,0),MATCH('Print List'!D$2,'Master List'!$A$2:$AW$2,0))</f>
        <v>301.52</v>
      </c>
      <c r="E297" s="135">
        <f>INDEX('Master List'!$A$3:$AW$1063,MATCH('Print List'!$A297,Statement_No,0),MATCH('Print List'!E$2,'Master List'!$A$2:$AW$2,0))</f>
        <v>338.14</v>
      </c>
      <c r="F297" s="135" t="str">
        <f>INDEX('Master List'!$A$3:$AW$1063,MATCH('Print List'!$A297,Statement_No,0),MATCH('Print List'!F$2,'Master List'!$A$2:$AW$2,0))</f>
        <v>Yes</v>
      </c>
      <c r="G297" s="135" t="str">
        <f>INDEX('Master List'!$A$3:$AW$1063,MATCH('Print List'!$A297,Statement_No,0),MATCH('Print List'!G$2,'Master List'!$A$2:$AW$2,0))</f>
        <v>Old River</v>
      </c>
      <c r="H297" s="135" t="str">
        <f>INDEX('Master List'!$A$3:$AW$1063,MATCH('Print List'!$A297,Statement_No,0),MATCH('Print List'!H$2,'Master List'!$A$2:$AW$2,0))</f>
        <v>San Joaquin</v>
      </c>
      <c r="I297" s="135" t="str">
        <f>INDEX('Master List'!$A$3:$AW$1063,MATCH('Print List'!$A297,Statement_No,0),MATCH('Print List'!I$2,'Master List'!$A$2:$AW$2,0))</f>
        <v>R3</v>
      </c>
      <c r="J297" s="135" t="str">
        <f>INDEX('Master List'!$A$3:$AW$1063,MATCH('Print List'!$A297,Statement_No,0),MATCH('Print List'!J$2,'Master List'!$A$2:$AW$2,0))</f>
        <v>2) The POU is completely severed from the watercourse.</v>
      </c>
      <c r="K297" s="135" t="str">
        <f>INDEX('Master List'!$A$3:$AW$1063,MATCH('Print List'!$A297,Statement_No,0),MATCH('Print List'!K$2,'Master List'!$A$2:$AW$2,0))</f>
        <v>Yes</v>
      </c>
      <c r="L297" s="135" t="str">
        <f>INDEX('Master List'!$A$3:$AW$1063,MATCH('Print List'!$A297,Statement_No,0),MATCH('Print List'!L$2,'Master List'!$A$2:$AW$2,0))</f>
        <v>N/A</v>
      </c>
      <c r="M297" s="135" t="str">
        <f>INDEX('Master List'!$A$3:$AW$1063,MATCH('Print List'!$A297,Statement_No,0),MATCH('Print List'!M$2,'Master List'!$A$2:$AW$2,0))</f>
        <v>P1</v>
      </c>
      <c r="N297" s="135" t="str">
        <f>INDEX('Master List'!$A$3:$AW$1063,MATCH('Print List'!$A297,Statement_No,0),MATCH('Print List'!N$2,'Master List'!$A$2:$AW$2,0))</f>
        <v>No documentation given</v>
      </c>
      <c r="O297" s="135">
        <f>INDEX('Master List'!$A$3:$AW$1063,MATCH('Print List'!$A297,Statement_No,0),MATCH('Print List'!O$2,'Master List'!$A$2:$AW$2,0))</f>
        <v>0</v>
      </c>
      <c r="P297" s="135">
        <f>INDEX('Master List'!$A$3:$AW$1063,MATCH('Print List'!$A297,Statement_No,0),MATCH('Print List'!P$2,'Master List'!$A$2:$AW$2,0))</f>
        <v>0</v>
      </c>
      <c r="Q297" s="135">
        <f>INDEX('Master List'!$A$3:$AW$1063,MATCH('Print List'!$A297,Statement_No,0),MATCH('Print List'!Q$2,'Master List'!$A$2:$AW$2,0))</f>
        <v>0</v>
      </c>
      <c r="R297" s="135">
        <f>INDEX('Master List'!$A$3:$AW$1063,MATCH('Print List'!$A297,Statement_No,0),MATCH('Print List'!R$2,'Master List'!$A$2:$AW$2,0))</f>
        <v>0</v>
      </c>
      <c r="S297" s="135">
        <f>INDEX('Master List'!$A$3:$AW$1063,MATCH('Print List'!$A297,Statement_No,0),MATCH('Print List'!S$2,'Master List'!$A$2:$AW$2,0))</f>
        <v>0</v>
      </c>
      <c r="T297" s="135" t="str">
        <f>INDEX('Master List'!$A$3:$AW$1063,MATCH('Print List'!$A297,Statement_No,0),MATCH('Print List'!T$2,'Master List'!$A$2:$AW$2,0))</f>
        <v>R3</v>
      </c>
      <c r="U297" s="135" t="str">
        <f>INDEX('Master List'!$A$3:$AW$1063,MATCH('Print List'!$A297,Statement_No,0),MATCH('Print List'!U$2,'Master List'!$A$2:$AW$2,0))</f>
        <v>P1</v>
      </c>
    </row>
    <row r="298" spans="1:21" s="16" customFormat="1" ht="30" x14ac:dyDescent="0.25">
      <c r="A298" s="136" t="s">
        <v>1492</v>
      </c>
      <c r="B298" s="135" t="str">
        <f>INDEX('Master List'!$A$3:$AW$1063,MATCH('Print List'!$A298,Statement_No,0),MATCH('Print List'!B$2,'Master List'!$A$2:$AW$2,0))</f>
        <v>FAY ISLAND FARMS, LLC</v>
      </c>
      <c r="C298" s="135" t="str">
        <f>INDEX('Master List'!$A$3:$AW$1063,MATCH('Print List'!$A298,Statement_No,0),MATCH('Print List'!C$2,'Master List'!$A$2:$AW$2,0))</f>
        <v>Y</v>
      </c>
      <c r="D298" s="135">
        <f>INDEX('Master List'!$A$3:$AW$1063,MATCH('Print List'!$A298,Statement_No,0),MATCH('Print List'!D$2,'Master List'!$A$2:$AW$2,0))</f>
        <v>301.52</v>
      </c>
      <c r="E298" s="135">
        <f>INDEX('Master List'!$A$3:$AW$1063,MATCH('Print List'!$A298,Statement_No,0),MATCH('Print List'!E$2,'Master List'!$A$2:$AW$2,0))</f>
        <v>338.14</v>
      </c>
      <c r="F298" s="135" t="str">
        <f>INDEX('Master List'!$A$3:$AW$1063,MATCH('Print List'!$A298,Statement_No,0),MATCH('Print List'!F$2,'Master List'!$A$2:$AW$2,0))</f>
        <v>Yes</v>
      </c>
      <c r="G298" s="135" t="str">
        <f>INDEX('Master List'!$A$3:$AW$1063,MATCH('Print List'!$A298,Statement_No,0),MATCH('Print List'!G$2,'Master List'!$A$2:$AW$2,0))</f>
        <v>Old River</v>
      </c>
      <c r="H298" s="135" t="str">
        <f>INDEX('Master List'!$A$3:$AW$1063,MATCH('Print List'!$A298,Statement_No,0),MATCH('Print List'!H$2,'Master List'!$A$2:$AW$2,0))</f>
        <v>San Joaquin</v>
      </c>
      <c r="I298" s="135" t="str">
        <f>INDEX('Master List'!$A$3:$AW$1063,MATCH('Print List'!$A298,Statement_No,0),MATCH('Print List'!I$2,'Master List'!$A$2:$AW$2,0))</f>
        <v>R3</v>
      </c>
      <c r="J298" s="135" t="str">
        <f>INDEX('Master List'!$A$3:$AW$1063,MATCH('Print List'!$A298,Statement_No,0),MATCH('Print List'!J$2,'Master List'!$A$2:$AW$2,0))</f>
        <v>3) The POD and the POU originated from different patents.</v>
      </c>
      <c r="K298" s="135" t="str">
        <f>INDEX('Master List'!$A$3:$AW$1063,MATCH('Print List'!$A298,Statement_No,0),MATCH('Print List'!K$2,'Master List'!$A$2:$AW$2,0))</f>
        <v>Yes</v>
      </c>
      <c r="L298" s="135" t="str">
        <f>INDEX('Master List'!$A$3:$AW$1063,MATCH('Print List'!$A298,Statement_No,0),MATCH('Print List'!L$2,'Master List'!$A$2:$AW$2,0))</f>
        <v>N/A</v>
      </c>
      <c r="M298" s="135" t="str">
        <f>INDEX('Master List'!$A$3:$AW$1063,MATCH('Print List'!$A298,Statement_No,0),MATCH('Print List'!M$2,'Master List'!$A$2:$AW$2,0))</f>
        <v>P1</v>
      </c>
      <c r="N298" s="135" t="str">
        <f>INDEX('Master List'!$A$3:$AW$1063,MATCH('Print List'!$A298,Statement_No,0),MATCH('Print List'!N$2,'Master List'!$A$2:$AW$2,0))</f>
        <v>No documentation given</v>
      </c>
      <c r="O298" s="135">
        <f>INDEX('Master List'!$A$3:$AW$1063,MATCH('Print List'!$A298,Statement_No,0),MATCH('Print List'!O$2,'Master List'!$A$2:$AW$2,0))</f>
        <v>0</v>
      </c>
      <c r="P298" s="135">
        <f>INDEX('Master List'!$A$3:$AW$1063,MATCH('Print List'!$A298,Statement_No,0),MATCH('Print List'!P$2,'Master List'!$A$2:$AW$2,0))</f>
        <v>0</v>
      </c>
      <c r="Q298" s="135">
        <f>INDEX('Master List'!$A$3:$AW$1063,MATCH('Print List'!$A298,Statement_No,0),MATCH('Print List'!Q$2,'Master List'!$A$2:$AW$2,0))</f>
        <v>0</v>
      </c>
      <c r="R298" s="135">
        <f>INDEX('Master List'!$A$3:$AW$1063,MATCH('Print List'!$A298,Statement_No,0),MATCH('Print List'!R$2,'Master List'!$A$2:$AW$2,0))</f>
        <v>0</v>
      </c>
      <c r="S298" s="135">
        <f>INDEX('Master List'!$A$3:$AW$1063,MATCH('Print List'!$A298,Statement_No,0),MATCH('Print List'!S$2,'Master List'!$A$2:$AW$2,0))</f>
        <v>0</v>
      </c>
      <c r="T298" s="135" t="str">
        <f>INDEX('Master List'!$A$3:$AW$1063,MATCH('Print List'!$A298,Statement_No,0),MATCH('Print List'!T$2,'Master List'!$A$2:$AW$2,0))</f>
        <v>R3</v>
      </c>
      <c r="U298" s="135" t="str">
        <f>INDEX('Master List'!$A$3:$AW$1063,MATCH('Print List'!$A298,Statement_No,0),MATCH('Print List'!U$2,'Master List'!$A$2:$AW$2,0))</f>
        <v>P1</v>
      </c>
    </row>
    <row r="299" spans="1:21" s="16" customFormat="1" ht="30" x14ac:dyDescent="0.25">
      <c r="A299" s="135" t="s">
        <v>1494</v>
      </c>
      <c r="B299" s="135" t="str">
        <f>INDEX('Master List'!$A$3:$AW$1063,MATCH('Print List'!$A299,Statement_No,0),MATCH('Print List'!B$2,'Master List'!$A$2:$AW$2,0))</f>
        <v>VITAL FARMLAND LP</v>
      </c>
      <c r="C299" s="135" t="str">
        <f>INDEX('Master List'!$A$3:$AW$1063,MATCH('Print List'!$A299,Statement_No,0),MATCH('Print List'!C$2,'Master List'!$A$2:$AW$2,0))</f>
        <v>Y</v>
      </c>
      <c r="D299" s="135">
        <f>INDEX('Master List'!$A$3:$AW$1063,MATCH('Print List'!$A299,Statement_No,0),MATCH('Print List'!D$2,'Master List'!$A$2:$AW$2,0))</f>
        <v>740.56333333333339</v>
      </c>
      <c r="E299" s="135">
        <f>INDEX('Master List'!$A$3:$AW$1063,MATCH('Print List'!$A299,Statement_No,0),MATCH('Print List'!E$2,'Master List'!$A$2:$AW$2,0))</f>
        <v>1312.28</v>
      </c>
      <c r="F299" s="135" t="str">
        <f>INDEX('Master List'!$A$3:$AW$1063,MATCH('Print List'!$A299,Statement_No,0),MATCH('Print List'!F$2,'Master List'!$A$2:$AW$2,0))</f>
        <v>Yes</v>
      </c>
      <c r="G299" s="135" t="str">
        <f>INDEX('Master List'!$A$3:$AW$1063,MATCH('Print List'!$A299,Statement_No,0),MATCH('Print List'!G$2,'Master List'!$A$2:$AW$2,0))</f>
        <v>Indian Slough</v>
      </c>
      <c r="H299" s="135" t="str">
        <f>INDEX('Master List'!$A$3:$AW$1063,MATCH('Print List'!$A299,Statement_No,0),MATCH('Print List'!H$2,'Master List'!$A$2:$AW$2,0))</f>
        <v>Contra Costa</v>
      </c>
      <c r="I299" s="135" t="str">
        <f>INDEX('Master List'!$A$3:$AW$1063,MATCH('Print List'!$A299,Statement_No,0),MATCH('Print List'!I$2,'Master List'!$A$2:$AW$2,0))</f>
        <v>R3</v>
      </c>
      <c r="J299" s="135">
        <f>INDEX('Master List'!$A$3:$AW$1063,MATCH('Print List'!$A299,Statement_No,0),MATCH('Print List'!J$2,'Master List'!$A$2:$AW$2,0))</f>
        <v>0</v>
      </c>
      <c r="K299" s="135" t="str">
        <f>INDEX('Master List'!$A$3:$AW$1063,MATCH('Print List'!$A299,Statement_No,0),MATCH('Print List'!K$2,'Master List'!$A$2:$AW$2,0))</f>
        <v>Yes</v>
      </c>
      <c r="L299" s="135" t="str">
        <f>INDEX('Master List'!$A$3:$AW$1063,MATCH('Print List'!$A299,Statement_No,0),MATCH('Print List'!L$2,'Master List'!$A$2:$AW$2,0))</f>
        <v>N/A</v>
      </c>
      <c r="M299" s="135" t="str">
        <f>INDEX('Master List'!$A$3:$AW$1063,MATCH('Print List'!$A299,Statement_No,0),MATCH('Print List'!M$2,'Master List'!$A$2:$AW$2,0))</f>
        <v>P1</v>
      </c>
      <c r="N299" s="135" t="str">
        <f>INDEX('Master List'!$A$3:$AW$1063,MATCH('Print List'!$A299,Statement_No,0),MATCH('Print List'!N$2,'Master List'!$A$2:$AW$2,0))</f>
        <v>Documentation is needed.</v>
      </c>
      <c r="O299" s="135">
        <f>INDEX('Master List'!$A$3:$AW$1063,MATCH('Print List'!$A299,Statement_No,0),MATCH('Print List'!O$2,'Master List'!$A$2:$AW$2,0))</f>
        <v>0</v>
      </c>
      <c r="P299" s="135">
        <f>INDEX('Master List'!$A$3:$AW$1063,MATCH('Print List'!$A299,Statement_No,0),MATCH('Print List'!P$2,'Master List'!$A$2:$AW$2,0))</f>
        <v>0</v>
      </c>
      <c r="Q299" s="135">
        <f>INDEX('Master List'!$A$3:$AW$1063,MATCH('Print List'!$A299,Statement_No,0),MATCH('Print List'!Q$2,'Master List'!$A$2:$AW$2,0))</f>
        <v>0</v>
      </c>
      <c r="R299" s="135">
        <f>INDEX('Master List'!$A$3:$AW$1063,MATCH('Print List'!$A299,Statement_No,0),MATCH('Print List'!R$2,'Master List'!$A$2:$AW$2,0))</f>
        <v>0</v>
      </c>
      <c r="S299" s="135">
        <f>INDEX('Master List'!$A$3:$AW$1063,MATCH('Print List'!$A299,Statement_No,0),MATCH('Print List'!S$2,'Master List'!$A$2:$AW$2,0))</f>
        <v>0</v>
      </c>
      <c r="T299" s="135" t="str">
        <f>INDEX('Master List'!$A$3:$AW$1063,MATCH('Print List'!$A299,Statement_No,0),MATCH('Print List'!T$2,'Master List'!$A$2:$AW$2,0))</f>
        <v>R3</v>
      </c>
      <c r="U299" s="135" t="str">
        <f>INDEX('Master List'!$A$3:$AW$1063,MATCH('Print List'!$A299,Statement_No,0),MATCH('Print List'!U$2,'Master List'!$A$2:$AW$2,0))</f>
        <v>P1</v>
      </c>
    </row>
    <row r="300" spans="1:21" s="16" customFormat="1" ht="240" x14ac:dyDescent="0.25">
      <c r="A300" s="135" t="s">
        <v>1496</v>
      </c>
      <c r="B300" s="135" t="str">
        <f>INDEX('Master List'!$A$3:$AW$1063,MATCH('Print List'!$A300,Statement_No,0),MATCH('Print List'!B$2,'Master List'!$A$2:$AW$2,0))</f>
        <v>WARREN BOGLE</v>
      </c>
      <c r="C300" s="135" t="str">
        <f>INDEX('Master List'!$A$3:$AW$1063,MATCH('Print List'!$A300,Statement_No,0),MATCH('Print List'!C$2,'Master List'!$A$2:$AW$2,0))</f>
        <v>Y</v>
      </c>
      <c r="D300" s="135">
        <f>INDEX('Master List'!$A$3:$AW$1063,MATCH('Print List'!$A300,Statement_No,0),MATCH('Print List'!D$2,'Master List'!$A$2:$AW$2,0))</f>
        <v>514.7833333333333</v>
      </c>
      <c r="E300" s="135">
        <f>INDEX('Master List'!$A$3:$AW$1063,MATCH('Print List'!$A300,Statement_No,0),MATCH('Print List'!E$2,'Master List'!$A$2:$AW$2,0))</f>
        <v>519.1</v>
      </c>
      <c r="F300" s="135" t="str">
        <f>INDEX('Master List'!$A$3:$AW$1063,MATCH('Print List'!$A300,Statement_No,0),MATCH('Print List'!F$2,'Master List'!$A$2:$AW$2,0))</f>
        <v>Yes</v>
      </c>
      <c r="G300" s="135" t="str">
        <f>INDEX('Master List'!$A$3:$AW$1063,MATCH('Print List'!$A300,Statement_No,0),MATCH('Print List'!G$2,'Master List'!$A$2:$AW$2,0))</f>
        <v>SUTTER SLOUGH</v>
      </c>
      <c r="H300" s="135" t="str">
        <f>INDEX('Master List'!$A$3:$AW$1063,MATCH('Print List'!$A300,Statement_No,0),MATCH('Print List'!H$2,'Master List'!$A$2:$AW$2,0))</f>
        <v>Solano</v>
      </c>
      <c r="I300" s="135" t="str">
        <f>INDEX('Master List'!$A$3:$AW$1063,MATCH('Print List'!$A300,Statement_No,0),MATCH('Print List'!I$2,'Master List'!$A$2:$AW$2,0))</f>
        <v>R1</v>
      </c>
      <c r="J300" s="135" t="str">
        <f>INDEX('Master List'!$A$3:$AW$1063,MATCH('Print List'!$A300,Statement_No,0),MATCH('Print List'!J$2,'Master List'!$A$2:$AW$2,0))</f>
        <v>Large portions of the APN/POU are on Separate Non-Riparian Patents.</v>
      </c>
      <c r="K300" s="135" t="str">
        <f>INDEX('Master List'!$A$3:$AW$1063,MATCH('Print List'!$A300,Statement_No,0),MATCH('Print List'!K$2,'Master List'!$A$2:$AW$2,0))</f>
        <v>No</v>
      </c>
      <c r="L300" s="135" t="str">
        <f>INDEX('Master List'!$A$3:$AW$1063,MATCH('Print List'!$A300,Statement_No,0),MATCH('Print List'!L$2,'Master List'!$A$2:$AW$2,0))</f>
        <v>N/A</v>
      </c>
      <c r="M300" s="135" t="str">
        <f>INDEX('Master List'!$A$3:$AW$1063,MATCH('Print List'!$A300,Statement_No,0),MATCH('Print List'!M$2,'Master List'!$A$2:$AW$2,0))</f>
        <v>N/A</v>
      </c>
      <c r="N300" s="135" t="str">
        <f>INDEX('Master List'!$A$3:$AW$1063,MATCH('Print List'!$A300,Statement_No,0),MATCH('Print List'!N$2,'Master List'!$A$2:$AW$2,0))</f>
        <v>N/A</v>
      </c>
      <c r="O300" s="135" t="str">
        <f>INDEX('Master List'!$A$3:$AW$1063,MATCH('Print List'!$A300,Statement_No,0),MATCH('Print List'!O$2,'Master List'!$A$2:$AW$2,0))</f>
        <v>North Delta Water Agency</v>
      </c>
      <c r="P300" s="135" t="str">
        <f>INDEX('Master List'!$A$3:$AW$1063,MATCH('Print List'!$A300,Statement_No,0),MATCH('Print List'!P$2,'Master List'!$A$2:$AW$2,0))</f>
        <v>R4</v>
      </c>
      <c r="Q300" s="135" t="str">
        <f>INDEX('Master List'!$A$3:$AW$1063,MATCH('Print List'!$A300,Statement_No,0),MATCH('Print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0" s="135" t="str">
        <f>INDEX('Master List'!$A$3:$AW$1063,MATCH('Print List'!$A300,Statement_No,0),MATCH('Print List'!R$2,'Master List'!$A$2:$AW$2,0))</f>
        <v>P4</v>
      </c>
      <c r="S300" s="135" t="str">
        <f>INDEX('Master List'!$A$3:$AW$1063,MATCH('Print List'!$A300,Statement_No,0),MATCH('Print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0" s="135" t="str">
        <f>INDEX('Master List'!$A$3:$AW$1063,MATCH('Print List'!$A300,Statement_No,0),MATCH('Print List'!T$2,'Master List'!$A$2:$AW$2,0))</f>
        <v>R4</v>
      </c>
      <c r="U300" s="135" t="str">
        <f>INDEX('Master List'!$A$3:$AW$1063,MATCH('Print List'!$A300,Statement_No,0),MATCH('Print List'!U$2,'Master List'!$A$2:$AW$2,0))</f>
        <v>P4</v>
      </c>
    </row>
    <row r="301" spans="1:21" s="16" customFormat="1" ht="240" x14ac:dyDescent="0.25">
      <c r="A301" s="135" t="s">
        <v>1502</v>
      </c>
      <c r="B301" s="135" t="str">
        <f>INDEX('Master List'!$A$3:$AW$1063,MATCH('Print List'!$A301,Statement_No,0),MATCH('Print List'!B$2,'Master List'!$A$2:$AW$2,0))</f>
        <v>WARREN BOGLE</v>
      </c>
      <c r="C301" s="135" t="str">
        <f>INDEX('Master List'!$A$3:$AW$1063,MATCH('Print List'!$A301,Statement_No,0),MATCH('Print List'!C$2,'Master List'!$A$2:$AW$2,0))</f>
        <v>Y</v>
      </c>
      <c r="D301" s="135">
        <f>INDEX('Master List'!$A$3:$AW$1063,MATCH('Print List'!$A301,Statement_No,0),MATCH('Print List'!D$2,'Master List'!$A$2:$AW$2,0))</f>
        <v>308.13333333333333</v>
      </c>
      <c r="E301" s="135">
        <f>INDEX('Master List'!$A$3:$AW$1063,MATCH('Print List'!$A301,Statement_No,0),MATCH('Print List'!E$2,'Master List'!$A$2:$AW$2,0))</f>
        <v>305.57</v>
      </c>
      <c r="F301" s="135" t="str">
        <f>INDEX('Master List'!$A$3:$AW$1063,MATCH('Print List'!$A301,Statement_No,0),MATCH('Print List'!F$2,'Master List'!$A$2:$AW$2,0))</f>
        <v>Yes</v>
      </c>
      <c r="G301" s="135" t="str">
        <f>INDEX('Master List'!$A$3:$AW$1063,MATCH('Print List'!$A301,Statement_No,0),MATCH('Print List'!G$2,'Master List'!$A$2:$AW$2,0))</f>
        <v>ELK SLOUGH</v>
      </c>
      <c r="H301" s="135" t="str">
        <f>INDEX('Master List'!$A$3:$AW$1063,MATCH('Print List'!$A301,Statement_No,0),MATCH('Print List'!H$2,'Master List'!$A$2:$AW$2,0))</f>
        <v>Yolo</v>
      </c>
      <c r="I301" s="135" t="str">
        <f>INDEX('Master List'!$A$3:$AW$1063,MATCH('Print List'!$A301,Statement_No,0),MATCH('Print List'!I$2,'Master List'!$A$2:$AW$2,0))</f>
        <v>R1</v>
      </c>
      <c r="J301" s="135" t="str">
        <f>INDEX('Master List'!$A$3:$AW$1063,MATCH('Print List'!$A301,Statement_No,0),MATCH('Print List'!J$2,'Master List'!$A$2:$AW$2,0))</f>
        <v xml:space="preserve">The eastern portion of the POU is located on a non-riparian patent to Elk Slough. The Owner is Patty J. Bogle Rev. Trust &amp; Pattery J Bogle Trustee of the Christopher Bogle Trust. </v>
      </c>
      <c r="K301" s="135" t="str">
        <f>INDEX('Master List'!$A$3:$AW$1063,MATCH('Print List'!$A301,Statement_No,0),MATCH('Print List'!K$2,'Master List'!$A$2:$AW$2,0))</f>
        <v>Yes</v>
      </c>
      <c r="L301" s="135" t="str">
        <f>INDEX('Master List'!$A$3:$AW$1063,MATCH('Print List'!$A301,Statement_No,0),MATCH('Print List'!L$2,'Master List'!$A$2:$AW$2,0))</f>
        <v>N/A</v>
      </c>
      <c r="M301" s="135" t="str">
        <f>INDEX('Master List'!$A$3:$AW$1063,MATCH('Print List'!$A301,Statement_No,0),MATCH('Print List'!M$2,'Master List'!$A$2:$AW$2,0))</f>
        <v>P1</v>
      </c>
      <c r="N301" s="135" t="str">
        <f>INDEX('Master List'!$A$3:$AW$1063,MATCH('Print List'!$A301,Statement_No,0),MATCH('Print List'!N$2,'Master List'!$A$2:$AW$2,0))</f>
        <v>No supporting document for Pre-1914 right was submitted. Need more info.</v>
      </c>
      <c r="O301" s="135" t="str">
        <f>INDEX('Master List'!$A$3:$AW$1063,MATCH('Print List'!$A301,Statement_No,0),MATCH('Print List'!O$2,'Master List'!$A$2:$AW$2,0))</f>
        <v>North Delta Water Agency</v>
      </c>
      <c r="P301" s="135" t="str">
        <f>INDEX('Master List'!$A$3:$AW$1063,MATCH('Print List'!$A301,Statement_No,0),MATCH('Print List'!P$2,'Master List'!$A$2:$AW$2,0))</f>
        <v>R4</v>
      </c>
      <c r="Q301" s="135" t="str">
        <f>INDEX('Master List'!$A$3:$AW$1063,MATCH('Print List'!$A301,Statement_No,0),MATCH('Print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1" s="135" t="str">
        <f>INDEX('Master List'!$A$3:$AW$1063,MATCH('Print List'!$A301,Statement_No,0),MATCH('Print List'!R$2,'Master List'!$A$2:$AW$2,0))</f>
        <v>P4</v>
      </c>
      <c r="S301" s="135" t="str">
        <f>INDEX('Master List'!$A$3:$AW$1063,MATCH('Print List'!$A301,Statement_No,0),MATCH('Print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1" s="135" t="str">
        <f>INDEX('Master List'!$A$3:$AW$1063,MATCH('Print List'!$A301,Statement_No,0),MATCH('Print List'!T$2,'Master List'!$A$2:$AW$2,0))</f>
        <v>R4</v>
      </c>
      <c r="U301" s="135" t="str">
        <f>INDEX('Master List'!$A$3:$AW$1063,MATCH('Print List'!$A301,Statement_No,0),MATCH('Print List'!U$2,'Master List'!$A$2:$AW$2,0))</f>
        <v>P4</v>
      </c>
    </row>
    <row r="302" spans="1:21" s="16" customFormat="1" ht="30" x14ac:dyDescent="0.25">
      <c r="A302" s="135" t="s">
        <v>1506</v>
      </c>
      <c r="B302" s="135" t="str">
        <f>INDEX('Master List'!$A$3:$AW$1063,MATCH('Print List'!$A302,Statement_No,0),MATCH('Print List'!B$2,'Master List'!$A$2:$AW$2,0))</f>
        <v>EIGHT MILE ROAD NORTH L.P.</v>
      </c>
      <c r="C302" s="135" t="str">
        <f>INDEX('Master List'!$A$3:$AW$1063,MATCH('Print List'!$A302,Statement_No,0),MATCH('Print List'!C$2,'Master List'!$A$2:$AW$2,0))</f>
        <v>Y</v>
      </c>
      <c r="D302" s="135">
        <f>INDEX('Master List'!$A$3:$AW$1063,MATCH('Print List'!$A302,Statement_No,0),MATCH('Print List'!D$2,'Master List'!$A$2:$AW$2,0))</f>
        <v>886.6</v>
      </c>
      <c r="E302" s="135">
        <f>INDEX('Master List'!$A$3:$AW$1063,MATCH('Print List'!$A302,Statement_No,0),MATCH('Print List'!E$2,'Master List'!$A$2:$AW$2,0))</f>
        <v>1078.8900000000001</v>
      </c>
      <c r="F302" s="135" t="str">
        <f>INDEX('Master List'!$A$3:$AW$1063,MATCH('Print List'!$A302,Statement_No,0),MATCH('Print List'!F$2,'Master List'!$A$2:$AW$2,0))</f>
        <v>Yes</v>
      </c>
      <c r="G302" s="135" t="str">
        <f>INDEX('Master List'!$A$3:$AW$1063,MATCH('Print List'!$A302,Statement_No,0),MATCH('Print List'!G$2,'Master List'!$A$2:$AW$2,0))</f>
        <v>Telephone Cut</v>
      </c>
      <c r="H302" s="135" t="str">
        <f>INDEX('Master List'!$A$3:$AW$1063,MATCH('Print List'!$A302,Statement_No,0),MATCH('Print List'!H$2,'Master List'!$A$2:$AW$2,0))</f>
        <v>San Joaquin</v>
      </c>
      <c r="I302" s="135" t="str">
        <f>INDEX('Master List'!$A$3:$AW$1063,MATCH('Print List'!$A302,Statement_No,0),MATCH('Print List'!I$2,'Master List'!$A$2:$AW$2,0))</f>
        <v>R3</v>
      </c>
      <c r="J302" s="135" t="str">
        <f>INDEX('Master List'!$A$3:$AW$1063,MATCH('Print List'!$A302,Statement_No,0),MATCH('Print List'!J$2,'Master List'!$A$2:$AW$2,0))</f>
        <v>POU overlies riparian patent 1417.</v>
      </c>
      <c r="K302" s="135" t="str">
        <f>INDEX('Master List'!$A$3:$AW$1063,MATCH('Print List'!$A302,Statement_No,0),MATCH('Print List'!K$2,'Master List'!$A$2:$AW$2,0))</f>
        <v>Yes</v>
      </c>
      <c r="L302" s="135" t="str">
        <f>INDEX('Master List'!$A$3:$AW$1063,MATCH('Print List'!$A302,Statement_No,0),MATCH('Print List'!L$2,'Master List'!$A$2:$AW$2,0))</f>
        <v>N/A</v>
      </c>
      <c r="M302" s="135" t="str">
        <f>INDEX('Master List'!$A$3:$AW$1063,MATCH('Print List'!$A302,Statement_No,0),MATCH('Print List'!M$2,'Master List'!$A$2:$AW$2,0))</f>
        <v>P1</v>
      </c>
      <c r="N302" s="135" t="str">
        <f>INDEX('Master List'!$A$3:$AW$1063,MATCH('Print List'!$A302,Statement_No,0),MATCH('Print List'!N$2,'Master List'!$A$2:$AW$2,0))</f>
        <v>No supporting document for Pre-1914 right was submitted. Need more info.</v>
      </c>
      <c r="O302" s="135">
        <f>INDEX('Master List'!$A$3:$AW$1063,MATCH('Print List'!$A302,Statement_No,0),MATCH('Print List'!O$2,'Master List'!$A$2:$AW$2,0))</f>
        <v>0</v>
      </c>
      <c r="P302" s="135">
        <f>INDEX('Master List'!$A$3:$AW$1063,MATCH('Print List'!$A302,Statement_No,0),MATCH('Print List'!P$2,'Master List'!$A$2:$AW$2,0))</f>
        <v>0</v>
      </c>
      <c r="Q302" s="135">
        <f>INDEX('Master List'!$A$3:$AW$1063,MATCH('Print List'!$A302,Statement_No,0),MATCH('Print List'!Q$2,'Master List'!$A$2:$AW$2,0))</f>
        <v>0</v>
      </c>
      <c r="R302" s="135">
        <f>INDEX('Master List'!$A$3:$AW$1063,MATCH('Print List'!$A302,Statement_No,0),MATCH('Print List'!R$2,'Master List'!$A$2:$AW$2,0))</f>
        <v>0</v>
      </c>
      <c r="S302" s="135">
        <f>INDEX('Master List'!$A$3:$AW$1063,MATCH('Print List'!$A302,Statement_No,0),MATCH('Print List'!S$2,'Master List'!$A$2:$AW$2,0))</f>
        <v>0</v>
      </c>
      <c r="T302" s="135" t="str">
        <f>INDEX('Master List'!$A$3:$AW$1063,MATCH('Print List'!$A302,Statement_No,0),MATCH('Print List'!T$2,'Master List'!$A$2:$AW$2,0))</f>
        <v>R3</v>
      </c>
      <c r="U302" s="135" t="str">
        <f>INDEX('Master List'!$A$3:$AW$1063,MATCH('Print List'!$A302,Statement_No,0),MATCH('Print List'!U$2,'Master List'!$A$2:$AW$2,0))</f>
        <v>P1</v>
      </c>
    </row>
    <row r="303" spans="1:21" s="16" customFormat="1" ht="30" x14ac:dyDescent="0.25">
      <c r="A303" s="135" t="s">
        <v>1511</v>
      </c>
      <c r="B303" s="135" t="str">
        <f>INDEX('Master List'!$A$3:$AW$1063,MATCH('Print List'!$A303,Statement_No,0),MATCH('Print List'!B$2,'Master List'!$A$2:$AW$2,0))</f>
        <v>EIGHT MILE ROAD NORTH L.P.</v>
      </c>
      <c r="C303" s="135" t="str">
        <f>INDEX('Master List'!$A$3:$AW$1063,MATCH('Print List'!$A303,Statement_No,0),MATCH('Print List'!C$2,'Master List'!$A$2:$AW$2,0))</f>
        <v>Y</v>
      </c>
      <c r="D303" s="135">
        <f>INDEX('Master List'!$A$3:$AW$1063,MATCH('Print List'!$A303,Statement_No,0),MATCH('Print List'!D$2,'Master List'!$A$2:$AW$2,0))</f>
        <v>735.95999999999992</v>
      </c>
      <c r="E303" s="135">
        <f>INDEX('Master List'!$A$3:$AW$1063,MATCH('Print List'!$A303,Statement_No,0),MATCH('Print List'!E$2,'Master List'!$A$2:$AW$2,0))</f>
        <v>808.2</v>
      </c>
      <c r="F303" s="135" t="str">
        <f>INDEX('Master List'!$A$3:$AW$1063,MATCH('Print List'!$A303,Statement_No,0),MATCH('Print List'!F$2,'Master List'!$A$2:$AW$2,0))</f>
        <v>Yes</v>
      </c>
      <c r="G303" s="135" t="str">
        <f>INDEX('Master List'!$A$3:$AW$1063,MATCH('Print List'!$A303,Statement_No,0),MATCH('Print List'!G$2,'Master List'!$A$2:$AW$2,0))</f>
        <v>Telephone Cut</v>
      </c>
      <c r="H303" s="135" t="str">
        <f>INDEX('Master List'!$A$3:$AW$1063,MATCH('Print List'!$A303,Statement_No,0),MATCH('Print List'!H$2,'Master List'!$A$2:$AW$2,0))</f>
        <v>San Joaquin</v>
      </c>
      <c r="I303" s="135" t="str">
        <f>INDEX('Master List'!$A$3:$AW$1063,MATCH('Print List'!$A303,Statement_No,0),MATCH('Print List'!I$2,'Master List'!$A$2:$AW$2,0))</f>
        <v>R3</v>
      </c>
      <c r="J303" s="135" t="str">
        <f>INDEX('Master List'!$A$3:$AW$1063,MATCH('Print List'!$A303,Statement_No,0),MATCH('Print List'!J$2,'Master List'!$A$2:$AW$2,0))</f>
        <v>POU overlies riparian patent 1417.</v>
      </c>
      <c r="K303" s="135" t="str">
        <f>INDEX('Master List'!$A$3:$AW$1063,MATCH('Print List'!$A303,Statement_No,0),MATCH('Print List'!K$2,'Master List'!$A$2:$AW$2,0))</f>
        <v>Yes</v>
      </c>
      <c r="L303" s="135" t="str">
        <f>INDEX('Master List'!$A$3:$AW$1063,MATCH('Print List'!$A303,Statement_No,0),MATCH('Print List'!L$2,'Master List'!$A$2:$AW$2,0))</f>
        <v>N/A</v>
      </c>
      <c r="M303" s="135" t="str">
        <f>INDEX('Master List'!$A$3:$AW$1063,MATCH('Print List'!$A303,Statement_No,0),MATCH('Print List'!M$2,'Master List'!$A$2:$AW$2,0))</f>
        <v>P1</v>
      </c>
      <c r="N303" s="135" t="str">
        <f>INDEX('Master List'!$A$3:$AW$1063,MATCH('Print List'!$A303,Statement_No,0),MATCH('Print List'!N$2,'Master List'!$A$2:$AW$2,0))</f>
        <v>No supporting document for Pre-1914 right was submitted. Need more info.</v>
      </c>
      <c r="O303" s="135">
        <f>INDEX('Master List'!$A$3:$AW$1063,MATCH('Print List'!$A303,Statement_No,0),MATCH('Print List'!O$2,'Master List'!$A$2:$AW$2,0))</f>
        <v>0</v>
      </c>
      <c r="P303" s="135">
        <f>INDEX('Master List'!$A$3:$AW$1063,MATCH('Print List'!$A303,Statement_No,0),MATCH('Print List'!P$2,'Master List'!$A$2:$AW$2,0))</f>
        <v>0</v>
      </c>
      <c r="Q303" s="135">
        <f>INDEX('Master List'!$A$3:$AW$1063,MATCH('Print List'!$A303,Statement_No,0),MATCH('Print List'!Q$2,'Master List'!$A$2:$AW$2,0))</f>
        <v>0</v>
      </c>
      <c r="R303" s="135">
        <f>INDEX('Master List'!$A$3:$AW$1063,MATCH('Print List'!$A303,Statement_No,0),MATCH('Print List'!R$2,'Master List'!$A$2:$AW$2,0))</f>
        <v>0</v>
      </c>
      <c r="S303" s="135">
        <f>INDEX('Master List'!$A$3:$AW$1063,MATCH('Print List'!$A303,Statement_No,0),MATCH('Print List'!S$2,'Master List'!$A$2:$AW$2,0))</f>
        <v>0</v>
      </c>
      <c r="T303" s="135" t="str">
        <f>INDEX('Master List'!$A$3:$AW$1063,MATCH('Print List'!$A303,Statement_No,0),MATCH('Print List'!T$2,'Master List'!$A$2:$AW$2,0))</f>
        <v>R3</v>
      </c>
      <c r="U303" s="135" t="str">
        <f>INDEX('Master List'!$A$3:$AW$1063,MATCH('Print List'!$A303,Statement_No,0),MATCH('Print List'!U$2,'Master List'!$A$2:$AW$2,0))</f>
        <v>P1</v>
      </c>
    </row>
    <row r="304" spans="1:21" s="16" customFormat="1" ht="30" x14ac:dyDescent="0.25">
      <c r="A304" s="135" t="s">
        <v>1512</v>
      </c>
      <c r="B304" s="135" t="str">
        <f>INDEX('Master List'!$A$3:$AW$1063,MATCH('Print List'!$A304,Statement_No,0),MATCH('Print List'!B$2,'Master List'!$A$2:$AW$2,0))</f>
        <v>VIOLET EHLERS TRUST ET AL</v>
      </c>
      <c r="C304" s="135" t="str">
        <f>INDEX('Master List'!$A$3:$AW$1063,MATCH('Print List'!$A304,Statement_No,0),MATCH('Print List'!C$2,'Master List'!$A$2:$AW$2,0))</f>
        <v>Y</v>
      </c>
      <c r="D304" s="135">
        <f>INDEX('Master List'!$A$3:$AW$1063,MATCH('Print List'!$A304,Statement_No,0),MATCH('Print List'!D$2,'Master List'!$A$2:$AW$2,0))</f>
        <v>439.66666666666663</v>
      </c>
      <c r="E304" s="135">
        <f>INDEX('Master List'!$A$3:$AW$1063,MATCH('Print List'!$A304,Statement_No,0),MATCH('Print List'!E$2,'Master List'!$A$2:$AW$2,0))</f>
        <v>182.7</v>
      </c>
      <c r="F304" s="135" t="str">
        <f>INDEX('Master List'!$A$3:$AW$1063,MATCH('Print List'!$A304,Statement_No,0),MATCH('Print List'!F$2,'Master List'!$A$2:$AW$2,0))</f>
        <v>Yes</v>
      </c>
      <c r="G304" s="135" t="str">
        <f>INDEX('Master List'!$A$3:$AW$1063,MATCH('Print List'!$A304,Statement_No,0),MATCH('Print List'!G$2,'Master List'!$A$2:$AW$2,0))</f>
        <v>HIGHLINE SLOUGH INTAKE</v>
      </c>
      <c r="H304" s="135" t="str">
        <f>INDEX('Master List'!$A$3:$AW$1063,MATCH('Print List'!$A304,Statement_No,0),MATCH('Print List'!H$2,'Master List'!$A$2:$AW$2,0))</f>
        <v>San Joaquin</v>
      </c>
      <c r="I304" s="135" t="str">
        <f>INDEX('Master List'!$A$3:$AW$1063,MATCH('Print List'!$A304,Statement_No,0),MATCH('Print List'!I$2,'Master List'!$A$2:$AW$2,0))</f>
        <v>R1</v>
      </c>
      <c r="J304" s="135" t="str">
        <f>INDEX('Master List'!$A$3:$AW$1063,MATCH('Print List'!$A304,Statement_No,0),MATCH('Print List'!J$2,'Master List'!$A$2:$AW$2,0))</f>
        <v>The POD is NOT owned by the water right holder. The POU is completely severed from the watercourse.</v>
      </c>
      <c r="K304" s="135" t="str">
        <f>INDEX('Master List'!$A$3:$AW$1063,MATCH('Print List'!$A304,Statement_No,0),MATCH('Print List'!K$2,'Master List'!$A$2:$AW$2,0))</f>
        <v>Yes</v>
      </c>
      <c r="L304" s="135" t="str">
        <f>INDEX('Master List'!$A$3:$AW$1063,MATCH('Print List'!$A304,Statement_No,0),MATCH('Print List'!L$2,'Master List'!$A$2:$AW$2,0))</f>
        <v>N/A</v>
      </c>
      <c r="M304" s="135" t="str">
        <f>INDEX('Master List'!$A$3:$AW$1063,MATCH('Print List'!$A304,Statement_No,0),MATCH('Print List'!M$2,'Master List'!$A$2:$AW$2,0))</f>
        <v>P1</v>
      </c>
      <c r="N304" s="135" t="str">
        <f>INDEX('Master List'!$A$3:$AW$1063,MATCH('Print List'!$A304,Statement_No,0),MATCH('Print List'!N$2,'Master List'!$A$2:$AW$2,0))</f>
        <v>Documentation is needed.</v>
      </c>
      <c r="O304" s="135">
        <f>INDEX('Master List'!$A$3:$AW$1063,MATCH('Print List'!$A304,Statement_No,0),MATCH('Print List'!O$2,'Master List'!$A$2:$AW$2,0))</f>
        <v>0</v>
      </c>
      <c r="P304" s="135">
        <f>INDEX('Master List'!$A$3:$AW$1063,MATCH('Print List'!$A304,Statement_No,0),MATCH('Print List'!P$2,'Master List'!$A$2:$AW$2,0))</f>
        <v>0</v>
      </c>
      <c r="Q304" s="135">
        <f>INDEX('Master List'!$A$3:$AW$1063,MATCH('Print List'!$A304,Statement_No,0),MATCH('Print List'!Q$2,'Master List'!$A$2:$AW$2,0))</f>
        <v>0</v>
      </c>
      <c r="R304" s="135">
        <f>INDEX('Master List'!$A$3:$AW$1063,MATCH('Print List'!$A304,Statement_No,0),MATCH('Print List'!R$2,'Master List'!$A$2:$AW$2,0))</f>
        <v>0</v>
      </c>
      <c r="S304" s="135">
        <f>INDEX('Master List'!$A$3:$AW$1063,MATCH('Print List'!$A304,Statement_No,0),MATCH('Print List'!S$2,'Master List'!$A$2:$AW$2,0))</f>
        <v>0</v>
      </c>
      <c r="T304" s="135" t="str">
        <f>INDEX('Master List'!$A$3:$AW$1063,MATCH('Print List'!$A304,Statement_No,0),MATCH('Print List'!T$2,'Master List'!$A$2:$AW$2,0))</f>
        <v>R1</v>
      </c>
      <c r="U304" s="135" t="str">
        <f>INDEX('Master List'!$A$3:$AW$1063,MATCH('Print List'!$A304,Statement_No,0),MATCH('Print List'!U$2,'Master List'!$A$2:$AW$2,0))</f>
        <v>P1</v>
      </c>
    </row>
    <row r="305" spans="1:21" s="16" customFormat="1" ht="45" x14ac:dyDescent="0.25">
      <c r="A305" s="135" t="s">
        <v>1518</v>
      </c>
      <c r="B305" s="135" t="str">
        <f>INDEX('Master List'!$A$3:$AW$1063,MATCH('Print List'!$A305,Statement_No,0),MATCH('Print List'!B$2,'Master List'!$A$2:$AW$2,0))</f>
        <v>VIOLET EHLERS TRUST ET AL</v>
      </c>
      <c r="C305" s="135" t="str">
        <f>INDEX('Master List'!$A$3:$AW$1063,MATCH('Print List'!$A305,Statement_No,0),MATCH('Print List'!C$2,'Master List'!$A$2:$AW$2,0))</f>
        <v>Y</v>
      </c>
      <c r="D305" s="135">
        <f>INDEX('Master List'!$A$3:$AW$1063,MATCH('Print List'!$A305,Statement_No,0),MATCH('Print List'!D$2,'Master List'!$A$2:$AW$2,0))</f>
        <v>439.66666666666663</v>
      </c>
      <c r="E305" s="135">
        <f>INDEX('Master List'!$A$3:$AW$1063,MATCH('Print List'!$A305,Statement_No,0),MATCH('Print List'!E$2,'Master List'!$A$2:$AW$2,0))</f>
        <v>182.7</v>
      </c>
      <c r="F305" s="135" t="str">
        <f>INDEX('Master List'!$A$3:$AW$1063,MATCH('Print List'!$A305,Statement_No,0),MATCH('Print List'!F$2,'Master List'!$A$2:$AW$2,0))</f>
        <v>Yes</v>
      </c>
      <c r="G305" s="135" t="str">
        <f>INDEX('Master List'!$A$3:$AW$1063,MATCH('Print List'!$A305,Statement_No,0),MATCH('Print List'!G$2,'Master List'!$A$2:$AW$2,0))</f>
        <v>SYCMORE SLOUGH</v>
      </c>
      <c r="H305" s="135" t="str">
        <f>INDEX('Master List'!$A$3:$AW$1063,MATCH('Print List'!$A305,Statement_No,0),MATCH('Print List'!H$2,'Master List'!$A$2:$AW$2,0))</f>
        <v>San Joaquin</v>
      </c>
      <c r="I305" s="135" t="str">
        <f>INDEX('Master List'!$A$3:$AW$1063,MATCH('Print List'!$A305,Statement_No,0),MATCH('Print List'!I$2,'Master List'!$A$2:$AW$2,0))</f>
        <v>R1</v>
      </c>
      <c r="J305" s="135" t="str">
        <f>INDEX('Master List'!$A$3:$AW$1063,MATCH('Print List'!$A305,Statement_No,0),MATCH('Print List'!J$2,'Master List'!$A$2:$AW$2,0))</f>
        <v>The POD is NOT owned by the water right holder. The POU is completely severed from the watercourse. The POD and the POU originated from different patents.</v>
      </c>
      <c r="K305" s="135" t="str">
        <f>INDEX('Master List'!$A$3:$AW$1063,MATCH('Print List'!$A305,Statement_No,0),MATCH('Print List'!K$2,'Master List'!$A$2:$AW$2,0))</f>
        <v>Yes</v>
      </c>
      <c r="L305" s="135" t="str">
        <f>INDEX('Master List'!$A$3:$AW$1063,MATCH('Print List'!$A305,Statement_No,0),MATCH('Print List'!L$2,'Master List'!$A$2:$AW$2,0))</f>
        <v>N/A</v>
      </c>
      <c r="M305" s="135" t="str">
        <f>INDEX('Master List'!$A$3:$AW$1063,MATCH('Print List'!$A305,Statement_No,0),MATCH('Print List'!M$2,'Master List'!$A$2:$AW$2,0))</f>
        <v>P1</v>
      </c>
      <c r="N305" s="135" t="str">
        <f>INDEX('Master List'!$A$3:$AW$1063,MATCH('Print List'!$A305,Statement_No,0),MATCH('Print List'!N$2,'Master List'!$A$2:$AW$2,0))</f>
        <v>Documentation is needed.</v>
      </c>
      <c r="O305" s="135">
        <f>INDEX('Master List'!$A$3:$AW$1063,MATCH('Print List'!$A305,Statement_No,0),MATCH('Print List'!O$2,'Master List'!$A$2:$AW$2,0))</f>
        <v>0</v>
      </c>
      <c r="P305" s="135">
        <f>INDEX('Master List'!$A$3:$AW$1063,MATCH('Print List'!$A305,Statement_No,0),MATCH('Print List'!P$2,'Master List'!$A$2:$AW$2,0))</f>
        <v>0</v>
      </c>
      <c r="Q305" s="135">
        <f>INDEX('Master List'!$A$3:$AW$1063,MATCH('Print List'!$A305,Statement_No,0),MATCH('Print List'!Q$2,'Master List'!$A$2:$AW$2,0))</f>
        <v>0</v>
      </c>
      <c r="R305" s="135">
        <f>INDEX('Master List'!$A$3:$AW$1063,MATCH('Print List'!$A305,Statement_No,0),MATCH('Print List'!R$2,'Master List'!$A$2:$AW$2,0))</f>
        <v>0</v>
      </c>
      <c r="S305" s="135">
        <f>INDEX('Master List'!$A$3:$AW$1063,MATCH('Print List'!$A305,Statement_No,0),MATCH('Print List'!S$2,'Master List'!$A$2:$AW$2,0))</f>
        <v>0</v>
      </c>
      <c r="T305" s="135" t="str">
        <f>INDEX('Master List'!$A$3:$AW$1063,MATCH('Print List'!$A305,Statement_No,0),MATCH('Print List'!T$2,'Master List'!$A$2:$AW$2,0))</f>
        <v>R1</v>
      </c>
      <c r="U305" s="135" t="str">
        <f>INDEX('Master List'!$A$3:$AW$1063,MATCH('Print List'!$A305,Statement_No,0),MATCH('Print List'!U$2,'Master List'!$A$2:$AW$2,0))</f>
        <v>P1</v>
      </c>
    </row>
    <row r="306" spans="1:21" s="16" customFormat="1" ht="240" x14ac:dyDescent="0.25">
      <c r="A306" s="136" t="s">
        <v>1520</v>
      </c>
      <c r="B306" s="135" t="str">
        <f>INDEX('Master List'!$A$3:$AW$1063,MATCH('Print List'!$A306,Statement_No,0),MATCH('Print List'!B$2,'Master List'!$A$2:$AW$2,0))</f>
        <v>D&amp;G MERWIN</v>
      </c>
      <c r="C306" s="135" t="str">
        <f>INDEX('Master List'!$A$3:$AW$1063,MATCH('Print List'!$A306,Statement_No,0),MATCH('Print List'!C$2,'Master List'!$A$2:$AW$2,0))</f>
        <v>Y</v>
      </c>
      <c r="D306" s="135">
        <f>INDEX('Master List'!$A$3:$AW$1063,MATCH('Print List'!$A306,Statement_No,0),MATCH('Print List'!D$2,'Master List'!$A$2:$AW$2,0))</f>
        <v>764.07999999999993</v>
      </c>
      <c r="E306" s="135" t="str">
        <f>INDEX('Master List'!$A$3:$AW$1063,MATCH('Print List'!$A306,Statement_No,0),MATCH('Print List'!E$2,'Master List'!$A$2:$AW$2,0))</f>
        <v>-</v>
      </c>
      <c r="F306" s="135" t="str">
        <f>INDEX('Master List'!$A$3:$AW$1063,MATCH('Print List'!$A306,Statement_No,0),MATCH('Print List'!F$2,'Master List'!$A$2:$AW$2,0))</f>
        <v>Yes</v>
      </c>
      <c r="G306" s="135" t="str">
        <f>INDEX('Master List'!$A$3:$AW$1063,MATCH('Print List'!$A306,Statement_No,0),MATCH('Print List'!G$2,'Master List'!$A$2:$AW$2,0))</f>
        <v>RECLAMATION DISTRICT 999 WEST LATERAL NO. 3</v>
      </c>
      <c r="H306" s="135" t="str">
        <f>INDEX('Master List'!$A$3:$AW$1063,MATCH('Print List'!$A306,Statement_No,0),MATCH('Print List'!H$2,'Master List'!$A$2:$AW$2,0))</f>
        <v>Yolo</v>
      </c>
      <c r="I306" s="135" t="str">
        <f>INDEX('Master List'!$A$3:$AW$1063,MATCH('Print List'!$A306,Statement_No,0),MATCH('Print List'!I$2,'Master List'!$A$2:$AW$2,0))</f>
        <v>R3</v>
      </c>
      <c r="J306" s="135">
        <f>INDEX('Master List'!$A$3:$AW$1063,MATCH('Print List'!$A306,Statement_No,0),MATCH('Print List'!J$2,'Master List'!$A$2:$AW$2,0))</f>
        <v>0</v>
      </c>
      <c r="K306" s="135" t="str">
        <f>INDEX('Master List'!$A$3:$AW$1063,MATCH('Print List'!$A306,Statement_No,0),MATCH('Print List'!K$2,'Master List'!$A$2:$AW$2,0))</f>
        <v>Yes</v>
      </c>
      <c r="L306" s="135" t="str">
        <f>INDEX('Master List'!$A$3:$AW$1063,MATCH('Print List'!$A306,Statement_No,0),MATCH('Print List'!L$2,'Master List'!$A$2:$AW$2,0))</f>
        <v>N/A</v>
      </c>
      <c r="M306" s="135" t="str">
        <f>INDEX('Master List'!$A$3:$AW$1063,MATCH('Print List'!$A306,Statement_No,0),MATCH('Print List'!M$2,'Master List'!$A$2:$AW$2,0))</f>
        <v>P3</v>
      </c>
      <c r="N306" s="135" t="str">
        <f>INDEX('Master List'!$A$3:$AW$1063,MATCH('Print List'!$A306,Statement_No,0),MATCH('Print List'!N$2,'Master List'!$A$2:$AW$2,0))</f>
        <v>Claimant failed to submit Pre-1914 supporting documents; however, riparian right is sufficient to constitute water use</v>
      </c>
      <c r="O306" s="135" t="str">
        <f>INDEX('Master List'!$A$3:$AW$1063,MATCH('Print List'!$A306,Statement_No,0),MATCH('Print List'!O$2,'Master List'!$A$2:$AW$2,0))</f>
        <v>North Delta Water Agency</v>
      </c>
      <c r="P306" s="135" t="str">
        <f>INDEX('Master List'!$A$3:$AW$1063,MATCH('Print List'!$A306,Statement_No,0),MATCH('Print List'!P$2,'Master List'!$A$2:$AW$2,0))</f>
        <v>R4</v>
      </c>
      <c r="Q306" s="135" t="str">
        <f>INDEX('Master List'!$A$3:$AW$1063,MATCH('Print List'!$A306,Statement_No,0),MATCH('Print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6" s="135" t="str">
        <f>INDEX('Master List'!$A$3:$AW$1063,MATCH('Print List'!$A306,Statement_No,0),MATCH('Print List'!R$2,'Master List'!$A$2:$AW$2,0))</f>
        <v>P4</v>
      </c>
      <c r="S306" s="135" t="str">
        <f>INDEX('Master List'!$A$3:$AW$1063,MATCH('Print List'!$A306,Statement_No,0),MATCH('Print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6" s="135" t="str">
        <f>INDEX('Master List'!$A$3:$AW$1063,MATCH('Print List'!$A306,Statement_No,0),MATCH('Print List'!T$2,'Master List'!$A$2:$AW$2,0))</f>
        <v>R4</v>
      </c>
      <c r="U306" s="135" t="str">
        <f>INDEX('Master List'!$A$3:$AW$1063,MATCH('Print List'!$A306,Statement_No,0),MATCH('Print List'!U$2,'Master List'!$A$2:$AW$2,0))</f>
        <v>P4</v>
      </c>
    </row>
    <row r="307" spans="1:21" s="16" customFormat="1" ht="240" x14ac:dyDescent="0.25">
      <c r="A307" s="135" t="s">
        <v>1527</v>
      </c>
      <c r="B307" s="135" t="str">
        <f>INDEX('Master List'!$A$3:$AW$1063,MATCH('Print List'!$A307,Statement_No,0),MATCH('Print List'!B$2,'Master List'!$A$2:$AW$2,0))</f>
        <v>D&amp;G MERWIN</v>
      </c>
      <c r="C307" s="135" t="str">
        <f>INDEX('Master List'!$A$3:$AW$1063,MATCH('Print List'!$A307,Statement_No,0),MATCH('Print List'!C$2,'Master List'!$A$2:$AW$2,0))</f>
        <v>Y</v>
      </c>
      <c r="D307" s="135">
        <f>INDEX('Master List'!$A$3:$AW$1063,MATCH('Print List'!$A307,Statement_No,0),MATCH('Print List'!D$2,'Master List'!$A$2:$AW$2,0))</f>
        <v>340.39666666666665</v>
      </c>
      <c r="E307" s="135">
        <f>INDEX('Master List'!$A$3:$AW$1063,MATCH('Print List'!$A307,Statement_No,0),MATCH('Print List'!E$2,'Master List'!$A$2:$AW$2,0))</f>
        <v>64.239999999999995</v>
      </c>
      <c r="F307" s="135" t="str">
        <f>INDEX('Master List'!$A$3:$AW$1063,MATCH('Print List'!$A307,Statement_No,0),MATCH('Print List'!F$2,'Master List'!$A$2:$AW$2,0))</f>
        <v>Yes</v>
      </c>
      <c r="G307" s="135" t="str">
        <f>INDEX('Master List'!$A$3:$AW$1063,MATCH('Print List'!$A307,Statement_No,0),MATCH('Print List'!G$2,'Master List'!$A$2:$AW$2,0))</f>
        <v>WINCHESTER LAKE</v>
      </c>
      <c r="H307" s="135" t="str">
        <f>INDEX('Master List'!$A$3:$AW$1063,MATCH('Print List'!$A307,Statement_No,0),MATCH('Print List'!H$2,'Master List'!$A$2:$AW$2,0))</f>
        <v>Yolo</v>
      </c>
      <c r="I307" s="135" t="str">
        <f>INDEX('Master List'!$A$3:$AW$1063,MATCH('Print List'!$A307,Statement_No,0),MATCH('Print List'!I$2,'Master List'!$A$2:$AW$2,0))</f>
        <v>R2</v>
      </c>
      <c r="J307" s="135" t="str">
        <f>INDEX('Master List'!$A$3:$AW$1063,MATCH('Print List'!$A307,Statement_No,0),MATCH('Print List'!J$2,'Master List'!$A$2:$AW$2,0))</f>
        <v xml:space="preserve">Place of use is separated from watercourse however the POU originated from a riparian patent, and this right may have been preserved upon severance </v>
      </c>
      <c r="K307" s="135" t="str">
        <f>INDEX('Master List'!$A$3:$AW$1063,MATCH('Print List'!$A307,Statement_No,0),MATCH('Print List'!K$2,'Master List'!$A$2:$AW$2,0))</f>
        <v>Yes</v>
      </c>
      <c r="L307" s="135" t="str">
        <f>INDEX('Master List'!$A$3:$AW$1063,MATCH('Print List'!$A307,Statement_No,0),MATCH('Print List'!L$2,'Master List'!$A$2:$AW$2,0))</f>
        <v>N/A</v>
      </c>
      <c r="M307" s="135" t="str">
        <f>INDEX('Master List'!$A$3:$AW$1063,MATCH('Print List'!$A307,Statement_No,0),MATCH('Print List'!M$2,'Master List'!$A$2:$AW$2,0))</f>
        <v>P1</v>
      </c>
      <c r="N307" s="135" t="str">
        <f>INDEX('Master List'!$A$3:$AW$1063,MATCH('Print List'!$A307,Statement_No,0),MATCH('Print List'!N$2,'Master List'!$A$2:$AW$2,0))</f>
        <v>Claimant failed to submit Pre-1914 supporting documents; and riparian right is insufficient to constitute water use</v>
      </c>
      <c r="O307" s="135" t="str">
        <f>INDEX('Master List'!$A$3:$AW$1063,MATCH('Print List'!$A307,Statement_No,0),MATCH('Print List'!O$2,'Master List'!$A$2:$AW$2,0))</f>
        <v>North Delta Water Agency</v>
      </c>
      <c r="P307" s="135" t="str">
        <f>INDEX('Master List'!$A$3:$AW$1063,MATCH('Print List'!$A307,Statement_No,0),MATCH('Print List'!P$2,'Master List'!$A$2:$AW$2,0))</f>
        <v>R4</v>
      </c>
      <c r="Q307" s="135" t="str">
        <f>INDEX('Master List'!$A$3:$AW$1063,MATCH('Print List'!$A307,Statement_No,0),MATCH('Print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7" s="135" t="str">
        <f>INDEX('Master List'!$A$3:$AW$1063,MATCH('Print List'!$A307,Statement_No,0),MATCH('Print List'!R$2,'Master List'!$A$2:$AW$2,0))</f>
        <v>P4</v>
      </c>
      <c r="S307" s="135" t="str">
        <f>INDEX('Master List'!$A$3:$AW$1063,MATCH('Print List'!$A307,Statement_No,0),MATCH('Print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7" s="135" t="str">
        <f>INDEX('Master List'!$A$3:$AW$1063,MATCH('Print List'!$A307,Statement_No,0),MATCH('Print List'!T$2,'Master List'!$A$2:$AW$2,0))</f>
        <v>R4</v>
      </c>
      <c r="U307" s="135" t="str">
        <f>INDEX('Master List'!$A$3:$AW$1063,MATCH('Print List'!$A307,Statement_No,0),MATCH('Print List'!U$2,'Master List'!$A$2:$AW$2,0))</f>
        <v>P4</v>
      </c>
    </row>
    <row r="308" spans="1:21" s="16" customFormat="1" ht="240" x14ac:dyDescent="0.25">
      <c r="A308" s="136" t="s">
        <v>1533</v>
      </c>
      <c r="B308" s="135" t="str">
        <f>INDEX('Master List'!$A$3:$AW$1063,MATCH('Print List'!$A308,Statement_No,0),MATCH('Print List'!B$2,'Master List'!$A$2:$AW$2,0))</f>
        <v>D&amp;G MERWIN</v>
      </c>
      <c r="C308" s="135" t="str">
        <f>INDEX('Master List'!$A$3:$AW$1063,MATCH('Print List'!$A308,Statement_No,0),MATCH('Print List'!C$2,'Master List'!$A$2:$AW$2,0))</f>
        <v>Y</v>
      </c>
      <c r="D308" s="135">
        <f>INDEX('Master List'!$A$3:$AW$1063,MATCH('Print List'!$A308,Statement_No,0),MATCH('Print List'!D$2,'Master List'!$A$2:$AW$2,0))</f>
        <v>764.07999999999993</v>
      </c>
      <c r="E308" s="135">
        <f>INDEX('Master List'!$A$3:$AW$1063,MATCH('Print List'!$A308,Statement_No,0),MATCH('Print List'!E$2,'Master List'!$A$2:$AW$2,0))</f>
        <v>723.37</v>
      </c>
      <c r="F308" s="135" t="str">
        <f>INDEX('Master List'!$A$3:$AW$1063,MATCH('Print List'!$A308,Statement_No,0),MATCH('Print List'!F$2,'Master List'!$A$2:$AW$2,0))</f>
        <v>Yes</v>
      </c>
      <c r="G308" s="135" t="str">
        <f>INDEX('Master List'!$A$3:$AW$1063,MATCH('Print List'!$A308,Statement_No,0),MATCH('Print List'!G$2,'Master List'!$A$2:$AW$2,0))</f>
        <v>RECLAMATION DISTRICT 999 WEST LATERAL NO. 3</v>
      </c>
      <c r="H308" s="135" t="str">
        <f>INDEX('Master List'!$A$3:$AW$1063,MATCH('Print List'!$A308,Statement_No,0),MATCH('Print List'!H$2,'Master List'!$A$2:$AW$2,0))</f>
        <v>Yolo</v>
      </c>
      <c r="I308" s="135" t="str">
        <f>INDEX('Master List'!$A$3:$AW$1063,MATCH('Print List'!$A308,Statement_No,0),MATCH('Print List'!I$2,'Master List'!$A$2:$AW$2,0))</f>
        <v>R3</v>
      </c>
      <c r="J308" s="135" t="str">
        <f>INDEX('Master List'!$A$3:$AW$1063,MATCH('Print List'!$A308,Statement_No,0),MATCH('Print List'!J$2,'Master List'!$A$2:$AW$2,0))</f>
        <v xml:space="preserve">One parcel, POU abuts watercourse, patent is riparian with respect to the watercourse </v>
      </c>
      <c r="K308" s="135" t="str">
        <f>INDEX('Master List'!$A$3:$AW$1063,MATCH('Print List'!$A308,Statement_No,0),MATCH('Print List'!K$2,'Master List'!$A$2:$AW$2,0))</f>
        <v>Yes</v>
      </c>
      <c r="L308" s="135" t="str">
        <f>INDEX('Master List'!$A$3:$AW$1063,MATCH('Print List'!$A308,Statement_No,0),MATCH('Print List'!L$2,'Master List'!$A$2:$AW$2,0))</f>
        <v>N/A</v>
      </c>
      <c r="M308" s="135" t="str">
        <f>INDEX('Master List'!$A$3:$AW$1063,MATCH('Print List'!$A308,Statement_No,0),MATCH('Print List'!M$2,'Master List'!$A$2:$AW$2,0))</f>
        <v>P1</v>
      </c>
      <c r="N308" s="135" t="str">
        <f>INDEX('Master List'!$A$3:$AW$1063,MATCH('Print List'!$A308,Statement_No,0),MATCH('Print List'!N$2,'Master List'!$A$2:$AW$2,0))</f>
        <v>Claimant failed to submit Pre-1914 supporting documents; and riparian right is insufficient to constitute water use</v>
      </c>
      <c r="O308" s="135" t="str">
        <f>INDEX('Master List'!$A$3:$AW$1063,MATCH('Print List'!$A308,Statement_No,0),MATCH('Print List'!O$2,'Master List'!$A$2:$AW$2,0))</f>
        <v>North Delta Water Agency</v>
      </c>
      <c r="P308" s="135" t="str">
        <f>INDEX('Master List'!$A$3:$AW$1063,MATCH('Print List'!$A308,Statement_No,0),MATCH('Print List'!P$2,'Master List'!$A$2:$AW$2,0))</f>
        <v>R4</v>
      </c>
      <c r="Q308" s="135" t="str">
        <f>INDEX('Master List'!$A$3:$AW$1063,MATCH('Print List'!$A308,Statement_No,0),MATCH('Print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8" s="135" t="str">
        <f>INDEX('Master List'!$A$3:$AW$1063,MATCH('Print List'!$A308,Statement_No,0),MATCH('Print List'!R$2,'Master List'!$A$2:$AW$2,0))</f>
        <v>P4</v>
      </c>
      <c r="S308" s="135" t="str">
        <f>INDEX('Master List'!$A$3:$AW$1063,MATCH('Print List'!$A308,Statement_No,0),MATCH('Print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8" s="135" t="str">
        <f>INDEX('Master List'!$A$3:$AW$1063,MATCH('Print List'!$A308,Statement_No,0),MATCH('Print List'!T$2,'Master List'!$A$2:$AW$2,0))</f>
        <v>R4</v>
      </c>
      <c r="U308" s="135" t="str">
        <f>INDEX('Master List'!$A$3:$AW$1063,MATCH('Print List'!$A308,Statement_No,0),MATCH('Print List'!U$2,'Master List'!$A$2:$AW$2,0))</f>
        <v>P4</v>
      </c>
    </row>
    <row r="309" spans="1:21" s="16" customFormat="1" ht="240" x14ac:dyDescent="0.25">
      <c r="A309" s="135" t="s">
        <v>1540</v>
      </c>
      <c r="B309" s="135" t="str">
        <f>INDEX('Master List'!$A$3:$AW$1063,MATCH('Print List'!$A309,Statement_No,0),MATCH('Print List'!B$2,'Master List'!$A$2:$AW$2,0))</f>
        <v>D&amp;G MERWIN</v>
      </c>
      <c r="C309" s="135" t="str">
        <f>INDEX('Master List'!$A$3:$AW$1063,MATCH('Print List'!$A309,Statement_No,0),MATCH('Print List'!C$2,'Master List'!$A$2:$AW$2,0))</f>
        <v>Y</v>
      </c>
      <c r="D309" s="135">
        <f>INDEX('Master List'!$A$3:$AW$1063,MATCH('Print List'!$A309,Statement_No,0),MATCH('Print List'!D$2,'Master List'!$A$2:$AW$2,0))</f>
        <v>553.40333333333331</v>
      </c>
      <c r="E309" s="135">
        <f>INDEX('Master List'!$A$3:$AW$1063,MATCH('Print List'!$A309,Statement_No,0),MATCH('Print List'!E$2,'Master List'!$A$2:$AW$2,0))</f>
        <v>366.21</v>
      </c>
      <c r="F309" s="135" t="str">
        <f>INDEX('Master List'!$A$3:$AW$1063,MATCH('Print List'!$A309,Statement_No,0),MATCH('Print List'!F$2,'Master List'!$A$2:$AW$2,0))</f>
        <v>Yes</v>
      </c>
      <c r="G309" s="135" t="str">
        <f>INDEX('Master List'!$A$3:$AW$1063,MATCH('Print List'!$A309,Statement_No,0),MATCH('Print List'!G$2,'Master List'!$A$2:$AW$2,0))</f>
        <v>ELK SLOUGH</v>
      </c>
      <c r="H309" s="135" t="str">
        <f>INDEX('Master List'!$A$3:$AW$1063,MATCH('Print List'!$A309,Statement_No,0),MATCH('Print List'!H$2,'Master List'!$A$2:$AW$2,0))</f>
        <v>Yolo</v>
      </c>
      <c r="I309" s="135" t="str">
        <f>INDEX('Master List'!$A$3:$AW$1063,MATCH('Print List'!$A309,Statement_No,0),MATCH('Print List'!I$2,'Master List'!$A$2:$AW$2,0))</f>
        <v>R1</v>
      </c>
      <c r="J309" s="135" t="str">
        <f>INDEX('Master List'!$A$3:$AW$1063,MATCH('Print List'!$A309,Statement_No,0),MATCH('Print List'!J$2,'Master List'!$A$2:$AW$2,0))</f>
        <v xml:space="preserve">POU and Underlying Patent Map PDF is misplaced (in the 17768 folder). Move into the correct folder.  Fill in number of parcels located in the place of use Eastern portion of the patent is located on a non riparian right.  </v>
      </c>
      <c r="K309" s="135" t="str">
        <f>INDEX('Master List'!$A$3:$AW$1063,MATCH('Print List'!$A309,Statement_No,0),MATCH('Print List'!K$2,'Master List'!$A$2:$AW$2,0))</f>
        <v>Yes</v>
      </c>
      <c r="L309" s="135" t="str">
        <f>INDEX('Master List'!$A$3:$AW$1063,MATCH('Print List'!$A309,Statement_No,0),MATCH('Print List'!L$2,'Master List'!$A$2:$AW$2,0))</f>
        <v>N/A</v>
      </c>
      <c r="M309" s="135" t="str">
        <f>INDEX('Master List'!$A$3:$AW$1063,MATCH('Print List'!$A309,Statement_No,0),MATCH('Print List'!M$2,'Master List'!$A$2:$AW$2,0))</f>
        <v>P1</v>
      </c>
      <c r="N309" s="135" t="str">
        <f>INDEX('Master List'!$A$3:$AW$1063,MATCH('Print List'!$A309,Statement_No,0),MATCH('Print List'!N$2,'Master List'!$A$2:$AW$2,0))</f>
        <v>Claimant failed to submit Pre-1914 supporting documents; and riparian right is insufficient to constitute water use</v>
      </c>
      <c r="O309" s="135" t="str">
        <f>INDEX('Master List'!$A$3:$AW$1063,MATCH('Print List'!$A309,Statement_No,0),MATCH('Print List'!O$2,'Master List'!$A$2:$AW$2,0))</f>
        <v>North Delta Water Agency</v>
      </c>
      <c r="P309" s="135" t="str">
        <f>INDEX('Master List'!$A$3:$AW$1063,MATCH('Print List'!$A309,Statement_No,0),MATCH('Print List'!P$2,'Master List'!$A$2:$AW$2,0))</f>
        <v>R4</v>
      </c>
      <c r="Q309" s="135" t="str">
        <f>INDEX('Master List'!$A$3:$AW$1063,MATCH('Print List'!$A309,Statement_No,0),MATCH('Print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09" s="135" t="str">
        <f>INDEX('Master List'!$A$3:$AW$1063,MATCH('Print List'!$A309,Statement_No,0),MATCH('Print List'!R$2,'Master List'!$A$2:$AW$2,0))</f>
        <v>P4</v>
      </c>
      <c r="S309" s="135" t="str">
        <f>INDEX('Master List'!$A$3:$AW$1063,MATCH('Print List'!$A309,Statement_No,0),MATCH('Print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09" s="135" t="str">
        <f>INDEX('Master List'!$A$3:$AW$1063,MATCH('Print List'!$A309,Statement_No,0),MATCH('Print List'!T$2,'Master List'!$A$2:$AW$2,0))</f>
        <v>R4</v>
      </c>
      <c r="U309" s="135" t="str">
        <f>INDEX('Master List'!$A$3:$AW$1063,MATCH('Print List'!$A309,Statement_No,0),MATCH('Print List'!U$2,'Master List'!$A$2:$AW$2,0))</f>
        <v>P4</v>
      </c>
    </row>
    <row r="310" spans="1:21" s="16" customFormat="1" ht="240" x14ac:dyDescent="0.25">
      <c r="A310" s="136" t="s">
        <v>1546</v>
      </c>
      <c r="B310" s="135" t="str">
        <f>INDEX('Master List'!$A$3:$AW$1063,MATCH('Print List'!$A310,Statement_No,0),MATCH('Print List'!B$2,'Master List'!$A$2:$AW$2,0))</f>
        <v>D&amp;G MERWIN</v>
      </c>
      <c r="C310" s="135" t="str">
        <f>INDEX('Master List'!$A$3:$AW$1063,MATCH('Print List'!$A310,Statement_No,0),MATCH('Print List'!C$2,'Master List'!$A$2:$AW$2,0))</f>
        <v>Y</v>
      </c>
      <c r="D310" s="135">
        <f>INDEX('Master List'!$A$3:$AW$1063,MATCH('Print List'!$A310,Statement_No,0),MATCH('Print List'!D$2,'Master List'!$A$2:$AW$2,0))</f>
        <v>351.88666666666666</v>
      </c>
      <c r="E310" s="135">
        <f>INDEX('Master List'!$A$3:$AW$1063,MATCH('Print List'!$A310,Statement_No,0),MATCH('Print List'!E$2,'Master List'!$A$2:$AW$2,0))</f>
        <v>323.19</v>
      </c>
      <c r="F310" s="135" t="str">
        <f>INDEX('Master List'!$A$3:$AW$1063,MATCH('Print List'!$A310,Statement_No,0),MATCH('Print List'!F$2,'Master List'!$A$2:$AW$2,0))</f>
        <v>Yes</v>
      </c>
      <c r="G310" s="135" t="str">
        <f>INDEX('Master List'!$A$3:$AW$1063,MATCH('Print List'!$A310,Statement_No,0),MATCH('Print List'!G$2,'Master List'!$A$2:$AW$2,0))</f>
        <v>RECLAMATION DISTRICT 999 MAIN DRAINAGE CANAL</v>
      </c>
      <c r="H310" s="135" t="str">
        <f>INDEX('Master List'!$A$3:$AW$1063,MATCH('Print List'!$A310,Statement_No,0),MATCH('Print List'!H$2,'Master List'!$A$2:$AW$2,0))</f>
        <v>Yolo</v>
      </c>
      <c r="I310" s="135" t="str">
        <f>INDEX('Master List'!$A$3:$AW$1063,MATCH('Print List'!$A310,Statement_No,0),MATCH('Print List'!I$2,'Master List'!$A$2:$AW$2,0))</f>
        <v>R2</v>
      </c>
      <c r="J310" s="135" t="str">
        <f>INDEX('Master List'!$A$3:$AW$1063,MATCH('Print List'!$A310,Statement_No,0),MATCH('Print List'!J$2,'Master List'!$A$2:$AW$2,0))</f>
        <v xml:space="preserve">Place of use is separated from the water course so the riparian right may only have been retained upon severance if we have proof </v>
      </c>
      <c r="K310" s="135" t="str">
        <f>INDEX('Master List'!$A$3:$AW$1063,MATCH('Print List'!$A310,Statement_No,0),MATCH('Print List'!K$2,'Master List'!$A$2:$AW$2,0))</f>
        <v>Yes</v>
      </c>
      <c r="L310" s="135" t="str">
        <f>INDEX('Master List'!$A$3:$AW$1063,MATCH('Print List'!$A310,Statement_No,0),MATCH('Print List'!L$2,'Master List'!$A$2:$AW$2,0))</f>
        <v>N/A</v>
      </c>
      <c r="M310" s="135" t="str">
        <f>INDEX('Master List'!$A$3:$AW$1063,MATCH('Print List'!$A310,Statement_No,0),MATCH('Print List'!M$2,'Master List'!$A$2:$AW$2,0))</f>
        <v>P1</v>
      </c>
      <c r="N310" s="135" t="str">
        <f>INDEX('Master List'!$A$3:$AW$1063,MATCH('Print List'!$A310,Statement_No,0),MATCH('Print List'!N$2,'Master List'!$A$2:$AW$2,0))</f>
        <v>Claimant failed to submit Pre-1914 supporting documents; and riparian right is insufficient to constitute water use</v>
      </c>
      <c r="O310" s="135" t="str">
        <f>INDEX('Master List'!$A$3:$AW$1063,MATCH('Print List'!$A310,Statement_No,0),MATCH('Print List'!O$2,'Master List'!$A$2:$AW$2,0))</f>
        <v>North Delta Water Agency</v>
      </c>
      <c r="P310" s="135" t="str">
        <f>INDEX('Master List'!$A$3:$AW$1063,MATCH('Print List'!$A310,Statement_No,0),MATCH('Print List'!P$2,'Master List'!$A$2:$AW$2,0))</f>
        <v>R4</v>
      </c>
      <c r="Q310" s="135" t="str">
        <f>INDEX('Master List'!$A$3:$AW$1063,MATCH('Print List'!$A310,Statement_No,0),MATCH('Print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0" s="135" t="str">
        <f>INDEX('Master List'!$A$3:$AW$1063,MATCH('Print List'!$A310,Statement_No,0),MATCH('Print List'!R$2,'Master List'!$A$2:$AW$2,0))</f>
        <v>P4</v>
      </c>
      <c r="S310" s="135" t="str">
        <f>INDEX('Master List'!$A$3:$AW$1063,MATCH('Print List'!$A310,Statement_No,0),MATCH('Print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0" s="135" t="str">
        <f>INDEX('Master List'!$A$3:$AW$1063,MATCH('Print List'!$A310,Statement_No,0),MATCH('Print List'!T$2,'Master List'!$A$2:$AW$2,0))</f>
        <v>R4</v>
      </c>
      <c r="U310" s="135" t="str">
        <f>INDEX('Master List'!$A$3:$AW$1063,MATCH('Print List'!$A310,Statement_No,0),MATCH('Print List'!U$2,'Master List'!$A$2:$AW$2,0))</f>
        <v>P4</v>
      </c>
    </row>
    <row r="311" spans="1:21" s="16" customFormat="1" ht="240" x14ac:dyDescent="0.25">
      <c r="A311" s="135" t="s">
        <v>1550</v>
      </c>
      <c r="B311" s="135" t="str">
        <f>INDEX('Master List'!$A$3:$AW$1063,MATCH('Print List'!$A311,Statement_No,0),MATCH('Print List'!B$2,'Master List'!$A$2:$AW$2,0))</f>
        <v>D&amp;G MERWIN</v>
      </c>
      <c r="C311" s="135" t="str">
        <f>INDEX('Master List'!$A$3:$AW$1063,MATCH('Print List'!$A311,Statement_No,0),MATCH('Print List'!C$2,'Master List'!$A$2:$AW$2,0))</f>
        <v>Y</v>
      </c>
      <c r="D311" s="135">
        <f>INDEX('Master List'!$A$3:$AW$1063,MATCH('Print List'!$A311,Statement_No,0),MATCH('Print List'!D$2,'Master List'!$A$2:$AW$2,0))</f>
        <v>1003.08</v>
      </c>
      <c r="E311" s="135">
        <f>INDEX('Master List'!$A$3:$AW$1063,MATCH('Print List'!$A311,Statement_No,0),MATCH('Print List'!E$2,'Master List'!$A$2:$AW$2,0))</f>
        <v>0</v>
      </c>
      <c r="F311" s="135" t="str">
        <f>INDEX('Master List'!$A$3:$AW$1063,MATCH('Print List'!$A311,Statement_No,0),MATCH('Print List'!F$2,'Master List'!$A$2:$AW$2,0))</f>
        <v>Yes</v>
      </c>
      <c r="G311" s="135" t="str">
        <f>INDEX('Master List'!$A$3:$AW$1063,MATCH('Print List'!$A311,Statement_No,0),MATCH('Print List'!G$2,'Master List'!$A$2:$AW$2,0))</f>
        <v>Duck Slough</v>
      </c>
      <c r="H311" s="135" t="str">
        <f>INDEX('Master List'!$A$3:$AW$1063,MATCH('Print List'!$A311,Statement_No,0),MATCH('Print List'!H$2,'Master List'!$A$2:$AW$2,0))</f>
        <v>Yolo</v>
      </c>
      <c r="I311" s="135" t="str">
        <f>INDEX('Master List'!$A$3:$AW$1063,MATCH('Print List'!$A311,Statement_No,0),MATCH('Print List'!I$2,'Master List'!$A$2:$AW$2,0))</f>
        <v>R3</v>
      </c>
      <c r="J311" s="135" t="str">
        <f>INDEX('Master List'!$A$3:$AW$1063,MATCH('Print List'!$A311,Statement_No,0),MATCH('Print List'!J$2,'Master List'!$A$2:$AW$2,0))</f>
        <v>POU/PODs are on Riparian Patents</v>
      </c>
      <c r="K311" s="135" t="str">
        <f>INDEX('Master List'!$A$3:$AW$1063,MATCH('Print List'!$A311,Statement_No,0),MATCH('Print List'!K$2,'Master List'!$A$2:$AW$2,0))</f>
        <v>Yes</v>
      </c>
      <c r="L311" s="135" t="str">
        <f>INDEX('Master List'!$A$3:$AW$1063,MATCH('Print List'!$A311,Statement_No,0),MATCH('Print List'!L$2,'Master List'!$A$2:$AW$2,0))</f>
        <v>N/A</v>
      </c>
      <c r="M311" s="135" t="str">
        <f>INDEX('Master List'!$A$3:$AW$1063,MATCH('Print List'!$A311,Statement_No,0),MATCH('Print List'!M$2,'Master List'!$A$2:$AW$2,0))</f>
        <v>P1</v>
      </c>
      <c r="N311" s="135" t="str">
        <f>INDEX('Master List'!$A$3:$AW$1063,MATCH('Print List'!$A311,Statement_No,0),MATCH('Print List'!N$2,'Master List'!$A$2:$AW$2,0))</f>
        <v>More information is needed.</v>
      </c>
      <c r="O311" s="135" t="str">
        <f>INDEX('Master List'!$A$3:$AW$1063,MATCH('Print List'!$A311,Statement_No,0),MATCH('Print List'!O$2,'Master List'!$A$2:$AW$2,0))</f>
        <v>North Delta Water Agency</v>
      </c>
      <c r="P311" s="135" t="str">
        <f>INDEX('Master List'!$A$3:$AW$1063,MATCH('Print List'!$A311,Statement_No,0),MATCH('Print List'!P$2,'Master List'!$A$2:$AW$2,0))</f>
        <v>R4</v>
      </c>
      <c r="Q311" s="135" t="str">
        <f>INDEX('Master List'!$A$3:$AW$1063,MATCH('Print List'!$A311,Statement_No,0),MATCH('Print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1" s="135" t="str">
        <f>INDEX('Master List'!$A$3:$AW$1063,MATCH('Print List'!$A311,Statement_No,0),MATCH('Print List'!R$2,'Master List'!$A$2:$AW$2,0))</f>
        <v>P4</v>
      </c>
      <c r="S311" s="135" t="str">
        <f>INDEX('Master List'!$A$3:$AW$1063,MATCH('Print List'!$A311,Statement_No,0),MATCH('Print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1" s="135" t="str">
        <f>INDEX('Master List'!$A$3:$AW$1063,MATCH('Print List'!$A311,Statement_No,0),MATCH('Print List'!T$2,'Master List'!$A$2:$AW$2,0))</f>
        <v>R4</v>
      </c>
      <c r="U311" s="135" t="str">
        <f>INDEX('Master List'!$A$3:$AW$1063,MATCH('Print List'!$A311,Statement_No,0),MATCH('Print List'!U$2,'Master List'!$A$2:$AW$2,0))</f>
        <v>P4</v>
      </c>
    </row>
    <row r="312" spans="1:21" s="16" customFormat="1" ht="165" x14ac:dyDescent="0.25">
      <c r="A312" s="135" t="s">
        <v>1554</v>
      </c>
      <c r="B312" s="135" t="str">
        <f>INDEX('Master List'!$A$3:$AW$1063,MATCH('Print List'!$A312,Statement_No,0),MATCH('Print List'!B$2,'Master List'!$A$2:$AW$2,0))</f>
        <v>FARMLAND RESERVE, INC</v>
      </c>
      <c r="C312" s="135" t="str">
        <f>INDEX('Master List'!$A$3:$AW$1063,MATCH('Print List'!$A312,Statement_No,0),MATCH('Print List'!C$2,'Master List'!$A$2:$AW$2,0))</f>
        <v>Y</v>
      </c>
      <c r="D312" s="135">
        <f>INDEX('Master List'!$A$3:$AW$1063,MATCH('Print List'!$A312,Statement_No,0),MATCH('Print List'!D$2,'Master List'!$A$2:$AW$2,0))</f>
        <v>926.78981481481492</v>
      </c>
      <c r="E312" s="135">
        <f>INDEX('Master List'!$A$3:$AW$1063,MATCH('Print List'!$A312,Statement_No,0),MATCH('Print List'!E$2,'Master List'!$A$2:$AW$2,0))</f>
        <v>4987.2</v>
      </c>
      <c r="F312" s="135" t="str">
        <f>INDEX('Master List'!$A$3:$AW$1063,MATCH('Print List'!$A312,Statement_No,0),MATCH('Print List'!F$2,'Master List'!$A$2:$AW$2,0))</f>
        <v>Yes</v>
      </c>
      <c r="G312" s="135" t="str">
        <f>INDEX('Master List'!$A$3:$AW$1063,MATCH('Print List'!$A312,Statement_No,0),MATCH('Print List'!G$2,'Master List'!$A$2:$AW$2,0))</f>
        <v>Italian Slough</v>
      </c>
      <c r="H312" s="135" t="str">
        <f>INDEX('Master List'!$A$3:$AW$1063,MATCH('Print List'!$A312,Statement_No,0),MATCH('Print List'!H$2,'Master List'!$A$2:$AW$2,0))</f>
        <v>Contra Costa</v>
      </c>
      <c r="I312" s="135" t="str">
        <f>INDEX('Master List'!$A$3:$AW$1063,MATCH('Print List'!$A312,Statement_No,0),MATCH('Print List'!I$2,'Master List'!$A$2:$AW$2,0))</f>
        <v>R3</v>
      </c>
      <c r="J312" s="135" t="str">
        <f>INDEX('Master List'!$A$3:$AW$1063,MATCH('Print List'!$A312,Statement_No,0),MATCH('Print List'!J$2,'Master List'!$A$2:$AW$2,0))</f>
        <v xml:space="preserve">The POD is Minor Slough, from which the parcel is completely severed. The water right holder has not provided a copy of the title or any other evidence whatsoever to suggest his riparian right was preserved upon severance. Although the property is adjacent to Elkhorn Slough, this slough is fairly small and appears recent--no evidence was provided to suggest otherwise. The federal patent pertaining to this township indicates that that the federal government patented this land once--to the state of CA; that massive land grant (BLM Serial # CACAAA 036741) was indeed riparian. </v>
      </c>
      <c r="K312" s="135" t="str">
        <f>INDEX('Master List'!$A$3:$AW$1063,MATCH('Print List'!$A312,Statement_No,0),MATCH('Print List'!K$2,'Master List'!$A$2:$AW$2,0))</f>
        <v>Yes</v>
      </c>
      <c r="L312" s="135" t="str">
        <f>INDEX('Master List'!$A$3:$AW$1063,MATCH('Print List'!$A312,Statement_No,0),MATCH('Print List'!L$2,'Master List'!$A$2:$AW$2,0))</f>
        <v>N/A</v>
      </c>
      <c r="M312" s="135" t="str">
        <f>INDEX('Master List'!$A$3:$AW$1063,MATCH('Print List'!$A312,Statement_No,0),MATCH('Print List'!M$2,'Master List'!$A$2:$AW$2,0))</f>
        <v>P1</v>
      </c>
      <c r="N312" s="135" t="str">
        <f>INDEX('Master List'!$A$3:$AW$1063,MATCH('Print List'!$A312,Statement_No,0),MATCH('Print List'!N$2,'Master List'!$A$2:$AW$2,0))</f>
        <v>More information needed</v>
      </c>
      <c r="O312" s="135">
        <f>INDEX('Master List'!$A$3:$AW$1063,MATCH('Print List'!$A312,Statement_No,0),MATCH('Print List'!O$2,'Master List'!$A$2:$AW$2,0))</f>
        <v>0</v>
      </c>
      <c r="P312" s="135">
        <f>INDEX('Master List'!$A$3:$AW$1063,MATCH('Print List'!$A312,Statement_No,0),MATCH('Print List'!P$2,'Master List'!$A$2:$AW$2,0))</f>
        <v>0</v>
      </c>
      <c r="Q312" s="135">
        <f>INDEX('Master List'!$A$3:$AW$1063,MATCH('Print List'!$A312,Statement_No,0),MATCH('Print List'!Q$2,'Master List'!$A$2:$AW$2,0))</f>
        <v>0</v>
      </c>
      <c r="R312" s="135">
        <f>INDEX('Master List'!$A$3:$AW$1063,MATCH('Print List'!$A312,Statement_No,0),MATCH('Print List'!R$2,'Master List'!$A$2:$AW$2,0))</f>
        <v>0</v>
      </c>
      <c r="S312" s="135">
        <f>INDEX('Master List'!$A$3:$AW$1063,MATCH('Print List'!$A312,Statement_No,0),MATCH('Print List'!S$2,'Master List'!$A$2:$AW$2,0))</f>
        <v>0</v>
      </c>
      <c r="T312" s="135" t="str">
        <f>INDEX('Master List'!$A$3:$AW$1063,MATCH('Print List'!$A312,Statement_No,0),MATCH('Print List'!T$2,'Master List'!$A$2:$AW$2,0))</f>
        <v>R3</v>
      </c>
      <c r="U312" s="135" t="str">
        <f>INDEX('Master List'!$A$3:$AW$1063,MATCH('Print List'!$A312,Statement_No,0),MATCH('Print List'!U$2,'Master List'!$A$2:$AW$2,0))</f>
        <v>P1</v>
      </c>
    </row>
    <row r="313" spans="1:21" s="16" customFormat="1" ht="240" x14ac:dyDescent="0.25">
      <c r="A313" s="135" t="s">
        <v>1560</v>
      </c>
      <c r="B313" s="135" t="str">
        <f>INDEX('Master List'!$A$3:$AW$1063,MATCH('Print List'!$A313,Statement_No,0),MATCH('Print List'!B$2,'Master List'!$A$2:$AW$2,0))</f>
        <v>CHARLES SYLVA</v>
      </c>
      <c r="C313" s="135" t="str">
        <f>INDEX('Master List'!$A$3:$AW$1063,MATCH('Print List'!$A313,Statement_No,0),MATCH('Print List'!C$2,'Master List'!$A$2:$AW$2,0))</f>
        <v>Y</v>
      </c>
      <c r="D313" s="135">
        <f>INDEX('Master List'!$A$3:$AW$1063,MATCH('Print List'!$A313,Statement_No,0),MATCH('Print List'!D$2,'Master List'!$A$2:$AW$2,0))</f>
        <v>349.52000000000004</v>
      </c>
      <c r="E313" s="135">
        <f>INDEX('Master List'!$A$3:$AW$1063,MATCH('Print List'!$A313,Statement_No,0),MATCH('Print List'!E$2,'Master List'!$A$2:$AW$2,0))</f>
        <v>0</v>
      </c>
      <c r="F313" s="135" t="str">
        <f>INDEX('Master List'!$A$3:$AW$1063,MATCH('Print List'!$A313,Statement_No,0),MATCH('Print List'!F$2,'Master List'!$A$2:$AW$2,0))</f>
        <v>Yes</v>
      </c>
      <c r="G313" s="135" t="str">
        <f>INDEX('Master List'!$A$3:$AW$1063,MATCH('Print List'!$A313,Statement_No,0),MATCH('Print List'!G$2,'Master List'!$A$2:$AW$2,0))</f>
        <v>Sacramento River</v>
      </c>
      <c r="H313" s="135" t="str">
        <f>INDEX('Master List'!$A$3:$AW$1063,MATCH('Print List'!$A313,Statement_No,0),MATCH('Print List'!H$2,'Master List'!$A$2:$AW$2,0))</f>
        <v>Sacramento</v>
      </c>
      <c r="I313" s="135" t="str">
        <f>INDEX('Master List'!$A$3:$AW$1063,MATCH('Print List'!$A313,Statement_No,0),MATCH('Print List'!I$2,'Master List'!$A$2:$AW$2,0))</f>
        <v>R3</v>
      </c>
      <c r="J313" s="135" t="str">
        <f>INDEX('Master List'!$A$3:$AW$1063,MATCH('Print List'!$A313,Statement_No,0),MATCH('Print List'!J$2,'Master List'!$A$2:$AW$2,0))</f>
        <v xml:space="preserve">The APN  is adjacent to Italian Slough. </v>
      </c>
      <c r="K313" s="135" t="str">
        <f>INDEX('Master List'!$A$3:$AW$1063,MATCH('Print List'!$A313,Statement_No,0),MATCH('Print List'!K$2,'Master List'!$A$2:$AW$2,0))</f>
        <v>Yes</v>
      </c>
      <c r="L313" s="135" t="str">
        <f>INDEX('Master List'!$A$3:$AW$1063,MATCH('Print List'!$A313,Statement_No,0),MATCH('Print List'!L$2,'Master List'!$A$2:$AW$2,0))</f>
        <v>N/A</v>
      </c>
      <c r="M313" s="135" t="str">
        <f>INDEX('Master List'!$A$3:$AW$1063,MATCH('Print List'!$A313,Statement_No,0),MATCH('Print List'!M$2,'Master List'!$A$2:$AW$2,0))</f>
        <v>P1</v>
      </c>
      <c r="N313" s="135" t="str">
        <f>INDEX('Master List'!$A$3:$AW$1063,MATCH('Print List'!$A313,Statement_No,0),MATCH('Print List'!N$2,'Master List'!$A$2:$AW$2,0))</f>
        <v>No supporting document for Pre-1914 right was submitted. Need more info.</v>
      </c>
      <c r="O313" s="135" t="str">
        <f>INDEX('Master List'!$A$3:$AW$1063,MATCH('Print List'!$A313,Statement_No,0),MATCH('Print List'!O$2,'Master List'!$A$2:$AW$2,0))</f>
        <v>North Delta Water Agency</v>
      </c>
      <c r="P313" s="135" t="str">
        <f>INDEX('Master List'!$A$3:$AW$1063,MATCH('Print List'!$A313,Statement_No,0),MATCH('Print List'!P$2,'Master List'!$A$2:$AW$2,0))</f>
        <v>R4</v>
      </c>
      <c r="Q313" s="135" t="str">
        <f>INDEX('Master List'!$A$3:$AW$1063,MATCH('Print List'!$A313,Statement_No,0),MATCH('Print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3" s="135" t="str">
        <f>INDEX('Master List'!$A$3:$AW$1063,MATCH('Print List'!$A313,Statement_No,0),MATCH('Print List'!R$2,'Master List'!$A$2:$AW$2,0))</f>
        <v>P4</v>
      </c>
      <c r="S313" s="135" t="str">
        <f>INDEX('Master List'!$A$3:$AW$1063,MATCH('Print List'!$A313,Statement_No,0),MATCH('Print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3" s="135" t="str">
        <f>INDEX('Master List'!$A$3:$AW$1063,MATCH('Print List'!$A313,Statement_No,0),MATCH('Print List'!T$2,'Master List'!$A$2:$AW$2,0))</f>
        <v>R4</v>
      </c>
      <c r="U313" s="135" t="str">
        <f>INDEX('Master List'!$A$3:$AW$1063,MATCH('Print List'!$A313,Statement_No,0),MATCH('Print List'!U$2,'Master List'!$A$2:$AW$2,0))</f>
        <v>P4</v>
      </c>
    </row>
    <row r="314" spans="1:21" s="16" customFormat="1" ht="45" x14ac:dyDescent="0.25">
      <c r="A314" s="135" t="s">
        <v>1567</v>
      </c>
      <c r="B314" s="135" t="str">
        <f>INDEX('Master List'!$A$3:$AW$1063,MATCH('Print List'!$A314,Statement_No,0),MATCH('Print List'!B$2,'Master List'!$A$2:$AW$2,0))</f>
        <v>FARMLAND RESERVE, INC.</v>
      </c>
      <c r="C314" s="135" t="str">
        <f>INDEX('Master List'!$A$3:$AW$1063,MATCH('Print List'!$A314,Statement_No,0),MATCH('Print List'!C$2,'Master List'!$A$2:$AW$2,0))</f>
        <v>Y</v>
      </c>
      <c r="D314" s="135">
        <f>INDEX('Master List'!$A$3:$AW$1063,MATCH('Print List'!$A314,Statement_No,0),MATCH('Print List'!D$2,'Master List'!$A$2:$AW$2,0))</f>
        <v>940.15483870967728</v>
      </c>
      <c r="E314" s="135">
        <f>INDEX('Master List'!$A$3:$AW$1063,MATCH('Print List'!$A314,Statement_No,0),MATCH('Print List'!E$2,'Master List'!$A$2:$AW$2,0))</f>
        <v>3719.84</v>
      </c>
      <c r="F314" s="135" t="str">
        <f>INDEX('Master List'!$A$3:$AW$1063,MATCH('Print List'!$A314,Statement_No,0),MATCH('Print List'!F$2,'Master List'!$A$2:$AW$2,0))</f>
        <v>Yes</v>
      </c>
      <c r="G314" s="135" t="str">
        <f>INDEX('Master List'!$A$3:$AW$1063,MATCH('Print List'!$A314,Statement_No,0),MATCH('Print List'!G$2,'Master List'!$A$2:$AW$2,0))</f>
        <v>Italian Slough</v>
      </c>
      <c r="H314" s="135" t="str">
        <f>INDEX('Master List'!$A$3:$AW$1063,MATCH('Print List'!$A314,Statement_No,0),MATCH('Print List'!H$2,'Master List'!$A$2:$AW$2,0))</f>
        <v>Contra Costa</v>
      </c>
      <c r="I314" s="135" t="str">
        <f>INDEX('Master List'!$A$3:$AW$1063,MATCH('Print List'!$A314,Statement_No,0),MATCH('Print List'!I$2,'Master List'!$A$2:$AW$2,0))</f>
        <v>R3</v>
      </c>
      <c r="J314" s="135" t="str">
        <f>INDEX('Master List'!$A$3:$AW$1063,MATCH('Print List'!$A314,Statement_No,0),MATCH('Print List'!J$2,'Master List'!$A$2:$AW$2,0))</f>
        <v>POD is on riparian patent.
Note: There is two S017814 folders in the Statement folder.</v>
      </c>
      <c r="K314" s="135" t="str">
        <f>INDEX('Master List'!$A$3:$AW$1063,MATCH('Print List'!$A314,Statement_No,0),MATCH('Print List'!K$2,'Master List'!$A$2:$AW$2,0))</f>
        <v>Yes</v>
      </c>
      <c r="L314" s="135" t="str">
        <f>INDEX('Master List'!$A$3:$AW$1063,MATCH('Print List'!$A314,Statement_No,0),MATCH('Print List'!L$2,'Master List'!$A$2:$AW$2,0))</f>
        <v>N/A</v>
      </c>
      <c r="M314" s="135" t="str">
        <f>INDEX('Master List'!$A$3:$AW$1063,MATCH('Print List'!$A314,Statement_No,0),MATCH('Print List'!M$2,'Master List'!$A$2:$AW$2,0))</f>
        <v>P1</v>
      </c>
      <c r="N314" s="135" t="str">
        <f>INDEX('Master List'!$A$3:$AW$1063,MATCH('Print List'!$A314,Statement_No,0),MATCH('Print List'!N$2,'Master List'!$A$2:$AW$2,0))</f>
        <v>More information needed</v>
      </c>
      <c r="O314" s="135">
        <f>INDEX('Master List'!$A$3:$AW$1063,MATCH('Print List'!$A314,Statement_No,0),MATCH('Print List'!O$2,'Master List'!$A$2:$AW$2,0))</f>
        <v>0</v>
      </c>
      <c r="P314" s="135">
        <f>INDEX('Master List'!$A$3:$AW$1063,MATCH('Print List'!$A314,Statement_No,0),MATCH('Print List'!P$2,'Master List'!$A$2:$AW$2,0))</f>
        <v>0</v>
      </c>
      <c r="Q314" s="135">
        <f>INDEX('Master List'!$A$3:$AW$1063,MATCH('Print List'!$A314,Statement_No,0),MATCH('Print List'!Q$2,'Master List'!$A$2:$AW$2,0))</f>
        <v>0</v>
      </c>
      <c r="R314" s="135">
        <f>INDEX('Master List'!$A$3:$AW$1063,MATCH('Print List'!$A314,Statement_No,0),MATCH('Print List'!R$2,'Master List'!$A$2:$AW$2,0))</f>
        <v>0</v>
      </c>
      <c r="S314" s="135">
        <f>INDEX('Master List'!$A$3:$AW$1063,MATCH('Print List'!$A314,Statement_No,0),MATCH('Print List'!S$2,'Master List'!$A$2:$AW$2,0))</f>
        <v>0</v>
      </c>
      <c r="T314" s="135" t="str">
        <f>INDEX('Master List'!$A$3:$AW$1063,MATCH('Print List'!$A314,Statement_No,0),MATCH('Print List'!T$2,'Master List'!$A$2:$AW$2,0))</f>
        <v>R3</v>
      </c>
      <c r="U314" s="135" t="str">
        <f>INDEX('Master List'!$A$3:$AW$1063,MATCH('Print List'!$A314,Statement_No,0),MATCH('Print List'!U$2,'Master List'!$A$2:$AW$2,0))</f>
        <v>P1</v>
      </c>
    </row>
    <row r="315" spans="1:21" s="16" customFormat="1" ht="240" x14ac:dyDescent="0.25">
      <c r="A315" s="135" t="s">
        <v>1570</v>
      </c>
      <c r="B315" s="135" t="str">
        <f>INDEX('Master List'!$A$3:$AW$1063,MATCH('Print List'!$A315,Statement_No,0),MATCH('Print List'!B$2,'Master List'!$A$2:$AW$2,0))</f>
        <v>ADHEMAR ARELLANO</v>
      </c>
      <c r="C315" s="135" t="str">
        <f>INDEX('Master List'!$A$3:$AW$1063,MATCH('Print List'!$A315,Statement_No,0),MATCH('Print List'!C$2,'Master List'!$A$2:$AW$2,0))</f>
        <v>Y</v>
      </c>
      <c r="D315" s="135">
        <f>INDEX('Master List'!$A$3:$AW$1063,MATCH('Print List'!$A315,Statement_No,0),MATCH('Print List'!D$2,'Master List'!$A$2:$AW$2,0))</f>
        <v>570.92708333333337</v>
      </c>
      <c r="E315" s="135">
        <f>INDEX('Master List'!$A$3:$AW$1063,MATCH('Print List'!$A315,Statement_No,0),MATCH('Print List'!E$2,'Master List'!$A$2:$AW$2,0))</f>
        <v>0</v>
      </c>
      <c r="F315" s="135" t="str">
        <f>INDEX('Master List'!$A$3:$AW$1063,MATCH('Print List'!$A315,Statement_No,0),MATCH('Print List'!F$2,'Master List'!$A$2:$AW$2,0))</f>
        <v>Yes</v>
      </c>
      <c r="G315" s="135" t="str">
        <f>INDEX('Master List'!$A$3:$AW$1063,MATCH('Print List'!$A315,Statement_No,0),MATCH('Print List'!G$2,'Master List'!$A$2:$AW$2,0))</f>
        <v>STEAMBOAT SLOUGH</v>
      </c>
      <c r="H315" s="135" t="str">
        <f>INDEX('Master List'!$A$3:$AW$1063,MATCH('Print List'!$A315,Statement_No,0),MATCH('Print List'!H$2,'Master List'!$A$2:$AW$2,0))</f>
        <v>Sacramento</v>
      </c>
      <c r="I315" s="135" t="str">
        <f>INDEX('Master List'!$A$3:$AW$1063,MATCH('Print List'!$A315,Statement_No,0),MATCH('Print List'!I$2,'Master List'!$A$2:$AW$2,0))</f>
        <v>R3</v>
      </c>
      <c r="J315" s="135" t="str">
        <f>INDEX('Master List'!$A$3:$AW$1063,MATCH('Print List'!$A315,Statement_No,0),MATCH('Print List'!J$2,'Master List'!$A$2:$AW$2,0))</f>
        <v>Claim appears adequately supported</v>
      </c>
      <c r="K315" s="135" t="str">
        <f>INDEX('Master List'!$A$3:$AW$1063,MATCH('Print List'!$A315,Statement_No,0),MATCH('Print List'!K$2,'Master List'!$A$2:$AW$2,0))</f>
        <v>No</v>
      </c>
      <c r="L315" s="135" t="str">
        <f>INDEX('Master List'!$A$3:$AW$1063,MATCH('Print List'!$A315,Statement_No,0),MATCH('Print List'!L$2,'Master List'!$A$2:$AW$2,0))</f>
        <v>N/A</v>
      </c>
      <c r="M315" s="135" t="str">
        <f>INDEX('Master List'!$A$3:$AW$1063,MATCH('Print List'!$A315,Statement_No,0),MATCH('Print List'!M$2,'Master List'!$A$2:$AW$2,0))</f>
        <v>N/A</v>
      </c>
      <c r="N315" s="135" t="str">
        <f>INDEX('Master List'!$A$3:$AW$1063,MATCH('Print List'!$A315,Statement_No,0),MATCH('Print List'!N$2,'Master List'!$A$2:$AW$2,0))</f>
        <v>N/A</v>
      </c>
      <c r="O315" s="135" t="str">
        <f>INDEX('Master List'!$A$3:$AW$1063,MATCH('Print List'!$A315,Statement_No,0),MATCH('Print List'!O$2,'Master List'!$A$2:$AW$2,0))</f>
        <v>North Delta Water Agency</v>
      </c>
      <c r="P315" s="135" t="str">
        <f>INDEX('Master List'!$A$3:$AW$1063,MATCH('Print List'!$A315,Statement_No,0),MATCH('Print List'!P$2,'Master List'!$A$2:$AW$2,0))</f>
        <v>R4</v>
      </c>
      <c r="Q315" s="135" t="str">
        <f>INDEX('Master List'!$A$3:$AW$1063,MATCH('Print List'!$A315,Statement_No,0),MATCH('Print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5" s="135" t="str">
        <f>INDEX('Master List'!$A$3:$AW$1063,MATCH('Print List'!$A315,Statement_No,0),MATCH('Print List'!R$2,'Master List'!$A$2:$AW$2,0))</f>
        <v>P4</v>
      </c>
      <c r="S315" s="135" t="str">
        <f>INDEX('Master List'!$A$3:$AW$1063,MATCH('Print List'!$A315,Statement_No,0),MATCH('Print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5" s="135" t="str">
        <f>INDEX('Master List'!$A$3:$AW$1063,MATCH('Print List'!$A315,Statement_No,0),MATCH('Print List'!T$2,'Master List'!$A$2:$AW$2,0))</f>
        <v>R4</v>
      </c>
      <c r="U315" s="135" t="str">
        <f>INDEX('Master List'!$A$3:$AW$1063,MATCH('Print List'!$A315,Statement_No,0),MATCH('Print List'!U$2,'Master List'!$A$2:$AW$2,0))</f>
        <v>P4</v>
      </c>
    </row>
    <row r="316" spans="1:21" s="16" customFormat="1" ht="120" x14ac:dyDescent="0.25">
      <c r="A316" s="136" t="s">
        <v>1576</v>
      </c>
      <c r="B316" s="135" t="str">
        <f>INDEX('Master List'!$A$3:$AW$1063,MATCH('Print List'!$A316,Statement_No,0),MATCH('Print List'!B$2,'Master List'!$A$2:$AW$2,0))</f>
        <v>L &amp; L FARMS, LLC</v>
      </c>
      <c r="C316" s="135" t="str">
        <f>INDEX('Master List'!$A$3:$AW$1063,MATCH('Print List'!$A316,Statement_No,0),MATCH('Print List'!C$2,'Master List'!$A$2:$AW$2,0))</f>
        <v>Y</v>
      </c>
      <c r="D316" s="135">
        <f>INDEX('Master List'!$A$3:$AW$1063,MATCH('Print List'!$A316,Statement_No,0),MATCH('Print List'!D$2,'Master List'!$A$2:$AW$2,0))</f>
        <v>327.55555555555554</v>
      </c>
      <c r="E316" s="135">
        <f>INDEX('Master List'!$A$3:$AW$1063,MATCH('Print List'!$A316,Statement_No,0),MATCH('Print List'!E$2,'Master List'!$A$2:$AW$2,0))</f>
        <v>65.09</v>
      </c>
      <c r="F316" s="135" t="str">
        <f>INDEX('Master List'!$A$3:$AW$1063,MATCH('Print List'!$A316,Statement_No,0),MATCH('Print List'!F$2,'Master List'!$A$2:$AW$2,0))</f>
        <v>Yes</v>
      </c>
      <c r="G316" s="135" t="str">
        <f>INDEX('Master List'!$A$3:$AW$1063,MATCH('Print List'!$A316,Statement_No,0),MATCH('Print List'!G$2,'Master List'!$A$2:$AW$2,0))</f>
        <v>Middle River</v>
      </c>
      <c r="H316" s="135" t="str">
        <f>INDEX('Master List'!$A$3:$AW$1063,MATCH('Print List'!$A316,Statement_No,0),MATCH('Print List'!H$2,'Master List'!$A$2:$AW$2,0))</f>
        <v>San Joaquin</v>
      </c>
      <c r="I316" s="135" t="str">
        <f>INDEX('Master List'!$A$3:$AW$1063,MATCH('Print List'!$A316,Statement_No,0),MATCH('Print List'!I$2,'Master List'!$A$2:$AW$2,0))</f>
        <v>R2</v>
      </c>
      <c r="J316" s="135" t="str">
        <f>INDEX('Master List'!$A$3:$AW$1063,MATCH('Print List'!$A316,Statement_No,0),MATCH('Print List'!J$2,'Master List'!$A$2:$AW$2,0))</f>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v>
      </c>
      <c r="K316" s="135" t="str">
        <f>INDEX('Master List'!$A$3:$AW$1063,MATCH('Print List'!$A316,Statement_No,0),MATCH('Print List'!K$2,'Master List'!$A$2:$AW$2,0))</f>
        <v>Yes</v>
      </c>
      <c r="L316" s="135" t="str">
        <f>INDEX('Master List'!$A$3:$AW$1063,MATCH('Print List'!$A316,Statement_No,0),MATCH('Print List'!L$2,'Master List'!$A$2:$AW$2,0))</f>
        <v>N/A</v>
      </c>
      <c r="M316" s="135" t="str">
        <f>INDEX('Master List'!$A$3:$AW$1063,MATCH('Print List'!$A316,Statement_No,0),MATCH('Print List'!M$2,'Master List'!$A$2:$AW$2,0))</f>
        <v>P1</v>
      </c>
      <c r="N316" s="135">
        <f>INDEX('Master List'!$A$3:$AW$1063,MATCH('Print List'!$A316,Statement_No,0),MATCH('Print List'!N$2,'Master List'!$A$2:$AW$2,0))</f>
        <v>0</v>
      </c>
      <c r="O316" s="135">
        <f>INDEX('Master List'!$A$3:$AW$1063,MATCH('Print List'!$A316,Statement_No,0),MATCH('Print List'!O$2,'Master List'!$A$2:$AW$2,0))</f>
        <v>0</v>
      </c>
      <c r="P316" s="135">
        <f>INDEX('Master List'!$A$3:$AW$1063,MATCH('Print List'!$A316,Statement_No,0),MATCH('Print List'!P$2,'Master List'!$A$2:$AW$2,0))</f>
        <v>0</v>
      </c>
      <c r="Q316" s="135">
        <f>INDEX('Master List'!$A$3:$AW$1063,MATCH('Print List'!$A316,Statement_No,0),MATCH('Print List'!Q$2,'Master List'!$A$2:$AW$2,0))</f>
        <v>0</v>
      </c>
      <c r="R316" s="135">
        <f>INDEX('Master List'!$A$3:$AW$1063,MATCH('Print List'!$A316,Statement_No,0),MATCH('Print List'!R$2,'Master List'!$A$2:$AW$2,0))</f>
        <v>0</v>
      </c>
      <c r="S316" s="135">
        <f>INDEX('Master List'!$A$3:$AW$1063,MATCH('Print List'!$A316,Statement_No,0),MATCH('Print List'!S$2,'Master List'!$A$2:$AW$2,0))</f>
        <v>0</v>
      </c>
      <c r="T316" s="135" t="str">
        <f>INDEX('Master List'!$A$3:$AW$1063,MATCH('Print List'!$A316,Statement_No,0),MATCH('Print List'!T$2,'Master List'!$A$2:$AW$2,0))</f>
        <v>R2</v>
      </c>
      <c r="U316" s="135" t="str">
        <f>INDEX('Master List'!$A$3:$AW$1063,MATCH('Print List'!$A316,Statement_No,0),MATCH('Print List'!U$2,'Master List'!$A$2:$AW$2,0))</f>
        <v>P1</v>
      </c>
    </row>
    <row r="317" spans="1:21" s="16" customFormat="1" ht="240" x14ac:dyDescent="0.25">
      <c r="A317" s="135" t="s">
        <v>1582</v>
      </c>
      <c r="B317" s="135" t="str">
        <f>INDEX('Master List'!$A$3:$AW$1063,MATCH('Print List'!$A317,Statement_No,0),MATCH('Print List'!B$2,'Master List'!$A$2:$AW$2,0))</f>
        <v>ADHEMAR ARELLANO</v>
      </c>
      <c r="C317" s="135" t="str">
        <f>INDEX('Master List'!$A$3:$AW$1063,MATCH('Print List'!$A317,Statement_No,0),MATCH('Print List'!C$2,'Master List'!$A$2:$AW$2,0))</f>
        <v>Y</v>
      </c>
      <c r="D317" s="135">
        <f>INDEX('Master List'!$A$3:$AW$1063,MATCH('Print List'!$A317,Statement_No,0),MATCH('Print List'!D$2,'Master List'!$A$2:$AW$2,0))</f>
        <v>367.91666666666663</v>
      </c>
      <c r="E317" s="135">
        <f>INDEX('Master List'!$A$3:$AW$1063,MATCH('Print List'!$A317,Statement_No,0),MATCH('Print List'!E$2,'Master List'!$A$2:$AW$2,0))</f>
        <v>418.46</v>
      </c>
      <c r="F317" s="135" t="str">
        <f>INDEX('Master List'!$A$3:$AW$1063,MATCH('Print List'!$A317,Statement_No,0),MATCH('Print List'!F$2,'Master List'!$A$2:$AW$2,0))</f>
        <v>Yes</v>
      </c>
      <c r="G317" s="135" t="str">
        <f>INDEX('Master List'!$A$3:$AW$1063,MATCH('Print List'!$A317,Statement_No,0),MATCH('Print List'!G$2,'Master List'!$A$2:$AW$2,0))</f>
        <v>STEAMBOAT SLOUGH</v>
      </c>
      <c r="H317" s="135" t="str">
        <f>INDEX('Master List'!$A$3:$AW$1063,MATCH('Print List'!$A317,Statement_No,0),MATCH('Print List'!H$2,'Master List'!$A$2:$AW$2,0))</f>
        <v>Sacramento</v>
      </c>
      <c r="I317" s="135" t="str">
        <f>INDEX('Master List'!$A$3:$AW$1063,MATCH('Print List'!$A317,Statement_No,0),MATCH('Print List'!I$2,'Master List'!$A$2:$AW$2,0))</f>
        <v>R3</v>
      </c>
      <c r="J317" s="135" t="str">
        <f>INDEX('Master List'!$A$3:$AW$1063,MATCH('Print List'!$A317,Statement_No,0),MATCH('Print List'!J$2,'Master List'!$A$2:$AW$2,0))</f>
        <v>POU/PODs are on Riparian Patents</v>
      </c>
      <c r="K317" s="135" t="str">
        <f>INDEX('Master List'!$A$3:$AW$1063,MATCH('Print List'!$A317,Statement_No,0),MATCH('Print List'!K$2,'Master List'!$A$2:$AW$2,0))</f>
        <v>No</v>
      </c>
      <c r="L317" s="135" t="str">
        <f>INDEX('Master List'!$A$3:$AW$1063,MATCH('Print List'!$A317,Statement_No,0),MATCH('Print List'!L$2,'Master List'!$A$2:$AW$2,0))</f>
        <v>N/A</v>
      </c>
      <c r="M317" s="135" t="str">
        <f>INDEX('Master List'!$A$3:$AW$1063,MATCH('Print List'!$A317,Statement_No,0),MATCH('Print List'!M$2,'Master List'!$A$2:$AW$2,0))</f>
        <v>N/A</v>
      </c>
      <c r="N317" s="135" t="str">
        <f>INDEX('Master List'!$A$3:$AW$1063,MATCH('Print List'!$A317,Statement_No,0),MATCH('Print List'!N$2,'Master List'!$A$2:$AW$2,0))</f>
        <v>N/A</v>
      </c>
      <c r="O317" s="135" t="str">
        <f>INDEX('Master List'!$A$3:$AW$1063,MATCH('Print List'!$A317,Statement_No,0),MATCH('Print List'!O$2,'Master List'!$A$2:$AW$2,0))</f>
        <v>North Delta Water Agency</v>
      </c>
      <c r="P317" s="135" t="str">
        <f>INDEX('Master List'!$A$3:$AW$1063,MATCH('Print List'!$A317,Statement_No,0),MATCH('Print List'!P$2,'Master List'!$A$2:$AW$2,0))</f>
        <v>R4</v>
      </c>
      <c r="Q317" s="135" t="str">
        <f>INDEX('Master List'!$A$3:$AW$1063,MATCH('Print List'!$A317,Statement_No,0),MATCH('Print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7" s="135" t="str">
        <f>INDEX('Master List'!$A$3:$AW$1063,MATCH('Print List'!$A317,Statement_No,0),MATCH('Print List'!R$2,'Master List'!$A$2:$AW$2,0))</f>
        <v>P4</v>
      </c>
      <c r="S317" s="135" t="str">
        <f>INDEX('Master List'!$A$3:$AW$1063,MATCH('Print List'!$A317,Statement_No,0),MATCH('Print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7" s="135" t="str">
        <f>INDEX('Master List'!$A$3:$AW$1063,MATCH('Print List'!$A317,Statement_No,0),MATCH('Print List'!T$2,'Master List'!$A$2:$AW$2,0))</f>
        <v>R4</v>
      </c>
      <c r="U317" s="135" t="str">
        <f>INDEX('Master List'!$A$3:$AW$1063,MATCH('Print List'!$A317,Statement_No,0),MATCH('Print List'!U$2,'Master List'!$A$2:$AW$2,0))</f>
        <v>P4</v>
      </c>
    </row>
    <row r="318" spans="1:21" s="16" customFormat="1" ht="240" x14ac:dyDescent="0.25">
      <c r="A318" s="136" t="s">
        <v>1587</v>
      </c>
      <c r="B318" s="135" t="str">
        <f>INDEX('Master List'!$A$3:$AW$1063,MATCH('Print List'!$A318,Statement_No,0),MATCH('Print List'!B$2,'Master List'!$A$2:$AW$2,0))</f>
        <v>ISLANDS, INC.</v>
      </c>
      <c r="C318" s="135" t="str">
        <f>INDEX('Master List'!$A$3:$AW$1063,MATCH('Print List'!$A318,Statement_No,0),MATCH('Print List'!C$2,'Master List'!$A$2:$AW$2,0))</f>
        <v>Y</v>
      </c>
      <c r="D318" s="135">
        <f>INDEX('Master List'!$A$3:$AW$1063,MATCH('Print List'!$A318,Statement_No,0),MATCH('Print List'!D$2,'Master List'!$A$2:$AW$2,0))</f>
        <v>389.66666666666669</v>
      </c>
      <c r="E318" s="135">
        <f>INDEX('Master List'!$A$3:$AW$1063,MATCH('Print List'!$A318,Statement_No,0),MATCH('Print List'!E$2,'Master List'!$A$2:$AW$2,0))</f>
        <v>0</v>
      </c>
      <c r="F318" s="135" t="str">
        <f>INDEX('Master List'!$A$3:$AW$1063,MATCH('Print List'!$A318,Statement_No,0),MATCH('Print List'!F$2,'Master List'!$A$2:$AW$2,0))</f>
        <v>Yes</v>
      </c>
      <c r="G318" s="135" t="str">
        <f>INDEX('Master List'!$A$3:$AW$1063,MATCH('Print List'!$A318,Statement_No,0),MATCH('Print List'!G$2,'Master List'!$A$2:$AW$2,0))</f>
        <v>Steamboat Slough</v>
      </c>
      <c r="H318" s="135" t="str">
        <f>INDEX('Master List'!$A$3:$AW$1063,MATCH('Print List'!$A318,Statement_No,0),MATCH('Print List'!H$2,'Master List'!$A$2:$AW$2,0))</f>
        <v>Solano</v>
      </c>
      <c r="I318" s="135" t="str">
        <f>INDEX('Master List'!$A$3:$AW$1063,MATCH('Print List'!$A318,Statement_No,0),MATCH('Print List'!I$2,'Master List'!$A$2:$AW$2,0))</f>
        <v>R2</v>
      </c>
      <c r="J318" s="135" t="str">
        <f>INDEX('Master List'!$A$3:$AW$1063,MATCH('Print List'!$A318,Statement_No,0),MATCH('Print List'!J$2,'Master List'!$A$2:$AW$2,0))</f>
        <v>There are multiple separations within the POU. Additionally, the POU is covered by patents that are not riparian to the watercourse for the specific POD</v>
      </c>
      <c r="K318" s="135" t="str">
        <f>INDEX('Master List'!$A$3:$AW$1063,MATCH('Print List'!$A318,Statement_No,0),MATCH('Print List'!K$2,'Master List'!$A$2:$AW$2,0))</f>
        <v>Yes</v>
      </c>
      <c r="L318" s="135" t="str">
        <f>INDEX('Master List'!$A$3:$AW$1063,MATCH('Print List'!$A318,Statement_No,0),MATCH('Print List'!L$2,'Master List'!$A$2:$AW$2,0))</f>
        <v>N/A</v>
      </c>
      <c r="M318" s="135" t="str">
        <f>INDEX('Master List'!$A$3:$AW$1063,MATCH('Print List'!$A318,Statement_No,0),MATCH('Print List'!M$2,'Master List'!$A$2:$AW$2,0))</f>
        <v>P1</v>
      </c>
      <c r="N318" s="135" t="str">
        <f>INDEX('Master List'!$A$3:$AW$1063,MATCH('Print List'!$A318,Statement_No,0),MATCH('Print List'!N$2,'Master List'!$A$2:$AW$2,0))</f>
        <v>Claimant failed to submit Pre-1914 supporting documents; and riparian right is insufficient to constitute water use</v>
      </c>
      <c r="O318" s="135" t="str">
        <f>INDEX('Master List'!$A$3:$AW$1063,MATCH('Print List'!$A318,Statement_No,0),MATCH('Print List'!O$2,'Master List'!$A$2:$AW$2,0))</f>
        <v>North Delta Water Agency</v>
      </c>
      <c r="P318" s="135" t="str">
        <f>INDEX('Master List'!$A$3:$AW$1063,MATCH('Print List'!$A318,Statement_No,0),MATCH('Print List'!P$2,'Master List'!$A$2:$AW$2,0))</f>
        <v>R4</v>
      </c>
      <c r="Q318" s="135" t="str">
        <f>INDEX('Master List'!$A$3:$AW$1063,MATCH('Print List'!$A318,Statement_No,0),MATCH('Print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8" s="135" t="str">
        <f>INDEX('Master List'!$A$3:$AW$1063,MATCH('Print List'!$A318,Statement_No,0),MATCH('Print List'!R$2,'Master List'!$A$2:$AW$2,0))</f>
        <v>P4</v>
      </c>
      <c r="S318" s="135" t="str">
        <f>INDEX('Master List'!$A$3:$AW$1063,MATCH('Print List'!$A318,Statement_No,0),MATCH('Print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8" s="135" t="str">
        <f>INDEX('Master List'!$A$3:$AW$1063,MATCH('Print List'!$A318,Statement_No,0),MATCH('Print List'!T$2,'Master List'!$A$2:$AW$2,0))</f>
        <v>R4</v>
      </c>
      <c r="U318" s="135" t="str">
        <f>INDEX('Master List'!$A$3:$AW$1063,MATCH('Print List'!$A318,Statement_No,0),MATCH('Print List'!U$2,'Master List'!$A$2:$AW$2,0))</f>
        <v>P4</v>
      </c>
    </row>
    <row r="319" spans="1:21" s="16" customFormat="1" ht="240" x14ac:dyDescent="0.25">
      <c r="A319" s="135" t="s">
        <v>1596</v>
      </c>
      <c r="B319" s="135" t="str">
        <f>INDEX('Master List'!$A$3:$AW$1063,MATCH('Print List'!$A319,Statement_No,0),MATCH('Print List'!B$2,'Master List'!$A$2:$AW$2,0))</f>
        <v>ISLANDS, INC.</v>
      </c>
      <c r="C319" s="135" t="str">
        <f>INDEX('Master List'!$A$3:$AW$1063,MATCH('Print List'!$A319,Statement_No,0),MATCH('Print List'!C$2,'Master List'!$A$2:$AW$2,0))</f>
        <v>Y</v>
      </c>
      <c r="D319" s="135">
        <f>INDEX('Master List'!$A$3:$AW$1063,MATCH('Print List'!$A319,Statement_No,0),MATCH('Print List'!D$2,'Master List'!$A$2:$AW$2,0))</f>
        <v>884.00000000000011</v>
      </c>
      <c r="E319" s="135">
        <f>INDEX('Master List'!$A$3:$AW$1063,MATCH('Print List'!$A319,Statement_No,0),MATCH('Print List'!E$2,'Master List'!$A$2:$AW$2,0))</f>
        <v>838.79</v>
      </c>
      <c r="F319" s="135" t="str">
        <f>INDEX('Master List'!$A$3:$AW$1063,MATCH('Print List'!$A319,Statement_No,0),MATCH('Print List'!F$2,'Master List'!$A$2:$AW$2,0))</f>
        <v>Yes</v>
      </c>
      <c r="G319" s="135" t="str">
        <f>INDEX('Master List'!$A$3:$AW$1063,MATCH('Print List'!$A319,Statement_No,0),MATCH('Print List'!G$2,'Master List'!$A$2:$AW$2,0))</f>
        <v>Cache Slough</v>
      </c>
      <c r="H319" s="135" t="str">
        <f>INDEX('Master List'!$A$3:$AW$1063,MATCH('Print List'!$A319,Statement_No,0),MATCH('Print List'!H$2,'Master List'!$A$2:$AW$2,0))</f>
        <v>Solano</v>
      </c>
      <c r="I319" s="135" t="str">
        <f>INDEX('Master List'!$A$3:$AW$1063,MATCH('Print List'!$A319,Statement_No,0),MATCH('Print List'!I$2,'Master List'!$A$2:$AW$2,0))</f>
        <v>R2</v>
      </c>
      <c r="J319" s="135" t="str">
        <f>INDEX('Master List'!$A$3:$AW$1063,MATCH('Print List'!$A319,Statement_No,0),MATCH('Print List'!J$2,'Master List'!$A$2:$AW$2,0))</f>
        <v>There are multiple separations within the POU. Additionally, the POU is covered by patents that are not riparian to the watercourse for the specific POD</v>
      </c>
      <c r="K319" s="135" t="str">
        <f>INDEX('Master List'!$A$3:$AW$1063,MATCH('Print List'!$A319,Statement_No,0),MATCH('Print List'!K$2,'Master List'!$A$2:$AW$2,0))</f>
        <v>Yes</v>
      </c>
      <c r="L319" s="135" t="str">
        <f>INDEX('Master List'!$A$3:$AW$1063,MATCH('Print List'!$A319,Statement_No,0),MATCH('Print List'!L$2,'Master List'!$A$2:$AW$2,0))</f>
        <v>N/A</v>
      </c>
      <c r="M319" s="135" t="str">
        <f>INDEX('Master List'!$A$3:$AW$1063,MATCH('Print List'!$A319,Statement_No,0),MATCH('Print List'!M$2,'Master List'!$A$2:$AW$2,0))</f>
        <v>P1</v>
      </c>
      <c r="N319" s="135" t="str">
        <f>INDEX('Master List'!$A$3:$AW$1063,MATCH('Print List'!$A319,Statement_No,0),MATCH('Print List'!N$2,'Master List'!$A$2:$AW$2,0))</f>
        <v>Claimant failed to submit Pre-1914 supporting documents; and riparian right is insufficient to constitute water use</v>
      </c>
      <c r="O319" s="135" t="str">
        <f>INDEX('Master List'!$A$3:$AW$1063,MATCH('Print List'!$A319,Statement_No,0),MATCH('Print List'!O$2,'Master List'!$A$2:$AW$2,0))</f>
        <v>North Delta Water Agency</v>
      </c>
      <c r="P319" s="135" t="str">
        <f>INDEX('Master List'!$A$3:$AW$1063,MATCH('Print List'!$A319,Statement_No,0),MATCH('Print List'!P$2,'Master List'!$A$2:$AW$2,0))</f>
        <v>R4</v>
      </c>
      <c r="Q319" s="135" t="str">
        <f>INDEX('Master List'!$A$3:$AW$1063,MATCH('Print List'!$A319,Statement_No,0),MATCH('Print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19" s="135" t="str">
        <f>INDEX('Master List'!$A$3:$AW$1063,MATCH('Print List'!$A319,Statement_No,0),MATCH('Print List'!R$2,'Master List'!$A$2:$AW$2,0))</f>
        <v>P4</v>
      </c>
      <c r="S319" s="135" t="str">
        <f>INDEX('Master List'!$A$3:$AW$1063,MATCH('Print List'!$A319,Statement_No,0),MATCH('Print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19" s="135" t="str">
        <f>INDEX('Master List'!$A$3:$AW$1063,MATCH('Print List'!$A319,Statement_No,0),MATCH('Print List'!T$2,'Master List'!$A$2:$AW$2,0))</f>
        <v>R4</v>
      </c>
      <c r="U319" s="135" t="str">
        <f>INDEX('Master List'!$A$3:$AW$1063,MATCH('Print List'!$A319,Statement_No,0),MATCH('Print List'!U$2,'Master List'!$A$2:$AW$2,0))</f>
        <v>P4</v>
      </c>
    </row>
    <row r="320" spans="1:21" s="16" customFormat="1" ht="165" x14ac:dyDescent="0.25">
      <c r="A320" s="136" t="s">
        <v>1598</v>
      </c>
      <c r="B320" s="135" t="str">
        <f>INDEX('Master List'!$A$3:$AW$1063,MATCH('Print List'!$A320,Statement_No,0),MATCH('Print List'!B$2,'Master List'!$A$2:$AW$2,0))</f>
        <v>JEAN ANN BRODIE</v>
      </c>
      <c r="C320" s="135" t="str">
        <f>INDEX('Master List'!$A$3:$AW$1063,MATCH('Print List'!$A320,Statement_No,0),MATCH('Print List'!C$2,'Master List'!$A$2:$AW$2,0))</f>
        <v>Y</v>
      </c>
      <c r="D320" s="135">
        <f>INDEX('Master List'!$A$3:$AW$1063,MATCH('Print List'!$A320,Statement_No,0),MATCH('Print List'!D$2,'Master List'!$A$2:$AW$2,0))</f>
        <v>741.52333333333331</v>
      </c>
      <c r="E320" s="135">
        <f>INDEX('Master List'!$A$3:$AW$1063,MATCH('Print List'!$A320,Statement_No,0),MATCH('Print List'!E$2,'Master List'!$A$2:$AW$2,0))</f>
        <v>599.99</v>
      </c>
      <c r="F320" s="135" t="str">
        <f>INDEX('Master List'!$A$3:$AW$1063,MATCH('Print List'!$A320,Statement_No,0),MATCH('Print List'!F$2,'Master List'!$A$2:$AW$2,0))</f>
        <v>Yes</v>
      </c>
      <c r="G320" s="135" t="str">
        <f>INDEX('Master List'!$A$3:$AW$1063,MATCH('Print List'!$A320,Statement_No,0),MATCH('Print List'!G$2,'Master List'!$A$2:$AW$2,0))</f>
        <v>Whiskey Slough</v>
      </c>
      <c r="H320" s="135" t="str">
        <f>INDEX('Master List'!$A$3:$AW$1063,MATCH('Print List'!$A320,Statement_No,0),MATCH('Print List'!H$2,'Master List'!$A$2:$AW$2,0))</f>
        <v>San Joaquin</v>
      </c>
      <c r="I320" s="135" t="str">
        <f>INDEX('Master List'!$A$3:$AW$1063,MATCH('Print List'!$A320,Statement_No,0),MATCH('Print List'!I$2,'Master List'!$A$2:$AW$2,0))</f>
        <v>R2</v>
      </c>
      <c r="J320" s="135" t="str">
        <f>INDEX('Master List'!$A$3:$AW$1063,MATCH('Print List'!$A320,Statement_No,0),MATCH('Print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20" s="135" t="str">
        <f>INDEX('Master List'!$A$3:$AW$1063,MATCH('Print List'!$A320,Statement_No,0),MATCH('Print List'!K$2,'Master List'!$A$2:$AW$2,0))</f>
        <v>Yes</v>
      </c>
      <c r="L320" s="135" t="str">
        <f>INDEX('Master List'!$A$3:$AW$1063,MATCH('Print List'!$A320,Statement_No,0),MATCH('Print List'!L$2,'Master List'!$A$2:$AW$2,0))</f>
        <v>N/A</v>
      </c>
      <c r="M320" s="135" t="str">
        <f>INDEX('Master List'!$A$3:$AW$1063,MATCH('Print List'!$A320,Statement_No,0),MATCH('Print List'!M$2,'Master List'!$A$2:$AW$2,0))</f>
        <v>P1</v>
      </c>
      <c r="N320" s="135" t="str">
        <f>INDEX('Master List'!$A$3:$AW$1063,MATCH('Print List'!$A320,Statement_No,0),MATCH('Print List'!N$2,'Master List'!$A$2:$AW$2,0))</f>
        <v>No documentation given</v>
      </c>
      <c r="O320" s="135">
        <f>INDEX('Master List'!$A$3:$AW$1063,MATCH('Print List'!$A320,Statement_No,0),MATCH('Print List'!O$2,'Master List'!$A$2:$AW$2,0))</f>
        <v>0</v>
      </c>
      <c r="P320" s="135">
        <f>INDEX('Master List'!$A$3:$AW$1063,MATCH('Print List'!$A320,Statement_No,0),MATCH('Print List'!P$2,'Master List'!$A$2:$AW$2,0))</f>
        <v>0</v>
      </c>
      <c r="Q320" s="135">
        <f>INDEX('Master List'!$A$3:$AW$1063,MATCH('Print List'!$A320,Statement_No,0),MATCH('Print List'!Q$2,'Master List'!$A$2:$AW$2,0))</f>
        <v>0</v>
      </c>
      <c r="R320" s="135">
        <f>INDEX('Master List'!$A$3:$AW$1063,MATCH('Print List'!$A320,Statement_No,0),MATCH('Print List'!R$2,'Master List'!$A$2:$AW$2,0))</f>
        <v>0</v>
      </c>
      <c r="S320" s="135">
        <f>INDEX('Master List'!$A$3:$AW$1063,MATCH('Print List'!$A320,Statement_No,0),MATCH('Print List'!S$2,'Master List'!$A$2:$AW$2,0))</f>
        <v>0</v>
      </c>
      <c r="T320" s="135" t="str">
        <f>INDEX('Master List'!$A$3:$AW$1063,MATCH('Print List'!$A320,Statement_No,0),MATCH('Print List'!T$2,'Master List'!$A$2:$AW$2,0))</f>
        <v>R2</v>
      </c>
      <c r="U320" s="135" t="str">
        <f>INDEX('Master List'!$A$3:$AW$1063,MATCH('Print List'!$A320,Statement_No,0),MATCH('Print List'!U$2,'Master List'!$A$2:$AW$2,0))</f>
        <v>P1</v>
      </c>
    </row>
    <row r="321" spans="1:21" s="16" customFormat="1" ht="240" x14ac:dyDescent="0.25">
      <c r="A321" s="135" t="s">
        <v>1599</v>
      </c>
      <c r="B321" s="135" t="str">
        <f>INDEX('Master List'!$A$3:$AW$1063,MATCH('Print List'!$A321,Statement_No,0),MATCH('Print List'!B$2,'Master List'!$A$2:$AW$2,0))</f>
        <v>ISLANDS, INC.</v>
      </c>
      <c r="C321" s="135" t="str">
        <f>INDEX('Master List'!$A$3:$AW$1063,MATCH('Print List'!$A321,Statement_No,0),MATCH('Print List'!C$2,'Master List'!$A$2:$AW$2,0))</f>
        <v>Y</v>
      </c>
      <c r="D321" s="135">
        <f>INDEX('Master List'!$A$3:$AW$1063,MATCH('Print List'!$A321,Statement_No,0),MATCH('Print List'!D$2,'Master List'!$A$2:$AW$2,0))</f>
        <v>465.66666666666663</v>
      </c>
      <c r="E321" s="135">
        <f>INDEX('Master List'!$A$3:$AW$1063,MATCH('Print List'!$A321,Statement_No,0),MATCH('Print List'!E$2,'Master List'!$A$2:$AW$2,0))</f>
        <v>83.61</v>
      </c>
      <c r="F321" s="135" t="str">
        <f>INDEX('Master List'!$A$3:$AW$1063,MATCH('Print List'!$A321,Statement_No,0),MATCH('Print List'!F$2,'Master List'!$A$2:$AW$2,0))</f>
        <v>Yes</v>
      </c>
      <c r="G321" s="135" t="str">
        <f>INDEX('Master List'!$A$3:$AW$1063,MATCH('Print List'!$A321,Statement_No,0),MATCH('Print List'!G$2,'Master List'!$A$2:$AW$2,0))</f>
        <v>Cache Slough</v>
      </c>
      <c r="H321" s="135" t="str">
        <f>INDEX('Master List'!$A$3:$AW$1063,MATCH('Print List'!$A321,Statement_No,0),MATCH('Print List'!H$2,'Master List'!$A$2:$AW$2,0))</f>
        <v>Solano</v>
      </c>
      <c r="I321" s="135" t="str">
        <f>INDEX('Master List'!$A$3:$AW$1063,MATCH('Print List'!$A321,Statement_No,0),MATCH('Print List'!I$2,'Master List'!$A$2:$AW$2,0))</f>
        <v>R2</v>
      </c>
      <c r="J321" s="135" t="str">
        <f>INDEX('Master List'!$A$3:$AW$1063,MATCH('Print List'!$A321,Statement_No,0),MATCH('Print List'!J$2,'Master List'!$A$2:$AW$2,0))</f>
        <v>There are multiple separations within the POU. Additionally, the POU is covered by patents that are not riparian to the watercourse for the specific POD</v>
      </c>
      <c r="K321" s="135" t="str">
        <f>INDEX('Master List'!$A$3:$AW$1063,MATCH('Print List'!$A321,Statement_No,0),MATCH('Print List'!K$2,'Master List'!$A$2:$AW$2,0))</f>
        <v>Yes</v>
      </c>
      <c r="L321" s="135" t="str">
        <f>INDEX('Master List'!$A$3:$AW$1063,MATCH('Print List'!$A321,Statement_No,0),MATCH('Print List'!L$2,'Master List'!$A$2:$AW$2,0))</f>
        <v>N/A</v>
      </c>
      <c r="M321" s="135" t="str">
        <f>INDEX('Master List'!$A$3:$AW$1063,MATCH('Print List'!$A321,Statement_No,0),MATCH('Print List'!M$2,'Master List'!$A$2:$AW$2,0))</f>
        <v>P1</v>
      </c>
      <c r="N321" s="135" t="str">
        <f>INDEX('Master List'!$A$3:$AW$1063,MATCH('Print List'!$A321,Statement_No,0),MATCH('Print List'!N$2,'Master List'!$A$2:$AW$2,0))</f>
        <v>Claimant failed to submit Pre-1914 supporting documents; and riparian right is insufficient to constitute water use</v>
      </c>
      <c r="O321" s="135" t="str">
        <f>INDEX('Master List'!$A$3:$AW$1063,MATCH('Print List'!$A321,Statement_No,0),MATCH('Print List'!O$2,'Master List'!$A$2:$AW$2,0))</f>
        <v>North Delta Water Agency</v>
      </c>
      <c r="P321" s="135" t="str">
        <f>INDEX('Master List'!$A$3:$AW$1063,MATCH('Print List'!$A321,Statement_No,0),MATCH('Print List'!P$2,'Master List'!$A$2:$AW$2,0))</f>
        <v>R4</v>
      </c>
      <c r="Q321" s="135" t="str">
        <f>INDEX('Master List'!$A$3:$AW$1063,MATCH('Print List'!$A321,Statement_No,0),MATCH('Print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21" s="135" t="str">
        <f>INDEX('Master List'!$A$3:$AW$1063,MATCH('Print List'!$A321,Statement_No,0),MATCH('Print List'!R$2,'Master List'!$A$2:$AW$2,0))</f>
        <v>P4</v>
      </c>
      <c r="S321" s="135" t="str">
        <f>INDEX('Master List'!$A$3:$AW$1063,MATCH('Print List'!$A321,Statement_No,0),MATCH('Print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21" s="135" t="str">
        <f>INDEX('Master List'!$A$3:$AW$1063,MATCH('Print List'!$A321,Statement_No,0),MATCH('Print List'!T$2,'Master List'!$A$2:$AW$2,0))</f>
        <v>R4</v>
      </c>
      <c r="U321" s="135" t="str">
        <f>INDEX('Master List'!$A$3:$AW$1063,MATCH('Print List'!$A321,Statement_No,0),MATCH('Print List'!U$2,'Master List'!$A$2:$AW$2,0))</f>
        <v>P4</v>
      </c>
    </row>
    <row r="322" spans="1:21" s="16" customFormat="1" ht="240" x14ac:dyDescent="0.25">
      <c r="A322" s="136" t="s">
        <v>1601</v>
      </c>
      <c r="B322" s="135" t="str">
        <f>INDEX('Master List'!$A$3:$AW$1063,MATCH('Print List'!$A322,Statement_No,0),MATCH('Print List'!B$2,'Master List'!$A$2:$AW$2,0))</f>
        <v>ISLANDS, INC.</v>
      </c>
      <c r="C322" s="135" t="str">
        <f>INDEX('Master List'!$A$3:$AW$1063,MATCH('Print List'!$A322,Statement_No,0),MATCH('Print List'!C$2,'Master List'!$A$2:$AW$2,0))</f>
        <v>Y</v>
      </c>
      <c r="D322" s="135">
        <f>INDEX('Master List'!$A$3:$AW$1063,MATCH('Print List'!$A322,Statement_No,0),MATCH('Print List'!D$2,'Master List'!$A$2:$AW$2,0))</f>
        <v>1299.9999999999998</v>
      </c>
      <c r="E322" s="135">
        <f>INDEX('Master List'!$A$3:$AW$1063,MATCH('Print List'!$A322,Statement_No,0),MATCH('Print List'!E$2,'Master List'!$A$2:$AW$2,0))</f>
        <v>97.69</v>
      </c>
      <c r="F322" s="135" t="str">
        <f>INDEX('Master List'!$A$3:$AW$1063,MATCH('Print List'!$A322,Statement_No,0),MATCH('Print List'!F$2,'Master List'!$A$2:$AW$2,0))</f>
        <v>Yes</v>
      </c>
      <c r="G322" s="135" t="str">
        <f>INDEX('Master List'!$A$3:$AW$1063,MATCH('Print List'!$A322,Statement_No,0),MATCH('Print List'!G$2,'Master List'!$A$2:$AW$2,0))</f>
        <v>Cache Slough</v>
      </c>
      <c r="H322" s="135" t="str">
        <f>INDEX('Master List'!$A$3:$AW$1063,MATCH('Print List'!$A322,Statement_No,0),MATCH('Print List'!H$2,'Master List'!$A$2:$AW$2,0))</f>
        <v>Solano</v>
      </c>
      <c r="I322" s="135" t="str">
        <f>INDEX('Master List'!$A$3:$AW$1063,MATCH('Print List'!$A322,Statement_No,0),MATCH('Print List'!I$2,'Master List'!$A$2:$AW$2,0))</f>
        <v>R2</v>
      </c>
      <c r="J322" s="135" t="str">
        <f>INDEX('Master List'!$A$3:$AW$1063,MATCH('Print List'!$A322,Statement_No,0),MATCH('Print List'!J$2,'Master List'!$A$2:$AW$2,0))</f>
        <v>There are multiple separations within the POU. Additionally, the POU is covered by patents that are not riparian to the watercourse for the specific POD</v>
      </c>
      <c r="K322" s="135" t="str">
        <f>INDEX('Master List'!$A$3:$AW$1063,MATCH('Print List'!$A322,Statement_No,0),MATCH('Print List'!K$2,'Master List'!$A$2:$AW$2,0))</f>
        <v>Yes</v>
      </c>
      <c r="L322" s="135" t="str">
        <f>INDEX('Master List'!$A$3:$AW$1063,MATCH('Print List'!$A322,Statement_No,0),MATCH('Print List'!L$2,'Master List'!$A$2:$AW$2,0))</f>
        <v>N/A</v>
      </c>
      <c r="M322" s="135" t="str">
        <f>INDEX('Master List'!$A$3:$AW$1063,MATCH('Print List'!$A322,Statement_No,0),MATCH('Print List'!M$2,'Master List'!$A$2:$AW$2,0))</f>
        <v>P1</v>
      </c>
      <c r="N322" s="135" t="str">
        <f>INDEX('Master List'!$A$3:$AW$1063,MATCH('Print List'!$A322,Statement_No,0),MATCH('Print List'!N$2,'Master List'!$A$2:$AW$2,0))</f>
        <v>Claimant failed to submit Pre-1914 supporting documents; and riparian right is insufficient to constitute water use</v>
      </c>
      <c r="O322" s="135" t="str">
        <f>INDEX('Master List'!$A$3:$AW$1063,MATCH('Print List'!$A322,Statement_No,0),MATCH('Print List'!O$2,'Master List'!$A$2:$AW$2,0))</f>
        <v>North Delta Water Agency</v>
      </c>
      <c r="P322" s="135" t="str">
        <f>INDEX('Master List'!$A$3:$AW$1063,MATCH('Print List'!$A322,Statement_No,0),MATCH('Print List'!P$2,'Master List'!$A$2:$AW$2,0))</f>
        <v>R4</v>
      </c>
      <c r="Q322" s="135" t="str">
        <f>INDEX('Master List'!$A$3:$AW$1063,MATCH('Print List'!$A322,Statement_No,0),MATCH('Print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22" s="135" t="str">
        <f>INDEX('Master List'!$A$3:$AW$1063,MATCH('Print List'!$A322,Statement_No,0),MATCH('Print List'!R$2,'Master List'!$A$2:$AW$2,0))</f>
        <v>P4</v>
      </c>
      <c r="S322" s="135" t="str">
        <f>INDEX('Master List'!$A$3:$AW$1063,MATCH('Print List'!$A322,Statement_No,0),MATCH('Print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22" s="135" t="str">
        <f>INDEX('Master List'!$A$3:$AW$1063,MATCH('Print List'!$A322,Statement_No,0),MATCH('Print List'!T$2,'Master List'!$A$2:$AW$2,0))</f>
        <v>R4</v>
      </c>
      <c r="U322" s="135" t="str">
        <f>INDEX('Master List'!$A$3:$AW$1063,MATCH('Print List'!$A322,Statement_No,0),MATCH('Print List'!U$2,'Master List'!$A$2:$AW$2,0))</f>
        <v>P4</v>
      </c>
    </row>
    <row r="323" spans="1:21" s="16" customFormat="1" ht="75" x14ac:dyDescent="0.25">
      <c r="A323" s="135" t="s">
        <v>1602</v>
      </c>
      <c r="B323" s="135" t="str">
        <f>INDEX('Master List'!$A$3:$AW$1063,MATCH('Print List'!$A323,Statement_No,0),MATCH('Print List'!B$2,'Master List'!$A$2:$AW$2,0))</f>
        <v>BRADFORD HELLWIG</v>
      </c>
      <c r="C323" s="135" t="str">
        <f>INDEX('Master List'!$A$3:$AW$1063,MATCH('Print List'!$A323,Statement_No,0),MATCH('Print List'!C$2,'Master List'!$A$2:$AW$2,0))</f>
        <v>Y</v>
      </c>
      <c r="D323" s="135">
        <f>INDEX('Master List'!$A$3:$AW$1063,MATCH('Print List'!$A323,Statement_No,0),MATCH('Print List'!D$2,'Master List'!$A$2:$AW$2,0))</f>
        <v>296.11333333333334</v>
      </c>
      <c r="E323" s="135">
        <f>INDEX('Master List'!$A$3:$AW$1063,MATCH('Print List'!$A323,Statement_No,0),MATCH('Print List'!E$2,'Master List'!$A$2:$AW$2,0))</f>
        <v>310.27999999999997</v>
      </c>
      <c r="F323" s="135" t="str">
        <f>INDEX('Master List'!$A$3:$AW$1063,MATCH('Print List'!$A323,Statement_No,0),MATCH('Print List'!F$2,'Master List'!$A$2:$AW$2,0))</f>
        <v>Yes</v>
      </c>
      <c r="G323" s="135" t="str">
        <f>INDEX('Master List'!$A$3:$AW$1063,MATCH('Print List'!$A323,Statement_No,0),MATCH('Print List'!G$2,'Master List'!$A$2:$AW$2,0))</f>
        <v>Fourteen Mile Slough</v>
      </c>
      <c r="H323" s="135" t="str">
        <f>INDEX('Master List'!$A$3:$AW$1063,MATCH('Print List'!$A323,Statement_No,0),MATCH('Print List'!H$2,'Master List'!$A$2:$AW$2,0))</f>
        <v>San Joaquin</v>
      </c>
      <c r="I323" s="135" t="str">
        <f>INDEX('Master List'!$A$3:$AW$1063,MATCH('Print List'!$A323,Statement_No,0),MATCH('Print List'!I$2,'Master List'!$A$2:$AW$2,0))</f>
        <v>R3</v>
      </c>
      <c r="J323" s="135" t="str">
        <f>INDEX('Master List'!$A$3:$AW$1063,MATCH('Print List'!$A323,Statement_No,0),MATCH('Print List'!J$2,'Master List'!$A$2:$AW$2,0))</f>
        <v>The POD is owned by the claimant. Place of use is adjacent to the same watercourse as the POD. Additionally, the place of use is enclosed entirely within CA Patent 2245, which was riparian with respect to 14 mile Slough.</v>
      </c>
      <c r="K323" s="135" t="str">
        <f>INDEX('Master List'!$A$3:$AW$1063,MATCH('Print List'!$A323,Statement_No,0),MATCH('Print List'!K$2,'Master List'!$A$2:$AW$2,0))</f>
        <v>Yes</v>
      </c>
      <c r="L323" s="135" t="str">
        <f>INDEX('Master List'!$A$3:$AW$1063,MATCH('Print List'!$A323,Statement_No,0),MATCH('Print List'!L$2,'Master List'!$A$2:$AW$2,0))</f>
        <v>N/A</v>
      </c>
      <c r="M323" s="135" t="str">
        <f>INDEX('Master List'!$A$3:$AW$1063,MATCH('Print List'!$A323,Statement_No,0),MATCH('Print List'!M$2,'Master List'!$A$2:$AW$2,0))</f>
        <v>P1</v>
      </c>
      <c r="N323" s="135" t="str">
        <f>INDEX('Master List'!$A$3:$AW$1063,MATCH('Print List'!$A323,Statement_No,0),MATCH('Print List'!N$2,'Master List'!$A$2:$AW$2,0))</f>
        <v>More information needed</v>
      </c>
      <c r="O323" s="135">
        <f>INDEX('Master List'!$A$3:$AW$1063,MATCH('Print List'!$A323,Statement_No,0),MATCH('Print List'!O$2,'Master List'!$A$2:$AW$2,0))</f>
        <v>0</v>
      </c>
      <c r="P323" s="135">
        <f>INDEX('Master List'!$A$3:$AW$1063,MATCH('Print List'!$A323,Statement_No,0),MATCH('Print List'!P$2,'Master List'!$A$2:$AW$2,0))</f>
        <v>0</v>
      </c>
      <c r="Q323" s="135">
        <f>INDEX('Master List'!$A$3:$AW$1063,MATCH('Print List'!$A323,Statement_No,0),MATCH('Print List'!Q$2,'Master List'!$A$2:$AW$2,0))</f>
        <v>0</v>
      </c>
      <c r="R323" s="135">
        <f>INDEX('Master List'!$A$3:$AW$1063,MATCH('Print List'!$A323,Statement_No,0),MATCH('Print List'!R$2,'Master List'!$A$2:$AW$2,0))</f>
        <v>0</v>
      </c>
      <c r="S323" s="135">
        <f>INDEX('Master List'!$A$3:$AW$1063,MATCH('Print List'!$A323,Statement_No,0),MATCH('Print List'!S$2,'Master List'!$A$2:$AW$2,0))</f>
        <v>0</v>
      </c>
      <c r="T323" s="135" t="str">
        <f>INDEX('Master List'!$A$3:$AW$1063,MATCH('Print List'!$A323,Statement_No,0),MATCH('Print List'!T$2,'Master List'!$A$2:$AW$2,0))</f>
        <v>R3</v>
      </c>
      <c r="U323" s="135" t="str">
        <f>INDEX('Master List'!$A$3:$AW$1063,MATCH('Print List'!$A323,Statement_No,0),MATCH('Print List'!U$2,'Master List'!$A$2:$AW$2,0))</f>
        <v>P1</v>
      </c>
    </row>
    <row r="324" spans="1:21" s="16" customFormat="1" ht="240" x14ac:dyDescent="0.25">
      <c r="A324" s="136" t="s">
        <v>1610</v>
      </c>
      <c r="B324" s="135" t="str">
        <f>INDEX('Master List'!$A$3:$AW$1063,MATCH('Print List'!$A324,Statement_No,0),MATCH('Print List'!B$2,'Master List'!$A$2:$AW$2,0))</f>
        <v>ISLANDS, INC.</v>
      </c>
      <c r="C324" s="135" t="str">
        <f>INDEX('Master List'!$A$3:$AW$1063,MATCH('Print List'!$A324,Statement_No,0),MATCH('Print List'!C$2,'Master List'!$A$2:$AW$2,0))</f>
        <v>Y</v>
      </c>
      <c r="D324" s="135">
        <f>INDEX('Master List'!$A$3:$AW$1063,MATCH('Print List'!$A324,Statement_No,0),MATCH('Print List'!D$2,'Master List'!$A$2:$AW$2,0))</f>
        <v>1538.6666666666665</v>
      </c>
      <c r="E324" s="135">
        <f>INDEX('Master List'!$A$3:$AW$1063,MATCH('Print List'!$A324,Statement_No,0),MATCH('Print List'!E$2,'Master List'!$A$2:$AW$2,0))</f>
        <v>153.19999999999999</v>
      </c>
      <c r="F324" s="135" t="str">
        <f>INDEX('Master List'!$A$3:$AW$1063,MATCH('Print List'!$A324,Statement_No,0),MATCH('Print List'!F$2,'Master List'!$A$2:$AW$2,0))</f>
        <v>Yes</v>
      </c>
      <c r="G324" s="135" t="str">
        <f>INDEX('Master List'!$A$3:$AW$1063,MATCH('Print List'!$A324,Statement_No,0),MATCH('Print List'!G$2,'Master List'!$A$2:$AW$2,0))</f>
        <v>Miner Slough</v>
      </c>
      <c r="H324" s="135" t="str">
        <f>INDEX('Master List'!$A$3:$AW$1063,MATCH('Print List'!$A324,Statement_No,0),MATCH('Print List'!H$2,'Master List'!$A$2:$AW$2,0))</f>
        <v>Solano</v>
      </c>
      <c r="I324" s="135" t="str">
        <f>INDEX('Master List'!$A$3:$AW$1063,MATCH('Print List'!$A324,Statement_No,0),MATCH('Print List'!I$2,'Master List'!$A$2:$AW$2,0))</f>
        <v>R2</v>
      </c>
      <c r="J324" s="135" t="str">
        <f>INDEX('Master List'!$A$3:$AW$1063,MATCH('Print List'!$A324,Statement_No,0),MATCH('Print List'!J$2,'Master List'!$A$2:$AW$2,0))</f>
        <v>There are multiple separations within the POU. Additionally, the POU is covered by patents that are not riparian to the watercourse for the specific POD</v>
      </c>
      <c r="K324" s="135" t="str">
        <f>INDEX('Master List'!$A$3:$AW$1063,MATCH('Print List'!$A324,Statement_No,0),MATCH('Print List'!K$2,'Master List'!$A$2:$AW$2,0))</f>
        <v>Yes</v>
      </c>
      <c r="L324" s="135" t="str">
        <f>INDEX('Master List'!$A$3:$AW$1063,MATCH('Print List'!$A324,Statement_No,0),MATCH('Print List'!L$2,'Master List'!$A$2:$AW$2,0))</f>
        <v>N/A</v>
      </c>
      <c r="M324" s="135" t="str">
        <f>INDEX('Master List'!$A$3:$AW$1063,MATCH('Print List'!$A324,Statement_No,0),MATCH('Print List'!M$2,'Master List'!$A$2:$AW$2,0))</f>
        <v>P1</v>
      </c>
      <c r="N324" s="135" t="str">
        <f>INDEX('Master List'!$A$3:$AW$1063,MATCH('Print List'!$A324,Statement_No,0),MATCH('Print List'!N$2,'Master List'!$A$2:$AW$2,0))</f>
        <v>Claimant failed to submit Pre-1914 supporting documents; and riparian right is insufficient to constitute water use</v>
      </c>
      <c r="O324" s="135" t="str">
        <f>INDEX('Master List'!$A$3:$AW$1063,MATCH('Print List'!$A324,Statement_No,0),MATCH('Print List'!O$2,'Master List'!$A$2:$AW$2,0))</f>
        <v>North Delta Water Agency</v>
      </c>
      <c r="P324" s="135" t="str">
        <f>INDEX('Master List'!$A$3:$AW$1063,MATCH('Print List'!$A324,Statement_No,0),MATCH('Print List'!P$2,'Master List'!$A$2:$AW$2,0))</f>
        <v>R4</v>
      </c>
      <c r="Q324" s="135" t="str">
        <f>INDEX('Master List'!$A$3:$AW$1063,MATCH('Print List'!$A324,Statement_No,0),MATCH('Print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24" s="135" t="str">
        <f>INDEX('Master List'!$A$3:$AW$1063,MATCH('Print List'!$A324,Statement_No,0),MATCH('Print List'!R$2,'Master List'!$A$2:$AW$2,0))</f>
        <v>P4</v>
      </c>
      <c r="S324" s="135" t="str">
        <f>INDEX('Master List'!$A$3:$AW$1063,MATCH('Print List'!$A324,Statement_No,0),MATCH('Print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24" s="135" t="str">
        <f>INDEX('Master List'!$A$3:$AW$1063,MATCH('Print List'!$A324,Statement_No,0),MATCH('Print List'!T$2,'Master List'!$A$2:$AW$2,0))</f>
        <v>R4</v>
      </c>
      <c r="U324" s="135" t="str">
        <f>INDEX('Master List'!$A$3:$AW$1063,MATCH('Print List'!$A324,Statement_No,0),MATCH('Print List'!U$2,'Master List'!$A$2:$AW$2,0))</f>
        <v>P4</v>
      </c>
    </row>
    <row r="325" spans="1:21" s="16" customFormat="1" ht="240" x14ac:dyDescent="0.25">
      <c r="A325" s="135" t="s">
        <v>1613</v>
      </c>
      <c r="B325" s="135" t="str">
        <f>INDEX('Master List'!$A$3:$AW$1063,MATCH('Print List'!$A325,Statement_No,0),MATCH('Print List'!B$2,'Master List'!$A$2:$AW$2,0))</f>
        <v>ISLANDS, INC.</v>
      </c>
      <c r="C325" s="135" t="str">
        <f>INDEX('Master List'!$A$3:$AW$1063,MATCH('Print List'!$A325,Statement_No,0),MATCH('Print List'!C$2,'Master List'!$A$2:$AW$2,0))</f>
        <v>Y</v>
      </c>
      <c r="D325" s="135">
        <f>INDEX('Master List'!$A$3:$AW$1063,MATCH('Print List'!$A325,Statement_No,0),MATCH('Print List'!D$2,'Master List'!$A$2:$AW$2,0))</f>
        <v>679.33333333333337</v>
      </c>
      <c r="E325" s="135">
        <f>INDEX('Master List'!$A$3:$AW$1063,MATCH('Print List'!$A325,Statement_No,0),MATCH('Print List'!E$2,'Master List'!$A$2:$AW$2,0))</f>
        <v>1085.6099999999999</v>
      </c>
      <c r="F325" s="135" t="str">
        <f>INDEX('Master List'!$A$3:$AW$1063,MATCH('Print List'!$A325,Statement_No,0),MATCH('Print List'!F$2,'Master List'!$A$2:$AW$2,0))</f>
        <v>Yes</v>
      </c>
      <c r="G325" s="135" t="str">
        <f>INDEX('Master List'!$A$3:$AW$1063,MATCH('Print List'!$A325,Statement_No,0),MATCH('Print List'!G$2,'Master List'!$A$2:$AW$2,0))</f>
        <v>Miner Slough</v>
      </c>
      <c r="H325" s="135" t="str">
        <f>INDEX('Master List'!$A$3:$AW$1063,MATCH('Print List'!$A325,Statement_No,0),MATCH('Print List'!H$2,'Master List'!$A$2:$AW$2,0))</f>
        <v>Solano</v>
      </c>
      <c r="I325" s="135" t="str">
        <f>INDEX('Master List'!$A$3:$AW$1063,MATCH('Print List'!$A325,Statement_No,0),MATCH('Print List'!I$2,'Master List'!$A$2:$AW$2,0))</f>
        <v>R2</v>
      </c>
      <c r="J325" s="135" t="str">
        <f>INDEX('Master List'!$A$3:$AW$1063,MATCH('Print List'!$A325,Statement_No,0),MATCH('Print List'!J$2,'Master List'!$A$2:$AW$2,0))</f>
        <v>There are multiple separations within the POU. Additionally, the POU is covered by patents that are not riparian to the watercourse for the specific POD</v>
      </c>
      <c r="K325" s="135" t="str">
        <f>INDEX('Master List'!$A$3:$AW$1063,MATCH('Print List'!$A325,Statement_No,0),MATCH('Print List'!K$2,'Master List'!$A$2:$AW$2,0))</f>
        <v>No</v>
      </c>
      <c r="L325" s="135" t="str">
        <f>INDEX('Master List'!$A$3:$AW$1063,MATCH('Print List'!$A325,Statement_No,0),MATCH('Print List'!L$2,'Master List'!$A$2:$AW$2,0))</f>
        <v>N/A</v>
      </c>
      <c r="M325" s="135" t="str">
        <f>INDEX('Master List'!$A$3:$AW$1063,MATCH('Print List'!$A325,Statement_No,0),MATCH('Print List'!M$2,'Master List'!$A$2:$AW$2,0))</f>
        <v>N/A</v>
      </c>
      <c r="N325" s="135" t="str">
        <f>INDEX('Master List'!$A$3:$AW$1063,MATCH('Print List'!$A325,Statement_No,0),MATCH('Print List'!N$2,'Master List'!$A$2:$AW$2,0))</f>
        <v>N/A</v>
      </c>
      <c r="O325" s="135" t="str">
        <f>INDEX('Master List'!$A$3:$AW$1063,MATCH('Print List'!$A325,Statement_No,0),MATCH('Print List'!O$2,'Master List'!$A$2:$AW$2,0))</f>
        <v>North Delta Water Agency</v>
      </c>
      <c r="P325" s="135" t="str">
        <f>INDEX('Master List'!$A$3:$AW$1063,MATCH('Print List'!$A325,Statement_No,0),MATCH('Print List'!P$2,'Master List'!$A$2:$AW$2,0))</f>
        <v>R4</v>
      </c>
      <c r="Q325" s="135" t="str">
        <f>INDEX('Master List'!$A$3:$AW$1063,MATCH('Print List'!$A325,Statement_No,0),MATCH('Print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25" s="135" t="str">
        <f>INDEX('Master List'!$A$3:$AW$1063,MATCH('Print List'!$A325,Statement_No,0),MATCH('Print List'!R$2,'Master List'!$A$2:$AW$2,0))</f>
        <v>P4</v>
      </c>
      <c r="S325" s="135" t="str">
        <f>INDEX('Master List'!$A$3:$AW$1063,MATCH('Print List'!$A325,Statement_No,0),MATCH('Print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25" s="135" t="str">
        <f>INDEX('Master List'!$A$3:$AW$1063,MATCH('Print List'!$A325,Statement_No,0),MATCH('Print List'!T$2,'Master List'!$A$2:$AW$2,0))</f>
        <v>R4</v>
      </c>
      <c r="U325" s="135" t="str">
        <f>INDEX('Master List'!$A$3:$AW$1063,MATCH('Print List'!$A325,Statement_No,0),MATCH('Print List'!U$2,'Master List'!$A$2:$AW$2,0))</f>
        <v>P4</v>
      </c>
    </row>
    <row r="326" spans="1:21" s="16" customFormat="1" ht="75" x14ac:dyDescent="0.25">
      <c r="A326" s="136" t="s">
        <v>1615</v>
      </c>
      <c r="B326" s="135" t="str">
        <f>INDEX('Master List'!$A$3:$AW$1063,MATCH('Print List'!$A326,Statement_No,0),MATCH('Print List'!B$2,'Master List'!$A$2:$AW$2,0))</f>
        <v>BRADFORD HELLWIG</v>
      </c>
      <c r="C326" s="135" t="str">
        <f>INDEX('Master List'!$A$3:$AW$1063,MATCH('Print List'!$A326,Statement_No,0),MATCH('Print List'!C$2,'Master List'!$A$2:$AW$2,0))</f>
        <v>Y</v>
      </c>
      <c r="D326" s="135">
        <f>INDEX('Master List'!$A$3:$AW$1063,MATCH('Print List'!$A326,Statement_No,0),MATCH('Print List'!D$2,'Master List'!$A$2:$AW$2,0))</f>
        <v>296.11333333333334</v>
      </c>
      <c r="E326" s="135">
        <f>INDEX('Master List'!$A$3:$AW$1063,MATCH('Print List'!$A326,Statement_No,0),MATCH('Print List'!E$2,'Master List'!$A$2:$AW$2,0))</f>
        <v>310.27999999999997</v>
      </c>
      <c r="F326" s="135" t="str">
        <f>INDEX('Master List'!$A$3:$AW$1063,MATCH('Print List'!$A326,Statement_No,0),MATCH('Print List'!F$2,'Master List'!$A$2:$AW$2,0))</f>
        <v>Yes</v>
      </c>
      <c r="G326" s="135" t="str">
        <f>INDEX('Master List'!$A$3:$AW$1063,MATCH('Print List'!$A326,Statement_No,0),MATCH('Print List'!G$2,'Master List'!$A$2:$AW$2,0))</f>
        <v>Fourteen Mile Slough</v>
      </c>
      <c r="H326" s="135" t="str">
        <f>INDEX('Master List'!$A$3:$AW$1063,MATCH('Print List'!$A326,Statement_No,0),MATCH('Print List'!H$2,'Master List'!$A$2:$AW$2,0))</f>
        <v>San Joaquin</v>
      </c>
      <c r="I326" s="135" t="str">
        <f>INDEX('Master List'!$A$3:$AW$1063,MATCH('Print List'!$A326,Statement_No,0),MATCH('Print List'!I$2,'Master List'!$A$2:$AW$2,0))</f>
        <v>R3</v>
      </c>
      <c r="J326" s="135" t="str">
        <f>INDEX('Master List'!$A$3:$AW$1063,MATCH('Print List'!$A326,Statement_No,0),MATCH('Print List'!J$2,'Master List'!$A$2:$AW$2,0))</f>
        <v>The POD is owned by the claimant. Place of use is adjacent to the same watercourse as the POD. Additionally, the place of use is enclosed entirely within CA Patent 2245, which was riparian with respect to 14 mile Slough.</v>
      </c>
      <c r="K326" s="135" t="str">
        <f>INDEX('Master List'!$A$3:$AW$1063,MATCH('Print List'!$A326,Statement_No,0),MATCH('Print List'!K$2,'Master List'!$A$2:$AW$2,0))</f>
        <v>Yes</v>
      </c>
      <c r="L326" s="135" t="str">
        <f>INDEX('Master List'!$A$3:$AW$1063,MATCH('Print List'!$A326,Statement_No,0),MATCH('Print List'!L$2,'Master List'!$A$2:$AW$2,0))</f>
        <v>N/A</v>
      </c>
      <c r="M326" s="135" t="str">
        <f>INDEX('Master List'!$A$3:$AW$1063,MATCH('Print List'!$A326,Statement_No,0),MATCH('Print List'!M$2,'Master List'!$A$2:$AW$2,0))</f>
        <v>P1</v>
      </c>
      <c r="N326" s="135" t="str">
        <f>INDEX('Master List'!$A$3:$AW$1063,MATCH('Print List'!$A326,Statement_No,0),MATCH('Print List'!N$2,'Master List'!$A$2:$AW$2,0))</f>
        <v>More information needed</v>
      </c>
      <c r="O326" s="135">
        <f>INDEX('Master List'!$A$3:$AW$1063,MATCH('Print List'!$A326,Statement_No,0),MATCH('Print List'!O$2,'Master List'!$A$2:$AW$2,0))</f>
        <v>0</v>
      </c>
      <c r="P326" s="135">
        <f>INDEX('Master List'!$A$3:$AW$1063,MATCH('Print List'!$A326,Statement_No,0),MATCH('Print List'!P$2,'Master List'!$A$2:$AW$2,0))</f>
        <v>0</v>
      </c>
      <c r="Q326" s="135">
        <f>INDEX('Master List'!$A$3:$AW$1063,MATCH('Print List'!$A326,Statement_No,0),MATCH('Print List'!Q$2,'Master List'!$A$2:$AW$2,0))</f>
        <v>0</v>
      </c>
      <c r="R326" s="135">
        <f>INDEX('Master List'!$A$3:$AW$1063,MATCH('Print List'!$A326,Statement_No,0),MATCH('Print List'!R$2,'Master List'!$A$2:$AW$2,0))</f>
        <v>0</v>
      </c>
      <c r="S326" s="135">
        <f>INDEX('Master List'!$A$3:$AW$1063,MATCH('Print List'!$A326,Statement_No,0),MATCH('Print List'!S$2,'Master List'!$A$2:$AW$2,0))</f>
        <v>0</v>
      </c>
      <c r="T326" s="135" t="str">
        <f>INDEX('Master List'!$A$3:$AW$1063,MATCH('Print List'!$A326,Statement_No,0),MATCH('Print List'!T$2,'Master List'!$A$2:$AW$2,0))</f>
        <v>R3</v>
      </c>
      <c r="U326" s="135" t="str">
        <f>INDEX('Master List'!$A$3:$AW$1063,MATCH('Print List'!$A326,Statement_No,0),MATCH('Print List'!U$2,'Master List'!$A$2:$AW$2,0))</f>
        <v>P1</v>
      </c>
    </row>
    <row r="327" spans="1:21" s="16" customFormat="1" ht="255" x14ac:dyDescent="0.25">
      <c r="A327" s="135" t="s">
        <v>1616</v>
      </c>
      <c r="B327" s="135" t="str">
        <f>INDEX('Master List'!$A$3:$AW$1063,MATCH('Print List'!$A327,Statement_No,0),MATCH('Print List'!B$2,'Master List'!$A$2:$AW$2,0))</f>
        <v>JUDITH BALCAO</v>
      </c>
      <c r="C327" s="135" t="str">
        <f>INDEX('Master List'!$A$3:$AW$1063,MATCH('Print List'!$A327,Statement_No,0),MATCH('Print List'!C$2,'Master List'!$A$2:$AW$2,0))</f>
        <v>Y</v>
      </c>
      <c r="D327" s="135">
        <f>INDEX('Master List'!$A$3:$AW$1063,MATCH('Print List'!$A327,Statement_No,0),MATCH('Print List'!D$2,'Master List'!$A$2:$AW$2,0))</f>
        <v>294.10000000000002</v>
      </c>
      <c r="E327" s="135" t="str">
        <f>INDEX('Master List'!$A$3:$AW$1063,MATCH('Print List'!$A327,Statement_No,0),MATCH('Print List'!E$2,'Master List'!$A$2:$AW$2,0))</f>
        <v>-</v>
      </c>
      <c r="F327" s="135" t="str">
        <f>INDEX('Master List'!$A$3:$AW$1063,MATCH('Print List'!$A327,Statement_No,0),MATCH('Print List'!F$2,'Master List'!$A$2:$AW$2,0))</f>
        <v>Yes</v>
      </c>
      <c r="G327" s="135" t="str">
        <f>INDEX('Master List'!$A$3:$AW$1063,MATCH('Print List'!$A327,Statement_No,0),MATCH('Print List'!G$2,'Master List'!$A$2:$AW$2,0))</f>
        <v>MIDDLE RIVER</v>
      </c>
      <c r="H327" s="135" t="str">
        <f>INDEX('Master List'!$A$3:$AW$1063,MATCH('Print List'!$A327,Statement_No,0),MATCH('Print List'!H$2,'Master List'!$A$2:$AW$2,0))</f>
        <v>San Joaquin</v>
      </c>
      <c r="I327" s="135" t="str">
        <f>INDEX('Master List'!$A$3:$AW$1063,MATCH('Print List'!$A327,Statement_No,0),MATCH('Print List'!I$2,'Master List'!$A$2:$AW$2,0))</f>
        <v>R3</v>
      </c>
      <c r="J327" s="135" t="str">
        <f>INDEX('Master List'!$A$3:$AW$1063,MATCH('Print List'!$A327,Statement_No,0),MATCH('Print List'!J$2,'Master List'!$A$2:$AW$2,0))</f>
        <v>See Contract And Other Rights. INACTIVE STATEMENT
Part of WIC</v>
      </c>
      <c r="K327" s="135" t="str">
        <f>INDEX('Master List'!$A$3:$AW$1063,MATCH('Print List'!$A327,Statement_No,0),MATCH('Print List'!K$2,'Master List'!$A$2:$AW$2,0))</f>
        <v>Yes</v>
      </c>
      <c r="L327" s="135" t="str">
        <f>INDEX('Master List'!$A$3:$AW$1063,MATCH('Print List'!$A327,Statement_No,0),MATCH('Print List'!L$2,'Master List'!$A$2:$AW$2,0))</f>
        <v>N/A</v>
      </c>
      <c r="M327" s="135" t="str">
        <f>INDEX('Master List'!$A$3:$AW$1063,MATCH('Print List'!$A327,Statement_No,0),MATCH('Print List'!M$2,'Master List'!$A$2:$AW$2,0))</f>
        <v>P3</v>
      </c>
      <c r="N327" s="135" t="str">
        <f>INDEX('Master List'!$A$3:$AW$1063,MATCH('Print List'!$A327,Statement_No,0),MATCH('Print List'!N$2,'Master List'!$A$2:$AW$2,0))</f>
        <v>POD and POU are located within WIC boundary which is considered as *4 category</v>
      </c>
      <c r="O327" s="135" t="str">
        <f>INDEX('Master List'!$A$3:$AW$1063,MATCH('Print List'!$A327,Statement_No,0),MATCH('Print List'!O$2,'Master List'!$A$2:$AW$2,0))</f>
        <v>Woods Irrigation Company</v>
      </c>
      <c r="P327" s="135" t="str">
        <f>INDEX('Master List'!$A$3:$AW$1063,MATCH('Print List'!$A327,Statement_No,0),MATCH('Print List'!P$2,'Master List'!$A$2:$AW$2,0))</f>
        <v>R4</v>
      </c>
      <c r="Q327" s="135" t="str">
        <f>INDEX('Master List'!$A$3:$AW$1063,MATCH('Print List'!$A327,Statement_No,0),MATCH('Print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327" s="135" t="str">
        <f>INDEX('Master List'!$A$3:$AW$1063,MATCH('Print List'!$A327,Statement_No,0),MATCH('Print List'!R$2,'Master List'!$A$2:$AW$2,0))</f>
        <v>P4</v>
      </c>
      <c r="S327" s="135" t="str">
        <f>INDEX('Master List'!$A$3:$AW$1063,MATCH('Print List'!$A327,Statement_No,0),MATCH('Print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327" s="135" t="str">
        <f>INDEX('Master List'!$A$3:$AW$1063,MATCH('Print List'!$A327,Statement_No,0),MATCH('Print List'!T$2,'Master List'!$A$2:$AW$2,0))</f>
        <v>R4</v>
      </c>
      <c r="U327" s="135" t="str">
        <f>INDEX('Master List'!$A$3:$AW$1063,MATCH('Print List'!$A327,Statement_No,0),MATCH('Print List'!U$2,'Master List'!$A$2:$AW$2,0))</f>
        <v>P4</v>
      </c>
    </row>
    <row r="328" spans="1:21" s="16" customFormat="1" ht="165" x14ac:dyDescent="0.25">
      <c r="A328" s="135" t="s">
        <v>1623</v>
      </c>
      <c r="B328" s="135" t="str">
        <f>INDEX('Master List'!$A$3:$AW$1063,MATCH('Print List'!$A328,Statement_No,0),MATCH('Print List'!B$2,'Master List'!$A$2:$AW$2,0))</f>
        <v>ROBERT J GALLO</v>
      </c>
      <c r="C328" s="135" t="str">
        <f>INDEX('Master List'!$A$3:$AW$1063,MATCH('Print List'!$A328,Statement_No,0),MATCH('Print List'!C$2,'Master List'!$A$2:$AW$2,0))</f>
        <v>Y</v>
      </c>
      <c r="D328" s="135">
        <f>INDEX('Master List'!$A$3:$AW$1063,MATCH('Print List'!$A328,Statement_No,0),MATCH('Print List'!D$2,'Master List'!$A$2:$AW$2,0))</f>
        <v>834.81333333333328</v>
      </c>
      <c r="E328" s="135">
        <f>INDEX('Master List'!$A$3:$AW$1063,MATCH('Print List'!$A328,Statement_No,0),MATCH('Print List'!E$2,'Master List'!$A$2:$AW$2,0))</f>
        <v>235.77</v>
      </c>
      <c r="F328" s="135" t="str">
        <f>INDEX('Master List'!$A$3:$AW$1063,MATCH('Print List'!$A328,Statement_No,0),MATCH('Print List'!F$2,'Master List'!$A$2:$AW$2,0))</f>
        <v>Yes</v>
      </c>
      <c r="G328" s="135" t="str">
        <f>INDEX('Master List'!$A$3:$AW$1063,MATCH('Print List'!$A328,Statement_No,0),MATCH('Print List'!G$2,'Master List'!$A$2:$AW$2,0))</f>
        <v>Whiskey Slough</v>
      </c>
      <c r="H328" s="135" t="str">
        <f>INDEX('Master List'!$A$3:$AW$1063,MATCH('Print List'!$A328,Statement_No,0),MATCH('Print List'!H$2,'Master List'!$A$2:$AW$2,0))</f>
        <v>San Joaquin</v>
      </c>
      <c r="I328" s="135" t="str">
        <f>INDEX('Master List'!$A$3:$AW$1063,MATCH('Print List'!$A328,Statement_No,0),MATCH('Print List'!I$2,'Master List'!$A$2:$AW$2,0))</f>
        <v>R2</v>
      </c>
      <c r="J328" s="135" t="str">
        <f>INDEX('Master List'!$A$3:$AW$1063,MATCH('Print List'!$A328,Statement_No,0),MATCH('Print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28" s="135" t="str">
        <f>INDEX('Master List'!$A$3:$AW$1063,MATCH('Print List'!$A328,Statement_No,0),MATCH('Print List'!K$2,'Master List'!$A$2:$AW$2,0))</f>
        <v>No</v>
      </c>
      <c r="L328" s="135" t="str">
        <f>INDEX('Master List'!$A$3:$AW$1063,MATCH('Print List'!$A328,Statement_No,0),MATCH('Print List'!L$2,'Master List'!$A$2:$AW$2,0))</f>
        <v>N/A</v>
      </c>
      <c r="M328" s="135" t="str">
        <f>INDEX('Master List'!$A$3:$AW$1063,MATCH('Print List'!$A328,Statement_No,0),MATCH('Print List'!M$2,'Master List'!$A$2:$AW$2,0))</f>
        <v>N/A</v>
      </c>
      <c r="N328" s="135" t="str">
        <f>INDEX('Master List'!$A$3:$AW$1063,MATCH('Print List'!$A328,Statement_No,0),MATCH('Print List'!N$2,'Master List'!$A$2:$AW$2,0))</f>
        <v>N/A</v>
      </c>
      <c r="O328" s="135">
        <f>INDEX('Master List'!$A$3:$AW$1063,MATCH('Print List'!$A328,Statement_No,0),MATCH('Print List'!O$2,'Master List'!$A$2:$AW$2,0))</f>
        <v>0</v>
      </c>
      <c r="P328" s="135">
        <f>INDEX('Master List'!$A$3:$AW$1063,MATCH('Print List'!$A328,Statement_No,0),MATCH('Print List'!P$2,'Master List'!$A$2:$AW$2,0))</f>
        <v>0</v>
      </c>
      <c r="Q328" s="135">
        <f>INDEX('Master List'!$A$3:$AW$1063,MATCH('Print List'!$A328,Statement_No,0),MATCH('Print List'!Q$2,'Master List'!$A$2:$AW$2,0))</f>
        <v>0</v>
      </c>
      <c r="R328" s="135">
        <f>INDEX('Master List'!$A$3:$AW$1063,MATCH('Print List'!$A328,Statement_No,0),MATCH('Print List'!R$2,'Master List'!$A$2:$AW$2,0))</f>
        <v>0</v>
      </c>
      <c r="S328" s="135">
        <f>INDEX('Master List'!$A$3:$AW$1063,MATCH('Print List'!$A328,Statement_No,0),MATCH('Print List'!S$2,'Master List'!$A$2:$AW$2,0))</f>
        <v>0</v>
      </c>
      <c r="T328" s="135" t="str">
        <f>INDEX('Master List'!$A$3:$AW$1063,MATCH('Print List'!$A328,Statement_No,0),MATCH('Print List'!T$2,'Master List'!$A$2:$AW$2,0))</f>
        <v>R2</v>
      </c>
      <c r="U328" s="135" t="str">
        <f>INDEX('Master List'!$A$3:$AW$1063,MATCH('Print List'!$A328,Statement_No,0),MATCH('Print List'!U$2,'Master List'!$A$2:$AW$2,0))</f>
        <v>N/A</v>
      </c>
    </row>
    <row r="329" spans="1:21" s="16" customFormat="1" ht="240" x14ac:dyDescent="0.25">
      <c r="A329" s="135" t="s">
        <v>1626</v>
      </c>
      <c r="B329" s="135" t="str">
        <f>INDEX('Master List'!$A$3:$AW$1063,MATCH('Print List'!$A329,Statement_No,0),MATCH('Print List'!B$2,'Master List'!$A$2:$AW$2,0))</f>
        <v>LAKE WINCHESTER VINEYARDS</v>
      </c>
      <c r="C329" s="135" t="str">
        <f>INDEX('Master List'!$A$3:$AW$1063,MATCH('Print List'!$A329,Statement_No,0),MATCH('Print List'!C$2,'Master List'!$A$2:$AW$2,0))</f>
        <v>Y</v>
      </c>
      <c r="D329" s="135">
        <f>INDEX('Master List'!$A$3:$AW$1063,MATCH('Print List'!$A329,Statement_No,0),MATCH('Print List'!D$2,'Master List'!$A$2:$AW$2,0))</f>
        <v>481.91</v>
      </c>
      <c r="E329" s="135">
        <f>INDEX('Master List'!$A$3:$AW$1063,MATCH('Print List'!$A329,Statement_No,0),MATCH('Print List'!E$2,'Master List'!$A$2:$AW$2,0))</f>
        <v>0</v>
      </c>
      <c r="F329" s="135" t="str">
        <f>INDEX('Master List'!$A$3:$AW$1063,MATCH('Print List'!$A329,Statement_No,0),MATCH('Print List'!F$2,'Master List'!$A$2:$AW$2,0))</f>
        <v>Yes</v>
      </c>
      <c r="G329" s="135" t="str">
        <f>INDEX('Master List'!$A$3:$AW$1063,MATCH('Print List'!$A329,Statement_No,0),MATCH('Print List'!G$2,'Master List'!$A$2:$AW$2,0))</f>
        <v>Winchester Lake</v>
      </c>
      <c r="H329" s="135" t="str">
        <f>INDEX('Master List'!$A$3:$AW$1063,MATCH('Print List'!$A329,Statement_No,0),MATCH('Print List'!H$2,'Master List'!$A$2:$AW$2,0))</f>
        <v>Yolo</v>
      </c>
      <c r="I329" s="135" t="str">
        <f>INDEX('Master List'!$A$3:$AW$1063,MATCH('Print List'!$A329,Statement_No,0),MATCH('Print List'!I$2,'Master List'!$A$2:$AW$2,0))</f>
        <v>R3</v>
      </c>
      <c r="J329" s="135">
        <f>INDEX('Master List'!$A$3:$AW$1063,MATCH('Print List'!$A329,Statement_No,0),MATCH('Print List'!J$2,'Master List'!$A$2:$AW$2,0))</f>
        <v>0</v>
      </c>
      <c r="K329" s="135" t="str">
        <f>INDEX('Master List'!$A$3:$AW$1063,MATCH('Print List'!$A329,Statement_No,0),MATCH('Print List'!K$2,'Master List'!$A$2:$AW$2,0))</f>
        <v>Yes</v>
      </c>
      <c r="L329" s="135" t="str">
        <f>INDEX('Master List'!$A$3:$AW$1063,MATCH('Print List'!$A329,Statement_No,0),MATCH('Print List'!L$2,'Master List'!$A$2:$AW$2,0))</f>
        <v>N/A</v>
      </c>
      <c r="M329" s="135" t="str">
        <f>INDEX('Master List'!$A$3:$AW$1063,MATCH('Print List'!$A329,Statement_No,0),MATCH('Print List'!M$2,'Master List'!$A$2:$AW$2,0))</f>
        <v>P1</v>
      </c>
      <c r="N329" s="135" t="str">
        <f>INDEX('Master List'!$A$3:$AW$1063,MATCH('Print List'!$A329,Statement_No,0),MATCH('Print List'!N$2,'Master List'!$A$2:$AW$2,0))</f>
        <v>No supporting document for Pre-1914 right was submitted. Need more info.</v>
      </c>
      <c r="O329" s="135" t="str">
        <f>INDEX('Master List'!$A$3:$AW$1063,MATCH('Print List'!$A329,Statement_No,0),MATCH('Print List'!O$2,'Master List'!$A$2:$AW$2,0))</f>
        <v>North Delta Water Agency</v>
      </c>
      <c r="P329" s="135" t="str">
        <f>INDEX('Master List'!$A$3:$AW$1063,MATCH('Print List'!$A329,Statement_No,0),MATCH('Print List'!P$2,'Master List'!$A$2:$AW$2,0))</f>
        <v>R4</v>
      </c>
      <c r="Q329" s="135" t="str">
        <f>INDEX('Master List'!$A$3:$AW$1063,MATCH('Print List'!$A329,Statement_No,0),MATCH('Print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29" s="135" t="str">
        <f>INDEX('Master List'!$A$3:$AW$1063,MATCH('Print List'!$A329,Statement_No,0),MATCH('Print List'!R$2,'Master List'!$A$2:$AW$2,0))</f>
        <v>P4</v>
      </c>
      <c r="S329" s="135" t="str">
        <f>INDEX('Master List'!$A$3:$AW$1063,MATCH('Print List'!$A329,Statement_No,0),MATCH('Print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29" s="135" t="str">
        <f>INDEX('Master List'!$A$3:$AW$1063,MATCH('Print List'!$A329,Statement_No,0),MATCH('Print List'!T$2,'Master List'!$A$2:$AW$2,0))</f>
        <v>R4</v>
      </c>
      <c r="U329" s="135" t="str">
        <f>INDEX('Master List'!$A$3:$AW$1063,MATCH('Print List'!$A329,Statement_No,0),MATCH('Print List'!U$2,'Master List'!$A$2:$AW$2,0))</f>
        <v>P4</v>
      </c>
    </row>
    <row r="330" spans="1:21" s="16" customFormat="1" ht="30" x14ac:dyDescent="0.25">
      <c r="A330" s="135" t="s">
        <v>1633</v>
      </c>
      <c r="B330" s="135" t="str">
        <f>INDEX('Master List'!$A$3:$AW$1063,MATCH('Print List'!$A330,Statement_No,0),MATCH('Print List'!B$2,'Master List'!$A$2:$AW$2,0))</f>
        <v>VITAL FARMLAND LP</v>
      </c>
      <c r="C330" s="135" t="str">
        <f>INDEX('Master List'!$A$3:$AW$1063,MATCH('Print List'!$A330,Statement_No,0),MATCH('Print List'!C$2,'Master List'!$A$2:$AW$2,0))</f>
        <v>Y</v>
      </c>
      <c r="D330" s="135">
        <f>INDEX('Master List'!$A$3:$AW$1063,MATCH('Print List'!$A330,Statement_No,0),MATCH('Print List'!D$2,'Master List'!$A$2:$AW$2,0))</f>
        <v>289.28333333333336</v>
      </c>
      <c r="E330" s="135">
        <f>INDEX('Master List'!$A$3:$AW$1063,MATCH('Print List'!$A330,Statement_No,0),MATCH('Print List'!E$2,'Master List'!$A$2:$AW$2,0))</f>
        <v>504.05</v>
      </c>
      <c r="F330" s="135" t="str">
        <f>INDEX('Master List'!$A$3:$AW$1063,MATCH('Print List'!$A330,Statement_No,0),MATCH('Print List'!F$2,'Master List'!$A$2:$AW$2,0))</f>
        <v>Yes</v>
      </c>
      <c r="G330" s="135" t="str">
        <f>INDEX('Master List'!$A$3:$AW$1063,MATCH('Print List'!$A330,Statement_No,0),MATCH('Print List'!G$2,'Master List'!$A$2:$AW$2,0))</f>
        <v>Old River</v>
      </c>
      <c r="H330" s="135" t="str">
        <f>INDEX('Master List'!$A$3:$AW$1063,MATCH('Print List'!$A330,Statement_No,0),MATCH('Print List'!H$2,'Master List'!$A$2:$AW$2,0))</f>
        <v>Contra Costa</v>
      </c>
      <c r="I330" s="135" t="str">
        <f>INDEX('Master List'!$A$3:$AW$1063,MATCH('Print List'!$A330,Statement_No,0),MATCH('Print List'!I$2,'Master List'!$A$2:$AW$2,0))</f>
        <v>R3</v>
      </c>
      <c r="J330" s="135" t="str">
        <f>INDEX('Master List'!$A$3:$AW$1063,MATCH('Print List'!$A330,Statement_No,0),MATCH('Print List'!J$2,'Master List'!$A$2:$AW$2,0))</f>
        <v>POU/Patent are on Riparian lands</v>
      </c>
      <c r="K330" s="135" t="str">
        <f>INDEX('Master List'!$A$3:$AW$1063,MATCH('Print List'!$A330,Statement_No,0),MATCH('Print List'!K$2,'Master List'!$A$2:$AW$2,0))</f>
        <v>Yes</v>
      </c>
      <c r="L330" s="135" t="str">
        <f>INDEX('Master List'!$A$3:$AW$1063,MATCH('Print List'!$A330,Statement_No,0),MATCH('Print List'!L$2,'Master List'!$A$2:$AW$2,0))</f>
        <v>N/A</v>
      </c>
      <c r="M330" s="135" t="str">
        <f>INDEX('Master List'!$A$3:$AW$1063,MATCH('Print List'!$A330,Statement_No,0),MATCH('Print List'!M$2,'Master List'!$A$2:$AW$2,0))</f>
        <v>P1</v>
      </c>
      <c r="N330" s="135" t="str">
        <f>INDEX('Master List'!$A$3:$AW$1063,MATCH('Print List'!$A330,Statement_No,0),MATCH('Print List'!N$2,'Master List'!$A$2:$AW$2,0))</f>
        <v>Documentation is needed.</v>
      </c>
      <c r="O330" s="135">
        <f>INDEX('Master List'!$A$3:$AW$1063,MATCH('Print List'!$A330,Statement_No,0),MATCH('Print List'!O$2,'Master List'!$A$2:$AW$2,0))</f>
        <v>0</v>
      </c>
      <c r="P330" s="135">
        <f>INDEX('Master List'!$A$3:$AW$1063,MATCH('Print List'!$A330,Statement_No,0),MATCH('Print List'!P$2,'Master List'!$A$2:$AW$2,0))</f>
        <v>0</v>
      </c>
      <c r="Q330" s="135">
        <f>INDEX('Master List'!$A$3:$AW$1063,MATCH('Print List'!$A330,Statement_No,0),MATCH('Print List'!Q$2,'Master List'!$A$2:$AW$2,0))</f>
        <v>0</v>
      </c>
      <c r="R330" s="135">
        <f>INDEX('Master List'!$A$3:$AW$1063,MATCH('Print List'!$A330,Statement_No,0),MATCH('Print List'!R$2,'Master List'!$A$2:$AW$2,0))</f>
        <v>0</v>
      </c>
      <c r="S330" s="135">
        <f>INDEX('Master List'!$A$3:$AW$1063,MATCH('Print List'!$A330,Statement_No,0),MATCH('Print List'!S$2,'Master List'!$A$2:$AW$2,0))</f>
        <v>0</v>
      </c>
      <c r="T330" s="135" t="str">
        <f>INDEX('Master List'!$A$3:$AW$1063,MATCH('Print List'!$A330,Statement_No,0),MATCH('Print List'!T$2,'Master List'!$A$2:$AW$2,0))</f>
        <v>R3</v>
      </c>
      <c r="U330" s="135" t="str">
        <f>INDEX('Master List'!$A$3:$AW$1063,MATCH('Print List'!$A330,Statement_No,0),MATCH('Print List'!U$2,'Master List'!$A$2:$AW$2,0))</f>
        <v>P1</v>
      </c>
    </row>
    <row r="331" spans="1:21" s="16" customFormat="1" ht="30" x14ac:dyDescent="0.25">
      <c r="A331" s="135" t="s">
        <v>1638</v>
      </c>
      <c r="B331" s="135" t="str">
        <f>INDEX('Master List'!$A$3:$AW$1063,MATCH('Print List'!$A331,Statement_No,0),MATCH('Print List'!B$2,'Master List'!$A$2:$AW$2,0))</f>
        <v>VITAL FARMLAND LP</v>
      </c>
      <c r="C331" s="135" t="str">
        <f>INDEX('Master List'!$A$3:$AW$1063,MATCH('Print List'!$A331,Statement_No,0),MATCH('Print List'!C$2,'Master List'!$A$2:$AW$2,0))</f>
        <v>Y</v>
      </c>
      <c r="D331" s="135">
        <f>INDEX('Master List'!$A$3:$AW$1063,MATCH('Print List'!$A331,Statement_No,0),MATCH('Print List'!D$2,'Master List'!$A$2:$AW$2,0))</f>
        <v>347.8033333333334</v>
      </c>
      <c r="E331" s="135">
        <f>INDEX('Master List'!$A$3:$AW$1063,MATCH('Print List'!$A331,Statement_No,0),MATCH('Print List'!E$2,'Master List'!$A$2:$AW$2,0))</f>
        <v>658.51</v>
      </c>
      <c r="F331" s="135" t="str">
        <f>INDEX('Master List'!$A$3:$AW$1063,MATCH('Print List'!$A331,Statement_No,0),MATCH('Print List'!F$2,'Master List'!$A$2:$AW$2,0))</f>
        <v>Yes</v>
      </c>
      <c r="G331" s="135" t="str">
        <f>INDEX('Master List'!$A$3:$AW$1063,MATCH('Print List'!$A331,Statement_No,0),MATCH('Print List'!G$2,'Master List'!$A$2:$AW$2,0))</f>
        <v>Old River</v>
      </c>
      <c r="H331" s="135" t="str">
        <f>INDEX('Master List'!$A$3:$AW$1063,MATCH('Print List'!$A331,Statement_No,0),MATCH('Print List'!H$2,'Master List'!$A$2:$AW$2,0))</f>
        <v>Contra Costa</v>
      </c>
      <c r="I331" s="135" t="str">
        <f>INDEX('Master List'!$A$3:$AW$1063,MATCH('Print List'!$A331,Statement_No,0),MATCH('Print List'!I$2,'Master List'!$A$2:$AW$2,0))</f>
        <v>R3</v>
      </c>
      <c r="J331" s="135" t="str">
        <f>INDEX('Master List'!$A$3:$AW$1063,MATCH('Print List'!$A331,Statement_No,0),MATCH('Print List'!J$2,'Master List'!$A$2:$AW$2,0))</f>
        <v>POU/Patent are on Riparian lands</v>
      </c>
      <c r="K331" s="135" t="str">
        <f>INDEX('Master List'!$A$3:$AW$1063,MATCH('Print List'!$A331,Statement_No,0),MATCH('Print List'!K$2,'Master List'!$A$2:$AW$2,0))</f>
        <v>Yes</v>
      </c>
      <c r="L331" s="135" t="str">
        <f>INDEX('Master List'!$A$3:$AW$1063,MATCH('Print List'!$A331,Statement_No,0),MATCH('Print List'!L$2,'Master List'!$A$2:$AW$2,0))</f>
        <v>N/A</v>
      </c>
      <c r="M331" s="135" t="str">
        <f>INDEX('Master List'!$A$3:$AW$1063,MATCH('Print List'!$A331,Statement_No,0),MATCH('Print List'!M$2,'Master List'!$A$2:$AW$2,0))</f>
        <v>P1</v>
      </c>
      <c r="N331" s="135" t="str">
        <f>INDEX('Master List'!$A$3:$AW$1063,MATCH('Print List'!$A331,Statement_No,0),MATCH('Print List'!N$2,'Master List'!$A$2:$AW$2,0))</f>
        <v>Documentation is needed.</v>
      </c>
      <c r="O331" s="135">
        <f>INDEX('Master List'!$A$3:$AW$1063,MATCH('Print List'!$A331,Statement_No,0),MATCH('Print List'!O$2,'Master List'!$A$2:$AW$2,0))</f>
        <v>0</v>
      </c>
      <c r="P331" s="135">
        <f>INDEX('Master List'!$A$3:$AW$1063,MATCH('Print List'!$A331,Statement_No,0),MATCH('Print List'!P$2,'Master List'!$A$2:$AW$2,0))</f>
        <v>0</v>
      </c>
      <c r="Q331" s="135">
        <f>INDEX('Master List'!$A$3:$AW$1063,MATCH('Print List'!$A331,Statement_No,0),MATCH('Print List'!Q$2,'Master List'!$A$2:$AW$2,0))</f>
        <v>0</v>
      </c>
      <c r="R331" s="135">
        <f>INDEX('Master List'!$A$3:$AW$1063,MATCH('Print List'!$A331,Statement_No,0),MATCH('Print List'!R$2,'Master List'!$A$2:$AW$2,0))</f>
        <v>0</v>
      </c>
      <c r="S331" s="135">
        <f>INDEX('Master List'!$A$3:$AW$1063,MATCH('Print List'!$A331,Statement_No,0),MATCH('Print List'!S$2,'Master List'!$A$2:$AW$2,0))</f>
        <v>0</v>
      </c>
      <c r="T331" s="135" t="str">
        <f>INDEX('Master List'!$A$3:$AW$1063,MATCH('Print List'!$A331,Statement_No,0),MATCH('Print List'!T$2,'Master List'!$A$2:$AW$2,0))</f>
        <v>R3</v>
      </c>
      <c r="U331" s="135" t="str">
        <f>INDEX('Master List'!$A$3:$AW$1063,MATCH('Print List'!$A331,Statement_No,0),MATCH('Print List'!U$2,'Master List'!$A$2:$AW$2,0))</f>
        <v>P1</v>
      </c>
    </row>
    <row r="332" spans="1:21" s="16" customFormat="1" ht="240" x14ac:dyDescent="0.25">
      <c r="A332" s="136" t="s">
        <v>1641</v>
      </c>
      <c r="B332" s="135" t="str">
        <f>INDEX('Master List'!$A$3:$AW$1063,MATCH('Print List'!$A332,Statement_No,0),MATCH('Print List'!B$2,'Master List'!$A$2:$AW$2,0))</f>
        <v>HERINGER HOLLAND LAND &amp; FARMING CO.</v>
      </c>
      <c r="C332" s="135" t="str">
        <f>INDEX('Master List'!$A$3:$AW$1063,MATCH('Print List'!$A332,Statement_No,0),MATCH('Print List'!C$2,'Master List'!$A$2:$AW$2,0))</f>
        <v>Y</v>
      </c>
      <c r="D332" s="135">
        <f>INDEX('Master List'!$A$3:$AW$1063,MATCH('Print List'!$A332,Statement_No,0),MATCH('Print List'!D$2,'Master List'!$A$2:$AW$2,0))</f>
        <v>492.80666666666662</v>
      </c>
      <c r="E332" s="135">
        <f>INDEX('Master List'!$A$3:$AW$1063,MATCH('Print List'!$A332,Statement_No,0),MATCH('Print List'!E$2,'Master List'!$A$2:$AW$2,0))</f>
        <v>0</v>
      </c>
      <c r="F332" s="135" t="str">
        <f>INDEX('Master List'!$A$3:$AW$1063,MATCH('Print List'!$A332,Statement_No,0),MATCH('Print List'!F$2,'Master List'!$A$2:$AW$2,0))</f>
        <v>Yes</v>
      </c>
      <c r="G332" s="135" t="str">
        <f>INDEX('Master List'!$A$3:$AW$1063,MATCH('Print List'!$A332,Statement_No,0),MATCH('Print List'!G$2,'Master List'!$A$2:$AW$2,0))</f>
        <v>Elk Slough</v>
      </c>
      <c r="H332" s="135" t="str">
        <f>INDEX('Master List'!$A$3:$AW$1063,MATCH('Print List'!$A332,Statement_No,0),MATCH('Print List'!H$2,'Master List'!$A$2:$AW$2,0))</f>
        <v>Yolo</v>
      </c>
      <c r="I332" s="135" t="str">
        <f>INDEX('Master List'!$A$3:$AW$1063,MATCH('Print List'!$A332,Statement_No,0),MATCH('Print List'!I$2,'Master List'!$A$2:$AW$2,0))</f>
        <v>R3</v>
      </c>
      <c r="J332" s="135" t="str">
        <f>INDEX('Master List'!$A$3:$AW$1063,MATCH('Print List'!$A332,Statement_No,0),MATCH('Print List'!J$2,'Master List'!$A$2:$AW$2,0))</f>
        <v>POU and POD are in the same watershed. POU is entirely covered by riparian patents and there are no property separations</v>
      </c>
      <c r="K332" s="135" t="str">
        <f>INDEX('Master List'!$A$3:$AW$1063,MATCH('Print List'!$A332,Statement_No,0),MATCH('Print List'!K$2,'Master List'!$A$2:$AW$2,0))</f>
        <v>Yes</v>
      </c>
      <c r="L332" s="135" t="str">
        <f>INDEX('Master List'!$A$3:$AW$1063,MATCH('Print List'!$A332,Statement_No,0),MATCH('Print List'!L$2,'Master List'!$A$2:$AW$2,0))</f>
        <v>N/A</v>
      </c>
      <c r="M332" s="135" t="str">
        <f>INDEX('Master List'!$A$3:$AW$1063,MATCH('Print List'!$A332,Statement_No,0),MATCH('Print List'!M$2,'Master List'!$A$2:$AW$2,0))</f>
        <v>P1</v>
      </c>
      <c r="N332" s="135" t="str">
        <f>INDEX('Master List'!$A$3:$AW$1063,MATCH('Print List'!$A332,Statement_No,0),MATCH('Print List'!N$2,'Master List'!$A$2:$AW$2,0))</f>
        <v>No supporting document for Pre-1914 right was submitted. Need more info.</v>
      </c>
      <c r="O332" s="135" t="str">
        <f>INDEX('Master List'!$A$3:$AW$1063,MATCH('Print List'!$A332,Statement_No,0),MATCH('Print List'!O$2,'Master List'!$A$2:$AW$2,0))</f>
        <v>North Delta Water Agency</v>
      </c>
      <c r="P332" s="135" t="str">
        <f>INDEX('Master List'!$A$3:$AW$1063,MATCH('Print List'!$A332,Statement_No,0),MATCH('Print List'!P$2,'Master List'!$A$2:$AW$2,0))</f>
        <v>R4</v>
      </c>
      <c r="Q332" s="135" t="str">
        <f>INDEX('Master List'!$A$3:$AW$1063,MATCH('Print List'!$A332,Statement_No,0),MATCH('Print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32" s="135" t="str">
        <f>INDEX('Master List'!$A$3:$AW$1063,MATCH('Print List'!$A332,Statement_No,0),MATCH('Print List'!R$2,'Master List'!$A$2:$AW$2,0))</f>
        <v>P4</v>
      </c>
      <c r="S332" s="135" t="str">
        <f>INDEX('Master List'!$A$3:$AW$1063,MATCH('Print List'!$A332,Statement_No,0),MATCH('Print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32" s="135" t="str">
        <f>INDEX('Master List'!$A$3:$AW$1063,MATCH('Print List'!$A332,Statement_No,0),MATCH('Print List'!T$2,'Master List'!$A$2:$AW$2,0))</f>
        <v>R4</v>
      </c>
      <c r="U332" s="135" t="str">
        <f>INDEX('Master List'!$A$3:$AW$1063,MATCH('Print List'!$A332,Statement_No,0),MATCH('Print List'!U$2,'Master List'!$A$2:$AW$2,0))</f>
        <v>P4</v>
      </c>
    </row>
    <row r="333" spans="1:21" s="16" customFormat="1" ht="150" x14ac:dyDescent="0.25">
      <c r="A333" s="135" t="s">
        <v>1649</v>
      </c>
      <c r="B333" s="135" t="str">
        <f>INDEX('Master List'!$A$3:$AW$1063,MATCH('Print List'!$A333,Statement_No,0),MATCH('Print List'!B$2,'Master List'!$A$2:$AW$2,0))</f>
        <v>DOHRMANN FAMILY LLC</v>
      </c>
      <c r="C333" s="135" t="str">
        <f>INDEX('Master List'!$A$3:$AW$1063,MATCH('Print List'!$A333,Statement_No,0),MATCH('Print List'!C$2,'Master List'!$A$2:$AW$2,0))</f>
        <v>Y</v>
      </c>
      <c r="D333" s="135">
        <f>INDEX('Master List'!$A$3:$AW$1063,MATCH('Print List'!$A333,Statement_No,0),MATCH('Print List'!D$2,'Master List'!$A$2:$AW$2,0))</f>
        <v>982.47666666666669</v>
      </c>
      <c r="E333" s="135">
        <f>INDEX('Master List'!$A$3:$AW$1063,MATCH('Print List'!$A333,Statement_No,0),MATCH('Print List'!E$2,'Master List'!$A$2:$AW$2,0))</f>
        <v>150.13</v>
      </c>
      <c r="F333" s="135" t="str">
        <f>INDEX('Master List'!$A$3:$AW$1063,MATCH('Print List'!$A333,Statement_No,0),MATCH('Print List'!F$2,'Master List'!$A$2:$AW$2,0))</f>
        <v>Yes</v>
      </c>
      <c r="G333" s="135" t="str">
        <f>INDEX('Master List'!$A$3:$AW$1063,MATCH('Print List'!$A333,Statement_No,0),MATCH('Print List'!G$2,'Master List'!$A$2:$AW$2,0))</f>
        <v>Whiskey Slough</v>
      </c>
      <c r="H333" s="135" t="str">
        <f>INDEX('Master List'!$A$3:$AW$1063,MATCH('Print List'!$A333,Statement_No,0),MATCH('Print List'!H$2,'Master List'!$A$2:$AW$2,0))</f>
        <v>San Joaquin</v>
      </c>
      <c r="I333" s="135" t="str">
        <f>INDEX('Master List'!$A$3:$AW$1063,MATCH('Print List'!$A333,Statement_No,0),MATCH('Print List'!I$2,'Master List'!$A$2:$AW$2,0))</f>
        <v>R1</v>
      </c>
      <c r="J333" s="135" t="str">
        <f>INDEX('Master List'!$A$3:$AW$1063,MATCH('Print List'!$A333,Statement_No,0),MATCH('Print List'!J$2,'Master List'!$A$2:$AW$2,0))</f>
        <v>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33" s="135" t="str">
        <f>INDEX('Master List'!$A$3:$AW$1063,MATCH('Print List'!$A333,Statement_No,0),MATCH('Print List'!K$2,'Master List'!$A$2:$AW$2,0))</f>
        <v>Yes</v>
      </c>
      <c r="L333" s="135" t="str">
        <f>INDEX('Master List'!$A$3:$AW$1063,MATCH('Print List'!$A333,Statement_No,0),MATCH('Print List'!L$2,'Master List'!$A$2:$AW$2,0))</f>
        <v>N/A</v>
      </c>
      <c r="M333" s="135" t="str">
        <f>INDEX('Master List'!$A$3:$AW$1063,MATCH('Print List'!$A333,Statement_No,0),MATCH('Print List'!M$2,'Master List'!$A$2:$AW$2,0))</f>
        <v>P1</v>
      </c>
      <c r="N333" s="135" t="str">
        <f>INDEX('Master List'!$A$3:$AW$1063,MATCH('Print List'!$A333,Statement_No,0),MATCH('Print List'!N$2,'Master List'!$A$2:$AW$2,0))</f>
        <v>No documentation given</v>
      </c>
      <c r="O333" s="135">
        <f>INDEX('Master List'!$A$3:$AW$1063,MATCH('Print List'!$A333,Statement_No,0),MATCH('Print List'!O$2,'Master List'!$A$2:$AW$2,0))</f>
        <v>0</v>
      </c>
      <c r="P333" s="135">
        <f>INDEX('Master List'!$A$3:$AW$1063,MATCH('Print List'!$A333,Statement_No,0),MATCH('Print List'!P$2,'Master List'!$A$2:$AW$2,0))</f>
        <v>0</v>
      </c>
      <c r="Q333" s="135">
        <f>INDEX('Master List'!$A$3:$AW$1063,MATCH('Print List'!$A333,Statement_No,0),MATCH('Print List'!Q$2,'Master List'!$A$2:$AW$2,0))</f>
        <v>0</v>
      </c>
      <c r="R333" s="135">
        <f>INDEX('Master List'!$A$3:$AW$1063,MATCH('Print List'!$A333,Statement_No,0),MATCH('Print List'!R$2,'Master List'!$A$2:$AW$2,0))</f>
        <v>0</v>
      </c>
      <c r="S333" s="135">
        <f>INDEX('Master List'!$A$3:$AW$1063,MATCH('Print List'!$A333,Statement_No,0),MATCH('Print List'!S$2,'Master List'!$A$2:$AW$2,0))</f>
        <v>0</v>
      </c>
      <c r="T333" s="135" t="str">
        <f>INDEX('Master List'!$A$3:$AW$1063,MATCH('Print List'!$A333,Statement_No,0),MATCH('Print List'!T$2,'Master List'!$A$2:$AW$2,0))</f>
        <v>R1</v>
      </c>
      <c r="U333" s="135" t="str">
        <f>INDEX('Master List'!$A$3:$AW$1063,MATCH('Print List'!$A333,Statement_No,0),MATCH('Print List'!U$2,'Master List'!$A$2:$AW$2,0))</f>
        <v>P1</v>
      </c>
    </row>
    <row r="334" spans="1:21" s="16" customFormat="1" ht="240" x14ac:dyDescent="0.25">
      <c r="A334" s="135" t="s">
        <v>1652</v>
      </c>
      <c r="B334" s="135" t="str">
        <f>INDEX('Master List'!$A$3:$AW$1063,MATCH('Print List'!$A334,Statement_No,0),MATCH('Print List'!B$2,'Master List'!$A$2:$AW$2,0))</f>
        <v>THE ARCHES LTD</v>
      </c>
      <c r="C334" s="135" t="str">
        <f>INDEX('Master List'!$A$3:$AW$1063,MATCH('Print List'!$A334,Statement_No,0),MATCH('Print List'!C$2,'Master List'!$A$2:$AW$2,0))</f>
        <v>Y</v>
      </c>
      <c r="D334" s="135">
        <f>INDEX('Master List'!$A$3:$AW$1063,MATCH('Print List'!$A334,Statement_No,0),MATCH('Print List'!D$2,'Master List'!$A$2:$AW$2,0))</f>
        <v>448.50625000000002</v>
      </c>
      <c r="E334" s="135">
        <f>INDEX('Master List'!$A$3:$AW$1063,MATCH('Print List'!$A334,Statement_No,0),MATCH('Print List'!E$2,'Master List'!$A$2:$AW$2,0))</f>
        <v>879.49</v>
      </c>
      <c r="F334" s="135" t="str">
        <f>INDEX('Master List'!$A$3:$AW$1063,MATCH('Print List'!$A334,Statement_No,0),MATCH('Print List'!F$2,'Master List'!$A$2:$AW$2,0))</f>
        <v>Yes</v>
      </c>
      <c r="G334" s="135" t="str">
        <f>INDEX('Master List'!$A$3:$AW$1063,MATCH('Print List'!$A334,Statement_No,0),MATCH('Print List'!G$2,'Master List'!$A$2:$AW$2,0))</f>
        <v>Steamboat Slough</v>
      </c>
      <c r="H334" s="135" t="str">
        <f>INDEX('Master List'!$A$3:$AW$1063,MATCH('Print List'!$A334,Statement_No,0),MATCH('Print List'!H$2,'Master List'!$A$2:$AW$2,0))</f>
        <v>Sacramento</v>
      </c>
      <c r="I334" s="135" t="str">
        <f>INDEX('Master List'!$A$3:$AW$1063,MATCH('Print List'!$A334,Statement_No,0),MATCH('Print List'!I$2,'Master List'!$A$2:$AW$2,0))</f>
        <v>R3</v>
      </c>
      <c r="J334" s="135" t="str">
        <f>INDEX('Master List'!$A$3:$AW$1063,MATCH('Print List'!$A334,Statement_No,0),MATCH('Print List'!J$2,'Master List'!$A$2:$AW$2,0))</f>
        <v>POU/APN lies on Riparian Patents.</v>
      </c>
      <c r="K334" s="135" t="str">
        <f>INDEX('Master List'!$A$3:$AW$1063,MATCH('Print List'!$A334,Statement_No,0),MATCH('Print List'!K$2,'Master List'!$A$2:$AW$2,0))</f>
        <v>Yes</v>
      </c>
      <c r="L334" s="135" t="str">
        <f>INDEX('Master List'!$A$3:$AW$1063,MATCH('Print List'!$A334,Statement_No,0),MATCH('Print List'!L$2,'Master List'!$A$2:$AW$2,0))</f>
        <v>N/A</v>
      </c>
      <c r="M334" s="135" t="str">
        <f>INDEX('Master List'!$A$3:$AW$1063,MATCH('Print List'!$A334,Statement_No,0),MATCH('Print List'!M$2,'Master List'!$A$2:$AW$2,0))</f>
        <v>P1</v>
      </c>
      <c r="N334" s="135" t="str">
        <f>INDEX('Master List'!$A$3:$AW$1063,MATCH('Print List'!$A334,Statement_No,0),MATCH('Print List'!N$2,'Master List'!$A$2:$AW$2,0))</f>
        <v>No documentation given</v>
      </c>
      <c r="O334" s="135" t="str">
        <f>INDEX('Master List'!$A$3:$AW$1063,MATCH('Print List'!$A334,Statement_No,0),MATCH('Print List'!O$2,'Master List'!$A$2:$AW$2,0))</f>
        <v>North Delta Water Agency</v>
      </c>
      <c r="P334" s="135" t="str">
        <f>INDEX('Master List'!$A$3:$AW$1063,MATCH('Print List'!$A334,Statement_No,0),MATCH('Print List'!P$2,'Master List'!$A$2:$AW$2,0))</f>
        <v>R4</v>
      </c>
      <c r="Q334" s="135" t="str">
        <f>INDEX('Master List'!$A$3:$AW$1063,MATCH('Print List'!$A334,Statement_No,0),MATCH('Print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34" s="135" t="str">
        <f>INDEX('Master List'!$A$3:$AW$1063,MATCH('Print List'!$A334,Statement_No,0),MATCH('Print List'!R$2,'Master List'!$A$2:$AW$2,0))</f>
        <v>P4</v>
      </c>
      <c r="S334" s="135" t="str">
        <f>INDEX('Master List'!$A$3:$AW$1063,MATCH('Print List'!$A334,Statement_No,0),MATCH('Print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34" s="135" t="str">
        <f>INDEX('Master List'!$A$3:$AW$1063,MATCH('Print List'!$A334,Statement_No,0),MATCH('Print List'!T$2,'Master List'!$A$2:$AW$2,0))</f>
        <v>R4</v>
      </c>
      <c r="U334" s="135" t="str">
        <f>INDEX('Master List'!$A$3:$AW$1063,MATCH('Print List'!$A334,Statement_No,0),MATCH('Print List'!U$2,'Master List'!$A$2:$AW$2,0))</f>
        <v>P4</v>
      </c>
    </row>
    <row r="335" spans="1:21" s="16" customFormat="1" ht="240" x14ac:dyDescent="0.25">
      <c r="A335" s="135" t="s">
        <v>1656</v>
      </c>
      <c r="B335" s="135" t="str">
        <f>INDEX('Master List'!$A$3:$AW$1063,MATCH('Print List'!$A335,Statement_No,0),MATCH('Print List'!B$2,'Master List'!$A$2:$AW$2,0))</f>
        <v>THE ARCHES LTD</v>
      </c>
      <c r="C335" s="135" t="str">
        <f>INDEX('Master List'!$A$3:$AW$1063,MATCH('Print List'!$A335,Statement_No,0),MATCH('Print List'!C$2,'Master List'!$A$2:$AW$2,0))</f>
        <v>Y</v>
      </c>
      <c r="D335" s="135">
        <f>INDEX('Master List'!$A$3:$AW$1063,MATCH('Print List'!$A335,Statement_No,0),MATCH('Print List'!D$2,'Master List'!$A$2:$AW$2,0))</f>
        <v>717.61</v>
      </c>
      <c r="E335" s="135">
        <f>INDEX('Master List'!$A$3:$AW$1063,MATCH('Print List'!$A335,Statement_No,0),MATCH('Print List'!E$2,'Master List'!$A$2:$AW$2,0))</f>
        <v>879.49</v>
      </c>
      <c r="F335" s="135" t="str">
        <f>INDEX('Master List'!$A$3:$AW$1063,MATCH('Print List'!$A335,Statement_No,0),MATCH('Print List'!F$2,'Master List'!$A$2:$AW$2,0))</f>
        <v>Yes</v>
      </c>
      <c r="G335" s="135" t="str">
        <f>INDEX('Master List'!$A$3:$AW$1063,MATCH('Print List'!$A335,Statement_No,0),MATCH('Print List'!G$2,'Master List'!$A$2:$AW$2,0))</f>
        <v>Steamboat Slough</v>
      </c>
      <c r="H335" s="135" t="str">
        <f>INDEX('Master List'!$A$3:$AW$1063,MATCH('Print List'!$A335,Statement_No,0),MATCH('Print List'!H$2,'Master List'!$A$2:$AW$2,0))</f>
        <v>Sacramento</v>
      </c>
      <c r="I335" s="135" t="str">
        <f>INDEX('Master List'!$A$3:$AW$1063,MATCH('Print List'!$A335,Statement_No,0),MATCH('Print List'!I$2,'Master List'!$A$2:$AW$2,0))</f>
        <v>R1</v>
      </c>
      <c r="J335" s="135" t="str">
        <f>INDEX('Master List'!$A$3:$AW$1063,MATCH('Print List'!$A335,Statement_No,0),MATCH('Print List'!J$2,'Master List'!$A$2:$AW$2,0))</f>
        <v>Part of the APNs/POU lie on Non-Riparian Patents.</v>
      </c>
      <c r="K335" s="135" t="str">
        <f>INDEX('Master List'!$A$3:$AW$1063,MATCH('Print List'!$A335,Statement_No,0),MATCH('Print List'!K$2,'Master List'!$A$2:$AW$2,0))</f>
        <v>Yes</v>
      </c>
      <c r="L335" s="135" t="str">
        <f>INDEX('Master List'!$A$3:$AW$1063,MATCH('Print List'!$A335,Statement_No,0),MATCH('Print List'!L$2,'Master List'!$A$2:$AW$2,0))</f>
        <v>N/A</v>
      </c>
      <c r="M335" s="135" t="str">
        <f>INDEX('Master List'!$A$3:$AW$1063,MATCH('Print List'!$A335,Statement_No,0),MATCH('Print List'!M$2,'Master List'!$A$2:$AW$2,0))</f>
        <v>P1</v>
      </c>
      <c r="N335" s="135" t="str">
        <f>INDEX('Master List'!$A$3:$AW$1063,MATCH('Print List'!$A335,Statement_No,0),MATCH('Print List'!N$2,'Master List'!$A$2:$AW$2,0))</f>
        <v>No documentation given</v>
      </c>
      <c r="O335" s="135" t="str">
        <f>INDEX('Master List'!$A$3:$AW$1063,MATCH('Print List'!$A335,Statement_No,0),MATCH('Print List'!O$2,'Master List'!$A$2:$AW$2,0))</f>
        <v>North Delta Water Agency</v>
      </c>
      <c r="P335" s="135" t="str">
        <f>INDEX('Master List'!$A$3:$AW$1063,MATCH('Print List'!$A335,Statement_No,0),MATCH('Print List'!P$2,'Master List'!$A$2:$AW$2,0))</f>
        <v>R4</v>
      </c>
      <c r="Q335" s="135" t="str">
        <f>INDEX('Master List'!$A$3:$AW$1063,MATCH('Print List'!$A335,Statement_No,0),MATCH('Print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35" s="135" t="str">
        <f>INDEX('Master List'!$A$3:$AW$1063,MATCH('Print List'!$A335,Statement_No,0),MATCH('Print List'!R$2,'Master List'!$A$2:$AW$2,0))</f>
        <v>P4</v>
      </c>
      <c r="S335" s="135" t="str">
        <f>INDEX('Master List'!$A$3:$AW$1063,MATCH('Print List'!$A335,Statement_No,0),MATCH('Print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35" s="135" t="str">
        <f>INDEX('Master List'!$A$3:$AW$1063,MATCH('Print List'!$A335,Statement_No,0),MATCH('Print List'!T$2,'Master List'!$A$2:$AW$2,0))</f>
        <v>R4</v>
      </c>
      <c r="U335" s="135" t="str">
        <f>INDEX('Master List'!$A$3:$AW$1063,MATCH('Print List'!$A335,Statement_No,0),MATCH('Print List'!U$2,'Master List'!$A$2:$AW$2,0))</f>
        <v>P4</v>
      </c>
    </row>
    <row r="336" spans="1:21" s="16" customFormat="1" ht="30" x14ac:dyDescent="0.25">
      <c r="A336" s="135" t="s">
        <v>1659</v>
      </c>
      <c r="B336" s="135" t="str">
        <f>INDEX('Master List'!$A$3:$AW$1063,MATCH('Print List'!$A336,Statement_No,0),MATCH('Print List'!B$2,'Master List'!$A$2:$AW$2,0))</f>
        <v>ROY MAZZANTI REVOCABLE TRUST</v>
      </c>
      <c r="C336" s="135" t="str">
        <f>INDEX('Master List'!$A$3:$AW$1063,MATCH('Print List'!$A336,Statement_No,0),MATCH('Print List'!C$2,'Master List'!$A$2:$AW$2,0))</f>
        <v>Y</v>
      </c>
      <c r="D336" s="135">
        <f>INDEX('Master List'!$A$3:$AW$1063,MATCH('Print List'!$A336,Statement_No,0),MATCH('Print List'!D$2,'Master List'!$A$2:$AW$2,0))</f>
        <v>282.44333333333333</v>
      </c>
      <c r="E336" s="135">
        <f>INDEX('Master List'!$A$3:$AW$1063,MATCH('Print List'!$A336,Statement_No,0),MATCH('Print List'!E$2,'Master List'!$A$2:$AW$2,0))</f>
        <v>470</v>
      </c>
      <c r="F336" s="135" t="str">
        <f>INDEX('Master List'!$A$3:$AW$1063,MATCH('Print List'!$A336,Statement_No,0),MATCH('Print List'!F$2,'Master List'!$A$2:$AW$2,0))</f>
        <v>Yes</v>
      </c>
      <c r="G336" s="135" t="str">
        <f>INDEX('Master List'!$A$3:$AW$1063,MATCH('Print List'!$A336,Statement_No,0),MATCH('Print List'!G$2,'Master List'!$A$2:$AW$2,0))</f>
        <v>Old River, Indian Slough</v>
      </c>
      <c r="H336" s="135" t="str">
        <f>INDEX('Master List'!$A$3:$AW$1063,MATCH('Print List'!$A336,Statement_No,0),MATCH('Print List'!H$2,'Master List'!$A$2:$AW$2,0))</f>
        <v>Contra Costa</v>
      </c>
      <c r="I336" s="135" t="str">
        <f>INDEX('Master List'!$A$3:$AW$1063,MATCH('Print List'!$A336,Statement_No,0),MATCH('Print List'!I$2,'Master List'!$A$2:$AW$2,0))</f>
        <v>R3</v>
      </c>
      <c r="J336" s="135" t="str">
        <f>INDEX('Master List'!$A$3:$AW$1063,MATCH('Print List'!$A336,Statement_No,0),MATCH('Print List'!J$2,'Master List'!$A$2:$AW$2,0))</f>
        <v>POU is on Riparian Patents.</v>
      </c>
      <c r="K336" s="135" t="str">
        <f>INDEX('Master List'!$A$3:$AW$1063,MATCH('Print List'!$A336,Statement_No,0),MATCH('Print List'!K$2,'Master List'!$A$2:$AW$2,0))</f>
        <v>Yes</v>
      </c>
      <c r="L336" s="135" t="str">
        <f>INDEX('Master List'!$A$3:$AW$1063,MATCH('Print List'!$A336,Statement_No,0),MATCH('Print List'!L$2,'Master List'!$A$2:$AW$2,0))</f>
        <v>N/A</v>
      </c>
      <c r="M336" s="135" t="str">
        <f>INDEX('Master List'!$A$3:$AW$1063,MATCH('Print List'!$A336,Statement_No,0),MATCH('Print List'!M$2,'Master List'!$A$2:$AW$2,0))</f>
        <v>P1</v>
      </c>
      <c r="N336" s="135" t="str">
        <f>INDEX('Master List'!$A$3:$AW$1063,MATCH('Print List'!$A336,Statement_No,0),MATCH('Print List'!N$2,'Master List'!$A$2:$AW$2,0))</f>
        <v>Documentation is needed.</v>
      </c>
      <c r="O336" s="135">
        <f>INDEX('Master List'!$A$3:$AW$1063,MATCH('Print List'!$A336,Statement_No,0),MATCH('Print List'!O$2,'Master List'!$A$2:$AW$2,0))</f>
        <v>0</v>
      </c>
      <c r="P336" s="135">
        <f>INDEX('Master List'!$A$3:$AW$1063,MATCH('Print List'!$A336,Statement_No,0),MATCH('Print List'!P$2,'Master List'!$A$2:$AW$2,0))</f>
        <v>0</v>
      </c>
      <c r="Q336" s="135">
        <f>INDEX('Master List'!$A$3:$AW$1063,MATCH('Print List'!$A336,Statement_No,0),MATCH('Print List'!Q$2,'Master List'!$A$2:$AW$2,0))</f>
        <v>0</v>
      </c>
      <c r="R336" s="135">
        <f>INDEX('Master List'!$A$3:$AW$1063,MATCH('Print List'!$A336,Statement_No,0),MATCH('Print List'!R$2,'Master List'!$A$2:$AW$2,0))</f>
        <v>0</v>
      </c>
      <c r="S336" s="135">
        <f>INDEX('Master List'!$A$3:$AW$1063,MATCH('Print List'!$A336,Statement_No,0),MATCH('Print List'!S$2,'Master List'!$A$2:$AW$2,0))</f>
        <v>0</v>
      </c>
      <c r="T336" s="135" t="str">
        <f>INDEX('Master List'!$A$3:$AW$1063,MATCH('Print List'!$A336,Statement_No,0),MATCH('Print List'!T$2,'Master List'!$A$2:$AW$2,0))</f>
        <v>R3</v>
      </c>
      <c r="U336" s="135" t="str">
        <f>INDEX('Master List'!$A$3:$AW$1063,MATCH('Print List'!$A336,Statement_No,0),MATCH('Print List'!U$2,'Master List'!$A$2:$AW$2,0))</f>
        <v>P1</v>
      </c>
    </row>
    <row r="337" spans="1:21" s="16" customFormat="1" ht="30" x14ac:dyDescent="0.25">
      <c r="A337" s="135" t="s">
        <v>1665</v>
      </c>
      <c r="B337" s="135" t="str">
        <f>INDEX('Master List'!$A$3:$AW$1063,MATCH('Print List'!$A337,Statement_No,0),MATCH('Print List'!B$2,'Master List'!$A$2:$AW$2,0))</f>
        <v>ROY MAZZANTI REVOCABLE TRUST</v>
      </c>
      <c r="C337" s="135" t="str">
        <f>INDEX('Master List'!$A$3:$AW$1063,MATCH('Print List'!$A337,Statement_No,0),MATCH('Print List'!C$2,'Master List'!$A$2:$AW$2,0))</f>
        <v>Y</v>
      </c>
      <c r="D337" s="135">
        <f>INDEX('Master List'!$A$3:$AW$1063,MATCH('Print List'!$A337,Statement_No,0),MATCH('Print List'!D$2,'Master List'!$A$2:$AW$2,0))</f>
        <v>282.44</v>
      </c>
      <c r="E337" s="135">
        <f>INDEX('Master List'!$A$3:$AW$1063,MATCH('Print List'!$A337,Statement_No,0),MATCH('Print List'!E$2,'Master List'!$A$2:$AW$2,0))</f>
        <v>470</v>
      </c>
      <c r="F337" s="135" t="str">
        <f>INDEX('Master List'!$A$3:$AW$1063,MATCH('Print List'!$A337,Statement_No,0),MATCH('Print List'!F$2,'Master List'!$A$2:$AW$2,0))</f>
        <v>Yes</v>
      </c>
      <c r="G337" s="135" t="str">
        <f>INDEX('Master List'!$A$3:$AW$1063,MATCH('Print List'!$A337,Statement_No,0),MATCH('Print List'!G$2,'Master List'!$A$2:$AW$2,0))</f>
        <v>Old River Indian Slough</v>
      </c>
      <c r="H337" s="135" t="str">
        <f>INDEX('Master List'!$A$3:$AW$1063,MATCH('Print List'!$A337,Statement_No,0),MATCH('Print List'!H$2,'Master List'!$A$2:$AW$2,0))</f>
        <v>Contra Costa</v>
      </c>
      <c r="I337" s="135" t="str">
        <f>INDEX('Master List'!$A$3:$AW$1063,MATCH('Print List'!$A337,Statement_No,0),MATCH('Print List'!I$2,'Master List'!$A$2:$AW$2,0))</f>
        <v>R3</v>
      </c>
      <c r="J337" s="135" t="str">
        <f>INDEX('Master List'!$A$3:$AW$1063,MATCH('Print List'!$A337,Statement_No,0),MATCH('Print List'!J$2,'Master List'!$A$2:$AW$2,0))</f>
        <v>POU is on Riparian Patents.</v>
      </c>
      <c r="K337" s="135" t="str">
        <f>INDEX('Master List'!$A$3:$AW$1063,MATCH('Print List'!$A337,Statement_No,0),MATCH('Print List'!K$2,'Master List'!$A$2:$AW$2,0))</f>
        <v>Yes</v>
      </c>
      <c r="L337" s="135" t="str">
        <f>INDEX('Master List'!$A$3:$AW$1063,MATCH('Print List'!$A337,Statement_No,0),MATCH('Print List'!L$2,'Master List'!$A$2:$AW$2,0))</f>
        <v>N/A</v>
      </c>
      <c r="M337" s="135" t="str">
        <f>INDEX('Master List'!$A$3:$AW$1063,MATCH('Print List'!$A337,Statement_No,0),MATCH('Print List'!M$2,'Master List'!$A$2:$AW$2,0))</f>
        <v>P1</v>
      </c>
      <c r="N337" s="135" t="str">
        <f>INDEX('Master List'!$A$3:$AW$1063,MATCH('Print List'!$A337,Statement_No,0),MATCH('Print List'!N$2,'Master List'!$A$2:$AW$2,0))</f>
        <v>Documentation is needed.</v>
      </c>
      <c r="O337" s="135">
        <f>INDEX('Master List'!$A$3:$AW$1063,MATCH('Print List'!$A337,Statement_No,0),MATCH('Print List'!O$2,'Master List'!$A$2:$AW$2,0))</f>
        <v>0</v>
      </c>
      <c r="P337" s="135">
        <f>INDEX('Master List'!$A$3:$AW$1063,MATCH('Print List'!$A337,Statement_No,0),MATCH('Print List'!P$2,'Master List'!$A$2:$AW$2,0))</f>
        <v>0</v>
      </c>
      <c r="Q337" s="135">
        <f>INDEX('Master List'!$A$3:$AW$1063,MATCH('Print List'!$A337,Statement_No,0),MATCH('Print List'!Q$2,'Master List'!$A$2:$AW$2,0))</f>
        <v>0</v>
      </c>
      <c r="R337" s="135">
        <f>INDEX('Master List'!$A$3:$AW$1063,MATCH('Print List'!$A337,Statement_No,0),MATCH('Print List'!R$2,'Master List'!$A$2:$AW$2,0))</f>
        <v>0</v>
      </c>
      <c r="S337" s="135">
        <f>INDEX('Master List'!$A$3:$AW$1063,MATCH('Print List'!$A337,Statement_No,0),MATCH('Print List'!S$2,'Master List'!$A$2:$AW$2,0))</f>
        <v>0</v>
      </c>
      <c r="T337" s="135" t="str">
        <f>INDEX('Master List'!$A$3:$AW$1063,MATCH('Print List'!$A337,Statement_No,0),MATCH('Print List'!T$2,'Master List'!$A$2:$AW$2,0))</f>
        <v>R3</v>
      </c>
      <c r="U337" s="135" t="str">
        <f>INDEX('Master List'!$A$3:$AW$1063,MATCH('Print List'!$A337,Statement_No,0),MATCH('Print List'!U$2,'Master List'!$A$2:$AW$2,0))</f>
        <v>P1</v>
      </c>
    </row>
    <row r="338" spans="1:21" s="16" customFormat="1" ht="30" x14ac:dyDescent="0.25">
      <c r="A338" s="135" t="s">
        <v>1667</v>
      </c>
      <c r="B338" s="135" t="str">
        <f>INDEX('Master List'!$A$3:$AW$1063,MATCH('Print List'!$A338,Statement_No,0),MATCH('Print List'!B$2,'Master List'!$A$2:$AW$2,0))</f>
        <v>ROY MAZZANTI REVOCABLE TRUST</v>
      </c>
      <c r="C338" s="135" t="str">
        <f>INDEX('Master List'!$A$3:$AW$1063,MATCH('Print List'!$A338,Statement_No,0),MATCH('Print List'!C$2,'Master List'!$A$2:$AW$2,0))</f>
        <v>Y</v>
      </c>
      <c r="D338" s="135">
        <f>INDEX('Master List'!$A$3:$AW$1063,MATCH('Print List'!$A338,Statement_No,0),MATCH('Print List'!D$2,'Master List'!$A$2:$AW$2,0))</f>
        <v>282.44333333333333</v>
      </c>
      <c r="E338" s="135">
        <f>INDEX('Master List'!$A$3:$AW$1063,MATCH('Print List'!$A338,Statement_No,0),MATCH('Print List'!E$2,'Master List'!$A$2:$AW$2,0))</f>
        <v>470</v>
      </c>
      <c r="F338" s="135" t="str">
        <f>INDEX('Master List'!$A$3:$AW$1063,MATCH('Print List'!$A338,Statement_No,0),MATCH('Print List'!F$2,'Master List'!$A$2:$AW$2,0))</f>
        <v>Yes</v>
      </c>
      <c r="G338" s="135" t="str">
        <f>INDEX('Master List'!$A$3:$AW$1063,MATCH('Print List'!$A338,Statement_No,0),MATCH('Print List'!G$2,'Master List'!$A$2:$AW$2,0))</f>
        <v>Old River Indian Slough</v>
      </c>
      <c r="H338" s="135" t="str">
        <f>INDEX('Master List'!$A$3:$AW$1063,MATCH('Print List'!$A338,Statement_No,0),MATCH('Print List'!H$2,'Master List'!$A$2:$AW$2,0))</f>
        <v>Contra Costa</v>
      </c>
      <c r="I338" s="135" t="str">
        <f>INDEX('Master List'!$A$3:$AW$1063,MATCH('Print List'!$A338,Statement_No,0),MATCH('Print List'!I$2,'Master List'!$A$2:$AW$2,0))</f>
        <v>R3</v>
      </c>
      <c r="J338" s="135" t="str">
        <f>INDEX('Master List'!$A$3:$AW$1063,MATCH('Print List'!$A338,Statement_No,0),MATCH('Print List'!J$2,'Master List'!$A$2:$AW$2,0))</f>
        <v>POU is on Riparian Patents.</v>
      </c>
      <c r="K338" s="135" t="str">
        <f>INDEX('Master List'!$A$3:$AW$1063,MATCH('Print List'!$A338,Statement_No,0),MATCH('Print List'!K$2,'Master List'!$A$2:$AW$2,0))</f>
        <v>Yes</v>
      </c>
      <c r="L338" s="135" t="str">
        <f>INDEX('Master List'!$A$3:$AW$1063,MATCH('Print List'!$A338,Statement_No,0),MATCH('Print List'!L$2,'Master List'!$A$2:$AW$2,0))</f>
        <v>N/A</v>
      </c>
      <c r="M338" s="135" t="str">
        <f>INDEX('Master List'!$A$3:$AW$1063,MATCH('Print List'!$A338,Statement_No,0),MATCH('Print List'!M$2,'Master List'!$A$2:$AW$2,0))</f>
        <v>P1</v>
      </c>
      <c r="N338" s="135" t="str">
        <f>INDEX('Master List'!$A$3:$AW$1063,MATCH('Print List'!$A338,Statement_No,0),MATCH('Print List'!N$2,'Master List'!$A$2:$AW$2,0))</f>
        <v>Documentation is needed.</v>
      </c>
      <c r="O338" s="135">
        <f>INDEX('Master List'!$A$3:$AW$1063,MATCH('Print List'!$A338,Statement_No,0),MATCH('Print List'!O$2,'Master List'!$A$2:$AW$2,0))</f>
        <v>0</v>
      </c>
      <c r="P338" s="135">
        <f>INDEX('Master List'!$A$3:$AW$1063,MATCH('Print List'!$A338,Statement_No,0),MATCH('Print List'!P$2,'Master List'!$A$2:$AW$2,0))</f>
        <v>0</v>
      </c>
      <c r="Q338" s="135">
        <f>INDEX('Master List'!$A$3:$AW$1063,MATCH('Print List'!$A338,Statement_No,0),MATCH('Print List'!Q$2,'Master List'!$A$2:$AW$2,0))</f>
        <v>0</v>
      </c>
      <c r="R338" s="135">
        <f>INDEX('Master List'!$A$3:$AW$1063,MATCH('Print List'!$A338,Statement_No,0),MATCH('Print List'!R$2,'Master List'!$A$2:$AW$2,0))</f>
        <v>0</v>
      </c>
      <c r="S338" s="135">
        <f>INDEX('Master List'!$A$3:$AW$1063,MATCH('Print List'!$A338,Statement_No,0),MATCH('Print List'!S$2,'Master List'!$A$2:$AW$2,0))</f>
        <v>0</v>
      </c>
      <c r="T338" s="135" t="str">
        <f>INDEX('Master List'!$A$3:$AW$1063,MATCH('Print List'!$A338,Statement_No,0),MATCH('Print List'!T$2,'Master List'!$A$2:$AW$2,0))</f>
        <v>R3</v>
      </c>
      <c r="U338" s="135" t="str">
        <f>INDEX('Master List'!$A$3:$AW$1063,MATCH('Print List'!$A338,Statement_No,0),MATCH('Print List'!U$2,'Master List'!$A$2:$AW$2,0))</f>
        <v>P1</v>
      </c>
    </row>
    <row r="339" spans="1:21" s="16" customFormat="1" ht="240" x14ac:dyDescent="0.25">
      <c r="A339" s="135" t="s">
        <v>1668</v>
      </c>
      <c r="B339" s="135" t="str">
        <f>INDEX('Master List'!$A$3:$AW$1063,MATCH('Print List'!$A339,Statement_No,0),MATCH('Print List'!B$2,'Master List'!$A$2:$AW$2,0))</f>
        <v>ANDY JOHAS</v>
      </c>
      <c r="C339" s="135" t="str">
        <f>INDEX('Master List'!$A$3:$AW$1063,MATCH('Print List'!$A339,Statement_No,0),MATCH('Print List'!C$2,'Master List'!$A$2:$AW$2,0))</f>
        <v>Y</v>
      </c>
      <c r="D339" s="135">
        <f>INDEX('Master List'!$A$3:$AW$1063,MATCH('Print List'!$A339,Statement_No,0),MATCH('Print List'!D$2,'Master List'!$A$2:$AW$2,0))</f>
        <v>346.3</v>
      </c>
      <c r="E339" s="135">
        <f>INDEX('Master List'!$A$3:$AW$1063,MATCH('Print List'!$A339,Statement_No,0),MATCH('Print List'!E$2,'Master List'!$A$2:$AW$2,0))</f>
        <v>51.46</v>
      </c>
      <c r="F339" s="135" t="str">
        <f>INDEX('Master List'!$A$3:$AW$1063,MATCH('Print List'!$A339,Statement_No,0),MATCH('Print List'!F$2,'Master List'!$A$2:$AW$2,0))</f>
        <v>Yes</v>
      </c>
      <c r="G339" s="135" t="str">
        <f>INDEX('Master List'!$A$3:$AW$1063,MATCH('Print List'!$A339,Statement_No,0),MATCH('Print List'!G$2,'Master List'!$A$2:$AW$2,0))</f>
        <v>Babel Slough</v>
      </c>
      <c r="H339" s="135" t="str">
        <f>INDEX('Master List'!$A$3:$AW$1063,MATCH('Print List'!$A339,Statement_No,0),MATCH('Print List'!H$2,'Master List'!$A$2:$AW$2,0))</f>
        <v>Yolo</v>
      </c>
      <c r="I339" s="135" t="str">
        <f>INDEX('Master List'!$A$3:$AW$1063,MATCH('Print List'!$A339,Statement_No,0),MATCH('Print List'!I$2,'Master List'!$A$2:$AW$2,0))</f>
        <v>R3</v>
      </c>
      <c r="J339" s="135" t="str">
        <f>INDEX('Master List'!$A$3:$AW$1063,MATCH('Print List'!$A339,Statement_No,0),MATCH('Print List'!J$2,'Master List'!$A$2:$AW$2,0))</f>
        <v>POU is on a riparian patent, and there are no separations from the watercourse</v>
      </c>
      <c r="K339" s="135" t="str">
        <f>INDEX('Master List'!$A$3:$AW$1063,MATCH('Print List'!$A339,Statement_No,0),MATCH('Print List'!K$2,'Master List'!$A$2:$AW$2,0))</f>
        <v>Yes</v>
      </c>
      <c r="L339" s="135" t="str">
        <f>INDEX('Master List'!$A$3:$AW$1063,MATCH('Print List'!$A339,Statement_No,0),MATCH('Print List'!L$2,'Master List'!$A$2:$AW$2,0))</f>
        <v>N/A</v>
      </c>
      <c r="M339" s="135" t="str">
        <f>INDEX('Master List'!$A$3:$AW$1063,MATCH('Print List'!$A339,Statement_No,0),MATCH('Print List'!M$2,'Master List'!$A$2:$AW$2,0))</f>
        <v>P1</v>
      </c>
      <c r="N339" s="135" t="str">
        <f>INDEX('Master List'!$A$3:$AW$1063,MATCH('Print List'!$A339,Statement_No,0),MATCH('Print List'!N$2,'Master List'!$A$2:$AW$2,0))</f>
        <v>Claimant failed to submit Pre-1914 supporting documents; and riparian right is insufficient to constitute water use</v>
      </c>
      <c r="O339" s="135" t="str">
        <f>INDEX('Master List'!$A$3:$AW$1063,MATCH('Print List'!$A339,Statement_No,0),MATCH('Print List'!O$2,'Master List'!$A$2:$AW$2,0))</f>
        <v>North Delta Water Agency</v>
      </c>
      <c r="P339" s="135" t="str">
        <f>INDEX('Master List'!$A$3:$AW$1063,MATCH('Print List'!$A339,Statement_No,0),MATCH('Print List'!P$2,'Master List'!$A$2:$AW$2,0))</f>
        <v>R4</v>
      </c>
      <c r="Q339" s="135" t="str">
        <f>INDEX('Master List'!$A$3:$AW$1063,MATCH('Print List'!$A339,Statement_No,0),MATCH('Print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39" s="135" t="str">
        <f>INDEX('Master List'!$A$3:$AW$1063,MATCH('Print List'!$A339,Statement_No,0),MATCH('Print List'!R$2,'Master List'!$A$2:$AW$2,0))</f>
        <v>P4</v>
      </c>
      <c r="S339" s="135" t="str">
        <f>INDEX('Master List'!$A$3:$AW$1063,MATCH('Print List'!$A339,Statement_No,0),MATCH('Print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39" s="135" t="str">
        <f>INDEX('Master List'!$A$3:$AW$1063,MATCH('Print List'!$A339,Statement_No,0),MATCH('Print List'!T$2,'Master List'!$A$2:$AW$2,0))</f>
        <v>R4</v>
      </c>
      <c r="U339" s="135" t="str">
        <f>INDEX('Master List'!$A$3:$AW$1063,MATCH('Print List'!$A339,Statement_No,0),MATCH('Print List'!U$2,'Master List'!$A$2:$AW$2,0))</f>
        <v>P4</v>
      </c>
    </row>
    <row r="340" spans="1:21" s="16" customFormat="1" ht="30" x14ac:dyDescent="0.25">
      <c r="A340" s="135" t="s">
        <v>1676</v>
      </c>
      <c r="B340" s="135" t="str">
        <f>INDEX('Master List'!$A$3:$AW$1063,MATCH('Print List'!$A340,Statement_No,0),MATCH('Print List'!B$2,'Master List'!$A$2:$AW$2,0))</f>
        <v>ROY MAZZANTI REVOCABLE TRUST</v>
      </c>
      <c r="C340" s="135" t="str">
        <f>INDEX('Master List'!$A$3:$AW$1063,MATCH('Print List'!$A340,Statement_No,0),MATCH('Print List'!C$2,'Master List'!$A$2:$AW$2,0))</f>
        <v>Y</v>
      </c>
      <c r="D340" s="135">
        <f>INDEX('Master List'!$A$3:$AW$1063,MATCH('Print List'!$A340,Statement_No,0),MATCH('Print List'!D$2,'Master List'!$A$2:$AW$2,0))</f>
        <v>282.44333333333333</v>
      </c>
      <c r="E340" s="135">
        <f>INDEX('Master List'!$A$3:$AW$1063,MATCH('Print List'!$A340,Statement_No,0),MATCH('Print List'!E$2,'Master List'!$A$2:$AW$2,0))</f>
        <v>470</v>
      </c>
      <c r="F340" s="135" t="str">
        <f>INDEX('Master List'!$A$3:$AW$1063,MATCH('Print List'!$A340,Statement_No,0),MATCH('Print List'!F$2,'Master List'!$A$2:$AW$2,0))</f>
        <v>Yes</v>
      </c>
      <c r="G340" s="135" t="str">
        <f>INDEX('Master List'!$A$3:$AW$1063,MATCH('Print List'!$A340,Statement_No,0),MATCH('Print List'!G$2,'Master List'!$A$2:$AW$2,0))</f>
        <v>Old River Indian Slough</v>
      </c>
      <c r="H340" s="135" t="str">
        <f>INDEX('Master List'!$A$3:$AW$1063,MATCH('Print List'!$A340,Statement_No,0),MATCH('Print List'!H$2,'Master List'!$A$2:$AW$2,0))</f>
        <v>Contra Costa</v>
      </c>
      <c r="I340" s="135" t="str">
        <f>INDEX('Master List'!$A$3:$AW$1063,MATCH('Print List'!$A340,Statement_No,0),MATCH('Print List'!I$2,'Master List'!$A$2:$AW$2,0))</f>
        <v>R3</v>
      </c>
      <c r="J340" s="135" t="str">
        <f>INDEX('Master List'!$A$3:$AW$1063,MATCH('Print List'!$A340,Statement_No,0),MATCH('Print List'!J$2,'Master List'!$A$2:$AW$2,0))</f>
        <v>POU is on Riparian Patents.</v>
      </c>
      <c r="K340" s="135" t="str">
        <f>INDEX('Master List'!$A$3:$AW$1063,MATCH('Print List'!$A340,Statement_No,0),MATCH('Print List'!K$2,'Master List'!$A$2:$AW$2,0))</f>
        <v>Yes</v>
      </c>
      <c r="L340" s="135" t="str">
        <f>INDEX('Master List'!$A$3:$AW$1063,MATCH('Print List'!$A340,Statement_No,0),MATCH('Print List'!L$2,'Master List'!$A$2:$AW$2,0))</f>
        <v>N/A</v>
      </c>
      <c r="M340" s="135" t="str">
        <f>INDEX('Master List'!$A$3:$AW$1063,MATCH('Print List'!$A340,Statement_No,0),MATCH('Print List'!M$2,'Master List'!$A$2:$AW$2,0))</f>
        <v>P1</v>
      </c>
      <c r="N340" s="135" t="str">
        <f>INDEX('Master List'!$A$3:$AW$1063,MATCH('Print List'!$A340,Statement_No,0),MATCH('Print List'!N$2,'Master List'!$A$2:$AW$2,0))</f>
        <v>Documentation is needed.</v>
      </c>
      <c r="O340" s="135">
        <f>INDEX('Master List'!$A$3:$AW$1063,MATCH('Print List'!$A340,Statement_No,0),MATCH('Print List'!O$2,'Master List'!$A$2:$AW$2,0))</f>
        <v>0</v>
      </c>
      <c r="P340" s="135">
        <f>INDEX('Master List'!$A$3:$AW$1063,MATCH('Print List'!$A340,Statement_No,0),MATCH('Print List'!P$2,'Master List'!$A$2:$AW$2,0))</f>
        <v>0</v>
      </c>
      <c r="Q340" s="135">
        <f>INDEX('Master List'!$A$3:$AW$1063,MATCH('Print List'!$A340,Statement_No,0),MATCH('Print List'!Q$2,'Master List'!$A$2:$AW$2,0))</f>
        <v>0</v>
      </c>
      <c r="R340" s="135">
        <f>INDEX('Master List'!$A$3:$AW$1063,MATCH('Print List'!$A340,Statement_No,0),MATCH('Print List'!R$2,'Master List'!$A$2:$AW$2,0))</f>
        <v>0</v>
      </c>
      <c r="S340" s="135">
        <f>INDEX('Master List'!$A$3:$AW$1063,MATCH('Print List'!$A340,Statement_No,0),MATCH('Print List'!S$2,'Master List'!$A$2:$AW$2,0))</f>
        <v>0</v>
      </c>
      <c r="T340" s="135" t="str">
        <f>INDEX('Master List'!$A$3:$AW$1063,MATCH('Print List'!$A340,Statement_No,0),MATCH('Print List'!T$2,'Master List'!$A$2:$AW$2,0))</f>
        <v>R3</v>
      </c>
      <c r="U340" s="135" t="str">
        <f>INDEX('Master List'!$A$3:$AW$1063,MATCH('Print List'!$A340,Statement_No,0),MATCH('Print List'!U$2,'Master List'!$A$2:$AW$2,0))</f>
        <v>P1</v>
      </c>
    </row>
    <row r="341" spans="1:21" s="16" customFormat="1" ht="255" x14ac:dyDescent="0.25">
      <c r="A341" s="135" t="s">
        <v>1677</v>
      </c>
      <c r="B341" s="135" t="str">
        <f>INDEX('Master List'!$A$3:$AW$1063,MATCH('Print List'!$A341,Statement_No,0),MATCH('Print List'!B$2,'Master List'!$A$2:$AW$2,0))</f>
        <v>WOODS IRRIGATION COMPANY</v>
      </c>
      <c r="C341" s="135" t="str">
        <f>INDEX('Master List'!$A$3:$AW$1063,MATCH('Print List'!$A341,Statement_No,0),MATCH('Print List'!C$2,'Master List'!$A$2:$AW$2,0))</f>
        <v>Y</v>
      </c>
      <c r="D341" s="135">
        <f>INDEX('Master List'!$A$3:$AW$1063,MATCH('Print List'!$A341,Statement_No,0),MATCH('Print List'!D$2,'Master List'!$A$2:$AW$2,0))</f>
        <v>15276.666666666664</v>
      </c>
      <c r="E341" s="135">
        <f>INDEX('Master List'!$A$3:$AW$1063,MATCH('Print List'!$A341,Statement_No,0),MATCH('Print List'!E$2,'Master List'!$A$2:$AW$2,0))</f>
        <v>20006</v>
      </c>
      <c r="F341" s="135" t="str">
        <f>INDEX('Master List'!$A$3:$AW$1063,MATCH('Print List'!$A341,Statement_No,0),MATCH('Print List'!F$2,'Master List'!$A$2:$AW$2,0))</f>
        <v>No</v>
      </c>
      <c r="G341" s="135" t="str">
        <f>INDEX('Master List'!$A$3:$AW$1063,MATCH('Print List'!$A341,Statement_No,0),MATCH('Print List'!G$2,'Master List'!$A$2:$AW$2,0))</f>
        <v>Middle River</v>
      </c>
      <c r="H341" s="135" t="str">
        <f>INDEX('Master List'!$A$3:$AW$1063,MATCH('Print List'!$A341,Statement_No,0),MATCH('Print List'!H$2,'Master List'!$A$2:$AW$2,0))</f>
        <v>San Joaquin</v>
      </c>
      <c r="I341" s="135" t="str">
        <f>INDEX('Master List'!$A$3:$AW$1063,MATCH('Print List'!$A341,Statement_No,0),MATCH('Print List'!I$2,'Master List'!$A$2:$AW$2,0))</f>
        <v>R3</v>
      </c>
      <c r="J341" s="135" t="str">
        <f>INDEX('Master List'!$A$3:$AW$1063,MATCH('Print List'!$A341,Statement_No,0),MATCH('Print List'!J$2,'Master List'!$A$2:$AW$2,0))</f>
        <v>See Contract And Other Rights.</v>
      </c>
      <c r="K341" s="135" t="str">
        <f>INDEX('Master List'!$A$3:$AW$1063,MATCH('Print List'!$A341,Statement_No,0),MATCH('Print List'!K$2,'Master List'!$A$2:$AW$2,0))</f>
        <v>Yes</v>
      </c>
      <c r="L341" s="135" t="str">
        <f>INDEX('Master List'!$A$3:$AW$1063,MATCH('Print List'!$A341,Statement_No,0),MATCH('Print List'!L$2,'Master List'!$A$2:$AW$2,0))</f>
        <v>N/A</v>
      </c>
      <c r="M341" s="135" t="str">
        <f>INDEX('Master List'!$A$3:$AW$1063,MATCH('Print List'!$A341,Statement_No,0),MATCH('Print List'!M$2,'Master List'!$A$2:$AW$2,0))</f>
        <v>P3</v>
      </c>
      <c r="N341" s="135" t="str">
        <f>INDEX('Master List'!$A$3:$AW$1063,MATCH('Print List'!$A341,Statement_No,0),MATCH('Print List'!N$2,'Master List'!$A$2:$AW$2,0))</f>
        <v>POD and POU are located within WIC boundary which is considered as *4 category</v>
      </c>
      <c r="O341" s="135" t="str">
        <f>INDEX('Master List'!$A$3:$AW$1063,MATCH('Print List'!$A341,Statement_No,0),MATCH('Print List'!O$2,'Master List'!$A$2:$AW$2,0))</f>
        <v>Woods Irrigation Company</v>
      </c>
      <c r="P341" s="135" t="str">
        <f>INDEX('Master List'!$A$3:$AW$1063,MATCH('Print List'!$A341,Statement_No,0),MATCH('Print List'!P$2,'Master List'!$A$2:$AW$2,0))</f>
        <v>R4</v>
      </c>
      <c r="Q341" s="135" t="str">
        <f>INDEX('Master List'!$A$3:$AW$1063,MATCH('Print List'!$A341,Statement_No,0),MATCH('Print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341" s="135" t="str">
        <f>INDEX('Master List'!$A$3:$AW$1063,MATCH('Print List'!$A341,Statement_No,0),MATCH('Print List'!R$2,'Master List'!$A$2:$AW$2,0))</f>
        <v>P4</v>
      </c>
      <c r="S341" s="135" t="str">
        <f>INDEX('Master List'!$A$3:$AW$1063,MATCH('Print List'!$A341,Statement_No,0),MATCH('Print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341" s="135" t="str">
        <f>INDEX('Master List'!$A$3:$AW$1063,MATCH('Print List'!$A341,Statement_No,0),MATCH('Print List'!T$2,'Master List'!$A$2:$AW$2,0))</f>
        <v>R4</v>
      </c>
      <c r="U341" s="135" t="str">
        <f>INDEX('Master List'!$A$3:$AW$1063,MATCH('Print List'!$A341,Statement_No,0),MATCH('Print List'!U$2,'Master List'!$A$2:$AW$2,0))</f>
        <v>P4</v>
      </c>
    </row>
    <row r="342" spans="1:21" s="16" customFormat="1" ht="240" x14ac:dyDescent="0.25">
      <c r="A342" s="136" t="s">
        <v>1682</v>
      </c>
      <c r="B342" s="135" t="str">
        <f>INDEX('Master List'!$A$3:$AW$1063,MATCH('Print List'!$A342,Statement_No,0),MATCH('Print List'!B$2,'Master List'!$A$2:$AW$2,0))</f>
        <v>ANDY JOHAS</v>
      </c>
      <c r="C342" s="135" t="str">
        <f>INDEX('Master List'!$A$3:$AW$1063,MATCH('Print List'!$A342,Statement_No,0),MATCH('Print List'!C$2,'Master List'!$A$2:$AW$2,0))</f>
        <v>Y</v>
      </c>
      <c r="D342" s="135">
        <f>INDEX('Master List'!$A$3:$AW$1063,MATCH('Print List'!$A342,Statement_No,0),MATCH('Print List'!D$2,'Master List'!$A$2:$AW$2,0))</f>
        <v>447.10333333333335</v>
      </c>
      <c r="E342" s="135">
        <f>INDEX('Master List'!$A$3:$AW$1063,MATCH('Print List'!$A342,Statement_No,0),MATCH('Print List'!E$2,'Master List'!$A$2:$AW$2,0))</f>
        <v>60.564</v>
      </c>
      <c r="F342" s="135" t="str">
        <f>INDEX('Master List'!$A$3:$AW$1063,MATCH('Print List'!$A342,Statement_No,0),MATCH('Print List'!F$2,'Master List'!$A$2:$AW$2,0))</f>
        <v>Yes</v>
      </c>
      <c r="G342" s="135" t="str">
        <f>INDEX('Master List'!$A$3:$AW$1063,MATCH('Print List'!$A342,Statement_No,0),MATCH('Print List'!G$2,'Master List'!$A$2:$AW$2,0))</f>
        <v>Sacramento River</v>
      </c>
      <c r="H342" s="135" t="str">
        <f>INDEX('Master List'!$A$3:$AW$1063,MATCH('Print List'!$A342,Statement_No,0),MATCH('Print List'!H$2,'Master List'!$A$2:$AW$2,0))</f>
        <v>Sacramento</v>
      </c>
      <c r="I342" s="135" t="str">
        <f>INDEX('Master List'!$A$3:$AW$1063,MATCH('Print List'!$A342,Statement_No,0),MATCH('Print List'!I$2,'Master List'!$A$2:$AW$2,0))</f>
        <v>R3</v>
      </c>
      <c r="J342" s="135" t="str">
        <f>INDEX('Master List'!$A$3:$AW$1063,MATCH('Print List'!$A342,Statement_No,0),MATCH('Print List'!J$2,'Master List'!$A$2:$AW$2,0))</f>
        <v>POU is on a riparian patent, and there are no separations from the watercourse</v>
      </c>
      <c r="K342" s="135" t="str">
        <f>INDEX('Master List'!$A$3:$AW$1063,MATCH('Print List'!$A342,Statement_No,0),MATCH('Print List'!K$2,'Master List'!$A$2:$AW$2,0))</f>
        <v>No</v>
      </c>
      <c r="L342" s="135" t="str">
        <f>INDEX('Master List'!$A$3:$AW$1063,MATCH('Print List'!$A342,Statement_No,0),MATCH('Print List'!L$2,'Master List'!$A$2:$AW$2,0))</f>
        <v>N/A</v>
      </c>
      <c r="M342" s="135" t="str">
        <f>INDEX('Master List'!$A$3:$AW$1063,MATCH('Print List'!$A342,Statement_No,0),MATCH('Print List'!M$2,'Master List'!$A$2:$AW$2,0))</f>
        <v>N/A</v>
      </c>
      <c r="N342" s="135" t="str">
        <f>INDEX('Master List'!$A$3:$AW$1063,MATCH('Print List'!$A342,Statement_No,0),MATCH('Print List'!N$2,'Master List'!$A$2:$AW$2,0))</f>
        <v>N/A</v>
      </c>
      <c r="O342" s="135" t="str">
        <f>INDEX('Master List'!$A$3:$AW$1063,MATCH('Print List'!$A342,Statement_No,0),MATCH('Print List'!O$2,'Master List'!$A$2:$AW$2,0))</f>
        <v>North Delta Water Agency</v>
      </c>
      <c r="P342" s="135" t="str">
        <f>INDEX('Master List'!$A$3:$AW$1063,MATCH('Print List'!$A342,Statement_No,0),MATCH('Print List'!P$2,'Master List'!$A$2:$AW$2,0))</f>
        <v>R4</v>
      </c>
      <c r="Q342" s="135" t="str">
        <f>INDEX('Master List'!$A$3:$AW$1063,MATCH('Print List'!$A342,Statement_No,0),MATCH('Print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42" s="135" t="str">
        <f>INDEX('Master List'!$A$3:$AW$1063,MATCH('Print List'!$A342,Statement_No,0),MATCH('Print List'!R$2,'Master List'!$A$2:$AW$2,0))</f>
        <v>P4</v>
      </c>
      <c r="S342" s="135" t="str">
        <f>INDEX('Master List'!$A$3:$AW$1063,MATCH('Print List'!$A342,Statement_No,0),MATCH('Print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42" s="135" t="str">
        <f>INDEX('Master List'!$A$3:$AW$1063,MATCH('Print List'!$A342,Statement_No,0),MATCH('Print List'!T$2,'Master List'!$A$2:$AW$2,0))</f>
        <v>R4</v>
      </c>
      <c r="U342" s="135" t="str">
        <f>INDEX('Master List'!$A$3:$AW$1063,MATCH('Print List'!$A342,Statement_No,0),MATCH('Print List'!U$2,'Master List'!$A$2:$AW$2,0))</f>
        <v>P4</v>
      </c>
    </row>
    <row r="343" spans="1:21" s="16" customFormat="1" ht="45" x14ac:dyDescent="0.25">
      <c r="A343" s="135" t="s">
        <v>1686</v>
      </c>
      <c r="B343" s="135" t="str">
        <f>INDEX('Master List'!$A$3:$AW$1063,MATCH('Print List'!$A343,Statement_No,0),MATCH('Print List'!B$2,'Master List'!$A$2:$AW$2,0))</f>
        <v>WOODS ROBINSON VASQUEZ</v>
      </c>
      <c r="C343" s="135" t="str">
        <f>INDEX('Master List'!$A$3:$AW$1063,MATCH('Print List'!$A343,Statement_No,0),MATCH('Print List'!C$2,'Master List'!$A$2:$AW$2,0))</f>
        <v>Y</v>
      </c>
      <c r="D343" s="135">
        <f>INDEX('Master List'!$A$3:$AW$1063,MATCH('Print List'!$A343,Statement_No,0),MATCH('Print List'!D$2,'Master List'!$A$2:$AW$2,0))</f>
        <v>3792.3866666666663</v>
      </c>
      <c r="E343" s="135">
        <f>INDEX('Master List'!$A$3:$AW$1063,MATCH('Print List'!$A343,Statement_No,0),MATCH('Print List'!E$2,'Master List'!$A$2:$AW$2,0))</f>
        <v>0</v>
      </c>
      <c r="F343" s="135" t="str">
        <f>INDEX('Master List'!$A$3:$AW$1063,MATCH('Print List'!$A343,Statement_No,0),MATCH('Print List'!F$2,'Master List'!$A$2:$AW$2,0))</f>
        <v>Yes</v>
      </c>
      <c r="G343" s="135" t="str">
        <f>INDEX('Master List'!$A$3:$AW$1063,MATCH('Print List'!$A343,Statement_No,0),MATCH('Print List'!G$2,'Master List'!$A$2:$AW$2,0))</f>
        <v>Middle River</v>
      </c>
      <c r="H343" s="135" t="str">
        <f>INDEX('Master List'!$A$3:$AW$1063,MATCH('Print List'!$A343,Statement_No,0),MATCH('Print List'!H$2,'Master List'!$A$2:$AW$2,0))</f>
        <v>San Joaquin</v>
      </c>
      <c r="I343" s="135" t="str">
        <f>INDEX('Master List'!$A$3:$AW$1063,MATCH('Print List'!$A343,Statement_No,0),MATCH('Print List'!I$2,'Master List'!$A$2:$AW$2,0))</f>
        <v>R1</v>
      </c>
      <c r="J343" s="135" t="str">
        <f>INDEX('Master List'!$A$3:$AW$1063,MATCH('Print List'!$A343,Statement_No,0),MATCH('Print List'!J$2,'Master List'!$A$2:$AW$2,0))</f>
        <v xml:space="preserve">POU is completely separated from the watercourse, and the POU is located on patents that are not riparian to the watercourse </v>
      </c>
      <c r="K343" s="135" t="str">
        <f>INDEX('Master List'!$A$3:$AW$1063,MATCH('Print List'!$A343,Statement_No,0),MATCH('Print List'!K$2,'Master List'!$A$2:$AW$2,0))</f>
        <v>Yes</v>
      </c>
      <c r="L343" s="135" t="str">
        <f>INDEX('Master List'!$A$3:$AW$1063,MATCH('Print List'!$A343,Statement_No,0),MATCH('Print List'!L$2,'Master List'!$A$2:$AW$2,0))</f>
        <v>N/A</v>
      </c>
      <c r="M343" s="135" t="str">
        <f>INDEX('Master List'!$A$3:$AW$1063,MATCH('Print List'!$A343,Statement_No,0),MATCH('Print List'!M$2,'Master List'!$A$2:$AW$2,0))</f>
        <v>P3</v>
      </c>
      <c r="N343" s="135" t="str">
        <f>INDEX('Master List'!$A$3:$AW$1063,MATCH('Print List'!$A343,Statement_No,0),MATCH('Print List'!N$2,'Master List'!$A$2:$AW$2,0))</f>
        <v>Claimant failed to submit Pre-1914 supporting documents; and riparian right is insufficient to constitute water use</v>
      </c>
      <c r="O343" s="135">
        <f>INDEX('Master List'!$A$3:$AW$1063,MATCH('Print List'!$A343,Statement_No,0),MATCH('Print List'!O$2,'Master List'!$A$2:$AW$2,0))</f>
        <v>0</v>
      </c>
      <c r="P343" s="135">
        <f>INDEX('Master List'!$A$3:$AW$1063,MATCH('Print List'!$A343,Statement_No,0),MATCH('Print List'!P$2,'Master List'!$A$2:$AW$2,0))</f>
        <v>0</v>
      </c>
      <c r="Q343" s="135">
        <f>INDEX('Master List'!$A$3:$AW$1063,MATCH('Print List'!$A343,Statement_No,0),MATCH('Print List'!Q$2,'Master List'!$A$2:$AW$2,0))</f>
        <v>0</v>
      </c>
      <c r="R343" s="135">
        <f>INDEX('Master List'!$A$3:$AW$1063,MATCH('Print List'!$A343,Statement_No,0),MATCH('Print List'!R$2,'Master List'!$A$2:$AW$2,0))</f>
        <v>0</v>
      </c>
      <c r="S343" s="135">
        <f>INDEX('Master List'!$A$3:$AW$1063,MATCH('Print List'!$A343,Statement_No,0),MATCH('Print List'!S$2,'Master List'!$A$2:$AW$2,0))</f>
        <v>0</v>
      </c>
      <c r="T343" s="135" t="str">
        <f>INDEX('Master List'!$A$3:$AW$1063,MATCH('Print List'!$A343,Statement_No,0),MATCH('Print List'!T$2,'Master List'!$A$2:$AW$2,0))</f>
        <v>R1</v>
      </c>
      <c r="U343" s="135" t="str">
        <f>INDEX('Master List'!$A$3:$AW$1063,MATCH('Print List'!$A343,Statement_No,0),MATCH('Print List'!U$2,'Master List'!$A$2:$AW$2,0))</f>
        <v>P3</v>
      </c>
    </row>
    <row r="344" spans="1:21" s="16" customFormat="1" ht="255" x14ac:dyDescent="0.25">
      <c r="A344" s="135" t="s">
        <v>1691</v>
      </c>
      <c r="B344" s="135" t="str">
        <f>INDEX('Master List'!$A$3:$AW$1063,MATCH('Print List'!$A344,Statement_No,0),MATCH('Print List'!B$2,'Master List'!$A$2:$AW$2,0))</f>
        <v>WOODS IRRIGATION COMPANY</v>
      </c>
      <c r="C344" s="135" t="str">
        <f>INDEX('Master List'!$A$3:$AW$1063,MATCH('Print List'!$A344,Statement_No,0),MATCH('Print List'!C$2,'Master List'!$A$2:$AW$2,0))</f>
        <v>Y</v>
      </c>
      <c r="D344" s="135">
        <f>INDEX('Master List'!$A$3:$AW$1063,MATCH('Print List'!$A344,Statement_No,0),MATCH('Print List'!D$2,'Master List'!$A$2:$AW$2,0))</f>
        <v>647.33333333333326</v>
      </c>
      <c r="E344" s="135">
        <f>INDEX('Master List'!$A$3:$AW$1063,MATCH('Print List'!$A344,Statement_No,0),MATCH('Print List'!E$2,'Master List'!$A$2:$AW$2,0))</f>
        <v>1391</v>
      </c>
      <c r="F344" s="135" t="str">
        <f>INDEX('Master List'!$A$3:$AW$1063,MATCH('Print List'!$A344,Statement_No,0),MATCH('Print List'!F$2,'Master List'!$A$2:$AW$2,0))</f>
        <v>No</v>
      </c>
      <c r="G344" s="135" t="str">
        <f>INDEX('Master List'!$A$3:$AW$1063,MATCH('Print List'!$A344,Statement_No,0),MATCH('Print List'!G$2,'Master List'!$A$2:$AW$2,0))</f>
        <v>Middle River</v>
      </c>
      <c r="H344" s="135" t="str">
        <f>INDEX('Master List'!$A$3:$AW$1063,MATCH('Print List'!$A344,Statement_No,0),MATCH('Print List'!H$2,'Master List'!$A$2:$AW$2,0))</f>
        <v>San Joaquin</v>
      </c>
      <c r="I344" s="135" t="str">
        <f>INDEX('Master List'!$A$3:$AW$1063,MATCH('Print List'!$A344,Statement_No,0),MATCH('Print List'!I$2,'Master List'!$A$2:$AW$2,0))</f>
        <v>R3</v>
      </c>
      <c r="J344" s="135" t="str">
        <f>INDEX('Master List'!$A$3:$AW$1063,MATCH('Print List'!$A344,Statement_No,0),MATCH('Print List'!J$2,'Master List'!$A$2:$AW$2,0))</f>
        <v>See Contract And Other Rights.</v>
      </c>
      <c r="K344" s="135" t="str">
        <f>INDEX('Master List'!$A$3:$AW$1063,MATCH('Print List'!$A344,Statement_No,0),MATCH('Print List'!K$2,'Master List'!$A$2:$AW$2,0))</f>
        <v>Yes</v>
      </c>
      <c r="L344" s="135" t="str">
        <f>INDEX('Master List'!$A$3:$AW$1063,MATCH('Print List'!$A344,Statement_No,0),MATCH('Print List'!L$2,'Master List'!$A$2:$AW$2,0))</f>
        <v>N/A</v>
      </c>
      <c r="M344" s="135" t="str">
        <f>INDEX('Master List'!$A$3:$AW$1063,MATCH('Print List'!$A344,Statement_No,0),MATCH('Print List'!M$2,'Master List'!$A$2:$AW$2,0))</f>
        <v>P3</v>
      </c>
      <c r="N344" s="135" t="str">
        <f>INDEX('Master List'!$A$3:$AW$1063,MATCH('Print List'!$A344,Statement_No,0),MATCH('Print List'!N$2,'Master List'!$A$2:$AW$2,0))</f>
        <v>POD and POU are located within WIC boundary which is considered as *4 category</v>
      </c>
      <c r="O344" s="135" t="str">
        <f>INDEX('Master List'!$A$3:$AW$1063,MATCH('Print List'!$A344,Statement_No,0),MATCH('Print List'!O$2,'Master List'!$A$2:$AW$2,0))</f>
        <v>Woods Irrigation Company</v>
      </c>
      <c r="P344" s="135" t="str">
        <f>INDEX('Master List'!$A$3:$AW$1063,MATCH('Print List'!$A344,Statement_No,0),MATCH('Print List'!P$2,'Master List'!$A$2:$AW$2,0))</f>
        <v>R4</v>
      </c>
      <c r="Q344" s="135" t="str">
        <f>INDEX('Master List'!$A$3:$AW$1063,MATCH('Print List'!$A344,Statement_No,0),MATCH('Print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344" s="135" t="str">
        <f>INDEX('Master List'!$A$3:$AW$1063,MATCH('Print List'!$A344,Statement_No,0),MATCH('Print List'!R$2,'Master List'!$A$2:$AW$2,0))</f>
        <v>P4</v>
      </c>
      <c r="S344" s="135" t="str">
        <f>INDEX('Master List'!$A$3:$AW$1063,MATCH('Print List'!$A344,Statement_No,0),MATCH('Print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344" s="135" t="str">
        <f>INDEX('Master List'!$A$3:$AW$1063,MATCH('Print List'!$A344,Statement_No,0),MATCH('Print List'!T$2,'Master List'!$A$2:$AW$2,0))</f>
        <v>R4</v>
      </c>
      <c r="U344" s="135" t="str">
        <f>INDEX('Master List'!$A$3:$AW$1063,MATCH('Print List'!$A344,Statement_No,0),MATCH('Print List'!U$2,'Master List'!$A$2:$AW$2,0))</f>
        <v>P4</v>
      </c>
    </row>
    <row r="345" spans="1:21" s="16" customFormat="1" ht="45" x14ac:dyDescent="0.25">
      <c r="A345" s="135" t="s">
        <v>1694</v>
      </c>
      <c r="B345" s="135" t="str">
        <f>INDEX('Master List'!$A$3:$AW$1063,MATCH('Print List'!$A345,Statement_No,0),MATCH('Print List'!B$2,'Master List'!$A$2:$AW$2,0))</f>
        <v>RUDY M. MUSSI INVESTMENT L.P.</v>
      </c>
      <c r="C345" s="135" t="str">
        <f>INDEX('Master List'!$A$3:$AW$1063,MATCH('Print List'!$A345,Statement_No,0),MATCH('Print List'!C$2,'Master List'!$A$2:$AW$2,0))</f>
        <v>Y</v>
      </c>
      <c r="D345" s="135">
        <f>INDEX('Master List'!$A$3:$AW$1063,MATCH('Print List'!$A345,Statement_No,0),MATCH('Print List'!D$2,'Master List'!$A$2:$AW$2,0))</f>
        <v>273.56333333333333</v>
      </c>
      <c r="E345" s="135">
        <f>INDEX('Master List'!$A$3:$AW$1063,MATCH('Print List'!$A345,Statement_No,0),MATCH('Print List'!E$2,'Master List'!$A$2:$AW$2,0))</f>
        <v>348.911</v>
      </c>
      <c r="F345" s="135" t="str">
        <f>INDEX('Master List'!$A$3:$AW$1063,MATCH('Print List'!$A345,Statement_No,0),MATCH('Print List'!F$2,'Master List'!$A$2:$AW$2,0))</f>
        <v>Yes</v>
      </c>
      <c r="G345" s="135" t="str">
        <f>INDEX('Master List'!$A$3:$AW$1063,MATCH('Print List'!$A345,Statement_No,0),MATCH('Print List'!G$2,'Master List'!$A$2:$AW$2,0))</f>
        <v>Middle River</v>
      </c>
      <c r="H345" s="135" t="str">
        <f>INDEX('Master List'!$A$3:$AW$1063,MATCH('Print List'!$A345,Statement_No,0),MATCH('Print List'!H$2,'Master List'!$A$2:$AW$2,0))</f>
        <v>San Joaquin</v>
      </c>
      <c r="I345" s="135" t="str">
        <f>INDEX('Master List'!$A$3:$AW$1063,MATCH('Print List'!$A345,Statement_No,0),MATCH('Print List'!I$2,'Master List'!$A$2:$AW$2,0))</f>
        <v>R2</v>
      </c>
      <c r="J345" s="135" t="str">
        <f>INDEX('Master List'!$A$3:$AW$1063,MATCH('Print List'!$A345,Statement_No,0),MATCH('Print List'!J$2,'Master List'!$A$2:$AW$2,0))</f>
        <v xml:space="preserve">POU is located north of the POD. Not on the same APN. </v>
      </c>
      <c r="K345" s="135" t="str">
        <f>INDEX('Master List'!$A$3:$AW$1063,MATCH('Print List'!$A345,Statement_No,0),MATCH('Print List'!K$2,'Master List'!$A$2:$AW$2,0))</f>
        <v>Yes</v>
      </c>
      <c r="L345" s="135" t="str">
        <f>INDEX('Master List'!$A$3:$AW$1063,MATCH('Print List'!$A345,Statement_No,0),MATCH('Print List'!L$2,'Master List'!$A$2:$AW$2,0))</f>
        <v>N/A</v>
      </c>
      <c r="M345" s="135" t="str">
        <f>INDEX('Master List'!$A$3:$AW$1063,MATCH('Print List'!$A345,Statement_No,0),MATCH('Print List'!M$2,'Master List'!$A$2:$AW$2,0))</f>
        <v>P3</v>
      </c>
      <c r="N345" s="135" t="str">
        <f>INDEX('Master List'!$A$3:$AW$1063,MATCH('Print List'!$A345,Statement_No,0),MATCH('Print List'!N$2,'Master List'!$A$2:$AW$2,0))</f>
        <v>POD and POU are located within WIC boundary which is considered as *4 category</v>
      </c>
      <c r="O345" s="135">
        <f>INDEX('Master List'!$A$3:$AW$1063,MATCH('Print List'!$A345,Statement_No,0),MATCH('Print List'!O$2,'Master List'!$A$2:$AW$2,0))</f>
        <v>0</v>
      </c>
      <c r="P345" s="135">
        <f>INDEX('Master List'!$A$3:$AW$1063,MATCH('Print List'!$A345,Statement_No,0),MATCH('Print List'!P$2,'Master List'!$A$2:$AW$2,0))</f>
        <v>0</v>
      </c>
      <c r="Q345" s="135">
        <f>INDEX('Master List'!$A$3:$AW$1063,MATCH('Print List'!$A345,Statement_No,0),MATCH('Print List'!Q$2,'Master List'!$A$2:$AW$2,0))</f>
        <v>0</v>
      </c>
      <c r="R345" s="135">
        <f>INDEX('Master List'!$A$3:$AW$1063,MATCH('Print List'!$A345,Statement_No,0),MATCH('Print List'!R$2,'Master List'!$A$2:$AW$2,0))</f>
        <v>0</v>
      </c>
      <c r="S345" s="135">
        <f>INDEX('Master List'!$A$3:$AW$1063,MATCH('Print List'!$A345,Statement_No,0),MATCH('Print List'!S$2,'Master List'!$A$2:$AW$2,0))</f>
        <v>0</v>
      </c>
      <c r="T345" s="135" t="str">
        <f>INDEX('Master List'!$A$3:$AW$1063,MATCH('Print List'!$A345,Statement_No,0),MATCH('Print List'!T$2,'Master List'!$A$2:$AW$2,0))</f>
        <v>R2</v>
      </c>
      <c r="U345" s="135" t="str">
        <f>INDEX('Master List'!$A$3:$AW$1063,MATCH('Print List'!$A345,Statement_No,0),MATCH('Print List'!U$2,'Master List'!$A$2:$AW$2,0))</f>
        <v>P3</v>
      </c>
    </row>
    <row r="346" spans="1:21" s="16" customFormat="1" ht="255" x14ac:dyDescent="0.25">
      <c r="A346" s="135" t="s">
        <v>1698</v>
      </c>
      <c r="B346" s="135" t="str">
        <f>INDEX('Master List'!$A$3:$AW$1063,MATCH('Print List'!$A346,Statement_No,0),MATCH('Print List'!B$2,'Master List'!$A$2:$AW$2,0))</f>
        <v>RUDY M. MUSSI INVESTMENT L.P.</v>
      </c>
      <c r="C346" s="135" t="str">
        <f>INDEX('Master List'!$A$3:$AW$1063,MATCH('Print List'!$A346,Statement_No,0),MATCH('Print List'!C$2,'Master List'!$A$2:$AW$2,0))</f>
        <v>Y</v>
      </c>
      <c r="D346" s="135">
        <f>INDEX('Master List'!$A$3:$AW$1063,MATCH('Print List'!$A346,Statement_No,0),MATCH('Print List'!D$2,'Master List'!$A$2:$AW$2,0))</f>
        <v>336.61666666666667</v>
      </c>
      <c r="E346" s="135" t="str">
        <f>INDEX('Master List'!$A$3:$AW$1063,MATCH('Print List'!$A346,Statement_No,0),MATCH('Print List'!E$2,'Master List'!$A$2:$AW$2,0))</f>
        <v>-</v>
      </c>
      <c r="F346" s="135" t="str">
        <f>INDEX('Master List'!$A$3:$AW$1063,MATCH('Print List'!$A346,Statement_No,0),MATCH('Print List'!F$2,'Master List'!$A$2:$AW$2,0))</f>
        <v>Yes</v>
      </c>
      <c r="G346" s="135" t="str">
        <f>INDEX('Master List'!$A$3:$AW$1063,MATCH('Print List'!$A346,Statement_No,0),MATCH('Print List'!G$2,'Master List'!$A$2:$AW$2,0))</f>
        <v>Middle River</v>
      </c>
      <c r="H346" s="135" t="str">
        <f>INDEX('Master List'!$A$3:$AW$1063,MATCH('Print List'!$A346,Statement_No,0),MATCH('Print List'!H$2,'Master List'!$A$2:$AW$2,0))</f>
        <v>San Joaquin</v>
      </c>
      <c r="I346" s="135" t="str">
        <f>INDEX('Master List'!$A$3:$AW$1063,MATCH('Print List'!$A346,Statement_No,0),MATCH('Print List'!I$2,'Master List'!$A$2:$AW$2,0))</f>
        <v>R2</v>
      </c>
      <c r="J346" s="135" t="str">
        <f>INDEX('Master List'!$A$3:$AW$1063,MATCH('Print List'!$A346,Statement_No,0),MATCH('Print List'!J$2,'Master List'!$A$2:$AW$2,0))</f>
        <v>See Contract And Other Rights. POU in on a singular Patent encompassing a large area. POD is far away from the POU. APNs (POU) do not touch watercourse Also, this POD is listed as inactive on EWRIMS.</v>
      </c>
      <c r="K346" s="135" t="str">
        <f>INDEX('Master List'!$A$3:$AW$1063,MATCH('Print List'!$A346,Statement_No,0),MATCH('Print List'!K$2,'Master List'!$A$2:$AW$2,0))</f>
        <v>Yes</v>
      </c>
      <c r="L346" s="135" t="str">
        <f>INDEX('Master List'!$A$3:$AW$1063,MATCH('Print List'!$A346,Statement_No,0),MATCH('Print List'!L$2,'Master List'!$A$2:$AW$2,0))</f>
        <v>N/A</v>
      </c>
      <c r="M346" s="135" t="str">
        <f>INDEX('Master List'!$A$3:$AW$1063,MATCH('Print List'!$A346,Statement_No,0),MATCH('Print List'!M$2,'Master List'!$A$2:$AW$2,0))</f>
        <v>P3</v>
      </c>
      <c r="N346" s="135" t="str">
        <f>INDEX('Master List'!$A$3:$AW$1063,MATCH('Print List'!$A346,Statement_No,0),MATCH('Print List'!N$2,'Master List'!$A$2:$AW$2,0))</f>
        <v>POD and POU are located within WIC boundary which is considered as *4 category</v>
      </c>
      <c r="O346" s="135" t="str">
        <f>INDEX('Master List'!$A$3:$AW$1063,MATCH('Print List'!$A346,Statement_No,0),MATCH('Print List'!O$2,'Master List'!$A$2:$AW$2,0))</f>
        <v>Woods Irrigation Company</v>
      </c>
      <c r="P346" s="135" t="str">
        <f>INDEX('Master List'!$A$3:$AW$1063,MATCH('Print List'!$A346,Statement_No,0),MATCH('Print List'!P$2,'Master List'!$A$2:$AW$2,0))</f>
        <v>R4</v>
      </c>
      <c r="Q346" s="135" t="str">
        <f>INDEX('Master List'!$A$3:$AW$1063,MATCH('Print List'!$A346,Statement_No,0),MATCH('Print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346" s="135" t="str">
        <f>INDEX('Master List'!$A$3:$AW$1063,MATCH('Print List'!$A346,Statement_No,0),MATCH('Print List'!R$2,'Master List'!$A$2:$AW$2,0))</f>
        <v>P4</v>
      </c>
      <c r="S346" s="135" t="str">
        <f>INDEX('Master List'!$A$3:$AW$1063,MATCH('Print List'!$A346,Statement_No,0),MATCH('Print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346" s="135" t="str">
        <f>INDEX('Master List'!$A$3:$AW$1063,MATCH('Print List'!$A346,Statement_No,0),MATCH('Print List'!T$2,'Master List'!$A$2:$AW$2,0))</f>
        <v>R4</v>
      </c>
      <c r="U346" s="135" t="str">
        <f>INDEX('Master List'!$A$3:$AW$1063,MATCH('Print List'!$A346,Statement_No,0),MATCH('Print List'!U$2,'Master List'!$A$2:$AW$2,0))</f>
        <v>P4</v>
      </c>
    </row>
    <row r="347" spans="1:21" s="16" customFormat="1" ht="45" x14ac:dyDescent="0.25">
      <c r="A347" s="135" t="s">
        <v>1700</v>
      </c>
      <c r="B347" s="135" t="str">
        <f>INDEX('Master List'!$A$3:$AW$1063,MATCH('Print List'!$A347,Statement_No,0),MATCH('Print List'!B$2,'Master List'!$A$2:$AW$2,0))</f>
        <v>ROBERT J. AND NIVIA SILVA TRUST 8-31-08</v>
      </c>
      <c r="C347" s="135" t="str">
        <f>INDEX('Master List'!$A$3:$AW$1063,MATCH('Print List'!$A347,Statement_No,0),MATCH('Print List'!C$2,'Master List'!$A$2:$AW$2,0))</f>
        <v>Y</v>
      </c>
      <c r="D347" s="135">
        <f>INDEX('Master List'!$A$3:$AW$1063,MATCH('Print List'!$A347,Statement_No,0),MATCH('Print List'!D$2,'Master List'!$A$2:$AW$2,0))</f>
        <v>368.83</v>
      </c>
      <c r="E347" s="135">
        <f>INDEX('Master List'!$A$3:$AW$1063,MATCH('Print List'!$A347,Statement_No,0),MATCH('Print List'!E$2,'Master List'!$A$2:$AW$2,0))</f>
        <v>256.10000000000002</v>
      </c>
      <c r="F347" s="135" t="str">
        <f>INDEX('Master List'!$A$3:$AW$1063,MATCH('Print List'!$A347,Statement_No,0),MATCH('Print List'!F$2,'Master List'!$A$2:$AW$2,0))</f>
        <v>Yes</v>
      </c>
      <c r="G347" s="135" t="str">
        <f>INDEX('Master List'!$A$3:$AW$1063,MATCH('Print List'!$A347,Statement_No,0),MATCH('Print List'!G$2,'Master List'!$A$2:$AW$2,0))</f>
        <v>Burns Cut Off</v>
      </c>
      <c r="H347" s="135" t="str">
        <f>INDEX('Master List'!$A$3:$AW$1063,MATCH('Print List'!$A347,Statement_No,0),MATCH('Print List'!H$2,'Master List'!$A$2:$AW$2,0))</f>
        <v>San Joaquin</v>
      </c>
      <c r="I347" s="135" t="str">
        <f>INDEX('Master List'!$A$3:$AW$1063,MATCH('Print List'!$A347,Statement_No,0),MATCH('Print List'!I$2,'Master List'!$A$2:$AW$2,0))</f>
        <v>R2</v>
      </c>
      <c r="J347" s="135" t="str">
        <f>INDEX('Master List'!$A$3:$AW$1063,MATCH('Print List'!$A347,Statement_No,0),MATCH('Print List'!J$2,'Master List'!$A$2:$AW$2,0))</f>
        <v>POU is separated from POD. All APN are on a singular patent, but the APNs surround POD are owned by others. Need more information on history of POD/Patent.</v>
      </c>
      <c r="K347" s="135" t="str">
        <f>INDEX('Master List'!$A$3:$AW$1063,MATCH('Print List'!$A347,Statement_No,0),MATCH('Print List'!K$2,'Master List'!$A$2:$AW$2,0))</f>
        <v>Yes</v>
      </c>
      <c r="L347" s="135" t="str">
        <f>INDEX('Master List'!$A$3:$AW$1063,MATCH('Print List'!$A347,Statement_No,0),MATCH('Print List'!L$2,'Master List'!$A$2:$AW$2,0))</f>
        <v>N/A</v>
      </c>
      <c r="M347" s="135" t="str">
        <f>INDEX('Master List'!$A$3:$AW$1063,MATCH('Print List'!$A347,Statement_No,0),MATCH('Print List'!M$2,'Master List'!$A$2:$AW$2,0))</f>
        <v>P1</v>
      </c>
      <c r="N347" s="135" t="str">
        <f>INDEX('Master List'!$A$3:$AW$1063,MATCH('Print List'!$A347,Statement_No,0),MATCH('Print List'!N$2,'Master List'!$A$2:$AW$2,0))</f>
        <v>Documentation is needed.</v>
      </c>
      <c r="O347" s="135">
        <f>INDEX('Master List'!$A$3:$AW$1063,MATCH('Print List'!$A347,Statement_No,0),MATCH('Print List'!O$2,'Master List'!$A$2:$AW$2,0))</f>
        <v>0</v>
      </c>
      <c r="P347" s="135">
        <f>INDEX('Master List'!$A$3:$AW$1063,MATCH('Print List'!$A347,Statement_No,0),MATCH('Print List'!P$2,'Master List'!$A$2:$AW$2,0))</f>
        <v>0</v>
      </c>
      <c r="Q347" s="135">
        <f>INDEX('Master List'!$A$3:$AW$1063,MATCH('Print List'!$A347,Statement_No,0),MATCH('Print List'!Q$2,'Master List'!$A$2:$AW$2,0))</f>
        <v>0</v>
      </c>
      <c r="R347" s="135">
        <f>INDEX('Master List'!$A$3:$AW$1063,MATCH('Print List'!$A347,Statement_No,0),MATCH('Print List'!R$2,'Master List'!$A$2:$AW$2,0))</f>
        <v>0</v>
      </c>
      <c r="S347" s="135">
        <f>INDEX('Master List'!$A$3:$AW$1063,MATCH('Print List'!$A347,Statement_No,0),MATCH('Print List'!S$2,'Master List'!$A$2:$AW$2,0))</f>
        <v>0</v>
      </c>
      <c r="T347" s="135" t="str">
        <f>INDEX('Master List'!$A$3:$AW$1063,MATCH('Print List'!$A347,Statement_No,0),MATCH('Print List'!T$2,'Master List'!$A$2:$AW$2,0))</f>
        <v>R2</v>
      </c>
      <c r="U347" s="135" t="str">
        <f>INDEX('Master List'!$A$3:$AW$1063,MATCH('Print List'!$A347,Statement_No,0),MATCH('Print List'!U$2,'Master List'!$A$2:$AW$2,0))</f>
        <v>P1</v>
      </c>
    </row>
    <row r="348" spans="1:21" s="16" customFormat="1" ht="255" x14ac:dyDescent="0.25">
      <c r="A348" s="135" t="s">
        <v>1708</v>
      </c>
      <c r="B348" s="135" t="str">
        <f>INDEX('Master List'!$A$3:$AW$1063,MATCH('Print List'!$A348,Statement_No,0),MATCH('Print List'!B$2,'Master List'!$A$2:$AW$2,0))</f>
        <v>RUDY M. MUSSI INVESTMENT L.P.</v>
      </c>
      <c r="C348" s="135" t="str">
        <f>INDEX('Master List'!$A$3:$AW$1063,MATCH('Print List'!$A348,Statement_No,0),MATCH('Print List'!C$2,'Master List'!$A$2:$AW$2,0))</f>
        <v>Y</v>
      </c>
      <c r="D348" s="135">
        <f>INDEX('Master List'!$A$3:$AW$1063,MATCH('Print List'!$A348,Statement_No,0),MATCH('Print List'!D$2,'Master List'!$A$2:$AW$2,0))</f>
        <v>313.84666666666664</v>
      </c>
      <c r="E348" s="135" t="str">
        <f>INDEX('Master List'!$A$3:$AW$1063,MATCH('Print List'!$A348,Statement_No,0),MATCH('Print List'!E$2,'Master List'!$A$2:$AW$2,0))</f>
        <v>-</v>
      </c>
      <c r="F348" s="135" t="str">
        <f>INDEX('Master List'!$A$3:$AW$1063,MATCH('Print List'!$A348,Statement_No,0),MATCH('Print List'!F$2,'Master List'!$A$2:$AW$2,0))</f>
        <v>Yes</v>
      </c>
      <c r="G348" s="135" t="str">
        <f>INDEX('Master List'!$A$3:$AW$1063,MATCH('Print List'!$A348,Statement_No,0),MATCH('Print List'!G$2,'Master List'!$A$2:$AW$2,0))</f>
        <v>Middle River</v>
      </c>
      <c r="H348" s="135" t="str">
        <f>INDEX('Master List'!$A$3:$AW$1063,MATCH('Print List'!$A348,Statement_No,0),MATCH('Print List'!H$2,'Master List'!$A$2:$AW$2,0))</f>
        <v>San Joaquin</v>
      </c>
      <c r="I348" s="135" t="str">
        <f>INDEX('Master List'!$A$3:$AW$1063,MATCH('Print List'!$A348,Statement_No,0),MATCH('Print List'!I$2,'Master List'!$A$2:$AW$2,0))</f>
        <v>R3</v>
      </c>
      <c r="J348" s="135" t="str">
        <f>INDEX('Master List'!$A$3:$AW$1063,MATCH('Print List'!$A348,Statement_No,0),MATCH('Print List'!J$2,'Master List'!$A$2:$AW$2,0))</f>
        <v>See Contract And Other Rights.</v>
      </c>
      <c r="K348" s="135" t="str">
        <f>INDEX('Master List'!$A$3:$AW$1063,MATCH('Print List'!$A348,Statement_No,0),MATCH('Print List'!K$2,'Master List'!$A$2:$AW$2,0))</f>
        <v>Yes</v>
      </c>
      <c r="L348" s="135" t="str">
        <f>INDEX('Master List'!$A$3:$AW$1063,MATCH('Print List'!$A348,Statement_No,0),MATCH('Print List'!L$2,'Master List'!$A$2:$AW$2,0))</f>
        <v>N/A</v>
      </c>
      <c r="M348" s="135" t="str">
        <f>INDEX('Master List'!$A$3:$AW$1063,MATCH('Print List'!$A348,Statement_No,0),MATCH('Print List'!M$2,'Master List'!$A$2:$AW$2,0))</f>
        <v>P3</v>
      </c>
      <c r="N348" s="135" t="str">
        <f>INDEX('Master List'!$A$3:$AW$1063,MATCH('Print List'!$A348,Statement_No,0),MATCH('Print List'!N$2,'Master List'!$A$2:$AW$2,0))</f>
        <v>POD and POU are located within WIC boundary which is considered as *4 category</v>
      </c>
      <c r="O348" s="135" t="str">
        <f>INDEX('Master List'!$A$3:$AW$1063,MATCH('Print List'!$A348,Statement_No,0),MATCH('Print List'!O$2,'Master List'!$A$2:$AW$2,0))</f>
        <v>Woods Irrigation Company</v>
      </c>
      <c r="P348" s="135" t="str">
        <f>INDEX('Master List'!$A$3:$AW$1063,MATCH('Print List'!$A348,Statement_No,0),MATCH('Print List'!P$2,'Master List'!$A$2:$AW$2,0))</f>
        <v>R4</v>
      </c>
      <c r="Q348" s="135" t="str">
        <f>INDEX('Master List'!$A$3:$AW$1063,MATCH('Print List'!$A348,Statement_No,0),MATCH('Print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348" s="135" t="str">
        <f>INDEX('Master List'!$A$3:$AW$1063,MATCH('Print List'!$A348,Statement_No,0),MATCH('Print List'!R$2,'Master List'!$A$2:$AW$2,0))</f>
        <v>P4</v>
      </c>
      <c r="S348" s="135" t="str">
        <f>INDEX('Master List'!$A$3:$AW$1063,MATCH('Print List'!$A348,Statement_No,0),MATCH('Print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348" s="135" t="str">
        <f>INDEX('Master List'!$A$3:$AW$1063,MATCH('Print List'!$A348,Statement_No,0),MATCH('Print List'!T$2,'Master List'!$A$2:$AW$2,0))</f>
        <v>R4</v>
      </c>
      <c r="U348" s="135" t="str">
        <f>INDEX('Master List'!$A$3:$AW$1063,MATCH('Print List'!$A348,Statement_No,0),MATCH('Print List'!U$2,'Master List'!$A$2:$AW$2,0))</f>
        <v>P4</v>
      </c>
    </row>
    <row r="349" spans="1:21" s="16" customFormat="1" ht="75" x14ac:dyDescent="0.25">
      <c r="A349" s="135" t="s">
        <v>1710</v>
      </c>
      <c r="B349" s="135" t="str">
        <f>INDEX('Master List'!$A$3:$AW$1063,MATCH('Print List'!$A349,Statement_No,0),MATCH('Print List'!B$2,'Master List'!$A$2:$AW$2,0))</f>
        <v>MANUEL MONROY</v>
      </c>
      <c r="C349" s="135" t="str">
        <f>INDEX('Master List'!$A$3:$AW$1063,MATCH('Print List'!$A349,Statement_No,0),MATCH('Print List'!C$2,'Master List'!$A$2:$AW$2,0))</f>
        <v>Y</v>
      </c>
      <c r="D349" s="135">
        <f>INDEX('Master List'!$A$3:$AW$1063,MATCH('Print List'!$A349,Statement_No,0),MATCH('Print List'!D$2,'Master List'!$A$2:$AW$2,0))</f>
        <v>316.65333333333336</v>
      </c>
      <c r="E349" s="135">
        <f>INDEX('Master List'!$A$3:$AW$1063,MATCH('Print List'!$A349,Statement_No,0),MATCH('Print List'!E$2,'Master List'!$A$2:$AW$2,0))</f>
        <v>852.53</v>
      </c>
      <c r="F349" s="135" t="str">
        <f>INDEX('Master List'!$A$3:$AW$1063,MATCH('Print List'!$A349,Statement_No,0),MATCH('Print List'!F$2,'Master List'!$A$2:$AW$2,0))</f>
        <v>Yes</v>
      </c>
      <c r="G349" s="135" t="str">
        <f>INDEX('Master List'!$A$3:$AW$1063,MATCH('Print List'!$A349,Statement_No,0),MATCH('Print List'!G$2,'Master List'!$A$2:$AW$2,0))</f>
        <v>Middle River</v>
      </c>
      <c r="H349" s="135" t="str">
        <f>INDEX('Master List'!$A$3:$AW$1063,MATCH('Print List'!$A349,Statement_No,0),MATCH('Print List'!H$2,'Master List'!$A$2:$AW$2,0))</f>
        <v>San Joaquin</v>
      </c>
      <c r="I349" s="135" t="str">
        <f>INDEX('Master List'!$A$3:$AW$1063,MATCH('Print List'!$A349,Statement_No,0),MATCH('Print List'!I$2,'Master List'!$A$2:$AW$2,0))</f>
        <v>R2</v>
      </c>
      <c r="J349" s="135" t="str">
        <f>INDEX('Master List'!$A$3:$AW$1063,MATCH('Print List'!$A349,Statement_No,0),MATCH('Print List'!J$2,'Master List'!$A$2:$AW$2,0))</f>
        <v>The POU lies within multiple patents. The land was originally patented to one owner. Title transfer history required to evaluate whether the parcel was sold as a single piece or later combined from the separate patents.</v>
      </c>
      <c r="K349" s="135" t="str">
        <f>INDEX('Master List'!$A$3:$AW$1063,MATCH('Print List'!$A349,Statement_No,0),MATCH('Print List'!K$2,'Master List'!$A$2:$AW$2,0))</f>
        <v>Yes</v>
      </c>
      <c r="L349" s="135" t="str">
        <f>INDEX('Master List'!$A$3:$AW$1063,MATCH('Print List'!$A349,Statement_No,0),MATCH('Print List'!L$2,'Master List'!$A$2:$AW$2,0))</f>
        <v>N/A</v>
      </c>
      <c r="M349" s="135" t="str">
        <f>INDEX('Master List'!$A$3:$AW$1063,MATCH('Print List'!$A349,Statement_No,0),MATCH('Print List'!M$2,'Master List'!$A$2:$AW$2,0))</f>
        <v>P1</v>
      </c>
      <c r="N349" s="135" t="str">
        <f>INDEX('Master List'!$A$3:$AW$1063,MATCH('Print List'!$A349,Statement_No,0),MATCH('Print List'!N$2,'Master List'!$A$2:$AW$2,0))</f>
        <v>More information needed</v>
      </c>
      <c r="O349" s="135">
        <f>INDEX('Master List'!$A$3:$AW$1063,MATCH('Print List'!$A349,Statement_No,0),MATCH('Print List'!O$2,'Master List'!$A$2:$AW$2,0))</f>
        <v>0</v>
      </c>
      <c r="P349" s="135">
        <f>INDEX('Master List'!$A$3:$AW$1063,MATCH('Print List'!$A349,Statement_No,0),MATCH('Print List'!P$2,'Master List'!$A$2:$AW$2,0))</f>
        <v>0</v>
      </c>
      <c r="Q349" s="135">
        <f>INDEX('Master List'!$A$3:$AW$1063,MATCH('Print List'!$A349,Statement_No,0),MATCH('Print List'!Q$2,'Master List'!$A$2:$AW$2,0))</f>
        <v>0</v>
      </c>
      <c r="R349" s="135">
        <f>INDEX('Master List'!$A$3:$AW$1063,MATCH('Print List'!$A349,Statement_No,0),MATCH('Print List'!R$2,'Master List'!$A$2:$AW$2,0))</f>
        <v>0</v>
      </c>
      <c r="S349" s="135">
        <f>INDEX('Master List'!$A$3:$AW$1063,MATCH('Print List'!$A349,Statement_No,0),MATCH('Print List'!S$2,'Master List'!$A$2:$AW$2,0))</f>
        <v>0</v>
      </c>
      <c r="T349" s="135" t="str">
        <f>INDEX('Master List'!$A$3:$AW$1063,MATCH('Print List'!$A349,Statement_No,0),MATCH('Print List'!T$2,'Master List'!$A$2:$AW$2,0))</f>
        <v>R2</v>
      </c>
      <c r="U349" s="135" t="str">
        <f>INDEX('Master List'!$A$3:$AW$1063,MATCH('Print List'!$A349,Statement_No,0),MATCH('Print List'!U$2,'Master List'!$A$2:$AW$2,0))</f>
        <v>P1</v>
      </c>
    </row>
    <row r="350" spans="1:21" s="16" customFormat="1" ht="45" x14ac:dyDescent="0.25">
      <c r="A350" s="136" t="s">
        <v>1716</v>
      </c>
      <c r="B350" s="135" t="str">
        <f>INDEX('Master List'!$A$3:$AW$1063,MATCH('Print List'!$A350,Statement_No,0),MATCH('Print List'!B$2,'Master List'!$A$2:$AW$2,0))</f>
        <v>ANTHONY PODESTA FAM LP, ETL</v>
      </c>
      <c r="C350" s="135" t="str">
        <f>INDEX('Master List'!$A$3:$AW$1063,MATCH('Print List'!$A350,Statement_No,0),MATCH('Print List'!C$2,'Master List'!$A$2:$AW$2,0))</f>
        <v>Y</v>
      </c>
      <c r="D350" s="135">
        <f>INDEX('Master List'!$A$3:$AW$1063,MATCH('Print List'!$A350,Statement_No,0),MATCH('Print List'!D$2,'Master List'!$A$2:$AW$2,0))</f>
        <v>432.11</v>
      </c>
      <c r="E350" s="135">
        <f>INDEX('Master List'!$A$3:$AW$1063,MATCH('Print List'!$A350,Statement_No,0),MATCH('Print List'!E$2,'Master List'!$A$2:$AW$2,0))</f>
        <v>442.34</v>
      </c>
      <c r="F350" s="135" t="str">
        <f>INDEX('Master List'!$A$3:$AW$1063,MATCH('Print List'!$A350,Statement_No,0),MATCH('Print List'!F$2,'Master List'!$A$2:$AW$2,0))</f>
        <v>Yes</v>
      </c>
      <c r="G350" s="135" t="str">
        <f>INDEX('Master List'!$A$3:$AW$1063,MATCH('Print List'!$A350,Statement_No,0),MATCH('Print List'!G$2,'Master List'!$A$2:$AW$2,0))</f>
        <v>Whiskey Slough</v>
      </c>
      <c r="H350" s="135" t="str">
        <f>INDEX('Master List'!$A$3:$AW$1063,MATCH('Print List'!$A350,Statement_No,0),MATCH('Print List'!H$2,'Master List'!$A$2:$AW$2,0))</f>
        <v>San Joaquin</v>
      </c>
      <c r="I350" s="135" t="str">
        <f>INDEX('Master List'!$A$3:$AW$1063,MATCH('Print List'!$A350,Statement_No,0),MATCH('Print List'!I$2,'Master List'!$A$2:$AW$2,0))</f>
        <v>R3</v>
      </c>
      <c r="J350" s="135" t="str">
        <f>INDEX('Master List'!$A$3:$AW$1063,MATCH('Print List'!$A350,Statement_No,0),MATCH('Print List'!J$2,'Master List'!$A$2:$AW$2,0))</f>
        <v>POU abuts the water source and overlies a riparian patent.</v>
      </c>
      <c r="K350" s="135" t="str">
        <f>INDEX('Master List'!$A$3:$AW$1063,MATCH('Print List'!$A350,Statement_No,0),MATCH('Print List'!K$2,'Master List'!$A$2:$AW$2,0))</f>
        <v>Yes</v>
      </c>
      <c r="L350" s="135" t="str">
        <f>INDEX('Master List'!$A$3:$AW$1063,MATCH('Print List'!$A350,Statement_No,0),MATCH('Print List'!L$2,'Master List'!$A$2:$AW$2,0))</f>
        <v>N/A</v>
      </c>
      <c r="M350" s="135" t="str">
        <f>INDEX('Master List'!$A$3:$AW$1063,MATCH('Print List'!$A350,Statement_No,0),MATCH('Print List'!M$2,'Master List'!$A$2:$AW$2,0))</f>
        <v>P1</v>
      </c>
      <c r="N350" s="135" t="str">
        <f>INDEX('Master List'!$A$3:$AW$1063,MATCH('Print List'!$A350,Statement_No,0),MATCH('Print List'!N$2,'Master List'!$A$2:$AW$2,0))</f>
        <v>No supporting document for Pre-1914 right was submitted. Need more info.</v>
      </c>
      <c r="O350" s="135">
        <f>INDEX('Master List'!$A$3:$AW$1063,MATCH('Print List'!$A350,Statement_No,0),MATCH('Print List'!O$2,'Master List'!$A$2:$AW$2,0))</f>
        <v>0</v>
      </c>
      <c r="P350" s="135">
        <f>INDEX('Master List'!$A$3:$AW$1063,MATCH('Print List'!$A350,Statement_No,0),MATCH('Print List'!P$2,'Master List'!$A$2:$AW$2,0))</f>
        <v>0</v>
      </c>
      <c r="Q350" s="135">
        <f>INDEX('Master List'!$A$3:$AW$1063,MATCH('Print List'!$A350,Statement_No,0),MATCH('Print List'!Q$2,'Master List'!$A$2:$AW$2,0))</f>
        <v>0</v>
      </c>
      <c r="R350" s="135">
        <f>INDEX('Master List'!$A$3:$AW$1063,MATCH('Print List'!$A350,Statement_No,0),MATCH('Print List'!R$2,'Master List'!$A$2:$AW$2,0))</f>
        <v>0</v>
      </c>
      <c r="S350" s="135">
        <f>INDEX('Master List'!$A$3:$AW$1063,MATCH('Print List'!$A350,Statement_No,0),MATCH('Print List'!S$2,'Master List'!$A$2:$AW$2,0))</f>
        <v>0</v>
      </c>
      <c r="T350" s="135" t="str">
        <f>INDEX('Master List'!$A$3:$AW$1063,MATCH('Print List'!$A350,Statement_No,0),MATCH('Print List'!T$2,'Master List'!$A$2:$AW$2,0))</f>
        <v>R3</v>
      </c>
      <c r="U350" s="135" t="str">
        <f>INDEX('Master List'!$A$3:$AW$1063,MATCH('Print List'!$A350,Statement_No,0),MATCH('Print List'!U$2,'Master List'!$A$2:$AW$2,0))</f>
        <v>P1</v>
      </c>
    </row>
    <row r="351" spans="1:21" s="16" customFormat="1" ht="45" x14ac:dyDescent="0.25">
      <c r="A351" s="135" t="s">
        <v>1720</v>
      </c>
      <c r="B351" s="135" t="str">
        <f>INDEX('Master List'!$A$3:$AW$1063,MATCH('Print List'!$A351,Statement_No,0),MATCH('Print List'!B$2,'Master List'!$A$2:$AW$2,0))</f>
        <v>B&amp;R TE VELDE RANCH</v>
      </c>
      <c r="C351" s="135" t="str">
        <f>INDEX('Master List'!$A$3:$AW$1063,MATCH('Print List'!$A351,Statement_No,0),MATCH('Print List'!C$2,'Master List'!$A$2:$AW$2,0))</f>
        <v>Y</v>
      </c>
      <c r="D351" s="135">
        <f>INDEX('Master List'!$A$3:$AW$1063,MATCH('Print List'!$A351,Statement_No,0),MATCH('Print List'!D$2,'Master List'!$A$2:$AW$2,0))</f>
        <v>306.23333333333329</v>
      </c>
      <c r="E351" s="135">
        <f>INDEX('Master List'!$A$3:$AW$1063,MATCH('Print List'!$A351,Statement_No,0),MATCH('Print List'!E$2,'Master List'!$A$2:$AW$2,0))</f>
        <v>232.542</v>
      </c>
      <c r="F351" s="135" t="str">
        <f>INDEX('Master List'!$A$3:$AW$1063,MATCH('Print List'!$A351,Statement_No,0),MATCH('Print List'!F$2,'Master List'!$A$2:$AW$2,0))</f>
        <v>Yes</v>
      </c>
      <c r="G351" s="135" t="str">
        <f>INDEX('Master List'!$A$3:$AW$1063,MATCH('Print List'!$A351,Statement_No,0),MATCH('Print List'!G$2,'Master List'!$A$2:$AW$2,0))</f>
        <v>Middle River (claimed)
Empire Cut (Actual)</v>
      </c>
      <c r="H351" s="135" t="str">
        <f>INDEX('Master List'!$A$3:$AW$1063,MATCH('Print List'!$A351,Statement_No,0),MATCH('Print List'!H$2,'Master List'!$A$2:$AW$2,0))</f>
        <v>San Joaquin</v>
      </c>
      <c r="I351" s="135" t="str">
        <f>INDEX('Master List'!$A$3:$AW$1063,MATCH('Print List'!$A351,Statement_No,0),MATCH('Print List'!I$2,'Master List'!$A$2:$AW$2,0))</f>
        <v>R3</v>
      </c>
      <c r="J351" s="135" t="str">
        <f>INDEX('Master List'!$A$3:$AW$1063,MATCH('Print List'!$A351,Statement_No,0),MATCH('Print List'!J$2,'Master List'!$A$2:$AW$2,0))</f>
        <v>POU abuts Middle River. POD is on Empire Cut which is a tributary or Middle River. Patents in POU touch Middle River.</v>
      </c>
      <c r="K351" s="135" t="str">
        <f>INDEX('Master List'!$A$3:$AW$1063,MATCH('Print List'!$A351,Statement_No,0),MATCH('Print List'!K$2,'Master List'!$A$2:$AW$2,0))</f>
        <v>Yes</v>
      </c>
      <c r="L351" s="135" t="str">
        <f>INDEX('Master List'!$A$3:$AW$1063,MATCH('Print List'!$A351,Statement_No,0),MATCH('Print List'!L$2,'Master List'!$A$2:$AW$2,0))</f>
        <v>N/A</v>
      </c>
      <c r="M351" s="135" t="str">
        <f>INDEX('Master List'!$A$3:$AW$1063,MATCH('Print List'!$A351,Statement_No,0),MATCH('Print List'!M$2,'Master List'!$A$2:$AW$2,0))</f>
        <v>P1</v>
      </c>
      <c r="N351" s="135" t="str">
        <f>INDEX('Master List'!$A$3:$AW$1063,MATCH('Print List'!$A351,Statement_No,0),MATCH('Print List'!N$2,'Master List'!$A$2:$AW$2,0))</f>
        <v>No supporting document for Pre-1914 right was submitted. Need more info.</v>
      </c>
      <c r="O351" s="135">
        <f>INDEX('Master List'!$A$3:$AW$1063,MATCH('Print List'!$A351,Statement_No,0),MATCH('Print List'!O$2,'Master List'!$A$2:$AW$2,0))</f>
        <v>0</v>
      </c>
      <c r="P351" s="135">
        <f>INDEX('Master List'!$A$3:$AW$1063,MATCH('Print List'!$A351,Statement_No,0),MATCH('Print List'!P$2,'Master List'!$A$2:$AW$2,0))</f>
        <v>0</v>
      </c>
      <c r="Q351" s="135">
        <f>INDEX('Master List'!$A$3:$AW$1063,MATCH('Print List'!$A351,Statement_No,0),MATCH('Print List'!Q$2,'Master List'!$A$2:$AW$2,0))</f>
        <v>0</v>
      </c>
      <c r="R351" s="135">
        <f>INDEX('Master List'!$A$3:$AW$1063,MATCH('Print List'!$A351,Statement_No,0),MATCH('Print List'!R$2,'Master List'!$A$2:$AW$2,0))</f>
        <v>0</v>
      </c>
      <c r="S351" s="135">
        <f>INDEX('Master List'!$A$3:$AW$1063,MATCH('Print List'!$A351,Statement_No,0),MATCH('Print List'!S$2,'Master List'!$A$2:$AW$2,0))</f>
        <v>0</v>
      </c>
      <c r="T351" s="135" t="str">
        <f>INDEX('Master List'!$A$3:$AW$1063,MATCH('Print List'!$A351,Statement_No,0),MATCH('Print List'!T$2,'Master List'!$A$2:$AW$2,0))</f>
        <v>R3</v>
      </c>
      <c r="U351" s="135" t="str">
        <f>INDEX('Master List'!$A$3:$AW$1063,MATCH('Print List'!$A351,Statement_No,0),MATCH('Print List'!U$2,'Master List'!$A$2:$AW$2,0))</f>
        <v>P1</v>
      </c>
    </row>
    <row r="352" spans="1:21" s="16" customFormat="1" ht="300" x14ac:dyDescent="0.25">
      <c r="A352" s="135" t="s">
        <v>1726</v>
      </c>
      <c r="B352" s="135" t="str">
        <f>INDEX('Master List'!$A$3:$AW$1063,MATCH('Print List'!$A352,Statement_No,0),MATCH('Print List'!B$2,'Master List'!$A$2:$AW$2,0))</f>
        <v>TONY E JAQUES (TRUSTEE)</v>
      </c>
      <c r="C352" s="135" t="str">
        <f>INDEX('Master List'!$A$3:$AW$1063,MATCH('Print List'!$A352,Statement_No,0),MATCH('Print List'!C$2,'Master List'!$A$2:$AW$2,0))</f>
        <v>Y</v>
      </c>
      <c r="D352" s="135">
        <f>INDEX('Master List'!$A$3:$AW$1063,MATCH('Print List'!$A352,Statement_No,0),MATCH('Print List'!D$2,'Master List'!$A$2:$AW$2,0))</f>
        <v>792.98666666666679</v>
      </c>
      <c r="E352" s="135">
        <f>INDEX('Master List'!$A$3:$AW$1063,MATCH('Print List'!$A352,Statement_No,0),MATCH('Print List'!E$2,'Master List'!$A$2:$AW$2,0))</f>
        <v>1062.03</v>
      </c>
      <c r="F352" s="135" t="str">
        <f>INDEX('Master List'!$A$3:$AW$1063,MATCH('Print List'!$A352,Statement_No,0),MATCH('Print List'!F$2,'Master List'!$A$2:$AW$2,0))</f>
        <v>Yes</v>
      </c>
      <c r="G352" s="135" t="str">
        <f>INDEX('Master List'!$A$3:$AW$1063,MATCH('Print List'!$A352,Statement_No,0),MATCH('Print List'!G$2,'Master List'!$A$2:$AW$2,0))</f>
        <v>TOM PAINE SLOUGH</v>
      </c>
      <c r="H352" s="135" t="str">
        <f>INDEX('Master List'!$A$3:$AW$1063,MATCH('Print List'!$A352,Statement_No,0),MATCH('Print List'!H$2,'Master List'!$A$2:$AW$2,0))</f>
        <v>San Joaquin</v>
      </c>
      <c r="I352" s="135" t="str">
        <f>INDEX('Master List'!$A$3:$AW$1063,MATCH('Print List'!$A352,Statement_No,0),MATCH('Print List'!I$2,'Master List'!$A$2:$AW$2,0))</f>
        <v>R3</v>
      </c>
      <c r="J352" s="135" t="str">
        <f>INDEX('Master List'!$A$3:$AW$1063,MATCH('Print List'!$A352,Statement_No,0),MATCH('Print List'!J$2,'Master List'!$A$2:$AW$2,0))</f>
        <v>Parcels are in RD 2058</v>
      </c>
      <c r="K352" s="135" t="str">
        <f>INDEX('Master List'!$A$3:$AW$1063,MATCH('Print List'!$A352,Statement_No,0),MATCH('Print List'!K$2,'Master List'!$A$2:$AW$2,0))</f>
        <v>Yes</v>
      </c>
      <c r="L352" s="135" t="str">
        <f>INDEX('Master List'!$A$3:$AW$1063,MATCH('Print List'!$A352,Statement_No,0),MATCH('Print List'!L$2,'Master List'!$A$2:$AW$2,0))</f>
        <v>N/A</v>
      </c>
      <c r="M352" s="135" t="str">
        <f>INDEX('Master List'!$A$3:$AW$1063,MATCH('Print List'!$A352,Statement_No,0),MATCH('Print List'!M$2,'Master List'!$A$2:$AW$2,0))</f>
        <v>P3</v>
      </c>
      <c r="N352" s="135" t="str">
        <f>INDEX('Master List'!$A$3:$AW$1063,MATCH('Print List'!$A352,Statement_No,0),MATCH('Print List'!N$2,'Master List'!$A$2:$AW$2,0))</f>
        <v>POD and POU are located within RD 2058 which is considered as *4 category</v>
      </c>
      <c r="O352" s="135" t="str">
        <f>INDEX('Master List'!$A$3:$AW$1063,MATCH('Print List'!$A352,Statement_No,0),MATCH('Print List'!O$2,'Master List'!$A$2:$AW$2,0))</f>
        <v>RD 2058</v>
      </c>
      <c r="P352" s="135" t="str">
        <f>INDEX('Master List'!$A$3:$AW$1063,MATCH('Print List'!$A352,Statement_No,0),MATCH('Print List'!P$2,'Master List'!$A$2:$AW$2,0))</f>
        <v>R4</v>
      </c>
      <c r="Q352" s="135" t="str">
        <f>INDEX('Master List'!$A$3:$AW$1063,MATCH('Print List'!$A352,Statement_No,0),MATCH('Print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352" s="135" t="str">
        <f>INDEX('Master List'!$A$3:$AW$1063,MATCH('Print List'!$A352,Statement_No,0),MATCH('Print List'!R$2,'Master List'!$A$2:$AW$2,0))</f>
        <v>P1</v>
      </c>
      <c r="S352" s="135" t="str">
        <f>INDEX('Master List'!$A$3:$AW$1063,MATCH('Print List'!$A352,Statement_No,0),MATCH('Print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352" s="135" t="str">
        <f>INDEX('Master List'!$A$3:$AW$1063,MATCH('Print List'!$A352,Statement_No,0),MATCH('Print List'!T$2,'Master List'!$A$2:$AW$2,0))</f>
        <v>R4</v>
      </c>
      <c r="U352" s="135" t="str">
        <f>INDEX('Master List'!$A$3:$AW$1063,MATCH('Print List'!$A352,Statement_No,0),MATCH('Print List'!U$2,'Master List'!$A$2:$AW$2,0))</f>
        <v>P1</v>
      </c>
    </row>
    <row r="353" spans="1:21" s="16" customFormat="1" ht="30" x14ac:dyDescent="0.25">
      <c r="A353" s="135" t="s">
        <v>1732</v>
      </c>
      <c r="B353" s="135" t="str">
        <f>INDEX('Master List'!$A$3:$AW$1063,MATCH('Print List'!$A353,Statement_No,0),MATCH('Print List'!B$2,'Master List'!$A$2:$AW$2,0))</f>
        <v>B&amp;R TE VELDE RANCH</v>
      </c>
      <c r="C353" s="135" t="str">
        <f>INDEX('Master List'!$A$3:$AW$1063,MATCH('Print List'!$A353,Statement_No,0),MATCH('Print List'!C$2,'Master List'!$A$2:$AW$2,0))</f>
        <v>Y</v>
      </c>
      <c r="D353" s="135">
        <f>INDEX('Master List'!$A$3:$AW$1063,MATCH('Print List'!$A353,Statement_No,0),MATCH('Print List'!D$2,'Master List'!$A$2:$AW$2,0))</f>
        <v>2436.1066666666666</v>
      </c>
      <c r="E353" s="135">
        <f>INDEX('Master List'!$A$3:$AW$1063,MATCH('Print List'!$A353,Statement_No,0),MATCH('Print List'!E$2,'Master List'!$A$2:$AW$2,0))</f>
        <v>2832.636</v>
      </c>
      <c r="F353" s="135" t="str">
        <f>INDEX('Master List'!$A$3:$AW$1063,MATCH('Print List'!$A353,Statement_No,0),MATCH('Print List'!F$2,'Master List'!$A$2:$AW$2,0))</f>
        <v>Yes</v>
      </c>
      <c r="G353" s="135" t="str">
        <f>INDEX('Master List'!$A$3:$AW$1063,MATCH('Print List'!$A353,Statement_No,0),MATCH('Print List'!G$2,'Master List'!$A$2:$AW$2,0))</f>
        <v>Middle River</v>
      </c>
      <c r="H353" s="135" t="str">
        <f>INDEX('Master List'!$A$3:$AW$1063,MATCH('Print List'!$A353,Statement_No,0),MATCH('Print List'!H$2,'Master List'!$A$2:$AW$2,0))</f>
        <v>San Joaquin</v>
      </c>
      <c r="I353" s="135" t="str">
        <f>INDEX('Master List'!$A$3:$AW$1063,MATCH('Print List'!$A353,Statement_No,0),MATCH('Print List'!I$2,'Master List'!$A$2:$AW$2,0))</f>
        <v>R3</v>
      </c>
      <c r="J353" s="135" t="str">
        <f>INDEX('Master List'!$A$3:$AW$1063,MATCH('Print List'!$A353,Statement_No,0),MATCH('Print List'!J$2,'Master List'!$A$2:$AW$2,0))</f>
        <v>POU Spans several patents that appear to touch Middle River or some tributary of Middle River</v>
      </c>
      <c r="K353" s="135" t="str">
        <f>INDEX('Master List'!$A$3:$AW$1063,MATCH('Print List'!$A353,Statement_No,0),MATCH('Print List'!K$2,'Master List'!$A$2:$AW$2,0))</f>
        <v>Yes</v>
      </c>
      <c r="L353" s="135" t="str">
        <f>INDEX('Master List'!$A$3:$AW$1063,MATCH('Print List'!$A353,Statement_No,0),MATCH('Print List'!L$2,'Master List'!$A$2:$AW$2,0))</f>
        <v>N/A</v>
      </c>
      <c r="M353" s="135" t="str">
        <f>INDEX('Master List'!$A$3:$AW$1063,MATCH('Print List'!$A353,Statement_No,0),MATCH('Print List'!M$2,'Master List'!$A$2:$AW$2,0))</f>
        <v>P1</v>
      </c>
      <c r="N353" s="135" t="str">
        <f>INDEX('Master List'!$A$3:$AW$1063,MATCH('Print List'!$A353,Statement_No,0),MATCH('Print List'!N$2,'Master List'!$A$2:$AW$2,0))</f>
        <v>No supporting document for Pre-1914 right was submitted. Need more info.</v>
      </c>
      <c r="O353" s="135">
        <f>INDEX('Master List'!$A$3:$AW$1063,MATCH('Print List'!$A353,Statement_No,0),MATCH('Print List'!O$2,'Master List'!$A$2:$AW$2,0))</f>
        <v>0</v>
      </c>
      <c r="P353" s="135">
        <f>INDEX('Master List'!$A$3:$AW$1063,MATCH('Print List'!$A353,Statement_No,0),MATCH('Print List'!P$2,'Master List'!$A$2:$AW$2,0))</f>
        <v>0</v>
      </c>
      <c r="Q353" s="135">
        <f>INDEX('Master List'!$A$3:$AW$1063,MATCH('Print List'!$A353,Statement_No,0),MATCH('Print List'!Q$2,'Master List'!$A$2:$AW$2,0))</f>
        <v>0</v>
      </c>
      <c r="R353" s="135">
        <f>INDEX('Master List'!$A$3:$AW$1063,MATCH('Print List'!$A353,Statement_No,0),MATCH('Print List'!R$2,'Master List'!$A$2:$AW$2,0))</f>
        <v>0</v>
      </c>
      <c r="S353" s="135">
        <f>INDEX('Master List'!$A$3:$AW$1063,MATCH('Print List'!$A353,Statement_No,0),MATCH('Print List'!S$2,'Master List'!$A$2:$AW$2,0))</f>
        <v>0</v>
      </c>
      <c r="T353" s="135" t="str">
        <f>INDEX('Master List'!$A$3:$AW$1063,MATCH('Print List'!$A353,Statement_No,0),MATCH('Print List'!T$2,'Master List'!$A$2:$AW$2,0))</f>
        <v>R3</v>
      </c>
      <c r="U353" s="135" t="str">
        <f>INDEX('Master List'!$A$3:$AW$1063,MATCH('Print List'!$A353,Statement_No,0),MATCH('Print List'!U$2,'Master List'!$A$2:$AW$2,0))</f>
        <v>P1</v>
      </c>
    </row>
    <row r="354" spans="1:21" s="16" customFormat="1" ht="300" x14ac:dyDescent="0.25">
      <c r="A354" s="136" t="s">
        <v>1734</v>
      </c>
      <c r="B354" s="135" t="str">
        <f>INDEX('Master List'!$A$3:$AW$1063,MATCH('Print List'!$A354,Statement_No,0),MATCH('Print List'!B$2,'Master List'!$A$2:$AW$2,0))</f>
        <v>ANTHONY JAQUES JR</v>
      </c>
      <c r="C354" s="135" t="str">
        <f>INDEX('Master List'!$A$3:$AW$1063,MATCH('Print List'!$A354,Statement_No,0),MATCH('Print List'!C$2,'Master List'!$A$2:$AW$2,0))</f>
        <v>Y</v>
      </c>
      <c r="D354" s="135">
        <f>INDEX('Master List'!$A$3:$AW$1063,MATCH('Print List'!$A354,Statement_No,0),MATCH('Print List'!D$2,'Master List'!$A$2:$AW$2,0))</f>
        <v>275.26333333333338</v>
      </c>
      <c r="E354" s="135">
        <f>INDEX('Master List'!$A$3:$AW$1063,MATCH('Print List'!$A354,Statement_No,0),MATCH('Print List'!E$2,'Master List'!$A$2:$AW$2,0))</f>
        <v>193.56</v>
      </c>
      <c r="F354" s="135" t="str">
        <f>INDEX('Master List'!$A$3:$AW$1063,MATCH('Print List'!$A354,Statement_No,0),MATCH('Print List'!F$2,'Master List'!$A$2:$AW$2,0))</f>
        <v>Yes</v>
      </c>
      <c r="G354" s="135" t="str">
        <f>INDEX('Master List'!$A$3:$AW$1063,MATCH('Print List'!$A354,Statement_No,0),MATCH('Print List'!G$2,'Master List'!$A$2:$AW$2,0))</f>
        <v>Tom Paine Slough</v>
      </c>
      <c r="H354" s="135" t="str">
        <f>INDEX('Master List'!$A$3:$AW$1063,MATCH('Print List'!$A354,Statement_No,0),MATCH('Print List'!H$2,'Master List'!$A$2:$AW$2,0))</f>
        <v>San Joaquin</v>
      </c>
      <c r="I354" s="135" t="str">
        <f>INDEX('Master List'!$A$3:$AW$1063,MATCH('Print List'!$A354,Statement_No,0),MATCH('Print List'!I$2,'Master List'!$A$2:$AW$2,0))</f>
        <v>R1</v>
      </c>
      <c r="J354" s="135" t="str">
        <f>INDEX('Master List'!$A$3:$AW$1063,MATCH('Print List'!$A354,Statement_No,0),MATCH('Print List'!J$2,'Master List'!$A$2:$AW$2,0))</f>
        <v>Unsure of how to determine if Pescadero Reclamation district maintained title after 1921
Additional information:
http://pescaderoreclamationdistrict2058.yolasite.com/deeds-and-documents.php</v>
      </c>
      <c r="K354" s="135" t="str">
        <f>INDEX('Master List'!$A$3:$AW$1063,MATCH('Print List'!$A354,Statement_No,0),MATCH('Print List'!K$2,'Master List'!$A$2:$AW$2,0))</f>
        <v>Yes</v>
      </c>
      <c r="L354" s="135" t="str">
        <f>INDEX('Master List'!$A$3:$AW$1063,MATCH('Print List'!$A354,Statement_No,0),MATCH('Print List'!L$2,'Master List'!$A$2:$AW$2,0))</f>
        <v>N/A</v>
      </c>
      <c r="M354" s="135" t="str">
        <f>INDEX('Master List'!$A$3:$AW$1063,MATCH('Print List'!$A354,Statement_No,0),MATCH('Print List'!M$2,'Master List'!$A$2:$AW$2,0))</f>
        <v>P3</v>
      </c>
      <c r="N354" s="135" t="str">
        <f>INDEX('Master List'!$A$3:$AW$1063,MATCH('Print List'!$A354,Statement_No,0),MATCH('Print List'!N$2,'Master List'!$A$2:$AW$2,0))</f>
        <v>POD and POU are located within RD 2058 which is considered as *4 category</v>
      </c>
      <c r="O354" s="135" t="str">
        <f>INDEX('Master List'!$A$3:$AW$1063,MATCH('Print List'!$A354,Statement_No,0),MATCH('Print List'!O$2,'Master List'!$A$2:$AW$2,0))</f>
        <v>RD 2058</v>
      </c>
      <c r="P354" s="135" t="str">
        <f>INDEX('Master List'!$A$3:$AW$1063,MATCH('Print List'!$A354,Statement_No,0),MATCH('Print List'!P$2,'Master List'!$A$2:$AW$2,0))</f>
        <v>R4</v>
      </c>
      <c r="Q354" s="135" t="str">
        <f>INDEX('Master List'!$A$3:$AW$1063,MATCH('Print List'!$A354,Statement_No,0),MATCH('Print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354" s="135" t="str">
        <f>INDEX('Master List'!$A$3:$AW$1063,MATCH('Print List'!$A354,Statement_No,0),MATCH('Print List'!R$2,'Master List'!$A$2:$AW$2,0))</f>
        <v>P1</v>
      </c>
      <c r="S354" s="135" t="str">
        <f>INDEX('Master List'!$A$3:$AW$1063,MATCH('Print List'!$A354,Statement_No,0),MATCH('Print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354" s="135" t="str">
        <f>INDEX('Master List'!$A$3:$AW$1063,MATCH('Print List'!$A354,Statement_No,0),MATCH('Print List'!T$2,'Master List'!$A$2:$AW$2,0))</f>
        <v>R4</v>
      </c>
      <c r="U354" s="135" t="str">
        <f>INDEX('Master List'!$A$3:$AW$1063,MATCH('Print List'!$A354,Statement_No,0),MATCH('Print List'!U$2,'Master List'!$A$2:$AW$2,0))</f>
        <v>P1</v>
      </c>
    </row>
    <row r="355" spans="1:21" s="16" customFormat="1" ht="30" x14ac:dyDescent="0.25">
      <c r="A355" s="135" t="s">
        <v>1737</v>
      </c>
      <c r="B355" s="135" t="str">
        <f>INDEX('Master List'!$A$3:$AW$1063,MATCH('Print List'!$A355,Statement_No,0),MATCH('Print List'!B$2,'Master List'!$A$2:$AW$2,0))</f>
        <v>B&amp;R TE VELDE RANCH</v>
      </c>
      <c r="C355" s="135" t="str">
        <f>INDEX('Master List'!$A$3:$AW$1063,MATCH('Print List'!$A355,Statement_No,0),MATCH('Print List'!C$2,'Master List'!$A$2:$AW$2,0))</f>
        <v>Y</v>
      </c>
      <c r="D355" s="135">
        <f>INDEX('Master List'!$A$3:$AW$1063,MATCH('Print List'!$A355,Statement_No,0),MATCH('Print List'!D$2,'Master List'!$A$2:$AW$2,0))</f>
        <v>760.51333333333332</v>
      </c>
      <c r="E355" s="135">
        <f>INDEX('Master List'!$A$3:$AW$1063,MATCH('Print List'!$A355,Statement_No,0),MATCH('Print List'!E$2,'Master List'!$A$2:$AW$2,0))</f>
        <v>634.09</v>
      </c>
      <c r="F355" s="135" t="str">
        <f>INDEX('Master List'!$A$3:$AW$1063,MATCH('Print List'!$A355,Statement_No,0),MATCH('Print List'!F$2,'Master List'!$A$2:$AW$2,0))</f>
        <v>Yes</v>
      </c>
      <c r="G355" s="135" t="str">
        <f>INDEX('Master List'!$A$3:$AW$1063,MATCH('Print List'!$A355,Statement_No,0),MATCH('Print List'!G$2,'Master List'!$A$2:$AW$2,0))</f>
        <v>Middle River</v>
      </c>
      <c r="H355" s="135" t="str">
        <f>INDEX('Master List'!$A$3:$AW$1063,MATCH('Print List'!$A355,Statement_No,0),MATCH('Print List'!H$2,'Master List'!$A$2:$AW$2,0))</f>
        <v>San Joaquin</v>
      </c>
      <c r="I355" s="135" t="str">
        <f>INDEX('Master List'!$A$3:$AW$1063,MATCH('Print List'!$A355,Statement_No,0),MATCH('Print List'!I$2,'Master List'!$A$2:$AW$2,0))</f>
        <v>R3</v>
      </c>
      <c r="J355" s="135" t="str">
        <f>INDEX('Master List'!$A$3:$AW$1063,MATCH('Print List'!$A355,Statement_No,0),MATCH('Print List'!J$2,'Master List'!$A$2:$AW$2,0))</f>
        <v>POU overlies riparian patents.</v>
      </c>
      <c r="K355" s="135" t="str">
        <f>INDEX('Master List'!$A$3:$AW$1063,MATCH('Print List'!$A355,Statement_No,0),MATCH('Print List'!K$2,'Master List'!$A$2:$AW$2,0))</f>
        <v>Yes</v>
      </c>
      <c r="L355" s="135" t="str">
        <f>INDEX('Master List'!$A$3:$AW$1063,MATCH('Print List'!$A355,Statement_No,0),MATCH('Print List'!L$2,'Master List'!$A$2:$AW$2,0))</f>
        <v>N/A</v>
      </c>
      <c r="M355" s="135" t="str">
        <f>INDEX('Master List'!$A$3:$AW$1063,MATCH('Print List'!$A355,Statement_No,0),MATCH('Print List'!M$2,'Master List'!$A$2:$AW$2,0))</f>
        <v>P1</v>
      </c>
      <c r="N355" s="135" t="str">
        <f>INDEX('Master List'!$A$3:$AW$1063,MATCH('Print List'!$A355,Statement_No,0),MATCH('Print List'!N$2,'Master List'!$A$2:$AW$2,0))</f>
        <v>No supporting document for Pre-1914 right was submitted. Need more info.</v>
      </c>
      <c r="O355" s="135">
        <f>INDEX('Master List'!$A$3:$AW$1063,MATCH('Print List'!$A355,Statement_No,0),MATCH('Print List'!O$2,'Master List'!$A$2:$AW$2,0))</f>
        <v>0</v>
      </c>
      <c r="P355" s="135">
        <f>INDEX('Master List'!$A$3:$AW$1063,MATCH('Print List'!$A355,Statement_No,0),MATCH('Print List'!P$2,'Master List'!$A$2:$AW$2,0))</f>
        <v>0</v>
      </c>
      <c r="Q355" s="135">
        <f>INDEX('Master List'!$A$3:$AW$1063,MATCH('Print List'!$A355,Statement_No,0),MATCH('Print List'!Q$2,'Master List'!$A$2:$AW$2,0))</f>
        <v>0</v>
      </c>
      <c r="R355" s="135">
        <f>INDEX('Master List'!$A$3:$AW$1063,MATCH('Print List'!$A355,Statement_No,0),MATCH('Print List'!R$2,'Master List'!$A$2:$AW$2,0))</f>
        <v>0</v>
      </c>
      <c r="S355" s="135">
        <f>INDEX('Master List'!$A$3:$AW$1063,MATCH('Print List'!$A355,Statement_No,0),MATCH('Print List'!S$2,'Master List'!$A$2:$AW$2,0))</f>
        <v>0</v>
      </c>
      <c r="T355" s="135" t="str">
        <f>INDEX('Master List'!$A$3:$AW$1063,MATCH('Print List'!$A355,Statement_No,0),MATCH('Print List'!T$2,'Master List'!$A$2:$AW$2,0))</f>
        <v>R3</v>
      </c>
      <c r="U355" s="135" t="str">
        <f>INDEX('Master List'!$A$3:$AW$1063,MATCH('Print List'!$A355,Statement_No,0),MATCH('Print List'!U$2,'Master List'!$A$2:$AW$2,0))</f>
        <v>P1</v>
      </c>
    </row>
    <row r="356" spans="1:21" s="16" customFormat="1" ht="30" x14ac:dyDescent="0.25">
      <c r="A356" s="135" t="s">
        <v>1738</v>
      </c>
      <c r="B356" s="135" t="str">
        <f>INDEX('Master List'!$A$3:$AW$1063,MATCH('Print List'!$A356,Statement_No,0),MATCH('Print List'!B$2,'Master List'!$A$2:$AW$2,0))</f>
        <v>B&amp;R TE VELDE RANCH</v>
      </c>
      <c r="C356" s="135" t="str">
        <f>INDEX('Master List'!$A$3:$AW$1063,MATCH('Print List'!$A356,Statement_No,0),MATCH('Print List'!C$2,'Master List'!$A$2:$AW$2,0))</f>
        <v>Y</v>
      </c>
      <c r="D356" s="135">
        <f>INDEX('Master List'!$A$3:$AW$1063,MATCH('Print List'!$A356,Statement_No,0),MATCH('Print List'!D$2,'Master List'!$A$2:$AW$2,0))</f>
        <v>2436.1066666666666</v>
      </c>
      <c r="E356" s="135">
        <f>INDEX('Master List'!$A$3:$AW$1063,MATCH('Print List'!$A356,Statement_No,0),MATCH('Print List'!E$2,'Master List'!$A$2:$AW$2,0))</f>
        <v>2832.636</v>
      </c>
      <c r="F356" s="135" t="str">
        <f>INDEX('Master List'!$A$3:$AW$1063,MATCH('Print List'!$A356,Statement_No,0),MATCH('Print List'!F$2,'Master List'!$A$2:$AW$2,0))</f>
        <v>Yes</v>
      </c>
      <c r="G356" s="135" t="str">
        <f>INDEX('Master List'!$A$3:$AW$1063,MATCH('Print List'!$A356,Statement_No,0),MATCH('Print List'!G$2,'Master List'!$A$2:$AW$2,0))</f>
        <v>Middle River</v>
      </c>
      <c r="H356" s="135" t="str">
        <f>INDEX('Master List'!$A$3:$AW$1063,MATCH('Print List'!$A356,Statement_No,0),MATCH('Print List'!H$2,'Master List'!$A$2:$AW$2,0))</f>
        <v>San Joaquin</v>
      </c>
      <c r="I356" s="135" t="str">
        <f>INDEX('Master List'!$A$3:$AW$1063,MATCH('Print List'!$A356,Statement_No,0),MATCH('Print List'!I$2,'Master List'!$A$2:$AW$2,0))</f>
        <v>R3</v>
      </c>
      <c r="J356" s="135" t="str">
        <f>INDEX('Master List'!$A$3:$AW$1063,MATCH('Print List'!$A356,Statement_No,0),MATCH('Print List'!J$2,'Master List'!$A$2:$AW$2,0))</f>
        <v>POU Spans several patents that appear to touch Middle River or some tributary of Middle River</v>
      </c>
      <c r="K356" s="135" t="str">
        <f>INDEX('Master List'!$A$3:$AW$1063,MATCH('Print List'!$A356,Statement_No,0),MATCH('Print List'!K$2,'Master List'!$A$2:$AW$2,0))</f>
        <v>Yes</v>
      </c>
      <c r="L356" s="135" t="str">
        <f>INDEX('Master List'!$A$3:$AW$1063,MATCH('Print List'!$A356,Statement_No,0),MATCH('Print List'!L$2,'Master List'!$A$2:$AW$2,0))</f>
        <v>N/A</v>
      </c>
      <c r="M356" s="135" t="str">
        <f>INDEX('Master List'!$A$3:$AW$1063,MATCH('Print List'!$A356,Statement_No,0),MATCH('Print List'!M$2,'Master List'!$A$2:$AW$2,0))</f>
        <v>P1</v>
      </c>
      <c r="N356" s="135" t="str">
        <f>INDEX('Master List'!$A$3:$AW$1063,MATCH('Print List'!$A356,Statement_No,0),MATCH('Print List'!N$2,'Master List'!$A$2:$AW$2,0))</f>
        <v>No supporting document for Pre-1914 right was submitted. Need more info.</v>
      </c>
      <c r="O356" s="135">
        <f>INDEX('Master List'!$A$3:$AW$1063,MATCH('Print List'!$A356,Statement_No,0),MATCH('Print List'!O$2,'Master List'!$A$2:$AW$2,0))</f>
        <v>0</v>
      </c>
      <c r="P356" s="135">
        <f>INDEX('Master List'!$A$3:$AW$1063,MATCH('Print List'!$A356,Statement_No,0),MATCH('Print List'!P$2,'Master List'!$A$2:$AW$2,0))</f>
        <v>0</v>
      </c>
      <c r="Q356" s="135">
        <f>INDEX('Master List'!$A$3:$AW$1063,MATCH('Print List'!$A356,Statement_No,0),MATCH('Print List'!Q$2,'Master List'!$A$2:$AW$2,0))</f>
        <v>0</v>
      </c>
      <c r="R356" s="135">
        <f>INDEX('Master List'!$A$3:$AW$1063,MATCH('Print List'!$A356,Statement_No,0),MATCH('Print List'!R$2,'Master List'!$A$2:$AW$2,0))</f>
        <v>0</v>
      </c>
      <c r="S356" s="135">
        <f>INDEX('Master List'!$A$3:$AW$1063,MATCH('Print List'!$A356,Statement_No,0),MATCH('Print List'!S$2,'Master List'!$A$2:$AW$2,0))</f>
        <v>0</v>
      </c>
      <c r="T356" s="135" t="str">
        <f>INDEX('Master List'!$A$3:$AW$1063,MATCH('Print List'!$A356,Statement_No,0),MATCH('Print List'!T$2,'Master List'!$A$2:$AW$2,0))</f>
        <v>R3</v>
      </c>
      <c r="U356" s="135" t="str">
        <f>INDEX('Master List'!$A$3:$AW$1063,MATCH('Print List'!$A356,Statement_No,0),MATCH('Print List'!U$2,'Master List'!$A$2:$AW$2,0))</f>
        <v>P1</v>
      </c>
    </row>
    <row r="357" spans="1:21" s="16" customFormat="1" ht="45" x14ac:dyDescent="0.25">
      <c r="A357" s="135" t="s">
        <v>1739</v>
      </c>
      <c r="B357" s="135" t="str">
        <f>INDEX('Master List'!$A$3:$AW$1063,MATCH('Print List'!$A357,Statement_No,0),MATCH('Print List'!B$2,'Master List'!$A$2:$AW$2,0))</f>
        <v>B&amp;R TE VELDE RANCH</v>
      </c>
      <c r="C357" s="135" t="str">
        <f>INDEX('Master List'!$A$3:$AW$1063,MATCH('Print List'!$A357,Statement_No,0),MATCH('Print List'!C$2,'Master List'!$A$2:$AW$2,0))</f>
        <v>Y</v>
      </c>
      <c r="D357" s="135">
        <f>INDEX('Master List'!$A$3:$AW$1063,MATCH('Print List'!$A357,Statement_No,0),MATCH('Print List'!D$2,'Master List'!$A$2:$AW$2,0))</f>
        <v>306.23333333333329</v>
      </c>
      <c r="E357" s="135">
        <f>INDEX('Master List'!$A$3:$AW$1063,MATCH('Print List'!$A357,Statement_No,0),MATCH('Print List'!E$2,'Master List'!$A$2:$AW$2,0))</f>
        <v>235.80500000000001</v>
      </c>
      <c r="F357" s="135" t="str">
        <f>INDEX('Master List'!$A$3:$AW$1063,MATCH('Print List'!$A357,Statement_No,0),MATCH('Print List'!F$2,'Master List'!$A$2:$AW$2,0))</f>
        <v>Yes</v>
      </c>
      <c r="G357" s="135" t="str">
        <f>INDEX('Master List'!$A$3:$AW$1063,MATCH('Print List'!$A357,Statement_No,0),MATCH('Print List'!G$2,'Master List'!$A$2:$AW$2,0))</f>
        <v>Middle River (claimed)
Empire Cut (Actual)</v>
      </c>
      <c r="H357" s="135" t="str">
        <f>INDEX('Master List'!$A$3:$AW$1063,MATCH('Print List'!$A357,Statement_No,0),MATCH('Print List'!H$2,'Master List'!$A$2:$AW$2,0))</f>
        <v>San Joaquin</v>
      </c>
      <c r="I357" s="135" t="str">
        <f>INDEX('Master List'!$A$3:$AW$1063,MATCH('Print List'!$A357,Statement_No,0),MATCH('Print List'!I$2,'Master List'!$A$2:$AW$2,0))</f>
        <v>R3</v>
      </c>
      <c r="J357" s="135" t="str">
        <f>INDEX('Master List'!$A$3:$AW$1063,MATCH('Print List'!$A357,Statement_No,0),MATCH('Print List'!J$2,'Master List'!$A$2:$AW$2,0))</f>
        <v>POU abuts Middle River. POD is on Empire Cut which is a tributary or Middle River. Patents in POU touch Middle River.</v>
      </c>
      <c r="K357" s="135" t="str">
        <f>INDEX('Master List'!$A$3:$AW$1063,MATCH('Print List'!$A357,Statement_No,0),MATCH('Print List'!K$2,'Master List'!$A$2:$AW$2,0))</f>
        <v>Yes</v>
      </c>
      <c r="L357" s="135" t="str">
        <f>INDEX('Master List'!$A$3:$AW$1063,MATCH('Print List'!$A357,Statement_No,0),MATCH('Print List'!L$2,'Master List'!$A$2:$AW$2,0))</f>
        <v>N/A</v>
      </c>
      <c r="M357" s="135" t="str">
        <f>INDEX('Master List'!$A$3:$AW$1063,MATCH('Print List'!$A357,Statement_No,0),MATCH('Print List'!M$2,'Master List'!$A$2:$AW$2,0))</f>
        <v>P1</v>
      </c>
      <c r="N357" s="135" t="str">
        <f>INDEX('Master List'!$A$3:$AW$1063,MATCH('Print List'!$A357,Statement_No,0),MATCH('Print List'!N$2,'Master List'!$A$2:$AW$2,0))</f>
        <v>No supporting document for Pre-1914 right was submitted. Need more info.</v>
      </c>
      <c r="O357" s="135">
        <f>INDEX('Master List'!$A$3:$AW$1063,MATCH('Print List'!$A357,Statement_No,0),MATCH('Print List'!O$2,'Master List'!$A$2:$AW$2,0))</f>
        <v>0</v>
      </c>
      <c r="P357" s="135">
        <f>INDEX('Master List'!$A$3:$AW$1063,MATCH('Print List'!$A357,Statement_No,0),MATCH('Print List'!P$2,'Master List'!$A$2:$AW$2,0))</f>
        <v>0</v>
      </c>
      <c r="Q357" s="135">
        <f>INDEX('Master List'!$A$3:$AW$1063,MATCH('Print List'!$A357,Statement_No,0),MATCH('Print List'!Q$2,'Master List'!$A$2:$AW$2,0))</f>
        <v>0</v>
      </c>
      <c r="R357" s="135">
        <f>INDEX('Master List'!$A$3:$AW$1063,MATCH('Print List'!$A357,Statement_No,0),MATCH('Print List'!R$2,'Master List'!$A$2:$AW$2,0))</f>
        <v>0</v>
      </c>
      <c r="S357" s="135">
        <f>INDEX('Master List'!$A$3:$AW$1063,MATCH('Print List'!$A357,Statement_No,0),MATCH('Print List'!S$2,'Master List'!$A$2:$AW$2,0))</f>
        <v>0</v>
      </c>
      <c r="T357" s="135" t="str">
        <f>INDEX('Master List'!$A$3:$AW$1063,MATCH('Print List'!$A357,Statement_No,0),MATCH('Print List'!T$2,'Master List'!$A$2:$AW$2,0))</f>
        <v>R3</v>
      </c>
      <c r="U357" s="135" t="str">
        <f>INDEX('Master List'!$A$3:$AW$1063,MATCH('Print List'!$A357,Statement_No,0),MATCH('Print List'!U$2,'Master List'!$A$2:$AW$2,0))</f>
        <v>P1</v>
      </c>
    </row>
    <row r="358" spans="1:21" s="16" customFormat="1" ht="165" x14ac:dyDescent="0.25">
      <c r="A358" s="136" t="s">
        <v>1740</v>
      </c>
      <c r="B358" s="135" t="str">
        <f>INDEX('Master List'!$A$3:$AW$1063,MATCH('Print List'!$A358,Statement_No,0),MATCH('Print List'!B$2,'Master List'!$A$2:$AW$2,0))</f>
        <v>SAN JOAQUIN DELTA FARMS INC.</v>
      </c>
      <c r="C358" s="135" t="str">
        <f>INDEX('Master List'!$A$3:$AW$1063,MATCH('Print List'!$A358,Statement_No,0),MATCH('Print List'!C$2,'Master List'!$A$2:$AW$2,0))</f>
        <v>Y</v>
      </c>
      <c r="D358" s="135">
        <f>INDEX('Master List'!$A$3:$AW$1063,MATCH('Print List'!$A358,Statement_No,0),MATCH('Print List'!D$2,'Master List'!$A$2:$AW$2,0))</f>
        <v>653.03333333333342</v>
      </c>
      <c r="E358" s="135">
        <f>INDEX('Master List'!$A$3:$AW$1063,MATCH('Print List'!$A358,Statement_No,0),MATCH('Print List'!E$2,'Master List'!$A$2:$AW$2,0))</f>
        <v>889.97</v>
      </c>
      <c r="F358" s="135" t="str">
        <f>INDEX('Master List'!$A$3:$AW$1063,MATCH('Print List'!$A358,Statement_No,0),MATCH('Print List'!F$2,'Master List'!$A$2:$AW$2,0))</f>
        <v>Yes</v>
      </c>
      <c r="G358" s="135" t="str">
        <f>INDEX('Master List'!$A$3:$AW$1063,MATCH('Print List'!$A358,Statement_No,0),MATCH('Print List'!G$2,'Master List'!$A$2:$AW$2,0))</f>
        <v>Whiskey Slough</v>
      </c>
      <c r="H358" s="135" t="str">
        <f>INDEX('Master List'!$A$3:$AW$1063,MATCH('Print List'!$A358,Statement_No,0),MATCH('Print List'!H$2,'Master List'!$A$2:$AW$2,0))</f>
        <v>San Joaquin</v>
      </c>
      <c r="I358" s="135" t="str">
        <f>INDEX('Master List'!$A$3:$AW$1063,MATCH('Print List'!$A358,Statement_No,0),MATCH('Print List'!I$2,'Master List'!$A$2:$AW$2,0))</f>
        <v>R2</v>
      </c>
      <c r="J358" s="135" t="str">
        <f>INDEX('Master List'!$A$3:$AW$1063,MATCH('Print List'!$A358,Statement_No,0),MATCH('Print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58" s="135" t="str">
        <f>INDEX('Master List'!$A$3:$AW$1063,MATCH('Print List'!$A358,Statement_No,0),MATCH('Print List'!K$2,'Master List'!$A$2:$AW$2,0))</f>
        <v>Yes</v>
      </c>
      <c r="L358" s="135" t="str">
        <f>INDEX('Master List'!$A$3:$AW$1063,MATCH('Print List'!$A358,Statement_No,0),MATCH('Print List'!L$2,'Master List'!$A$2:$AW$2,0))</f>
        <v>N/A</v>
      </c>
      <c r="M358" s="135" t="str">
        <f>INDEX('Master List'!$A$3:$AW$1063,MATCH('Print List'!$A358,Statement_No,0),MATCH('Print List'!M$2,'Master List'!$A$2:$AW$2,0))</f>
        <v>P1</v>
      </c>
      <c r="N358" s="135" t="str">
        <f>INDEX('Master List'!$A$3:$AW$1063,MATCH('Print List'!$A358,Statement_No,0),MATCH('Print List'!N$2,'Master List'!$A$2:$AW$2,0))</f>
        <v>No documentation given</v>
      </c>
      <c r="O358" s="135">
        <f>INDEX('Master List'!$A$3:$AW$1063,MATCH('Print List'!$A358,Statement_No,0),MATCH('Print List'!O$2,'Master List'!$A$2:$AW$2,0))</f>
        <v>0</v>
      </c>
      <c r="P358" s="135">
        <f>INDEX('Master List'!$A$3:$AW$1063,MATCH('Print List'!$A358,Statement_No,0),MATCH('Print List'!P$2,'Master List'!$A$2:$AW$2,0))</f>
        <v>0</v>
      </c>
      <c r="Q358" s="135">
        <f>INDEX('Master List'!$A$3:$AW$1063,MATCH('Print List'!$A358,Statement_No,0),MATCH('Print List'!Q$2,'Master List'!$A$2:$AW$2,0))</f>
        <v>0</v>
      </c>
      <c r="R358" s="135">
        <f>INDEX('Master List'!$A$3:$AW$1063,MATCH('Print List'!$A358,Statement_No,0),MATCH('Print List'!R$2,'Master List'!$A$2:$AW$2,0))</f>
        <v>0</v>
      </c>
      <c r="S358" s="135">
        <f>INDEX('Master List'!$A$3:$AW$1063,MATCH('Print List'!$A358,Statement_No,0),MATCH('Print List'!S$2,'Master List'!$A$2:$AW$2,0))</f>
        <v>0</v>
      </c>
      <c r="T358" s="135" t="str">
        <f>INDEX('Master List'!$A$3:$AW$1063,MATCH('Print List'!$A358,Statement_No,0),MATCH('Print List'!T$2,'Master List'!$A$2:$AW$2,0))</f>
        <v>R2</v>
      </c>
      <c r="U358" s="135" t="str">
        <f>INDEX('Master List'!$A$3:$AW$1063,MATCH('Print List'!$A358,Statement_No,0),MATCH('Print List'!U$2,'Master List'!$A$2:$AW$2,0))</f>
        <v>P1</v>
      </c>
    </row>
    <row r="359" spans="1:21" s="16" customFormat="1" ht="30" x14ac:dyDescent="0.25">
      <c r="A359" s="135" t="s">
        <v>1743</v>
      </c>
      <c r="B359" s="135" t="str">
        <f>INDEX('Master List'!$A$3:$AW$1063,MATCH('Print List'!$A359,Statement_No,0),MATCH('Print List'!B$2,'Master List'!$A$2:$AW$2,0))</f>
        <v>B&amp;R TE VELDE RANCH</v>
      </c>
      <c r="C359" s="135" t="str">
        <f>INDEX('Master List'!$A$3:$AW$1063,MATCH('Print List'!$A359,Statement_No,0),MATCH('Print List'!C$2,'Master List'!$A$2:$AW$2,0))</f>
        <v>Y</v>
      </c>
      <c r="D359" s="135">
        <f>INDEX('Master List'!$A$3:$AW$1063,MATCH('Print List'!$A359,Statement_No,0),MATCH('Print List'!D$2,'Master List'!$A$2:$AW$2,0))</f>
        <v>693.67</v>
      </c>
      <c r="E359" s="135">
        <f>INDEX('Master List'!$A$3:$AW$1063,MATCH('Print List'!$A359,Statement_No,0),MATCH('Print List'!E$2,'Master List'!$A$2:$AW$2,0))</f>
        <v>377.108</v>
      </c>
      <c r="F359" s="135" t="str">
        <f>INDEX('Master List'!$A$3:$AW$1063,MATCH('Print List'!$A359,Statement_No,0),MATCH('Print List'!F$2,'Master List'!$A$2:$AW$2,0))</f>
        <v>Yes</v>
      </c>
      <c r="G359" s="135" t="str">
        <f>INDEX('Master List'!$A$3:$AW$1063,MATCH('Print List'!$A359,Statement_No,0),MATCH('Print List'!G$2,'Master List'!$A$2:$AW$2,0))</f>
        <v>Middle River</v>
      </c>
      <c r="H359" s="135" t="str">
        <f>INDEX('Master List'!$A$3:$AW$1063,MATCH('Print List'!$A359,Statement_No,0),MATCH('Print List'!H$2,'Master List'!$A$2:$AW$2,0))</f>
        <v>San Joaquin</v>
      </c>
      <c r="I359" s="135" t="str">
        <f>INDEX('Master List'!$A$3:$AW$1063,MATCH('Print List'!$A359,Statement_No,0),MATCH('Print List'!I$2,'Master List'!$A$2:$AW$2,0))</f>
        <v>R3</v>
      </c>
      <c r="J359" s="135" t="str">
        <f>INDEX('Master List'!$A$3:$AW$1063,MATCH('Print List'!$A359,Statement_No,0),MATCH('Print List'!J$2,'Master List'!$A$2:$AW$2,0))</f>
        <v>POU abuts water source and overlies riparian patents.</v>
      </c>
      <c r="K359" s="135" t="str">
        <f>INDEX('Master List'!$A$3:$AW$1063,MATCH('Print List'!$A359,Statement_No,0),MATCH('Print List'!K$2,'Master List'!$A$2:$AW$2,0))</f>
        <v>Yes</v>
      </c>
      <c r="L359" s="135" t="str">
        <f>INDEX('Master List'!$A$3:$AW$1063,MATCH('Print List'!$A359,Statement_No,0),MATCH('Print List'!L$2,'Master List'!$A$2:$AW$2,0))</f>
        <v>N/A</v>
      </c>
      <c r="M359" s="135" t="str">
        <f>INDEX('Master List'!$A$3:$AW$1063,MATCH('Print List'!$A359,Statement_No,0),MATCH('Print List'!M$2,'Master List'!$A$2:$AW$2,0))</f>
        <v>P1</v>
      </c>
      <c r="N359" s="135" t="str">
        <f>INDEX('Master List'!$A$3:$AW$1063,MATCH('Print List'!$A359,Statement_No,0),MATCH('Print List'!N$2,'Master List'!$A$2:$AW$2,0))</f>
        <v>No supporting document for Pre-1914 right was submitted. Need more info.</v>
      </c>
      <c r="O359" s="135">
        <f>INDEX('Master List'!$A$3:$AW$1063,MATCH('Print List'!$A359,Statement_No,0),MATCH('Print List'!O$2,'Master List'!$A$2:$AW$2,0))</f>
        <v>0</v>
      </c>
      <c r="P359" s="135">
        <f>INDEX('Master List'!$A$3:$AW$1063,MATCH('Print List'!$A359,Statement_No,0),MATCH('Print List'!P$2,'Master List'!$A$2:$AW$2,0))</f>
        <v>0</v>
      </c>
      <c r="Q359" s="135">
        <f>INDEX('Master List'!$A$3:$AW$1063,MATCH('Print List'!$A359,Statement_No,0),MATCH('Print List'!Q$2,'Master List'!$A$2:$AW$2,0))</f>
        <v>0</v>
      </c>
      <c r="R359" s="135">
        <f>INDEX('Master List'!$A$3:$AW$1063,MATCH('Print List'!$A359,Statement_No,0),MATCH('Print List'!R$2,'Master List'!$A$2:$AW$2,0))</f>
        <v>0</v>
      </c>
      <c r="S359" s="135">
        <f>INDEX('Master List'!$A$3:$AW$1063,MATCH('Print List'!$A359,Statement_No,0),MATCH('Print List'!S$2,'Master List'!$A$2:$AW$2,0))</f>
        <v>0</v>
      </c>
      <c r="T359" s="135" t="str">
        <f>INDEX('Master List'!$A$3:$AW$1063,MATCH('Print List'!$A359,Statement_No,0),MATCH('Print List'!T$2,'Master List'!$A$2:$AW$2,0))</f>
        <v>R3</v>
      </c>
      <c r="U359" s="135" t="str">
        <f>INDEX('Master List'!$A$3:$AW$1063,MATCH('Print List'!$A359,Statement_No,0),MATCH('Print List'!U$2,'Master List'!$A$2:$AW$2,0))</f>
        <v>P1</v>
      </c>
    </row>
    <row r="360" spans="1:21" s="16" customFormat="1" ht="150" x14ac:dyDescent="0.25">
      <c r="A360" s="135" t="s">
        <v>1745</v>
      </c>
      <c r="B360" s="135" t="str">
        <f>INDEX('Master List'!$A$3:$AW$1063,MATCH('Print List'!$A360,Statement_No,0),MATCH('Print List'!B$2,'Master List'!$A$2:$AW$2,0))</f>
        <v>RUDY M. MUSSI INVESTMENT L.P.</v>
      </c>
      <c r="C360" s="135" t="str">
        <f>INDEX('Master List'!$A$3:$AW$1063,MATCH('Print List'!$A360,Statement_No,0),MATCH('Print List'!C$2,'Master List'!$A$2:$AW$2,0))</f>
        <v>Y</v>
      </c>
      <c r="D360" s="135">
        <f>INDEX('Master List'!$A$3:$AW$1063,MATCH('Print List'!$A360,Statement_No,0),MATCH('Print List'!D$2,'Master List'!$A$2:$AW$2,0))</f>
        <v>829.48</v>
      </c>
      <c r="E360" s="135">
        <f>INDEX('Master List'!$A$3:$AW$1063,MATCH('Print List'!$A360,Statement_No,0),MATCH('Print List'!E$2,'Master List'!$A$2:$AW$2,0))</f>
        <v>1379.4369999999999</v>
      </c>
      <c r="F360" s="135" t="str">
        <f>INDEX('Master List'!$A$3:$AW$1063,MATCH('Print List'!$A360,Statement_No,0),MATCH('Print List'!F$2,'Master List'!$A$2:$AW$2,0))</f>
        <v>Yes</v>
      </c>
      <c r="G360" s="135" t="str">
        <f>INDEX('Master List'!$A$3:$AW$1063,MATCH('Print List'!$A360,Statement_No,0),MATCH('Print List'!G$2,'Master List'!$A$2:$AW$2,0))</f>
        <v>Middle River</v>
      </c>
      <c r="H360" s="135" t="str">
        <f>INDEX('Master List'!$A$3:$AW$1063,MATCH('Print List'!$A360,Statement_No,0),MATCH('Print List'!H$2,'Master List'!$A$2:$AW$2,0))</f>
        <v>San Joaquin</v>
      </c>
      <c r="I360" s="135" t="str">
        <f>INDEX('Master List'!$A$3:$AW$1063,MATCH('Print List'!$A360,Statement_No,0),MATCH('Print List'!I$2,'Master List'!$A$2:$AW$2,0))</f>
        <v>R1</v>
      </c>
      <c r="J360" s="135" t="str">
        <f>INDEX('Master List'!$A$3:$AW$1063,MATCH('Print List'!$A360,Statement_No,0),MATCH('Print List'!J$2,'Master List'!$A$2:$AW$2,0))</f>
        <v>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60" s="135" t="str">
        <f>INDEX('Master List'!$A$3:$AW$1063,MATCH('Print List'!$A360,Statement_No,0),MATCH('Print List'!K$2,'Master List'!$A$2:$AW$2,0))</f>
        <v>Yes</v>
      </c>
      <c r="L360" s="135" t="str">
        <f>INDEX('Master List'!$A$3:$AW$1063,MATCH('Print List'!$A360,Statement_No,0),MATCH('Print List'!L$2,'Master List'!$A$2:$AW$2,0))</f>
        <v>N/A</v>
      </c>
      <c r="M360" s="135" t="str">
        <f>INDEX('Master List'!$A$3:$AW$1063,MATCH('Print List'!$A360,Statement_No,0),MATCH('Print List'!M$2,'Master List'!$A$2:$AW$2,0))</f>
        <v>P1</v>
      </c>
      <c r="N360" s="135" t="str">
        <f>INDEX('Master List'!$A$3:$AW$1063,MATCH('Print List'!$A360,Statement_No,0),MATCH('Print List'!N$2,'Master List'!$A$2:$AW$2,0))</f>
        <v>Documentation is needed.</v>
      </c>
      <c r="O360" s="135">
        <f>INDEX('Master List'!$A$3:$AW$1063,MATCH('Print List'!$A360,Statement_No,0),MATCH('Print List'!O$2,'Master List'!$A$2:$AW$2,0))</f>
        <v>0</v>
      </c>
      <c r="P360" s="135">
        <f>INDEX('Master List'!$A$3:$AW$1063,MATCH('Print List'!$A360,Statement_No,0),MATCH('Print List'!P$2,'Master List'!$A$2:$AW$2,0))</f>
        <v>0</v>
      </c>
      <c r="Q360" s="135">
        <f>INDEX('Master List'!$A$3:$AW$1063,MATCH('Print List'!$A360,Statement_No,0),MATCH('Print List'!Q$2,'Master List'!$A$2:$AW$2,0))</f>
        <v>0</v>
      </c>
      <c r="R360" s="135">
        <f>INDEX('Master List'!$A$3:$AW$1063,MATCH('Print List'!$A360,Statement_No,0),MATCH('Print List'!R$2,'Master List'!$A$2:$AW$2,0))</f>
        <v>0</v>
      </c>
      <c r="S360" s="135">
        <f>INDEX('Master List'!$A$3:$AW$1063,MATCH('Print List'!$A360,Statement_No,0),MATCH('Print List'!S$2,'Master List'!$A$2:$AW$2,0))</f>
        <v>0</v>
      </c>
      <c r="T360" s="135" t="str">
        <f>INDEX('Master List'!$A$3:$AW$1063,MATCH('Print List'!$A360,Statement_No,0),MATCH('Print List'!T$2,'Master List'!$A$2:$AW$2,0))</f>
        <v>R1</v>
      </c>
      <c r="U360" s="135" t="str">
        <f>INDEX('Master List'!$A$3:$AW$1063,MATCH('Print List'!$A360,Statement_No,0),MATCH('Print List'!U$2,'Master List'!$A$2:$AW$2,0))</f>
        <v>P1</v>
      </c>
    </row>
    <row r="361" spans="1:21" s="16" customFormat="1" ht="150" x14ac:dyDescent="0.25">
      <c r="A361" s="135" t="s">
        <v>1748</v>
      </c>
      <c r="B361" s="135" t="str">
        <f>INDEX('Master List'!$A$3:$AW$1063,MATCH('Print List'!$A361,Statement_No,0),MATCH('Print List'!B$2,'Master List'!$A$2:$AW$2,0))</f>
        <v>ROBERT J. AND NIVIA SILVA TRUST 8-31-08</v>
      </c>
      <c r="C361" s="135" t="str">
        <f>INDEX('Master List'!$A$3:$AW$1063,MATCH('Print List'!$A361,Statement_No,0),MATCH('Print List'!C$2,'Master List'!$A$2:$AW$2,0))</f>
        <v>Y</v>
      </c>
      <c r="D361" s="135">
        <f>INDEX('Master List'!$A$3:$AW$1063,MATCH('Print List'!$A361,Statement_No,0),MATCH('Print List'!D$2,'Master List'!$A$2:$AW$2,0))</f>
        <v>447.8</v>
      </c>
      <c r="E361" s="135">
        <f>INDEX('Master List'!$A$3:$AW$1063,MATCH('Print List'!$A361,Statement_No,0),MATCH('Print List'!E$2,'Master List'!$A$2:$AW$2,0))</f>
        <v>232.39</v>
      </c>
      <c r="F361" s="135" t="str">
        <f>INDEX('Master List'!$A$3:$AW$1063,MATCH('Print List'!$A361,Statement_No,0),MATCH('Print List'!F$2,'Master List'!$A$2:$AW$2,0))</f>
        <v>Yes</v>
      </c>
      <c r="G361" s="135" t="str">
        <f>INDEX('Master List'!$A$3:$AW$1063,MATCH('Print List'!$A361,Statement_No,0),MATCH('Print List'!G$2,'Master List'!$A$2:$AW$2,0))</f>
        <v>WHISKEY SLOUGH</v>
      </c>
      <c r="H361" s="135" t="str">
        <f>INDEX('Master List'!$A$3:$AW$1063,MATCH('Print List'!$A361,Statement_No,0),MATCH('Print List'!H$2,'Master List'!$A$2:$AW$2,0))</f>
        <v>San Joaquin</v>
      </c>
      <c r="I361" s="135" t="str">
        <f>INDEX('Master List'!$A$3:$AW$1063,MATCH('Print List'!$A361,Statement_No,0),MATCH('Print List'!I$2,'Master List'!$A$2:$AW$2,0))</f>
        <v>R1</v>
      </c>
      <c r="J361" s="135" t="str">
        <f>INDEX('Master List'!$A$3:$AW$1063,MATCH('Print List'!$A361,Statement_No,0),MATCH('Print List'!J$2,'Master List'!$A$2:$AW$2,0))</f>
        <v>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361" s="135" t="str">
        <f>INDEX('Master List'!$A$3:$AW$1063,MATCH('Print List'!$A361,Statement_No,0),MATCH('Print List'!K$2,'Master List'!$A$2:$AW$2,0))</f>
        <v>Yes</v>
      </c>
      <c r="L361" s="135" t="str">
        <f>INDEX('Master List'!$A$3:$AW$1063,MATCH('Print List'!$A361,Statement_No,0),MATCH('Print List'!L$2,'Master List'!$A$2:$AW$2,0))</f>
        <v>N/A</v>
      </c>
      <c r="M361" s="135" t="str">
        <f>INDEX('Master List'!$A$3:$AW$1063,MATCH('Print List'!$A361,Statement_No,0),MATCH('Print List'!M$2,'Master List'!$A$2:$AW$2,0))</f>
        <v>P1</v>
      </c>
      <c r="N361" s="135" t="str">
        <f>INDEX('Master List'!$A$3:$AW$1063,MATCH('Print List'!$A361,Statement_No,0),MATCH('Print List'!N$2,'Master List'!$A$2:$AW$2,0))</f>
        <v>Documentation is needed.</v>
      </c>
      <c r="O361" s="135">
        <f>INDEX('Master List'!$A$3:$AW$1063,MATCH('Print List'!$A361,Statement_No,0),MATCH('Print List'!O$2,'Master List'!$A$2:$AW$2,0))</f>
        <v>0</v>
      </c>
      <c r="P361" s="135">
        <f>INDEX('Master List'!$A$3:$AW$1063,MATCH('Print List'!$A361,Statement_No,0),MATCH('Print List'!P$2,'Master List'!$A$2:$AW$2,0))</f>
        <v>0</v>
      </c>
      <c r="Q361" s="135">
        <f>INDEX('Master List'!$A$3:$AW$1063,MATCH('Print List'!$A361,Statement_No,0),MATCH('Print List'!Q$2,'Master List'!$A$2:$AW$2,0))</f>
        <v>0</v>
      </c>
      <c r="R361" s="135">
        <f>INDEX('Master List'!$A$3:$AW$1063,MATCH('Print List'!$A361,Statement_No,0),MATCH('Print List'!R$2,'Master List'!$A$2:$AW$2,0))</f>
        <v>0</v>
      </c>
      <c r="S361" s="135">
        <f>INDEX('Master List'!$A$3:$AW$1063,MATCH('Print List'!$A361,Statement_No,0),MATCH('Print List'!S$2,'Master List'!$A$2:$AW$2,0))</f>
        <v>0</v>
      </c>
      <c r="T361" s="135" t="str">
        <f>INDEX('Master List'!$A$3:$AW$1063,MATCH('Print List'!$A361,Statement_No,0),MATCH('Print List'!T$2,'Master List'!$A$2:$AW$2,0))</f>
        <v>R1</v>
      </c>
      <c r="U361" s="135" t="str">
        <f>INDEX('Master List'!$A$3:$AW$1063,MATCH('Print List'!$A361,Statement_No,0),MATCH('Print List'!U$2,'Master List'!$A$2:$AW$2,0))</f>
        <v>P1</v>
      </c>
    </row>
    <row r="362" spans="1:21" s="16" customFormat="1" ht="30" x14ac:dyDescent="0.25">
      <c r="A362" s="136" t="s">
        <v>1749</v>
      </c>
      <c r="B362" s="135" t="str">
        <f>INDEX('Master List'!$A$3:$AW$1063,MATCH('Print List'!$A362,Statement_No,0),MATCH('Print List'!B$2,'Master List'!$A$2:$AW$2,0))</f>
        <v>JACKSON LAND &amp; CATTLE LP</v>
      </c>
      <c r="C362" s="135" t="str">
        <f>INDEX('Master List'!$A$3:$AW$1063,MATCH('Print List'!$A362,Statement_No,0),MATCH('Print List'!C$2,'Master List'!$A$2:$AW$2,0))</f>
        <v>Y</v>
      </c>
      <c r="D362" s="135">
        <f>INDEX('Master List'!$A$3:$AW$1063,MATCH('Print List'!$A362,Statement_No,0),MATCH('Print List'!D$2,'Master List'!$A$2:$AW$2,0))</f>
        <v>424.6133333333334</v>
      </c>
      <c r="E362" s="135">
        <f>INDEX('Master List'!$A$3:$AW$1063,MATCH('Print List'!$A362,Statement_No,0),MATCH('Print List'!E$2,'Master List'!$A$2:$AW$2,0))</f>
        <v>1389.87</v>
      </c>
      <c r="F362" s="135" t="str">
        <f>INDEX('Master List'!$A$3:$AW$1063,MATCH('Print List'!$A362,Statement_No,0),MATCH('Print List'!F$2,'Master List'!$A$2:$AW$2,0))</f>
        <v>Yes</v>
      </c>
      <c r="G362" s="135" t="str">
        <f>INDEX('Master List'!$A$3:$AW$1063,MATCH('Print List'!$A362,Statement_No,0),MATCH('Print List'!G$2,'Master List'!$A$2:$AW$2,0))</f>
        <v>ROCK SLOUGH WERNER CUT</v>
      </c>
      <c r="H362" s="135" t="str">
        <f>INDEX('Master List'!$A$3:$AW$1063,MATCH('Print List'!$A362,Statement_No,0),MATCH('Print List'!H$2,'Master List'!$A$2:$AW$2,0))</f>
        <v>Contra Costa</v>
      </c>
      <c r="I362" s="135" t="str">
        <f>INDEX('Master List'!$A$3:$AW$1063,MATCH('Print List'!$A362,Statement_No,0),MATCH('Print List'!I$2,'Master List'!$A$2:$AW$2,0))</f>
        <v>R3</v>
      </c>
      <c r="J362" s="135" t="str">
        <f>INDEX('Master List'!$A$3:$AW$1063,MATCH('Print List'!$A362,Statement_No,0),MATCH('Print List'!J$2,'Master List'!$A$2:$AW$2,0))</f>
        <v xml:space="preserve">unconfirmed POU, but POD covered under single patent. </v>
      </c>
      <c r="K362" s="135" t="str">
        <f>INDEX('Master List'!$A$3:$AW$1063,MATCH('Print List'!$A362,Statement_No,0),MATCH('Print List'!K$2,'Master List'!$A$2:$AW$2,0))</f>
        <v>Yes</v>
      </c>
      <c r="L362" s="135" t="str">
        <f>INDEX('Master List'!$A$3:$AW$1063,MATCH('Print List'!$A362,Statement_No,0),MATCH('Print List'!L$2,'Master List'!$A$2:$AW$2,0))</f>
        <v>N/A</v>
      </c>
      <c r="M362" s="135" t="str">
        <f>INDEX('Master List'!$A$3:$AW$1063,MATCH('Print List'!$A362,Statement_No,0),MATCH('Print List'!M$2,'Master List'!$A$2:$AW$2,0))</f>
        <v>P1</v>
      </c>
      <c r="N362" s="135" t="str">
        <f>INDEX('Master List'!$A$3:$AW$1063,MATCH('Print List'!$A362,Statement_No,0),MATCH('Print List'!N$2,'Master List'!$A$2:$AW$2,0))</f>
        <v>Documentation is needed.</v>
      </c>
      <c r="O362" s="135">
        <f>INDEX('Master List'!$A$3:$AW$1063,MATCH('Print List'!$A362,Statement_No,0),MATCH('Print List'!O$2,'Master List'!$A$2:$AW$2,0))</f>
        <v>0</v>
      </c>
      <c r="P362" s="135">
        <f>INDEX('Master List'!$A$3:$AW$1063,MATCH('Print List'!$A362,Statement_No,0),MATCH('Print List'!P$2,'Master List'!$A$2:$AW$2,0))</f>
        <v>0</v>
      </c>
      <c r="Q362" s="135">
        <f>INDEX('Master List'!$A$3:$AW$1063,MATCH('Print List'!$A362,Statement_No,0),MATCH('Print List'!Q$2,'Master List'!$A$2:$AW$2,0))</f>
        <v>0</v>
      </c>
      <c r="R362" s="135">
        <f>INDEX('Master List'!$A$3:$AW$1063,MATCH('Print List'!$A362,Statement_No,0),MATCH('Print List'!R$2,'Master List'!$A$2:$AW$2,0))</f>
        <v>0</v>
      </c>
      <c r="S362" s="135">
        <f>INDEX('Master List'!$A$3:$AW$1063,MATCH('Print List'!$A362,Statement_No,0),MATCH('Print List'!S$2,'Master List'!$A$2:$AW$2,0))</f>
        <v>0</v>
      </c>
      <c r="T362" s="135" t="str">
        <f>INDEX('Master List'!$A$3:$AW$1063,MATCH('Print List'!$A362,Statement_No,0),MATCH('Print List'!T$2,'Master List'!$A$2:$AW$2,0))</f>
        <v>R3</v>
      </c>
      <c r="U362" s="135" t="str">
        <f>INDEX('Master List'!$A$3:$AW$1063,MATCH('Print List'!$A362,Statement_No,0),MATCH('Print List'!U$2,'Master List'!$A$2:$AW$2,0))</f>
        <v>P1</v>
      </c>
    </row>
    <row r="363" spans="1:21" s="16" customFormat="1" ht="240" x14ac:dyDescent="0.25">
      <c r="A363" s="135" t="s">
        <v>1755</v>
      </c>
      <c r="B363" s="135" t="str">
        <f>INDEX('Master List'!$A$3:$AW$1063,MATCH('Print List'!$A363,Statement_No,0),MATCH('Print List'!B$2,'Master List'!$A$2:$AW$2,0))</f>
        <v>THE NATURE CONSERVANCY</v>
      </c>
      <c r="C363" s="135" t="str">
        <f>INDEX('Master List'!$A$3:$AW$1063,MATCH('Print List'!$A363,Statement_No,0),MATCH('Print List'!C$2,'Master List'!$A$2:$AW$2,0))</f>
        <v>Y</v>
      </c>
      <c r="D363" s="135">
        <f>INDEX('Master List'!$A$3:$AW$1063,MATCH('Print List'!$A363,Statement_No,0),MATCH('Print List'!D$2,'Master List'!$A$2:$AW$2,0))</f>
        <v>1119.4266666666667</v>
      </c>
      <c r="E363" s="135">
        <f>INDEX('Master List'!$A$3:$AW$1063,MATCH('Print List'!$A363,Statement_No,0),MATCH('Print List'!E$2,'Master List'!$A$2:$AW$2,0))</f>
        <v>0</v>
      </c>
      <c r="F363" s="135" t="str">
        <f>INDEX('Master List'!$A$3:$AW$1063,MATCH('Print List'!$A363,Statement_No,0),MATCH('Print List'!F$2,'Master List'!$A$2:$AW$2,0))</f>
        <v>Yes</v>
      </c>
      <c r="G363" s="135" t="str">
        <f>INDEX('Master List'!$A$3:$AW$1063,MATCH('Print List'!$A363,Statement_No,0),MATCH('Print List'!G$2,'Master List'!$A$2:$AW$2,0))</f>
        <v>Mokelumne River</v>
      </c>
      <c r="H363" s="135" t="str">
        <f>INDEX('Master List'!$A$3:$AW$1063,MATCH('Print List'!$A363,Statement_No,0),MATCH('Print List'!H$2,'Master List'!$A$2:$AW$2,0))</f>
        <v>Sacramento</v>
      </c>
      <c r="I363" s="135" t="str">
        <f>INDEX('Master List'!$A$3:$AW$1063,MATCH('Print List'!$A363,Statement_No,0),MATCH('Print List'!I$2,'Master List'!$A$2:$AW$2,0))</f>
        <v>R3</v>
      </c>
      <c r="J363" s="135" t="str">
        <f>INDEX('Master List'!$A$3:$AW$1063,MATCH('Print List'!$A363,Statement_No,0),MATCH('Print List'!J$2,'Master List'!$A$2:$AW$2,0))</f>
        <v>although there are areas with missing patents, they appear to be riparian to the river (adjacent)</v>
      </c>
      <c r="K363" s="135" t="str">
        <f>INDEX('Master List'!$A$3:$AW$1063,MATCH('Print List'!$A363,Statement_No,0),MATCH('Print List'!K$2,'Master List'!$A$2:$AW$2,0))</f>
        <v>Yes</v>
      </c>
      <c r="L363" s="135" t="str">
        <f>INDEX('Master List'!$A$3:$AW$1063,MATCH('Print List'!$A363,Statement_No,0),MATCH('Print List'!L$2,'Master List'!$A$2:$AW$2,0))</f>
        <v>N/A</v>
      </c>
      <c r="M363" s="135" t="str">
        <f>INDEX('Master List'!$A$3:$AW$1063,MATCH('Print List'!$A363,Statement_No,0),MATCH('Print List'!M$2,'Master List'!$A$2:$AW$2,0))</f>
        <v>P1</v>
      </c>
      <c r="N363" s="135" t="str">
        <f>INDEX('Master List'!$A$3:$AW$1063,MATCH('Print List'!$A363,Statement_No,0),MATCH('Print List'!N$2,'Master List'!$A$2:$AW$2,0))</f>
        <v>ISWDU states first year of use at diversion site as 1800s.</v>
      </c>
      <c r="O363" s="135" t="str">
        <f>INDEX('Master List'!$A$3:$AW$1063,MATCH('Print List'!$A363,Statement_No,0),MATCH('Print List'!O$2,'Master List'!$A$2:$AW$2,0))</f>
        <v>North Delta Water Agency</v>
      </c>
      <c r="P363" s="135" t="str">
        <f>INDEX('Master List'!$A$3:$AW$1063,MATCH('Print List'!$A363,Statement_No,0),MATCH('Print List'!P$2,'Master List'!$A$2:$AW$2,0))</f>
        <v>R4</v>
      </c>
      <c r="Q363" s="135" t="str">
        <f>INDEX('Master List'!$A$3:$AW$1063,MATCH('Print List'!$A363,Statement_No,0),MATCH('Print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63" s="135" t="str">
        <f>INDEX('Master List'!$A$3:$AW$1063,MATCH('Print List'!$A363,Statement_No,0),MATCH('Print List'!R$2,'Master List'!$A$2:$AW$2,0))</f>
        <v>P4</v>
      </c>
      <c r="S363" s="135" t="str">
        <f>INDEX('Master List'!$A$3:$AW$1063,MATCH('Print List'!$A363,Statement_No,0),MATCH('Print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63" s="135" t="str">
        <f>INDEX('Master List'!$A$3:$AW$1063,MATCH('Print List'!$A363,Statement_No,0),MATCH('Print List'!T$2,'Master List'!$A$2:$AW$2,0))</f>
        <v>R4</v>
      </c>
      <c r="U363" s="135" t="str">
        <f>INDEX('Master List'!$A$3:$AW$1063,MATCH('Print List'!$A363,Statement_No,0),MATCH('Print List'!U$2,'Master List'!$A$2:$AW$2,0))</f>
        <v>P4</v>
      </c>
    </row>
    <row r="364" spans="1:21" s="16" customFormat="1" ht="30" x14ac:dyDescent="0.25">
      <c r="A364" s="136" t="s">
        <v>1761</v>
      </c>
      <c r="B364" s="135" t="str">
        <f>INDEX('Master List'!$A$3:$AW$1063,MATCH('Print List'!$A364,Statement_No,0),MATCH('Print List'!B$2,'Master List'!$A$2:$AW$2,0))</f>
        <v>JACKSON LAND &amp; CATTLE LP</v>
      </c>
      <c r="C364" s="135" t="str">
        <f>INDEX('Master List'!$A$3:$AW$1063,MATCH('Print List'!$A364,Statement_No,0),MATCH('Print List'!C$2,'Master List'!$A$2:$AW$2,0))</f>
        <v>Y</v>
      </c>
      <c r="D364" s="135">
        <f>INDEX('Master List'!$A$3:$AW$1063,MATCH('Print List'!$A364,Statement_No,0),MATCH('Print List'!D$2,'Master List'!$A$2:$AW$2,0))</f>
        <v>280.78666666666669</v>
      </c>
      <c r="E364" s="135">
        <f>INDEX('Master List'!$A$3:$AW$1063,MATCH('Print List'!$A364,Statement_No,0),MATCH('Print List'!E$2,'Master List'!$A$2:$AW$2,0))</f>
        <v>973.96</v>
      </c>
      <c r="F364" s="135" t="str">
        <f>INDEX('Master List'!$A$3:$AW$1063,MATCH('Print List'!$A364,Statement_No,0),MATCH('Print List'!F$2,'Master List'!$A$2:$AW$2,0))</f>
        <v>Yes</v>
      </c>
      <c r="G364" s="135" t="str">
        <f>INDEX('Master List'!$A$3:$AW$1063,MATCH('Print List'!$A364,Statement_No,0),MATCH('Print List'!G$2,'Master List'!$A$2:$AW$2,0))</f>
        <v>ROCK SLOUGH WERNER CUT</v>
      </c>
      <c r="H364" s="135" t="str">
        <f>INDEX('Master List'!$A$3:$AW$1063,MATCH('Print List'!$A364,Statement_No,0),MATCH('Print List'!H$2,'Master List'!$A$2:$AW$2,0))</f>
        <v>Contra Costa</v>
      </c>
      <c r="I364" s="135" t="str">
        <f>INDEX('Master List'!$A$3:$AW$1063,MATCH('Print List'!$A364,Statement_No,0),MATCH('Print List'!I$2,'Master List'!$A$2:$AW$2,0))</f>
        <v>R3</v>
      </c>
      <c r="J364" s="135" t="str">
        <f>INDEX('Master List'!$A$3:$AW$1063,MATCH('Print List'!$A364,Statement_No,0),MATCH('Print List'!J$2,'Master List'!$A$2:$AW$2,0))</f>
        <v xml:space="preserve">unconfirmed POU, but POD covered under single patent. </v>
      </c>
      <c r="K364" s="135" t="str">
        <f>INDEX('Master List'!$A$3:$AW$1063,MATCH('Print List'!$A364,Statement_No,0),MATCH('Print List'!K$2,'Master List'!$A$2:$AW$2,0))</f>
        <v>Yes</v>
      </c>
      <c r="L364" s="135" t="str">
        <f>INDEX('Master List'!$A$3:$AW$1063,MATCH('Print List'!$A364,Statement_No,0),MATCH('Print List'!L$2,'Master List'!$A$2:$AW$2,0))</f>
        <v>N/A</v>
      </c>
      <c r="M364" s="135" t="str">
        <f>INDEX('Master List'!$A$3:$AW$1063,MATCH('Print List'!$A364,Statement_No,0),MATCH('Print List'!M$2,'Master List'!$A$2:$AW$2,0))</f>
        <v>P1</v>
      </c>
      <c r="N364" s="135" t="str">
        <f>INDEX('Master List'!$A$3:$AW$1063,MATCH('Print List'!$A364,Statement_No,0),MATCH('Print List'!N$2,'Master List'!$A$2:$AW$2,0))</f>
        <v>Documentation is needed.</v>
      </c>
      <c r="O364" s="135">
        <f>INDEX('Master List'!$A$3:$AW$1063,MATCH('Print List'!$A364,Statement_No,0),MATCH('Print List'!O$2,'Master List'!$A$2:$AW$2,0))</f>
        <v>0</v>
      </c>
      <c r="P364" s="135">
        <f>INDEX('Master List'!$A$3:$AW$1063,MATCH('Print List'!$A364,Statement_No,0),MATCH('Print List'!P$2,'Master List'!$A$2:$AW$2,0))</f>
        <v>0</v>
      </c>
      <c r="Q364" s="135">
        <f>INDEX('Master List'!$A$3:$AW$1063,MATCH('Print List'!$A364,Statement_No,0),MATCH('Print List'!Q$2,'Master List'!$A$2:$AW$2,0))</f>
        <v>0</v>
      </c>
      <c r="R364" s="135">
        <f>INDEX('Master List'!$A$3:$AW$1063,MATCH('Print List'!$A364,Statement_No,0),MATCH('Print List'!R$2,'Master List'!$A$2:$AW$2,0))</f>
        <v>0</v>
      </c>
      <c r="S364" s="135">
        <f>INDEX('Master List'!$A$3:$AW$1063,MATCH('Print List'!$A364,Statement_No,0),MATCH('Print List'!S$2,'Master List'!$A$2:$AW$2,0))</f>
        <v>0</v>
      </c>
      <c r="T364" s="135" t="str">
        <f>INDEX('Master List'!$A$3:$AW$1063,MATCH('Print List'!$A364,Statement_No,0),MATCH('Print List'!T$2,'Master List'!$A$2:$AW$2,0))</f>
        <v>R3</v>
      </c>
      <c r="U364" s="135" t="str">
        <f>INDEX('Master List'!$A$3:$AW$1063,MATCH('Print List'!$A364,Statement_No,0),MATCH('Print List'!U$2,'Master List'!$A$2:$AW$2,0))</f>
        <v>P1</v>
      </c>
    </row>
    <row r="365" spans="1:21" s="16" customFormat="1" ht="240" x14ac:dyDescent="0.25">
      <c r="A365" s="135" t="s">
        <v>1762</v>
      </c>
      <c r="B365" s="135" t="str">
        <f>INDEX('Master List'!$A$3:$AW$1063,MATCH('Print List'!$A365,Statement_No,0),MATCH('Print List'!B$2,'Master List'!$A$2:$AW$2,0))</f>
        <v>THE NATURE CONSERVANCY</v>
      </c>
      <c r="C365" s="135" t="str">
        <f>INDEX('Master List'!$A$3:$AW$1063,MATCH('Print List'!$A365,Statement_No,0),MATCH('Print List'!C$2,'Master List'!$A$2:$AW$2,0))</f>
        <v>Y</v>
      </c>
      <c r="D365" s="135">
        <f>INDEX('Master List'!$A$3:$AW$1063,MATCH('Print List'!$A365,Statement_No,0),MATCH('Print List'!D$2,'Master List'!$A$2:$AW$2,0))</f>
        <v>1307.4266666666665</v>
      </c>
      <c r="E365" s="135">
        <f>INDEX('Master List'!$A$3:$AW$1063,MATCH('Print List'!$A365,Statement_No,0),MATCH('Print List'!E$2,'Master List'!$A$2:$AW$2,0))</f>
        <v>0</v>
      </c>
      <c r="F365" s="135" t="str">
        <f>INDEX('Master List'!$A$3:$AW$1063,MATCH('Print List'!$A365,Statement_No,0),MATCH('Print List'!F$2,'Master List'!$A$2:$AW$2,0))</f>
        <v>Yes</v>
      </c>
      <c r="G365" s="135" t="str">
        <f>INDEX('Master List'!$A$3:$AW$1063,MATCH('Print List'!$A365,Statement_No,0),MATCH('Print List'!G$2,'Master List'!$A$2:$AW$2,0))</f>
        <v>Mokelumne River</v>
      </c>
      <c r="H365" s="135" t="str">
        <f>INDEX('Master List'!$A$3:$AW$1063,MATCH('Print List'!$A365,Statement_No,0),MATCH('Print List'!H$2,'Master List'!$A$2:$AW$2,0))</f>
        <v>Sacramento</v>
      </c>
      <c r="I365" s="135" t="str">
        <f>INDEX('Master List'!$A$3:$AW$1063,MATCH('Print List'!$A365,Statement_No,0),MATCH('Print List'!I$2,'Master List'!$A$2:$AW$2,0))</f>
        <v>R3</v>
      </c>
      <c r="J365" s="135">
        <f>INDEX('Master List'!$A$3:$AW$1063,MATCH('Print List'!$A365,Statement_No,0),MATCH('Print List'!J$2,'Master List'!$A$2:$AW$2,0))</f>
        <v>0</v>
      </c>
      <c r="K365" s="135" t="str">
        <f>INDEX('Master List'!$A$3:$AW$1063,MATCH('Print List'!$A365,Statement_No,0),MATCH('Print List'!K$2,'Master List'!$A$2:$AW$2,0))</f>
        <v>Yes</v>
      </c>
      <c r="L365" s="135" t="str">
        <f>INDEX('Master List'!$A$3:$AW$1063,MATCH('Print List'!$A365,Statement_No,0),MATCH('Print List'!L$2,'Master List'!$A$2:$AW$2,0))</f>
        <v>N/A</v>
      </c>
      <c r="M365" s="135" t="str">
        <f>INDEX('Master List'!$A$3:$AW$1063,MATCH('Print List'!$A365,Statement_No,0),MATCH('Print List'!M$2,'Master List'!$A$2:$AW$2,0))</f>
        <v>P1</v>
      </c>
      <c r="N365" s="135" t="str">
        <f>INDEX('Master List'!$A$3:$AW$1063,MATCH('Print List'!$A365,Statement_No,0),MATCH('Print List'!N$2,'Master List'!$A$2:$AW$2,0))</f>
        <v>ISWDU states first year of use at diversion site as 1800s.</v>
      </c>
      <c r="O365" s="135" t="str">
        <f>INDEX('Master List'!$A$3:$AW$1063,MATCH('Print List'!$A365,Statement_No,0),MATCH('Print List'!O$2,'Master List'!$A$2:$AW$2,0))</f>
        <v>North Delta Water Agency</v>
      </c>
      <c r="P365" s="135" t="str">
        <f>INDEX('Master List'!$A$3:$AW$1063,MATCH('Print List'!$A365,Statement_No,0),MATCH('Print List'!P$2,'Master List'!$A$2:$AW$2,0))</f>
        <v>R4</v>
      </c>
      <c r="Q365" s="135" t="str">
        <f>INDEX('Master List'!$A$3:$AW$1063,MATCH('Print List'!$A365,Statement_No,0),MATCH('Print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65" s="135" t="str">
        <f>INDEX('Master List'!$A$3:$AW$1063,MATCH('Print List'!$A365,Statement_No,0),MATCH('Print List'!R$2,'Master List'!$A$2:$AW$2,0))</f>
        <v>P4</v>
      </c>
      <c r="S365" s="135" t="str">
        <f>INDEX('Master List'!$A$3:$AW$1063,MATCH('Print List'!$A365,Statement_No,0),MATCH('Print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65" s="135" t="str">
        <f>INDEX('Master List'!$A$3:$AW$1063,MATCH('Print List'!$A365,Statement_No,0),MATCH('Print List'!T$2,'Master List'!$A$2:$AW$2,0))</f>
        <v>R4</v>
      </c>
      <c r="U365" s="135" t="str">
        <f>INDEX('Master List'!$A$3:$AW$1063,MATCH('Print List'!$A365,Statement_No,0),MATCH('Print List'!U$2,'Master List'!$A$2:$AW$2,0))</f>
        <v>P4</v>
      </c>
    </row>
    <row r="366" spans="1:21" s="16" customFormat="1" ht="240" x14ac:dyDescent="0.25">
      <c r="A366" s="135" t="s">
        <v>1766</v>
      </c>
      <c r="B366" s="135" t="str">
        <f>INDEX('Master List'!$A$3:$AW$1063,MATCH('Print List'!$A366,Statement_No,0),MATCH('Print List'!B$2,'Master List'!$A$2:$AW$2,0))</f>
        <v>THE NATURE CONSERVANCY</v>
      </c>
      <c r="C366" s="135" t="str">
        <f>INDEX('Master List'!$A$3:$AW$1063,MATCH('Print List'!$A366,Statement_No,0),MATCH('Print List'!C$2,'Master List'!$A$2:$AW$2,0))</f>
        <v>Y</v>
      </c>
      <c r="D366" s="135">
        <f>INDEX('Master List'!$A$3:$AW$1063,MATCH('Print List'!$A366,Statement_No,0),MATCH('Print List'!D$2,'Master List'!$A$2:$AW$2,0))</f>
        <v>570.36333333333334</v>
      </c>
      <c r="E366" s="135">
        <f>INDEX('Master List'!$A$3:$AW$1063,MATCH('Print List'!$A366,Statement_No,0),MATCH('Print List'!E$2,'Master List'!$A$2:$AW$2,0))</f>
        <v>0</v>
      </c>
      <c r="F366" s="135" t="str">
        <f>INDEX('Master List'!$A$3:$AW$1063,MATCH('Print List'!$A366,Statement_No,0),MATCH('Print List'!F$2,'Master List'!$A$2:$AW$2,0))</f>
        <v>Yes</v>
      </c>
      <c r="G366" s="135" t="str">
        <f>INDEX('Master List'!$A$3:$AW$1063,MATCH('Print List'!$A366,Statement_No,0),MATCH('Print List'!G$2,'Master List'!$A$2:$AW$2,0))</f>
        <v>Snodgrass Slough</v>
      </c>
      <c r="H366" s="135" t="str">
        <f>INDEX('Master List'!$A$3:$AW$1063,MATCH('Print List'!$A366,Statement_No,0),MATCH('Print List'!H$2,'Master List'!$A$2:$AW$2,0))</f>
        <v>Sacramento</v>
      </c>
      <c r="I366" s="135" t="str">
        <f>INDEX('Master List'!$A$3:$AW$1063,MATCH('Print List'!$A366,Statement_No,0),MATCH('Print List'!I$2,'Master List'!$A$2:$AW$2,0))</f>
        <v>R3</v>
      </c>
      <c r="J366" s="135" t="str">
        <f>INDEX('Master List'!$A$3:$AW$1063,MATCH('Print List'!$A366,Statement_No,0),MATCH('Print List'!J$2,'Master List'!$A$2:$AW$2,0))</f>
        <v>Did not create new POU Map: 
POU is right next to Snodgrass Slough</v>
      </c>
      <c r="K366" s="135" t="str">
        <f>INDEX('Master List'!$A$3:$AW$1063,MATCH('Print List'!$A366,Statement_No,0),MATCH('Print List'!K$2,'Master List'!$A$2:$AW$2,0))</f>
        <v>Yes</v>
      </c>
      <c r="L366" s="135" t="str">
        <f>INDEX('Master List'!$A$3:$AW$1063,MATCH('Print List'!$A366,Statement_No,0),MATCH('Print List'!L$2,'Master List'!$A$2:$AW$2,0))</f>
        <v>N/A</v>
      </c>
      <c r="M366" s="135" t="str">
        <f>INDEX('Master List'!$A$3:$AW$1063,MATCH('Print List'!$A366,Statement_No,0),MATCH('Print List'!M$2,'Master List'!$A$2:$AW$2,0))</f>
        <v>P1</v>
      </c>
      <c r="N366" s="135" t="str">
        <f>INDEX('Master List'!$A$3:$AW$1063,MATCH('Print List'!$A366,Statement_No,0),MATCH('Print List'!N$2,'Master List'!$A$2:$AW$2,0))</f>
        <v>ISWDU states first year of use at diversion site as 1800s.</v>
      </c>
      <c r="O366" s="135" t="str">
        <f>INDEX('Master List'!$A$3:$AW$1063,MATCH('Print List'!$A366,Statement_No,0),MATCH('Print List'!O$2,'Master List'!$A$2:$AW$2,0))</f>
        <v>North Delta Water Agency</v>
      </c>
      <c r="P366" s="135" t="str">
        <f>INDEX('Master List'!$A$3:$AW$1063,MATCH('Print List'!$A366,Statement_No,0),MATCH('Print List'!P$2,'Master List'!$A$2:$AW$2,0))</f>
        <v>R4</v>
      </c>
      <c r="Q366" s="135" t="str">
        <f>INDEX('Master List'!$A$3:$AW$1063,MATCH('Print List'!$A366,Statement_No,0),MATCH('Print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66" s="135" t="str">
        <f>INDEX('Master List'!$A$3:$AW$1063,MATCH('Print List'!$A366,Statement_No,0),MATCH('Print List'!R$2,'Master List'!$A$2:$AW$2,0))</f>
        <v>P4</v>
      </c>
      <c r="S366" s="135" t="str">
        <f>INDEX('Master List'!$A$3:$AW$1063,MATCH('Print List'!$A366,Statement_No,0),MATCH('Print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66" s="135" t="str">
        <f>INDEX('Master List'!$A$3:$AW$1063,MATCH('Print List'!$A366,Statement_No,0),MATCH('Print List'!T$2,'Master List'!$A$2:$AW$2,0))</f>
        <v>R4</v>
      </c>
      <c r="U366" s="135" t="str">
        <f>INDEX('Master List'!$A$3:$AW$1063,MATCH('Print List'!$A366,Statement_No,0),MATCH('Print List'!U$2,'Master List'!$A$2:$AW$2,0))</f>
        <v>P4</v>
      </c>
    </row>
    <row r="367" spans="1:21" s="16" customFormat="1" ht="30" x14ac:dyDescent="0.25">
      <c r="A367" s="135" t="s">
        <v>1770</v>
      </c>
      <c r="B367" s="135" t="str">
        <f>INDEX('Master List'!$A$3:$AW$1063,MATCH('Print List'!$A367,Statement_No,0),MATCH('Print List'!B$2,'Master List'!$A$2:$AW$2,0))</f>
        <v>B&amp;R TE VELDE RANCH</v>
      </c>
      <c r="C367" s="135" t="str">
        <f>INDEX('Master List'!$A$3:$AW$1063,MATCH('Print List'!$A367,Statement_No,0),MATCH('Print List'!C$2,'Master List'!$A$2:$AW$2,0))</f>
        <v>Y</v>
      </c>
      <c r="D367" s="135">
        <f>INDEX('Master List'!$A$3:$AW$1063,MATCH('Print List'!$A367,Statement_No,0),MATCH('Print List'!D$2,'Master List'!$A$2:$AW$2,0))</f>
        <v>716.17000000000007</v>
      </c>
      <c r="E367" s="135">
        <f>INDEX('Master List'!$A$3:$AW$1063,MATCH('Print List'!$A367,Statement_No,0),MATCH('Print List'!E$2,'Master List'!$A$2:$AW$2,0))</f>
        <v>329.83600000000001</v>
      </c>
      <c r="F367" s="135" t="str">
        <f>INDEX('Master List'!$A$3:$AW$1063,MATCH('Print List'!$A367,Statement_No,0),MATCH('Print List'!F$2,'Master List'!$A$2:$AW$2,0))</f>
        <v>Yes</v>
      </c>
      <c r="G367" s="135" t="str">
        <f>INDEX('Master List'!$A$3:$AW$1063,MATCH('Print List'!$A367,Statement_No,0),MATCH('Print List'!G$2,'Master List'!$A$2:$AW$2,0))</f>
        <v>Middle River</v>
      </c>
      <c r="H367" s="135" t="str">
        <f>INDEX('Master List'!$A$3:$AW$1063,MATCH('Print List'!$A367,Statement_No,0),MATCH('Print List'!H$2,'Master List'!$A$2:$AW$2,0))</f>
        <v>San Joaquin</v>
      </c>
      <c r="I367" s="135" t="str">
        <f>INDEX('Master List'!$A$3:$AW$1063,MATCH('Print List'!$A367,Statement_No,0),MATCH('Print List'!I$2,'Master List'!$A$2:$AW$2,0))</f>
        <v>R3</v>
      </c>
      <c r="J367" s="135" t="str">
        <f>INDEX('Master List'!$A$3:$AW$1063,MATCH('Print List'!$A367,Statement_No,0),MATCH('Print List'!J$2,'Master List'!$A$2:$AW$2,0))</f>
        <v>POU abuts water source and overlies riparian patents.</v>
      </c>
      <c r="K367" s="135" t="str">
        <f>INDEX('Master List'!$A$3:$AW$1063,MATCH('Print List'!$A367,Statement_No,0),MATCH('Print List'!K$2,'Master List'!$A$2:$AW$2,0))</f>
        <v>Yes</v>
      </c>
      <c r="L367" s="135" t="str">
        <f>INDEX('Master List'!$A$3:$AW$1063,MATCH('Print List'!$A367,Statement_No,0),MATCH('Print List'!L$2,'Master List'!$A$2:$AW$2,0))</f>
        <v>N/A</v>
      </c>
      <c r="M367" s="135" t="str">
        <f>INDEX('Master List'!$A$3:$AW$1063,MATCH('Print List'!$A367,Statement_No,0),MATCH('Print List'!M$2,'Master List'!$A$2:$AW$2,0))</f>
        <v>P1</v>
      </c>
      <c r="N367" s="135" t="str">
        <f>INDEX('Master List'!$A$3:$AW$1063,MATCH('Print List'!$A367,Statement_No,0),MATCH('Print List'!N$2,'Master List'!$A$2:$AW$2,0))</f>
        <v>No supporting document for Pre-1914 right was submitted. Need more info.</v>
      </c>
      <c r="O367" s="135">
        <f>INDEX('Master List'!$A$3:$AW$1063,MATCH('Print List'!$A367,Statement_No,0),MATCH('Print List'!O$2,'Master List'!$A$2:$AW$2,0))</f>
        <v>0</v>
      </c>
      <c r="P367" s="135">
        <f>INDEX('Master List'!$A$3:$AW$1063,MATCH('Print List'!$A367,Statement_No,0),MATCH('Print List'!P$2,'Master List'!$A$2:$AW$2,0))</f>
        <v>0</v>
      </c>
      <c r="Q367" s="135">
        <f>INDEX('Master List'!$A$3:$AW$1063,MATCH('Print List'!$A367,Statement_No,0),MATCH('Print List'!Q$2,'Master List'!$A$2:$AW$2,0))</f>
        <v>0</v>
      </c>
      <c r="R367" s="135">
        <f>INDEX('Master List'!$A$3:$AW$1063,MATCH('Print List'!$A367,Statement_No,0),MATCH('Print List'!R$2,'Master List'!$A$2:$AW$2,0))</f>
        <v>0</v>
      </c>
      <c r="S367" s="135">
        <f>INDEX('Master List'!$A$3:$AW$1063,MATCH('Print List'!$A367,Statement_No,0),MATCH('Print List'!S$2,'Master List'!$A$2:$AW$2,0))</f>
        <v>0</v>
      </c>
      <c r="T367" s="135" t="str">
        <f>INDEX('Master List'!$A$3:$AW$1063,MATCH('Print List'!$A367,Statement_No,0),MATCH('Print List'!T$2,'Master List'!$A$2:$AW$2,0))</f>
        <v>R3</v>
      </c>
      <c r="U367" s="135" t="str">
        <f>INDEX('Master List'!$A$3:$AW$1063,MATCH('Print List'!$A367,Statement_No,0),MATCH('Print List'!U$2,'Master List'!$A$2:$AW$2,0))</f>
        <v>P1</v>
      </c>
    </row>
    <row r="368" spans="1:21" s="16" customFormat="1" ht="30" x14ac:dyDescent="0.25">
      <c r="A368" s="136" t="s">
        <v>1774</v>
      </c>
      <c r="B368" s="135" t="str">
        <f>INDEX('Master List'!$A$3:$AW$1063,MATCH('Print List'!$A368,Statement_No,0),MATCH('Print List'!B$2,'Master List'!$A$2:$AW$2,0))</f>
        <v>JACKSON LAND &amp; CATTLE LP</v>
      </c>
      <c r="C368" s="135" t="str">
        <f>INDEX('Master List'!$A$3:$AW$1063,MATCH('Print List'!$A368,Statement_No,0),MATCH('Print List'!C$2,'Master List'!$A$2:$AW$2,0))</f>
        <v>Y</v>
      </c>
      <c r="D368" s="135">
        <f>INDEX('Master List'!$A$3:$AW$1063,MATCH('Print List'!$A368,Statement_No,0),MATCH('Print List'!D$2,'Master List'!$A$2:$AW$2,0))</f>
        <v>309.60000000000002</v>
      </c>
      <c r="E368" s="135">
        <f>INDEX('Master List'!$A$3:$AW$1063,MATCH('Print List'!$A368,Statement_No,0),MATCH('Print List'!E$2,'Master List'!$A$2:$AW$2,0))</f>
        <v>489.59</v>
      </c>
      <c r="F368" s="135" t="str">
        <f>INDEX('Master List'!$A$3:$AW$1063,MATCH('Print List'!$A368,Statement_No,0),MATCH('Print List'!F$2,'Master List'!$A$2:$AW$2,0))</f>
        <v>Yes</v>
      </c>
      <c r="G368" s="135" t="str">
        <f>INDEX('Master List'!$A$3:$AW$1063,MATCH('Print List'!$A368,Statement_No,0),MATCH('Print List'!G$2,'Master List'!$A$2:$AW$2,0))</f>
        <v>ROCK SLOUGH WERNER CUT</v>
      </c>
      <c r="H368" s="135" t="str">
        <f>INDEX('Master List'!$A$3:$AW$1063,MATCH('Print List'!$A368,Statement_No,0),MATCH('Print List'!H$2,'Master List'!$A$2:$AW$2,0))</f>
        <v>Contra Costa</v>
      </c>
      <c r="I368" s="135" t="str">
        <f>INDEX('Master List'!$A$3:$AW$1063,MATCH('Print List'!$A368,Statement_No,0),MATCH('Print List'!I$2,'Master List'!$A$2:$AW$2,0))</f>
        <v>R3</v>
      </c>
      <c r="J368" s="135" t="str">
        <f>INDEX('Master List'!$A$3:$AW$1063,MATCH('Print List'!$A368,Statement_No,0),MATCH('Print List'!J$2,'Master List'!$A$2:$AW$2,0))</f>
        <v xml:space="preserve">unconfirmed POU, but POD covered under single patent. </v>
      </c>
      <c r="K368" s="135" t="str">
        <f>INDEX('Master List'!$A$3:$AW$1063,MATCH('Print List'!$A368,Statement_No,0),MATCH('Print List'!K$2,'Master List'!$A$2:$AW$2,0))</f>
        <v>Yes</v>
      </c>
      <c r="L368" s="135" t="str">
        <f>INDEX('Master List'!$A$3:$AW$1063,MATCH('Print List'!$A368,Statement_No,0),MATCH('Print List'!L$2,'Master List'!$A$2:$AW$2,0))</f>
        <v>N/A</v>
      </c>
      <c r="M368" s="135" t="str">
        <f>INDEX('Master List'!$A$3:$AW$1063,MATCH('Print List'!$A368,Statement_No,0),MATCH('Print List'!M$2,'Master List'!$A$2:$AW$2,0))</f>
        <v>P1</v>
      </c>
      <c r="N368" s="135" t="str">
        <f>INDEX('Master List'!$A$3:$AW$1063,MATCH('Print List'!$A368,Statement_No,0),MATCH('Print List'!N$2,'Master List'!$A$2:$AW$2,0))</f>
        <v>Documentation is needed.</v>
      </c>
      <c r="O368" s="135">
        <f>INDEX('Master List'!$A$3:$AW$1063,MATCH('Print List'!$A368,Statement_No,0),MATCH('Print List'!O$2,'Master List'!$A$2:$AW$2,0))</f>
        <v>0</v>
      </c>
      <c r="P368" s="135">
        <f>INDEX('Master List'!$A$3:$AW$1063,MATCH('Print List'!$A368,Statement_No,0),MATCH('Print List'!P$2,'Master List'!$A$2:$AW$2,0))</f>
        <v>0</v>
      </c>
      <c r="Q368" s="135">
        <f>INDEX('Master List'!$A$3:$AW$1063,MATCH('Print List'!$A368,Statement_No,0),MATCH('Print List'!Q$2,'Master List'!$A$2:$AW$2,0))</f>
        <v>0</v>
      </c>
      <c r="R368" s="135">
        <f>INDEX('Master List'!$A$3:$AW$1063,MATCH('Print List'!$A368,Statement_No,0),MATCH('Print List'!R$2,'Master List'!$A$2:$AW$2,0))</f>
        <v>0</v>
      </c>
      <c r="S368" s="135">
        <f>INDEX('Master List'!$A$3:$AW$1063,MATCH('Print List'!$A368,Statement_No,0),MATCH('Print List'!S$2,'Master List'!$A$2:$AW$2,0))</f>
        <v>0</v>
      </c>
      <c r="T368" s="135" t="str">
        <f>INDEX('Master List'!$A$3:$AW$1063,MATCH('Print List'!$A368,Statement_No,0),MATCH('Print List'!T$2,'Master List'!$A$2:$AW$2,0))</f>
        <v>R3</v>
      </c>
      <c r="U368" s="135" t="str">
        <f>INDEX('Master List'!$A$3:$AW$1063,MATCH('Print List'!$A368,Statement_No,0),MATCH('Print List'!U$2,'Master List'!$A$2:$AW$2,0))</f>
        <v>P1</v>
      </c>
    </row>
    <row r="369" spans="1:21" s="16" customFormat="1" ht="30" x14ac:dyDescent="0.25">
      <c r="A369" s="135" t="s">
        <v>1775</v>
      </c>
      <c r="B369" s="135" t="str">
        <f>INDEX('Master List'!$A$3:$AW$1063,MATCH('Print List'!$A369,Statement_No,0),MATCH('Print List'!B$2,'Master List'!$A$2:$AW$2,0))</f>
        <v>JACKSON LAND &amp; CATTLE LP</v>
      </c>
      <c r="C369" s="135" t="str">
        <f>INDEX('Master List'!$A$3:$AW$1063,MATCH('Print List'!$A369,Statement_No,0),MATCH('Print List'!C$2,'Master List'!$A$2:$AW$2,0))</f>
        <v>Y</v>
      </c>
      <c r="D369" s="135">
        <f>INDEX('Master List'!$A$3:$AW$1063,MATCH('Print List'!$A369,Statement_No,0),MATCH('Print List'!D$2,'Master List'!$A$2:$AW$2,0))</f>
        <v>1225.6066666666668</v>
      </c>
      <c r="E369" s="135">
        <f>INDEX('Master List'!$A$3:$AW$1063,MATCH('Print List'!$A369,Statement_No,0),MATCH('Print List'!E$2,'Master List'!$A$2:$AW$2,0))</f>
        <v>1915.44</v>
      </c>
      <c r="F369" s="135" t="str">
        <f>INDEX('Master List'!$A$3:$AW$1063,MATCH('Print List'!$A369,Statement_No,0),MATCH('Print List'!F$2,'Master List'!$A$2:$AW$2,0))</f>
        <v>Yes</v>
      </c>
      <c r="G369" s="135" t="str">
        <f>INDEX('Master List'!$A$3:$AW$1063,MATCH('Print List'!$A369,Statement_No,0),MATCH('Print List'!G$2,'Master List'!$A$2:$AW$2,0))</f>
        <v>Rock Slough/Werner Cut</v>
      </c>
      <c r="H369" s="135" t="str">
        <f>INDEX('Master List'!$A$3:$AW$1063,MATCH('Print List'!$A369,Statement_No,0),MATCH('Print List'!H$2,'Master List'!$A$2:$AW$2,0))</f>
        <v>Contra Costa</v>
      </c>
      <c r="I369" s="135" t="str">
        <f>INDEX('Master List'!$A$3:$AW$1063,MATCH('Print List'!$A369,Statement_No,0),MATCH('Print List'!I$2,'Master List'!$A$2:$AW$2,0))</f>
        <v>R3</v>
      </c>
      <c r="J369" s="135" t="str">
        <f>INDEX('Master List'!$A$3:$AW$1063,MATCH('Print List'!$A369,Statement_No,0),MATCH('Print List'!J$2,'Master List'!$A$2:$AW$2,0))</f>
        <v xml:space="preserve">unconfirmed POU, but POD covered under single patent. </v>
      </c>
      <c r="K369" s="135" t="str">
        <f>INDEX('Master List'!$A$3:$AW$1063,MATCH('Print List'!$A369,Statement_No,0),MATCH('Print List'!K$2,'Master List'!$A$2:$AW$2,0))</f>
        <v>Yes</v>
      </c>
      <c r="L369" s="135" t="str">
        <f>INDEX('Master List'!$A$3:$AW$1063,MATCH('Print List'!$A369,Statement_No,0),MATCH('Print List'!L$2,'Master List'!$A$2:$AW$2,0))</f>
        <v>N/A</v>
      </c>
      <c r="M369" s="135" t="str">
        <f>INDEX('Master List'!$A$3:$AW$1063,MATCH('Print List'!$A369,Statement_No,0),MATCH('Print List'!M$2,'Master List'!$A$2:$AW$2,0))</f>
        <v>P1</v>
      </c>
      <c r="N369" s="135" t="str">
        <f>INDEX('Master List'!$A$3:$AW$1063,MATCH('Print List'!$A369,Statement_No,0),MATCH('Print List'!N$2,'Master List'!$A$2:$AW$2,0))</f>
        <v>Documentation is needed.</v>
      </c>
      <c r="O369" s="135">
        <f>INDEX('Master List'!$A$3:$AW$1063,MATCH('Print List'!$A369,Statement_No,0),MATCH('Print List'!O$2,'Master List'!$A$2:$AW$2,0))</f>
        <v>0</v>
      </c>
      <c r="P369" s="135">
        <f>INDEX('Master List'!$A$3:$AW$1063,MATCH('Print List'!$A369,Statement_No,0),MATCH('Print List'!P$2,'Master List'!$A$2:$AW$2,0))</f>
        <v>0</v>
      </c>
      <c r="Q369" s="135">
        <f>INDEX('Master List'!$A$3:$AW$1063,MATCH('Print List'!$A369,Statement_No,0),MATCH('Print List'!Q$2,'Master List'!$A$2:$AW$2,0))</f>
        <v>0</v>
      </c>
      <c r="R369" s="135">
        <f>INDEX('Master List'!$A$3:$AW$1063,MATCH('Print List'!$A369,Statement_No,0),MATCH('Print List'!R$2,'Master List'!$A$2:$AW$2,0))</f>
        <v>0</v>
      </c>
      <c r="S369" s="135">
        <f>INDEX('Master List'!$A$3:$AW$1063,MATCH('Print List'!$A369,Statement_No,0),MATCH('Print List'!S$2,'Master List'!$A$2:$AW$2,0))</f>
        <v>0</v>
      </c>
      <c r="T369" s="135" t="str">
        <f>INDEX('Master List'!$A$3:$AW$1063,MATCH('Print List'!$A369,Statement_No,0),MATCH('Print List'!T$2,'Master List'!$A$2:$AW$2,0))</f>
        <v>R3</v>
      </c>
      <c r="U369" s="135" t="str">
        <f>INDEX('Master List'!$A$3:$AW$1063,MATCH('Print List'!$A369,Statement_No,0),MATCH('Print List'!U$2,'Master List'!$A$2:$AW$2,0))</f>
        <v>P1</v>
      </c>
    </row>
    <row r="370" spans="1:21" s="16" customFormat="1" ht="30" x14ac:dyDescent="0.25">
      <c r="A370" s="135" t="s">
        <v>1777</v>
      </c>
      <c r="B370" s="135" t="str">
        <f>INDEX('Master List'!$A$3:$AW$1063,MATCH('Print List'!$A370,Statement_No,0),MATCH('Print List'!B$2,'Master List'!$A$2:$AW$2,0))</f>
        <v>ROBERT KAMMERER</v>
      </c>
      <c r="C370" s="135" t="str">
        <f>INDEX('Master List'!$A$3:$AW$1063,MATCH('Print List'!$A370,Statement_No,0),MATCH('Print List'!C$2,'Master List'!$A$2:$AW$2,0))</f>
        <v>Y</v>
      </c>
      <c r="D370" s="135">
        <f>INDEX('Master List'!$A$3:$AW$1063,MATCH('Print List'!$A370,Statement_No,0),MATCH('Print List'!D$2,'Master List'!$A$2:$AW$2,0))</f>
        <v>376.5</v>
      </c>
      <c r="E370" s="135">
        <f>INDEX('Master List'!$A$3:$AW$1063,MATCH('Print List'!$A370,Statement_No,0),MATCH('Print List'!E$2,'Master List'!$A$2:$AW$2,0))</f>
        <v>615.04</v>
      </c>
      <c r="F370" s="135" t="str">
        <f>INDEX('Master List'!$A$3:$AW$1063,MATCH('Print List'!$A370,Statement_No,0),MATCH('Print List'!F$2,'Master List'!$A$2:$AW$2,0))</f>
        <v>Yes</v>
      </c>
      <c r="G370" s="135" t="str">
        <f>INDEX('Master List'!$A$3:$AW$1063,MATCH('Print List'!$A370,Statement_No,0),MATCH('Print List'!G$2,'Master List'!$A$2:$AW$2,0))</f>
        <v>SYCMORE SLOUGH</v>
      </c>
      <c r="H370" s="135" t="str">
        <f>INDEX('Master List'!$A$3:$AW$1063,MATCH('Print List'!$A370,Statement_No,0),MATCH('Print List'!H$2,'Master List'!$A$2:$AW$2,0))</f>
        <v>San Joaquin</v>
      </c>
      <c r="I370" s="135" t="str">
        <f>INDEX('Master List'!$A$3:$AW$1063,MATCH('Print List'!$A370,Statement_No,0),MATCH('Print List'!I$2,'Master List'!$A$2:$AW$2,0))</f>
        <v>R1</v>
      </c>
      <c r="J370" s="135" t="str">
        <f>INDEX('Master List'!$A$3:$AW$1063,MATCH('Print List'!$A370,Statement_No,0),MATCH('Print List'!J$2,'Master List'!$A$2:$AW$2,0))</f>
        <v>Portion of the POU in on Non-Riparian Patents.</v>
      </c>
      <c r="K370" s="135" t="str">
        <f>INDEX('Master List'!$A$3:$AW$1063,MATCH('Print List'!$A370,Statement_No,0),MATCH('Print List'!K$2,'Master List'!$A$2:$AW$2,0))</f>
        <v>Yes</v>
      </c>
      <c r="L370" s="135" t="str">
        <f>INDEX('Master List'!$A$3:$AW$1063,MATCH('Print List'!$A370,Statement_No,0),MATCH('Print List'!L$2,'Master List'!$A$2:$AW$2,0))</f>
        <v>N/A</v>
      </c>
      <c r="M370" s="135" t="str">
        <f>INDEX('Master List'!$A$3:$AW$1063,MATCH('Print List'!$A370,Statement_No,0),MATCH('Print List'!M$2,'Master List'!$A$2:$AW$2,0))</f>
        <v>P1</v>
      </c>
      <c r="N370" s="135" t="str">
        <f>INDEX('Master List'!$A$3:$AW$1063,MATCH('Print List'!$A370,Statement_No,0),MATCH('Print List'!N$2,'Master List'!$A$2:$AW$2,0))</f>
        <v>No documentation given</v>
      </c>
      <c r="O370" s="135">
        <f>INDEX('Master List'!$A$3:$AW$1063,MATCH('Print List'!$A370,Statement_No,0),MATCH('Print List'!O$2,'Master List'!$A$2:$AW$2,0))</f>
        <v>0</v>
      </c>
      <c r="P370" s="135">
        <f>INDEX('Master List'!$A$3:$AW$1063,MATCH('Print List'!$A370,Statement_No,0),MATCH('Print List'!P$2,'Master List'!$A$2:$AW$2,0))</f>
        <v>0</v>
      </c>
      <c r="Q370" s="135">
        <f>INDEX('Master List'!$A$3:$AW$1063,MATCH('Print List'!$A370,Statement_No,0),MATCH('Print List'!Q$2,'Master List'!$A$2:$AW$2,0))</f>
        <v>0</v>
      </c>
      <c r="R370" s="135">
        <f>INDEX('Master List'!$A$3:$AW$1063,MATCH('Print List'!$A370,Statement_No,0),MATCH('Print List'!R$2,'Master List'!$A$2:$AW$2,0))</f>
        <v>0</v>
      </c>
      <c r="S370" s="135">
        <f>INDEX('Master List'!$A$3:$AW$1063,MATCH('Print List'!$A370,Statement_No,0),MATCH('Print List'!S$2,'Master List'!$A$2:$AW$2,0))</f>
        <v>0</v>
      </c>
      <c r="T370" s="135" t="str">
        <f>INDEX('Master List'!$A$3:$AW$1063,MATCH('Print List'!$A370,Statement_No,0),MATCH('Print List'!T$2,'Master List'!$A$2:$AW$2,0))</f>
        <v>R1</v>
      </c>
      <c r="U370" s="135" t="str">
        <f>INDEX('Master List'!$A$3:$AW$1063,MATCH('Print List'!$A370,Statement_No,0),MATCH('Print List'!U$2,'Master List'!$A$2:$AW$2,0))</f>
        <v>P1</v>
      </c>
    </row>
    <row r="371" spans="1:21" s="16" customFormat="1" ht="30" x14ac:dyDescent="0.25">
      <c r="A371" s="135" t="s">
        <v>1782</v>
      </c>
      <c r="B371" s="135" t="str">
        <f>INDEX('Master List'!$A$3:$AW$1063,MATCH('Print List'!$A371,Statement_No,0),MATCH('Print List'!B$2,'Master List'!$A$2:$AW$2,0))</f>
        <v>JACKSON LAND &amp; CATTLE LP</v>
      </c>
      <c r="C371" s="135" t="str">
        <f>INDEX('Master List'!$A$3:$AW$1063,MATCH('Print List'!$A371,Statement_No,0),MATCH('Print List'!C$2,'Master List'!$A$2:$AW$2,0))</f>
        <v>Y</v>
      </c>
      <c r="D371" s="135">
        <f>INDEX('Master List'!$A$3:$AW$1063,MATCH('Print List'!$A371,Statement_No,0),MATCH('Print List'!D$2,'Master List'!$A$2:$AW$2,0))</f>
        <v>515.89</v>
      </c>
      <c r="E371" s="135">
        <f>INDEX('Master List'!$A$3:$AW$1063,MATCH('Print List'!$A371,Statement_No,0),MATCH('Print List'!E$2,'Master List'!$A$2:$AW$2,0))</f>
        <v>333.39</v>
      </c>
      <c r="F371" s="135" t="str">
        <f>INDEX('Master List'!$A$3:$AW$1063,MATCH('Print List'!$A371,Statement_No,0),MATCH('Print List'!F$2,'Master List'!$A$2:$AW$2,0))</f>
        <v>Yes</v>
      </c>
      <c r="G371" s="135" t="str">
        <f>INDEX('Master List'!$A$3:$AW$1063,MATCH('Print List'!$A371,Statement_No,0),MATCH('Print List'!G$2,'Master List'!$A$2:$AW$2,0))</f>
        <v>Rock Slough/Werner Cut</v>
      </c>
      <c r="H371" s="135" t="str">
        <f>INDEX('Master List'!$A$3:$AW$1063,MATCH('Print List'!$A371,Statement_No,0),MATCH('Print List'!H$2,'Master List'!$A$2:$AW$2,0))</f>
        <v>Contra Costa</v>
      </c>
      <c r="I371" s="135" t="str">
        <f>INDEX('Master List'!$A$3:$AW$1063,MATCH('Print List'!$A371,Statement_No,0),MATCH('Print List'!I$2,'Master List'!$A$2:$AW$2,0))</f>
        <v>R3</v>
      </c>
      <c r="J371" s="135" t="str">
        <f>INDEX('Master List'!$A$3:$AW$1063,MATCH('Print List'!$A371,Statement_No,0),MATCH('Print List'!J$2,'Master List'!$A$2:$AW$2,0))</f>
        <v xml:space="preserve">unconfirmed POU, but POD covered under single patent. </v>
      </c>
      <c r="K371" s="135" t="str">
        <f>INDEX('Master List'!$A$3:$AW$1063,MATCH('Print List'!$A371,Statement_No,0),MATCH('Print List'!K$2,'Master List'!$A$2:$AW$2,0))</f>
        <v>Yes</v>
      </c>
      <c r="L371" s="135" t="str">
        <f>INDEX('Master List'!$A$3:$AW$1063,MATCH('Print List'!$A371,Statement_No,0),MATCH('Print List'!L$2,'Master List'!$A$2:$AW$2,0))</f>
        <v>N/A</v>
      </c>
      <c r="M371" s="135" t="str">
        <f>INDEX('Master List'!$A$3:$AW$1063,MATCH('Print List'!$A371,Statement_No,0),MATCH('Print List'!M$2,'Master List'!$A$2:$AW$2,0))</f>
        <v>P1</v>
      </c>
      <c r="N371" s="135" t="str">
        <f>INDEX('Master List'!$A$3:$AW$1063,MATCH('Print List'!$A371,Statement_No,0),MATCH('Print List'!N$2,'Master List'!$A$2:$AW$2,0))</f>
        <v>Documentation is needed.</v>
      </c>
      <c r="O371" s="135">
        <f>INDEX('Master List'!$A$3:$AW$1063,MATCH('Print List'!$A371,Statement_No,0),MATCH('Print List'!O$2,'Master List'!$A$2:$AW$2,0))</f>
        <v>0</v>
      </c>
      <c r="P371" s="135">
        <f>INDEX('Master List'!$A$3:$AW$1063,MATCH('Print List'!$A371,Statement_No,0),MATCH('Print List'!P$2,'Master List'!$A$2:$AW$2,0))</f>
        <v>0</v>
      </c>
      <c r="Q371" s="135">
        <f>INDEX('Master List'!$A$3:$AW$1063,MATCH('Print List'!$A371,Statement_No,0),MATCH('Print List'!Q$2,'Master List'!$A$2:$AW$2,0))</f>
        <v>0</v>
      </c>
      <c r="R371" s="135">
        <f>INDEX('Master List'!$A$3:$AW$1063,MATCH('Print List'!$A371,Statement_No,0),MATCH('Print List'!R$2,'Master List'!$A$2:$AW$2,0))</f>
        <v>0</v>
      </c>
      <c r="S371" s="135">
        <f>INDEX('Master List'!$A$3:$AW$1063,MATCH('Print List'!$A371,Statement_No,0),MATCH('Print List'!S$2,'Master List'!$A$2:$AW$2,0))</f>
        <v>0</v>
      </c>
      <c r="T371" s="135" t="str">
        <f>INDEX('Master List'!$A$3:$AW$1063,MATCH('Print List'!$A371,Statement_No,0),MATCH('Print List'!T$2,'Master List'!$A$2:$AW$2,0))</f>
        <v>R3</v>
      </c>
      <c r="U371" s="135" t="str">
        <f>INDEX('Master List'!$A$3:$AW$1063,MATCH('Print List'!$A371,Statement_No,0),MATCH('Print List'!U$2,'Master List'!$A$2:$AW$2,0))</f>
        <v>P1</v>
      </c>
    </row>
    <row r="372" spans="1:21" s="16" customFormat="1" ht="240" x14ac:dyDescent="0.25">
      <c r="A372" s="135" t="s">
        <v>1783</v>
      </c>
      <c r="B372" s="135" t="str">
        <f>INDEX('Master List'!$A$3:$AW$1063,MATCH('Print List'!$A372,Statement_No,0),MATCH('Print List'!B$2,'Master List'!$A$2:$AW$2,0))</f>
        <v>THOMAS MCCORMACK</v>
      </c>
      <c r="C372" s="135" t="str">
        <f>INDEX('Master List'!$A$3:$AW$1063,MATCH('Print List'!$A372,Statement_No,0),MATCH('Print List'!C$2,'Master List'!$A$2:$AW$2,0))</f>
        <v>Y</v>
      </c>
      <c r="D372" s="135">
        <f>INDEX('Master List'!$A$3:$AW$1063,MATCH('Print List'!$A372,Statement_No,0),MATCH('Print List'!D$2,'Master List'!$A$2:$AW$2,0))</f>
        <v>304.44</v>
      </c>
      <c r="E372" s="135">
        <f>INDEX('Master List'!$A$3:$AW$1063,MATCH('Print List'!$A372,Statement_No,0),MATCH('Print List'!E$2,'Master List'!$A$2:$AW$2,0))</f>
        <v>36</v>
      </c>
      <c r="F372" s="135" t="str">
        <f>INDEX('Master List'!$A$3:$AW$1063,MATCH('Print List'!$A372,Statement_No,0),MATCH('Print List'!F$2,'Master List'!$A$2:$AW$2,0))</f>
        <v>Yes</v>
      </c>
      <c r="G372" s="135" t="str">
        <f>INDEX('Master List'!$A$3:$AW$1063,MATCH('Print List'!$A372,Statement_No,0),MATCH('Print List'!G$2,'Master List'!$A$2:$AW$2,0))</f>
        <v>Mokelumne River</v>
      </c>
      <c r="H372" s="135" t="str">
        <f>INDEX('Master List'!$A$3:$AW$1063,MATCH('Print List'!$A372,Statement_No,0),MATCH('Print List'!H$2,'Master List'!$A$2:$AW$2,0))</f>
        <v>San Joaquin</v>
      </c>
      <c r="I372" s="135" t="str">
        <f>INDEX('Master List'!$A$3:$AW$1063,MATCH('Print List'!$A372,Statement_No,0),MATCH('Print List'!I$2,'Master List'!$A$2:$AW$2,0))</f>
        <v>R1</v>
      </c>
      <c r="J372" s="135" t="str">
        <f>INDEX('Master List'!$A$3:$AW$1063,MATCH('Print List'!$A372,Statement_No,0),MATCH('Print List'!J$2,'Master List'!$A$2:$AW$2,0))</f>
        <v>Eastern APN are on Non-Riparian Patents.</v>
      </c>
      <c r="K372" s="135" t="str">
        <f>INDEX('Master List'!$A$3:$AW$1063,MATCH('Print List'!$A372,Statement_No,0),MATCH('Print List'!K$2,'Master List'!$A$2:$AW$2,0))</f>
        <v>No</v>
      </c>
      <c r="L372" s="135" t="str">
        <f>INDEX('Master List'!$A$3:$AW$1063,MATCH('Print List'!$A372,Statement_No,0),MATCH('Print List'!L$2,'Master List'!$A$2:$AW$2,0))</f>
        <v>N/A</v>
      </c>
      <c r="M372" s="135" t="str">
        <f>INDEX('Master List'!$A$3:$AW$1063,MATCH('Print List'!$A372,Statement_No,0),MATCH('Print List'!M$2,'Master List'!$A$2:$AW$2,0))</f>
        <v>N/A</v>
      </c>
      <c r="N372" s="135" t="str">
        <f>INDEX('Master List'!$A$3:$AW$1063,MATCH('Print List'!$A372,Statement_No,0),MATCH('Print List'!N$2,'Master List'!$A$2:$AW$2,0))</f>
        <v>N/A</v>
      </c>
      <c r="O372" s="135" t="str">
        <f>INDEX('Master List'!$A$3:$AW$1063,MATCH('Print List'!$A372,Statement_No,0),MATCH('Print List'!O$2,'Master List'!$A$2:$AW$2,0))</f>
        <v>North Delta Water Agency</v>
      </c>
      <c r="P372" s="135" t="str">
        <f>INDEX('Master List'!$A$3:$AW$1063,MATCH('Print List'!$A372,Statement_No,0),MATCH('Print List'!P$2,'Master List'!$A$2:$AW$2,0))</f>
        <v>R4</v>
      </c>
      <c r="Q372" s="135" t="str">
        <f>INDEX('Master List'!$A$3:$AW$1063,MATCH('Print List'!$A372,Statement_No,0),MATCH('Print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2" s="135" t="str">
        <f>INDEX('Master List'!$A$3:$AW$1063,MATCH('Print List'!$A372,Statement_No,0),MATCH('Print List'!R$2,'Master List'!$A$2:$AW$2,0))</f>
        <v>P4</v>
      </c>
      <c r="S372" s="135" t="str">
        <f>INDEX('Master List'!$A$3:$AW$1063,MATCH('Print List'!$A372,Statement_No,0),MATCH('Print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2" s="135" t="str">
        <f>INDEX('Master List'!$A$3:$AW$1063,MATCH('Print List'!$A372,Statement_No,0),MATCH('Print List'!T$2,'Master List'!$A$2:$AW$2,0))</f>
        <v>R4</v>
      </c>
      <c r="U372" s="135" t="str">
        <f>INDEX('Master List'!$A$3:$AW$1063,MATCH('Print List'!$A372,Statement_No,0),MATCH('Print List'!U$2,'Master List'!$A$2:$AW$2,0))</f>
        <v>P4</v>
      </c>
    </row>
    <row r="373" spans="1:21" s="16" customFormat="1" ht="45" x14ac:dyDescent="0.25">
      <c r="A373" s="135" t="s">
        <v>1790</v>
      </c>
      <c r="B373" s="135" t="str">
        <f>INDEX('Master List'!$A$3:$AW$1063,MATCH('Print List'!$A373,Statement_No,0),MATCH('Print List'!B$2,'Master List'!$A$2:$AW$2,0))</f>
        <v>JACKSON LAND &amp; CATTLE LP</v>
      </c>
      <c r="C373" s="135" t="str">
        <f>INDEX('Master List'!$A$3:$AW$1063,MATCH('Print List'!$A373,Statement_No,0),MATCH('Print List'!C$2,'Master List'!$A$2:$AW$2,0))</f>
        <v>Y</v>
      </c>
      <c r="D373" s="135">
        <f>INDEX('Master List'!$A$3:$AW$1063,MATCH('Print List'!$A373,Statement_No,0),MATCH('Print List'!D$2,'Master List'!$A$2:$AW$2,0))</f>
        <v>281.7</v>
      </c>
      <c r="E373" s="135">
        <f>INDEX('Master List'!$A$3:$AW$1063,MATCH('Print List'!$A373,Statement_No,0),MATCH('Print List'!E$2,'Master List'!$A$2:$AW$2,0))</f>
        <v>756.37</v>
      </c>
      <c r="F373" s="135" t="str">
        <f>INDEX('Master List'!$A$3:$AW$1063,MATCH('Print List'!$A373,Statement_No,0),MATCH('Print List'!F$2,'Master List'!$A$2:$AW$2,0))</f>
        <v>Yes</v>
      </c>
      <c r="G373" s="135" t="str">
        <f>INDEX('Master List'!$A$3:$AW$1063,MATCH('Print List'!$A373,Statement_No,0),MATCH('Print List'!G$2,'Master List'!$A$2:$AW$2,0))</f>
        <v>Disappointment Slough</v>
      </c>
      <c r="H373" s="135" t="str">
        <f>INDEX('Master List'!$A$3:$AW$1063,MATCH('Print List'!$A373,Statement_No,0),MATCH('Print List'!H$2,'Master List'!$A$2:$AW$2,0))</f>
        <v>San Joaquin</v>
      </c>
      <c r="I373" s="135" t="str">
        <f>INDEX('Master List'!$A$3:$AW$1063,MATCH('Print List'!$A373,Statement_No,0),MATCH('Print List'!I$2,'Master List'!$A$2:$AW$2,0))</f>
        <v>R2</v>
      </c>
      <c r="J373" s="135" t="str">
        <f>INDEX('Master List'!$A$3:$AW$1063,MATCH('Print List'!$A373,Statement_No,0),MATCH('Print List'!J$2,'Master List'!$A$2:$AW$2,0))</f>
        <v>POU is covered by a patent riparian to the watercourse, however, there is a single separation within the POU</v>
      </c>
      <c r="K373" s="135" t="str">
        <f>INDEX('Master List'!$A$3:$AW$1063,MATCH('Print List'!$A373,Statement_No,0),MATCH('Print List'!K$2,'Master List'!$A$2:$AW$2,0))</f>
        <v>Yes</v>
      </c>
      <c r="L373" s="135" t="str">
        <f>INDEX('Master List'!$A$3:$AW$1063,MATCH('Print List'!$A373,Statement_No,0),MATCH('Print List'!L$2,'Master List'!$A$2:$AW$2,0))</f>
        <v>N/A</v>
      </c>
      <c r="M373" s="135" t="str">
        <f>INDEX('Master List'!$A$3:$AW$1063,MATCH('Print List'!$A373,Statement_No,0),MATCH('Print List'!M$2,'Master List'!$A$2:$AW$2,0))</f>
        <v>P1</v>
      </c>
      <c r="N373" s="135" t="str">
        <f>INDEX('Master List'!$A$3:$AW$1063,MATCH('Print List'!$A373,Statement_No,0),MATCH('Print List'!N$2,'Master List'!$A$2:$AW$2,0))</f>
        <v>Claimant failed to submit Pre-1914 supporting documents; and riparian right is insufficient to constitute water use</v>
      </c>
      <c r="O373" s="135">
        <f>INDEX('Master List'!$A$3:$AW$1063,MATCH('Print List'!$A373,Statement_No,0),MATCH('Print List'!O$2,'Master List'!$A$2:$AW$2,0))</f>
        <v>0</v>
      </c>
      <c r="P373" s="135">
        <f>INDEX('Master List'!$A$3:$AW$1063,MATCH('Print List'!$A373,Statement_No,0),MATCH('Print List'!P$2,'Master List'!$A$2:$AW$2,0))</f>
        <v>0</v>
      </c>
      <c r="Q373" s="135">
        <f>INDEX('Master List'!$A$3:$AW$1063,MATCH('Print List'!$A373,Statement_No,0),MATCH('Print List'!Q$2,'Master List'!$A$2:$AW$2,0))</f>
        <v>0</v>
      </c>
      <c r="R373" s="135">
        <f>INDEX('Master List'!$A$3:$AW$1063,MATCH('Print List'!$A373,Statement_No,0),MATCH('Print List'!R$2,'Master List'!$A$2:$AW$2,0))</f>
        <v>0</v>
      </c>
      <c r="S373" s="135">
        <f>INDEX('Master List'!$A$3:$AW$1063,MATCH('Print List'!$A373,Statement_No,0),MATCH('Print List'!S$2,'Master List'!$A$2:$AW$2,0))</f>
        <v>0</v>
      </c>
      <c r="T373" s="135" t="str">
        <f>INDEX('Master List'!$A$3:$AW$1063,MATCH('Print List'!$A373,Statement_No,0),MATCH('Print List'!T$2,'Master List'!$A$2:$AW$2,0))</f>
        <v>R2</v>
      </c>
      <c r="U373" s="135" t="str">
        <f>INDEX('Master List'!$A$3:$AW$1063,MATCH('Print List'!$A373,Statement_No,0),MATCH('Print List'!U$2,'Master List'!$A$2:$AW$2,0))</f>
        <v>P1</v>
      </c>
    </row>
    <row r="374" spans="1:21" s="16" customFormat="1" ht="240" x14ac:dyDescent="0.25">
      <c r="A374" s="135" t="s">
        <v>1795</v>
      </c>
      <c r="B374" s="135" t="str">
        <f>INDEX('Master List'!$A$3:$AW$1063,MATCH('Print List'!$A374,Statement_No,0),MATCH('Print List'!B$2,'Master List'!$A$2:$AW$2,0))</f>
        <v>ROBERT MORI II</v>
      </c>
      <c r="C374" s="135" t="str">
        <f>INDEX('Master List'!$A$3:$AW$1063,MATCH('Print List'!$A374,Statement_No,0),MATCH('Print List'!C$2,'Master List'!$A$2:$AW$2,0))</f>
        <v>Y</v>
      </c>
      <c r="D374" s="135">
        <f>INDEX('Master List'!$A$3:$AW$1063,MATCH('Print List'!$A374,Statement_No,0),MATCH('Print List'!D$2,'Master List'!$A$2:$AW$2,0))</f>
        <v>313.40999999999997</v>
      </c>
      <c r="E374" s="135">
        <f>INDEX('Master List'!$A$3:$AW$1063,MATCH('Print List'!$A374,Statement_No,0),MATCH('Print List'!E$2,'Master List'!$A$2:$AW$2,0))</f>
        <v>484.03</v>
      </c>
      <c r="F374" s="135" t="str">
        <f>INDEX('Master List'!$A$3:$AW$1063,MATCH('Print List'!$A374,Statement_No,0),MATCH('Print List'!F$2,'Master List'!$A$2:$AW$2,0))</f>
        <v>Yes</v>
      </c>
      <c r="G374" s="135" t="str">
        <f>INDEX('Master List'!$A$3:$AW$1063,MATCH('Print List'!$A374,Statement_No,0),MATCH('Print List'!G$2,'Master List'!$A$2:$AW$2,0))</f>
        <v>MOKELUMNE RIVER</v>
      </c>
      <c r="H374" s="135" t="str">
        <f>INDEX('Master List'!$A$3:$AW$1063,MATCH('Print List'!$A374,Statement_No,0),MATCH('Print List'!H$2,'Master List'!$A$2:$AW$2,0))</f>
        <v>San Joaquin</v>
      </c>
      <c r="I374" s="135" t="str">
        <f>INDEX('Master List'!$A$3:$AW$1063,MATCH('Print List'!$A374,Statement_No,0),MATCH('Print List'!I$2,'Master List'!$A$2:$AW$2,0))</f>
        <v>R1</v>
      </c>
      <c r="J374" s="135" t="str">
        <f>INDEX('Master List'!$A$3:$AW$1063,MATCH('Print List'!$A374,Statement_No,0),MATCH('Print List'!J$2,'Master List'!$A$2:$AW$2,0))</f>
        <v xml:space="preserve">POU separated from POD is irrelevant, however the POU is not adjacent to river.  </v>
      </c>
      <c r="K374" s="135" t="str">
        <f>INDEX('Master List'!$A$3:$AW$1063,MATCH('Print List'!$A374,Statement_No,0),MATCH('Print List'!K$2,'Master List'!$A$2:$AW$2,0))</f>
        <v>Yes</v>
      </c>
      <c r="L374" s="135" t="str">
        <f>INDEX('Master List'!$A$3:$AW$1063,MATCH('Print List'!$A374,Statement_No,0),MATCH('Print List'!L$2,'Master List'!$A$2:$AW$2,0))</f>
        <v>N/A</v>
      </c>
      <c r="M374" s="135" t="str">
        <f>INDEX('Master List'!$A$3:$AW$1063,MATCH('Print List'!$A374,Statement_No,0),MATCH('Print List'!M$2,'Master List'!$A$2:$AW$2,0))</f>
        <v>P1</v>
      </c>
      <c r="N374" s="135" t="str">
        <f>INDEX('Master List'!$A$3:$AW$1063,MATCH('Print List'!$A374,Statement_No,0),MATCH('Print List'!N$2,'Master List'!$A$2:$AW$2,0))</f>
        <v>ISWDU states first year of use at diversion site as possibly 1800s.</v>
      </c>
      <c r="O374" s="135" t="str">
        <f>INDEX('Master List'!$A$3:$AW$1063,MATCH('Print List'!$A374,Statement_No,0),MATCH('Print List'!O$2,'Master List'!$A$2:$AW$2,0))</f>
        <v>North Delta Water Agency</v>
      </c>
      <c r="P374" s="135" t="str">
        <f>INDEX('Master List'!$A$3:$AW$1063,MATCH('Print List'!$A374,Statement_No,0),MATCH('Print List'!P$2,'Master List'!$A$2:$AW$2,0))</f>
        <v>R4</v>
      </c>
      <c r="Q374" s="135" t="str">
        <f>INDEX('Master List'!$A$3:$AW$1063,MATCH('Print List'!$A374,Statement_No,0),MATCH('Print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4" s="135" t="str">
        <f>INDEX('Master List'!$A$3:$AW$1063,MATCH('Print List'!$A374,Statement_No,0),MATCH('Print List'!R$2,'Master List'!$A$2:$AW$2,0))</f>
        <v>P4</v>
      </c>
      <c r="S374" s="135" t="str">
        <f>INDEX('Master List'!$A$3:$AW$1063,MATCH('Print List'!$A374,Statement_No,0),MATCH('Print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4" s="135" t="str">
        <f>INDEX('Master List'!$A$3:$AW$1063,MATCH('Print List'!$A374,Statement_No,0),MATCH('Print List'!T$2,'Master List'!$A$2:$AW$2,0))</f>
        <v>R4</v>
      </c>
      <c r="U374" s="135" t="str">
        <f>INDEX('Master List'!$A$3:$AW$1063,MATCH('Print List'!$A374,Statement_No,0),MATCH('Print List'!U$2,'Master List'!$A$2:$AW$2,0))</f>
        <v>P4</v>
      </c>
    </row>
    <row r="375" spans="1:21" s="16" customFormat="1" ht="240" x14ac:dyDescent="0.25">
      <c r="A375" s="135" t="s">
        <v>1801</v>
      </c>
      <c r="B375" s="135" t="str">
        <f>INDEX('Master List'!$A$3:$AW$1063,MATCH('Print List'!$A375,Statement_No,0),MATCH('Print List'!B$2,'Master List'!$A$2:$AW$2,0))</f>
        <v>PIERSON LAMBERT VINEYARDS LLC</v>
      </c>
      <c r="C375" s="135" t="str">
        <f>INDEX('Master List'!$A$3:$AW$1063,MATCH('Print List'!$A375,Statement_No,0),MATCH('Print List'!C$2,'Master List'!$A$2:$AW$2,0))</f>
        <v>Y</v>
      </c>
      <c r="D375" s="135">
        <f>INDEX('Master List'!$A$3:$AW$1063,MATCH('Print List'!$A375,Statement_No,0),MATCH('Print List'!D$2,'Master List'!$A$2:$AW$2,0))</f>
        <v>1189.4100000000001</v>
      </c>
      <c r="E375" s="135">
        <f>INDEX('Master List'!$A$3:$AW$1063,MATCH('Print List'!$A375,Statement_No,0),MATCH('Print List'!E$2,'Master List'!$A$2:$AW$2,0))</f>
        <v>1234</v>
      </c>
      <c r="F375" s="135" t="str">
        <f>INDEX('Master List'!$A$3:$AW$1063,MATCH('Print List'!$A375,Statement_No,0),MATCH('Print List'!F$2,'Master List'!$A$2:$AW$2,0))</f>
        <v>Yes</v>
      </c>
      <c r="G375" s="135" t="str">
        <f>INDEX('Master List'!$A$3:$AW$1063,MATCH('Print List'!$A375,Statement_No,0),MATCH('Print List'!G$2,'Master List'!$A$2:$AW$2,0))</f>
        <v>Snodgrass Slough</v>
      </c>
      <c r="H375" s="135" t="str">
        <f>INDEX('Master List'!$A$3:$AW$1063,MATCH('Print List'!$A375,Statement_No,0),MATCH('Print List'!H$2,'Master List'!$A$2:$AW$2,0))</f>
        <v>Sacramento</v>
      </c>
      <c r="I375" s="135" t="str">
        <f>INDEX('Master List'!$A$3:$AW$1063,MATCH('Print List'!$A375,Statement_No,0),MATCH('Print List'!I$2,'Master List'!$A$2:$AW$2,0))</f>
        <v>R2</v>
      </c>
      <c r="J375" s="135" t="str">
        <f>INDEX('Master List'!$A$3:$AW$1063,MATCH('Print List'!$A375,Statement_No,0),MATCH('Print List'!J$2,'Master List'!$A$2:$AW$2,0))</f>
        <v>Claimant failed to specify POU. The provided service area map does not adequately identify POU, and POU APN is not specified within the statement.</v>
      </c>
      <c r="K375" s="135" t="str">
        <f>INDEX('Master List'!$A$3:$AW$1063,MATCH('Print List'!$A375,Statement_No,0),MATCH('Print List'!K$2,'Master List'!$A$2:$AW$2,0))</f>
        <v>No</v>
      </c>
      <c r="L375" s="135" t="str">
        <f>INDEX('Master List'!$A$3:$AW$1063,MATCH('Print List'!$A375,Statement_No,0),MATCH('Print List'!L$2,'Master List'!$A$2:$AW$2,0))</f>
        <v>N/A</v>
      </c>
      <c r="M375" s="135" t="str">
        <f>INDEX('Master List'!$A$3:$AW$1063,MATCH('Print List'!$A375,Statement_No,0),MATCH('Print List'!M$2,'Master List'!$A$2:$AW$2,0))</f>
        <v>N/A</v>
      </c>
      <c r="N375" s="135" t="str">
        <f>INDEX('Master List'!$A$3:$AW$1063,MATCH('Print List'!$A375,Statement_No,0),MATCH('Print List'!N$2,'Master List'!$A$2:$AW$2,0))</f>
        <v>N/A</v>
      </c>
      <c r="O375" s="135" t="str">
        <f>INDEX('Master List'!$A$3:$AW$1063,MATCH('Print List'!$A375,Statement_No,0),MATCH('Print List'!O$2,'Master List'!$A$2:$AW$2,0))</f>
        <v>North Delta Water Agency</v>
      </c>
      <c r="P375" s="135" t="str">
        <f>INDEX('Master List'!$A$3:$AW$1063,MATCH('Print List'!$A375,Statement_No,0),MATCH('Print List'!P$2,'Master List'!$A$2:$AW$2,0))</f>
        <v>R4</v>
      </c>
      <c r="Q375" s="135" t="str">
        <f>INDEX('Master List'!$A$3:$AW$1063,MATCH('Print List'!$A375,Statement_No,0),MATCH('Print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5" s="135" t="str">
        <f>INDEX('Master List'!$A$3:$AW$1063,MATCH('Print List'!$A375,Statement_No,0),MATCH('Print List'!R$2,'Master List'!$A$2:$AW$2,0))</f>
        <v>P4</v>
      </c>
      <c r="S375" s="135" t="str">
        <f>INDEX('Master List'!$A$3:$AW$1063,MATCH('Print List'!$A375,Statement_No,0),MATCH('Print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5" s="135" t="str">
        <f>INDEX('Master List'!$A$3:$AW$1063,MATCH('Print List'!$A375,Statement_No,0),MATCH('Print List'!T$2,'Master List'!$A$2:$AW$2,0))</f>
        <v>R4</v>
      </c>
      <c r="U375" s="135" t="str">
        <f>INDEX('Master List'!$A$3:$AW$1063,MATCH('Print List'!$A375,Statement_No,0),MATCH('Print List'!U$2,'Master List'!$A$2:$AW$2,0))</f>
        <v>P4</v>
      </c>
    </row>
    <row r="376" spans="1:21" s="16" customFormat="1" ht="240" x14ac:dyDescent="0.25">
      <c r="A376" s="135" t="s">
        <v>1806</v>
      </c>
      <c r="B376" s="135" t="str">
        <f>INDEX('Master List'!$A$3:$AW$1063,MATCH('Print List'!$A376,Statement_No,0),MATCH('Print List'!B$2,'Master List'!$A$2:$AW$2,0))</f>
        <v>ROYAL WINE CORPORATION/HERZOG WINE CELLARS</v>
      </c>
      <c r="C376" s="135" t="str">
        <f>INDEX('Master List'!$A$3:$AW$1063,MATCH('Print List'!$A376,Statement_No,0),MATCH('Print List'!C$2,'Master List'!$A$2:$AW$2,0))</f>
        <v>Y</v>
      </c>
      <c r="D376" s="135">
        <f>INDEX('Master List'!$A$3:$AW$1063,MATCH('Print List'!$A376,Statement_No,0),MATCH('Print List'!D$2,'Master List'!$A$2:$AW$2,0))</f>
        <v>659.03333333333342</v>
      </c>
      <c r="E376" s="135">
        <f>INDEX('Master List'!$A$3:$AW$1063,MATCH('Print List'!$A376,Statement_No,0),MATCH('Print List'!E$2,'Master List'!$A$2:$AW$2,0))</f>
        <v>181.4</v>
      </c>
      <c r="F376" s="135" t="str">
        <f>INDEX('Master List'!$A$3:$AW$1063,MATCH('Print List'!$A376,Statement_No,0),MATCH('Print List'!F$2,'Master List'!$A$2:$AW$2,0))</f>
        <v>Yes</v>
      </c>
      <c r="G376" s="135" t="str">
        <f>INDEX('Master List'!$A$3:$AW$1063,MATCH('Print List'!$A376,Statement_No,0),MATCH('Print List'!G$2,'Master List'!$A$2:$AW$2,0))</f>
        <v>SNODGRASS SLOUGH</v>
      </c>
      <c r="H376" s="135" t="str">
        <f>INDEX('Master List'!$A$3:$AW$1063,MATCH('Print List'!$A376,Statement_No,0),MATCH('Print List'!H$2,'Master List'!$A$2:$AW$2,0))</f>
        <v>Sacramento</v>
      </c>
      <c r="I376" s="135" t="str">
        <f>INDEX('Master List'!$A$3:$AW$1063,MATCH('Print List'!$A376,Statement_No,0),MATCH('Print List'!I$2,'Master List'!$A$2:$AW$2,0))</f>
        <v>R1</v>
      </c>
      <c r="J376" s="135" t="str">
        <f>INDEX('Master List'!$A$3:$AW$1063,MATCH('Print List'!$A376,Statement_No,0),MATCH('Print List'!J$2,'Master List'!$A$2:$AW$2,0))</f>
        <v>A large amount of the POU/APNs lie on Non-Riparian Patents</v>
      </c>
      <c r="K376" s="135" t="str">
        <f>INDEX('Master List'!$A$3:$AW$1063,MATCH('Print List'!$A376,Statement_No,0),MATCH('Print List'!K$2,'Master List'!$A$2:$AW$2,0))</f>
        <v>Yes</v>
      </c>
      <c r="L376" s="135" t="str">
        <f>INDEX('Master List'!$A$3:$AW$1063,MATCH('Print List'!$A376,Statement_No,0),MATCH('Print List'!L$2,'Master List'!$A$2:$AW$2,0))</f>
        <v>N/A</v>
      </c>
      <c r="M376" s="135" t="str">
        <f>INDEX('Master List'!$A$3:$AW$1063,MATCH('Print List'!$A376,Statement_No,0),MATCH('Print List'!M$2,'Master List'!$A$2:$AW$2,0))</f>
        <v>P1</v>
      </c>
      <c r="N376" s="135" t="str">
        <f>INDEX('Master List'!$A$3:$AW$1063,MATCH('Print List'!$A376,Statement_No,0),MATCH('Print List'!N$2,'Master List'!$A$2:$AW$2,0))</f>
        <v>No documentation given</v>
      </c>
      <c r="O376" s="135" t="str">
        <f>INDEX('Master List'!$A$3:$AW$1063,MATCH('Print List'!$A376,Statement_No,0),MATCH('Print List'!O$2,'Master List'!$A$2:$AW$2,0))</f>
        <v>North Delta Water Agency</v>
      </c>
      <c r="P376" s="135" t="str">
        <f>INDEX('Master List'!$A$3:$AW$1063,MATCH('Print List'!$A376,Statement_No,0),MATCH('Print List'!P$2,'Master List'!$A$2:$AW$2,0))</f>
        <v>R4</v>
      </c>
      <c r="Q376" s="135" t="str">
        <f>INDEX('Master List'!$A$3:$AW$1063,MATCH('Print List'!$A376,Statement_No,0),MATCH('Print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6" s="135" t="str">
        <f>INDEX('Master List'!$A$3:$AW$1063,MATCH('Print List'!$A376,Statement_No,0),MATCH('Print List'!R$2,'Master List'!$A$2:$AW$2,0))</f>
        <v>P4</v>
      </c>
      <c r="S376" s="135" t="str">
        <f>INDEX('Master List'!$A$3:$AW$1063,MATCH('Print List'!$A376,Statement_No,0),MATCH('Print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6" s="135" t="str">
        <f>INDEX('Master List'!$A$3:$AW$1063,MATCH('Print List'!$A376,Statement_No,0),MATCH('Print List'!T$2,'Master List'!$A$2:$AW$2,0))</f>
        <v>R4</v>
      </c>
      <c r="U376" s="135" t="str">
        <f>INDEX('Master List'!$A$3:$AW$1063,MATCH('Print List'!$A376,Statement_No,0),MATCH('Print List'!U$2,'Master List'!$A$2:$AW$2,0))</f>
        <v>P4</v>
      </c>
    </row>
    <row r="377" spans="1:21" s="16" customFormat="1" ht="240" x14ac:dyDescent="0.25">
      <c r="A377" s="135" t="s">
        <v>1814</v>
      </c>
      <c r="B377" s="135" t="str">
        <f>INDEX('Master List'!$A$3:$AW$1063,MATCH('Print List'!$A377,Statement_No,0),MATCH('Print List'!B$2,'Master List'!$A$2:$AW$2,0))</f>
        <v>FERREIRA FAMILY TRUST</v>
      </c>
      <c r="C377" s="135" t="str">
        <f>INDEX('Master List'!$A$3:$AW$1063,MATCH('Print List'!$A377,Statement_No,0),MATCH('Print List'!C$2,'Master List'!$A$2:$AW$2,0))</f>
        <v>Y</v>
      </c>
      <c r="D377" s="135">
        <f>INDEX('Master List'!$A$3:$AW$1063,MATCH('Print List'!$A377,Statement_No,0),MATCH('Print List'!D$2,'Master List'!$A$2:$AW$2,0))</f>
        <v>363.49999999999994</v>
      </c>
      <c r="E377" s="135">
        <f>INDEX('Master List'!$A$3:$AW$1063,MATCH('Print List'!$A377,Statement_No,0),MATCH('Print List'!E$2,'Master List'!$A$2:$AW$2,0))</f>
        <v>843.18299999999999</v>
      </c>
      <c r="F377" s="135" t="str">
        <f>INDEX('Master List'!$A$3:$AW$1063,MATCH('Print List'!$A377,Statement_No,0),MATCH('Print List'!F$2,'Master List'!$A$2:$AW$2,0))</f>
        <v>Yes</v>
      </c>
      <c r="G377" s="135" t="str">
        <f>INDEX('Master List'!$A$3:$AW$1063,MATCH('Print List'!$A377,Statement_No,0),MATCH('Print List'!G$2,'Master List'!$A$2:$AW$2,0))</f>
        <v>SACRAMENTO RIVER</v>
      </c>
      <c r="H377" s="135" t="str">
        <f>INDEX('Master List'!$A$3:$AW$1063,MATCH('Print List'!$A377,Statement_No,0),MATCH('Print List'!H$2,'Master List'!$A$2:$AW$2,0))</f>
        <v>Sacramento</v>
      </c>
      <c r="I377" s="135" t="str">
        <f>INDEX('Master List'!$A$3:$AW$1063,MATCH('Print List'!$A377,Statement_No,0),MATCH('Print List'!I$2,'Master List'!$A$2:$AW$2,0))</f>
        <v>R3</v>
      </c>
      <c r="J377" s="135" t="str">
        <f>INDEX('Master List'!$A$3:$AW$1063,MATCH('Print List'!$A377,Statement_No,0),MATCH('Print List'!J$2,'Master List'!$A$2:$AW$2,0))</f>
        <v xml:space="preserve"> POU covers multiple claimed parcels which lie on the same riparian patent. POU and POD are in the same watershed. The property has multiple severances. There is no water used for storage, documentation for patent and water right was sent by claimant .</v>
      </c>
      <c r="K377" s="135" t="str">
        <f>INDEX('Master List'!$A$3:$AW$1063,MATCH('Print List'!$A377,Statement_No,0),MATCH('Print List'!K$2,'Master List'!$A$2:$AW$2,0))</f>
        <v>Yes</v>
      </c>
      <c r="L377" s="135" t="str">
        <f>INDEX('Master List'!$A$3:$AW$1063,MATCH('Print List'!$A377,Statement_No,0),MATCH('Print List'!L$2,'Master List'!$A$2:$AW$2,0))</f>
        <v>N/A</v>
      </c>
      <c r="M377" s="135" t="str">
        <f>INDEX('Master List'!$A$3:$AW$1063,MATCH('Print List'!$A377,Statement_No,0),MATCH('Print List'!M$2,'Master List'!$A$2:$AW$2,0))</f>
        <v>P3</v>
      </c>
      <c r="N377" s="135" t="str">
        <f>INDEX('Master List'!$A$3:$AW$1063,MATCH('Print List'!$A377,Statement_No,0),MATCH('Print List'!N$2,'Master List'!$A$2:$AW$2,0))</f>
        <v>Claimant failed to submit Pre-1914 supporting documents; however riparian right are sufficient to constitute water use</v>
      </c>
      <c r="O377" s="135" t="str">
        <f>INDEX('Master List'!$A$3:$AW$1063,MATCH('Print List'!$A377,Statement_No,0),MATCH('Print List'!O$2,'Master List'!$A$2:$AW$2,0))</f>
        <v>North Delta Water Agency</v>
      </c>
      <c r="P377" s="135" t="str">
        <f>INDEX('Master List'!$A$3:$AW$1063,MATCH('Print List'!$A377,Statement_No,0),MATCH('Print List'!P$2,'Master List'!$A$2:$AW$2,0))</f>
        <v>R4</v>
      </c>
      <c r="Q377" s="135" t="str">
        <f>INDEX('Master List'!$A$3:$AW$1063,MATCH('Print List'!$A377,Statement_No,0),MATCH('Print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7" s="135" t="str">
        <f>INDEX('Master List'!$A$3:$AW$1063,MATCH('Print List'!$A377,Statement_No,0),MATCH('Print List'!R$2,'Master List'!$A$2:$AW$2,0))</f>
        <v>P4</v>
      </c>
      <c r="S377" s="135" t="str">
        <f>INDEX('Master List'!$A$3:$AW$1063,MATCH('Print List'!$A377,Statement_No,0),MATCH('Print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7" s="135" t="str">
        <f>INDEX('Master List'!$A$3:$AW$1063,MATCH('Print List'!$A377,Statement_No,0),MATCH('Print List'!T$2,'Master List'!$A$2:$AW$2,0))</f>
        <v>R4</v>
      </c>
      <c r="U377" s="135" t="str">
        <f>INDEX('Master List'!$A$3:$AW$1063,MATCH('Print List'!$A377,Statement_No,0),MATCH('Print List'!U$2,'Master List'!$A$2:$AW$2,0))</f>
        <v>P4</v>
      </c>
    </row>
    <row r="378" spans="1:21" s="16" customFormat="1" ht="45" x14ac:dyDescent="0.25">
      <c r="A378" s="136" t="s">
        <v>1821</v>
      </c>
      <c r="B378" s="135" t="str">
        <f>INDEX('Master List'!$A$3:$AW$1063,MATCH('Print List'!$A378,Statement_No,0),MATCH('Print List'!B$2,'Master List'!$A$2:$AW$2,0))</f>
        <v>JACKSON LAND &amp; CATTLE LP</v>
      </c>
      <c r="C378" s="135" t="str">
        <f>INDEX('Master List'!$A$3:$AW$1063,MATCH('Print List'!$A378,Statement_No,0),MATCH('Print List'!C$2,'Master List'!$A$2:$AW$2,0))</f>
        <v>Y</v>
      </c>
      <c r="D378" s="135">
        <f>INDEX('Master List'!$A$3:$AW$1063,MATCH('Print List'!$A378,Statement_No,0),MATCH('Print List'!D$2,'Master List'!$A$2:$AW$2,0))</f>
        <v>454.6633333333333</v>
      </c>
      <c r="E378" s="135">
        <f>INDEX('Master List'!$A$3:$AW$1063,MATCH('Print List'!$A378,Statement_No,0),MATCH('Print List'!E$2,'Master List'!$A$2:$AW$2,0))</f>
        <v>0</v>
      </c>
      <c r="F378" s="135" t="str">
        <f>INDEX('Master List'!$A$3:$AW$1063,MATCH('Print List'!$A378,Statement_No,0),MATCH('Print List'!F$2,'Master List'!$A$2:$AW$2,0))</f>
        <v>Yes</v>
      </c>
      <c r="G378" s="135" t="str">
        <f>INDEX('Master List'!$A$3:$AW$1063,MATCH('Print List'!$A378,Statement_No,0),MATCH('Print List'!G$2,'Master List'!$A$2:$AW$2,0))</f>
        <v>Disappointment Slough</v>
      </c>
      <c r="H378" s="135" t="str">
        <f>INDEX('Master List'!$A$3:$AW$1063,MATCH('Print List'!$A378,Statement_No,0),MATCH('Print List'!H$2,'Master List'!$A$2:$AW$2,0))</f>
        <v>San Joaquin</v>
      </c>
      <c r="I378" s="135" t="str">
        <f>INDEX('Master List'!$A$3:$AW$1063,MATCH('Print List'!$A378,Statement_No,0),MATCH('Print List'!I$2,'Master List'!$A$2:$AW$2,0))</f>
        <v>R2</v>
      </c>
      <c r="J378" s="135" t="str">
        <f>INDEX('Master List'!$A$3:$AW$1063,MATCH('Print List'!$A378,Statement_No,0),MATCH('Print List'!J$2,'Master List'!$A$2:$AW$2,0))</f>
        <v>POU is covered by a patent riparian to the watercourse, however, there is a single separation within the POU</v>
      </c>
      <c r="K378" s="135" t="str">
        <f>INDEX('Master List'!$A$3:$AW$1063,MATCH('Print List'!$A378,Statement_No,0),MATCH('Print List'!K$2,'Master List'!$A$2:$AW$2,0))</f>
        <v>Yes</v>
      </c>
      <c r="L378" s="135" t="str">
        <f>INDEX('Master List'!$A$3:$AW$1063,MATCH('Print List'!$A378,Statement_No,0),MATCH('Print List'!L$2,'Master List'!$A$2:$AW$2,0))</f>
        <v>N/A</v>
      </c>
      <c r="M378" s="135" t="str">
        <f>INDEX('Master List'!$A$3:$AW$1063,MATCH('Print List'!$A378,Statement_No,0),MATCH('Print List'!M$2,'Master List'!$A$2:$AW$2,0))</f>
        <v>P1</v>
      </c>
      <c r="N378" s="135" t="str">
        <f>INDEX('Master List'!$A$3:$AW$1063,MATCH('Print List'!$A378,Statement_No,0),MATCH('Print List'!N$2,'Master List'!$A$2:$AW$2,0))</f>
        <v>Claimant failed to submit Pre-1914 supporting documents; and riparian right is insufficient to constitute water use</v>
      </c>
      <c r="O378" s="135">
        <f>INDEX('Master List'!$A$3:$AW$1063,MATCH('Print List'!$A378,Statement_No,0),MATCH('Print List'!O$2,'Master List'!$A$2:$AW$2,0))</f>
        <v>0</v>
      </c>
      <c r="P378" s="135">
        <f>INDEX('Master List'!$A$3:$AW$1063,MATCH('Print List'!$A378,Statement_No,0),MATCH('Print List'!P$2,'Master List'!$A$2:$AW$2,0))</f>
        <v>0</v>
      </c>
      <c r="Q378" s="135">
        <f>INDEX('Master List'!$A$3:$AW$1063,MATCH('Print List'!$A378,Statement_No,0),MATCH('Print List'!Q$2,'Master List'!$A$2:$AW$2,0))</f>
        <v>0</v>
      </c>
      <c r="R378" s="135">
        <f>INDEX('Master List'!$A$3:$AW$1063,MATCH('Print List'!$A378,Statement_No,0),MATCH('Print List'!R$2,'Master List'!$A$2:$AW$2,0))</f>
        <v>0</v>
      </c>
      <c r="S378" s="135">
        <f>INDEX('Master List'!$A$3:$AW$1063,MATCH('Print List'!$A378,Statement_No,0),MATCH('Print List'!S$2,'Master List'!$A$2:$AW$2,0))</f>
        <v>0</v>
      </c>
      <c r="T378" s="135" t="str">
        <f>INDEX('Master List'!$A$3:$AW$1063,MATCH('Print List'!$A378,Statement_No,0),MATCH('Print List'!T$2,'Master List'!$A$2:$AW$2,0))</f>
        <v>R2</v>
      </c>
      <c r="U378" s="135" t="str">
        <f>INDEX('Master List'!$A$3:$AW$1063,MATCH('Print List'!$A378,Statement_No,0),MATCH('Print List'!U$2,'Master List'!$A$2:$AW$2,0))</f>
        <v>P1</v>
      </c>
    </row>
    <row r="379" spans="1:21" s="16" customFormat="1" ht="240" x14ac:dyDescent="0.25">
      <c r="A379" s="135" t="s">
        <v>1823</v>
      </c>
      <c r="B379" s="135" t="str">
        <f>INDEX('Master List'!$A$3:$AW$1063,MATCH('Print List'!$A379,Statement_No,0),MATCH('Print List'!B$2,'Master List'!$A$2:$AW$2,0))</f>
        <v>BRIAN BAILEY</v>
      </c>
      <c r="C379" s="135" t="str">
        <f>INDEX('Master List'!$A$3:$AW$1063,MATCH('Print List'!$A379,Statement_No,0),MATCH('Print List'!C$2,'Master List'!$A$2:$AW$2,0))</f>
        <v>Y</v>
      </c>
      <c r="D379" s="135">
        <f>INDEX('Master List'!$A$3:$AW$1063,MATCH('Print List'!$A379,Statement_No,0),MATCH('Print List'!D$2,'Master List'!$A$2:$AW$2,0))</f>
        <v>317.95</v>
      </c>
      <c r="E379" s="135">
        <f>INDEX('Master List'!$A$3:$AW$1063,MATCH('Print List'!$A379,Statement_No,0),MATCH('Print List'!E$2,'Master List'!$A$2:$AW$2,0))</f>
        <v>571.97</v>
      </c>
      <c r="F379" s="135" t="str">
        <f>INDEX('Master List'!$A$3:$AW$1063,MATCH('Print List'!$A379,Statement_No,0),MATCH('Print List'!F$2,'Master List'!$A$2:$AW$2,0))</f>
        <v>Yes</v>
      </c>
      <c r="G379" s="135" t="str">
        <f>INDEX('Master List'!$A$3:$AW$1063,MATCH('Print List'!$A379,Statement_No,0),MATCH('Print List'!G$2,'Master List'!$A$2:$AW$2,0))</f>
        <v>Sutter Slough</v>
      </c>
      <c r="H379" s="135" t="str">
        <f>INDEX('Master List'!$A$3:$AW$1063,MATCH('Print List'!$A379,Statement_No,0),MATCH('Print List'!H$2,'Master List'!$A$2:$AW$2,0))</f>
        <v>Sacramento</v>
      </c>
      <c r="I379" s="135" t="str">
        <f>INDEX('Master List'!$A$3:$AW$1063,MATCH('Print List'!$A379,Statement_No,0),MATCH('Print List'!I$2,'Master List'!$A$2:$AW$2,0))</f>
        <v>R3</v>
      </c>
      <c r="J379" s="135" t="str">
        <f>INDEX('Master List'!$A$3:$AW$1063,MATCH('Print List'!$A379,Statement_No,0),MATCH('Print List'!J$2,'Master List'!$A$2:$AW$2,0))</f>
        <v xml:space="preserve">POU has one parcel that is located on a single patent riparian to he watercourse </v>
      </c>
      <c r="K379" s="135" t="str">
        <f>INDEX('Master List'!$A$3:$AW$1063,MATCH('Print List'!$A379,Statement_No,0),MATCH('Print List'!K$2,'Master List'!$A$2:$AW$2,0))</f>
        <v>Yes</v>
      </c>
      <c r="L379" s="135" t="str">
        <f>INDEX('Master List'!$A$3:$AW$1063,MATCH('Print List'!$A379,Statement_No,0),MATCH('Print List'!L$2,'Master List'!$A$2:$AW$2,0))</f>
        <v>N/A</v>
      </c>
      <c r="M379" s="135" t="str">
        <f>INDEX('Master List'!$A$3:$AW$1063,MATCH('Print List'!$A379,Statement_No,0),MATCH('Print List'!M$2,'Master List'!$A$2:$AW$2,0))</f>
        <v>P3</v>
      </c>
      <c r="N379" s="135" t="str">
        <f>INDEX('Master List'!$A$3:$AW$1063,MATCH('Print List'!$A379,Statement_No,0),MATCH('Print List'!N$2,'Master List'!$A$2:$AW$2,0))</f>
        <v>Claimant failed to submit Pre-1914 supporting documents; however, riparian right is sufficient to constitute water use</v>
      </c>
      <c r="O379" s="135" t="str">
        <f>INDEX('Master List'!$A$3:$AW$1063,MATCH('Print List'!$A379,Statement_No,0),MATCH('Print List'!O$2,'Master List'!$A$2:$AW$2,0))</f>
        <v>North Delta Water Agency</v>
      </c>
      <c r="P379" s="135" t="str">
        <f>INDEX('Master List'!$A$3:$AW$1063,MATCH('Print List'!$A379,Statement_No,0),MATCH('Print List'!P$2,'Master List'!$A$2:$AW$2,0))</f>
        <v>R4</v>
      </c>
      <c r="Q379" s="135" t="str">
        <f>INDEX('Master List'!$A$3:$AW$1063,MATCH('Print List'!$A379,Statement_No,0),MATCH('Print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79" s="135" t="str">
        <f>INDEX('Master List'!$A$3:$AW$1063,MATCH('Print List'!$A379,Statement_No,0),MATCH('Print List'!R$2,'Master List'!$A$2:$AW$2,0))</f>
        <v>P4</v>
      </c>
      <c r="S379" s="135" t="str">
        <f>INDEX('Master List'!$A$3:$AW$1063,MATCH('Print List'!$A379,Statement_No,0),MATCH('Print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79" s="135" t="str">
        <f>INDEX('Master List'!$A$3:$AW$1063,MATCH('Print List'!$A379,Statement_No,0),MATCH('Print List'!T$2,'Master List'!$A$2:$AW$2,0))</f>
        <v>R4</v>
      </c>
      <c r="U379" s="135" t="str">
        <f>INDEX('Master List'!$A$3:$AW$1063,MATCH('Print List'!$A379,Statement_No,0),MATCH('Print List'!U$2,'Master List'!$A$2:$AW$2,0))</f>
        <v>P4</v>
      </c>
    </row>
    <row r="380" spans="1:21" s="16" customFormat="1" ht="240" x14ac:dyDescent="0.25">
      <c r="A380" s="136" t="s">
        <v>1831</v>
      </c>
      <c r="B380" s="135" t="str">
        <f>INDEX('Master List'!$A$3:$AW$1063,MATCH('Print List'!$A380,Statement_No,0),MATCH('Print List'!B$2,'Master List'!$A$2:$AW$2,0))</f>
        <v>FERREIRA FAMILY TRUST</v>
      </c>
      <c r="C380" s="135" t="str">
        <f>INDEX('Master List'!$A$3:$AW$1063,MATCH('Print List'!$A380,Statement_No,0),MATCH('Print List'!C$2,'Master List'!$A$2:$AW$2,0))</f>
        <v>Y</v>
      </c>
      <c r="D380" s="135">
        <f>INDEX('Master List'!$A$3:$AW$1063,MATCH('Print List'!$A380,Statement_No,0),MATCH('Print List'!D$2,'Master List'!$A$2:$AW$2,0))</f>
        <v>363.49999999999994</v>
      </c>
      <c r="E380" s="135">
        <f>INDEX('Master List'!$A$3:$AW$1063,MATCH('Print List'!$A380,Statement_No,0),MATCH('Print List'!E$2,'Master List'!$A$2:$AW$2,0))</f>
        <v>1232.2919999999999</v>
      </c>
      <c r="F380" s="135" t="str">
        <f>INDEX('Master List'!$A$3:$AW$1063,MATCH('Print List'!$A380,Statement_No,0),MATCH('Print List'!F$2,'Master List'!$A$2:$AW$2,0))</f>
        <v>Yes</v>
      </c>
      <c r="G380" s="135" t="str">
        <f>INDEX('Master List'!$A$3:$AW$1063,MATCH('Print List'!$A380,Statement_No,0),MATCH('Print List'!G$2,'Master List'!$A$2:$AW$2,0))</f>
        <v>Sacramento River</v>
      </c>
      <c r="H380" s="135" t="str">
        <f>INDEX('Master List'!$A$3:$AW$1063,MATCH('Print List'!$A380,Statement_No,0),MATCH('Print List'!H$2,'Master List'!$A$2:$AW$2,0))</f>
        <v>Sacramento</v>
      </c>
      <c r="I380" s="135" t="str">
        <f>INDEX('Master List'!$A$3:$AW$1063,MATCH('Print List'!$A380,Statement_No,0),MATCH('Print List'!I$2,'Master List'!$A$2:$AW$2,0))</f>
        <v>R3</v>
      </c>
      <c r="J380" s="135" t="str">
        <f>INDEX('Master List'!$A$3:$AW$1063,MATCH('Print List'!$A380,Statement_No,0),MATCH('Print List'!J$2,'Master List'!$A$2:$AW$2,0))</f>
        <v xml:space="preserve"> POU covers multiple claimed parcels which lie on the same riparian patent. POU and POD are in the same watershed. The property has multiple severances. There is no water used for storage, documentation for patent and water right was sent by claimant .</v>
      </c>
      <c r="K380" s="135" t="str">
        <f>INDEX('Master List'!$A$3:$AW$1063,MATCH('Print List'!$A380,Statement_No,0),MATCH('Print List'!K$2,'Master List'!$A$2:$AW$2,0))</f>
        <v>Yes</v>
      </c>
      <c r="L380" s="135" t="str">
        <f>INDEX('Master List'!$A$3:$AW$1063,MATCH('Print List'!$A380,Statement_No,0),MATCH('Print List'!L$2,'Master List'!$A$2:$AW$2,0))</f>
        <v>N/A</v>
      </c>
      <c r="M380" s="135" t="str">
        <f>INDEX('Master List'!$A$3:$AW$1063,MATCH('Print List'!$A380,Statement_No,0),MATCH('Print List'!M$2,'Master List'!$A$2:$AW$2,0))</f>
        <v>P3</v>
      </c>
      <c r="N380" s="135" t="str">
        <f>INDEX('Master List'!$A$3:$AW$1063,MATCH('Print List'!$A380,Statement_No,0),MATCH('Print List'!N$2,'Master List'!$A$2:$AW$2,0))</f>
        <v>Claimant failed to submit Pre-1914 supporting documents; however,  riparian rights are sufficient to constitute water use</v>
      </c>
      <c r="O380" s="135" t="str">
        <f>INDEX('Master List'!$A$3:$AW$1063,MATCH('Print List'!$A380,Statement_No,0),MATCH('Print List'!O$2,'Master List'!$A$2:$AW$2,0))</f>
        <v>North Delta Water Agency</v>
      </c>
      <c r="P380" s="135" t="str">
        <f>INDEX('Master List'!$A$3:$AW$1063,MATCH('Print List'!$A380,Statement_No,0),MATCH('Print List'!P$2,'Master List'!$A$2:$AW$2,0))</f>
        <v>R4</v>
      </c>
      <c r="Q380" s="135" t="str">
        <f>INDEX('Master List'!$A$3:$AW$1063,MATCH('Print List'!$A380,Statement_No,0),MATCH('Print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0" s="135" t="str">
        <f>INDEX('Master List'!$A$3:$AW$1063,MATCH('Print List'!$A380,Statement_No,0),MATCH('Print List'!R$2,'Master List'!$A$2:$AW$2,0))</f>
        <v>P4</v>
      </c>
      <c r="S380" s="135" t="str">
        <f>INDEX('Master List'!$A$3:$AW$1063,MATCH('Print List'!$A380,Statement_No,0),MATCH('Print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0" s="135" t="str">
        <f>INDEX('Master List'!$A$3:$AW$1063,MATCH('Print List'!$A380,Statement_No,0),MATCH('Print List'!T$2,'Master List'!$A$2:$AW$2,0))</f>
        <v>R4</v>
      </c>
      <c r="U380" s="135" t="str">
        <f>INDEX('Master List'!$A$3:$AW$1063,MATCH('Print List'!$A380,Statement_No,0),MATCH('Print List'!U$2,'Master List'!$A$2:$AW$2,0))</f>
        <v>P4</v>
      </c>
    </row>
    <row r="381" spans="1:21" s="16" customFormat="1" ht="45" x14ac:dyDescent="0.25">
      <c r="A381" s="135" t="s">
        <v>1832</v>
      </c>
      <c r="B381" s="135" t="str">
        <f>INDEX('Master List'!$A$3:$AW$1063,MATCH('Print List'!$A381,Statement_No,0),MATCH('Print List'!B$2,'Master List'!$A$2:$AW$2,0))</f>
        <v>JACKSON LAND &amp; CATTLE LP</v>
      </c>
      <c r="C381" s="135" t="str">
        <f>INDEX('Master List'!$A$3:$AW$1063,MATCH('Print List'!$A381,Statement_No,0),MATCH('Print List'!C$2,'Master List'!$A$2:$AW$2,0))</f>
        <v>Y</v>
      </c>
      <c r="D381" s="135">
        <f>INDEX('Master List'!$A$3:$AW$1063,MATCH('Print List'!$A381,Statement_No,0),MATCH('Print List'!D$2,'Master List'!$A$2:$AW$2,0))</f>
        <v>396.13666666666666</v>
      </c>
      <c r="E381" s="135">
        <f>INDEX('Master List'!$A$3:$AW$1063,MATCH('Print List'!$A381,Statement_No,0),MATCH('Print List'!E$2,'Master List'!$A$2:$AW$2,0))</f>
        <v>0</v>
      </c>
      <c r="F381" s="135" t="str">
        <f>INDEX('Master List'!$A$3:$AW$1063,MATCH('Print List'!$A381,Statement_No,0),MATCH('Print List'!F$2,'Master List'!$A$2:$AW$2,0))</f>
        <v>Yes</v>
      </c>
      <c r="G381" s="135" t="str">
        <f>INDEX('Master List'!$A$3:$AW$1063,MATCH('Print List'!$A381,Statement_No,0),MATCH('Print List'!G$2,'Master List'!$A$2:$AW$2,0))</f>
        <v>Bishop Cut</v>
      </c>
      <c r="H381" s="135" t="str">
        <f>INDEX('Master List'!$A$3:$AW$1063,MATCH('Print List'!$A381,Statement_No,0),MATCH('Print List'!H$2,'Master List'!$A$2:$AW$2,0))</f>
        <v>San Joaquin</v>
      </c>
      <c r="I381" s="135" t="str">
        <f>INDEX('Master List'!$A$3:$AW$1063,MATCH('Print List'!$A381,Statement_No,0),MATCH('Print List'!I$2,'Master List'!$A$2:$AW$2,0))</f>
        <v>R2</v>
      </c>
      <c r="J381" s="135" t="str">
        <f>INDEX('Master List'!$A$3:$AW$1063,MATCH('Print List'!$A381,Statement_No,0),MATCH('Print List'!J$2,'Master List'!$A$2:$AW$2,0))</f>
        <v>POU is covered by a patent riparian to the watercourse, however, there is a single separation within the POU</v>
      </c>
      <c r="K381" s="135" t="str">
        <f>INDEX('Master List'!$A$3:$AW$1063,MATCH('Print List'!$A381,Statement_No,0),MATCH('Print List'!K$2,'Master List'!$A$2:$AW$2,0))</f>
        <v>Yes</v>
      </c>
      <c r="L381" s="135" t="str">
        <f>INDEX('Master List'!$A$3:$AW$1063,MATCH('Print List'!$A381,Statement_No,0),MATCH('Print List'!L$2,'Master List'!$A$2:$AW$2,0))</f>
        <v>N/A</v>
      </c>
      <c r="M381" s="135" t="str">
        <f>INDEX('Master List'!$A$3:$AW$1063,MATCH('Print List'!$A381,Statement_No,0),MATCH('Print List'!M$2,'Master List'!$A$2:$AW$2,0))</f>
        <v>P1</v>
      </c>
      <c r="N381" s="135" t="str">
        <f>INDEX('Master List'!$A$3:$AW$1063,MATCH('Print List'!$A381,Statement_No,0),MATCH('Print List'!N$2,'Master List'!$A$2:$AW$2,0))</f>
        <v>Claimant failed to submit Pre-1914 supporting documents; and riparian right is insufficient to constitute water use</v>
      </c>
      <c r="O381" s="135">
        <f>INDEX('Master List'!$A$3:$AW$1063,MATCH('Print List'!$A381,Statement_No,0),MATCH('Print List'!O$2,'Master List'!$A$2:$AW$2,0))</f>
        <v>0</v>
      </c>
      <c r="P381" s="135">
        <f>INDEX('Master List'!$A$3:$AW$1063,MATCH('Print List'!$A381,Statement_No,0),MATCH('Print List'!P$2,'Master List'!$A$2:$AW$2,0))</f>
        <v>0</v>
      </c>
      <c r="Q381" s="135">
        <f>INDEX('Master List'!$A$3:$AW$1063,MATCH('Print List'!$A381,Statement_No,0),MATCH('Print List'!Q$2,'Master List'!$A$2:$AW$2,0))</f>
        <v>0</v>
      </c>
      <c r="R381" s="135">
        <f>INDEX('Master List'!$A$3:$AW$1063,MATCH('Print List'!$A381,Statement_No,0),MATCH('Print List'!R$2,'Master List'!$A$2:$AW$2,0))</f>
        <v>0</v>
      </c>
      <c r="S381" s="135">
        <f>INDEX('Master List'!$A$3:$AW$1063,MATCH('Print List'!$A381,Statement_No,0),MATCH('Print List'!S$2,'Master List'!$A$2:$AW$2,0))</f>
        <v>0</v>
      </c>
      <c r="T381" s="135" t="str">
        <f>INDEX('Master List'!$A$3:$AW$1063,MATCH('Print List'!$A381,Statement_No,0),MATCH('Print List'!T$2,'Master List'!$A$2:$AW$2,0))</f>
        <v>R2</v>
      </c>
      <c r="U381" s="135" t="str">
        <f>INDEX('Master List'!$A$3:$AW$1063,MATCH('Print List'!$A381,Statement_No,0),MATCH('Print List'!U$2,'Master List'!$A$2:$AW$2,0))</f>
        <v>P1</v>
      </c>
    </row>
    <row r="382" spans="1:21" s="16" customFormat="1" ht="240" x14ac:dyDescent="0.25">
      <c r="A382" s="136" t="s">
        <v>1835</v>
      </c>
      <c r="B382" s="135" t="str">
        <f>INDEX('Master List'!$A$3:$AW$1063,MATCH('Print List'!$A382,Statement_No,0),MATCH('Print List'!B$2,'Master List'!$A$2:$AW$2,0))</f>
        <v>NAKAHARA FAMILY TRUST C</v>
      </c>
      <c r="C382" s="135" t="str">
        <f>INDEX('Master List'!$A$3:$AW$1063,MATCH('Print List'!$A382,Statement_No,0),MATCH('Print List'!C$2,'Master List'!$A$2:$AW$2,0))</f>
        <v>Y</v>
      </c>
      <c r="D382" s="135">
        <f>INDEX('Master List'!$A$3:$AW$1063,MATCH('Print List'!$A382,Statement_No,0),MATCH('Print List'!D$2,'Master List'!$A$2:$AW$2,0))</f>
        <v>294.78999999999996</v>
      </c>
      <c r="E382" s="135">
        <f>INDEX('Master List'!$A$3:$AW$1063,MATCH('Print List'!$A382,Statement_No,0),MATCH('Print List'!E$2,'Master List'!$A$2:$AW$2,0))</f>
        <v>164.16</v>
      </c>
      <c r="F382" s="135" t="str">
        <f>INDEX('Master List'!$A$3:$AW$1063,MATCH('Print List'!$A382,Statement_No,0),MATCH('Print List'!F$2,'Master List'!$A$2:$AW$2,0))</f>
        <v>Yes</v>
      </c>
      <c r="G382" s="135" t="str">
        <f>INDEX('Master List'!$A$3:$AW$1063,MATCH('Print List'!$A382,Statement_No,0),MATCH('Print List'!G$2,'Master List'!$A$2:$AW$2,0))</f>
        <v>MINER SLOUGH</v>
      </c>
      <c r="H382" s="135" t="str">
        <f>INDEX('Master List'!$A$3:$AW$1063,MATCH('Print List'!$A382,Statement_No,0),MATCH('Print List'!H$2,'Master List'!$A$2:$AW$2,0))</f>
        <v>Solano</v>
      </c>
      <c r="I382" s="135" t="str">
        <f>INDEX('Master List'!$A$3:$AW$1063,MATCH('Print List'!$A382,Statement_No,0),MATCH('Print List'!I$2,'Master List'!$A$2:$AW$2,0))</f>
        <v>R1</v>
      </c>
      <c r="J382" s="135" t="str">
        <f>INDEX('Master List'!$A$3:$AW$1063,MATCH('Print List'!$A382,Statement_No,0),MATCH('Print List'!J$2,'Master List'!$A$2:$AW$2,0))</f>
        <v>Large portions of the APN/POU are on Separate Non-Riparian Patents.</v>
      </c>
      <c r="K382" s="135" t="str">
        <f>INDEX('Master List'!$A$3:$AW$1063,MATCH('Print List'!$A382,Statement_No,0),MATCH('Print List'!K$2,'Master List'!$A$2:$AW$2,0))</f>
        <v>No</v>
      </c>
      <c r="L382" s="135" t="str">
        <f>INDEX('Master List'!$A$3:$AW$1063,MATCH('Print List'!$A382,Statement_No,0),MATCH('Print List'!L$2,'Master List'!$A$2:$AW$2,0))</f>
        <v>N/A</v>
      </c>
      <c r="M382" s="135" t="str">
        <f>INDEX('Master List'!$A$3:$AW$1063,MATCH('Print List'!$A382,Statement_No,0),MATCH('Print List'!M$2,'Master List'!$A$2:$AW$2,0))</f>
        <v>N/A</v>
      </c>
      <c r="N382" s="135" t="str">
        <f>INDEX('Master List'!$A$3:$AW$1063,MATCH('Print List'!$A382,Statement_No,0),MATCH('Print List'!N$2,'Master List'!$A$2:$AW$2,0))</f>
        <v>N/A</v>
      </c>
      <c r="O382" s="135" t="str">
        <f>INDEX('Master List'!$A$3:$AW$1063,MATCH('Print List'!$A382,Statement_No,0),MATCH('Print List'!O$2,'Master List'!$A$2:$AW$2,0))</f>
        <v>North Delta Water Agency</v>
      </c>
      <c r="P382" s="135" t="str">
        <f>INDEX('Master List'!$A$3:$AW$1063,MATCH('Print List'!$A382,Statement_No,0),MATCH('Print List'!P$2,'Master List'!$A$2:$AW$2,0))</f>
        <v>R4</v>
      </c>
      <c r="Q382" s="135" t="str">
        <f>INDEX('Master List'!$A$3:$AW$1063,MATCH('Print List'!$A382,Statement_No,0),MATCH('Print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2" s="135" t="str">
        <f>INDEX('Master List'!$A$3:$AW$1063,MATCH('Print List'!$A382,Statement_No,0),MATCH('Print List'!R$2,'Master List'!$A$2:$AW$2,0))</f>
        <v>P4</v>
      </c>
      <c r="S382" s="135" t="str">
        <f>INDEX('Master List'!$A$3:$AW$1063,MATCH('Print List'!$A382,Statement_No,0),MATCH('Print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2" s="135" t="str">
        <f>INDEX('Master List'!$A$3:$AW$1063,MATCH('Print List'!$A382,Statement_No,0),MATCH('Print List'!T$2,'Master List'!$A$2:$AW$2,0))</f>
        <v>R4</v>
      </c>
      <c r="U382" s="135" t="str">
        <f>INDEX('Master List'!$A$3:$AW$1063,MATCH('Print List'!$A382,Statement_No,0),MATCH('Print List'!U$2,'Master List'!$A$2:$AW$2,0))</f>
        <v>P4</v>
      </c>
    </row>
    <row r="383" spans="1:21" s="16" customFormat="1" ht="240" x14ac:dyDescent="0.25">
      <c r="A383" s="135" t="s">
        <v>1839</v>
      </c>
      <c r="B383" s="135" t="str">
        <f>INDEX('Master List'!$A$3:$AW$1063,MATCH('Print List'!$A383,Statement_No,0),MATCH('Print List'!B$2,'Master List'!$A$2:$AW$2,0))</f>
        <v>ROYAL WINE CORPORATION/HERZOG WINE CELLARS</v>
      </c>
      <c r="C383" s="135" t="str">
        <f>INDEX('Master List'!$A$3:$AW$1063,MATCH('Print List'!$A383,Statement_No,0),MATCH('Print List'!C$2,'Master List'!$A$2:$AW$2,0))</f>
        <v>Y</v>
      </c>
      <c r="D383" s="135">
        <f>INDEX('Master List'!$A$3:$AW$1063,MATCH('Print List'!$A383,Statement_No,0),MATCH('Print List'!D$2,'Master List'!$A$2:$AW$2,0))</f>
        <v>491.58000000000004</v>
      </c>
      <c r="E383" s="135">
        <f>INDEX('Master List'!$A$3:$AW$1063,MATCH('Print List'!$A383,Statement_No,0),MATCH('Print List'!E$2,'Master List'!$A$2:$AW$2,0))</f>
        <v>804.37</v>
      </c>
      <c r="F383" s="135" t="str">
        <f>INDEX('Master List'!$A$3:$AW$1063,MATCH('Print List'!$A383,Statement_No,0),MATCH('Print List'!F$2,'Master List'!$A$2:$AW$2,0))</f>
        <v>Yes</v>
      </c>
      <c r="G383" s="135" t="str">
        <f>INDEX('Master List'!$A$3:$AW$1063,MATCH('Print List'!$A383,Statement_No,0),MATCH('Print List'!G$2,'Master List'!$A$2:$AW$2,0))</f>
        <v>Snodgrass Slough</v>
      </c>
      <c r="H383" s="135" t="str">
        <f>INDEX('Master List'!$A$3:$AW$1063,MATCH('Print List'!$A383,Statement_No,0),MATCH('Print List'!H$2,'Master List'!$A$2:$AW$2,0))</f>
        <v>Sacramento</v>
      </c>
      <c r="I383" s="135" t="str">
        <f>INDEX('Master List'!$A$3:$AW$1063,MATCH('Print List'!$A383,Statement_No,0),MATCH('Print List'!I$2,'Master List'!$A$2:$AW$2,0))</f>
        <v>R1</v>
      </c>
      <c r="J383" s="135" t="str">
        <f>INDEX('Master List'!$A$3:$AW$1063,MATCH('Print List'!$A383,Statement_No,0),MATCH('Print List'!J$2,'Master List'!$A$2:$AW$2,0))</f>
        <v>Part of the POU/APNs lie on Non-Riparian Patents</v>
      </c>
      <c r="K383" s="135" t="str">
        <f>INDEX('Master List'!$A$3:$AW$1063,MATCH('Print List'!$A383,Statement_No,0),MATCH('Print List'!K$2,'Master List'!$A$2:$AW$2,0))</f>
        <v>Yes</v>
      </c>
      <c r="L383" s="135" t="str">
        <f>INDEX('Master List'!$A$3:$AW$1063,MATCH('Print List'!$A383,Statement_No,0),MATCH('Print List'!L$2,'Master List'!$A$2:$AW$2,0))</f>
        <v>N/A</v>
      </c>
      <c r="M383" s="135" t="str">
        <f>INDEX('Master List'!$A$3:$AW$1063,MATCH('Print List'!$A383,Statement_No,0),MATCH('Print List'!M$2,'Master List'!$A$2:$AW$2,0))</f>
        <v>P1</v>
      </c>
      <c r="N383" s="135" t="str">
        <f>INDEX('Master List'!$A$3:$AW$1063,MATCH('Print List'!$A383,Statement_No,0),MATCH('Print List'!N$2,'Master List'!$A$2:$AW$2,0))</f>
        <v>No documentation given</v>
      </c>
      <c r="O383" s="135" t="str">
        <f>INDEX('Master List'!$A$3:$AW$1063,MATCH('Print List'!$A383,Statement_No,0),MATCH('Print List'!O$2,'Master List'!$A$2:$AW$2,0))</f>
        <v>North Delta Water Agency</v>
      </c>
      <c r="P383" s="135" t="str">
        <f>INDEX('Master List'!$A$3:$AW$1063,MATCH('Print List'!$A383,Statement_No,0),MATCH('Print List'!P$2,'Master List'!$A$2:$AW$2,0))</f>
        <v>R4</v>
      </c>
      <c r="Q383" s="135" t="str">
        <f>INDEX('Master List'!$A$3:$AW$1063,MATCH('Print List'!$A383,Statement_No,0),MATCH('Print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3" s="135" t="str">
        <f>INDEX('Master List'!$A$3:$AW$1063,MATCH('Print List'!$A383,Statement_No,0),MATCH('Print List'!R$2,'Master List'!$A$2:$AW$2,0))</f>
        <v>P4</v>
      </c>
      <c r="S383" s="135" t="str">
        <f>INDEX('Master List'!$A$3:$AW$1063,MATCH('Print List'!$A383,Statement_No,0),MATCH('Print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3" s="135" t="str">
        <f>INDEX('Master List'!$A$3:$AW$1063,MATCH('Print List'!$A383,Statement_No,0),MATCH('Print List'!T$2,'Master List'!$A$2:$AW$2,0))</f>
        <v>R4</v>
      </c>
      <c r="U383" s="135" t="str">
        <f>INDEX('Master List'!$A$3:$AW$1063,MATCH('Print List'!$A383,Statement_No,0),MATCH('Print List'!U$2,'Master List'!$A$2:$AW$2,0))</f>
        <v>P4</v>
      </c>
    </row>
    <row r="384" spans="1:21" s="16" customFormat="1" ht="45" x14ac:dyDescent="0.25">
      <c r="A384" s="136" t="s">
        <v>1842</v>
      </c>
      <c r="B384" s="135" t="str">
        <f>INDEX('Master List'!$A$3:$AW$1063,MATCH('Print List'!$A384,Statement_No,0),MATCH('Print List'!B$2,'Master List'!$A$2:$AW$2,0))</f>
        <v>JACKSON LAND &amp; CATTLE LP</v>
      </c>
      <c r="C384" s="135" t="str">
        <f>INDEX('Master List'!$A$3:$AW$1063,MATCH('Print List'!$A384,Statement_No,0),MATCH('Print List'!C$2,'Master List'!$A$2:$AW$2,0))</f>
        <v>Y</v>
      </c>
      <c r="D384" s="135">
        <f>INDEX('Master List'!$A$3:$AW$1063,MATCH('Print List'!$A384,Statement_No,0),MATCH('Print List'!D$2,'Master List'!$A$2:$AW$2,0))</f>
        <v>453.91</v>
      </c>
      <c r="E384" s="135">
        <f>INDEX('Master List'!$A$3:$AW$1063,MATCH('Print List'!$A384,Statement_No,0),MATCH('Print List'!E$2,'Master List'!$A$2:$AW$2,0))</f>
        <v>0</v>
      </c>
      <c r="F384" s="135" t="str">
        <f>INDEX('Master List'!$A$3:$AW$1063,MATCH('Print List'!$A384,Statement_No,0),MATCH('Print List'!F$2,'Master List'!$A$2:$AW$2,0))</f>
        <v>Yes</v>
      </c>
      <c r="G384" s="135" t="str">
        <f>INDEX('Master List'!$A$3:$AW$1063,MATCH('Print List'!$A384,Statement_No,0),MATCH('Print List'!G$2,'Master List'!$A$2:$AW$2,0))</f>
        <v>Bishop Cut</v>
      </c>
      <c r="H384" s="135" t="str">
        <f>INDEX('Master List'!$A$3:$AW$1063,MATCH('Print List'!$A384,Statement_No,0),MATCH('Print List'!H$2,'Master List'!$A$2:$AW$2,0))</f>
        <v>San Joaquin</v>
      </c>
      <c r="I384" s="135" t="str">
        <f>INDEX('Master List'!$A$3:$AW$1063,MATCH('Print List'!$A384,Statement_No,0),MATCH('Print List'!I$2,'Master List'!$A$2:$AW$2,0))</f>
        <v>R1</v>
      </c>
      <c r="J384" s="135" t="str">
        <f>INDEX('Master List'!$A$3:$AW$1063,MATCH('Print List'!$A384,Statement_No,0),MATCH('Print List'!J$2,'Master List'!$A$2:$AW$2,0))</f>
        <v xml:space="preserve">The POU is covered by multiple patents, however the western side of the POU is covered by a patent that is not riparian to the watershed </v>
      </c>
      <c r="K384" s="135" t="str">
        <f>INDEX('Master List'!$A$3:$AW$1063,MATCH('Print List'!$A384,Statement_No,0),MATCH('Print List'!K$2,'Master List'!$A$2:$AW$2,0))</f>
        <v>Yes</v>
      </c>
      <c r="L384" s="135" t="str">
        <f>INDEX('Master List'!$A$3:$AW$1063,MATCH('Print List'!$A384,Statement_No,0),MATCH('Print List'!L$2,'Master List'!$A$2:$AW$2,0))</f>
        <v>N/A</v>
      </c>
      <c r="M384" s="135" t="str">
        <f>INDEX('Master List'!$A$3:$AW$1063,MATCH('Print List'!$A384,Statement_No,0),MATCH('Print List'!M$2,'Master List'!$A$2:$AW$2,0))</f>
        <v>P1</v>
      </c>
      <c r="N384" s="135" t="str">
        <f>INDEX('Master List'!$A$3:$AW$1063,MATCH('Print List'!$A384,Statement_No,0),MATCH('Print List'!N$2,'Master List'!$A$2:$AW$2,0))</f>
        <v>Claimant failed to submit Pre-1914 supporting documents; and riparian right is insufficient to constitute water use</v>
      </c>
      <c r="O384" s="135">
        <f>INDEX('Master List'!$A$3:$AW$1063,MATCH('Print List'!$A384,Statement_No,0),MATCH('Print List'!O$2,'Master List'!$A$2:$AW$2,0))</f>
        <v>0</v>
      </c>
      <c r="P384" s="135">
        <f>INDEX('Master List'!$A$3:$AW$1063,MATCH('Print List'!$A384,Statement_No,0),MATCH('Print List'!P$2,'Master List'!$A$2:$AW$2,0))</f>
        <v>0</v>
      </c>
      <c r="Q384" s="135">
        <f>INDEX('Master List'!$A$3:$AW$1063,MATCH('Print List'!$A384,Statement_No,0),MATCH('Print List'!Q$2,'Master List'!$A$2:$AW$2,0))</f>
        <v>0</v>
      </c>
      <c r="R384" s="135">
        <f>INDEX('Master List'!$A$3:$AW$1063,MATCH('Print List'!$A384,Statement_No,0),MATCH('Print List'!R$2,'Master List'!$A$2:$AW$2,0))</f>
        <v>0</v>
      </c>
      <c r="S384" s="135">
        <f>INDEX('Master List'!$A$3:$AW$1063,MATCH('Print List'!$A384,Statement_No,0),MATCH('Print List'!S$2,'Master List'!$A$2:$AW$2,0))</f>
        <v>0</v>
      </c>
      <c r="T384" s="135" t="str">
        <f>INDEX('Master List'!$A$3:$AW$1063,MATCH('Print List'!$A384,Statement_No,0),MATCH('Print List'!T$2,'Master List'!$A$2:$AW$2,0))</f>
        <v>R1</v>
      </c>
      <c r="U384" s="135" t="str">
        <f>INDEX('Master List'!$A$3:$AW$1063,MATCH('Print List'!$A384,Statement_No,0),MATCH('Print List'!U$2,'Master List'!$A$2:$AW$2,0))</f>
        <v>P1</v>
      </c>
    </row>
    <row r="385" spans="1:21" s="16" customFormat="1" ht="240" x14ac:dyDescent="0.25">
      <c r="A385" s="135" t="s">
        <v>1844</v>
      </c>
      <c r="B385" s="135" t="str">
        <f>INDEX('Master List'!$A$3:$AW$1063,MATCH('Print List'!$A385,Statement_No,0),MATCH('Print List'!B$2,'Master List'!$A$2:$AW$2,0))</f>
        <v>Bruce Towne</v>
      </c>
      <c r="C385" s="135" t="str">
        <f>INDEX('Master List'!$A$3:$AW$1063,MATCH('Print List'!$A385,Statement_No,0),MATCH('Print List'!C$2,'Master List'!$A$2:$AW$2,0))</f>
        <v>Y</v>
      </c>
      <c r="D385" s="135">
        <f>INDEX('Master List'!$A$3:$AW$1063,MATCH('Print List'!$A385,Statement_No,0),MATCH('Print List'!D$2,'Master List'!$A$2:$AW$2,0))</f>
        <v>487.16969696969687</v>
      </c>
      <c r="E385" s="135">
        <f>INDEX('Master List'!$A$3:$AW$1063,MATCH('Print List'!$A385,Statement_No,0),MATCH('Print List'!E$2,'Master List'!$A$2:$AW$2,0))</f>
        <v>350.8</v>
      </c>
      <c r="F385" s="135" t="str">
        <f>INDEX('Master List'!$A$3:$AW$1063,MATCH('Print List'!$A385,Statement_No,0),MATCH('Print List'!F$2,'Master List'!$A$2:$AW$2,0))</f>
        <v>Yes</v>
      </c>
      <c r="G385" s="135" t="str">
        <f>INDEX('Master List'!$A$3:$AW$1063,MATCH('Print List'!$A385,Statement_No,0),MATCH('Print List'!G$2,'Master List'!$A$2:$AW$2,0))</f>
        <v>Mokelumne River</v>
      </c>
      <c r="H385" s="135" t="str">
        <f>INDEX('Master List'!$A$3:$AW$1063,MATCH('Print List'!$A385,Statement_No,0),MATCH('Print List'!H$2,'Master List'!$A$2:$AW$2,0))</f>
        <v>San Joaquin</v>
      </c>
      <c r="I385" s="135" t="str">
        <f>INDEX('Master List'!$A$3:$AW$1063,MATCH('Print List'!$A385,Statement_No,0),MATCH('Print List'!I$2,'Master List'!$A$2:$AW$2,0))</f>
        <v>R1</v>
      </c>
      <c r="J385" s="135" t="str">
        <f>INDEX('Master List'!$A$3:$AW$1063,MATCH('Print List'!$A385,Statement_No,0),MATCH('Print List'!J$2,'Master List'!$A$2:$AW$2,0))</f>
        <v>Large portions of the APN/POU are on Separate Non-Riparian Patents.</v>
      </c>
      <c r="K385" s="135" t="str">
        <f>INDEX('Master List'!$A$3:$AW$1063,MATCH('Print List'!$A385,Statement_No,0),MATCH('Print List'!K$2,'Master List'!$A$2:$AW$2,0))</f>
        <v>Yes</v>
      </c>
      <c r="L385" s="135" t="str">
        <f>INDEX('Master List'!$A$3:$AW$1063,MATCH('Print List'!$A385,Statement_No,0),MATCH('Print List'!L$2,'Master List'!$A$2:$AW$2,0))</f>
        <v>N/A</v>
      </c>
      <c r="M385" s="135" t="str">
        <f>INDEX('Master List'!$A$3:$AW$1063,MATCH('Print List'!$A385,Statement_No,0),MATCH('Print List'!M$2,'Master List'!$A$2:$AW$2,0))</f>
        <v>P1</v>
      </c>
      <c r="N385" s="135" t="str">
        <f>INDEX('Master List'!$A$3:$AW$1063,MATCH('Print List'!$A385,Statement_No,0),MATCH('Print List'!N$2,'Master List'!$A$2:$AW$2,0))</f>
        <v>Claimant failed to submit Pre-1914 supporting documents; and riparian right are insufficient to constitute water use</v>
      </c>
      <c r="O385" s="135" t="str">
        <f>INDEX('Master List'!$A$3:$AW$1063,MATCH('Print List'!$A385,Statement_No,0),MATCH('Print List'!O$2,'Master List'!$A$2:$AW$2,0))</f>
        <v>North Delta Water Agency</v>
      </c>
      <c r="P385" s="135" t="str">
        <f>INDEX('Master List'!$A$3:$AW$1063,MATCH('Print List'!$A385,Statement_No,0),MATCH('Print List'!P$2,'Master List'!$A$2:$AW$2,0))</f>
        <v>R4</v>
      </c>
      <c r="Q385" s="135" t="str">
        <f>INDEX('Master List'!$A$3:$AW$1063,MATCH('Print List'!$A385,Statement_No,0),MATCH('Print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5" s="135" t="str">
        <f>INDEX('Master List'!$A$3:$AW$1063,MATCH('Print List'!$A385,Statement_No,0),MATCH('Print List'!R$2,'Master List'!$A$2:$AW$2,0))</f>
        <v>P4</v>
      </c>
      <c r="S385" s="135" t="str">
        <f>INDEX('Master List'!$A$3:$AW$1063,MATCH('Print List'!$A385,Statement_No,0),MATCH('Print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5" s="135" t="str">
        <f>INDEX('Master List'!$A$3:$AW$1063,MATCH('Print List'!$A385,Statement_No,0),MATCH('Print List'!T$2,'Master List'!$A$2:$AW$2,0))</f>
        <v>R4</v>
      </c>
      <c r="U385" s="135" t="str">
        <f>INDEX('Master List'!$A$3:$AW$1063,MATCH('Print List'!$A385,Statement_No,0),MATCH('Print List'!U$2,'Master List'!$A$2:$AW$2,0))</f>
        <v>P4</v>
      </c>
    </row>
    <row r="386" spans="1:21" s="16" customFormat="1" ht="240" x14ac:dyDescent="0.25">
      <c r="A386" s="136" t="s">
        <v>1852</v>
      </c>
      <c r="B386" s="135" t="str">
        <f>INDEX('Master List'!$A$3:$AW$1063,MATCH('Print List'!$A386,Statement_No,0),MATCH('Print List'!B$2,'Master List'!$A$2:$AW$2,0))</f>
        <v>JAMES L. MORRIS</v>
      </c>
      <c r="C386" s="135" t="str">
        <f>INDEX('Master List'!$A$3:$AW$1063,MATCH('Print List'!$A386,Statement_No,0),MATCH('Print List'!C$2,'Master List'!$A$2:$AW$2,0))</f>
        <v>Y</v>
      </c>
      <c r="D386" s="135">
        <f>INDEX('Master List'!$A$3:$AW$1063,MATCH('Print List'!$A386,Statement_No,0),MATCH('Print List'!D$2,'Master List'!$A$2:$AW$2,0))</f>
        <v>277.83999999999997</v>
      </c>
      <c r="E386" s="135">
        <f>INDEX('Master List'!$A$3:$AW$1063,MATCH('Print List'!$A386,Statement_No,0),MATCH('Print List'!E$2,'Master List'!$A$2:$AW$2,0))</f>
        <v>777.1</v>
      </c>
      <c r="F386" s="135" t="str">
        <f>INDEX('Master List'!$A$3:$AW$1063,MATCH('Print List'!$A386,Statement_No,0),MATCH('Print List'!F$2,'Master List'!$A$2:$AW$2,0))</f>
        <v>Yes</v>
      </c>
      <c r="G386" s="135" t="str">
        <f>INDEX('Master List'!$A$3:$AW$1063,MATCH('Print List'!$A386,Statement_No,0),MATCH('Print List'!G$2,'Master List'!$A$2:$AW$2,0))</f>
        <v>GEORGIANA SLOUGH</v>
      </c>
      <c r="H386" s="135" t="str">
        <f>INDEX('Master List'!$A$3:$AW$1063,MATCH('Print List'!$A386,Statement_No,0),MATCH('Print List'!H$2,'Master List'!$A$2:$AW$2,0))</f>
        <v>Sacramento</v>
      </c>
      <c r="I386" s="135" t="str">
        <f>INDEX('Master List'!$A$3:$AW$1063,MATCH('Print List'!$A386,Statement_No,0),MATCH('Print List'!I$2,'Master List'!$A$2:$AW$2,0))</f>
        <v>R3</v>
      </c>
      <c r="J386" s="135" t="str">
        <f>INDEX('Master List'!$A$3:$AW$1063,MATCH('Print List'!$A386,Statement_No,0),MATCH('Print List'!J$2,'Master List'!$A$2:$AW$2,0))</f>
        <v xml:space="preserve">Property abuts water source. POU and POD are in the same watershed. The property has no severances. There has had no water used for storage. </v>
      </c>
      <c r="K386" s="135" t="str">
        <f>INDEX('Master List'!$A$3:$AW$1063,MATCH('Print List'!$A386,Statement_No,0),MATCH('Print List'!K$2,'Master List'!$A$2:$AW$2,0))</f>
        <v>Yes</v>
      </c>
      <c r="L386" s="135" t="str">
        <f>INDEX('Master List'!$A$3:$AW$1063,MATCH('Print List'!$A386,Statement_No,0),MATCH('Print List'!L$2,'Master List'!$A$2:$AW$2,0))</f>
        <v>N/A</v>
      </c>
      <c r="M386" s="135" t="str">
        <f>INDEX('Master List'!$A$3:$AW$1063,MATCH('Print List'!$A386,Statement_No,0),MATCH('Print List'!M$2,'Master List'!$A$2:$AW$2,0))</f>
        <v>P1</v>
      </c>
      <c r="N386" s="135" t="str">
        <f>INDEX('Master List'!$A$3:$AW$1063,MATCH('Print List'!$A386,Statement_No,0),MATCH('Print List'!N$2,'Master List'!$A$2:$AW$2,0))</f>
        <v>No supporting document for Pre-1914 right was submitted. Need more info.</v>
      </c>
      <c r="O386" s="135" t="str">
        <f>INDEX('Master List'!$A$3:$AW$1063,MATCH('Print List'!$A386,Statement_No,0),MATCH('Print List'!O$2,'Master List'!$A$2:$AW$2,0))</f>
        <v>North Delta Water Agency</v>
      </c>
      <c r="P386" s="135" t="str">
        <f>INDEX('Master List'!$A$3:$AW$1063,MATCH('Print List'!$A386,Statement_No,0),MATCH('Print List'!P$2,'Master List'!$A$2:$AW$2,0))</f>
        <v>R4</v>
      </c>
      <c r="Q386" s="135" t="str">
        <f>INDEX('Master List'!$A$3:$AW$1063,MATCH('Print List'!$A386,Statement_No,0),MATCH('Print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6" s="135" t="str">
        <f>INDEX('Master List'!$A$3:$AW$1063,MATCH('Print List'!$A386,Statement_No,0),MATCH('Print List'!R$2,'Master List'!$A$2:$AW$2,0))</f>
        <v>P4</v>
      </c>
      <c r="S386" s="135" t="str">
        <f>INDEX('Master List'!$A$3:$AW$1063,MATCH('Print List'!$A386,Statement_No,0),MATCH('Print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6" s="135" t="str">
        <f>INDEX('Master List'!$A$3:$AW$1063,MATCH('Print List'!$A386,Statement_No,0),MATCH('Print List'!T$2,'Master List'!$A$2:$AW$2,0))</f>
        <v>R4</v>
      </c>
      <c r="U386" s="135" t="str">
        <f>INDEX('Master List'!$A$3:$AW$1063,MATCH('Print List'!$A386,Statement_No,0),MATCH('Print List'!U$2,'Master List'!$A$2:$AW$2,0))</f>
        <v>P4</v>
      </c>
    </row>
    <row r="387" spans="1:21" s="16" customFormat="1" ht="45" x14ac:dyDescent="0.25">
      <c r="A387" s="135" t="s">
        <v>1859</v>
      </c>
      <c r="B387" s="135" t="str">
        <f>INDEX('Master List'!$A$3:$AW$1063,MATCH('Print List'!$A387,Statement_No,0),MATCH('Print List'!B$2,'Master List'!$A$2:$AW$2,0))</f>
        <v>JACKSON LAND &amp; CATTLE LP</v>
      </c>
      <c r="C387" s="135" t="str">
        <f>INDEX('Master List'!$A$3:$AW$1063,MATCH('Print List'!$A387,Statement_No,0),MATCH('Print List'!C$2,'Master List'!$A$2:$AW$2,0))</f>
        <v>Y</v>
      </c>
      <c r="D387" s="135">
        <f>INDEX('Master List'!$A$3:$AW$1063,MATCH('Print List'!$A387,Statement_No,0),MATCH('Print List'!D$2,'Master List'!$A$2:$AW$2,0))</f>
        <v>566.7022222222223</v>
      </c>
      <c r="E387" s="135">
        <f>INDEX('Master List'!$A$3:$AW$1063,MATCH('Print List'!$A387,Statement_No,0),MATCH('Print List'!E$2,'Master List'!$A$2:$AW$2,0))</f>
        <v>1515.98</v>
      </c>
      <c r="F387" s="135" t="str">
        <f>INDEX('Master List'!$A$3:$AW$1063,MATCH('Print List'!$A387,Statement_No,0),MATCH('Print List'!F$2,'Master List'!$A$2:$AW$2,0))</f>
        <v>Yes</v>
      </c>
      <c r="G387" s="135" t="str">
        <f>INDEX('Master List'!$A$3:$AW$1063,MATCH('Print List'!$A387,Statement_No,0),MATCH('Print List'!G$2,'Master List'!$A$2:$AW$2,0))</f>
        <v>Bishop Cut</v>
      </c>
      <c r="H387" s="135" t="str">
        <f>INDEX('Master List'!$A$3:$AW$1063,MATCH('Print List'!$A387,Statement_No,0),MATCH('Print List'!H$2,'Master List'!$A$2:$AW$2,0))</f>
        <v>San Joaquin</v>
      </c>
      <c r="I387" s="135" t="str">
        <f>INDEX('Master List'!$A$3:$AW$1063,MATCH('Print List'!$A387,Statement_No,0),MATCH('Print List'!I$2,'Master List'!$A$2:$AW$2,0))</f>
        <v>R1</v>
      </c>
      <c r="J387" s="135" t="str">
        <f>INDEX('Master List'!$A$3:$AW$1063,MATCH('Print List'!$A387,Statement_No,0),MATCH('Print List'!J$2,'Master List'!$A$2:$AW$2,0))</f>
        <v>On patent not riparian to bishop cut</v>
      </c>
      <c r="K387" s="135" t="str">
        <f>INDEX('Master List'!$A$3:$AW$1063,MATCH('Print List'!$A387,Statement_No,0),MATCH('Print List'!K$2,'Master List'!$A$2:$AW$2,0))</f>
        <v>Yes</v>
      </c>
      <c r="L387" s="135" t="str">
        <f>INDEX('Master List'!$A$3:$AW$1063,MATCH('Print List'!$A387,Statement_No,0),MATCH('Print List'!L$2,'Master List'!$A$2:$AW$2,0))</f>
        <v>N/A</v>
      </c>
      <c r="M387" s="135" t="str">
        <f>INDEX('Master List'!$A$3:$AW$1063,MATCH('Print List'!$A387,Statement_No,0),MATCH('Print List'!M$2,'Master List'!$A$2:$AW$2,0))</f>
        <v>P1</v>
      </c>
      <c r="N387" s="135" t="str">
        <f>INDEX('Master List'!$A$3:$AW$1063,MATCH('Print List'!$A387,Statement_No,0),MATCH('Print List'!N$2,'Master List'!$A$2:$AW$2,0))</f>
        <v>Claimant failed to submit Pre-1914 supporting documents; and riparian right is insufficient to constitute water use</v>
      </c>
      <c r="O387" s="135">
        <f>INDEX('Master List'!$A$3:$AW$1063,MATCH('Print List'!$A387,Statement_No,0),MATCH('Print List'!O$2,'Master List'!$A$2:$AW$2,0))</f>
        <v>0</v>
      </c>
      <c r="P387" s="135">
        <f>INDEX('Master List'!$A$3:$AW$1063,MATCH('Print List'!$A387,Statement_No,0),MATCH('Print List'!P$2,'Master List'!$A$2:$AW$2,0))</f>
        <v>0</v>
      </c>
      <c r="Q387" s="135">
        <f>INDEX('Master List'!$A$3:$AW$1063,MATCH('Print List'!$A387,Statement_No,0),MATCH('Print List'!Q$2,'Master List'!$A$2:$AW$2,0))</f>
        <v>0</v>
      </c>
      <c r="R387" s="135">
        <f>INDEX('Master List'!$A$3:$AW$1063,MATCH('Print List'!$A387,Statement_No,0),MATCH('Print List'!R$2,'Master List'!$A$2:$AW$2,0))</f>
        <v>0</v>
      </c>
      <c r="S387" s="135">
        <f>INDEX('Master List'!$A$3:$AW$1063,MATCH('Print List'!$A387,Statement_No,0),MATCH('Print List'!S$2,'Master List'!$A$2:$AW$2,0))</f>
        <v>0</v>
      </c>
      <c r="T387" s="135" t="str">
        <f>INDEX('Master List'!$A$3:$AW$1063,MATCH('Print List'!$A387,Statement_No,0),MATCH('Print List'!T$2,'Master List'!$A$2:$AW$2,0))</f>
        <v>R1</v>
      </c>
      <c r="U387" s="135" t="str">
        <f>INDEX('Master List'!$A$3:$AW$1063,MATCH('Print List'!$A387,Statement_No,0),MATCH('Print List'!U$2,'Master List'!$A$2:$AW$2,0))</f>
        <v>P1</v>
      </c>
    </row>
    <row r="388" spans="1:21" s="16" customFormat="1" ht="240" x14ac:dyDescent="0.25">
      <c r="A388" s="136" t="s">
        <v>1861</v>
      </c>
      <c r="B388" s="135" t="str">
        <f>INDEX('Master List'!$A$3:$AW$1063,MATCH('Print List'!$A388,Statement_No,0),MATCH('Print List'!B$2,'Master List'!$A$2:$AW$2,0))</f>
        <v>DENNIS LEARY</v>
      </c>
      <c r="C388" s="135" t="str">
        <f>INDEX('Master List'!$A$3:$AW$1063,MATCH('Print List'!$A388,Statement_No,0),MATCH('Print List'!C$2,'Master List'!$A$2:$AW$2,0))</f>
        <v>Y</v>
      </c>
      <c r="D388" s="135">
        <f>INDEX('Master List'!$A$3:$AW$1063,MATCH('Print List'!$A388,Statement_No,0),MATCH('Print List'!D$2,'Master List'!$A$2:$AW$2,0))</f>
        <v>281.13333333333333</v>
      </c>
      <c r="E388" s="135">
        <f>INDEX('Master List'!$A$3:$AW$1063,MATCH('Print List'!$A388,Statement_No,0),MATCH('Print List'!E$2,'Master List'!$A$2:$AW$2,0))</f>
        <v>0</v>
      </c>
      <c r="F388" s="135" t="str">
        <f>INDEX('Master List'!$A$3:$AW$1063,MATCH('Print List'!$A388,Statement_No,0),MATCH('Print List'!F$2,'Master List'!$A$2:$AW$2,0))</f>
        <v>Yes</v>
      </c>
      <c r="G388" s="135" t="str">
        <f>INDEX('Master List'!$A$3:$AW$1063,MATCH('Print List'!$A388,Statement_No,0),MATCH('Print List'!G$2,'Master List'!$A$2:$AW$2,0))</f>
        <v>SACRAMENTO RIVER</v>
      </c>
      <c r="H388" s="135" t="str">
        <f>INDEX('Master List'!$A$3:$AW$1063,MATCH('Print List'!$A388,Statement_No,0),MATCH('Print List'!H$2,'Master List'!$A$2:$AW$2,0))</f>
        <v>Sacramento</v>
      </c>
      <c r="I388" s="135" t="str">
        <f>INDEX('Master List'!$A$3:$AW$1063,MATCH('Print List'!$A388,Statement_No,0),MATCH('Print List'!I$2,'Master List'!$A$2:$AW$2,0))</f>
        <v>R3</v>
      </c>
      <c r="J388" s="135" t="str">
        <f>INDEX('Master List'!$A$3:$AW$1063,MATCH('Print List'!$A388,Statement_No,0),MATCH('Print List'!J$2,'Master List'!$A$2:$AW$2,0))</f>
        <v xml:space="preserve">POD and POU originate from different riparian patents along the same watercourse. The property has no severances </v>
      </c>
      <c r="K388" s="135" t="str">
        <f>INDEX('Master List'!$A$3:$AW$1063,MATCH('Print List'!$A388,Statement_No,0),MATCH('Print List'!K$2,'Master List'!$A$2:$AW$2,0))</f>
        <v>Yes</v>
      </c>
      <c r="L388" s="135" t="str">
        <f>INDEX('Master List'!$A$3:$AW$1063,MATCH('Print List'!$A388,Statement_No,0),MATCH('Print List'!L$2,'Master List'!$A$2:$AW$2,0))</f>
        <v>N/A</v>
      </c>
      <c r="M388" s="135" t="str">
        <f>INDEX('Master List'!$A$3:$AW$1063,MATCH('Print List'!$A388,Statement_No,0),MATCH('Print List'!M$2,'Master List'!$A$2:$AW$2,0))</f>
        <v>P3</v>
      </c>
      <c r="N388" s="135" t="str">
        <f>INDEX('Master List'!$A$3:$AW$1063,MATCH('Print List'!$A388,Statement_No,0),MATCH('Print List'!N$2,'Master List'!$A$2:$AW$2,0))</f>
        <v>Claimant failed to submit Pre-1914 supporting documents; however, riparian right is sufficient to constitute water use</v>
      </c>
      <c r="O388" s="135" t="str">
        <f>INDEX('Master List'!$A$3:$AW$1063,MATCH('Print List'!$A388,Statement_No,0),MATCH('Print List'!O$2,'Master List'!$A$2:$AW$2,0))</f>
        <v>North Delta Water Agency</v>
      </c>
      <c r="P388" s="135" t="str">
        <f>INDEX('Master List'!$A$3:$AW$1063,MATCH('Print List'!$A388,Statement_No,0),MATCH('Print List'!P$2,'Master List'!$A$2:$AW$2,0))</f>
        <v>R4</v>
      </c>
      <c r="Q388" s="135" t="str">
        <f>INDEX('Master List'!$A$3:$AW$1063,MATCH('Print List'!$A388,Statement_No,0),MATCH('Print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8" s="135" t="str">
        <f>INDEX('Master List'!$A$3:$AW$1063,MATCH('Print List'!$A388,Statement_No,0),MATCH('Print List'!R$2,'Master List'!$A$2:$AW$2,0))</f>
        <v>P4</v>
      </c>
      <c r="S388" s="135" t="str">
        <f>INDEX('Master List'!$A$3:$AW$1063,MATCH('Print List'!$A388,Statement_No,0),MATCH('Print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8" s="135" t="str">
        <f>INDEX('Master List'!$A$3:$AW$1063,MATCH('Print List'!$A388,Statement_No,0),MATCH('Print List'!T$2,'Master List'!$A$2:$AW$2,0))</f>
        <v>R4</v>
      </c>
      <c r="U388" s="135" t="str">
        <f>INDEX('Master List'!$A$3:$AW$1063,MATCH('Print List'!$A388,Statement_No,0),MATCH('Print List'!U$2,'Master List'!$A$2:$AW$2,0))</f>
        <v>P4</v>
      </c>
    </row>
    <row r="389" spans="1:21" s="16" customFormat="1" ht="240" x14ac:dyDescent="0.25">
      <c r="A389" s="135" t="s">
        <v>1868</v>
      </c>
      <c r="B389" s="135" t="str">
        <f>INDEX('Master List'!$A$3:$AW$1063,MATCH('Print List'!$A389,Statement_No,0),MATCH('Print List'!B$2,'Master List'!$A$2:$AW$2,0))</f>
        <v>STOKES BROTHERS FARMS</v>
      </c>
      <c r="C389" s="135" t="str">
        <f>INDEX('Master List'!$A$3:$AW$1063,MATCH('Print List'!$A389,Statement_No,0),MATCH('Print List'!C$2,'Master List'!$A$2:$AW$2,0))</f>
        <v>Y</v>
      </c>
      <c r="D389" s="135">
        <f>INDEX('Master List'!$A$3:$AW$1063,MATCH('Print List'!$A389,Statement_No,0),MATCH('Print List'!D$2,'Master List'!$A$2:$AW$2,0))</f>
        <v>336.25</v>
      </c>
      <c r="E389" s="135">
        <f>INDEX('Master List'!$A$3:$AW$1063,MATCH('Print List'!$A389,Statement_No,0),MATCH('Print List'!E$2,'Master List'!$A$2:$AW$2,0))</f>
        <v>663.52</v>
      </c>
      <c r="F389" s="135" t="str">
        <f>INDEX('Master List'!$A$3:$AW$1063,MATCH('Print List'!$A389,Statement_No,0),MATCH('Print List'!F$2,'Master List'!$A$2:$AW$2,0))</f>
        <v>Yes</v>
      </c>
      <c r="G389" s="135" t="str">
        <f>INDEX('Master List'!$A$3:$AW$1063,MATCH('Print List'!$A389,Statement_No,0),MATCH('Print List'!G$2,'Master List'!$A$2:$AW$2,0))</f>
        <v>Georgiana Slough</v>
      </c>
      <c r="H389" s="135" t="str">
        <f>INDEX('Master List'!$A$3:$AW$1063,MATCH('Print List'!$A389,Statement_No,0),MATCH('Print List'!H$2,'Master List'!$A$2:$AW$2,0))</f>
        <v>Sacramento</v>
      </c>
      <c r="I389" s="135" t="str">
        <f>INDEX('Master List'!$A$3:$AW$1063,MATCH('Print List'!$A389,Statement_No,0),MATCH('Print List'!I$2,'Master List'!$A$2:$AW$2,0))</f>
        <v>R3</v>
      </c>
      <c r="J389" s="135" t="str">
        <f>INDEX('Master List'!$A$3:$AW$1063,MATCH('Print List'!$A389,Statement_No,0),MATCH('Print List'!J$2,'Master List'!$A$2:$AW$2,0))</f>
        <v>POU/APN lies on 2 Riparian Patents.</v>
      </c>
      <c r="K389" s="135" t="str">
        <f>INDEX('Master List'!$A$3:$AW$1063,MATCH('Print List'!$A389,Statement_No,0),MATCH('Print List'!K$2,'Master List'!$A$2:$AW$2,0))</f>
        <v>Yes</v>
      </c>
      <c r="L389" s="135" t="str">
        <f>INDEX('Master List'!$A$3:$AW$1063,MATCH('Print List'!$A389,Statement_No,0),MATCH('Print List'!L$2,'Master List'!$A$2:$AW$2,0))</f>
        <v>N/A</v>
      </c>
      <c r="M389" s="135" t="str">
        <f>INDEX('Master List'!$A$3:$AW$1063,MATCH('Print List'!$A389,Statement_No,0),MATCH('Print List'!M$2,'Master List'!$A$2:$AW$2,0))</f>
        <v>P1</v>
      </c>
      <c r="N389" s="135" t="str">
        <f>INDEX('Master List'!$A$3:$AW$1063,MATCH('Print List'!$A389,Statement_No,0),MATCH('Print List'!N$2,'Master List'!$A$2:$AW$2,0))</f>
        <v>No supporting document for Pre-1914 right was submitted. Need more info.</v>
      </c>
      <c r="O389" s="135" t="str">
        <f>INDEX('Master List'!$A$3:$AW$1063,MATCH('Print List'!$A389,Statement_No,0),MATCH('Print List'!O$2,'Master List'!$A$2:$AW$2,0))</f>
        <v>North Delta Water Agency</v>
      </c>
      <c r="P389" s="135" t="str">
        <f>INDEX('Master List'!$A$3:$AW$1063,MATCH('Print List'!$A389,Statement_No,0),MATCH('Print List'!P$2,'Master List'!$A$2:$AW$2,0))</f>
        <v>R4</v>
      </c>
      <c r="Q389" s="135" t="str">
        <f>INDEX('Master List'!$A$3:$AW$1063,MATCH('Print List'!$A389,Statement_No,0),MATCH('Print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89" s="135" t="str">
        <f>INDEX('Master List'!$A$3:$AW$1063,MATCH('Print List'!$A389,Statement_No,0),MATCH('Print List'!R$2,'Master List'!$A$2:$AW$2,0))</f>
        <v>P4</v>
      </c>
      <c r="S389" s="135" t="str">
        <f>INDEX('Master List'!$A$3:$AW$1063,MATCH('Print List'!$A389,Statement_No,0),MATCH('Print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89" s="135" t="str">
        <f>INDEX('Master List'!$A$3:$AW$1063,MATCH('Print List'!$A389,Statement_No,0),MATCH('Print List'!T$2,'Master List'!$A$2:$AW$2,0))</f>
        <v>R4</v>
      </c>
      <c r="U389" s="135" t="str">
        <f>INDEX('Master List'!$A$3:$AW$1063,MATCH('Print List'!$A389,Statement_No,0),MATCH('Print List'!U$2,'Master List'!$A$2:$AW$2,0))</f>
        <v>P4</v>
      </c>
    </row>
    <row r="390" spans="1:21" s="16" customFormat="1" ht="240" x14ac:dyDescent="0.25">
      <c r="A390" s="136" t="s">
        <v>1875</v>
      </c>
      <c r="B390" s="135" t="str">
        <f>INDEX('Master List'!$A$3:$AW$1063,MATCH('Print List'!$A390,Statement_No,0),MATCH('Print List'!B$2,'Master List'!$A$2:$AW$2,0))</f>
        <v>Bruce Towne</v>
      </c>
      <c r="C390" s="135" t="str">
        <f>INDEX('Master List'!$A$3:$AW$1063,MATCH('Print List'!$A390,Statement_No,0),MATCH('Print List'!C$2,'Master List'!$A$2:$AW$2,0))</f>
        <v>Y</v>
      </c>
      <c r="D390" s="135">
        <f>INDEX('Master List'!$A$3:$AW$1063,MATCH('Print List'!$A390,Statement_No,0),MATCH('Print List'!D$2,'Master List'!$A$2:$AW$2,0))</f>
        <v>452.94</v>
      </c>
      <c r="E390" s="135">
        <f>INDEX('Master List'!$A$3:$AW$1063,MATCH('Print List'!$A390,Statement_No,0),MATCH('Print List'!E$2,'Master List'!$A$2:$AW$2,0))</f>
        <v>0</v>
      </c>
      <c r="F390" s="135" t="str">
        <f>INDEX('Master List'!$A$3:$AW$1063,MATCH('Print List'!$A390,Statement_No,0),MATCH('Print List'!F$2,'Master List'!$A$2:$AW$2,0))</f>
        <v>Yes</v>
      </c>
      <c r="G390" s="135" t="str">
        <f>INDEX('Master List'!$A$3:$AW$1063,MATCH('Print List'!$A390,Statement_No,0),MATCH('Print List'!G$2,'Master List'!$A$2:$AW$2,0))</f>
        <v>Mokelumne River</v>
      </c>
      <c r="H390" s="135" t="str">
        <f>INDEX('Master List'!$A$3:$AW$1063,MATCH('Print List'!$A390,Statement_No,0),MATCH('Print List'!H$2,'Master List'!$A$2:$AW$2,0))</f>
        <v>San Joaquin</v>
      </c>
      <c r="I390" s="135" t="str">
        <f>INDEX('Master List'!$A$3:$AW$1063,MATCH('Print List'!$A390,Statement_No,0),MATCH('Print List'!I$2,'Master List'!$A$2:$AW$2,0))</f>
        <v>R1</v>
      </c>
      <c r="J390" s="135" t="str">
        <f>INDEX('Master List'!$A$3:$AW$1063,MATCH('Print List'!$A390,Statement_No,0),MATCH('Print List'!J$2,'Master List'!$A$2:$AW$2,0))</f>
        <v>Large portions of the APN/POU are on Separate Non-Riparian Patents.</v>
      </c>
      <c r="K390" s="135" t="str">
        <f>INDEX('Master List'!$A$3:$AW$1063,MATCH('Print List'!$A390,Statement_No,0),MATCH('Print List'!K$2,'Master List'!$A$2:$AW$2,0))</f>
        <v>Yes</v>
      </c>
      <c r="L390" s="135" t="str">
        <f>INDEX('Master List'!$A$3:$AW$1063,MATCH('Print List'!$A390,Statement_No,0),MATCH('Print List'!L$2,'Master List'!$A$2:$AW$2,0))</f>
        <v>N/A</v>
      </c>
      <c r="M390" s="135" t="str">
        <f>INDEX('Master List'!$A$3:$AW$1063,MATCH('Print List'!$A390,Statement_No,0),MATCH('Print List'!M$2,'Master List'!$A$2:$AW$2,0))</f>
        <v>P1</v>
      </c>
      <c r="N390" s="135" t="str">
        <f>INDEX('Master List'!$A$3:$AW$1063,MATCH('Print List'!$A390,Statement_No,0),MATCH('Print List'!N$2,'Master List'!$A$2:$AW$2,0))</f>
        <v>Claimant failed to submit Pre-1914 supporting documents; and riparian right are insufficient to constitute water use</v>
      </c>
      <c r="O390" s="135" t="str">
        <f>INDEX('Master List'!$A$3:$AW$1063,MATCH('Print List'!$A390,Statement_No,0),MATCH('Print List'!O$2,'Master List'!$A$2:$AW$2,0))</f>
        <v>North Delta Water Agency</v>
      </c>
      <c r="P390" s="135" t="str">
        <f>INDEX('Master List'!$A$3:$AW$1063,MATCH('Print List'!$A390,Statement_No,0),MATCH('Print List'!P$2,'Master List'!$A$2:$AW$2,0))</f>
        <v>R4</v>
      </c>
      <c r="Q390" s="135" t="str">
        <f>INDEX('Master List'!$A$3:$AW$1063,MATCH('Print List'!$A390,Statement_No,0),MATCH('Print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0" s="135" t="str">
        <f>INDEX('Master List'!$A$3:$AW$1063,MATCH('Print List'!$A390,Statement_No,0),MATCH('Print List'!R$2,'Master List'!$A$2:$AW$2,0))</f>
        <v>P4</v>
      </c>
      <c r="S390" s="135" t="str">
        <f>INDEX('Master List'!$A$3:$AW$1063,MATCH('Print List'!$A390,Statement_No,0),MATCH('Print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0" s="135" t="str">
        <f>INDEX('Master List'!$A$3:$AW$1063,MATCH('Print List'!$A390,Statement_No,0),MATCH('Print List'!T$2,'Master List'!$A$2:$AW$2,0))</f>
        <v>R4</v>
      </c>
      <c r="U390" s="135" t="str">
        <f>INDEX('Master List'!$A$3:$AW$1063,MATCH('Print List'!$A390,Statement_No,0),MATCH('Print List'!U$2,'Master List'!$A$2:$AW$2,0))</f>
        <v>P4</v>
      </c>
    </row>
    <row r="391" spans="1:21" s="16" customFormat="1" ht="240" x14ac:dyDescent="0.25">
      <c r="A391" s="135" t="s">
        <v>1877</v>
      </c>
      <c r="B391" s="135" t="str">
        <f>INDEX('Master List'!$A$3:$AW$1063,MATCH('Print List'!$A391,Statement_No,0),MATCH('Print List'!B$2,'Master List'!$A$2:$AW$2,0))</f>
        <v>S &amp; B ROBERTSON FAMILY LIMITED PARTNERSHIP</v>
      </c>
      <c r="C391" s="135" t="str">
        <f>INDEX('Master List'!$A$3:$AW$1063,MATCH('Print List'!$A391,Statement_No,0),MATCH('Print List'!C$2,'Master List'!$A$2:$AW$2,0))</f>
        <v>Y</v>
      </c>
      <c r="D391" s="135">
        <f>INDEX('Master List'!$A$3:$AW$1063,MATCH('Print List'!$A391,Statement_No,0),MATCH('Print List'!D$2,'Master List'!$A$2:$AW$2,0))</f>
        <v>356.66666666666663</v>
      </c>
      <c r="E391" s="135">
        <f>INDEX('Master List'!$A$3:$AW$1063,MATCH('Print List'!$A391,Statement_No,0),MATCH('Print List'!E$2,'Master List'!$A$2:$AW$2,0))</f>
        <v>1349.75</v>
      </c>
      <c r="F391" s="135" t="str">
        <f>INDEX('Master List'!$A$3:$AW$1063,MATCH('Print List'!$A391,Statement_No,0),MATCH('Print List'!F$2,'Master List'!$A$2:$AW$2,0))</f>
        <v>Yes</v>
      </c>
      <c r="G391" s="135" t="str">
        <f>INDEX('Master List'!$A$3:$AW$1063,MATCH('Print List'!$A391,Statement_No,0),MATCH('Print List'!G$2,'Master List'!$A$2:$AW$2,0))</f>
        <v>SUTTER SLOUGH</v>
      </c>
      <c r="H391" s="135" t="str">
        <f>INDEX('Master List'!$A$3:$AW$1063,MATCH('Print List'!$A391,Statement_No,0),MATCH('Print List'!H$2,'Master List'!$A$2:$AW$2,0))</f>
        <v>Sacramento</v>
      </c>
      <c r="I391" s="135" t="str">
        <f>INDEX('Master List'!$A$3:$AW$1063,MATCH('Print List'!$A391,Statement_No,0),MATCH('Print List'!I$2,'Master List'!$A$2:$AW$2,0))</f>
        <v>R3</v>
      </c>
      <c r="J391" s="135">
        <f>INDEX('Master List'!$A$3:$AW$1063,MATCH('Print List'!$A391,Statement_No,0),MATCH('Print List'!J$2,'Master List'!$A$2:$AW$2,0))</f>
        <v>0</v>
      </c>
      <c r="K391" s="135" t="str">
        <f>INDEX('Master List'!$A$3:$AW$1063,MATCH('Print List'!$A391,Statement_No,0),MATCH('Print List'!K$2,'Master List'!$A$2:$AW$2,0))</f>
        <v>Yes</v>
      </c>
      <c r="L391" s="135" t="str">
        <f>INDEX('Master List'!$A$3:$AW$1063,MATCH('Print List'!$A391,Statement_No,0),MATCH('Print List'!L$2,'Master List'!$A$2:$AW$2,0))</f>
        <v>N/A</v>
      </c>
      <c r="M391" s="135" t="str">
        <f>INDEX('Master List'!$A$3:$AW$1063,MATCH('Print List'!$A391,Statement_No,0),MATCH('Print List'!M$2,'Master List'!$A$2:$AW$2,0))</f>
        <v>P1</v>
      </c>
      <c r="N391" s="135" t="str">
        <f>INDEX('Master List'!$A$3:$AW$1063,MATCH('Print List'!$A391,Statement_No,0),MATCH('Print List'!N$2,'Master List'!$A$2:$AW$2,0))</f>
        <v>ISWDU states first year of use at diversion site as possibly 1800s.</v>
      </c>
      <c r="O391" s="135" t="str">
        <f>INDEX('Master List'!$A$3:$AW$1063,MATCH('Print List'!$A391,Statement_No,0),MATCH('Print List'!O$2,'Master List'!$A$2:$AW$2,0))</f>
        <v>North Delta Water Agency</v>
      </c>
      <c r="P391" s="135" t="str">
        <f>INDEX('Master List'!$A$3:$AW$1063,MATCH('Print List'!$A391,Statement_No,0),MATCH('Print List'!P$2,'Master List'!$A$2:$AW$2,0))</f>
        <v>R4</v>
      </c>
      <c r="Q391" s="135" t="str">
        <f>INDEX('Master List'!$A$3:$AW$1063,MATCH('Print List'!$A391,Statement_No,0),MATCH('Print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1" s="135" t="str">
        <f>INDEX('Master List'!$A$3:$AW$1063,MATCH('Print List'!$A391,Statement_No,0),MATCH('Print List'!R$2,'Master List'!$A$2:$AW$2,0))</f>
        <v>P4</v>
      </c>
      <c r="S391" s="135" t="str">
        <f>INDEX('Master List'!$A$3:$AW$1063,MATCH('Print List'!$A391,Statement_No,0),MATCH('Print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1" s="135" t="str">
        <f>INDEX('Master List'!$A$3:$AW$1063,MATCH('Print List'!$A391,Statement_No,0),MATCH('Print List'!T$2,'Master List'!$A$2:$AW$2,0))</f>
        <v>R4</v>
      </c>
      <c r="U391" s="135" t="str">
        <f>INDEX('Master List'!$A$3:$AW$1063,MATCH('Print List'!$A391,Statement_No,0),MATCH('Print List'!U$2,'Master List'!$A$2:$AW$2,0))</f>
        <v>P4</v>
      </c>
    </row>
    <row r="392" spans="1:21" s="16" customFormat="1" ht="240" x14ac:dyDescent="0.25">
      <c r="A392" s="136" t="s">
        <v>1884</v>
      </c>
      <c r="B392" s="135" t="str">
        <f>INDEX('Master List'!$A$3:$AW$1063,MATCH('Print List'!$A392,Statement_No,0),MATCH('Print List'!B$2,'Master List'!$A$2:$AW$2,0))</f>
        <v>FIDDYMENT ESTATE COMPANY LLC</v>
      </c>
      <c r="C392" s="135" t="str">
        <f>INDEX('Master List'!$A$3:$AW$1063,MATCH('Print List'!$A392,Statement_No,0),MATCH('Print List'!C$2,'Master List'!$A$2:$AW$2,0))</f>
        <v>Y</v>
      </c>
      <c r="D392" s="135">
        <f>INDEX('Master List'!$A$3:$AW$1063,MATCH('Print List'!$A392,Statement_No,0),MATCH('Print List'!D$2,'Master List'!$A$2:$AW$2,0))</f>
        <v>495.84000000000003</v>
      </c>
      <c r="E392" s="135">
        <f>INDEX('Master List'!$A$3:$AW$1063,MATCH('Print List'!$A392,Statement_No,0),MATCH('Print List'!E$2,'Master List'!$A$2:$AW$2,0))</f>
        <v>868.41</v>
      </c>
      <c r="F392" s="135" t="str">
        <f>INDEX('Master List'!$A$3:$AW$1063,MATCH('Print List'!$A392,Statement_No,0),MATCH('Print List'!F$2,'Master List'!$A$2:$AW$2,0))</f>
        <v>Yes</v>
      </c>
      <c r="G392" s="135" t="str">
        <f>INDEX('Master List'!$A$3:$AW$1063,MATCH('Print List'!$A392,Statement_No,0),MATCH('Print List'!G$2,'Master List'!$A$2:$AW$2,0))</f>
        <v>BEAVER SLOUGH</v>
      </c>
      <c r="H392" s="135" t="str">
        <f>INDEX('Master List'!$A$3:$AW$1063,MATCH('Print List'!$A392,Statement_No,0),MATCH('Print List'!H$2,'Master List'!$A$2:$AW$2,0))</f>
        <v>San Joaquin</v>
      </c>
      <c r="I392" s="135" t="str">
        <f>INDEX('Master List'!$A$3:$AW$1063,MATCH('Print List'!$A392,Statement_No,0),MATCH('Print List'!I$2,'Master List'!$A$2:$AW$2,0))</f>
        <v>R1</v>
      </c>
      <c r="J392" s="135" t="str">
        <f>INDEX('Master List'!$A$3:$AW$1063,MATCH('Print List'!$A392,Statement_No,0),MATCH('Print List'!J$2,'Master List'!$A$2:$AW$2,0))</f>
        <v>Beaver Slough was not drawn in SJ 60 survey. POU is on patents 452 &amp; 572 and surveys SJ 471, SJ 60, and SJ 58</v>
      </c>
      <c r="K392" s="135" t="str">
        <f>INDEX('Master List'!$A$3:$AW$1063,MATCH('Print List'!$A392,Statement_No,0),MATCH('Print List'!K$2,'Master List'!$A$2:$AW$2,0))</f>
        <v>Yes</v>
      </c>
      <c r="L392" s="135" t="str">
        <f>INDEX('Master List'!$A$3:$AW$1063,MATCH('Print List'!$A392,Statement_No,0),MATCH('Print List'!L$2,'Master List'!$A$2:$AW$2,0))</f>
        <v>N/A</v>
      </c>
      <c r="M392" s="135" t="str">
        <f>INDEX('Master List'!$A$3:$AW$1063,MATCH('Print List'!$A392,Statement_No,0),MATCH('Print List'!M$2,'Master List'!$A$2:$AW$2,0))</f>
        <v>P1</v>
      </c>
      <c r="N392" s="135" t="str">
        <f>INDEX('Master List'!$A$3:$AW$1063,MATCH('Print List'!$A392,Statement_No,0),MATCH('Print List'!N$2,'Master List'!$A$2:$AW$2,0))</f>
        <v>More information needed</v>
      </c>
      <c r="O392" s="135" t="str">
        <f>INDEX('Master List'!$A$3:$AW$1063,MATCH('Print List'!$A392,Statement_No,0),MATCH('Print List'!O$2,'Master List'!$A$2:$AW$2,0))</f>
        <v>North Delta Water Agency</v>
      </c>
      <c r="P392" s="135" t="str">
        <f>INDEX('Master List'!$A$3:$AW$1063,MATCH('Print List'!$A392,Statement_No,0),MATCH('Print List'!P$2,'Master List'!$A$2:$AW$2,0))</f>
        <v>R4</v>
      </c>
      <c r="Q392" s="135" t="str">
        <f>INDEX('Master List'!$A$3:$AW$1063,MATCH('Print List'!$A392,Statement_No,0),MATCH('Print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2" s="135" t="str">
        <f>INDEX('Master List'!$A$3:$AW$1063,MATCH('Print List'!$A392,Statement_No,0),MATCH('Print List'!R$2,'Master List'!$A$2:$AW$2,0))</f>
        <v>P4</v>
      </c>
      <c r="S392" s="135" t="str">
        <f>INDEX('Master List'!$A$3:$AW$1063,MATCH('Print List'!$A392,Statement_No,0),MATCH('Print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2" s="135" t="str">
        <f>INDEX('Master List'!$A$3:$AW$1063,MATCH('Print List'!$A392,Statement_No,0),MATCH('Print List'!T$2,'Master List'!$A$2:$AW$2,0))</f>
        <v>R4</v>
      </c>
      <c r="U392" s="135" t="str">
        <f>INDEX('Master List'!$A$3:$AW$1063,MATCH('Print List'!$A392,Statement_No,0),MATCH('Print List'!U$2,'Master List'!$A$2:$AW$2,0))</f>
        <v>P4</v>
      </c>
    </row>
    <row r="393" spans="1:21" s="16" customFormat="1" ht="240" x14ac:dyDescent="0.25">
      <c r="A393" s="135" t="s">
        <v>1892</v>
      </c>
      <c r="B393" s="135" t="str">
        <f>INDEX('Master List'!$A$3:$AW$1063,MATCH('Print List'!$A393,Statement_No,0),MATCH('Print List'!B$2,'Master List'!$A$2:$AW$2,0))</f>
        <v>ALECK DAMBACHER</v>
      </c>
      <c r="C393" s="135" t="str">
        <f>INDEX('Master List'!$A$3:$AW$1063,MATCH('Print List'!$A393,Statement_No,0),MATCH('Print List'!C$2,'Master List'!$A$2:$AW$2,0))</f>
        <v>Y</v>
      </c>
      <c r="D393" s="135">
        <f>INDEX('Master List'!$A$3:$AW$1063,MATCH('Print List'!$A393,Statement_No,0),MATCH('Print List'!D$2,'Master List'!$A$2:$AW$2,0))</f>
        <v>328.09000000000003</v>
      </c>
      <c r="E393" s="135">
        <f>INDEX('Master List'!$A$3:$AW$1063,MATCH('Print List'!$A393,Statement_No,0),MATCH('Print List'!E$2,'Master List'!$A$2:$AW$2,0))</f>
        <v>234.32</v>
      </c>
      <c r="F393" s="135" t="str">
        <f>INDEX('Master List'!$A$3:$AW$1063,MATCH('Print List'!$A393,Statement_No,0),MATCH('Print List'!F$2,'Master List'!$A$2:$AW$2,0))</f>
        <v>Yes</v>
      </c>
      <c r="G393" s="135" t="str">
        <f>INDEX('Master List'!$A$3:$AW$1063,MATCH('Print List'!$A393,Statement_No,0),MATCH('Print List'!G$2,'Master List'!$A$2:$AW$2,0))</f>
        <v>Mokelumne River</v>
      </c>
      <c r="H393" s="135" t="str">
        <f>INDEX('Master List'!$A$3:$AW$1063,MATCH('Print List'!$A393,Statement_No,0),MATCH('Print List'!H$2,'Master List'!$A$2:$AW$2,0))</f>
        <v>San Joaquin</v>
      </c>
      <c r="I393" s="135" t="str">
        <f>INDEX('Master List'!$A$3:$AW$1063,MATCH('Print List'!$A393,Statement_No,0),MATCH('Print List'!I$2,'Master List'!$A$2:$AW$2,0))</f>
        <v>R3</v>
      </c>
      <c r="J393" s="135" t="str">
        <f>INDEX('Master List'!$A$3:$AW$1063,MATCH('Print List'!$A393,Statement_No,0),MATCH('Print List'!J$2,'Master List'!$A$2:$AW$2,0))</f>
        <v>The POD is owned by the water right holder. Additionally, the POD and the POU are adjacent to the watercourse. Finally, the POU is enclosed entirely within a riparian patent.</v>
      </c>
      <c r="K393" s="135" t="str">
        <f>INDEX('Master List'!$A$3:$AW$1063,MATCH('Print List'!$A393,Statement_No,0),MATCH('Print List'!K$2,'Master List'!$A$2:$AW$2,0))</f>
        <v>Yes</v>
      </c>
      <c r="L393" s="135" t="str">
        <f>INDEX('Master List'!$A$3:$AW$1063,MATCH('Print List'!$A393,Statement_No,0),MATCH('Print List'!L$2,'Master List'!$A$2:$AW$2,0))</f>
        <v>N/A</v>
      </c>
      <c r="M393" s="135" t="str">
        <f>INDEX('Master List'!$A$3:$AW$1063,MATCH('Print List'!$A393,Statement_No,0),MATCH('Print List'!M$2,'Master List'!$A$2:$AW$2,0))</f>
        <v>P1</v>
      </c>
      <c r="N393" s="135" t="str">
        <f>INDEX('Master List'!$A$3:$AW$1063,MATCH('Print List'!$A393,Statement_No,0),MATCH('Print List'!N$2,'Master List'!$A$2:$AW$2,0))</f>
        <v>More information needed</v>
      </c>
      <c r="O393" s="135" t="str">
        <f>INDEX('Master List'!$A$3:$AW$1063,MATCH('Print List'!$A393,Statement_No,0),MATCH('Print List'!O$2,'Master List'!$A$2:$AW$2,0))</f>
        <v>North Delta Water Agency</v>
      </c>
      <c r="P393" s="135" t="str">
        <f>INDEX('Master List'!$A$3:$AW$1063,MATCH('Print List'!$A393,Statement_No,0),MATCH('Print List'!P$2,'Master List'!$A$2:$AW$2,0))</f>
        <v>R4</v>
      </c>
      <c r="Q393" s="135" t="str">
        <f>INDEX('Master List'!$A$3:$AW$1063,MATCH('Print List'!$A393,Statement_No,0),MATCH('Print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3" s="135" t="str">
        <f>INDEX('Master List'!$A$3:$AW$1063,MATCH('Print List'!$A393,Statement_No,0),MATCH('Print List'!R$2,'Master List'!$A$2:$AW$2,0))</f>
        <v>P4</v>
      </c>
      <c r="S393" s="135" t="str">
        <f>INDEX('Master List'!$A$3:$AW$1063,MATCH('Print List'!$A393,Statement_No,0),MATCH('Print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3" s="135" t="str">
        <f>INDEX('Master List'!$A$3:$AW$1063,MATCH('Print List'!$A393,Statement_No,0),MATCH('Print List'!T$2,'Master List'!$A$2:$AW$2,0))</f>
        <v>R4</v>
      </c>
      <c r="U393" s="135" t="str">
        <f>INDEX('Master List'!$A$3:$AW$1063,MATCH('Print List'!$A393,Statement_No,0),MATCH('Print List'!U$2,'Master List'!$A$2:$AW$2,0))</f>
        <v>P4</v>
      </c>
    </row>
    <row r="394" spans="1:21" s="16" customFormat="1" ht="240" x14ac:dyDescent="0.25">
      <c r="A394" s="136" t="s">
        <v>1895</v>
      </c>
      <c r="B394" s="135" t="str">
        <f>INDEX('Master List'!$A$3:$AW$1063,MATCH('Print List'!$A394,Statement_No,0),MATCH('Print List'!B$2,'Master List'!$A$2:$AW$2,0))</f>
        <v>JAMES L. MORRIS</v>
      </c>
      <c r="C394" s="135" t="str">
        <f>INDEX('Master List'!$A$3:$AW$1063,MATCH('Print List'!$A394,Statement_No,0),MATCH('Print List'!C$2,'Master List'!$A$2:$AW$2,0))</f>
        <v>Y</v>
      </c>
      <c r="D394" s="135">
        <f>INDEX('Master List'!$A$3:$AW$1063,MATCH('Print List'!$A394,Statement_No,0),MATCH('Print List'!D$2,'Master List'!$A$2:$AW$2,0))</f>
        <v>333.21999999999997</v>
      </c>
      <c r="E394" s="135">
        <f>INDEX('Master List'!$A$3:$AW$1063,MATCH('Print List'!$A394,Statement_No,0),MATCH('Print List'!E$2,'Master List'!$A$2:$AW$2,0))</f>
        <v>657.53</v>
      </c>
      <c r="F394" s="135" t="str">
        <f>INDEX('Master List'!$A$3:$AW$1063,MATCH('Print List'!$A394,Statement_No,0),MATCH('Print List'!F$2,'Master List'!$A$2:$AW$2,0))</f>
        <v>Yes</v>
      </c>
      <c r="G394" s="135" t="str">
        <f>INDEX('Master List'!$A$3:$AW$1063,MATCH('Print List'!$A394,Statement_No,0),MATCH('Print List'!G$2,'Master List'!$A$2:$AW$2,0))</f>
        <v>GEORGIANA SLOUGH</v>
      </c>
      <c r="H394" s="135" t="str">
        <f>INDEX('Master List'!$A$3:$AW$1063,MATCH('Print List'!$A394,Statement_No,0),MATCH('Print List'!H$2,'Master List'!$A$2:$AW$2,0))</f>
        <v>Sacramento</v>
      </c>
      <c r="I394" s="135" t="str">
        <f>INDEX('Master List'!$A$3:$AW$1063,MATCH('Print List'!$A394,Statement_No,0),MATCH('Print List'!I$2,'Master List'!$A$2:$AW$2,0))</f>
        <v>R3</v>
      </c>
      <c r="J394" s="135" t="str">
        <f>INDEX('Master List'!$A$3:$AW$1063,MATCH('Print List'!$A394,Statement_No,0),MATCH('Print List'!J$2,'Master List'!$A$2:$AW$2,0))</f>
        <v xml:space="preserve">Property abuts water source. POU and POD are in the same watershed. The property has no severances. There has had no water used for storage. </v>
      </c>
      <c r="K394" s="135" t="str">
        <f>INDEX('Master List'!$A$3:$AW$1063,MATCH('Print List'!$A394,Statement_No,0),MATCH('Print List'!K$2,'Master List'!$A$2:$AW$2,0))</f>
        <v>Yes</v>
      </c>
      <c r="L394" s="135" t="str">
        <f>INDEX('Master List'!$A$3:$AW$1063,MATCH('Print List'!$A394,Statement_No,0),MATCH('Print List'!L$2,'Master List'!$A$2:$AW$2,0))</f>
        <v>N/A</v>
      </c>
      <c r="M394" s="135" t="str">
        <f>INDEX('Master List'!$A$3:$AW$1063,MATCH('Print List'!$A394,Statement_No,0),MATCH('Print List'!M$2,'Master List'!$A$2:$AW$2,0))</f>
        <v>P1</v>
      </c>
      <c r="N394" s="135" t="str">
        <f>INDEX('Master List'!$A$3:$AW$1063,MATCH('Print List'!$A394,Statement_No,0),MATCH('Print List'!N$2,'Master List'!$A$2:$AW$2,0))</f>
        <v>No supporting document for Pre-1914 right was submitted. Need more info.</v>
      </c>
      <c r="O394" s="135" t="str">
        <f>INDEX('Master List'!$A$3:$AW$1063,MATCH('Print List'!$A394,Statement_No,0),MATCH('Print List'!O$2,'Master List'!$A$2:$AW$2,0))</f>
        <v>North Delta Water Agency</v>
      </c>
      <c r="P394" s="135" t="str">
        <f>INDEX('Master List'!$A$3:$AW$1063,MATCH('Print List'!$A394,Statement_No,0),MATCH('Print List'!P$2,'Master List'!$A$2:$AW$2,0))</f>
        <v>R4</v>
      </c>
      <c r="Q394" s="135" t="str">
        <f>INDEX('Master List'!$A$3:$AW$1063,MATCH('Print List'!$A394,Statement_No,0),MATCH('Print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4" s="135" t="str">
        <f>INDEX('Master List'!$A$3:$AW$1063,MATCH('Print List'!$A394,Statement_No,0),MATCH('Print List'!R$2,'Master List'!$A$2:$AW$2,0))</f>
        <v>P4</v>
      </c>
      <c r="S394" s="135" t="str">
        <f>INDEX('Master List'!$A$3:$AW$1063,MATCH('Print List'!$A394,Statement_No,0),MATCH('Print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4" s="135" t="str">
        <f>INDEX('Master List'!$A$3:$AW$1063,MATCH('Print List'!$A394,Statement_No,0),MATCH('Print List'!T$2,'Master List'!$A$2:$AW$2,0))</f>
        <v>R4</v>
      </c>
      <c r="U394" s="135" t="str">
        <f>INDEX('Master List'!$A$3:$AW$1063,MATCH('Print List'!$A394,Statement_No,0),MATCH('Print List'!U$2,'Master List'!$A$2:$AW$2,0))</f>
        <v>P4</v>
      </c>
    </row>
    <row r="395" spans="1:21" s="16" customFormat="1" ht="135" x14ac:dyDescent="0.25">
      <c r="A395" s="135" t="s">
        <v>1897</v>
      </c>
      <c r="B395" s="135" t="str">
        <f>INDEX('Master List'!$A$3:$AW$1063,MATCH('Print List'!$A395,Statement_No,0),MATCH('Print List'!B$2,'Master List'!$A$2:$AW$2,0))</f>
        <v>ANTONIO BRASIL</v>
      </c>
      <c r="C395" s="135" t="str">
        <f>INDEX('Master List'!$A$3:$AW$1063,MATCH('Print List'!$A395,Statement_No,0),MATCH('Print List'!C$2,'Master List'!$A$2:$AW$2,0))</f>
        <v>Y</v>
      </c>
      <c r="D395" s="135">
        <f>INDEX('Master List'!$A$3:$AW$1063,MATCH('Print List'!$A395,Statement_No,0),MATCH('Print List'!D$2,'Master List'!$A$2:$AW$2,0))</f>
        <v>1625.4199999999998</v>
      </c>
      <c r="E395" s="135">
        <f>INDEX('Master List'!$A$3:$AW$1063,MATCH('Print List'!$A395,Statement_No,0),MATCH('Print List'!E$2,'Master List'!$A$2:$AW$2,0))</f>
        <v>2042.6</v>
      </c>
      <c r="F395" s="135" t="str">
        <f>INDEX('Master List'!$A$3:$AW$1063,MATCH('Print List'!$A395,Statement_No,0),MATCH('Print List'!F$2,'Master List'!$A$2:$AW$2,0))</f>
        <v>Yes</v>
      </c>
      <c r="G395" s="135" t="str">
        <f>INDEX('Master List'!$A$3:$AW$1063,MATCH('Print List'!$A395,Statement_No,0),MATCH('Print List'!G$2,'Master List'!$A$2:$AW$2,0))</f>
        <v>Old River</v>
      </c>
      <c r="H395" s="135" t="str">
        <f>INDEX('Master List'!$A$3:$AW$1063,MATCH('Print List'!$A395,Statement_No,0),MATCH('Print List'!H$2,'Master List'!$A$2:$AW$2,0))</f>
        <v>San Joaquin</v>
      </c>
      <c r="I395" s="135" t="str">
        <f>INDEX('Master List'!$A$3:$AW$1063,MATCH('Print List'!$A395,Statement_No,0),MATCH('Print List'!I$2,'Master List'!$A$2:$AW$2,0))</f>
        <v>R3</v>
      </c>
      <c r="J395" s="135" t="str">
        <f>INDEX('Master List'!$A$3:$AW$1063,MATCH('Print List'!$A395,Statement_No,0),MATCH('Print List'!J$2,'Master List'!$A$2:$AW$2,0))</f>
        <v>POU is located within Rancho El Pescadero.</v>
      </c>
      <c r="K395" s="135" t="str">
        <f>INDEX('Master List'!$A$3:$AW$1063,MATCH('Print List'!$A395,Statement_No,0),MATCH('Print List'!K$2,'Master List'!$A$2:$AW$2,0))</f>
        <v>Yes</v>
      </c>
      <c r="L395" s="135" t="str">
        <f>INDEX('Master List'!$A$3:$AW$1063,MATCH('Print List'!$A395,Statement_No,0),MATCH('Print List'!L$2,'Master List'!$A$2:$AW$2,0))</f>
        <v>N/A</v>
      </c>
      <c r="M395" s="135" t="str">
        <f>INDEX('Master List'!$A$3:$AW$1063,MATCH('Print List'!$A395,Statement_No,0),MATCH('Print List'!M$2,'Master List'!$A$2:$AW$2,0))</f>
        <v>P1</v>
      </c>
      <c r="N395" s="135" t="str">
        <f>INDEX('Master List'!$A$3:$AW$1063,MATCH('Print List'!$A395,Statement_No,0),MATCH('Print List'!N$2,'Master List'!$A$2:$AW$2,0))</f>
        <v>claimant submitted documentation stating the water rights contained within the Naglee-Burk Irrigation District (NBID). As shown in S018081 POU and Underlying Patents, POU is located outside of the boundary of NBID. In addition, claimant failed to submit any Pre-1914 document directly related to its property.</v>
      </c>
      <c r="O395" s="135">
        <f>INDEX('Master List'!$A$3:$AW$1063,MATCH('Print List'!$A395,Statement_No,0),MATCH('Print List'!O$2,'Master List'!$A$2:$AW$2,0))</f>
        <v>0</v>
      </c>
      <c r="P395" s="135">
        <f>INDEX('Master List'!$A$3:$AW$1063,MATCH('Print List'!$A395,Statement_No,0),MATCH('Print List'!P$2,'Master List'!$A$2:$AW$2,0))</f>
        <v>0</v>
      </c>
      <c r="Q395" s="135">
        <f>INDEX('Master List'!$A$3:$AW$1063,MATCH('Print List'!$A395,Statement_No,0),MATCH('Print List'!Q$2,'Master List'!$A$2:$AW$2,0))</f>
        <v>0</v>
      </c>
      <c r="R395" s="135">
        <f>INDEX('Master List'!$A$3:$AW$1063,MATCH('Print List'!$A395,Statement_No,0),MATCH('Print List'!R$2,'Master List'!$A$2:$AW$2,0))</f>
        <v>0</v>
      </c>
      <c r="S395" s="135">
        <f>INDEX('Master List'!$A$3:$AW$1063,MATCH('Print List'!$A395,Statement_No,0),MATCH('Print List'!S$2,'Master List'!$A$2:$AW$2,0))</f>
        <v>0</v>
      </c>
      <c r="T395" s="135" t="str">
        <f>INDEX('Master List'!$A$3:$AW$1063,MATCH('Print List'!$A395,Statement_No,0),MATCH('Print List'!T$2,'Master List'!$A$2:$AW$2,0))</f>
        <v>R3</v>
      </c>
      <c r="U395" s="135" t="str">
        <f>INDEX('Master List'!$A$3:$AW$1063,MATCH('Print List'!$A395,Statement_No,0),MATCH('Print List'!U$2,'Master List'!$A$2:$AW$2,0))</f>
        <v>P1</v>
      </c>
    </row>
    <row r="396" spans="1:21" s="16" customFormat="1" ht="135" x14ac:dyDescent="0.25">
      <c r="A396" s="135" t="s">
        <v>1902</v>
      </c>
      <c r="B396" s="135" t="str">
        <f>INDEX('Master List'!$A$3:$AW$1063,MATCH('Print List'!$A396,Statement_No,0),MATCH('Print List'!B$2,'Master List'!$A$2:$AW$2,0))</f>
        <v>ANTONIO BRASIL</v>
      </c>
      <c r="C396" s="135" t="str">
        <f>INDEX('Master List'!$A$3:$AW$1063,MATCH('Print List'!$A396,Statement_No,0),MATCH('Print List'!C$2,'Master List'!$A$2:$AW$2,0))</f>
        <v>Y</v>
      </c>
      <c r="D396" s="135">
        <f>INDEX('Master List'!$A$3:$AW$1063,MATCH('Print List'!$A396,Statement_No,0),MATCH('Print List'!D$2,'Master List'!$A$2:$AW$2,0))</f>
        <v>627.37333333333333</v>
      </c>
      <c r="E396" s="135">
        <f>INDEX('Master List'!$A$3:$AW$1063,MATCH('Print List'!$A396,Statement_No,0),MATCH('Print List'!E$2,'Master List'!$A$2:$AW$2,0))</f>
        <v>681.846</v>
      </c>
      <c r="F396" s="135" t="str">
        <f>INDEX('Master List'!$A$3:$AW$1063,MATCH('Print List'!$A396,Statement_No,0),MATCH('Print List'!F$2,'Master List'!$A$2:$AW$2,0))</f>
        <v>Yes</v>
      </c>
      <c r="G396" s="135" t="str">
        <f>INDEX('Master List'!$A$3:$AW$1063,MATCH('Print List'!$A396,Statement_No,0),MATCH('Print List'!G$2,'Master List'!$A$2:$AW$2,0))</f>
        <v>Old River</v>
      </c>
      <c r="H396" s="135" t="str">
        <f>INDEX('Master List'!$A$3:$AW$1063,MATCH('Print List'!$A396,Statement_No,0),MATCH('Print List'!H$2,'Master List'!$A$2:$AW$2,0))</f>
        <v>San Joaquin</v>
      </c>
      <c r="I396" s="135" t="str">
        <f>INDEX('Master List'!$A$3:$AW$1063,MATCH('Print List'!$A396,Statement_No,0),MATCH('Print List'!I$2,'Master List'!$A$2:$AW$2,0))</f>
        <v>R3</v>
      </c>
      <c r="J396" s="135" t="str">
        <f>INDEX('Master List'!$A$3:$AW$1063,MATCH('Print List'!$A396,Statement_No,0),MATCH('Print List'!J$2,'Master List'!$A$2:$AW$2,0))</f>
        <v>POU abuts the water source and is located within riparian patent, Rancho El Pescadero.</v>
      </c>
      <c r="K396" s="135" t="str">
        <f>INDEX('Master List'!$A$3:$AW$1063,MATCH('Print List'!$A396,Statement_No,0),MATCH('Print List'!K$2,'Master List'!$A$2:$AW$2,0))</f>
        <v>Yes</v>
      </c>
      <c r="L396" s="135" t="str">
        <f>INDEX('Master List'!$A$3:$AW$1063,MATCH('Print List'!$A396,Statement_No,0),MATCH('Print List'!L$2,'Master List'!$A$2:$AW$2,0))</f>
        <v>N/A</v>
      </c>
      <c r="M396" s="135" t="str">
        <f>INDEX('Master List'!$A$3:$AW$1063,MATCH('Print List'!$A396,Statement_No,0),MATCH('Print List'!M$2,'Master List'!$A$2:$AW$2,0))</f>
        <v>P1</v>
      </c>
      <c r="N396" s="135" t="str">
        <f>INDEX('Master List'!$A$3:$AW$1063,MATCH('Print List'!$A396,Statement_No,0),MATCH('Print List'!N$2,'Master List'!$A$2:$AW$2,0))</f>
        <v>claimant submitted documentation stating the water rights contained within the Naglee-Burk Irrigation District (NBID). As shown in S018081 POU and Underlying Patents, POU is located outside of the boundary of NBID. In addition, claimant failed to submit any Pre-1914 document directly related to its property.</v>
      </c>
      <c r="O396" s="135">
        <f>INDEX('Master List'!$A$3:$AW$1063,MATCH('Print List'!$A396,Statement_No,0),MATCH('Print List'!O$2,'Master List'!$A$2:$AW$2,0))</f>
        <v>0</v>
      </c>
      <c r="P396" s="135">
        <f>INDEX('Master List'!$A$3:$AW$1063,MATCH('Print List'!$A396,Statement_No,0),MATCH('Print List'!P$2,'Master List'!$A$2:$AW$2,0))</f>
        <v>0</v>
      </c>
      <c r="Q396" s="135">
        <f>INDEX('Master List'!$A$3:$AW$1063,MATCH('Print List'!$A396,Statement_No,0),MATCH('Print List'!Q$2,'Master List'!$A$2:$AW$2,0))</f>
        <v>0</v>
      </c>
      <c r="R396" s="135">
        <f>INDEX('Master List'!$A$3:$AW$1063,MATCH('Print List'!$A396,Statement_No,0),MATCH('Print List'!R$2,'Master List'!$A$2:$AW$2,0))</f>
        <v>0</v>
      </c>
      <c r="S396" s="135">
        <f>INDEX('Master List'!$A$3:$AW$1063,MATCH('Print List'!$A396,Statement_No,0),MATCH('Print List'!S$2,'Master List'!$A$2:$AW$2,0))</f>
        <v>0</v>
      </c>
      <c r="T396" s="135" t="str">
        <f>INDEX('Master List'!$A$3:$AW$1063,MATCH('Print List'!$A396,Statement_No,0),MATCH('Print List'!T$2,'Master List'!$A$2:$AW$2,0))</f>
        <v>R3</v>
      </c>
      <c r="U396" s="135" t="str">
        <f>INDEX('Master List'!$A$3:$AW$1063,MATCH('Print List'!$A396,Statement_No,0),MATCH('Print List'!U$2,'Master List'!$A$2:$AW$2,0))</f>
        <v>P1</v>
      </c>
    </row>
    <row r="397" spans="1:21" s="16" customFormat="1" x14ac:dyDescent="0.25">
      <c r="A397" s="135" t="s">
        <v>1906</v>
      </c>
      <c r="B397" s="135" t="str">
        <f>INDEX('Master List'!$A$3:$AW$1063,MATCH('Print List'!$A397,Statement_No,0),MATCH('Print List'!B$2,'Master List'!$A$2:$AW$2,0))</f>
        <v>CALIFIA, LLC</v>
      </c>
      <c r="C397" s="135" t="str">
        <f>INDEX('Master List'!$A$3:$AW$1063,MATCH('Print List'!$A397,Statement_No,0),MATCH('Print List'!C$2,'Master List'!$A$2:$AW$2,0))</f>
        <v>Y</v>
      </c>
      <c r="D397" s="135">
        <f>INDEX('Master List'!$A$3:$AW$1063,MATCH('Print List'!$A397,Statement_No,0),MATCH('Print List'!D$2,'Master List'!$A$2:$AW$2,0))</f>
        <v>1193.6533333333332</v>
      </c>
      <c r="E397" s="135">
        <f>INDEX('Master List'!$A$3:$AW$1063,MATCH('Print List'!$A397,Statement_No,0),MATCH('Print List'!E$2,'Master List'!$A$2:$AW$2,0))</f>
        <v>874.63</v>
      </c>
      <c r="F397" s="135" t="str">
        <f>INDEX('Master List'!$A$3:$AW$1063,MATCH('Print List'!$A397,Statement_No,0),MATCH('Print List'!F$2,'Master List'!$A$2:$AW$2,0))</f>
        <v>Yes</v>
      </c>
      <c r="G397" s="135" t="str">
        <f>INDEX('Master List'!$A$3:$AW$1063,MATCH('Print List'!$A397,Statement_No,0),MATCH('Print List'!G$2,'Master List'!$A$2:$AW$2,0))</f>
        <v>San Joaquin River</v>
      </c>
      <c r="H397" s="135" t="str">
        <f>INDEX('Master List'!$A$3:$AW$1063,MATCH('Print List'!$A397,Statement_No,0),MATCH('Print List'!H$2,'Master List'!$A$2:$AW$2,0))</f>
        <v>San Joaquin</v>
      </c>
      <c r="I397" s="135" t="str">
        <f>INDEX('Master List'!$A$3:$AW$1063,MATCH('Print List'!$A397,Statement_No,0),MATCH('Print List'!I$2,'Master List'!$A$2:$AW$2,0))</f>
        <v>R3</v>
      </c>
      <c r="J397" s="135" t="str">
        <f>INDEX('Master List'!$A$3:$AW$1063,MATCH('Print List'!$A397,Statement_No,0),MATCH('Print List'!J$2,'Master List'!$A$2:$AW$2,0))</f>
        <v>POU/PODs are on Riparian Patents</v>
      </c>
      <c r="K397" s="135" t="str">
        <f>INDEX('Master List'!$A$3:$AW$1063,MATCH('Print List'!$A397,Statement_No,0),MATCH('Print List'!K$2,'Master List'!$A$2:$AW$2,0))</f>
        <v>No</v>
      </c>
      <c r="L397" s="135" t="str">
        <f>INDEX('Master List'!$A$3:$AW$1063,MATCH('Print List'!$A397,Statement_No,0),MATCH('Print List'!L$2,'Master List'!$A$2:$AW$2,0))</f>
        <v>N/A</v>
      </c>
      <c r="M397" s="135" t="str">
        <f>INDEX('Master List'!$A$3:$AW$1063,MATCH('Print List'!$A397,Statement_No,0),MATCH('Print List'!M$2,'Master List'!$A$2:$AW$2,0))</f>
        <v>N/A</v>
      </c>
      <c r="N397" s="135" t="str">
        <f>INDEX('Master List'!$A$3:$AW$1063,MATCH('Print List'!$A397,Statement_No,0),MATCH('Print List'!N$2,'Master List'!$A$2:$AW$2,0))</f>
        <v>N/A</v>
      </c>
      <c r="O397" s="135">
        <f>INDEX('Master List'!$A$3:$AW$1063,MATCH('Print List'!$A397,Statement_No,0),MATCH('Print List'!O$2,'Master List'!$A$2:$AW$2,0))</f>
        <v>0</v>
      </c>
      <c r="P397" s="135">
        <f>INDEX('Master List'!$A$3:$AW$1063,MATCH('Print List'!$A397,Statement_No,0),MATCH('Print List'!P$2,'Master List'!$A$2:$AW$2,0))</f>
        <v>0</v>
      </c>
      <c r="Q397" s="135">
        <f>INDEX('Master List'!$A$3:$AW$1063,MATCH('Print List'!$A397,Statement_No,0),MATCH('Print List'!Q$2,'Master List'!$A$2:$AW$2,0))</f>
        <v>0</v>
      </c>
      <c r="R397" s="135">
        <f>INDEX('Master List'!$A$3:$AW$1063,MATCH('Print List'!$A397,Statement_No,0),MATCH('Print List'!R$2,'Master List'!$A$2:$AW$2,0))</f>
        <v>0</v>
      </c>
      <c r="S397" s="135">
        <f>INDEX('Master List'!$A$3:$AW$1063,MATCH('Print List'!$A397,Statement_No,0),MATCH('Print List'!S$2,'Master List'!$A$2:$AW$2,0))</f>
        <v>0</v>
      </c>
      <c r="T397" s="135" t="str">
        <f>INDEX('Master List'!$A$3:$AW$1063,MATCH('Print List'!$A397,Statement_No,0),MATCH('Print List'!T$2,'Master List'!$A$2:$AW$2,0))</f>
        <v>R3</v>
      </c>
      <c r="U397" s="135" t="str">
        <f>INDEX('Master List'!$A$3:$AW$1063,MATCH('Print List'!$A397,Statement_No,0),MATCH('Print List'!U$2,'Master List'!$A$2:$AW$2,0))</f>
        <v>N/A</v>
      </c>
    </row>
    <row r="398" spans="1:21" s="16" customFormat="1" ht="45" x14ac:dyDescent="0.25">
      <c r="A398" s="136" t="s">
        <v>1910</v>
      </c>
      <c r="B398" s="135" t="str">
        <f>INDEX('Master List'!$A$3:$AW$1063,MATCH('Print List'!$A398,Statement_No,0),MATCH('Print List'!B$2,'Master List'!$A$2:$AW$2,0))</f>
        <v>BATTLE CREEK ISLAND RANCH, LLC</v>
      </c>
      <c r="C398" s="135" t="str">
        <f>INDEX('Master List'!$A$3:$AW$1063,MATCH('Print List'!$A398,Statement_No,0),MATCH('Print List'!C$2,'Master List'!$A$2:$AW$2,0))</f>
        <v>N</v>
      </c>
      <c r="D398" s="135">
        <f>INDEX('Master List'!$A$3:$AW$1063,MATCH('Print List'!$A398,Statement_No,0),MATCH('Print List'!D$2,'Master List'!$A$2:$AW$2,0))</f>
        <v>8449.6124031007748</v>
      </c>
      <c r="E398" s="135">
        <f>INDEX('Master List'!$A$3:$AW$1063,MATCH('Print List'!$A398,Statement_No,0),MATCH('Print List'!E$2,'Master List'!$A$2:$AW$2,0))</f>
        <v>43000</v>
      </c>
      <c r="F398" s="135" t="str">
        <f>INDEX('Master List'!$A$3:$AW$1063,MATCH('Print List'!$A398,Statement_No,0),MATCH('Print List'!F$2,'Master List'!$A$2:$AW$2,0))</f>
        <v>Yes</v>
      </c>
      <c r="G398" s="135" t="str">
        <f>INDEX('Master List'!$A$3:$AW$1063,MATCH('Print List'!$A398,Statement_No,0),MATCH('Print List'!G$2,'Master List'!$A$2:$AW$2,0))</f>
        <v>Battle Creek</v>
      </c>
      <c r="H398" s="135" t="str">
        <f>INDEX('Master List'!$A$3:$AW$1063,MATCH('Print List'!$A398,Statement_No,0),MATCH('Print List'!H$2,'Master List'!$A$2:$AW$2,0))</f>
        <v>Shasta</v>
      </c>
      <c r="I398" s="135" t="str">
        <f>INDEX('Master List'!$A$3:$AW$1063,MATCH('Print List'!$A398,Statement_No,0),MATCH('Print List'!I$2,'Master List'!$A$2:$AW$2,0))</f>
        <v>R2</v>
      </c>
      <c r="J398" s="135" t="str">
        <f>INDEX('Master List'!$A$3:$AW$1063,MATCH('Print List'!$A398,Statement_No,0),MATCH('Print List'!J$2,'Master List'!$A$2:$AW$2,0))</f>
        <v>Did not create new POU Map: 
Many Federal Patents at the POU. Need to confirm the boundaries of the patents  before making a conclusion.</v>
      </c>
      <c r="K398" s="135" t="str">
        <f>INDEX('Master List'!$A$3:$AW$1063,MATCH('Print List'!$A398,Statement_No,0),MATCH('Print List'!K$2,'Master List'!$A$2:$AW$2,0))</f>
        <v>Yes</v>
      </c>
      <c r="L398" s="135" t="str">
        <f>INDEX('Master List'!$A$3:$AW$1063,MATCH('Print List'!$A398,Statement_No,0),MATCH('Print List'!L$2,'Master List'!$A$2:$AW$2,0))</f>
        <v>N/A</v>
      </c>
      <c r="M398" s="135" t="str">
        <f>INDEX('Master List'!$A$3:$AW$1063,MATCH('Print List'!$A398,Statement_No,0),MATCH('Print List'!M$2,'Master List'!$A$2:$AW$2,0))</f>
        <v>P2</v>
      </c>
      <c r="N398" s="135" t="str">
        <f>INDEX('Master List'!$A$3:$AW$1063,MATCH('Print List'!$A398,Statement_No,0),MATCH('Print List'!N$2,'Master List'!$A$2:$AW$2,0))</f>
        <v>Missing property deed</v>
      </c>
      <c r="O398" s="135">
        <f>INDEX('Master List'!$A$3:$AW$1063,MATCH('Print List'!$A398,Statement_No,0),MATCH('Print List'!O$2,'Master List'!$A$2:$AW$2,0))</f>
        <v>0</v>
      </c>
      <c r="P398" s="135">
        <f>INDEX('Master List'!$A$3:$AW$1063,MATCH('Print List'!$A398,Statement_No,0),MATCH('Print List'!P$2,'Master List'!$A$2:$AW$2,0))</f>
        <v>0</v>
      </c>
      <c r="Q398" s="135">
        <f>INDEX('Master List'!$A$3:$AW$1063,MATCH('Print List'!$A398,Statement_No,0),MATCH('Print List'!Q$2,'Master List'!$A$2:$AW$2,0))</f>
        <v>0</v>
      </c>
      <c r="R398" s="135">
        <f>INDEX('Master List'!$A$3:$AW$1063,MATCH('Print List'!$A398,Statement_No,0),MATCH('Print List'!R$2,'Master List'!$A$2:$AW$2,0))</f>
        <v>0</v>
      </c>
      <c r="S398" s="135">
        <f>INDEX('Master List'!$A$3:$AW$1063,MATCH('Print List'!$A398,Statement_No,0),MATCH('Print List'!S$2,'Master List'!$A$2:$AW$2,0))</f>
        <v>0</v>
      </c>
      <c r="T398" s="135" t="str">
        <f>INDEX('Master List'!$A$3:$AW$1063,MATCH('Print List'!$A398,Statement_No,0),MATCH('Print List'!T$2,'Master List'!$A$2:$AW$2,0))</f>
        <v>R2</v>
      </c>
      <c r="U398" s="135" t="str">
        <f>INDEX('Master List'!$A$3:$AW$1063,MATCH('Print List'!$A398,Statement_No,0),MATCH('Print List'!U$2,'Master List'!$A$2:$AW$2,0))</f>
        <v>P2</v>
      </c>
    </row>
    <row r="399" spans="1:21" s="16" customFormat="1" ht="240" x14ac:dyDescent="0.25">
      <c r="A399" s="135" t="s">
        <v>1915</v>
      </c>
      <c r="B399" s="135" t="str">
        <f>INDEX('Master List'!$A$3:$AW$1063,MATCH('Print List'!$A399,Statement_No,0),MATCH('Print List'!B$2,'Master List'!$A$2:$AW$2,0))</f>
        <v>THOMAS MCCORMACK</v>
      </c>
      <c r="C399" s="135" t="str">
        <f>INDEX('Master List'!$A$3:$AW$1063,MATCH('Print List'!$A399,Statement_No,0),MATCH('Print List'!C$2,'Master List'!$A$2:$AW$2,0))</f>
        <v>Y</v>
      </c>
      <c r="D399" s="135">
        <f>INDEX('Master List'!$A$3:$AW$1063,MATCH('Print List'!$A399,Statement_No,0),MATCH('Print List'!D$2,'Master List'!$A$2:$AW$2,0))</f>
        <v>1231.98</v>
      </c>
      <c r="E399" s="135">
        <f>INDEX('Master List'!$A$3:$AW$1063,MATCH('Print List'!$A399,Statement_No,0),MATCH('Print List'!E$2,'Master List'!$A$2:$AW$2,0))</f>
        <v>1371.16</v>
      </c>
      <c r="F399" s="135" t="str">
        <f>INDEX('Master List'!$A$3:$AW$1063,MATCH('Print List'!$A399,Statement_No,0),MATCH('Print List'!F$2,'Master List'!$A$2:$AW$2,0))</f>
        <v>Yes</v>
      </c>
      <c r="G399" s="135" t="str">
        <f>INDEX('Master List'!$A$3:$AW$1063,MATCH('Print List'!$A399,Statement_No,0),MATCH('Print List'!G$2,'Master List'!$A$2:$AW$2,0))</f>
        <v>Snodgrass Slough</v>
      </c>
      <c r="H399" s="135" t="str">
        <f>INDEX('Master List'!$A$3:$AW$1063,MATCH('Print List'!$A399,Statement_No,0),MATCH('Print List'!H$2,'Master List'!$A$2:$AW$2,0))</f>
        <v>Sacramento</v>
      </c>
      <c r="I399" s="135" t="str">
        <f>INDEX('Master List'!$A$3:$AW$1063,MATCH('Print List'!$A399,Statement_No,0),MATCH('Print List'!I$2,'Master List'!$A$2:$AW$2,0))</f>
        <v>R2</v>
      </c>
      <c r="J399" s="135" t="str">
        <f>INDEX('Master List'!$A$3:$AW$1063,MATCH('Print List'!$A399,Statement_No,0),MATCH('Print List'!J$2,'Master List'!$A$2:$AW$2,0))</f>
        <v xml:space="preserve">The property is entirely separated from the watercourse and lies on a patent riparian to the watercourse </v>
      </c>
      <c r="K399" s="135" t="str">
        <f>INDEX('Master List'!$A$3:$AW$1063,MATCH('Print List'!$A399,Statement_No,0),MATCH('Print List'!K$2,'Master List'!$A$2:$AW$2,0))</f>
        <v>No</v>
      </c>
      <c r="L399" s="135" t="str">
        <f>INDEX('Master List'!$A$3:$AW$1063,MATCH('Print List'!$A399,Statement_No,0),MATCH('Print List'!L$2,'Master List'!$A$2:$AW$2,0))</f>
        <v>N/A</v>
      </c>
      <c r="M399" s="135" t="str">
        <f>INDEX('Master List'!$A$3:$AW$1063,MATCH('Print List'!$A399,Statement_No,0),MATCH('Print List'!M$2,'Master List'!$A$2:$AW$2,0))</f>
        <v>N/A</v>
      </c>
      <c r="N399" s="135" t="str">
        <f>INDEX('Master List'!$A$3:$AW$1063,MATCH('Print List'!$A399,Statement_No,0),MATCH('Print List'!N$2,'Master List'!$A$2:$AW$2,0))</f>
        <v>N/A</v>
      </c>
      <c r="O399" s="135" t="str">
        <f>INDEX('Master List'!$A$3:$AW$1063,MATCH('Print List'!$A399,Statement_No,0),MATCH('Print List'!O$2,'Master List'!$A$2:$AW$2,0))</f>
        <v>North Delta Water Agency</v>
      </c>
      <c r="P399" s="135" t="str">
        <f>INDEX('Master List'!$A$3:$AW$1063,MATCH('Print List'!$A399,Statement_No,0),MATCH('Print List'!P$2,'Master List'!$A$2:$AW$2,0))</f>
        <v>R4</v>
      </c>
      <c r="Q399" s="135" t="str">
        <f>INDEX('Master List'!$A$3:$AW$1063,MATCH('Print List'!$A399,Statement_No,0),MATCH('Print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399" s="135" t="str">
        <f>INDEX('Master List'!$A$3:$AW$1063,MATCH('Print List'!$A399,Statement_No,0),MATCH('Print List'!R$2,'Master List'!$A$2:$AW$2,0))</f>
        <v>P4</v>
      </c>
      <c r="S399" s="135" t="str">
        <f>INDEX('Master List'!$A$3:$AW$1063,MATCH('Print List'!$A399,Statement_No,0),MATCH('Print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399" s="135" t="str">
        <f>INDEX('Master List'!$A$3:$AW$1063,MATCH('Print List'!$A399,Statement_No,0),MATCH('Print List'!T$2,'Master List'!$A$2:$AW$2,0))</f>
        <v>R4</v>
      </c>
      <c r="U399" s="135" t="str">
        <f>INDEX('Master List'!$A$3:$AW$1063,MATCH('Print List'!$A399,Statement_No,0),MATCH('Print List'!U$2,'Master List'!$A$2:$AW$2,0))</f>
        <v>P4</v>
      </c>
    </row>
    <row r="400" spans="1:21" s="16" customFormat="1" ht="240" x14ac:dyDescent="0.25">
      <c r="A400" s="135" t="s">
        <v>1922</v>
      </c>
      <c r="B400" s="135" t="str">
        <f>INDEX('Master List'!$A$3:$AW$1063,MATCH('Print List'!$A400,Statement_No,0),MATCH('Print List'!B$2,'Master List'!$A$2:$AW$2,0))</f>
        <v>THOMAS MCCORMACK</v>
      </c>
      <c r="C400" s="135" t="str">
        <f>INDEX('Master List'!$A$3:$AW$1063,MATCH('Print List'!$A400,Statement_No,0),MATCH('Print List'!C$2,'Master List'!$A$2:$AW$2,0))</f>
        <v>Y</v>
      </c>
      <c r="D400" s="135">
        <f>INDEX('Master List'!$A$3:$AW$1063,MATCH('Print List'!$A400,Statement_No,0),MATCH('Print List'!D$2,'Master List'!$A$2:$AW$2,0))</f>
        <v>829.26</v>
      </c>
      <c r="E400" s="135">
        <f>INDEX('Master List'!$A$3:$AW$1063,MATCH('Print List'!$A400,Statement_No,0),MATCH('Print List'!E$2,'Master List'!$A$2:$AW$2,0))</f>
        <v>168</v>
      </c>
      <c r="F400" s="135" t="str">
        <f>INDEX('Master List'!$A$3:$AW$1063,MATCH('Print List'!$A400,Statement_No,0),MATCH('Print List'!F$2,'Master List'!$A$2:$AW$2,0))</f>
        <v>Yes</v>
      </c>
      <c r="G400" s="135" t="str">
        <f>INDEX('Master List'!$A$3:$AW$1063,MATCH('Print List'!$A400,Statement_No,0),MATCH('Print List'!G$2,'Master List'!$A$2:$AW$2,0))</f>
        <v>Snodgrass Slough</v>
      </c>
      <c r="H400" s="135" t="str">
        <f>INDEX('Master List'!$A$3:$AW$1063,MATCH('Print List'!$A400,Statement_No,0),MATCH('Print List'!H$2,'Master List'!$A$2:$AW$2,0))</f>
        <v>Sacramento</v>
      </c>
      <c r="I400" s="135" t="str">
        <f>INDEX('Master List'!$A$3:$AW$1063,MATCH('Print List'!$A400,Statement_No,0),MATCH('Print List'!I$2,'Master List'!$A$2:$AW$2,0))</f>
        <v>R2</v>
      </c>
      <c r="J400" s="135" t="str">
        <f>INDEX('Master List'!$A$3:$AW$1063,MATCH('Print List'!$A400,Statement_No,0),MATCH('Print List'!J$2,'Master List'!$A$2:$AW$2,0))</f>
        <v>POU is unspecified in the statement of diversion, therefore it is unclear whether the POU is covered by a patent riparian to the watercourse of the POD</v>
      </c>
      <c r="K400" s="135" t="str">
        <f>INDEX('Master List'!$A$3:$AW$1063,MATCH('Print List'!$A400,Statement_No,0),MATCH('Print List'!K$2,'Master List'!$A$2:$AW$2,0))</f>
        <v>No</v>
      </c>
      <c r="L400" s="135" t="str">
        <f>INDEX('Master List'!$A$3:$AW$1063,MATCH('Print List'!$A400,Statement_No,0),MATCH('Print List'!L$2,'Master List'!$A$2:$AW$2,0))</f>
        <v>N/A</v>
      </c>
      <c r="M400" s="135" t="str">
        <f>INDEX('Master List'!$A$3:$AW$1063,MATCH('Print List'!$A400,Statement_No,0),MATCH('Print List'!M$2,'Master List'!$A$2:$AW$2,0))</f>
        <v>N/A</v>
      </c>
      <c r="N400" s="135" t="str">
        <f>INDEX('Master List'!$A$3:$AW$1063,MATCH('Print List'!$A400,Statement_No,0),MATCH('Print List'!N$2,'Master List'!$A$2:$AW$2,0))</f>
        <v>N/A</v>
      </c>
      <c r="O400" s="135" t="str">
        <f>INDEX('Master List'!$A$3:$AW$1063,MATCH('Print List'!$A400,Statement_No,0),MATCH('Print List'!O$2,'Master List'!$A$2:$AW$2,0))</f>
        <v>North Delta Water Agency</v>
      </c>
      <c r="P400" s="135" t="str">
        <f>INDEX('Master List'!$A$3:$AW$1063,MATCH('Print List'!$A400,Statement_No,0),MATCH('Print List'!P$2,'Master List'!$A$2:$AW$2,0))</f>
        <v>R4</v>
      </c>
      <c r="Q400" s="135" t="str">
        <f>INDEX('Master List'!$A$3:$AW$1063,MATCH('Print List'!$A400,Statement_No,0),MATCH('Print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0" s="135" t="str">
        <f>INDEX('Master List'!$A$3:$AW$1063,MATCH('Print List'!$A400,Statement_No,0),MATCH('Print List'!R$2,'Master List'!$A$2:$AW$2,0))</f>
        <v>P4</v>
      </c>
      <c r="S400" s="135" t="str">
        <f>INDEX('Master List'!$A$3:$AW$1063,MATCH('Print List'!$A400,Statement_No,0),MATCH('Print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0" s="135" t="str">
        <f>INDEX('Master List'!$A$3:$AW$1063,MATCH('Print List'!$A400,Statement_No,0),MATCH('Print List'!T$2,'Master List'!$A$2:$AW$2,0))</f>
        <v>R4</v>
      </c>
      <c r="U400" s="135" t="str">
        <f>INDEX('Master List'!$A$3:$AW$1063,MATCH('Print List'!$A400,Statement_No,0),MATCH('Print List'!U$2,'Master List'!$A$2:$AW$2,0))</f>
        <v>P4</v>
      </c>
    </row>
    <row r="401" spans="1:21" s="16" customFormat="1" ht="240" x14ac:dyDescent="0.25">
      <c r="A401" s="135" t="s">
        <v>1925</v>
      </c>
      <c r="B401" s="135" t="str">
        <f>INDEX('Master List'!$A$3:$AW$1063,MATCH('Print List'!$A401,Statement_No,0),MATCH('Print List'!B$2,'Master List'!$A$2:$AW$2,0))</f>
        <v>THOMAS MCCORMACK</v>
      </c>
      <c r="C401" s="135" t="str">
        <f>INDEX('Master List'!$A$3:$AW$1063,MATCH('Print List'!$A401,Statement_No,0),MATCH('Print List'!C$2,'Master List'!$A$2:$AW$2,0))</f>
        <v>Y</v>
      </c>
      <c r="D401" s="135">
        <f>INDEX('Master List'!$A$3:$AW$1063,MATCH('Print List'!$A401,Statement_No,0),MATCH('Print List'!D$2,'Master List'!$A$2:$AW$2,0))</f>
        <v>540.48333333333335</v>
      </c>
      <c r="E401" s="135">
        <f>INDEX('Master List'!$A$3:$AW$1063,MATCH('Print List'!$A401,Statement_No,0),MATCH('Print List'!E$2,'Master List'!$A$2:$AW$2,0))</f>
        <v>149</v>
      </c>
      <c r="F401" s="135" t="str">
        <f>INDEX('Master List'!$A$3:$AW$1063,MATCH('Print List'!$A401,Statement_No,0),MATCH('Print List'!F$2,'Master List'!$A$2:$AW$2,0))</f>
        <v>Yes</v>
      </c>
      <c r="G401" s="135" t="str">
        <f>INDEX('Master List'!$A$3:$AW$1063,MATCH('Print List'!$A401,Statement_No,0),MATCH('Print List'!G$2,'Master List'!$A$2:$AW$2,0))</f>
        <v>SNODGRASS LSOUGH DREDGER CUT</v>
      </c>
      <c r="H401" s="135" t="str">
        <f>INDEX('Master List'!$A$3:$AW$1063,MATCH('Print List'!$A401,Statement_No,0),MATCH('Print List'!H$2,'Master List'!$A$2:$AW$2,0))</f>
        <v>Sacramento</v>
      </c>
      <c r="I401" s="135" t="str">
        <f>INDEX('Master List'!$A$3:$AW$1063,MATCH('Print List'!$A401,Statement_No,0),MATCH('Print List'!I$2,'Master List'!$A$2:$AW$2,0))</f>
        <v>R2</v>
      </c>
      <c r="J401" s="135" t="str">
        <f>INDEX('Master List'!$A$3:$AW$1063,MATCH('Print List'!$A401,Statement_No,0),MATCH('Print List'!J$2,'Master List'!$A$2:$AW$2,0))</f>
        <v>POU is unspecified in the statement of diversion, therefore it is unclear whether the POU is covered by a patent riparian to the watercourse of the POD</v>
      </c>
      <c r="K401" s="135" t="str">
        <f>INDEX('Master List'!$A$3:$AW$1063,MATCH('Print List'!$A401,Statement_No,0),MATCH('Print List'!K$2,'Master List'!$A$2:$AW$2,0))</f>
        <v>No</v>
      </c>
      <c r="L401" s="135" t="str">
        <f>INDEX('Master List'!$A$3:$AW$1063,MATCH('Print List'!$A401,Statement_No,0),MATCH('Print List'!L$2,'Master List'!$A$2:$AW$2,0))</f>
        <v>N/A</v>
      </c>
      <c r="M401" s="135" t="str">
        <f>INDEX('Master List'!$A$3:$AW$1063,MATCH('Print List'!$A401,Statement_No,0),MATCH('Print List'!M$2,'Master List'!$A$2:$AW$2,0))</f>
        <v>N/A</v>
      </c>
      <c r="N401" s="135" t="str">
        <f>INDEX('Master List'!$A$3:$AW$1063,MATCH('Print List'!$A401,Statement_No,0),MATCH('Print List'!N$2,'Master List'!$A$2:$AW$2,0))</f>
        <v>N/A</v>
      </c>
      <c r="O401" s="135" t="str">
        <f>INDEX('Master List'!$A$3:$AW$1063,MATCH('Print List'!$A401,Statement_No,0),MATCH('Print List'!O$2,'Master List'!$A$2:$AW$2,0))</f>
        <v>North Delta Water Agency</v>
      </c>
      <c r="P401" s="135" t="str">
        <f>INDEX('Master List'!$A$3:$AW$1063,MATCH('Print List'!$A401,Statement_No,0),MATCH('Print List'!P$2,'Master List'!$A$2:$AW$2,0))</f>
        <v>R4</v>
      </c>
      <c r="Q401" s="135" t="str">
        <f>INDEX('Master List'!$A$3:$AW$1063,MATCH('Print List'!$A401,Statement_No,0),MATCH('Print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1" s="135" t="str">
        <f>INDEX('Master List'!$A$3:$AW$1063,MATCH('Print List'!$A401,Statement_No,0),MATCH('Print List'!R$2,'Master List'!$A$2:$AW$2,0))</f>
        <v>P4</v>
      </c>
      <c r="S401" s="135" t="str">
        <f>INDEX('Master List'!$A$3:$AW$1063,MATCH('Print List'!$A401,Statement_No,0),MATCH('Print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1" s="135" t="str">
        <f>INDEX('Master List'!$A$3:$AW$1063,MATCH('Print List'!$A401,Statement_No,0),MATCH('Print List'!T$2,'Master List'!$A$2:$AW$2,0))</f>
        <v>R4</v>
      </c>
      <c r="U401" s="135" t="str">
        <f>INDEX('Master List'!$A$3:$AW$1063,MATCH('Print List'!$A401,Statement_No,0),MATCH('Print List'!U$2,'Master List'!$A$2:$AW$2,0))</f>
        <v>P4</v>
      </c>
    </row>
    <row r="402" spans="1:21" s="16" customFormat="1" ht="240" x14ac:dyDescent="0.25">
      <c r="A402" s="135" t="s">
        <v>1928</v>
      </c>
      <c r="B402" s="135" t="str">
        <f>INDEX('Master List'!$A$3:$AW$1063,MATCH('Print List'!$A402,Statement_No,0),MATCH('Print List'!B$2,'Master List'!$A$2:$AW$2,0))</f>
        <v>THOMAS MCCORMACK</v>
      </c>
      <c r="C402" s="135" t="str">
        <f>INDEX('Master List'!$A$3:$AW$1063,MATCH('Print List'!$A402,Statement_No,0),MATCH('Print List'!C$2,'Master List'!$A$2:$AW$2,0))</f>
        <v>Y</v>
      </c>
      <c r="D402" s="135">
        <f>INDEX('Master List'!$A$3:$AW$1063,MATCH('Print List'!$A402,Statement_No,0),MATCH('Print List'!D$2,'Master List'!$A$2:$AW$2,0))</f>
        <v>675.20666666666671</v>
      </c>
      <c r="E402" s="135">
        <f>INDEX('Master List'!$A$3:$AW$1063,MATCH('Print List'!$A402,Statement_No,0),MATCH('Print List'!E$2,'Master List'!$A$2:$AW$2,0))</f>
        <v>190</v>
      </c>
      <c r="F402" s="135" t="str">
        <f>INDEX('Master List'!$A$3:$AW$1063,MATCH('Print List'!$A402,Statement_No,0),MATCH('Print List'!F$2,'Master List'!$A$2:$AW$2,0))</f>
        <v>Yes</v>
      </c>
      <c r="G402" s="135" t="str">
        <f>INDEX('Master List'!$A$3:$AW$1063,MATCH('Print List'!$A402,Statement_No,0),MATCH('Print List'!G$2,'Master List'!$A$2:$AW$2,0))</f>
        <v>SNODGRASS SLOUGH</v>
      </c>
      <c r="H402" s="135" t="str">
        <f>INDEX('Master List'!$A$3:$AW$1063,MATCH('Print List'!$A402,Statement_No,0),MATCH('Print List'!H$2,'Master List'!$A$2:$AW$2,0))</f>
        <v>Sacramento</v>
      </c>
      <c r="I402" s="135" t="str">
        <f>INDEX('Master List'!$A$3:$AW$1063,MATCH('Print List'!$A402,Statement_No,0),MATCH('Print List'!I$2,'Master List'!$A$2:$AW$2,0))</f>
        <v>R2</v>
      </c>
      <c r="J402" s="135" t="str">
        <f>INDEX('Master List'!$A$3:$AW$1063,MATCH('Print List'!$A402,Statement_No,0),MATCH('Print List'!J$2,'Master List'!$A$2:$AW$2,0))</f>
        <v>POU is unspecified in the statement of diversion, therefore it is unclear whether the POU is covered by a patent riparian to the watercourse of the POD</v>
      </c>
      <c r="K402" s="135" t="str">
        <f>INDEX('Master List'!$A$3:$AW$1063,MATCH('Print List'!$A402,Statement_No,0),MATCH('Print List'!K$2,'Master List'!$A$2:$AW$2,0))</f>
        <v>No</v>
      </c>
      <c r="L402" s="135" t="str">
        <f>INDEX('Master List'!$A$3:$AW$1063,MATCH('Print List'!$A402,Statement_No,0),MATCH('Print List'!L$2,'Master List'!$A$2:$AW$2,0))</f>
        <v>N/A</v>
      </c>
      <c r="M402" s="135" t="str">
        <f>INDEX('Master List'!$A$3:$AW$1063,MATCH('Print List'!$A402,Statement_No,0),MATCH('Print List'!M$2,'Master List'!$A$2:$AW$2,0))</f>
        <v>N/A</v>
      </c>
      <c r="N402" s="135" t="str">
        <f>INDEX('Master List'!$A$3:$AW$1063,MATCH('Print List'!$A402,Statement_No,0),MATCH('Print List'!N$2,'Master List'!$A$2:$AW$2,0))</f>
        <v>N/A</v>
      </c>
      <c r="O402" s="135" t="str">
        <f>INDEX('Master List'!$A$3:$AW$1063,MATCH('Print List'!$A402,Statement_No,0),MATCH('Print List'!O$2,'Master List'!$A$2:$AW$2,0))</f>
        <v>North Delta Water Agency</v>
      </c>
      <c r="P402" s="135" t="str">
        <f>INDEX('Master List'!$A$3:$AW$1063,MATCH('Print List'!$A402,Statement_No,0),MATCH('Print List'!P$2,'Master List'!$A$2:$AW$2,0))</f>
        <v>R4</v>
      </c>
      <c r="Q402" s="135" t="str">
        <f>INDEX('Master List'!$A$3:$AW$1063,MATCH('Print List'!$A402,Statement_No,0),MATCH('Print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2" s="135" t="str">
        <f>INDEX('Master List'!$A$3:$AW$1063,MATCH('Print List'!$A402,Statement_No,0),MATCH('Print List'!R$2,'Master List'!$A$2:$AW$2,0))</f>
        <v>P4</v>
      </c>
      <c r="S402" s="135" t="str">
        <f>INDEX('Master List'!$A$3:$AW$1063,MATCH('Print List'!$A402,Statement_No,0),MATCH('Print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2" s="135" t="str">
        <f>INDEX('Master List'!$A$3:$AW$1063,MATCH('Print List'!$A402,Statement_No,0),MATCH('Print List'!T$2,'Master List'!$A$2:$AW$2,0))</f>
        <v>R4</v>
      </c>
      <c r="U402" s="135" t="str">
        <f>INDEX('Master List'!$A$3:$AW$1063,MATCH('Print List'!$A402,Statement_No,0),MATCH('Print List'!U$2,'Master List'!$A$2:$AW$2,0))</f>
        <v>P4</v>
      </c>
    </row>
    <row r="403" spans="1:21" s="16" customFormat="1" ht="90" x14ac:dyDescent="0.25">
      <c r="A403" s="135" t="s">
        <v>1930</v>
      </c>
      <c r="B403" s="135" t="str">
        <f>INDEX('Master List'!$A$3:$AW$1063,MATCH('Print List'!$A403,Statement_No,0),MATCH('Print List'!B$2,'Master List'!$A$2:$AW$2,0))</f>
        <v>BAIRD LANDS INCORPORATED</v>
      </c>
      <c r="C403" s="135" t="str">
        <f>INDEX('Master List'!$A$3:$AW$1063,MATCH('Print List'!$A403,Statement_No,0),MATCH('Print List'!C$2,'Master List'!$A$2:$AW$2,0))</f>
        <v>Y</v>
      </c>
      <c r="D403" s="135">
        <f>INDEX('Master List'!$A$3:$AW$1063,MATCH('Print List'!$A403,Statement_No,0),MATCH('Print List'!D$2,'Master List'!$A$2:$AW$2,0))</f>
        <v>2209.59886573925</v>
      </c>
      <c r="E403" s="135">
        <f>INDEX('Master List'!$A$3:$AW$1063,MATCH('Print List'!$A403,Statement_No,0),MATCH('Print List'!E$2,'Master List'!$A$2:$AW$2,0))</f>
        <v>993</v>
      </c>
      <c r="F403" s="135" t="str">
        <f>INDEX('Master List'!$A$3:$AW$1063,MATCH('Print List'!$A403,Statement_No,0),MATCH('Print List'!F$2,'Master List'!$A$2:$AW$2,0))</f>
        <v>Yes</v>
      </c>
      <c r="G403" s="135" t="str">
        <f>INDEX('Master List'!$A$3:$AW$1063,MATCH('Print List'!$A403,Statement_No,0),MATCH('Print List'!G$2,'Master List'!$A$2:$AW$2,0))</f>
        <v>San Joaquin River (Claimed)
Walthall Slough (Actual)</v>
      </c>
      <c r="H403" s="135" t="str">
        <f>INDEX('Master List'!$A$3:$AW$1063,MATCH('Print List'!$A403,Statement_No,0),MATCH('Print List'!H$2,'Master List'!$A$2:$AW$2,0))</f>
        <v>San Joaquin</v>
      </c>
      <c r="I403" s="135" t="str">
        <f>INDEX('Master List'!$A$3:$AW$1063,MATCH('Print List'!$A403,Statement_No,0),MATCH('Print List'!I$2,'Master List'!$A$2:$AW$2,0))</f>
        <v>R1</v>
      </c>
      <c r="J403" s="135" t="str">
        <f>INDEX('Master List'!$A$3:$AW$1063,MATCH('Print List'!$A403,Statement_No,0),MATCH('Print List'!J$2,'Master List'!$A$2:$AW$2,0))</f>
        <v>POU overlies multiple patents while portion of it overlies non-riparian patent. Patent 0 Survey 88 is riparian to Walthall Slough while Patent 0 Survey 87 is not riparian neither to Walthall Slough nor San Joaquin River. Additionally, POD is located by Walthall Slough instead of San Joaquin River as claimed.</v>
      </c>
      <c r="K403" s="135" t="str">
        <f>INDEX('Master List'!$A$3:$AW$1063,MATCH('Print List'!$A403,Statement_No,0),MATCH('Print List'!K$2,'Master List'!$A$2:$AW$2,0))</f>
        <v>Yes</v>
      </c>
      <c r="L403" s="135" t="str">
        <f>INDEX('Master List'!$A$3:$AW$1063,MATCH('Print List'!$A403,Statement_No,0),MATCH('Print List'!L$2,'Master List'!$A$2:$AW$2,0))</f>
        <v>N/A</v>
      </c>
      <c r="M403" s="135" t="str">
        <f>INDEX('Master List'!$A$3:$AW$1063,MATCH('Print List'!$A403,Statement_No,0),MATCH('Print List'!M$2,'Master List'!$A$2:$AW$2,0))</f>
        <v>P1</v>
      </c>
      <c r="N403" s="135" t="str">
        <f>INDEX('Master List'!$A$3:$AW$1063,MATCH('Print List'!$A403,Statement_No,0),MATCH('Print List'!N$2,'Master List'!$A$2:$AW$2,0))</f>
        <v>No supporting document for Pre-1914 right was submitted. Need more info.</v>
      </c>
      <c r="O403" s="135">
        <f>INDEX('Master List'!$A$3:$AW$1063,MATCH('Print List'!$A403,Statement_No,0),MATCH('Print List'!O$2,'Master List'!$A$2:$AW$2,0))</f>
        <v>0</v>
      </c>
      <c r="P403" s="135">
        <f>INDEX('Master List'!$A$3:$AW$1063,MATCH('Print List'!$A403,Statement_No,0),MATCH('Print List'!P$2,'Master List'!$A$2:$AW$2,0))</f>
        <v>0</v>
      </c>
      <c r="Q403" s="135">
        <f>INDEX('Master List'!$A$3:$AW$1063,MATCH('Print List'!$A403,Statement_No,0),MATCH('Print List'!Q$2,'Master List'!$A$2:$AW$2,0))</f>
        <v>0</v>
      </c>
      <c r="R403" s="135">
        <f>INDEX('Master List'!$A$3:$AW$1063,MATCH('Print List'!$A403,Statement_No,0),MATCH('Print List'!R$2,'Master List'!$A$2:$AW$2,0))</f>
        <v>0</v>
      </c>
      <c r="S403" s="135">
        <f>INDEX('Master List'!$A$3:$AW$1063,MATCH('Print List'!$A403,Statement_No,0),MATCH('Print List'!S$2,'Master List'!$A$2:$AW$2,0))</f>
        <v>0</v>
      </c>
      <c r="T403" s="135" t="str">
        <f>INDEX('Master List'!$A$3:$AW$1063,MATCH('Print List'!$A403,Statement_No,0),MATCH('Print List'!T$2,'Master List'!$A$2:$AW$2,0))</f>
        <v>R1</v>
      </c>
      <c r="U403" s="135" t="str">
        <f>INDEX('Master List'!$A$3:$AW$1063,MATCH('Print List'!$A403,Statement_No,0),MATCH('Print List'!U$2,'Master List'!$A$2:$AW$2,0))</f>
        <v>P1</v>
      </c>
    </row>
    <row r="404" spans="1:21" s="16" customFormat="1" ht="60" x14ac:dyDescent="0.25">
      <c r="A404" s="135" t="s">
        <v>1938</v>
      </c>
      <c r="B404" s="135" t="str">
        <f>INDEX('Master List'!$A$3:$AW$1063,MATCH('Print List'!$A404,Statement_No,0),MATCH('Print List'!B$2,'Master List'!$A$2:$AW$2,0))</f>
        <v>BAIRD LANDS INCORPORATED</v>
      </c>
      <c r="C404" s="135" t="str">
        <f>INDEX('Master List'!$A$3:$AW$1063,MATCH('Print List'!$A404,Statement_No,0),MATCH('Print List'!C$2,'Master List'!$A$2:$AW$2,0))</f>
        <v>Y</v>
      </c>
      <c r="D404" s="135">
        <f>INDEX('Master List'!$A$3:$AW$1063,MATCH('Print List'!$A404,Statement_No,0),MATCH('Print List'!D$2,'Master List'!$A$2:$AW$2,0))</f>
        <v>2209.5988657392495</v>
      </c>
      <c r="E404" s="135">
        <f>INDEX('Master List'!$A$3:$AW$1063,MATCH('Print List'!$A404,Statement_No,0),MATCH('Print List'!E$2,'Master List'!$A$2:$AW$2,0))</f>
        <v>993</v>
      </c>
      <c r="F404" s="135" t="str">
        <f>INDEX('Master List'!$A$3:$AW$1063,MATCH('Print List'!$A404,Statement_No,0),MATCH('Print List'!F$2,'Master List'!$A$2:$AW$2,0))</f>
        <v>Yes</v>
      </c>
      <c r="G404" s="135" t="str">
        <f>INDEX('Master List'!$A$3:$AW$1063,MATCH('Print List'!$A404,Statement_No,0),MATCH('Print List'!G$2,'Master List'!$A$2:$AW$2,0))</f>
        <v>San Joaquin River</v>
      </c>
      <c r="H404" s="135" t="str">
        <f>INDEX('Master List'!$A$3:$AW$1063,MATCH('Print List'!$A404,Statement_No,0),MATCH('Print List'!H$2,'Master List'!$A$2:$AW$2,0))</f>
        <v>San Joaquin</v>
      </c>
      <c r="I404" s="135" t="str">
        <f>INDEX('Master List'!$A$3:$AW$1063,MATCH('Print List'!$A404,Statement_No,0),MATCH('Print List'!I$2,'Master List'!$A$2:$AW$2,0))</f>
        <v>R1</v>
      </c>
      <c r="J404" s="135" t="str">
        <f>INDEX('Master List'!$A$3:$AW$1063,MATCH('Print List'!$A404,Statement_No,0),MATCH('Print List'!J$2,'Master List'!$A$2:$AW$2,0))</f>
        <v>POU overlies multiple patents while portion of it overlies non-riparian patent. Patent 0 Survey 88 is riparian to Walthall Slough while Patent 0 Survey 87 is not riparian to Walthall Slough.</v>
      </c>
      <c r="K404" s="135" t="str">
        <f>INDEX('Master List'!$A$3:$AW$1063,MATCH('Print List'!$A404,Statement_No,0),MATCH('Print List'!K$2,'Master List'!$A$2:$AW$2,0))</f>
        <v>Yes</v>
      </c>
      <c r="L404" s="135" t="str">
        <f>INDEX('Master List'!$A$3:$AW$1063,MATCH('Print List'!$A404,Statement_No,0),MATCH('Print List'!L$2,'Master List'!$A$2:$AW$2,0))</f>
        <v>N/A</v>
      </c>
      <c r="M404" s="135" t="str">
        <f>INDEX('Master List'!$A$3:$AW$1063,MATCH('Print List'!$A404,Statement_No,0),MATCH('Print List'!M$2,'Master List'!$A$2:$AW$2,0))</f>
        <v>P1</v>
      </c>
      <c r="N404" s="135" t="str">
        <f>INDEX('Master List'!$A$3:$AW$1063,MATCH('Print List'!$A404,Statement_No,0),MATCH('Print List'!N$2,'Master List'!$A$2:$AW$2,0))</f>
        <v>No supporting document for Pre-1914 right was submitted. Need more info.</v>
      </c>
      <c r="O404" s="135">
        <f>INDEX('Master List'!$A$3:$AW$1063,MATCH('Print List'!$A404,Statement_No,0),MATCH('Print List'!O$2,'Master List'!$A$2:$AW$2,0))</f>
        <v>0</v>
      </c>
      <c r="P404" s="135">
        <f>INDEX('Master List'!$A$3:$AW$1063,MATCH('Print List'!$A404,Statement_No,0),MATCH('Print List'!P$2,'Master List'!$A$2:$AW$2,0))</f>
        <v>0</v>
      </c>
      <c r="Q404" s="135">
        <f>INDEX('Master List'!$A$3:$AW$1063,MATCH('Print List'!$A404,Statement_No,0),MATCH('Print List'!Q$2,'Master List'!$A$2:$AW$2,0))</f>
        <v>0</v>
      </c>
      <c r="R404" s="135">
        <f>INDEX('Master List'!$A$3:$AW$1063,MATCH('Print List'!$A404,Statement_No,0),MATCH('Print List'!R$2,'Master List'!$A$2:$AW$2,0))</f>
        <v>0</v>
      </c>
      <c r="S404" s="135">
        <f>INDEX('Master List'!$A$3:$AW$1063,MATCH('Print List'!$A404,Statement_No,0),MATCH('Print List'!S$2,'Master List'!$A$2:$AW$2,0))</f>
        <v>0</v>
      </c>
      <c r="T404" s="135" t="str">
        <f>INDEX('Master List'!$A$3:$AW$1063,MATCH('Print List'!$A404,Statement_No,0),MATCH('Print List'!T$2,'Master List'!$A$2:$AW$2,0))</f>
        <v>R1</v>
      </c>
      <c r="U404" s="135" t="str">
        <f>INDEX('Master List'!$A$3:$AW$1063,MATCH('Print List'!$A404,Statement_No,0),MATCH('Print List'!U$2,'Master List'!$A$2:$AW$2,0))</f>
        <v>P1</v>
      </c>
    </row>
    <row r="405" spans="1:21" s="16" customFormat="1" ht="240" x14ac:dyDescent="0.25">
      <c r="A405" s="135" t="s">
        <v>1942</v>
      </c>
      <c r="B405" s="135" t="str">
        <f>INDEX('Master List'!$A$3:$AW$1063,MATCH('Print List'!$A405,Statement_No,0),MATCH('Print List'!B$2,'Master List'!$A$2:$AW$2,0))</f>
        <v>BRUCE GORNTO</v>
      </c>
      <c r="C405" s="135" t="str">
        <f>INDEX('Master List'!$A$3:$AW$1063,MATCH('Print List'!$A405,Statement_No,0),MATCH('Print List'!C$2,'Master List'!$A$2:$AW$2,0))</f>
        <v>Y</v>
      </c>
      <c r="D405" s="135">
        <f>INDEX('Master List'!$A$3:$AW$1063,MATCH('Print List'!$A405,Statement_No,0),MATCH('Print List'!D$2,'Master List'!$A$2:$AW$2,0))</f>
        <v>420</v>
      </c>
      <c r="E405" s="135">
        <f>INDEX('Master List'!$A$3:$AW$1063,MATCH('Print List'!$A405,Statement_No,0),MATCH('Print List'!E$2,'Master List'!$A$2:$AW$2,0))</f>
        <v>759.59</v>
      </c>
      <c r="F405" s="135" t="str">
        <f>INDEX('Master List'!$A$3:$AW$1063,MATCH('Print List'!$A405,Statement_No,0),MATCH('Print List'!F$2,'Master List'!$A$2:$AW$2,0))</f>
        <v>Yes</v>
      </c>
      <c r="G405" s="135" t="str">
        <f>INDEX('Master List'!$A$3:$AW$1063,MATCH('Print List'!$A405,Statement_No,0),MATCH('Print List'!G$2,'Master List'!$A$2:$AW$2,0))</f>
        <v>SACRAMENTO RIVER</v>
      </c>
      <c r="H405" s="135" t="str">
        <f>INDEX('Master List'!$A$3:$AW$1063,MATCH('Print List'!$A405,Statement_No,0),MATCH('Print List'!H$2,'Master List'!$A$2:$AW$2,0))</f>
        <v>Sacramento</v>
      </c>
      <c r="I405" s="135" t="str">
        <f>INDEX('Master List'!$A$3:$AW$1063,MATCH('Print List'!$A405,Statement_No,0),MATCH('Print List'!I$2,'Master List'!$A$2:$AW$2,0))</f>
        <v>R1</v>
      </c>
      <c r="J405" s="135" t="str">
        <f>INDEX('Master List'!$A$3:$AW$1063,MATCH('Print List'!$A405,Statement_No,0),MATCH('Print List'!J$2,'Master List'!$A$2:$AW$2,0))</f>
        <v xml:space="preserve">The POU parcel is separated from water source and it is located on a non-riparian patent as well. </v>
      </c>
      <c r="K405" s="135" t="str">
        <f>INDEX('Master List'!$A$3:$AW$1063,MATCH('Print List'!$A405,Statement_No,0),MATCH('Print List'!K$2,'Master List'!$A$2:$AW$2,0))</f>
        <v>No</v>
      </c>
      <c r="L405" s="135" t="str">
        <f>INDEX('Master List'!$A$3:$AW$1063,MATCH('Print List'!$A405,Statement_No,0),MATCH('Print List'!L$2,'Master List'!$A$2:$AW$2,0))</f>
        <v>N/A</v>
      </c>
      <c r="M405" s="135" t="str">
        <f>INDEX('Master List'!$A$3:$AW$1063,MATCH('Print List'!$A405,Statement_No,0),MATCH('Print List'!M$2,'Master List'!$A$2:$AW$2,0))</f>
        <v>N/A</v>
      </c>
      <c r="N405" s="135" t="str">
        <f>INDEX('Master List'!$A$3:$AW$1063,MATCH('Print List'!$A405,Statement_No,0),MATCH('Print List'!N$2,'Master List'!$A$2:$AW$2,0))</f>
        <v>N/A</v>
      </c>
      <c r="O405" s="135" t="str">
        <f>INDEX('Master List'!$A$3:$AW$1063,MATCH('Print List'!$A405,Statement_No,0),MATCH('Print List'!O$2,'Master List'!$A$2:$AW$2,0))</f>
        <v>North Delta Water Agency</v>
      </c>
      <c r="P405" s="135" t="str">
        <f>INDEX('Master List'!$A$3:$AW$1063,MATCH('Print List'!$A405,Statement_No,0),MATCH('Print List'!P$2,'Master List'!$A$2:$AW$2,0))</f>
        <v>R4</v>
      </c>
      <c r="Q405" s="135" t="str">
        <f>INDEX('Master List'!$A$3:$AW$1063,MATCH('Print List'!$A405,Statement_No,0),MATCH('Print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5" s="135" t="str">
        <f>INDEX('Master List'!$A$3:$AW$1063,MATCH('Print List'!$A405,Statement_No,0),MATCH('Print List'!R$2,'Master List'!$A$2:$AW$2,0))</f>
        <v>P4</v>
      </c>
      <c r="S405" s="135" t="str">
        <f>INDEX('Master List'!$A$3:$AW$1063,MATCH('Print List'!$A405,Statement_No,0),MATCH('Print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5" s="135" t="str">
        <f>INDEX('Master List'!$A$3:$AW$1063,MATCH('Print List'!$A405,Statement_No,0),MATCH('Print List'!T$2,'Master List'!$A$2:$AW$2,0))</f>
        <v>R4</v>
      </c>
      <c r="U405" s="135" t="str">
        <f>INDEX('Master List'!$A$3:$AW$1063,MATCH('Print List'!$A405,Statement_No,0),MATCH('Print List'!U$2,'Master List'!$A$2:$AW$2,0))</f>
        <v>P4</v>
      </c>
    </row>
    <row r="406" spans="1:21" s="16" customFormat="1" ht="240" x14ac:dyDescent="0.25">
      <c r="A406" s="135" t="s">
        <v>1948</v>
      </c>
      <c r="B406" s="135" t="str">
        <f>INDEX('Master List'!$A$3:$AW$1063,MATCH('Print List'!$A406,Statement_No,0),MATCH('Print List'!B$2,'Master List'!$A$2:$AW$2,0))</f>
        <v>SNODGRASS PARTNERS, LLC</v>
      </c>
      <c r="C406" s="135" t="str">
        <f>INDEX('Master List'!$A$3:$AW$1063,MATCH('Print List'!$A406,Statement_No,0),MATCH('Print List'!C$2,'Master List'!$A$2:$AW$2,0))</f>
        <v>Y</v>
      </c>
      <c r="D406" s="135">
        <f>INDEX('Master List'!$A$3:$AW$1063,MATCH('Print List'!$A406,Statement_No,0),MATCH('Print List'!D$2,'Master List'!$A$2:$AW$2,0))</f>
        <v>487.41666666666669</v>
      </c>
      <c r="E406" s="135">
        <f>INDEX('Master List'!$A$3:$AW$1063,MATCH('Print List'!$A406,Statement_No,0),MATCH('Print List'!E$2,'Master List'!$A$2:$AW$2,0))</f>
        <v>99</v>
      </c>
      <c r="F406" s="135" t="str">
        <f>INDEX('Master List'!$A$3:$AW$1063,MATCH('Print List'!$A406,Statement_No,0),MATCH('Print List'!F$2,'Master List'!$A$2:$AW$2,0))</f>
        <v>Yes</v>
      </c>
      <c r="G406" s="135" t="str">
        <f>INDEX('Master List'!$A$3:$AW$1063,MATCH('Print List'!$A406,Statement_No,0),MATCH('Print List'!G$2,'Master List'!$A$2:$AW$2,0))</f>
        <v>SACRAMENTO RIVER</v>
      </c>
      <c r="H406" s="135" t="str">
        <f>INDEX('Master List'!$A$3:$AW$1063,MATCH('Print List'!$A406,Statement_No,0),MATCH('Print List'!H$2,'Master List'!$A$2:$AW$2,0))</f>
        <v>Sacramento</v>
      </c>
      <c r="I406" s="135" t="str">
        <f>INDEX('Master List'!$A$3:$AW$1063,MATCH('Print List'!$A406,Statement_No,0),MATCH('Print List'!I$2,'Master List'!$A$2:$AW$2,0))</f>
        <v>R3</v>
      </c>
      <c r="J406" s="135" t="str">
        <f>INDEX('Master List'!$A$3:$AW$1063,MATCH('Print List'!$A406,Statement_No,0),MATCH('Print List'!J$2,'Master List'!$A$2:$AW$2,0))</f>
        <v xml:space="preserve">POU is located on one parcel that is completely covered by a patent riparian to the watercourse </v>
      </c>
      <c r="K406" s="135" t="str">
        <f>INDEX('Master List'!$A$3:$AW$1063,MATCH('Print List'!$A406,Statement_No,0),MATCH('Print List'!K$2,'Master List'!$A$2:$AW$2,0))</f>
        <v>No</v>
      </c>
      <c r="L406" s="135" t="str">
        <f>INDEX('Master List'!$A$3:$AW$1063,MATCH('Print List'!$A406,Statement_No,0),MATCH('Print List'!L$2,'Master List'!$A$2:$AW$2,0))</f>
        <v>N/A</v>
      </c>
      <c r="M406" s="135" t="str">
        <f>INDEX('Master List'!$A$3:$AW$1063,MATCH('Print List'!$A406,Statement_No,0),MATCH('Print List'!M$2,'Master List'!$A$2:$AW$2,0))</f>
        <v>N/A</v>
      </c>
      <c r="N406" s="135" t="str">
        <f>INDEX('Master List'!$A$3:$AW$1063,MATCH('Print List'!$A406,Statement_No,0),MATCH('Print List'!N$2,'Master List'!$A$2:$AW$2,0))</f>
        <v>N/A</v>
      </c>
      <c r="O406" s="135" t="str">
        <f>INDEX('Master List'!$A$3:$AW$1063,MATCH('Print List'!$A406,Statement_No,0),MATCH('Print List'!O$2,'Master List'!$A$2:$AW$2,0))</f>
        <v>North Delta Water Agency</v>
      </c>
      <c r="P406" s="135" t="str">
        <f>INDEX('Master List'!$A$3:$AW$1063,MATCH('Print List'!$A406,Statement_No,0),MATCH('Print List'!P$2,'Master List'!$A$2:$AW$2,0))</f>
        <v>R4</v>
      </c>
      <c r="Q406" s="135" t="str">
        <f>INDEX('Master List'!$A$3:$AW$1063,MATCH('Print List'!$A406,Statement_No,0),MATCH('Print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6" s="135" t="str">
        <f>INDEX('Master List'!$A$3:$AW$1063,MATCH('Print List'!$A406,Statement_No,0),MATCH('Print List'!R$2,'Master List'!$A$2:$AW$2,0))</f>
        <v>P4</v>
      </c>
      <c r="S406" s="135" t="str">
        <f>INDEX('Master List'!$A$3:$AW$1063,MATCH('Print List'!$A406,Statement_No,0),MATCH('Print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6" s="135" t="str">
        <f>INDEX('Master List'!$A$3:$AW$1063,MATCH('Print List'!$A406,Statement_No,0),MATCH('Print List'!T$2,'Master List'!$A$2:$AW$2,0))</f>
        <v>R4</v>
      </c>
      <c r="U406" s="135" t="str">
        <f>INDEX('Master List'!$A$3:$AW$1063,MATCH('Print List'!$A406,Statement_No,0),MATCH('Print List'!U$2,'Master List'!$A$2:$AW$2,0))</f>
        <v>P4</v>
      </c>
    </row>
    <row r="407" spans="1:21" s="16" customFormat="1" ht="240" x14ac:dyDescent="0.25">
      <c r="A407" s="135" t="s">
        <v>1953</v>
      </c>
      <c r="B407" s="135" t="str">
        <f>INDEX('Master List'!$A$3:$AW$1063,MATCH('Print List'!$A407,Statement_No,0),MATCH('Print List'!B$2,'Master List'!$A$2:$AW$2,0))</f>
        <v>RUNYON HOUSE VINEYARDS, LLC</v>
      </c>
      <c r="C407" s="135" t="str">
        <f>INDEX('Master List'!$A$3:$AW$1063,MATCH('Print List'!$A407,Statement_No,0),MATCH('Print List'!C$2,'Master List'!$A$2:$AW$2,0))</f>
        <v>Y</v>
      </c>
      <c r="D407" s="135">
        <f>INDEX('Master List'!$A$3:$AW$1063,MATCH('Print List'!$A407,Statement_No,0),MATCH('Print List'!D$2,'Master List'!$A$2:$AW$2,0))</f>
        <v>276.19985821740602</v>
      </c>
      <c r="E407" s="135">
        <f>INDEX('Master List'!$A$3:$AW$1063,MATCH('Print List'!$A407,Statement_No,0),MATCH('Print List'!E$2,'Master List'!$A$2:$AW$2,0))</f>
        <v>90</v>
      </c>
      <c r="F407" s="135" t="str">
        <f>INDEX('Master List'!$A$3:$AW$1063,MATCH('Print List'!$A407,Statement_No,0),MATCH('Print List'!F$2,'Master List'!$A$2:$AW$2,0))</f>
        <v>No</v>
      </c>
      <c r="G407" s="135" t="str">
        <f>INDEX('Master List'!$A$3:$AW$1063,MATCH('Print List'!$A407,Statement_No,0),MATCH('Print List'!G$2,'Master List'!$A$2:$AW$2,0))</f>
        <v>SACRAMENTO RIVER</v>
      </c>
      <c r="H407" s="135" t="str">
        <f>INDEX('Master List'!$A$3:$AW$1063,MATCH('Print List'!$A407,Statement_No,0),MATCH('Print List'!H$2,'Master List'!$A$2:$AW$2,0))</f>
        <v>Sacramento</v>
      </c>
      <c r="I407" s="135" t="str">
        <f>INDEX('Master List'!$A$3:$AW$1063,MATCH('Print List'!$A407,Statement_No,0),MATCH('Print List'!I$2,'Master List'!$A$2:$AW$2,0))</f>
        <v>N/A</v>
      </c>
      <c r="J407" s="135" t="str">
        <f>INDEX('Master List'!$A$3:$AW$1063,MATCH('Print List'!$A407,Statement_No,0),MATCH('Print List'!J$2,'Master List'!$A$2:$AW$2,0))</f>
        <v>Claim Type changed from Riparian to Pre-1914</v>
      </c>
      <c r="K407" s="135" t="str">
        <f>INDEX('Master List'!$A$3:$AW$1063,MATCH('Print List'!$A407,Statement_No,0),MATCH('Print List'!K$2,'Master List'!$A$2:$AW$2,0))</f>
        <v>Yes</v>
      </c>
      <c r="L407" s="135" t="str">
        <f>INDEX('Master List'!$A$3:$AW$1063,MATCH('Print List'!$A407,Statement_No,0),MATCH('Print List'!L$2,'Master List'!$A$2:$AW$2,0))</f>
        <v>N/A</v>
      </c>
      <c r="M407" s="135" t="str">
        <f>INDEX('Master List'!$A$3:$AW$1063,MATCH('Print List'!$A407,Statement_No,0),MATCH('Print List'!M$2,'Master List'!$A$2:$AW$2,0))</f>
        <v>P1</v>
      </c>
      <c r="N407" s="135" t="str">
        <f>INDEX('Master List'!$A$3:$AW$1063,MATCH('Print List'!$A407,Statement_No,0),MATCH('Print List'!N$2,'Master List'!$A$2:$AW$2,0))</f>
        <v>Claim Type changed from Riparian to Pre-1914</v>
      </c>
      <c r="O407" s="135" t="str">
        <f>INDEX('Master List'!$A$3:$AW$1063,MATCH('Print List'!$A407,Statement_No,0),MATCH('Print List'!O$2,'Master List'!$A$2:$AW$2,0))</f>
        <v>North Delta Water Agency</v>
      </c>
      <c r="P407" s="135" t="str">
        <f>INDEX('Master List'!$A$3:$AW$1063,MATCH('Print List'!$A407,Statement_No,0),MATCH('Print List'!P$2,'Master List'!$A$2:$AW$2,0))</f>
        <v>R4</v>
      </c>
      <c r="Q407" s="135" t="str">
        <f>INDEX('Master List'!$A$3:$AW$1063,MATCH('Print List'!$A407,Statement_No,0),MATCH('Print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7" s="135" t="str">
        <f>INDEX('Master List'!$A$3:$AW$1063,MATCH('Print List'!$A407,Statement_No,0),MATCH('Print List'!R$2,'Master List'!$A$2:$AW$2,0))</f>
        <v>P4</v>
      </c>
      <c r="S407" s="135" t="str">
        <f>INDEX('Master List'!$A$3:$AW$1063,MATCH('Print List'!$A407,Statement_No,0),MATCH('Print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7" s="135" t="str">
        <f>INDEX('Master List'!$A$3:$AW$1063,MATCH('Print List'!$A407,Statement_No,0),MATCH('Print List'!T$2,'Master List'!$A$2:$AW$2,0))</f>
        <v>R4</v>
      </c>
      <c r="U407" s="135" t="str">
        <f>INDEX('Master List'!$A$3:$AW$1063,MATCH('Print List'!$A407,Statement_No,0),MATCH('Print List'!U$2,'Master List'!$A$2:$AW$2,0))</f>
        <v>P4</v>
      </c>
    </row>
    <row r="408" spans="1:21" s="16" customFormat="1" ht="240" x14ac:dyDescent="0.25">
      <c r="A408" s="136" t="s">
        <v>1959</v>
      </c>
      <c r="B408" s="135" t="str">
        <f>INDEX('Master List'!$A$3:$AW$1063,MATCH('Print List'!$A408,Statement_No,0),MATCH('Print List'!B$2,'Master List'!$A$2:$AW$2,0))</f>
        <v>HILDER FAMILY PROPERTIES PTP</v>
      </c>
      <c r="C408" s="135" t="str">
        <f>INDEX('Master List'!$A$3:$AW$1063,MATCH('Print List'!$A408,Statement_No,0),MATCH('Print List'!C$2,'Master List'!$A$2:$AW$2,0))</f>
        <v>Y</v>
      </c>
      <c r="D408" s="135">
        <f>INDEX('Master List'!$A$3:$AW$1063,MATCH('Print List'!$A408,Statement_No,0),MATCH('Print List'!D$2,'Master List'!$A$2:$AW$2,0))</f>
        <v>1730.8833333333334</v>
      </c>
      <c r="E408" s="135">
        <f>INDEX('Master List'!$A$3:$AW$1063,MATCH('Print List'!$A408,Statement_No,0),MATCH('Print List'!E$2,'Master List'!$A$2:$AW$2,0))</f>
        <v>2844.24</v>
      </c>
      <c r="F408" s="135" t="str">
        <f>INDEX('Master List'!$A$3:$AW$1063,MATCH('Print List'!$A408,Statement_No,0),MATCH('Print List'!F$2,'Master List'!$A$2:$AW$2,0))</f>
        <v>Yes</v>
      </c>
      <c r="G408" s="135" t="str">
        <f>INDEX('Master List'!$A$3:$AW$1063,MATCH('Print List'!$A408,Statement_No,0),MATCH('Print List'!G$2,'Master List'!$A$2:$AW$2,0))</f>
        <v>Mokelumne River</v>
      </c>
      <c r="H408" s="135" t="str">
        <f>INDEX('Master List'!$A$3:$AW$1063,MATCH('Print List'!$A408,Statement_No,0),MATCH('Print List'!H$2,'Master List'!$A$2:$AW$2,0))</f>
        <v>San Joaquin</v>
      </c>
      <c r="I408" s="135" t="str">
        <f>INDEX('Master List'!$A$3:$AW$1063,MATCH('Print List'!$A408,Statement_No,0),MATCH('Print List'!I$2,'Master List'!$A$2:$AW$2,0))</f>
        <v>R3</v>
      </c>
      <c r="J408" s="135" t="str">
        <f>INDEX('Master List'!$A$3:$AW$1063,MATCH('Print List'!$A408,Statement_No,0),MATCH('Print List'!J$2,'Master List'!$A$2:$AW$2,0))</f>
        <v>POU/APNs lie on Riparian Patents</v>
      </c>
      <c r="K408" s="135" t="str">
        <f>INDEX('Master List'!$A$3:$AW$1063,MATCH('Print List'!$A408,Statement_No,0),MATCH('Print List'!K$2,'Master List'!$A$2:$AW$2,0))</f>
        <v>Yes</v>
      </c>
      <c r="L408" s="135" t="str">
        <f>INDEX('Master List'!$A$3:$AW$1063,MATCH('Print List'!$A408,Statement_No,0),MATCH('Print List'!L$2,'Master List'!$A$2:$AW$2,0))</f>
        <v>N/A</v>
      </c>
      <c r="M408" s="135" t="str">
        <f>INDEX('Master List'!$A$3:$AW$1063,MATCH('Print List'!$A408,Statement_No,0),MATCH('Print List'!M$2,'Master List'!$A$2:$AW$2,0))</f>
        <v>P1</v>
      </c>
      <c r="N408" s="135" t="str">
        <f>INDEX('Master List'!$A$3:$AW$1063,MATCH('Print List'!$A408,Statement_No,0),MATCH('Print List'!N$2,'Master List'!$A$2:$AW$2,0))</f>
        <v>No documentation given</v>
      </c>
      <c r="O408" s="135" t="str">
        <f>INDEX('Master List'!$A$3:$AW$1063,MATCH('Print List'!$A408,Statement_No,0),MATCH('Print List'!O$2,'Master List'!$A$2:$AW$2,0))</f>
        <v>North Delta Water Agency</v>
      </c>
      <c r="P408" s="135" t="str">
        <f>INDEX('Master List'!$A$3:$AW$1063,MATCH('Print List'!$A408,Statement_No,0),MATCH('Print List'!P$2,'Master List'!$A$2:$AW$2,0))</f>
        <v>R4</v>
      </c>
      <c r="Q408" s="135" t="str">
        <f>INDEX('Master List'!$A$3:$AW$1063,MATCH('Print List'!$A408,Statement_No,0),MATCH('Print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08" s="135" t="str">
        <f>INDEX('Master List'!$A$3:$AW$1063,MATCH('Print List'!$A408,Statement_No,0),MATCH('Print List'!R$2,'Master List'!$A$2:$AW$2,0))</f>
        <v>P4</v>
      </c>
      <c r="S408" s="135" t="str">
        <f>INDEX('Master List'!$A$3:$AW$1063,MATCH('Print List'!$A408,Statement_No,0),MATCH('Print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08" s="135" t="str">
        <f>INDEX('Master List'!$A$3:$AW$1063,MATCH('Print List'!$A408,Statement_No,0),MATCH('Print List'!T$2,'Master List'!$A$2:$AW$2,0))</f>
        <v>R4</v>
      </c>
      <c r="U408" s="135" t="str">
        <f>INDEX('Master List'!$A$3:$AW$1063,MATCH('Print List'!$A408,Statement_No,0),MATCH('Print List'!U$2,'Master List'!$A$2:$AW$2,0))</f>
        <v>P4</v>
      </c>
    </row>
    <row r="409" spans="1:21" s="16" customFormat="1" ht="45" x14ac:dyDescent="0.25">
      <c r="A409" s="135" t="s">
        <v>1964</v>
      </c>
      <c r="B409" s="135" t="str">
        <f>INDEX('Master List'!$A$3:$AW$1063,MATCH('Print List'!$A409,Statement_No,0),MATCH('Print List'!B$2,'Master List'!$A$2:$AW$2,0))</f>
        <v>CELESTINO &amp; ESMERALDA PERDIGAO TRUST</v>
      </c>
      <c r="C409" s="135" t="str">
        <f>INDEX('Master List'!$A$3:$AW$1063,MATCH('Print List'!$A409,Statement_No,0),MATCH('Print List'!C$2,'Master List'!$A$2:$AW$2,0))</f>
        <v>Y</v>
      </c>
      <c r="D409" s="135">
        <f>INDEX('Master List'!$A$3:$AW$1063,MATCH('Print List'!$A409,Statement_No,0),MATCH('Print List'!D$2,'Master List'!$A$2:$AW$2,0))</f>
        <v>341.65333333333331</v>
      </c>
      <c r="E409" s="135">
        <f>INDEX('Master List'!$A$3:$AW$1063,MATCH('Print List'!$A409,Statement_No,0),MATCH('Print List'!E$2,'Master List'!$A$2:$AW$2,0))</f>
        <v>305.72000000000003</v>
      </c>
      <c r="F409" s="135" t="str">
        <f>INDEX('Master List'!$A$3:$AW$1063,MATCH('Print List'!$A409,Statement_No,0),MATCH('Print List'!F$2,'Master List'!$A$2:$AW$2,0))</f>
        <v>Yes</v>
      </c>
      <c r="G409" s="135" t="str">
        <f>INDEX('Master List'!$A$3:$AW$1063,MATCH('Print List'!$A409,Statement_No,0),MATCH('Print List'!G$2,'Master List'!$A$2:$AW$2,0))</f>
        <v>WHITE SLOUGH</v>
      </c>
      <c r="H409" s="135" t="str">
        <f>INDEX('Master List'!$A$3:$AW$1063,MATCH('Print List'!$A409,Statement_No,0),MATCH('Print List'!H$2,'Master List'!$A$2:$AW$2,0))</f>
        <v>San Joaquin</v>
      </c>
      <c r="I409" s="135" t="str">
        <f>INDEX('Master List'!$A$3:$AW$1063,MATCH('Print List'!$A409,Statement_No,0),MATCH('Print List'!I$2,'Master List'!$A$2:$AW$2,0))</f>
        <v>R1</v>
      </c>
      <c r="J409" s="135" t="str">
        <f>INDEX('Master List'!$A$3:$AW$1063,MATCH('Print List'!$A409,Statement_No,0),MATCH('Print List'!J$2,'Master List'!$A$2:$AW$2,0))</f>
        <v>Agree with Original Review. 
POU is severed from the POD. POU is on riparian patent 1363 and non-riparian patent 1343.</v>
      </c>
      <c r="K409" s="135" t="str">
        <f>INDEX('Master List'!$A$3:$AW$1063,MATCH('Print List'!$A409,Statement_No,0),MATCH('Print List'!K$2,'Master List'!$A$2:$AW$2,0))</f>
        <v>Yes</v>
      </c>
      <c r="L409" s="135" t="str">
        <f>INDEX('Master List'!$A$3:$AW$1063,MATCH('Print List'!$A409,Statement_No,0),MATCH('Print List'!L$2,'Master List'!$A$2:$AW$2,0))</f>
        <v>N/A</v>
      </c>
      <c r="M409" s="135" t="str">
        <f>INDEX('Master List'!$A$3:$AW$1063,MATCH('Print List'!$A409,Statement_No,0),MATCH('Print List'!M$2,'Master List'!$A$2:$AW$2,0))</f>
        <v>P1</v>
      </c>
      <c r="N409" s="135" t="str">
        <f>INDEX('Master List'!$A$3:$AW$1063,MATCH('Print List'!$A409,Statement_No,0),MATCH('Print List'!N$2,'Master List'!$A$2:$AW$2,0))</f>
        <v>More information needed</v>
      </c>
      <c r="O409" s="135">
        <f>INDEX('Master List'!$A$3:$AW$1063,MATCH('Print List'!$A409,Statement_No,0),MATCH('Print List'!O$2,'Master List'!$A$2:$AW$2,0))</f>
        <v>0</v>
      </c>
      <c r="P409" s="135">
        <f>INDEX('Master List'!$A$3:$AW$1063,MATCH('Print List'!$A409,Statement_No,0),MATCH('Print List'!P$2,'Master List'!$A$2:$AW$2,0))</f>
        <v>0</v>
      </c>
      <c r="Q409" s="135">
        <f>INDEX('Master List'!$A$3:$AW$1063,MATCH('Print List'!$A409,Statement_No,0),MATCH('Print List'!Q$2,'Master List'!$A$2:$AW$2,0))</f>
        <v>0</v>
      </c>
      <c r="R409" s="135">
        <f>INDEX('Master List'!$A$3:$AW$1063,MATCH('Print List'!$A409,Statement_No,0),MATCH('Print List'!R$2,'Master List'!$A$2:$AW$2,0))</f>
        <v>0</v>
      </c>
      <c r="S409" s="135">
        <f>INDEX('Master List'!$A$3:$AW$1063,MATCH('Print List'!$A409,Statement_No,0),MATCH('Print List'!S$2,'Master List'!$A$2:$AW$2,0))</f>
        <v>0</v>
      </c>
      <c r="T409" s="135" t="str">
        <f>INDEX('Master List'!$A$3:$AW$1063,MATCH('Print List'!$A409,Statement_No,0),MATCH('Print List'!T$2,'Master List'!$A$2:$AW$2,0))</f>
        <v>R1</v>
      </c>
      <c r="U409" s="135" t="str">
        <f>INDEX('Master List'!$A$3:$AW$1063,MATCH('Print List'!$A409,Statement_No,0),MATCH('Print List'!U$2,'Master List'!$A$2:$AW$2,0))</f>
        <v>P1</v>
      </c>
    </row>
    <row r="410" spans="1:21" s="16" customFormat="1" x14ac:dyDescent="0.25">
      <c r="A410" s="136" t="s">
        <v>1970</v>
      </c>
      <c r="B410" s="135" t="str">
        <f>INDEX('Master List'!$A$3:$AW$1063,MATCH('Print List'!$A410,Statement_No,0),MATCH('Print List'!B$2,'Master List'!$A$2:$AW$2,0))</f>
        <v>NANCY J RIPKEN</v>
      </c>
      <c r="C410" s="135" t="str">
        <f>INDEX('Master List'!$A$3:$AW$1063,MATCH('Print List'!$A410,Statement_No,0),MATCH('Print List'!C$2,'Master List'!$A$2:$AW$2,0))</f>
        <v>Y</v>
      </c>
      <c r="D410" s="135">
        <f>INDEX('Master List'!$A$3:$AW$1063,MATCH('Print List'!$A410,Statement_No,0),MATCH('Print List'!D$2,'Master List'!$A$2:$AW$2,0))</f>
        <v>273.30333333333334</v>
      </c>
      <c r="E410" s="135">
        <f>INDEX('Master List'!$A$3:$AW$1063,MATCH('Print List'!$A410,Statement_No,0),MATCH('Print List'!E$2,'Master List'!$A$2:$AW$2,0))</f>
        <v>30</v>
      </c>
      <c r="F410" s="135" t="str">
        <f>INDEX('Master List'!$A$3:$AW$1063,MATCH('Print List'!$A410,Statement_No,0),MATCH('Print List'!F$2,'Master List'!$A$2:$AW$2,0))</f>
        <v>Yes</v>
      </c>
      <c r="G410" s="135" t="str">
        <f>INDEX('Master List'!$A$3:$AW$1063,MATCH('Print List'!$A410,Statement_No,0),MATCH('Print List'!G$2,'Master List'!$A$2:$AW$2,0))</f>
        <v>WHITE SLOUGH</v>
      </c>
      <c r="H410" s="135" t="str">
        <f>INDEX('Master List'!$A$3:$AW$1063,MATCH('Print List'!$A410,Statement_No,0),MATCH('Print List'!H$2,'Master List'!$A$2:$AW$2,0))</f>
        <v>San Joaquin</v>
      </c>
      <c r="I410" s="135" t="str">
        <f>INDEX('Master List'!$A$3:$AW$1063,MATCH('Print List'!$A410,Statement_No,0),MATCH('Print List'!I$2,'Master List'!$A$2:$AW$2,0))</f>
        <v>R3</v>
      </c>
      <c r="J410" s="135" t="str">
        <f>INDEX('Master List'!$A$3:$AW$1063,MATCH('Print List'!$A410,Statement_No,0),MATCH('Print List'!J$2,'Master List'!$A$2:$AW$2,0))</f>
        <v>POU is on a Riparian Patent. Refer to initial comments.</v>
      </c>
      <c r="K410" s="135" t="str">
        <f>INDEX('Master List'!$A$3:$AW$1063,MATCH('Print List'!$A410,Statement_No,0),MATCH('Print List'!K$2,'Master List'!$A$2:$AW$2,0))</f>
        <v>Yes</v>
      </c>
      <c r="L410" s="135" t="str">
        <f>INDEX('Master List'!$A$3:$AW$1063,MATCH('Print List'!$A410,Statement_No,0),MATCH('Print List'!L$2,'Master List'!$A$2:$AW$2,0))</f>
        <v>N/A</v>
      </c>
      <c r="M410" s="135" t="str">
        <f>INDEX('Master List'!$A$3:$AW$1063,MATCH('Print List'!$A410,Statement_No,0),MATCH('Print List'!M$2,'Master List'!$A$2:$AW$2,0))</f>
        <v>P1</v>
      </c>
      <c r="N410" s="135" t="str">
        <f>INDEX('Master List'!$A$3:$AW$1063,MATCH('Print List'!$A410,Statement_No,0),MATCH('Print List'!N$2,'Master List'!$A$2:$AW$2,0))</f>
        <v>Documentation is needed.</v>
      </c>
      <c r="O410" s="135">
        <f>INDEX('Master List'!$A$3:$AW$1063,MATCH('Print List'!$A410,Statement_No,0),MATCH('Print List'!O$2,'Master List'!$A$2:$AW$2,0))</f>
        <v>0</v>
      </c>
      <c r="P410" s="135">
        <f>INDEX('Master List'!$A$3:$AW$1063,MATCH('Print List'!$A410,Statement_No,0),MATCH('Print List'!P$2,'Master List'!$A$2:$AW$2,0))</f>
        <v>0</v>
      </c>
      <c r="Q410" s="135">
        <f>INDEX('Master List'!$A$3:$AW$1063,MATCH('Print List'!$A410,Statement_No,0),MATCH('Print List'!Q$2,'Master List'!$A$2:$AW$2,0))</f>
        <v>0</v>
      </c>
      <c r="R410" s="135">
        <f>INDEX('Master List'!$A$3:$AW$1063,MATCH('Print List'!$A410,Statement_No,0),MATCH('Print List'!R$2,'Master List'!$A$2:$AW$2,0))</f>
        <v>0</v>
      </c>
      <c r="S410" s="135">
        <f>INDEX('Master List'!$A$3:$AW$1063,MATCH('Print List'!$A410,Statement_No,0),MATCH('Print List'!S$2,'Master List'!$A$2:$AW$2,0))</f>
        <v>0</v>
      </c>
      <c r="T410" s="135" t="str">
        <f>INDEX('Master List'!$A$3:$AW$1063,MATCH('Print List'!$A410,Statement_No,0),MATCH('Print List'!T$2,'Master List'!$A$2:$AW$2,0))</f>
        <v>R3</v>
      </c>
      <c r="U410" s="135" t="str">
        <f>INDEX('Master List'!$A$3:$AW$1063,MATCH('Print List'!$A410,Statement_No,0),MATCH('Print List'!U$2,'Master List'!$A$2:$AW$2,0))</f>
        <v>P1</v>
      </c>
    </row>
    <row r="411" spans="1:21" s="16" customFormat="1" ht="30" x14ac:dyDescent="0.25">
      <c r="A411" s="135" t="s">
        <v>1973</v>
      </c>
      <c r="B411" s="135" t="str">
        <f>INDEX('Master List'!$A$3:$AW$1063,MATCH('Print List'!$A411,Statement_No,0),MATCH('Print List'!B$2,'Master List'!$A$2:$AW$2,0))</f>
        <v>ANTONIO BISCAIA</v>
      </c>
      <c r="C411" s="135" t="str">
        <f>INDEX('Master List'!$A$3:$AW$1063,MATCH('Print List'!$A411,Statement_No,0),MATCH('Print List'!C$2,'Master List'!$A$2:$AW$2,0))</f>
        <v>Y</v>
      </c>
      <c r="D411" s="135">
        <f>INDEX('Master List'!$A$3:$AW$1063,MATCH('Print List'!$A411,Statement_No,0),MATCH('Print List'!D$2,'Master List'!$A$2:$AW$2,0))</f>
        <v>351.79333333333329</v>
      </c>
      <c r="E411" s="135">
        <f>INDEX('Master List'!$A$3:$AW$1063,MATCH('Print List'!$A411,Statement_No,0),MATCH('Print List'!E$2,'Master List'!$A$2:$AW$2,0))</f>
        <v>314.64</v>
      </c>
      <c r="F411" s="135" t="str">
        <f>INDEX('Master List'!$A$3:$AW$1063,MATCH('Print List'!$A411,Statement_No,0),MATCH('Print List'!F$2,'Master List'!$A$2:$AW$2,0))</f>
        <v>Yes</v>
      </c>
      <c r="G411" s="135" t="str">
        <f>INDEX('Master List'!$A$3:$AW$1063,MATCH('Print List'!$A411,Statement_No,0),MATCH('Print List'!G$2,'Master List'!$A$2:$AW$2,0))</f>
        <v>WHITE SLOUGH</v>
      </c>
      <c r="H411" s="135" t="str">
        <f>INDEX('Master List'!$A$3:$AW$1063,MATCH('Print List'!$A411,Statement_No,0),MATCH('Print List'!H$2,'Master List'!$A$2:$AW$2,0))</f>
        <v>San Joaquin</v>
      </c>
      <c r="I411" s="135" t="str">
        <f>INDEX('Master List'!$A$3:$AW$1063,MATCH('Print List'!$A411,Statement_No,0),MATCH('Print List'!I$2,'Master List'!$A$2:$AW$2,0))</f>
        <v>R1</v>
      </c>
      <c r="J411" s="135" t="str">
        <f>INDEX('Master List'!$A$3:$AW$1063,MATCH('Print List'!$A411,Statement_No,0),MATCH('Print List'!J$2,'Master List'!$A$2:$AW$2,0))</f>
        <v>POU is separated from water source and overlies non-riparian patents. Storage of water was reported in 2013.</v>
      </c>
      <c r="K411" s="135" t="str">
        <f>INDEX('Master List'!$A$3:$AW$1063,MATCH('Print List'!$A411,Statement_No,0),MATCH('Print List'!K$2,'Master List'!$A$2:$AW$2,0))</f>
        <v>Yes</v>
      </c>
      <c r="L411" s="135" t="str">
        <f>INDEX('Master List'!$A$3:$AW$1063,MATCH('Print List'!$A411,Statement_No,0),MATCH('Print List'!L$2,'Master List'!$A$2:$AW$2,0))</f>
        <v>N/A</v>
      </c>
      <c r="M411" s="135" t="str">
        <f>INDEX('Master List'!$A$3:$AW$1063,MATCH('Print List'!$A411,Statement_No,0),MATCH('Print List'!M$2,'Master List'!$A$2:$AW$2,0))</f>
        <v>P1</v>
      </c>
      <c r="N411" s="135" t="str">
        <f>INDEX('Master List'!$A$3:$AW$1063,MATCH('Print List'!$A411,Statement_No,0),MATCH('Print List'!N$2,'Master List'!$A$2:$AW$2,0))</f>
        <v>No supporting document for Pre-1914 right was submitted. Need more info.</v>
      </c>
      <c r="O411" s="135">
        <f>INDEX('Master List'!$A$3:$AW$1063,MATCH('Print List'!$A411,Statement_No,0),MATCH('Print List'!O$2,'Master List'!$A$2:$AW$2,0))</f>
        <v>0</v>
      </c>
      <c r="P411" s="135">
        <f>INDEX('Master List'!$A$3:$AW$1063,MATCH('Print List'!$A411,Statement_No,0),MATCH('Print List'!P$2,'Master List'!$A$2:$AW$2,0))</f>
        <v>0</v>
      </c>
      <c r="Q411" s="135">
        <f>INDEX('Master List'!$A$3:$AW$1063,MATCH('Print List'!$A411,Statement_No,0),MATCH('Print List'!Q$2,'Master List'!$A$2:$AW$2,0))</f>
        <v>0</v>
      </c>
      <c r="R411" s="135">
        <f>INDEX('Master List'!$A$3:$AW$1063,MATCH('Print List'!$A411,Statement_No,0),MATCH('Print List'!R$2,'Master List'!$A$2:$AW$2,0))</f>
        <v>0</v>
      </c>
      <c r="S411" s="135">
        <f>INDEX('Master List'!$A$3:$AW$1063,MATCH('Print List'!$A411,Statement_No,0),MATCH('Print List'!S$2,'Master List'!$A$2:$AW$2,0))</f>
        <v>0</v>
      </c>
      <c r="T411" s="135" t="str">
        <f>INDEX('Master List'!$A$3:$AW$1063,MATCH('Print List'!$A411,Statement_No,0),MATCH('Print List'!T$2,'Master List'!$A$2:$AW$2,0))</f>
        <v>R1</v>
      </c>
      <c r="U411" s="135" t="str">
        <f>INDEX('Master List'!$A$3:$AW$1063,MATCH('Print List'!$A411,Statement_No,0),MATCH('Print List'!U$2,'Master List'!$A$2:$AW$2,0))</f>
        <v>P1</v>
      </c>
    </row>
    <row r="412" spans="1:21" s="16" customFormat="1" ht="30" x14ac:dyDescent="0.25">
      <c r="A412" s="136" t="s">
        <v>1977</v>
      </c>
      <c r="B412" s="135" t="str">
        <f>INDEX('Master List'!$A$3:$AW$1063,MATCH('Print List'!$A412,Statement_No,0),MATCH('Print List'!B$2,'Master List'!$A$2:$AW$2,0))</f>
        <v>ANTONIO BISCAIA</v>
      </c>
      <c r="C412" s="135" t="str">
        <f>INDEX('Master List'!$A$3:$AW$1063,MATCH('Print List'!$A412,Statement_No,0),MATCH('Print List'!C$2,'Master List'!$A$2:$AW$2,0))</f>
        <v>Y</v>
      </c>
      <c r="D412" s="135">
        <f>INDEX('Master List'!$A$3:$AW$1063,MATCH('Print List'!$A412,Statement_No,0),MATCH('Print List'!D$2,'Master List'!$A$2:$AW$2,0))</f>
        <v>273.99333333333334</v>
      </c>
      <c r="E412" s="135">
        <f>INDEX('Master List'!$A$3:$AW$1063,MATCH('Print List'!$A412,Statement_No,0),MATCH('Print List'!E$2,'Master List'!$A$2:$AW$2,0))</f>
        <v>245.55</v>
      </c>
      <c r="F412" s="135" t="str">
        <f>INDEX('Master List'!$A$3:$AW$1063,MATCH('Print List'!$A412,Statement_No,0),MATCH('Print List'!F$2,'Master List'!$A$2:$AW$2,0))</f>
        <v>Yes</v>
      </c>
      <c r="G412" s="135" t="str">
        <f>INDEX('Master List'!$A$3:$AW$1063,MATCH('Print List'!$A412,Statement_No,0),MATCH('Print List'!G$2,'Master List'!$A$2:$AW$2,0))</f>
        <v>WHITE SLOUGH</v>
      </c>
      <c r="H412" s="135" t="str">
        <f>INDEX('Master List'!$A$3:$AW$1063,MATCH('Print List'!$A412,Statement_No,0),MATCH('Print List'!H$2,'Master List'!$A$2:$AW$2,0))</f>
        <v>San Joaquin</v>
      </c>
      <c r="I412" s="135" t="str">
        <f>INDEX('Master List'!$A$3:$AW$1063,MATCH('Print List'!$A412,Statement_No,0),MATCH('Print List'!I$2,'Master List'!$A$2:$AW$2,0))</f>
        <v>R1</v>
      </c>
      <c r="J412" s="135" t="str">
        <f>INDEX('Master List'!$A$3:$AW$1063,MATCH('Print List'!$A412,Statement_No,0),MATCH('Print List'!J$2,'Master List'!$A$2:$AW$2,0))</f>
        <v>POU is separated from water source and overlies non-riparian patent. Storage of water was reported in 2013.</v>
      </c>
      <c r="K412" s="135" t="str">
        <f>INDEX('Master List'!$A$3:$AW$1063,MATCH('Print List'!$A412,Statement_No,0),MATCH('Print List'!K$2,'Master List'!$A$2:$AW$2,0))</f>
        <v>Yes</v>
      </c>
      <c r="L412" s="135" t="str">
        <f>INDEX('Master List'!$A$3:$AW$1063,MATCH('Print List'!$A412,Statement_No,0),MATCH('Print List'!L$2,'Master List'!$A$2:$AW$2,0))</f>
        <v>N/A</v>
      </c>
      <c r="M412" s="135" t="str">
        <f>INDEX('Master List'!$A$3:$AW$1063,MATCH('Print List'!$A412,Statement_No,0),MATCH('Print List'!M$2,'Master List'!$A$2:$AW$2,0))</f>
        <v>P1</v>
      </c>
      <c r="N412" s="135" t="str">
        <f>INDEX('Master List'!$A$3:$AW$1063,MATCH('Print List'!$A412,Statement_No,0),MATCH('Print List'!N$2,'Master List'!$A$2:$AW$2,0))</f>
        <v>No supporting document for Pre-1914 right was submitted. Need more info.</v>
      </c>
      <c r="O412" s="135">
        <f>INDEX('Master List'!$A$3:$AW$1063,MATCH('Print List'!$A412,Statement_No,0),MATCH('Print List'!O$2,'Master List'!$A$2:$AW$2,0))</f>
        <v>0</v>
      </c>
      <c r="P412" s="135">
        <f>INDEX('Master List'!$A$3:$AW$1063,MATCH('Print List'!$A412,Statement_No,0),MATCH('Print List'!P$2,'Master List'!$A$2:$AW$2,0))</f>
        <v>0</v>
      </c>
      <c r="Q412" s="135">
        <f>INDEX('Master List'!$A$3:$AW$1063,MATCH('Print List'!$A412,Statement_No,0),MATCH('Print List'!Q$2,'Master List'!$A$2:$AW$2,0))</f>
        <v>0</v>
      </c>
      <c r="R412" s="135">
        <f>INDEX('Master List'!$A$3:$AW$1063,MATCH('Print List'!$A412,Statement_No,0),MATCH('Print List'!R$2,'Master List'!$A$2:$AW$2,0))</f>
        <v>0</v>
      </c>
      <c r="S412" s="135">
        <f>INDEX('Master List'!$A$3:$AW$1063,MATCH('Print List'!$A412,Statement_No,0),MATCH('Print List'!S$2,'Master List'!$A$2:$AW$2,0))</f>
        <v>0</v>
      </c>
      <c r="T412" s="135" t="str">
        <f>INDEX('Master List'!$A$3:$AW$1063,MATCH('Print List'!$A412,Statement_No,0),MATCH('Print List'!T$2,'Master List'!$A$2:$AW$2,0))</f>
        <v>R1</v>
      </c>
      <c r="U412" s="135" t="str">
        <f>INDEX('Master List'!$A$3:$AW$1063,MATCH('Print List'!$A412,Statement_No,0),MATCH('Print List'!U$2,'Master List'!$A$2:$AW$2,0))</f>
        <v>P1</v>
      </c>
    </row>
    <row r="413" spans="1:21" s="16" customFormat="1" ht="30" x14ac:dyDescent="0.25">
      <c r="A413" s="135" t="s">
        <v>1981</v>
      </c>
      <c r="B413" s="135" t="str">
        <f>INDEX('Master List'!$A$3:$AW$1063,MATCH('Print List'!$A413,Statement_No,0),MATCH('Print List'!B$2,'Master List'!$A$2:$AW$2,0))</f>
        <v>ANTONIO BISCAIA</v>
      </c>
      <c r="C413" s="135" t="str">
        <f>INDEX('Master List'!$A$3:$AW$1063,MATCH('Print List'!$A413,Statement_No,0),MATCH('Print List'!C$2,'Master List'!$A$2:$AW$2,0))</f>
        <v>Y</v>
      </c>
      <c r="D413" s="135">
        <f>INDEX('Master List'!$A$3:$AW$1063,MATCH('Print List'!$A413,Statement_No,0),MATCH('Print List'!D$2,'Master List'!$A$2:$AW$2,0))</f>
        <v>676.52857142857135</v>
      </c>
      <c r="E413" s="135">
        <f>INDEX('Master List'!$A$3:$AW$1063,MATCH('Print List'!$A413,Statement_No,0),MATCH('Print List'!E$2,'Master List'!$A$2:$AW$2,0))</f>
        <v>838.63</v>
      </c>
      <c r="F413" s="135" t="str">
        <f>INDEX('Master List'!$A$3:$AW$1063,MATCH('Print List'!$A413,Statement_No,0),MATCH('Print List'!F$2,'Master List'!$A$2:$AW$2,0))</f>
        <v>Yes</v>
      </c>
      <c r="G413" s="135" t="str">
        <f>INDEX('Master List'!$A$3:$AW$1063,MATCH('Print List'!$A413,Statement_No,0),MATCH('Print List'!G$2,'Master List'!$A$2:$AW$2,0))</f>
        <v>WHITE SLOUGH</v>
      </c>
      <c r="H413" s="135" t="str">
        <f>INDEX('Master List'!$A$3:$AW$1063,MATCH('Print List'!$A413,Statement_No,0),MATCH('Print List'!H$2,'Master List'!$A$2:$AW$2,0))</f>
        <v>San Joaquin</v>
      </c>
      <c r="I413" s="135" t="str">
        <f>INDEX('Master List'!$A$3:$AW$1063,MATCH('Print List'!$A413,Statement_No,0),MATCH('Print List'!I$2,'Master List'!$A$2:$AW$2,0))</f>
        <v>R1</v>
      </c>
      <c r="J413" s="135" t="str">
        <f>INDEX('Master List'!$A$3:$AW$1063,MATCH('Print List'!$A413,Statement_No,0),MATCH('Print List'!J$2,'Master List'!$A$2:$AW$2,0))</f>
        <v>Portion of the POU overlies non-riparian patents.</v>
      </c>
      <c r="K413" s="135" t="str">
        <f>INDEX('Master List'!$A$3:$AW$1063,MATCH('Print List'!$A413,Statement_No,0),MATCH('Print List'!K$2,'Master List'!$A$2:$AW$2,0))</f>
        <v>Yes</v>
      </c>
      <c r="L413" s="135" t="str">
        <f>INDEX('Master List'!$A$3:$AW$1063,MATCH('Print List'!$A413,Statement_No,0),MATCH('Print List'!L$2,'Master List'!$A$2:$AW$2,0))</f>
        <v>N/A</v>
      </c>
      <c r="M413" s="135" t="str">
        <f>INDEX('Master List'!$A$3:$AW$1063,MATCH('Print List'!$A413,Statement_No,0),MATCH('Print List'!M$2,'Master List'!$A$2:$AW$2,0))</f>
        <v>P1</v>
      </c>
      <c r="N413" s="135" t="str">
        <f>INDEX('Master List'!$A$3:$AW$1063,MATCH('Print List'!$A413,Statement_No,0),MATCH('Print List'!N$2,'Master List'!$A$2:$AW$2,0))</f>
        <v>No supporting document for Pre-1914 right was submitted. Need more info.</v>
      </c>
      <c r="O413" s="135">
        <f>INDEX('Master List'!$A$3:$AW$1063,MATCH('Print List'!$A413,Statement_No,0),MATCH('Print List'!O$2,'Master List'!$A$2:$AW$2,0))</f>
        <v>0</v>
      </c>
      <c r="P413" s="135">
        <f>INDEX('Master List'!$A$3:$AW$1063,MATCH('Print List'!$A413,Statement_No,0),MATCH('Print List'!P$2,'Master List'!$A$2:$AW$2,0))</f>
        <v>0</v>
      </c>
      <c r="Q413" s="135">
        <f>INDEX('Master List'!$A$3:$AW$1063,MATCH('Print List'!$A413,Statement_No,0),MATCH('Print List'!Q$2,'Master List'!$A$2:$AW$2,0))</f>
        <v>0</v>
      </c>
      <c r="R413" s="135">
        <f>INDEX('Master List'!$A$3:$AW$1063,MATCH('Print List'!$A413,Statement_No,0),MATCH('Print List'!R$2,'Master List'!$A$2:$AW$2,0))</f>
        <v>0</v>
      </c>
      <c r="S413" s="135">
        <f>INDEX('Master List'!$A$3:$AW$1063,MATCH('Print List'!$A413,Statement_No,0),MATCH('Print List'!S$2,'Master List'!$A$2:$AW$2,0))</f>
        <v>0</v>
      </c>
      <c r="T413" s="135" t="str">
        <f>INDEX('Master List'!$A$3:$AW$1063,MATCH('Print List'!$A413,Statement_No,0),MATCH('Print List'!T$2,'Master List'!$A$2:$AW$2,0))</f>
        <v>R1</v>
      </c>
      <c r="U413" s="135" t="str">
        <f>INDEX('Master List'!$A$3:$AW$1063,MATCH('Print List'!$A413,Statement_No,0),MATCH('Print List'!U$2,'Master List'!$A$2:$AW$2,0))</f>
        <v>P1</v>
      </c>
    </row>
    <row r="414" spans="1:21" s="16" customFormat="1" x14ac:dyDescent="0.25">
      <c r="A414" s="136" t="s">
        <v>1984</v>
      </c>
      <c r="B414" s="135" t="str">
        <f>INDEX('Master List'!$A$3:$AW$1063,MATCH('Print List'!$A414,Statement_No,0),MATCH('Print List'!B$2,'Master List'!$A$2:$AW$2,0))</f>
        <v>NANCY J RIPKEN</v>
      </c>
      <c r="C414" s="135" t="str">
        <f>INDEX('Master List'!$A$3:$AW$1063,MATCH('Print List'!$A414,Statement_No,0),MATCH('Print List'!C$2,'Master List'!$A$2:$AW$2,0))</f>
        <v>Y</v>
      </c>
      <c r="D414" s="135">
        <f>INDEX('Master List'!$A$3:$AW$1063,MATCH('Print List'!$A414,Statement_No,0),MATCH('Print List'!D$2,'Master List'!$A$2:$AW$2,0))</f>
        <v>272.89666666666665</v>
      </c>
      <c r="E414" s="135">
        <f>INDEX('Master List'!$A$3:$AW$1063,MATCH('Print List'!$A414,Statement_No,0),MATCH('Print List'!E$2,'Master List'!$A$2:$AW$2,0))</f>
        <v>34</v>
      </c>
      <c r="F414" s="135" t="str">
        <f>INDEX('Master List'!$A$3:$AW$1063,MATCH('Print List'!$A414,Statement_No,0),MATCH('Print List'!F$2,'Master List'!$A$2:$AW$2,0))</f>
        <v>Yes</v>
      </c>
      <c r="G414" s="135" t="str">
        <f>INDEX('Master List'!$A$3:$AW$1063,MATCH('Print List'!$A414,Statement_No,0),MATCH('Print List'!G$2,'Master List'!$A$2:$AW$2,0))</f>
        <v>WHITE SLOUGH</v>
      </c>
      <c r="H414" s="135" t="str">
        <f>INDEX('Master List'!$A$3:$AW$1063,MATCH('Print List'!$A414,Statement_No,0),MATCH('Print List'!H$2,'Master List'!$A$2:$AW$2,0))</f>
        <v>San Joaquin</v>
      </c>
      <c r="I414" s="135" t="str">
        <f>INDEX('Master List'!$A$3:$AW$1063,MATCH('Print List'!$A414,Statement_No,0),MATCH('Print List'!I$2,'Master List'!$A$2:$AW$2,0))</f>
        <v>R3</v>
      </c>
      <c r="J414" s="135" t="str">
        <f>INDEX('Master List'!$A$3:$AW$1063,MATCH('Print List'!$A414,Statement_No,0),MATCH('Print List'!J$2,'Master List'!$A$2:$AW$2,0))</f>
        <v>POU on patents that touch White Slough</v>
      </c>
      <c r="K414" s="135" t="str">
        <f>INDEX('Master List'!$A$3:$AW$1063,MATCH('Print List'!$A414,Statement_No,0),MATCH('Print List'!K$2,'Master List'!$A$2:$AW$2,0))</f>
        <v>Yes</v>
      </c>
      <c r="L414" s="135" t="str">
        <f>INDEX('Master List'!$A$3:$AW$1063,MATCH('Print List'!$A414,Statement_No,0),MATCH('Print List'!L$2,'Master List'!$A$2:$AW$2,0))</f>
        <v>N/A</v>
      </c>
      <c r="M414" s="135" t="str">
        <f>INDEX('Master List'!$A$3:$AW$1063,MATCH('Print List'!$A414,Statement_No,0),MATCH('Print List'!M$2,'Master List'!$A$2:$AW$2,0))</f>
        <v>P1</v>
      </c>
      <c r="N414" s="135" t="str">
        <f>INDEX('Master List'!$A$3:$AW$1063,MATCH('Print List'!$A414,Statement_No,0),MATCH('Print List'!N$2,'Master List'!$A$2:$AW$2,0))</f>
        <v>Documentation is needed.</v>
      </c>
      <c r="O414" s="135">
        <f>INDEX('Master List'!$A$3:$AW$1063,MATCH('Print List'!$A414,Statement_No,0),MATCH('Print List'!O$2,'Master List'!$A$2:$AW$2,0))</f>
        <v>0</v>
      </c>
      <c r="P414" s="135">
        <f>INDEX('Master List'!$A$3:$AW$1063,MATCH('Print List'!$A414,Statement_No,0),MATCH('Print List'!P$2,'Master List'!$A$2:$AW$2,0))</f>
        <v>0</v>
      </c>
      <c r="Q414" s="135">
        <f>INDEX('Master List'!$A$3:$AW$1063,MATCH('Print List'!$A414,Statement_No,0),MATCH('Print List'!Q$2,'Master List'!$A$2:$AW$2,0))</f>
        <v>0</v>
      </c>
      <c r="R414" s="135">
        <f>INDEX('Master List'!$A$3:$AW$1063,MATCH('Print List'!$A414,Statement_No,0),MATCH('Print List'!R$2,'Master List'!$A$2:$AW$2,0))</f>
        <v>0</v>
      </c>
      <c r="S414" s="135">
        <f>INDEX('Master List'!$A$3:$AW$1063,MATCH('Print List'!$A414,Statement_No,0),MATCH('Print List'!S$2,'Master List'!$A$2:$AW$2,0))</f>
        <v>0</v>
      </c>
      <c r="T414" s="135" t="str">
        <f>INDEX('Master List'!$A$3:$AW$1063,MATCH('Print List'!$A414,Statement_No,0),MATCH('Print List'!T$2,'Master List'!$A$2:$AW$2,0))</f>
        <v>R3</v>
      </c>
      <c r="U414" s="135" t="str">
        <f>INDEX('Master List'!$A$3:$AW$1063,MATCH('Print List'!$A414,Statement_No,0),MATCH('Print List'!U$2,'Master List'!$A$2:$AW$2,0))</f>
        <v>P1</v>
      </c>
    </row>
    <row r="415" spans="1:21" s="16" customFormat="1" ht="75" x14ac:dyDescent="0.25">
      <c r="A415" s="135" t="s">
        <v>1985</v>
      </c>
      <c r="B415" s="135" t="str">
        <f>INDEX('Master List'!$A$3:$AW$1063,MATCH('Print List'!$A415,Statement_No,0),MATCH('Print List'!B$2,'Master List'!$A$2:$AW$2,0))</f>
        <v>BETTY S. BRAZIL</v>
      </c>
      <c r="C415" s="135" t="str">
        <f>INDEX('Master List'!$A$3:$AW$1063,MATCH('Print List'!$A415,Statement_No,0),MATCH('Print List'!C$2,'Master List'!$A$2:$AW$2,0))</f>
        <v>Y</v>
      </c>
      <c r="D415" s="135">
        <f>INDEX('Master List'!$A$3:$AW$1063,MATCH('Print List'!$A415,Statement_No,0),MATCH('Print List'!D$2,'Master List'!$A$2:$AW$2,0))</f>
        <v>626.31333333333339</v>
      </c>
      <c r="E415" s="135">
        <f>INDEX('Master List'!$A$3:$AW$1063,MATCH('Print List'!$A415,Statement_No,0),MATCH('Print List'!E$2,'Master List'!$A$2:$AW$2,0))</f>
        <v>1000.88</v>
      </c>
      <c r="F415" s="135" t="str">
        <f>INDEX('Master List'!$A$3:$AW$1063,MATCH('Print List'!$A415,Statement_No,0),MATCH('Print List'!F$2,'Master List'!$A$2:$AW$2,0))</f>
        <v>Yes</v>
      </c>
      <c r="G415" s="135" t="str">
        <f>INDEX('Master List'!$A$3:$AW$1063,MATCH('Print List'!$A415,Statement_No,0),MATCH('Print List'!G$2,'Master List'!$A$2:$AW$2,0))</f>
        <v>San Joaquin</v>
      </c>
      <c r="H415" s="135" t="str">
        <f>INDEX('Master List'!$A$3:$AW$1063,MATCH('Print List'!$A415,Statement_No,0),MATCH('Print List'!H$2,'Master List'!$A$2:$AW$2,0))</f>
        <v>San Joaquin</v>
      </c>
      <c r="I415" s="135" t="str">
        <f>INDEX('Master List'!$A$3:$AW$1063,MATCH('Print List'!$A415,Statement_No,0),MATCH('Print List'!I$2,'Master List'!$A$2:$AW$2,0))</f>
        <v>R3</v>
      </c>
      <c r="J415" s="135" t="str">
        <f>INDEX('Master List'!$A$3:$AW$1063,MATCH('Print List'!$A415,Statement_No,0),MATCH('Print List'!J$2,'Master List'!$A$2:$AW$2,0))</f>
        <v>Property abuts a natural stream source. POD and POU are in the same watershed. The property has no severance. There was no water used for storage.</v>
      </c>
      <c r="K415" s="135" t="str">
        <f>INDEX('Master List'!$A$3:$AW$1063,MATCH('Print List'!$A415,Statement_No,0),MATCH('Print List'!K$2,'Master List'!$A$2:$AW$2,0))</f>
        <v>Yes</v>
      </c>
      <c r="L415" s="135" t="str">
        <f>INDEX('Master List'!$A$3:$AW$1063,MATCH('Print List'!$A415,Statement_No,0),MATCH('Print List'!L$2,'Master List'!$A$2:$AW$2,0))</f>
        <v>N/A</v>
      </c>
      <c r="M415" s="135" t="str">
        <f>INDEX('Master List'!$A$3:$AW$1063,MATCH('Print List'!$A415,Statement_No,0),MATCH('Print List'!M$2,'Master List'!$A$2:$AW$2,0))</f>
        <v>P1</v>
      </c>
      <c r="N415" s="135" t="str">
        <f>INDEX('Master List'!$A$3:$AW$1063,MATCH('Print List'!$A415,Statement_No,0),MATCH('Print List'!N$2,'Master List'!$A$2:$AW$2,0))</f>
        <v>eWRIMS lists this as only a riparian claim.
Unable to locate property deed and appropriation notice.</v>
      </c>
      <c r="O415" s="135">
        <f>INDEX('Master List'!$A$3:$AW$1063,MATCH('Print List'!$A415,Statement_No,0),MATCH('Print List'!O$2,'Master List'!$A$2:$AW$2,0))</f>
        <v>0</v>
      </c>
      <c r="P415" s="135">
        <f>INDEX('Master List'!$A$3:$AW$1063,MATCH('Print List'!$A415,Statement_No,0),MATCH('Print List'!P$2,'Master List'!$A$2:$AW$2,0))</f>
        <v>0</v>
      </c>
      <c r="Q415" s="135">
        <f>INDEX('Master List'!$A$3:$AW$1063,MATCH('Print List'!$A415,Statement_No,0),MATCH('Print List'!Q$2,'Master List'!$A$2:$AW$2,0))</f>
        <v>0</v>
      </c>
      <c r="R415" s="135">
        <f>INDEX('Master List'!$A$3:$AW$1063,MATCH('Print List'!$A415,Statement_No,0),MATCH('Print List'!R$2,'Master List'!$A$2:$AW$2,0))</f>
        <v>0</v>
      </c>
      <c r="S415" s="135">
        <f>INDEX('Master List'!$A$3:$AW$1063,MATCH('Print List'!$A415,Statement_No,0),MATCH('Print List'!S$2,'Master List'!$A$2:$AW$2,0))</f>
        <v>0</v>
      </c>
      <c r="T415" s="135" t="str">
        <f>INDEX('Master List'!$A$3:$AW$1063,MATCH('Print List'!$A415,Statement_No,0),MATCH('Print List'!T$2,'Master List'!$A$2:$AW$2,0))</f>
        <v>R3</v>
      </c>
      <c r="U415" s="135" t="str">
        <f>INDEX('Master List'!$A$3:$AW$1063,MATCH('Print List'!$A415,Statement_No,0),MATCH('Print List'!U$2,'Master List'!$A$2:$AW$2,0))</f>
        <v>P1</v>
      </c>
    </row>
    <row r="416" spans="1:21" s="16" customFormat="1" ht="105" x14ac:dyDescent="0.25">
      <c r="A416" s="136" t="s">
        <v>1993</v>
      </c>
      <c r="B416" s="135" t="str">
        <f>INDEX('Master List'!$A$3:$AW$1063,MATCH('Print List'!$A416,Statement_No,0),MATCH('Print List'!B$2,'Master List'!$A$2:$AW$2,0))</f>
        <v>DONALD E MORETTI TRUST</v>
      </c>
      <c r="C416" s="135" t="str">
        <f>INDEX('Master List'!$A$3:$AW$1063,MATCH('Print List'!$A416,Statement_No,0),MATCH('Print List'!C$2,'Master List'!$A$2:$AW$2,0))</f>
        <v>Y</v>
      </c>
      <c r="D416" s="135">
        <f>INDEX('Master List'!$A$3:$AW$1063,MATCH('Print List'!$A416,Statement_No,0),MATCH('Print List'!D$2,'Master List'!$A$2:$AW$2,0))</f>
        <v>738.63000000000011</v>
      </c>
      <c r="E416" s="135">
        <f>INDEX('Master List'!$A$3:$AW$1063,MATCH('Print List'!$A416,Statement_No,0),MATCH('Print List'!E$2,'Master List'!$A$2:$AW$2,0))</f>
        <v>582.23</v>
      </c>
      <c r="F416" s="135" t="str">
        <f>INDEX('Master List'!$A$3:$AW$1063,MATCH('Print List'!$A416,Statement_No,0),MATCH('Print List'!F$2,'Master List'!$A$2:$AW$2,0))</f>
        <v>Yes</v>
      </c>
      <c r="G416" s="135" t="str">
        <f>INDEX('Master List'!$A$3:$AW$1063,MATCH('Print List'!$A416,Statement_No,0),MATCH('Print List'!G$2,'Master List'!$A$2:$AW$2,0))</f>
        <v>Red Bridge Slough</v>
      </c>
      <c r="H416" s="135" t="str">
        <f>INDEX('Master List'!$A$3:$AW$1063,MATCH('Print List'!$A416,Statement_No,0),MATCH('Print List'!H$2,'Master List'!$A$2:$AW$2,0))</f>
        <v>San Joaquin</v>
      </c>
      <c r="I416" s="135" t="str">
        <f>INDEX('Master List'!$A$3:$AW$1063,MATCH('Print List'!$A416,Statement_No,0),MATCH('Print List'!I$2,'Master List'!$A$2:$AW$2,0))</f>
        <v>R2</v>
      </c>
      <c r="J416" s="135" t="str">
        <f>INDEX('Master List'!$A$3:$AW$1063,MATCH('Print List'!$A416,Statement_No,0),MATCH('Print List'!J$2,'Master List'!$A$2:$AW$2,0))</f>
        <v>The watercourse does not appear to have existed at the time of the patent. Additionally, the place of use was cobbled together from multiple patents. For the riparian claim to be valid, the claimant must provide a title history as well as a history of Red Bridge Slough--the  current property must be  contained by the original property at the time Red Bridge Slough was established.</v>
      </c>
      <c r="K416" s="135" t="str">
        <f>INDEX('Master List'!$A$3:$AW$1063,MATCH('Print List'!$A416,Statement_No,0),MATCH('Print List'!K$2,'Master List'!$A$2:$AW$2,0))</f>
        <v>Yes</v>
      </c>
      <c r="L416" s="135" t="str">
        <f>INDEX('Master List'!$A$3:$AW$1063,MATCH('Print List'!$A416,Statement_No,0),MATCH('Print List'!L$2,'Master List'!$A$2:$AW$2,0))</f>
        <v>N/A</v>
      </c>
      <c r="M416" s="135" t="str">
        <f>INDEX('Master List'!$A$3:$AW$1063,MATCH('Print List'!$A416,Statement_No,0),MATCH('Print List'!M$2,'Master List'!$A$2:$AW$2,0))</f>
        <v>P1</v>
      </c>
      <c r="N416" s="135" t="str">
        <f>INDEX('Master List'!$A$3:$AW$1063,MATCH('Print List'!$A416,Statement_No,0),MATCH('Print List'!N$2,'Master List'!$A$2:$AW$2,0))</f>
        <v>No documentation given</v>
      </c>
      <c r="O416" s="135">
        <f>INDEX('Master List'!$A$3:$AW$1063,MATCH('Print List'!$A416,Statement_No,0),MATCH('Print List'!O$2,'Master List'!$A$2:$AW$2,0))</f>
        <v>0</v>
      </c>
      <c r="P416" s="135">
        <f>INDEX('Master List'!$A$3:$AW$1063,MATCH('Print List'!$A416,Statement_No,0),MATCH('Print List'!P$2,'Master List'!$A$2:$AW$2,0))</f>
        <v>0</v>
      </c>
      <c r="Q416" s="135">
        <f>INDEX('Master List'!$A$3:$AW$1063,MATCH('Print List'!$A416,Statement_No,0),MATCH('Print List'!Q$2,'Master List'!$A$2:$AW$2,0))</f>
        <v>0</v>
      </c>
      <c r="R416" s="135">
        <f>INDEX('Master List'!$A$3:$AW$1063,MATCH('Print List'!$A416,Statement_No,0),MATCH('Print List'!R$2,'Master List'!$A$2:$AW$2,0))</f>
        <v>0</v>
      </c>
      <c r="S416" s="135">
        <f>INDEX('Master List'!$A$3:$AW$1063,MATCH('Print List'!$A416,Statement_No,0),MATCH('Print List'!S$2,'Master List'!$A$2:$AW$2,0))</f>
        <v>0</v>
      </c>
      <c r="T416" s="135" t="str">
        <f>INDEX('Master List'!$A$3:$AW$1063,MATCH('Print List'!$A416,Statement_No,0),MATCH('Print List'!T$2,'Master List'!$A$2:$AW$2,0))</f>
        <v>R2</v>
      </c>
      <c r="U416" s="135" t="str">
        <f>INDEX('Master List'!$A$3:$AW$1063,MATCH('Print List'!$A416,Statement_No,0),MATCH('Print List'!U$2,'Master List'!$A$2:$AW$2,0))</f>
        <v>P1</v>
      </c>
    </row>
    <row r="417" spans="1:21" s="16" customFormat="1" ht="30" x14ac:dyDescent="0.25">
      <c r="A417" s="135" t="s">
        <v>1997</v>
      </c>
      <c r="B417" s="135" t="str">
        <f>INDEX('Master List'!$A$3:$AW$1063,MATCH('Print List'!$A417,Statement_No,0),MATCH('Print List'!B$2,'Master List'!$A$2:$AW$2,0))</f>
        <v>HILDER FAMILY PROPERTIES PTP</v>
      </c>
      <c r="C417" s="135" t="str">
        <f>INDEX('Master List'!$A$3:$AW$1063,MATCH('Print List'!$A417,Statement_No,0),MATCH('Print List'!C$2,'Master List'!$A$2:$AW$2,0))</f>
        <v>Y</v>
      </c>
      <c r="D417" s="135">
        <f>INDEX('Master List'!$A$3:$AW$1063,MATCH('Print List'!$A417,Statement_No,0),MATCH('Print List'!D$2,'Master List'!$A$2:$AW$2,0))</f>
        <v>2423.2366666666667</v>
      </c>
      <c r="E417" s="135">
        <f>INDEX('Master List'!$A$3:$AW$1063,MATCH('Print List'!$A417,Statement_No,0),MATCH('Print List'!E$2,'Master List'!$A$2:$AW$2,0))</f>
        <v>2844.24</v>
      </c>
      <c r="F417" s="135" t="str">
        <f>INDEX('Master List'!$A$3:$AW$1063,MATCH('Print List'!$A417,Statement_No,0),MATCH('Print List'!F$2,'Master List'!$A$2:$AW$2,0))</f>
        <v>Yes</v>
      </c>
      <c r="G417" s="135" t="str">
        <f>INDEX('Master List'!$A$3:$AW$1063,MATCH('Print List'!$A417,Statement_No,0),MATCH('Print List'!G$2,'Master List'!$A$2:$AW$2,0))</f>
        <v>Mokelumne River</v>
      </c>
      <c r="H417" s="135" t="str">
        <f>INDEX('Master List'!$A$3:$AW$1063,MATCH('Print List'!$A417,Statement_No,0),MATCH('Print List'!H$2,'Master List'!$A$2:$AW$2,0))</f>
        <v>San Joaquin</v>
      </c>
      <c r="I417" s="135" t="str">
        <f>INDEX('Master List'!$A$3:$AW$1063,MATCH('Print List'!$A417,Statement_No,0),MATCH('Print List'!I$2,'Master List'!$A$2:$AW$2,0))</f>
        <v>R3</v>
      </c>
      <c r="J417" s="135" t="str">
        <f>INDEX('Master List'!$A$3:$AW$1063,MATCH('Print List'!$A417,Statement_No,0),MATCH('Print List'!J$2,'Master List'!$A$2:$AW$2,0))</f>
        <v>POU Spans several patents that all appear to touch Mokelumne River</v>
      </c>
      <c r="K417" s="135" t="str">
        <f>INDEX('Master List'!$A$3:$AW$1063,MATCH('Print List'!$A417,Statement_No,0),MATCH('Print List'!K$2,'Master List'!$A$2:$AW$2,0))</f>
        <v>Yes</v>
      </c>
      <c r="L417" s="135" t="str">
        <f>INDEX('Master List'!$A$3:$AW$1063,MATCH('Print List'!$A417,Statement_No,0),MATCH('Print List'!L$2,'Master List'!$A$2:$AW$2,0))</f>
        <v>N/A</v>
      </c>
      <c r="M417" s="135" t="str">
        <f>INDEX('Master List'!$A$3:$AW$1063,MATCH('Print List'!$A417,Statement_No,0),MATCH('Print List'!M$2,'Master List'!$A$2:$AW$2,0))</f>
        <v>P1</v>
      </c>
      <c r="N417" s="135" t="str">
        <f>INDEX('Master List'!$A$3:$AW$1063,MATCH('Print List'!$A417,Statement_No,0),MATCH('Print List'!N$2,'Master List'!$A$2:$AW$2,0))</f>
        <v>No documentation given</v>
      </c>
      <c r="O417" s="135">
        <f>INDEX('Master List'!$A$3:$AW$1063,MATCH('Print List'!$A417,Statement_No,0),MATCH('Print List'!O$2,'Master List'!$A$2:$AW$2,0))</f>
        <v>0</v>
      </c>
      <c r="P417" s="135">
        <f>INDEX('Master List'!$A$3:$AW$1063,MATCH('Print List'!$A417,Statement_No,0),MATCH('Print List'!P$2,'Master List'!$A$2:$AW$2,0))</f>
        <v>0</v>
      </c>
      <c r="Q417" s="135">
        <f>INDEX('Master List'!$A$3:$AW$1063,MATCH('Print List'!$A417,Statement_No,0),MATCH('Print List'!Q$2,'Master List'!$A$2:$AW$2,0))</f>
        <v>0</v>
      </c>
      <c r="R417" s="135">
        <f>INDEX('Master List'!$A$3:$AW$1063,MATCH('Print List'!$A417,Statement_No,0),MATCH('Print List'!R$2,'Master List'!$A$2:$AW$2,0))</f>
        <v>0</v>
      </c>
      <c r="S417" s="135">
        <f>INDEX('Master List'!$A$3:$AW$1063,MATCH('Print List'!$A417,Statement_No,0),MATCH('Print List'!S$2,'Master List'!$A$2:$AW$2,0))</f>
        <v>0</v>
      </c>
      <c r="T417" s="135" t="str">
        <f>INDEX('Master List'!$A$3:$AW$1063,MATCH('Print List'!$A417,Statement_No,0),MATCH('Print List'!T$2,'Master List'!$A$2:$AW$2,0))</f>
        <v>R3</v>
      </c>
      <c r="U417" s="135" t="str">
        <f>INDEX('Master List'!$A$3:$AW$1063,MATCH('Print List'!$A417,Statement_No,0),MATCH('Print List'!U$2,'Master List'!$A$2:$AW$2,0))</f>
        <v>P1</v>
      </c>
    </row>
    <row r="418" spans="1:21" s="16" customFormat="1" ht="120" x14ac:dyDescent="0.25">
      <c r="A418" s="136" t="s">
        <v>1999</v>
      </c>
      <c r="B418" s="135" t="str">
        <f>INDEX('Master List'!$A$3:$AW$1063,MATCH('Print List'!$A418,Statement_No,0),MATCH('Print List'!B$2,'Master List'!$A$2:$AW$2,0))</f>
        <v>LOUIS MELLO RANCH L.P.</v>
      </c>
      <c r="C418" s="135" t="str">
        <f>INDEX('Master List'!$A$3:$AW$1063,MATCH('Print List'!$A418,Statement_No,0),MATCH('Print List'!C$2,'Master List'!$A$2:$AW$2,0))</f>
        <v>Y</v>
      </c>
      <c r="D418" s="135">
        <f>INDEX('Master List'!$A$3:$AW$1063,MATCH('Print List'!$A418,Statement_No,0),MATCH('Print List'!D$2,'Master List'!$A$2:$AW$2,0))</f>
        <v>879.55</v>
      </c>
      <c r="E418" s="135">
        <f>INDEX('Master List'!$A$3:$AW$1063,MATCH('Print List'!$A418,Statement_No,0),MATCH('Print List'!E$2,'Master List'!$A$2:$AW$2,0))</f>
        <v>1309.624</v>
      </c>
      <c r="F418" s="135" t="str">
        <f>INDEX('Master List'!$A$3:$AW$1063,MATCH('Print List'!$A418,Statement_No,0),MATCH('Print List'!F$2,'Master List'!$A$2:$AW$2,0))</f>
        <v>Yes</v>
      </c>
      <c r="G418" s="135" t="str">
        <f>INDEX('Master List'!$A$3:$AW$1063,MATCH('Print List'!$A418,Statement_No,0),MATCH('Print List'!G$2,'Master List'!$A$2:$AW$2,0))</f>
        <v>Hog Slough</v>
      </c>
      <c r="H418" s="135" t="str">
        <f>INDEX('Master List'!$A$3:$AW$1063,MATCH('Print List'!$A418,Statement_No,0),MATCH('Print List'!H$2,'Master List'!$A$2:$AW$2,0))</f>
        <v>San Joaquin</v>
      </c>
      <c r="I418" s="135" t="str">
        <f>INDEX('Master List'!$A$3:$AW$1063,MATCH('Print List'!$A418,Statement_No,0),MATCH('Print List'!I$2,'Master List'!$A$2:$AW$2,0))</f>
        <v>R1</v>
      </c>
      <c r="J418" s="135" t="str">
        <f>INDEX('Master List'!$A$3:$AW$1063,MATCH('Print List'!$A418,Statement_No,0),MATCH('Print List'!J$2,'Master List'!$A$2:$AW$2,0))</f>
        <v>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 current POU also contains Patent 415 which is not riparian to South Mokelumne River.</v>
      </c>
      <c r="K418" s="135" t="str">
        <f>INDEX('Master List'!$A$3:$AW$1063,MATCH('Print List'!$A418,Statement_No,0),MATCH('Print List'!K$2,'Master List'!$A$2:$AW$2,0))</f>
        <v>Yes</v>
      </c>
      <c r="L418" s="135" t="str">
        <f>INDEX('Master List'!$A$3:$AW$1063,MATCH('Print List'!$A418,Statement_No,0),MATCH('Print List'!L$2,'Master List'!$A$2:$AW$2,0))</f>
        <v>N/A</v>
      </c>
      <c r="M418" s="135" t="str">
        <f>INDEX('Master List'!$A$3:$AW$1063,MATCH('Print List'!$A418,Statement_No,0),MATCH('Print List'!M$2,'Master List'!$A$2:$AW$2,0))</f>
        <v>P1</v>
      </c>
      <c r="N418" s="135" t="str">
        <f>INDEX('Master List'!$A$3:$AW$1063,MATCH('Print List'!$A418,Statement_No,0),MATCH('Print List'!N$2,'Master List'!$A$2:$AW$2,0))</f>
        <v>No documentation given</v>
      </c>
      <c r="O418" s="135">
        <f>INDEX('Master List'!$A$3:$AW$1063,MATCH('Print List'!$A418,Statement_No,0),MATCH('Print List'!O$2,'Master List'!$A$2:$AW$2,0))</f>
        <v>0</v>
      </c>
      <c r="P418" s="135">
        <f>INDEX('Master List'!$A$3:$AW$1063,MATCH('Print List'!$A418,Statement_No,0),MATCH('Print List'!P$2,'Master List'!$A$2:$AW$2,0))</f>
        <v>0</v>
      </c>
      <c r="Q418" s="135">
        <f>INDEX('Master List'!$A$3:$AW$1063,MATCH('Print List'!$A418,Statement_No,0),MATCH('Print List'!Q$2,'Master List'!$A$2:$AW$2,0))</f>
        <v>0</v>
      </c>
      <c r="R418" s="135">
        <f>INDEX('Master List'!$A$3:$AW$1063,MATCH('Print List'!$A418,Statement_No,0),MATCH('Print List'!R$2,'Master List'!$A$2:$AW$2,0))</f>
        <v>0</v>
      </c>
      <c r="S418" s="135">
        <f>INDEX('Master List'!$A$3:$AW$1063,MATCH('Print List'!$A418,Statement_No,0),MATCH('Print List'!S$2,'Master List'!$A$2:$AW$2,0))</f>
        <v>0</v>
      </c>
      <c r="T418" s="135" t="str">
        <f>INDEX('Master List'!$A$3:$AW$1063,MATCH('Print List'!$A418,Statement_No,0),MATCH('Print List'!T$2,'Master List'!$A$2:$AW$2,0))</f>
        <v>R1</v>
      </c>
      <c r="U418" s="135" t="str">
        <f>INDEX('Master List'!$A$3:$AW$1063,MATCH('Print List'!$A418,Statement_No,0),MATCH('Print List'!U$2,'Master List'!$A$2:$AW$2,0))</f>
        <v>P1</v>
      </c>
    </row>
    <row r="419" spans="1:21" s="16" customFormat="1" ht="120" x14ac:dyDescent="0.25">
      <c r="A419" s="135" t="s">
        <v>2005</v>
      </c>
      <c r="B419" s="135" t="str">
        <f>INDEX('Master List'!$A$3:$AW$1063,MATCH('Print List'!$A419,Statement_No,0),MATCH('Print List'!B$2,'Master List'!$A$2:$AW$2,0))</f>
        <v>LOUIS MELLO RANCH L.P.</v>
      </c>
      <c r="C419" s="135" t="str">
        <f>INDEX('Master List'!$A$3:$AW$1063,MATCH('Print List'!$A419,Statement_No,0),MATCH('Print List'!C$2,'Master List'!$A$2:$AW$2,0))</f>
        <v>Y</v>
      </c>
      <c r="D419" s="135">
        <f>INDEX('Master List'!$A$3:$AW$1063,MATCH('Print List'!$A419,Statement_No,0),MATCH('Print List'!D$2,'Master List'!$A$2:$AW$2,0))</f>
        <v>879.55</v>
      </c>
      <c r="E419" s="135">
        <f>INDEX('Master List'!$A$3:$AW$1063,MATCH('Print List'!$A419,Statement_No,0),MATCH('Print List'!E$2,'Master List'!$A$2:$AW$2,0))</f>
        <v>1109.624</v>
      </c>
      <c r="F419" s="135" t="str">
        <f>INDEX('Master List'!$A$3:$AW$1063,MATCH('Print List'!$A419,Statement_No,0),MATCH('Print List'!F$2,'Master List'!$A$2:$AW$2,0))</f>
        <v>Yes</v>
      </c>
      <c r="G419" s="135" t="str">
        <f>INDEX('Master List'!$A$3:$AW$1063,MATCH('Print List'!$A419,Statement_No,0),MATCH('Print List'!G$2,'Master List'!$A$2:$AW$2,0))</f>
        <v>Hog Slough</v>
      </c>
      <c r="H419" s="135" t="str">
        <f>INDEX('Master List'!$A$3:$AW$1063,MATCH('Print List'!$A419,Statement_No,0),MATCH('Print List'!H$2,'Master List'!$A$2:$AW$2,0))</f>
        <v>San Joaquin</v>
      </c>
      <c r="I419" s="135" t="str">
        <f>INDEX('Master List'!$A$3:$AW$1063,MATCH('Print List'!$A419,Statement_No,0),MATCH('Print List'!I$2,'Master List'!$A$2:$AW$2,0))</f>
        <v>R1</v>
      </c>
      <c r="J419" s="135" t="str">
        <f>INDEX('Master List'!$A$3:$AW$1063,MATCH('Print List'!$A419,Statement_No,0),MATCH('Print List'!J$2,'Master List'!$A$2:$AW$2,0))</f>
        <v>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 current POU also contains Patent 415 which is not riparian to South Mokelumne River.</v>
      </c>
      <c r="K419" s="135" t="str">
        <f>INDEX('Master List'!$A$3:$AW$1063,MATCH('Print List'!$A419,Statement_No,0),MATCH('Print List'!K$2,'Master List'!$A$2:$AW$2,0))</f>
        <v>Yes</v>
      </c>
      <c r="L419" s="135" t="str">
        <f>INDEX('Master List'!$A$3:$AW$1063,MATCH('Print List'!$A419,Statement_No,0),MATCH('Print List'!L$2,'Master List'!$A$2:$AW$2,0))</f>
        <v>N/A</v>
      </c>
      <c r="M419" s="135" t="str">
        <f>INDEX('Master List'!$A$3:$AW$1063,MATCH('Print List'!$A419,Statement_No,0),MATCH('Print List'!M$2,'Master List'!$A$2:$AW$2,0))</f>
        <v>P1</v>
      </c>
      <c r="N419" s="135" t="str">
        <f>INDEX('Master List'!$A$3:$AW$1063,MATCH('Print List'!$A419,Statement_No,0),MATCH('Print List'!N$2,'Master List'!$A$2:$AW$2,0))</f>
        <v>No documentation given</v>
      </c>
      <c r="O419" s="135">
        <f>INDEX('Master List'!$A$3:$AW$1063,MATCH('Print List'!$A419,Statement_No,0),MATCH('Print List'!O$2,'Master List'!$A$2:$AW$2,0))</f>
        <v>0</v>
      </c>
      <c r="P419" s="135">
        <f>INDEX('Master List'!$A$3:$AW$1063,MATCH('Print List'!$A419,Statement_No,0),MATCH('Print List'!P$2,'Master List'!$A$2:$AW$2,0))</f>
        <v>0</v>
      </c>
      <c r="Q419" s="135">
        <f>INDEX('Master List'!$A$3:$AW$1063,MATCH('Print List'!$A419,Statement_No,0),MATCH('Print List'!Q$2,'Master List'!$A$2:$AW$2,0))</f>
        <v>0</v>
      </c>
      <c r="R419" s="135">
        <f>INDEX('Master List'!$A$3:$AW$1063,MATCH('Print List'!$A419,Statement_No,0),MATCH('Print List'!R$2,'Master List'!$A$2:$AW$2,0))</f>
        <v>0</v>
      </c>
      <c r="S419" s="135">
        <f>INDEX('Master List'!$A$3:$AW$1063,MATCH('Print List'!$A419,Statement_No,0),MATCH('Print List'!S$2,'Master List'!$A$2:$AW$2,0))</f>
        <v>0</v>
      </c>
      <c r="T419" s="135" t="str">
        <f>INDEX('Master List'!$A$3:$AW$1063,MATCH('Print List'!$A419,Statement_No,0),MATCH('Print List'!T$2,'Master List'!$A$2:$AW$2,0))</f>
        <v>R1</v>
      </c>
      <c r="U419" s="135" t="str">
        <f>INDEX('Master List'!$A$3:$AW$1063,MATCH('Print List'!$A419,Statement_No,0),MATCH('Print List'!U$2,'Master List'!$A$2:$AW$2,0))</f>
        <v>P1</v>
      </c>
    </row>
    <row r="420" spans="1:21" s="16" customFormat="1" ht="240" x14ac:dyDescent="0.25">
      <c r="A420" s="136" t="s">
        <v>2006</v>
      </c>
      <c r="B420" s="135" t="str">
        <f>INDEX('Master List'!$A$3:$AW$1063,MATCH('Print List'!$A420,Statement_No,0),MATCH('Print List'!B$2,'Master List'!$A$2:$AW$2,0))</f>
        <v>LOUIS MELLO RANCH L.P.</v>
      </c>
      <c r="C420" s="135" t="str">
        <f>INDEX('Master List'!$A$3:$AW$1063,MATCH('Print List'!$A420,Statement_No,0),MATCH('Print List'!C$2,'Master List'!$A$2:$AW$2,0))</f>
        <v>Y</v>
      </c>
      <c r="D420" s="135">
        <f>INDEX('Master List'!$A$3:$AW$1063,MATCH('Print List'!$A420,Statement_No,0),MATCH('Print List'!D$2,'Master List'!$A$2:$AW$2,0))</f>
        <v>879.55</v>
      </c>
      <c r="E420" s="135">
        <f>INDEX('Master List'!$A$3:$AW$1063,MATCH('Print List'!$A420,Statement_No,0),MATCH('Print List'!E$2,'Master List'!$A$2:$AW$2,0))</f>
        <v>1309.624</v>
      </c>
      <c r="F420" s="135" t="str">
        <f>INDEX('Master List'!$A$3:$AW$1063,MATCH('Print List'!$A420,Statement_No,0),MATCH('Print List'!F$2,'Master List'!$A$2:$AW$2,0))</f>
        <v>Yes</v>
      </c>
      <c r="G420" s="135" t="str">
        <f>INDEX('Master List'!$A$3:$AW$1063,MATCH('Print List'!$A420,Statement_No,0),MATCH('Print List'!G$2,'Master List'!$A$2:$AW$2,0))</f>
        <v>Hog Slough</v>
      </c>
      <c r="H420" s="135" t="str">
        <f>INDEX('Master List'!$A$3:$AW$1063,MATCH('Print List'!$A420,Statement_No,0),MATCH('Print List'!H$2,'Master List'!$A$2:$AW$2,0))</f>
        <v>San Joaquin</v>
      </c>
      <c r="I420" s="135" t="str">
        <f>INDEX('Master List'!$A$3:$AW$1063,MATCH('Print List'!$A420,Statement_No,0),MATCH('Print List'!I$2,'Master List'!$A$2:$AW$2,0))</f>
        <v>R2</v>
      </c>
      <c r="J420" s="135" t="str">
        <f>INDEX('Master List'!$A$3:$AW$1063,MATCH('Print List'!$A420,Statement_No,0),MATCH('Print List'!J$2,'Master List'!$A$2:$AW$2,0))</f>
        <v xml:space="preserve">The original land was purchased as Patent 2156. The original survey for Patent 2156 was SJ 1280. This survey showed that the land was riparian to South Mokelumne River; however it did not include a streamline for Hog Slough and Sycamore Slough. This seems to indicate that the two sloughs did not exist at the time of patent. There is a small parcel "011-070-06" that is separated from Hog Slough and is also currently owned by Louis Mello Ranch LP. </v>
      </c>
      <c r="K420" s="135" t="str">
        <f>INDEX('Master List'!$A$3:$AW$1063,MATCH('Print List'!$A420,Statement_No,0),MATCH('Print List'!K$2,'Master List'!$A$2:$AW$2,0))</f>
        <v>Yes</v>
      </c>
      <c r="L420" s="135" t="str">
        <f>INDEX('Master List'!$A$3:$AW$1063,MATCH('Print List'!$A420,Statement_No,0),MATCH('Print List'!L$2,'Master List'!$A$2:$AW$2,0))</f>
        <v>N/A</v>
      </c>
      <c r="M420" s="135" t="str">
        <f>INDEX('Master List'!$A$3:$AW$1063,MATCH('Print List'!$A420,Statement_No,0),MATCH('Print List'!M$2,'Master List'!$A$2:$AW$2,0))</f>
        <v>P1</v>
      </c>
      <c r="N420" s="135" t="str">
        <f>INDEX('Master List'!$A$3:$AW$1063,MATCH('Print List'!$A420,Statement_No,0),MATCH('Print List'!N$2,'Master List'!$A$2:$AW$2,0))</f>
        <v>No documentation given</v>
      </c>
      <c r="O420" s="135" t="str">
        <f>INDEX('Master List'!$A$3:$AW$1063,MATCH('Print List'!$A420,Statement_No,0),MATCH('Print List'!O$2,'Master List'!$A$2:$AW$2,0))</f>
        <v>North Delta Water Agency</v>
      </c>
      <c r="P420" s="135" t="str">
        <f>INDEX('Master List'!$A$3:$AW$1063,MATCH('Print List'!$A420,Statement_No,0),MATCH('Print List'!P$2,'Master List'!$A$2:$AW$2,0))</f>
        <v>R4</v>
      </c>
      <c r="Q420" s="135" t="str">
        <f>INDEX('Master List'!$A$3:$AW$1063,MATCH('Print List'!$A420,Statement_No,0),MATCH('Print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20" s="135" t="str">
        <f>INDEX('Master List'!$A$3:$AW$1063,MATCH('Print List'!$A420,Statement_No,0),MATCH('Print List'!R$2,'Master List'!$A$2:$AW$2,0))</f>
        <v>P4</v>
      </c>
      <c r="S420" s="135" t="str">
        <f>INDEX('Master List'!$A$3:$AW$1063,MATCH('Print List'!$A420,Statement_No,0),MATCH('Print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20" s="135" t="str">
        <f>INDEX('Master List'!$A$3:$AW$1063,MATCH('Print List'!$A420,Statement_No,0),MATCH('Print List'!T$2,'Master List'!$A$2:$AW$2,0))</f>
        <v>R4</v>
      </c>
      <c r="U420" s="135" t="str">
        <f>INDEX('Master List'!$A$3:$AW$1063,MATCH('Print List'!$A420,Statement_No,0),MATCH('Print List'!U$2,'Master List'!$A$2:$AW$2,0))</f>
        <v>P4</v>
      </c>
    </row>
    <row r="421" spans="1:21" s="16" customFormat="1" ht="30" x14ac:dyDescent="0.25">
      <c r="A421" s="135" t="s">
        <v>2008</v>
      </c>
      <c r="B421" s="135" t="str">
        <f>INDEX('Master List'!$A$3:$AW$1063,MATCH('Print List'!$A421,Statement_No,0),MATCH('Print List'!B$2,'Master List'!$A$2:$AW$2,0))</f>
        <v>JOHN ROCHA</v>
      </c>
      <c r="C421" s="135" t="str">
        <f>INDEX('Master List'!$A$3:$AW$1063,MATCH('Print List'!$A421,Statement_No,0),MATCH('Print List'!C$2,'Master List'!$A$2:$AW$2,0))</f>
        <v>Y</v>
      </c>
      <c r="D421" s="135">
        <f>INDEX('Master List'!$A$3:$AW$1063,MATCH('Print List'!$A421,Statement_No,0),MATCH('Print List'!D$2,'Master List'!$A$2:$AW$2,0))</f>
        <v>395.85666666666668</v>
      </c>
      <c r="E421" s="135">
        <f>INDEX('Master List'!$A$3:$AW$1063,MATCH('Print List'!$A421,Statement_No,0),MATCH('Print List'!E$2,'Master List'!$A$2:$AW$2,0))</f>
        <v>406.93</v>
      </c>
      <c r="F421" s="135" t="str">
        <f>INDEX('Master List'!$A$3:$AW$1063,MATCH('Print List'!$A421,Statement_No,0),MATCH('Print List'!F$2,'Master List'!$A$2:$AW$2,0))</f>
        <v>Yes</v>
      </c>
      <c r="G421" s="135" t="str">
        <f>INDEX('Master List'!$A$3:$AW$1063,MATCH('Print List'!$A421,Statement_No,0),MATCH('Print List'!G$2,'Master List'!$A$2:$AW$2,0))</f>
        <v>Disappointment Slough</v>
      </c>
      <c r="H421" s="135" t="str">
        <f>INDEX('Master List'!$A$3:$AW$1063,MATCH('Print List'!$A421,Statement_No,0),MATCH('Print List'!H$2,'Master List'!$A$2:$AW$2,0))</f>
        <v>San Joaquin</v>
      </c>
      <c r="I421" s="135" t="str">
        <f>INDEX('Master List'!$A$3:$AW$1063,MATCH('Print List'!$A421,Statement_No,0),MATCH('Print List'!I$2,'Master List'!$A$2:$AW$2,0))</f>
        <v>R3</v>
      </c>
      <c r="J421" s="135" t="str">
        <f>INDEX('Master List'!$A$3:$AW$1063,MATCH('Print List'!$A421,Statement_No,0),MATCH('Print List'!J$2,'Master List'!$A$2:$AW$2,0))</f>
        <v>POU/APN lie on a Riparian Patent</v>
      </c>
      <c r="K421" s="135" t="str">
        <f>INDEX('Master List'!$A$3:$AW$1063,MATCH('Print List'!$A421,Statement_No,0),MATCH('Print List'!K$2,'Master List'!$A$2:$AW$2,0))</f>
        <v>Yes</v>
      </c>
      <c r="L421" s="135" t="str">
        <f>INDEX('Master List'!$A$3:$AW$1063,MATCH('Print List'!$A421,Statement_No,0),MATCH('Print List'!L$2,'Master List'!$A$2:$AW$2,0))</f>
        <v>N/A</v>
      </c>
      <c r="M421" s="135" t="str">
        <f>INDEX('Master List'!$A$3:$AW$1063,MATCH('Print List'!$A421,Statement_No,0),MATCH('Print List'!M$2,'Master List'!$A$2:$AW$2,0))</f>
        <v>P1</v>
      </c>
      <c r="N421" s="135" t="str">
        <f>INDEX('Master List'!$A$3:$AW$1063,MATCH('Print List'!$A421,Statement_No,0),MATCH('Print List'!N$2,'Master List'!$A$2:$AW$2,0))</f>
        <v>Certificate of Purchase/Survey provided. Need more documentation</v>
      </c>
      <c r="O421" s="135">
        <f>INDEX('Master List'!$A$3:$AW$1063,MATCH('Print List'!$A421,Statement_No,0),MATCH('Print List'!O$2,'Master List'!$A$2:$AW$2,0))</f>
        <v>0</v>
      </c>
      <c r="P421" s="135">
        <f>INDEX('Master List'!$A$3:$AW$1063,MATCH('Print List'!$A421,Statement_No,0),MATCH('Print List'!P$2,'Master List'!$A$2:$AW$2,0))</f>
        <v>0</v>
      </c>
      <c r="Q421" s="135">
        <f>INDEX('Master List'!$A$3:$AW$1063,MATCH('Print List'!$A421,Statement_No,0),MATCH('Print List'!Q$2,'Master List'!$A$2:$AW$2,0))</f>
        <v>0</v>
      </c>
      <c r="R421" s="135">
        <f>INDEX('Master List'!$A$3:$AW$1063,MATCH('Print List'!$A421,Statement_No,0),MATCH('Print List'!R$2,'Master List'!$A$2:$AW$2,0))</f>
        <v>0</v>
      </c>
      <c r="S421" s="135">
        <f>INDEX('Master List'!$A$3:$AW$1063,MATCH('Print List'!$A421,Statement_No,0),MATCH('Print List'!S$2,'Master List'!$A$2:$AW$2,0))</f>
        <v>0</v>
      </c>
      <c r="T421" s="135" t="str">
        <f>INDEX('Master List'!$A$3:$AW$1063,MATCH('Print List'!$A421,Statement_No,0),MATCH('Print List'!T$2,'Master List'!$A$2:$AW$2,0))</f>
        <v>R3</v>
      </c>
      <c r="U421" s="135" t="str">
        <f>INDEX('Master List'!$A$3:$AW$1063,MATCH('Print List'!$A421,Statement_No,0),MATCH('Print List'!U$2,'Master List'!$A$2:$AW$2,0))</f>
        <v>P1</v>
      </c>
    </row>
    <row r="422" spans="1:21" s="16" customFormat="1" ht="30" x14ac:dyDescent="0.25">
      <c r="A422" s="136" t="s">
        <v>2012</v>
      </c>
      <c r="B422" s="135" t="str">
        <f>INDEX('Master List'!$A$3:$AW$1063,MATCH('Print List'!$A422,Statement_No,0),MATCH('Print List'!B$2,'Master List'!$A$2:$AW$2,0))</f>
        <v>JOHN ROCHA</v>
      </c>
      <c r="C422" s="135" t="str">
        <f>INDEX('Master List'!$A$3:$AW$1063,MATCH('Print List'!$A422,Statement_No,0),MATCH('Print List'!C$2,'Master List'!$A$2:$AW$2,0))</f>
        <v>Y</v>
      </c>
      <c r="D422" s="135">
        <f>INDEX('Master List'!$A$3:$AW$1063,MATCH('Print List'!$A422,Statement_No,0),MATCH('Print List'!D$2,'Master List'!$A$2:$AW$2,0))</f>
        <v>1099.3700000000001</v>
      </c>
      <c r="E422" s="135">
        <f>INDEX('Master List'!$A$3:$AW$1063,MATCH('Print List'!$A422,Statement_No,0),MATCH('Print List'!E$2,'Master List'!$A$2:$AW$2,0))</f>
        <v>406.93</v>
      </c>
      <c r="F422" s="135" t="str">
        <f>INDEX('Master List'!$A$3:$AW$1063,MATCH('Print List'!$A422,Statement_No,0),MATCH('Print List'!F$2,'Master List'!$A$2:$AW$2,0))</f>
        <v>Yes</v>
      </c>
      <c r="G422" s="135" t="str">
        <f>INDEX('Master List'!$A$3:$AW$1063,MATCH('Print List'!$A422,Statement_No,0),MATCH('Print List'!G$2,'Master List'!$A$2:$AW$2,0))</f>
        <v>Disappointment Slough</v>
      </c>
      <c r="H422" s="135" t="str">
        <f>INDEX('Master List'!$A$3:$AW$1063,MATCH('Print List'!$A422,Statement_No,0),MATCH('Print List'!H$2,'Master List'!$A$2:$AW$2,0))</f>
        <v>San Joaquin</v>
      </c>
      <c r="I422" s="135" t="str">
        <f>INDEX('Master List'!$A$3:$AW$1063,MATCH('Print List'!$A422,Statement_No,0),MATCH('Print List'!I$2,'Master List'!$A$2:$AW$2,0))</f>
        <v>R3</v>
      </c>
      <c r="J422" s="135" t="str">
        <f>INDEX('Master List'!$A$3:$AW$1063,MATCH('Print List'!$A422,Statement_No,0),MATCH('Print List'!J$2,'Master List'!$A$2:$AW$2,0))</f>
        <v>POU/APN lie on a Riparian Patent</v>
      </c>
      <c r="K422" s="135" t="str">
        <f>INDEX('Master List'!$A$3:$AW$1063,MATCH('Print List'!$A422,Statement_No,0),MATCH('Print List'!K$2,'Master List'!$A$2:$AW$2,0))</f>
        <v>Yes</v>
      </c>
      <c r="L422" s="135" t="str">
        <f>INDEX('Master List'!$A$3:$AW$1063,MATCH('Print List'!$A422,Statement_No,0),MATCH('Print List'!L$2,'Master List'!$A$2:$AW$2,0))</f>
        <v>N/A</v>
      </c>
      <c r="M422" s="135" t="str">
        <f>INDEX('Master List'!$A$3:$AW$1063,MATCH('Print List'!$A422,Statement_No,0),MATCH('Print List'!M$2,'Master List'!$A$2:$AW$2,0))</f>
        <v>P1</v>
      </c>
      <c r="N422" s="135" t="str">
        <f>INDEX('Master List'!$A$3:$AW$1063,MATCH('Print List'!$A422,Statement_No,0),MATCH('Print List'!N$2,'Master List'!$A$2:$AW$2,0))</f>
        <v>Certificate of Purchase/Survey provided. Need more documentation</v>
      </c>
      <c r="O422" s="135">
        <f>INDEX('Master List'!$A$3:$AW$1063,MATCH('Print List'!$A422,Statement_No,0),MATCH('Print List'!O$2,'Master List'!$A$2:$AW$2,0))</f>
        <v>0</v>
      </c>
      <c r="P422" s="135">
        <f>INDEX('Master List'!$A$3:$AW$1063,MATCH('Print List'!$A422,Statement_No,0),MATCH('Print List'!P$2,'Master List'!$A$2:$AW$2,0))</f>
        <v>0</v>
      </c>
      <c r="Q422" s="135">
        <f>INDEX('Master List'!$A$3:$AW$1063,MATCH('Print List'!$A422,Statement_No,0),MATCH('Print List'!Q$2,'Master List'!$A$2:$AW$2,0))</f>
        <v>0</v>
      </c>
      <c r="R422" s="135">
        <f>INDEX('Master List'!$A$3:$AW$1063,MATCH('Print List'!$A422,Statement_No,0),MATCH('Print List'!R$2,'Master List'!$A$2:$AW$2,0))</f>
        <v>0</v>
      </c>
      <c r="S422" s="135">
        <f>INDEX('Master List'!$A$3:$AW$1063,MATCH('Print List'!$A422,Statement_No,0),MATCH('Print List'!S$2,'Master List'!$A$2:$AW$2,0))</f>
        <v>0</v>
      </c>
      <c r="T422" s="135" t="str">
        <f>INDEX('Master List'!$A$3:$AW$1063,MATCH('Print List'!$A422,Statement_No,0),MATCH('Print List'!T$2,'Master List'!$A$2:$AW$2,0))</f>
        <v>R3</v>
      </c>
      <c r="U422" s="135" t="str">
        <f>INDEX('Master List'!$A$3:$AW$1063,MATCH('Print List'!$A422,Statement_No,0),MATCH('Print List'!U$2,'Master List'!$A$2:$AW$2,0))</f>
        <v>P1</v>
      </c>
    </row>
    <row r="423" spans="1:21" s="16" customFormat="1" ht="45" x14ac:dyDescent="0.25">
      <c r="A423" s="135" t="s">
        <v>2013</v>
      </c>
      <c r="B423" s="135" t="str">
        <f>INDEX('Master List'!$A$3:$AW$1063,MATCH('Print List'!$A423,Statement_No,0),MATCH('Print List'!B$2,'Master List'!$A$2:$AW$2,0))</f>
        <v>MICHAEL QUARTAROLI/CWC LLC</v>
      </c>
      <c r="C423" s="135" t="str">
        <f>INDEX('Master List'!$A$3:$AW$1063,MATCH('Print List'!$A423,Statement_No,0),MATCH('Print List'!C$2,'Master List'!$A$2:$AW$2,0))</f>
        <v>Y</v>
      </c>
      <c r="D423" s="135">
        <f>INDEX('Master List'!$A$3:$AW$1063,MATCH('Print List'!$A423,Statement_No,0),MATCH('Print List'!D$2,'Master List'!$A$2:$AW$2,0))</f>
        <v>343.71</v>
      </c>
      <c r="E423" s="135">
        <f>INDEX('Master List'!$A$3:$AW$1063,MATCH('Print List'!$A423,Statement_No,0),MATCH('Print List'!E$2,'Master List'!$A$2:$AW$2,0))</f>
        <v>192.71</v>
      </c>
      <c r="F423" s="135" t="str">
        <f>INDEX('Master List'!$A$3:$AW$1063,MATCH('Print List'!$A423,Statement_No,0),MATCH('Print List'!F$2,'Master List'!$A$2:$AW$2,0))</f>
        <v>Yes</v>
      </c>
      <c r="G423" s="135" t="str">
        <f>INDEX('Master List'!$A$3:$AW$1063,MATCH('Print List'!$A423,Statement_No,0),MATCH('Print List'!G$2,'Master List'!$A$2:$AW$2,0))</f>
        <v>Little Potato Slough</v>
      </c>
      <c r="H423" s="135" t="str">
        <f>INDEX('Master List'!$A$3:$AW$1063,MATCH('Print List'!$A423,Statement_No,0),MATCH('Print List'!H$2,'Master List'!$A$2:$AW$2,0))</f>
        <v>San Joaquin</v>
      </c>
      <c r="I423" s="135" t="str">
        <f>INDEX('Master List'!$A$3:$AW$1063,MATCH('Print List'!$A423,Statement_No,0),MATCH('Print List'!I$2,'Master List'!$A$2:$AW$2,0))</f>
        <v>R3</v>
      </c>
      <c r="J423" s="135" t="str">
        <f>INDEX('Master List'!$A$3:$AW$1063,MATCH('Print List'!$A423,Statement_No,0),MATCH('Print List'!J$2,'Master List'!$A$2:$AW$2,0))</f>
        <v>POU/APNs lie on Riparian Patents</v>
      </c>
      <c r="K423" s="135" t="str">
        <f>INDEX('Master List'!$A$3:$AW$1063,MATCH('Print List'!$A423,Statement_No,0),MATCH('Print List'!K$2,'Master List'!$A$2:$AW$2,0))</f>
        <v>Yes</v>
      </c>
      <c r="L423" s="135" t="str">
        <f>INDEX('Master List'!$A$3:$AW$1063,MATCH('Print List'!$A423,Statement_No,0),MATCH('Print List'!L$2,'Master List'!$A$2:$AW$2,0))</f>
        <v>N/A</v>
      </c>
      <c r="M423" s="135" t="str">
        <f>INDEX('Master List'!$A$3:$AW$1063,MATCH('Print List'!$A423,Statement_No,0),MATCH('Print List'!M$2,'Master List'!$A$2:$AW$2,0))</f>
        <v>P1</v>
      </c>
      <c r="N423" s="135" t="str">
        <f>INDEX('Master List'!$A$3:$AW$1063,MATCH('Print List'!$A423,Statement_No,0),MATCH('Print List'!N$2,'Master List'!$A$2:$AW$2,0))</f>
        <v>No documentation given</v>
      </c>
      <c r="O423" s="135">
        <f>INDEX('Master List'!$A$3:$AW$1063,MATCH('Print List'!$A423,Statement_No,0),MATCH('Print List'!O$2,'Master List'!$A$2:$AW$2,0))</f>
        <v>0</v>
      </c>
      <c r="P423" s="135">
        <f>INDEX('Master List'!$A$3:$AW$1063,MATCH('Print List'!$A423,Statement_No,0),MATCH('Print List'!P$2,'Master List'!$A$2:$AW$2,0))</f>
        <v>0</v>
      </c>
      <c r="Q423" s="135">
        <f>INDEX('Master List'!$A$3:$AW$1063,MATCH('Print List'!$A423,Statement_No,0),MATCH('Print List'!Q$2,'Master List'!$A$2:$AW$2,0))</f>
        <v>0</v>
      </c>
      <c r="R423" s="135">
        <f>INDEX('Master List'!$A$3:$AW$1063,MATCH('Print List'!$A423,Statement_No,0),MATCH('Print List'!R$2,'Master List'!$A$2:$AW$2,0))</f>
        <v>0</v>
      </c>
      <c r="S423" s="135">
        <f>INDEX('Master List'!$A$3:$AW$1063,MATCH('Print List'!$A423,Statement_No,0),MATCH('Print List'!S$2,'Master List'!$A$2:$AW$2,0))</f>
        <v>0</v>
      </c>
      <c r="T423" s="135" t="str">
        <f>INDEX('Master List'!$A$3:$AW$1063,MATCH('Print List'!$A423,Statement_No,0),MATCH('Print List'!T$2,'Master List'!$A$2:$AW$2,0))</f>
        <v>R3</v>
      </c>
      <c r="U423" s="135" t="str">
        <f>INDEX('Master List'!$A$3:$AW$1063,MATCH('Print List'!$A423,Statement_No,0),MATCH('Print List'!U$2,'Master List'!$A$2:$AW$2,0))</f>
        <v>P1</v>
      </c>
    </row>
    <row r="424" spans="1:21" s="16" customFormat="1" ht="240" x14ac:dyDescent="0.25">
      <c r="A424" s="135" t="s">
        <v>2020</v>
      </c>
      <c r="B424" s="135" t="str">
        <f>INDEX('Master List'!$A$3:$AW$1063,MATCH('Print List'!$A424,Statement_No,0),MATCH('Print List'!B$2,'Master List'!$A$2:$AW$2,0))</f>
        <v>D &amp; R LIVESTOCK</v>
      </c>
      <c r="C424" s="135" t="str">
        <f>INDEX('Master List'!$A$3:$AW$1063,MATCH('Print List'!$A424,Statement_No,0),MATCH('Print List'!C$2,'Master List'!$A$2:$AW$2,0))</f>
        <v>Y</v>
      </c>
      <c r="D424" s="135">
        <f>INDEX('Master List'!$A$3:$AW$1063,MATCH('Print List'!$A424,Statement_No,0),MATCH('Print List'!D$2,'Master List'!$A$2:$AW$2,0))</f>
        <v>1765.1499999999999</v>
      </c>
      <c r="E424" s="135">
        <f>INDEX('Master List'!$A$3:$AW$1063,MATCH('Print List'!$A424,Statement_No,0),MATCH('Print List'!E$2,'Master List'!$A$2:$AW$2,0))</f>
        <v>2315</v>
      </c>
      <c r="F424" s="135" t="str">
        <f>INDEX('Master List'!$A$3:$AW$1063,MATCH('Print List'!$A424,Statement_No,0),MATCH('Print List'!F$2,'Master List'!$A$2:$AW$2,0))</f>
        <v>Yes</v>
      </c>
      <c r="G424" s="135" t="str">
        <f>INDEX('Master List'!$A$3:$AW$1063,MATCH('Print List'!$A424,Statement_No,0),MATCH('Print List'!G$2,'Master List'!$A$2:$AW$2,0))</f>
        <v>Ulatis Creek</v>
      </c>
      <c r="H424" s="135" t="str">
        <f>INDEX('Master List'!$A$3:$AW$1063,MATCH('Print List'!$A424,Statement_No,0),MATCH('Print List'!H$2,'Master List'!$A$2:$AW$2,0))</f>
        <v>Solano</v>
      </c>
      <c r="I424" s="135" t="str">
        <f>INDEX('Master List'!$A$3:$AW$1063,MATCH('Print List'!$A424,Statement_No,0),MATCH('Print List'!I$2,'Master List'!$A$2:$AW$2,0))</f>
        <v>R1</v>
      </c>
      <c r="J424" s="135" t="str">
        <f>INDEX('Master List'!$A$3:$AW$1063,MATCH('Print List'!$A424,Statement_No,0),MATCH('Print List'!J$2,'Master List'!$A$2:$AW$2,0))</f>
        <v>There are two parcels located within the place of use. There is one separation within the place of use and one of the parcels is not adjacent to the creek. Additionally, the land that the parcels are located on does not have a mapped patent, so the we don't have knowledge whether the POU is located on riparian patents</v>
      </c>
      <c r="K424" s="135" t="str">
        <f>INDEX('Master List'!$A$3:$AW$1063,MATCH('Print List'!$A424,Statement_No,0),MATCH('Print List'!K$2,'Master List'!$A$2:$AW$2,0))</f>
        <v>Yes</v>
      </c>
      <c r="L424" s="135" t="str">
        <f>INDEX('Master List'!$A$3:$AW$1063,MATCH('Print List'!$A424,Statement_No,0),MATCH('Print List'!L$2,'Master List'!$A$2:$AW$2,0))</f>
        <v>N/A</v>
      </c>
      <c r="M424" s="135" t="str">
        <f>INDEX('Master List'!$A$3:$AW$1063,MATCH('Print List'!$A424,Statement_No,0),MATCH('Print List'!M$2,'Master List'!$A$2:$AW$2,0))</f>
        <v>P2</v>
      </c>
      <c r="N424" s="135" t="str">
        <f>INDEX('Master List'!$A$3:$AW$1063,MATCH('Print List'!$A424,Statement_No,0),MATCH('Print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424" s="135" t="str">
        <f>INDEX('Master List'!$A$3:$AW$1063,MATCH('Print List'!$A424,Statement_No,0),MATCH('Print List'!O$2,'Master List'!$A$2:$AW$2,0))</f>
        <v>North Delta Water Agency</v>
      </c>
      <c r="P424" s="135" t="str">
        <f>INDEX('Master List'!$A$3:$AW$1063,MATCH('Print List'!$A424,Statement_No,0),MATCH('Print List'!P$2,'Master List'!$A$2:$AW$2,0))</f>
        <v>R4</v>
      </c>
      <c r="Q424" s="135" t="str">
        <f>INDEX('Master List'!$A$3:$AW$1063,MATCH('Print List'!$A424,Statement_No,0),MATCH('Print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24" s="135" t="str">
        <f>INDEX('Master List'!$A$3:$AW$1063,MATCH('Print List'!$A424,Statement_No,0),MATCH('Print List'!R$2,'Master List'!$A$2:$AW$2,0))</f>
        <v>P4</v>
      </c>
      <c r="S424" s="135" t="str">
        <f>INDEX('Master List'!$A$3:$AW$1063,MATCH('Print List'!$A424,Statement_No,0),MATCH('Print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24" s="135" t="str">
        <f>INDEX('Master List'!$A$3:$AW$1063,MATCH('Print List'!$A424,Statement_No,0),MATCH('Print List'!T$2,'Master List'!$A$2:$AW$2,0))</f>
        <v>R4</v>
      </c>
      <c r="U424" s="135" t="str">
        <f>INDEX('Master List'!$A$3:$AW$1063,MATCH('Print List'!$A424,Statement_No,0),MATCH('Print List'!U$2,'Master List'!$A$2:$AW$2,0))</f>
        <v>P4</v>
      </c>
    </row>
    <row r="425" spans="1:21" s="16" customFormat="1" ht="45" x14ac:dyDescent="0.25">
      <c r="A425" s="135" t="s">
        <v>2024</v>
      </c>
      <c r="B425" s="135" t="str">
        <f>INDEX('Master List'!$A$3:$AW$1063,MATCH('Print List'!$A425,Statement_No,0),MATCH('Print List'!B$2,'Master List'!$A$2:$AW$2,0))</f>
        <v>MICHAEL QUARTAROLI/CWC LLC</v>
      </c>
      <c r="C425" s="135" t="str">
        <f>INDEX('Master List'!$A$3:$AW$1063,MATCH('Print List'!$A425,Statement_No,0),MATCH('Print List'!C$2,'Master List'!$A$2:$AW$2,0))</f>
        <v>Y</v>
      </c>
      <c r="D425" s="135">
        <f>INDEX('Master List'!$A$3:$AW$1063,MATCH('Print List'!$A425,Statement_No,0),MATCH('Print List'!D$2,'Master List'!$A$2:$AW$2,0))</f>
        <v>653.25000000000011</v>
      </c>
      <c r="E425" s="135">
        <f>INDEX('Master List'!$A$3:$AW$1063,MATCH('Print List'!$A425,Statement_No,0),MATCH('Print List'!E$2,'Master List'!$A$2:$AW$2,0))</f>
        <v>335.23</v>
      </c>
      <c r="F425" s="135" t="str">
        <f>INDEX('Master List'!$A$3:$AW$1063,MATCH('Print List'!$A425,Statement_No,0),MATCH('Print List'!F$2,'Master List'!$A$2:$AW$2,0))</f>
        <v>Yes</v>
      </c>
      <c r="G425" s="135" t="str">
        <f>INDEX('Master List'!$A$3:$AW$1063,MATCH('Print List'!$A425,Statement_No,0),MATCH('Print List'!G$2,'Master List'!$A$2:$AW$2,0))</f>
        <v>WHITE SLOUGH</v>
      </c>
      <c r="H425" s="135" t="str">
        <f>INDEX('Master List'!$A$3:$AW$1063,MATCH('Print List'!$A425,Statement_No,0),MATCH('Print List'!H$2,'Master List'!$A$2:$AW$2,0))</f>
        <v>San Joaquin</v>
      </c>
      <c r="I425" s="135" t="str">
        <f>INDEX('Master List'!$A$3:$AW$1063,MATCH('Print List'!$A425,Statement_No,0),MATCH('Print List'!I$2,'Master List'!$A$2:$AW$2,0))</f>
        <v>R3</v>
      </c>
      <c r="J425" s="135" t="str">
        <f>INDEX('Master List'!$A$3:$AW$1063,MATCH('Print List'!$A425,Statement_No,0),MATCH('Print List'!J$2,'Master List'!$A$2:$AW$2,0))</f>
        <v>POU/APNs lie on Riparian Patents</v>
      </c>
      <c r="K425" s="135" t="str">
        <f>INDEX('Master List'!$A$3:$AW$1063,MATCH('Print List'!$A425,Statement_No,0),MATCH('Print List'!K$2,'Master List'!$A$2:$AW$2,0))</f>
        <v>Yes</v>
      </c>
      <c r="L425" s="135" t="str">
        <f>INDEX('Master List'!$A$3:$AW$1063,MATCH('Print List'!$A425,Statement_No,0),MATCH('Print List'!L$2,'Master List'!$A$2:$AW$2,0))</f>
        <v>N/A</v>
      </c>
      <c r="M425" s="135" t="str">
        <f>INDEX('Master List'!$A$3:$AW$1063,MATCH('Print List'!$A425,Statement_No,0),MATCH('Print List'!M$2,'Master List'!$A$2:$AW$2,0))</f>
        <v>P1</v>
      </c>
      <c r="N425" s="135" t="str">
        <f>INDEX('Master List'!$A$3:$AW$1063,MATCH('Print List'!$A425,Statement_No,0),MATCH('Print List'!N$2,'Master List'!$A$2:$AW$2,0))</f>
        <v>No documentation given</v>
      </c>
      <c r="O425" s="135">
        <f>INDEX('Master List'!$A$3:$AW$1063,MATCH('Print List'!$A425,Statement_No,0),MATCH('Print List'!O$2,'Master List'!$A$2:$AW$2,0))</f>
        <v>0</v>
      </c>
      <c r="P425" s="135">
        <f>INDEX('Master List'!$A$3:$AW$1063,MATCH('Print List'!$A425,Statement_No,0),MATCH('Print List'!P$2,'Master List'!$A$2:$AW$2,0))</f>
        <v>0</v>
      </c>
      <c r="Q425" s="135">
        <f>INDEX('Master List'!$A$3:$AW$1063,MATCH('Print List'!$A425,Statement_No,0),MATCH('Print List'!Q$2,'Master List'!$A$2:$AW$2,0))</f>
        <v>0</v>
      </c>
      <c r="R425" s="135">
        <f>INDEX('Master List'!$A$3:$AW$1063,MATCH('Print List'!$A425,Statement_No,0),MATCH('Print List'!R$2,'Master List'!$A$2:$AW$2,0))</f>
        <v>0</v>
      </c>
      <c r="S425" s="135">
        <f>INDEX('Master List'!$A$3:$AW$1063,MATCH('Print List'!$A425,Statement_No,0),MATCH('Print List'!S$2,'Master List'!$A$2:$AW$2,0))</f>
        <v>0</v>
      </c>
      <c r="T425" s="135" t="str">
        <f>INDEX('Master List'!$A$3:$AW$1063,MATCH('Print List'!$A425,Statement_No,0),MATCH('Print List'!T$2,'Master List'!$A$2:$AW$2,0))</f>
        <v>R3</v>
      </c>
      <c r="U425" s="135" t="str">
        <f>INDEX('Master List'!$A$3:$AW$1063,MATCH('Print List'!$A425,Statement_No,0),MATCH('Print List'!U$2,'Master List'!$A$2:$AW$2,0))</f>
        <v>P1</v>
      </c>
    </row>
    <row r="426" spans="1:21" s="16" customFormat="1" ht="240" x14ac:dyDescent="0.25">
      <c r="A426" s="136" t="s">
        <v>2025</v>
      </c>
      <c r="B426" s="135" t="str">
        <f>INDEX('Master List'!$A$3:$AW$1063,MATCH('Print List'!$A426,Statement_No,0),MATCH('Print List'!B$2,'Master List'!$A$2:$AW$2,0))</f>
        <v>N.R., B.P., D.C. HAMILTON</v>
      </c>
      <c r="C426" s="135" t="str">
        <f>INDEX('Master List'!$A$3:$AW$1063,MATCH('Print List'!$A426,Statement_No,0),MATCH('Print List'!C$2,'Master List'!$A$2:$AW$2,0))</f>
        <v>Y</v>
      </c>
      <c r="D426" s="135">
        <f>INDEX('Master List'!$A$3:$AW$1063,MATCH('Print List'!$A426,Statement_No,0),MATCH('Print List'!D$2,'Master List'!$A$2:$AW$2,0))</f>
        <v>350</v>
      </c>
      <c r="E426" s="135">
        <f>INDEX('Master List'!$A$3:$AW$1063,MATCH('Print List'!$A426,Statement_No,0),MATCH('Print List'!E$2,'Master List'!$A$2:$AW$2,0))</f>
        <v>108.54</v>
      </c>
      <c r="F426" s="135" t="str">
        <f>INDEX('Master List'!$A$3:$AW$1063,MATCH('Print List'!$A426,Statement_No,0),MATCH('Print List'!F$2,'Master List'!$A$2:$AW$2,0))</f>
        <v>Yes</v>
      </c>
      <c r="G426" s="135" t="str">
        <f>INDEX('Master List'!$A$3:$AW$1063,MATCH('Print List'!$A426,Statement_No,0),MATCH('Print List'!G$2,'Master List'!$A$2:$AW$2,0))</f>
        <v>Sacramento River</v>
      </c>
      <c r="H426" s="135" t="str">
        <f>INDEX('Master List'!$A$3:$AW$1063,MATCH('Print List'!$A426,Statement_No,0),MATCH('Print List'!H$2,'Master List'!$A$2:$AW$2,0))</f>
        <v>Sacramento</v>
      </c>
      <c r="I426" s="135" t="str">
        <f>INDEX('Master List'!$A$3:$AW$1063,MATCH('Print List'!$A426,Statement_No,0),MATCH('Print List'!I$2,'Master List'!$A$2:$AW$2,0))</f>
        <v>R3</v>
      </c>
      <c r="J426" s="135" t="str">
        <f>INDEX('Master List'!$A$3:$AW$1063,MATCH('Print List'!$A426,Statement_No,0),MATCH('Print List'!J$2,'Master List'!$A$2:$AW$2,0))</f>
        <v>Property abuts water source. POU and POD are in the same watershed. The property has no severance. There has had no water used for storage.</v>
      </c>
      <c r="K426" s="135" t="str">
        <f>INDEX('Master List'!$A$3:$AW$1063,MATCH('Print List'!$A426,Statement_No,0),MATCH('Print List'!K$2,'Master List'!$A$2:$AW$2,0))</f>
        <v>Yes</v>
      </c>
      <c r="L426" s="135" t="str">
        <f>INDEX('Master List'!$A$3:$AW$1063,MATCH('Print List'!$A426,Statement_No,0),MATCH('Print List'!L$2,'Master List'!$A$2:$AW$2,0))</f>
        <v>N/A</v>
      </c>
      <c r="M426" s="135" t="str">
        <f>INDEX('Master List'!$A$3:$AW$1063,MATCH('Print List'!$A426,Statement_No,0),MATCH('Print List'!M$2,'Master List'!$A$2:$AW$2,0))</f>
        <v>P1</v>
      </c>
      <c r="N426" s="135" t="str">
        <f>INDEX('Master List'!$A$3:$AW$1063,MATCH('Print List'!$A426,Statement_No,0),MATCH('Print List'!N$2,'Master List'!$A$2:$AW$2,0))</f>
        <v>More information needed</v>
      </c>
      <c r="O426" s="135" t="str">
        <f>INDEX('Master List'!$A$3:$AW$1063,MATCH('Print List'!$A426,Statement_No,0),MATCH('Print List'!O$2,'Master List'!$A$2:$AW$2,0))</f>
        <v>North Delta Water Agency</v>
      </c>
      <c r="P426" s="135" t="str">
        <f>INDEX('Master List'!$A$3:$AW$1063,MATCH('Print List'!$A426,Statement_No,0),MATCH('Print List'!P$2,'Master List'!$A$2:$AW$2,0))</f>
        <v>R4</v>
      </c>
      <c r="Q426" s="135" t="str">
        <f>INDEX('Master List'!$A$3:$AW$1063,MATCH('Print List'!$A426,Statement_No,0),MATCH('Print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26" s="135" t="str">
        <f>INDEX('Master List'!$A$3:$AW$1063,MATCH('Print List'!$A426,Statement_No,0),MATCH('Print List'!R$2,'Master List'!$A$2:$AW$2,0))</f>
        <v>P4</v>
      </c>
      <c r="S426" s="135" t="str">
        <f>INDEX('Master List'!$A$3:$AW$1063,MATCH('Print List'!$A426,Statement_No,0),MATCH('Print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26" s="135" t="str">
        <f>INDEX('Master List'!$A$3:$AW$1063,MATCH('Print List'!$A426,Statement_No,0),MATCH('Print List'!T$2,'Master List'!$A$2:$AW$2,0))</f>
        <v>R4</v>
      </c>
      <c r="U426" s="135" t="str">
        <f>INDEX('Master List'!$A$3:$AW$1063,MATCH('Print List'!$A426,Statement_No,0),MATCH('Print List'!U$2,'Master List'!$A$2:$AW$2,0))</f>
        <v>P4</v>
      </c>
    </row>
    <row r="427" spans="1:21" s="16" customFormat="1" ht="45" x14ac:dyDescent="0.25">
      <c r="A427" s="135" t="s">
        <v>2028</v>
      </c>
      <c r="B427" s="135" t="str">
        <f>INDEX('Master List'!$A$3:$AW$1063,MATCH('Print List'!$A427,Statement_No,0),MATCH('Print List'!B$2,'Master List'!$A$2:$AW$2,0))</f>
        <v>MICHAEL QUARTAROLI/CWC LLC</v>
      </c>
      <c r="C427" s="135" t="str">
        <f>INDEX('Master List'!$A$3:$AW$1063,MATCH('Print List'!$A427,Statement_No,0),MATCH('Print List'!C$2,'Master List'!$A$2:$AW$2,0))</f>
        <v>Y</v>
      </c>
      <c r="D427" s="135">
        <f>INDEX('Master List'!$A$3:$AW$1063,MATCH('Print List'!$A427,Statement_No,0),MATCH('Print List'!D$2,'Master List'!$A$2:$AW$2,0))</f>
        <v>653.25000000000011</v>
      </c>
      <c r="E427" s="135">
        <f>INDEX('Master List'!$A$3:$AW$1063,MATCH('Print List'!$A427,Statement_No,0),MATCH('Print List'!E$2,'Master List'!$A$2:$AW$2,0))</f>
        <v>335.2</v>
      </c>
      <c r="F427" s="135" t="str">
        <f>INDEX('Master List'!$A$3:$AW$1063,MATCH('Print List'!$A427,Statement_No,0),MATCH('Print List'!F$2,'Master List'!$A$2:$AW$2,0))</f>
        <v>Yes</v>
      </c>
      <c r="G427" s="135" t="str">
        <f>INDEX('Master List'!$A$3:$AW$1063,MATCH('Print List'!$A427,Statement_No,0),MATCH('Print List'!G$2,'Master List'!$A$2:$AW$2,0))</f>
        <v>WHITE SLOUGH</v>
      </c>
      <c r="H427" s="135" t="str">
        <f>INDEX('Master List'!$A$3:$AW$1063,MATCH('Print List'!$A427,Statement_No,0),MATCH('Print List'!H$2,'Master List'!$A$2:$AW$2,0))</f>
        <v>San Joaquin</v>
      </c>
      <c r="I427" s="135" t="str">
        <f>INDEX('Master List'!$A$3:$AW$1063,MATCH('Print List'!$A427,Statement_No,0),MATCH('Print List'!I$2,'Master List'!$A$2:$AW$2,0))</f>
        <v>R3</v>
      </c>
      <c r="J427" s="135" t="str">
        <f>INDEX('Master List'!$A$3:$AW$1063,MATCH('Print List'!$A427,Statement_No,0),MATCH('Print List'!J$2,'Master List'!$A$2:$AW$2,0))</f>
        <v>POU/APNs lie on Riparian Patents</v>
      </c>
      <c r="K427" s="135" t="str">
        <f>INDEX('Master List'!$A$3:$AW$1063,MATCH('Print List'!$A427,Statement_No,0),MATCH('Print List'!K$2,'Master List'!$A$2:$AW$2,0))</f>
        <v>Yes</v>
      </c>
      <c r="L427" s="135" t="str">
        <f>INDEX('Master List'!$A$3:$AW$1063,MATCH('Print List'!$A427,Statement_No,0),MATCH('Print List'!L$2,'Master List'!$A$2:$AW$2,0))</f>
        <v>N/A</v>
      </c>
      <c r="M427" s="135" t="str">
        <f>INDEX('Master List'!$A$3:$AW$1063,MATCH('Print List'!$A427,Statement_No,0),MATCH('Print List'!M$2,'Master List'!$A$2:$AW$2,0))</f>
        <v>P1</v>
      </c>
      <c r="N427" s="135" t="str">
        <f>INDEX('Master List'!$A$3:$AW$1063,MATCH('Print List'!$A427,Statement_No,0),MATCH('Print List'!N$2,'Master List'!$A$2:$AW$2,0))</f>
        <v>No documentation given</v>
      </c>
      <c r="O427" s="135">
        <f>INDEX('Master List'!$A$3:$AW$1063,MATCH('Print List'!$A427,Statement_No,0),MATCH('Print List'!O$2,'Master List'!$A$2:$AW$2,0))</f>
        <v>0</v>
      </c>
      <c r="P427" s="135">
        <f>INDEX('Master List'!$A$3:$AW$1063,MATCH('Print List'!$A427,Statement_No,0),MATCH('Print List'!P$2,'Master List'!$A$2:$AW$2,0))</f>
        <v>0</v>
      </c>
      <c r="Q427" s="135">
        <f>INDEX('Master List'!$A$3:$AW$1063,MATCH('Print List'!$A427,Statement_No,0),MATCH('Print List'!Q$2,'Master List'!$A$2:$AW$2,0))</f>
        <v>0</v>
      </c>
      <c r="R427" s="135">
        <f>INDEX('Master List'!$A$3:$AW$1063,MATCH('Print List'!$A427,Statement_No,0),MATCH('Print List'!R$2,'Master List'!$A$2:$AW$2,0))</f>
        <v>0</v>
      </c>
      <c r="S427" s="135">
        <f>INDEX('Master List'!$A$3:$AW$1063,MATCH('Print List'!$A427,Statement_No,0),MATCH('Print List'!S$2,'Master List'!$A$2:$AW$2,0))</f>
        <v>0</v>
      </c>
      <c r="T427" s="135" t="str">
        <f>INDEX('Master List'!$A$3:$AW$1063,MATCH('Print List'!$A427,Statement_No,0),MATCH('Print List'!T$2,'Master List'!$A$2:$AW$2,0))</f>
        <v>R3</v>
      </c>
      <c r="U427" s="135" t="str">
        <f>INDEX('Master List'!$A$3:$AW$1063,MATCH('Print List'!$A427,Statement_No,0),MATCH('Print List'!U$2,'Master List'!$A$2:$AW$2,0))</f>
        <v>P1</v>
      </c>
    </row>
    <row r="428" spans="1:21" s="16" customFormat="1" ht="30" x14ac:dyDescent="0.25">
      <c r="A428" s="136" t="s">
        <v>2030</v>
      </c>
      <c r="B428" s="135" t="str">
        <f>INDEX('Master List'!$A$3:$AW$1063,MATCH('Print List'!$A428,Statement_No,0),MATCH('Print List'!B$2,'Master List'!$A$2:$AW$2,0))</f>
        <v>JOHN ROCHA</v>
      </c>
      <c r="C428" s="135" t="str">
        <f>INDEX('Master List'!$A$3:$AW$1063,MATCH('Print List'!$A428,Statement_No,0),MATCH('Print List'!C$2,'Master List'!$A$2:$AW$2,0))</f>
        <v>Y</v>
      </c>
      <c r="D428" s="135">
        <f>INDEX('Master List'!$A$3:$AW$1063,MATCH('Print List'!$A428,Statement_No,0),MATCH('Print List'!D$2,'Master List'!$A$2:$AW$2,0))</f>
        <v>395.85666666666668</v>
      </c>
      <c r="E428" s="135">
        <f>INDEX('Master List'!$A$3:$AW$1063,MATCH('Print List'!$A428,Statement_No,0),MATCH('Print List'!E$2,'Master List'!$A$2:$AW$2,0))</f>
        <v>406.93</v>
      </c>
      <c r="F428" s="135" t="str">
        <f>INDEX('Master List'!$A$3:$AW$1063,MATCH('Print List'!$A428,Statement_No,0),MATCH('Print List'!F$2,'Master List'!$A$2:$AW$2,0))</f>
        <v>Yes</v>
      </c>
      <c r="G428" s="135" t="str">
        <f>INDEX('Master List'!$A$3:$AW$1063,MATCH('Print List'!$A428,Statement_No,0),MATCH('Print List'!G$2,'Master List'!$A$2:$AW$2,0))</f>
        <v>Disappointment Slough</v>
      </c>
      <c r="H428" s="135" t="str">
        <f>INDEX('Master List'!$A$3:$AW$1063,MATCH('Print List'!$A428,Statement_No,0),MATCH('Print List'!H$2,'Master List'!$A$2:$AW$2,0))</f>
        <v>San Joaquin</v>
      </c>
      <c r="I428" s="135" t="str">
        <f>INDEX('Master List'!$A$3:$AW$1063,MATCH('Print List'!$A428,Statement_No,0),MATCH('Print List'!I$2,'Master List'!$A$2:$AW$2,0))</f>
        <v>R3</v>
      </c>
      <c r="J428" s="135" t="str">
        <f>INDEX('Master List'!$A$3:$AW$1063,MATCH('Print List'!$A428,Statement_No,0),MATCH('Print List'!J$2,'Master List'!$A$2:$AW$2,0))</f>
        <v>POU/APN lie on a Riparian Patent</v>
      </c>
      <c r="K428" s="135" t="str">
        <f>INDEX('Master List'!$A$3:$AW$1063,MATCH('Print List'!$A428,Statement_No,0),MATCH('Print List'!K$2,'Master List'!$A$2:$AW$2,0))</f>
        <v>Yes</v>
      </c>
      <c r="L428" s="135" t="str">
        <f>INDEX('Master List'!$A$3:$AW$1063,MATCH('Print List'!$A428,Statement_No,0),MATCH('Print List'!L$2,'Master List'!$A$2:$AW$2,0))</f>
        <v>N/A</v>
      </c>
      <c r="M428" s="135" t="str">
        <f>INDEX('Master List'!$A$3:$AW$1063,MATCH('Print List'!$A428,Statement_No,0),MATCH('Print List'!M$2,'Master List'!$A$2:$AW$2,0))</f>
        <v>P1</v>
      </c>
      <c r="N428" s="135" t="str">
        <f>INDEX('Master List'!$A$3:$AW$1063,MATCH('Print List'!$A428,Statement_No,0),MATCH('Print List'!N$2,'Master List'!$A$2:$AW$2,0))</f>
        <v>Certificate of Purchase/Survey provided. Need more documentation</v>
      </c>
      <c r="O428" s="135">
        <f>INDEX('Master List'!$A$3:$AW$1063,MATCH('Print List'!$A428,Statement_No,0),MATCH('Print List'!O$2,'Master List'!$A$2:$AW$2,0))</f>
        <v>0</v>
      </c>
      <c r="P428" s="135">
        <f>INDEX('Master List'!$A$3:$AW$1063,MATCH('Print List'!$A428,Statement_No,0),MATCH('Print List'!P$2,'Master List'!$A$2:$AW$2,0))</f>
        <v>0</v>
      </c>
      <c r="Q428" s="135">
        <f>INDEX('Master List'!$A$3:$AW$1063,MATCH('Print List'!$A428,Statement_No,0),MATCH('Print List'!Q$2,'Master List'!$A$2:$AW$2,0))</f>
        <v>0</v>
      </c>
      <c r="R428" s="135">
        <f>INDEX('Master List'!$A$3:$AW$1063,MATCH('Print List'!$A428,Statement_No,0),MATCH('Print List'!R$2,'Master List'!$A$2:$AW$2,0))</f>
        <v>0</v>
      </c>
      <c r="S428" s="135">
        <f>INDEX('Master List'!$A$3:$AW$1063,MATCH('Print List'!$A428,Statement_No,0),MATCH('Print List'!S$2,'Master List'!$A$2:$AW$2,0))</f>
        <v>0</v>
      </c>
      <c r="T428" s="135" t="str">
        <f>INDEX('Master List'!$A$3:$AW$1063,MATCH('Print List'!$A428,Statement_No,0),MATCH('Print List'!T$2,'Master List'!$A$2:$AW$2,0))</f>
        <v>R3</v>
      </c>
      <c r="U428" s="135" t="str">
        <f>INDEX('Master List'!$A$3:$AW$1063,MATCH('Print List'!$A428,Statement_No,0),MATCH('Print List'!U$2,'Master List'!$A$2:$AW$2,0))</f>
        <v>P1</v>
      </c>
    </row>
    <row r="429" spans="1:21" s="16" customFormat="1" ht="45" x14ac:dyDescent="0.25">
      <c r="A429" s="135" t="s">
        <v>2031</v>
      </c>
      <c r="B429" s="135" t="str">
        <f>INDEX('Master List'!$A$3:$AW$1063,MATCH('Print List'!$A429,Statement_No,0),MATCH('Print List'!B$2,'Master List'!$A$2:$AW$2,0))</f>
        <v>RONALD A. AND JANET MARCHETTI 2005 TRUST</v>
      </c>
      <c r="C429" s="135" t="str">
        <f>INDEX('Master List'!$A$3:$AW$1063,MATCH('Print List'!$A429,Statement_No,0),MATCH('Print List'!C$2,'Master List'!$A$2:$AW$2,0))</f>
        <v>Y</v>
      </c>
      <c r="D429" s="135">
        <f>INDEX('Master List'!$A$3:$AW$1063,MATCH('Print List'!$A429,Statement_No,0),MATCH('Print List'!D$2,'Master List'!$A$2:$AW$2,0))</f>
        <v>648.65641025641025</v>
      </c>
      <c r="E429" s="135">
        <f>INDEX('Master List'!$A$3:$AW$1063,MATCH('Print List'!$A429,Statement_No,0),MATCH('Print List'!E$2,'Master List'!$A$2:$AW$2,0))</f>
        <v>974.79</v>
      </c>
      <c r="F429" s="135" t="str">
        <f>INDEX('Master List'!$A$3:$AW$1063,MATCH('Print List'!$A429,Statement_No,0),MATCH('Print List'!F$2,'Master List'!$A$2:$AW$2,0))</f>
        <v>Yes</v>
      </c>
      <c r="G429" s="135" t="str">
        <f>INDEX('Master List'!$A$3:$AW$1063,MATCH('Print List'!$A429,Statement_No,0),MATCH('Print List'!G$2,'Master List'!$A$2:$AW$2,0))</f>
        <v>Bishop Cut</v>
      </c>
      <c r="H429" s="135" t="str">
        <f>INDEX('Master List'!$A$3:$AW$1063,MATCH('Print List'!$A429,Statement_No,0),MATCH('Print List'!H$2,'Master List'!$A$2:$AW$2,0))</f>
        <v>San Joaquin</v>
      </c>
      <c r="I429" s="135" t="str">
        <f>INDEX('Master List'!$A$3:$AW$1063,MATCH('Print List'!$A429,Statement_No,0),MATCH('Print List'!I$2,'Master List'!$A$2:$AW$2,0))</f>
        <v>R3</v>
      </c>
      <c r="J429" s="135" t="str">
        <f>INDEX('Master List'!$A$3:$AW$1063,MATCH('Print List'!$A429,Statement_No,0),MATCH('Print List'!J$2,'Master List'!$A$2:$AW$2,0))</f>
        <v>POU/APN lie on the same Riparian Patent</v>
      </c>
      <c r="K429" s="135" t="str">
        <f>INDEX('Master List'!$A$3:$AW$1063,MATCH('Print List'!$A429,Statement_No,0),MATCH('Print List'!K$2,'Master List'!$A$2:$AW$2,0))</f>
        <v>Yes</v>
      </c>
      <c r="L429" s="135" t="str">
        <f>INDEX('Master List'!$A$3:$AW$1063,MATCH('Print List'!$A429,Statement_No,0),MATCH('Print List'!L$2,'Master List'!$A$2:$AW$2,0))</f>
        <v>N/A</v>
      </c>
      <c r="M429" s="135" t="str">
        <f>INDEX('Master List'!$A$3:$AW$1063,MATCH('Print List'!$A429,Statement_No,0),MATCH('Print List'!M$2,'Master List'!$A$2:$AW$2,0))</f>
        <v>P1</v>
      </c>
      <c r="N429" s="135" t="str">
        <f>INDEX('Master List'!$A$3:$AW$1063,MATCH('Print List'!$A429,Statement_No,0),MATCH('Print List'!N$2,'Master List'!$A$2:$AW$2,0))</f>
        <v>No documentation given</v>
      </c>
      <c r="O429" s="135">
        <f>INDEX('Master List'!$A$3:$AW$1063,MATCH('Print List'!$A429,Statement_No,0),MATCH('Print List'!O$2,'Master List'!$A$2:$AW$2,0))</f>
        <v>0</v>
      </c>
      <c r="P429" s="135">
        <f>INDEX('Master List'!$A$3:$AW$1063,MATCH('Print List'!$A429,Statement_No,0),MATCH('Print List'!P$2,'Master List'!$A$2:$AW$2,0))</f>
        <v>0</v>
      </c>
      <c r="Q429" s="135">
        <f>INDEX('Master List'!$A$3:$AW$1063,MATCH('Print List'!$A429,Statement_No,0),MATCH('Print List'!Q$2,'Master List'!$A$2:$AW$2,0))</f>
        <v>0</v>
      </c>
      <c r="R429" s="135">
        <f>INDEX('Master List'!$A$3:$AW$1063,MATCH('Print List'!$A429,Statement_No,0),MATCH('Print List'!R$2,'Master List'!$A$2:$AW$2,0))</f>
        <v>0</v>
      </c>
      <c r="S429" s="135">
        <f>INDEX('Master List'!$A$3:$AW$1063,MATCH('Print List'!$A429,Statement_No,0),MATCH('Print List'!S$2,'Master List'!$A$2:$AW$2,0))</f>
        <v>0</v>
      </c>
      <c r="T429" s="135" t="str">
        <f>INDEX('Master List'!$A$3:$AW$1063,MATCH('Print List'!$A429,Statement_No,0),MATCH('Print List'!T$2,'Master List'!$A$2:$AW$2,0))</f>
        <v>R3</v>
      </c>
      <c r="U429" s="135" t="str">
        <f>INDEX('Master List'!$A$3:$AW$1063,MATCH('Print List'!$A429,Statement_No,0),MATCH('Print List'!U$2,'Master List'!$A$2:$AW$2,0))</f>
        <v>P1</v>
      </c>
    </row>
    <row r="430" spans="1:21" s="16" customFormat="1" ht="45" x14ac:dyDescent="0.25">
      <c r="A430" s="136" t="s">
        <v>2036</v>
      </c>
      <c r="B430" s="135" t="str">
        <f>INDEX('Master List'!$A$3:$AW$1063,MATCH('Print List'!$A430,Statement_No,0),MATCH('Print List'!B$2,'Master List'!$A$2:$AW$2,0))</f>
        <v>MICHAEL QUARTAROLI/CWC LLC</v>
      </c>
      <c r="C430" s="135" t="str">
        <f>INDEX('Master List'!$A$3:$AW$1063,MATCH('Print List'!$A430,Statement_No,0),MATCH('Print List'!C$2,'Master List'!$A$2:$AW$2,0))</f>
        <v>Y</v>
      </c>
      <c r="D430" s="135">
        <f>INDEX('Master List'!$A$3:$AW$1063,MATCH('Print List'!$A430,Statement_No,0),MATCH('Print List'!D$2,'Master List'!$A$2:$AW$2,0))</f>
        <v>337.68</v>
      </c>
      <c r="E430" s="135">
        <f>INDEX('Master List'!$A$3:$AW$1063,MATCH('Print List'!$A430,Statement_No,0),MATCH('Print List'!E$2,'Master List'!$A$2:$AW$2,0))</f>
        <v>175.06</v>
      </c>
      <c r="F430" s="135" t="str">
        <f>INDEX('Master List'!$A$3:$AW$1063,MATCH('Print List'!$A430,Statement_No,0),MATCH('Print List'!F$2,'Master List'!$A$2:$AW$2,0))</f>
        <v>Yes</v>
      </c>
      <c r="G430" s="135" t="str">
        <f>INDEX('Master List'!$A$3:$AW$1063,MATCH('Print List'!$A430,Statement_No,0),MATCH('Print List'!G$2,'Master List'!$A$2:$AW$2,0))</f>
        <v>WHITE SLOUGH</v>
      </c>
      <c r="H430" s="135" t="str">
        <f>INDEX('Master List'!$A$3:$AW$1063,MATCH('Print List'!$A430,Statement_No,0),MATCH('Print List'!H$2,'Master List'!$A$2:$AW$2,0))</f>
        <v>San Joaquin</v>
      </c>
      <c r="I430" s="135" t="str">
        <f>INDEX('Master List'!$A$3:$AW$1063,MATCH('Print List'!$A430,Statement_No,0),MATCH('Print List'!I$2,'Master List'!$A$2:$AW$2,0))</f>
        <v>R3</v>
      </c>
      <c r="J430" s="135" t="str">
        <f>INDEX('Master List'!$A$3:$AW$1063,MATCH('Print List'!$A430,Statement_No,0),MATCH('Print List'!J$2,'Master List'!$A$2:$AW$2,0))</f>
        <v>POU/APNs lie on Riparian Patents</v>
      </c>
      <c r="K430" s="135" t="str">
        <f>INDEX('Master List'!$A$3:$AW$1063,MATCH('Print List'!$A430,Statement_No,0),MATCH('Print List'!K$2,'Master List'!$A$2:$AW$2,0))</f>
        <v>Yes</v>
      </c>
      <c r="L430" s="135" t="str">
        <f>INDEX('Master List'!$A$3:$AW$1063,MATCH('Print List'!$A430,Statement_No,0),MATCH('Print List'!L$2,'Master List'!$A$2:$AW$2,0))</f>
        <v>N/A</v>
      </c>
      <c r="M430" s="135" t="str">
        <f>INDEX('Master List'!$A$3:$AW$1063,MATCH('Print List'!$A430,Statement_No,0),MATCH('Print List'!M$2,'Master List'!$A$2:$AW$2,0))</f>
        <v>P1</v>
      </c>
      <c r="N430" s="135" t="str">
        <f>INDEX('Master List'!$A$3:$AW$1063,MATCH('Print List'!$A430,Statement_No,0),MATCH('Print List'!N$2,'Master List'!$A$2:$AW$2,0))</f>
        <v>No documentation given</v>
      </c>
      <c r="O430" s="135">
        <f>INDEX('Master List'!$A$3:$AW$1063,MATCH('Print List'!$A430,Statement_No,0),MATCH('Print List'!O$2,'Master List'!$A$2:$AW$2,0))</f>
        <v>0</v>
      </c>
      <c r="P430" s="135">
        <f>INDEX('Master List'!$A$3:$AW$1063,MATCH('Print List'!$A430,Statement_No,0),MATCH('Print List'!P$2,'Master List'!$A$2:$AW$2,0))</f>
        <v>0</v>
      </c>
      <c r="Q430" s="135">
        <f>INDEX('Master List'!$A$3:$AW$1063,MATCH('Print List'!$A430,Statement_No,0),MATCH('Print List'!Q$2,'Master List'!$A$2:$AW$2,0))</f>
        <v>0</v>
      </c>
      <c r="R430" s="135">
        <f>INDEX('Master List'!$A$3:$AW$1063,MATCH('Print List'!$A430,Statement_No,0),MATCH('Print List'!R$2,'Master List'!$A$2:$AW$2,0))</f>
        <v>0</v>
      </c>
      <c r="S430" s="135">
        <f>INDEX('Master List'!$A$3:$AW$1063,MATCH('Print List'!$A430,Statement_No,0),MATCH('Print List'!S$2,'Master List'!$A$2:$AW$2,0))</f>
        <v>0</v>
      </c>
      <c r="T430" s="135" t="str">
        <f>INDEX('Master List'!$A$3:$AW$1063,MATCH('Print List'!$A430,Statement_No,0),MATCH('Print List'!T$2,'Master List'!$A$2:$AW$2,0))</f>
        <v>R3</v>
      </c>
      <c r="U430" s="135" t="str">
        <f>INDEX('Master List'!$A$3:$AW$1063,MATCH('Print List'!$A430,Statement_No,0),MATCH('Print List'!U$2,'Master List'!$A$2:$AW$2,0))</f>
        <v>P1</v>
      </c>
    </row>
    <row r="431" spans="1:21" s="16" customFormat="1" ht="105" x14ac:dyDescent="0.25">
      <c r="A431" s="135" t="s">
        <v>2037</v>
      </c>
      <c r="B431" s="135" t="str">
        <f>INDEX('Master List'!$A$3:$AW$1063,MATCH('Print List'!$A431,Statement_No,0),MATCH('Print List'!B$2,'Master List'!$A$2:$AW$2,0))</f>
        <v>CAMILLO LEVENTINI</v>
      </c>
      <c r="C431" s="135" t="str">
        <f>INDEX('Master List'!$A$3:$AW$1063,MATCH('Print List'!$A431,Statement_No,0),MATCH('Print List'!C$2,'Master List'!$A$2:$AW$2,0))</f>
        <v>Y</v>
      </c>
      <c r="D431" s="135">
        <f>INDEX('Master List'!$A$3:$AW$1063,MATCH('Print List'!$A431,Statement_No,0),MATCH('Print List'!D$2,'Master List'!$A$2:$AW$2,0))</f>
        <v>423.6633333333333</v>
      </c>
      <c r="E431" s="135">
        <f>INDEX('Master List'!$A$3:$AW$1063,MATCH('Print List'!$A431,Statement_No,0),MATCH('Print List'!E$2,'Master List'!$A$2:$AW$2,0))</f>
        <v>757.05100000000004</v>
      </c>
      <c r="F431" s="135" t="str">
        <f>INDEX('Master List'!$A$3:$AW$1063,MATCH('Print List'!$A431,Statement_No,0),MATCH('Print List'!F$2,'Master List'!$A$2:$AW$2,0))</f>
        <v>Yes</v>
      </c>
      <c r="G431" s="135" t="str">
        <f>INDEX('Master List'!$A$3:$AW$1063,MATCH('Print List'!$A431,Statement_No,0),MATCH('Print List'!G$2,'Master List'!$A$2:$AW$2,0))</f>
        <v>Disappointment Slough</v>
      </c>
      <c r="H431" s="135" t="str">
        <f>INDEX('Master List'!$A$3:$AW$1063,MATCH('Print List'!$A431,Statement_No,0),MATCH('Print List'!H$2,'Master List'!$A$2:$AW$2,0))</f>
        <v>San Joaquin</v>
      </c>
      <c r="I431" s="135" t="str">
        <f>INDEX('Master List'!$A$3:$AW$1063,MATCH('Print List'!$A431,Statement_No,0),MATCH('Print List'!I$2,'Master List'!$A$2:$AW$2,0))</f>
        <v>R3</v>
      </c>
      <c r="J431" s="135" t="str">
        <f>INDEX('Master List'!$A$3:$AW$1063,MATCH('Print List'!$A431,Statement_No,0),MATCH('Print List'!J$2,'Master List'!$A$2:$AW$2,0))</f>
        <v>The POD is situated on the POU. Additionally, the POU is underlain by two riparian patents, which are adjacent to the same watercourse.</v>
      </c>
      <c r="K431" s="135" t="str">
        <f>INDEX('Master List'!$A$3:$AW$1063,MATCH('Print List'!$A431,Statement_No,0),MATCH('Print List'!K$2,'Master List'!$A$2:$AW$2,0))</f>
        <v>Yes</v>
      </c>
      <c r="L431" s="135" t="str">
        <f>INDEX('Master List'!$A$3:$AW$1063,MATCH('Print List'!$A431,Statement_No,0),MATCH('Print List'!L$2,'Master List'!$A$2:$AW$2,0))</f>
        <v>N/A</v>
      </c>
      <c r="M431" s="135" t="str">
        <f>INDEX('Master List'!$A$3:$AW$1063,MATCH('Print List'!$A431,Statement_No,0),MATCH('Print List'!M$2,'Master List'!$A$2:$AW$2,0))</f>
        <v>P1</v>
      </c>
      <c r="N431" s="135" t="str">
        <f>INDEX('Master List'!$A$3:$AW$1063,MATCH('Print List'!$A431,Statement_No,0),MATCH('Print List'!N$2,'Master List'!$A$2:$AW$2,0))</f>
        <v xml:space="preserve">eWRIMS classified as riparian and pre-1914 water right.
More information needed - no documentation provided
</v>
      </c>
      <c r="O431" s="135">
        <f>INDEX('Master List'!$A$3:$AW$1063,MATCH('Print List'!$A431,Statement_No,0),MATCH('Print List'!O$2,'Master List'!$A$2:$AW$2,0))</f>
        <v>0</v>
      </c>
      <c r="P431" s="135">
        <f>INDEX('Master List'!$A$3:$AW$1063,MATCH('Print List'!$A431,Statement_No,0),MATCH('Print List'!P$2,'Master List'!$A$2:$AW$2,0))</f>
        <v>0</v>
      </c>
      <c r="Q431" s="135">
        <f>INDEX('Master List'!$A$3:$AW$1063,MATCH('Print List'!$A431,Statement_No,0),MATCH('Print List'!Q$2,'Master List'!$A$2:$AW$2,0))</f>
        <v>0</v>
      </c>
      <c r="R431" s="135">
        <f>INDEX('Master List'!$A$3:$AW$1063,MATCH('Print List'!$A431,Statement_No,0),MATCH('Print List'!R$2,'Master List'!$A$2:$AW$2,0))</f>
        <v>0</v>
      </c>
      <c r="S431" s="135">
        <f>INDEX('Master List'!$A$3:$AW$1063,MATCH('Print List'!$A431,Statement_No,0),MATCH('Print List'!S$2,'Master List'!$A$2:$AW$2,0))</f>
        <v>0</v>
      </c>
      <c r="T431" s="135" t="str">
        <f>INDEX('Master List'!$A$3:$AW$1063,MATCH('Print List'!$A431,Statement_No,0),MATCH('Print List'!T$2,'Master List'!$A$2:$AW$2,0))</f>
        <v>R3</v>
      </c>
      <c r="U431" s="135" t="str">
        <f>INDEX('Master List'!$A$3:$AW$1063,MATCH('Print List'!$A431,Statement_No,0),MATCH('Print List'!U$2,'Master List'!$A$2:$AW$2,0))</f>
        <v>P1</v>
      </c>
    </row>
    <row r="432" spans="1:21" s="16" customFormat="1" ht="60" x14ac:dyDescent="0.25">
      <c r="A432" s="136" t="s">
        <v>2043</v>
      </c>
      <c r="B432" s="135" t="str">
        <f>INDEX('Master List'!$A$3:$AW$1063,MATCH('Print List'!$A432,Statement_No,0),MATCH('Print List'!B$2,'Master List'!$A$2:$AW$2,0))</f>
        <v>HENRY FOPPIANO</v>
      </c>
      <c r="C432" s="135" t="str">
        <f>INDEX('Master List'!$A$3:$AW$1063,MATCH('Print List'!$A432,Statement_No,0),MATCH('Print List'!C$2,'Master List'!$A$2:$AW$2,0))</f>
        <v>Y</v>
      </c>
      <c r="D432" s="135">
        <f>INDEX('Master List'!$A$3:$AW$1063,MATCH('Print List'!$A432,Statement_No,0),MATCH('Print List'!D$2,'Master List'!$A$2:$AW$2,0))</f>
        <v>724.3033333333334</v>
      </c>
      <c r="E432" s="135">
        <f>INDEX('Master List'!$A$3:$AW$1063,MATCH('Print List'!$A432,Statement_No,0),MATCH('Print List'!E$2,'Master List'!$A$2:$AW$2,0))</f>
        <v>521.59</v>
      </c>
      <c r="F432" s="135" t="str">
        <f>INDEX('Master List'!$A$3:$AW$1063,MATCH('Print List'!$A432,Statement_No,0),MATCH('Print List'!F$2,'Master List'!$A$2:$AW$2,0))</f>
        <v>Yes</v>
      </c>
      <c r="G432" s="135" t="str">
        <f>INDEX('Master List'!$A$3:$AW$1063,MATCH('Print List'!$A432,Statement_No,0),MATCH('Print List'!G$2,'Master List'!$A$2:$AW$2,0))</f>
        <v>Honker Cut</v>
      </c>
      <c r="H432" s="135" t="str">
        <f>INDEX('Master List'!$A$3:$AW$1063,MATCH('Print List'!$A432,Statement_No,0),MATCH('Print List'!H$2,'Master List'!$A$2:$AW$2,0))</f>
        <v>San Joaquin</v>
      </c>
      <c r="I432" s="135" t="str">
        <f>INDEX('Master List'!$A$3:$AW$1063,MATCH('Print List'!$A432,Statement_No,0),MATCH('Print List'!I$2,'Master List'!$A$2:$AW$2,0))</f>
        <v>R3</v>
      </c>
      <c r="J432" s="135" t="str">
        <f>INDEX('Master List'!$A$3:$AW$1063,MATCH('Print List'!$A432,Statement_No,0),MATCH('Print List'!J$2,'Master List'!$A$2:$AW$2,0))</f>
        <v>POU overlies multiple riparian patents, receives water from PODs filed in several other statements. The multiple PODs divert water from three different sources tributary to Sacramento-San Joaquin Delta.</v>
      </c>
      <c r="K432" s="135" t="str">
        <f>INDEX('Master List'!$A$3:$AW$1063,MATCH('Print List'!$A432,Statement_No,0),MATCH('Print List'!K$2,'Master List'!$A$2:$AW$2,0))</f>
        <v>Yes</v>
      </c>
      <c r="L432" s="135" t="str">
        <f>INDEX('Master List'!$A$3:$AW$1063,MATCH('Print List'!$A432,Statement_No,0),MATCH('Print List'!L$2,'Master List'!$A$2:$AW$2,0))</f>
        <v>N/A</v>
      </c>
      <c r="M432" s="135" t="str">
        <f>INDEX('Master List'!$A$3:$AW$1063,MATCH('Print List'!$A432,Statement_No,0),MATCH('Print List'!M$2,'Master List'!$A$2:$AW$2,0))</f>
        <v>P1</v>
      </c>
      <c r="N432" s="135" t="str">
        <f>INDEX('Master List'!$A$3:$AW$1063,MATCH('Print List'!$A432,Statement_No,0),MATCH('Print List'!N$2,'Master List'!$A$2:$AW$2,0))</f>
        <v>No supporting document for Pre-1914 right was submitted. Need more info.</v>
      </c>
      <c r="O432" s="135">
        <f>INDEX('Master List'!$A$3:$AW$1063,MATCH('Print List'!$A432,Statement_No,0),MATCH('Print List'!O$2,'Master List'!$A$2:$AW$2,0))</f>
        <v>0</v>
      </c>
      <c r="P432" s="135">
        <f>INDEX('Master List'!$A$3:$AW$1063,MATCH('Print List'!$A432,Statement_No,0),MATCH('Print List'!P$2,'Master List'!$A$2:$AW$2,0))</f>
        <v>0</v>
      </c>
      <c r="Q432" s="135">
        <f>INDEX('Master List'!$A$3:$AW$1063,MATCH('Print List'!$A432,Statement_No,0),MATCH('Print List'!Q$2,'Master List'!$A$2:$AW$2,0))</f>
        <v>0</v>
      </c>
      <c r="R432" s="135">
        <f>INDEX('Master List'!$A$3:$AW$1063,MATCH('Print List'!$A432,Statement_No,0),MATCH('Print List'!R$2,'Master List'!$A$2:$AW$2,0))</f>
        <v>0</v>
      </c>
      <c r="S432" s="135">
        <f>INDEX('Master List'!$A$3:$AW$1063,MATCH('Print List'!$A432,Statement_No,0),MATCH('Print List'!S$2,'Master List'!$A$2:$AW$2,0))</f>
        <v>0</v>
      </c>
      <c r="T432" s="135" t="str">
        <f>INDEX('Master List'!$A$3:$AW$1063,MATCH('Print List'!$A432,Statement_No,0),MATCH('Print List'!T$2,'Master List'!$A$2:$AW$2,0))</f>
        <v>R3</v>
      </c>
      <c r="U432" s="135" t="str">
        <f>INDEX('Master List'!$A$3:$AW$1063,MATCH('Print List'!$A432,Statement_No,0),MATCH('Print List'!U$2,'Master List'!$A$2:$AW$2,0))</f>
        <v>P1</v>
      </c>
    </row>
    <row r="433" spans="1:21" s="16" customFormat="1" ht="45" x14ac:dyDescent="0.25">
      <c r="A433" s="135" t="s">
        <v>2050</v>
      </c>
      <c r="B433" s="135" t="str">
        <f>INDEX('Master List'!$A$3:$AW$1063,MATCH('Print List'!$A433,Statement_No,0),MATCH('Print List'!B$2,'Master List'!$A$2:$AW$2,0))</f>
        <v>RONALD A. AND JANET MARCHETTI 2005 TRUST</v>
      </c>
      <c r="C433" s="135" t="str">
        <f>INDEX('Master List'!$A$3:$AW$1063,MATCH('Print List'!$A433,Statement_No,0),MATCH('Print List'!C$2,'Master List'!$A$2:$AW$2,0))</f>
        <v>Y</v>
      </c>
      <c r="D433" s="135">
        <f>INDEX('Master List'!$A$3:$AW$1063,MATCH('Print List'!$A433,Statement_No,0),MATCH('Print List'!D$2,'Master List'!$A$2:$AW$2,0))</f>
        <v>415.91666666666663</v>
      </c>
      <c r="E433" s="135">
        <f>INDEX('Master List'!$A$3:$AW$1063,MATCH('Print List'!$A433,Statement_No,0),MATCH('Print List'!E$2,'Master List'!$A$2:$AW$2,0))</f>
        <v>724.21</v>
      </c>
      <c r="F433" s="135" t="str">
        <f>INDEX('Master List'!$A$3:$AW$1063,MATCH('Print List'!$A433,Statement_No,0),MATCH('Print List'!F$2,'Master List'!$A$2:$AW$2,0))</f>
        <v>Yes</v>
      </c>
      <c r="G433" s="135" t="str">
        <f>INDEX('Master List'!$A$3:$AW$1063,MATCH('Print List'!$A433,Statement_No,0),MATCH('Print List'!G$2,'Master List'!$A$2:$AW$2,0))</f>
        <v>Bishop Cut</v>
      </c>
      <c r="H433" s="135" t="str">
        <f>INDEX('Master List'!$A$3:$AW$1063,MATCH('Print List'!$A433,Statement_No,0),MATCH('Print List'!H$2,'Master List'!$A$2:$AW$2,0))</f>
        <v>San Joaquin</v>
      </c>
      <c r="I433" s="135" t="str">
        <f>INDEX('Master List'!$A$3:$AW$1063,MATCH('Print List'!$A433,Statement_No,0),MATCH('Print List'!I$2,'Master List'!$A$2:$AW$2,0))</f>
        <v>R3</v>
      </c>
      <c r="J433" s="135" t="str">
        <f>INDEX('Master List'!$A$3:$AW$1063,MATCH('Print List'!$A433,Statement_No,0),MATCH('Print List'!J$2,'Master List'!$A$2:$AW$2,0))</f>
        <v>POU/APN lie on the same Riparian Patent</v>
      </c>
      <c r="K433" s="135" t="str">
        <f>INDEX('Master List'!$A$3:$AW$1063,MATCH('Print List'!$A433,Statement_No,0),MATCH('Print List'!K$2,'Master List'!$A$2:$AW$2,0))</f>
        <v>Yes</v>
      </c>
      <c r="L433" s="135" t="str">
        <f>INDEX('Master List'!$A$3:$AW$1063,MATCH('Print List'!$A433,Statement_No,0),MATCH('Print List'!L$2,'Master List'!$A$2:$AW$2,0))</f>
        <v>N/A</v>
      </c>
      <c r="M433" s="135" t="str">
        <f>INDEX('Master List'!$A$3:$AW$1063,MATCH('Print List'!$A433,Statement_No,0),MATCH('Print List'!M$2,'Master List'!$A$2:$AW$2,0))</f>
        <v>P1</v>
      </c>
      <c r="N433" s="135" t="str">
        <f>INDEX('Master List'!$A$3:$AW$1063,MATCH('Print List'!$A433,Statement_No,0),MATCH('Print List'!N$2,'Master List'!$A$2:$AW$2,0))</f>
        <v>No documentation given</v>
      </c>
      <c r="O433" s="135">
        <f>INDEX('Master List'!$A$3:$AW$1063,MATCH('Print List'!$A433,Statement_No,0),MATCH('Print List'!O$2,'Master List'!$A$2:$AW$2,0))</f>
        <v>0</v>
      </c>
      <c r="P433" s="135">
        <f>INDEX('Master List'!$A$3:$AW$1063,MATCH('Print List'!$A433,Statement_No,0),MATCH('Print List'!P$2,'Master List'!$A$2:$AW$2,0))</f>
        <v>0</v>
      </c>
      <c r="Q433" s="135">
        <f>INDEX('Master List'!$A$3:$AW$1063,MATCH('Print List'!$A433,Statement_No,0),MATCH('Print List'!Q$2,'Master List'!$A$2:$AW$2,0))</f>
        <v>0</v>
      </c>
      <c r="R433" s="135">
        <f>INDEX('Master List'!$A$3:$AW$1063,MATCH('Print List'!$A433,Statement_No,0),MATCH('Print List'!R$2,'Master List'!$A$2:$AW$2,0))</f>
        <v>0</v>
      </c>
      <c r="S433" s="135">
        <f>INDEX('Master List'!$A$3:$AW$1063,MATCH('Print List'!$A433,Statement_No,0),MATCH('Print List'!S$2,'Master List'!$A$2:$AW$2,0))</f>
        <v>0</v>
      </c>
      <c r="T433" s="135" t="str">
        <f>INDEX('Master List'!$A$3:$AW$1063,MATCH('Print List'!$A433,Statement_No,0),MATCH('Print List'!T$2,'Master List'!$A$2:$AW$2,0))</f>
        <v>R3</v>
      </c>
      <c r="U433" s="135" t="str">
        <f>INDEX('Master List'!$A$3:$AW$1063,MATCH('Print List'!$A433,Statement_No,0),MATCH('Print List'!U$2,'Master List'!$A$2:$AW$2,0))</f>
        <v>P1</v>
      </c>
    </row>
    <row r="434" spans="1:21" s="16" customFormat="1" ht="60" x14ac:dyDescent="0.25">
      <c r="A434" s="136" t="s">
        <v>2051</v>
      </c>
      <c r="B434" s="135" t="str">
        <f>INDEX('Master List'!$A$3:$AW$1063,MATCH('Print List'!$A434,Statement_No,0),MATCH('Print List'!B$2,'Master List'!$A$2:$AW$2,0))</f>
        <v>HENRY FOPPIANO</v>
      </c>
      <c r="C434" s="135" t="str">
        <f>INDEX('Master List'!$A$3:$AW$1063,MATCH('Print List'!$A434,Statement_No,0),MATCH('Print List'!C$2,'Master List'!$A$2:$AW$2,0))</f>
        <v>Y</v>
      </c>
      <c r="D434" s="135">
        <f>INDEX('Master List'!$A$3:$AW$1063,MATCH('Print List'!$A434,Statement_No,0),MATCH('Print List'!D$2,'Master List'!$A$2:$AW$2,0))</f>
        <v>724.3033333333334</v>
      </c>
      <c r="E434" s="135">
        <f>INDEX('Master List'!$A$3:$AW$1063,MATCH('Print List'!$A434,Statement_No,0),MATCH('Print List'!E$2,'Master List'!$A$2:$AW$2,0))</f>
        <v>521.59</v>
      </c>
      <c r="F434" s="135" t="str">
        <f>INDEX('Master List'!$A$3:$AW$1063,MATCH('Print List'!$A434,Statement_No,0),MATCH('Print List'!F$2,'Master List'!$A$2:$AW$2,0))</f>
        <v>Yes</v>
      </c>
      <c r="G434" s="135" t="str">
        <f>INDEX('Master List'!$A$3:$AW$1063,MATCH('Print List'!$A434,Statement_No,0),MATCH('Print List'!G$2,'Master List'!$A$2:$AW$2,0))</f>
        <v>Honker Cut</v>
      </c>
      <c r="H434" s="135" t="str">
        <f>INDEX('Master List'!$A$3:$AW$1063,MATCH('Print List'!$A434,Statement_No,0),MATCH('Print List'!H$2,'Master List'!$A$2:$AW$2,0))</f>
        <v>San Joaquin</v>
      </c>
      <c r="I434" s="135" t="str">
        <f>INDEX('Master List'!$A$3:$AW$1063,MATCH('Print List'!$A434,Statement_No,0),MATCH('Print List'!I$2,'Master List'!$A$2:$AW$2,0))</f>
        <v>R3</v>
      </c>
      <c r="J434" s="135" t="str">
        <f>INDEX('Master List'!$A$3:$AW$1063,MATCH('Print List'!$A434,Statement_No,0),MATCH('Print List'!J$2,'Master List'!$A$2:$AW$2,0))</f>
        <v xml:space="preserve">POU overlies multiple riparian patents, receives water from PODs filed in several other statements. The multiple PODs divert water from three different sources tributary to Sacramento-San Joaquin Delta. </v>
      </c>
      <c r="K434" s="135" t="str">
        <f>INDEX('Master List'!$A$3:$AW$1063,MATCH('Print List'!$A434,Statement_No,0),MATCH('Print List'!K$2,'Master List'!$A$2:$AW$2,0))</f>
        <v>Yes</v>
      </c>
      <c r="L434" s="135" t="str">
        <f>INDEX('Master List'!$A$3:$AW$1063,MATCH('Print List'!$A434,Statement_No,0),MATCH('Print List'!L$2,'Master List'!$A$2:$AW$2,0))</f>
        <v>N/A</v>
      </c>
      <c r="M434" s="135" t="str">
        <f>INDEX('Master List'!$A$3:$AW$1063,MATCH('Print List'!$A434,Statement_No,0),MATCH('Print List'!M$2,'Master List'!$A$2:$AW$2,0))</f>
        <v>P1</v>
      </c>
      <c r="N434" s="135" t="str">
        <f>INDEX('Master List'!$A$3:$AW$1063,MATCH('Print List'!$A434,Statement_No,0),MATCH('Print List'!N$2,'Master List'!$A$2:$AW$2,0))</f>
        <v>No supporting document for Pre-1914 right was submitted. Need more info.</v>
      </c>
      <c r="O434" s="135">
        <f>INDEX('Master List'!$A$3:$AW$1063,MATCH('Print List'!$A434,Statement_No,0),MATCH('Print List'!O$2,'Master List'!$A$2:$AW$2,0))</f>
        <v>0</v>
      </c>
      <c r="P434" s="135">
        <f>INDEX('Master List'!$A$3:$AW$1063,MATCH('Print List'!$A434,Statement_No,0),MATCH('Print List'!P$2,'Master List'!$A$2:$AW$2,0))</f>
        <v>0</v>
      </c>
      <c r="Q434" s="135">
        <f>INDEX('Master List'!$A$3:$AW$1063,MATCH('Print List'!$A434,Statement_No,0),MATCH('Print List'!Q$2,'Master List'!$A$2:$AW$2,0))</f>
        <v>0</v>
      </c>
      <c r="R434" s="135">
        <f>INDEX('Master List'!$A$3:$AW$1063,MATCH('Print List'!$A434,Statement_No,0),MATCH('Print List'!R$2,'Master List'!$A$2:$AW$2,0))</f>
        <v>0</v>
      </c>
      <c r="S434" s="135">
        <f>INDEX('Master List'!$A$3:$AW$1063,MATCH('Print List'!$A434,Statement_No,0),MATCH('Print List'!S$2,'Master List'!$A$2:$AW$2,0))</f>
        <v>0</v>
      </c>
      <c r="T434" s="135" t="str">
        <f>INDEX('Master List'!$A$3:$AW$1063,MATCH('Print List'!$A434,Statement_No,0),MATCH('Print List'!T$2,'Master List'!$A$2:$AW$2,0))</f>
        <v>R3</v>
      </c>
      <c r="U434" s="135" t="str">
        <f>INDEX('Master List'!$A$3:$AW$1063,MATCH('Print List'!$A434,Statement_No,0),MATCH('Print List'!U$2,'Master List'!$A$2:$AW$2,0))</f>
        <v>P1</v>
      </c>
    </row>
    <row r="435" spans="1:21" s="16" customFormat="1" ht="60" x14ac:dyDescent="0.25">
      <c r="A435" s="135" t="s">
        <v>2052</v>
      </c>
      <c r="B435" s="135" t="str">
        <f>INDEX('Master List'!$A$3:$AW$1063,MATCH('Print List'!$A435,Statement_No,0),MATCH('Print List'!B$2,'Master List'!$A$2:$AW$2,0))</f>
        <v>HENRY FOPPIANO</v>
      </c>
      <c r="C435" s="135" t="str">
        <f>INDEX('Master List'!$A$3:$AW$1063,MATCH('Print List'!$A435,Statement_No,0),MATCH('Print List'!C$2,'Master List'!$A$2:$AW$2,0))</f>
        <v>Y</v>
      </c>
      <c r="D435" s="135">
        <f>INDEX('Master List'!$A$3:$AW$1063,MATCH('Print List'!$A435,Statement_No,0),MATCH('Print List'!D$2,'Master List'!$A$2:$AW$2,0))</f>
        <v>416.48333333333335</v>
      </c>
      <c r="E435" s="135">
        <f>INDEX('Master List'!$A$3:$AW$1063,MATCH('Print List'!$A435,Statement_No,0),MATCH('Print List'!E$2,'Master List'!$A$2:$AW$2,0))</f>
        <v>336.63</v>
      </c>
      <c r="F435" s="135" t="str">
        <f>INDEX('Master List'!$A$3:$AW$1063,MATCH('Print List'!$A435,Statement_No,0),MATCH('Print List'!F$2,'Master List'!$A$2:$AW$2,0))</f>
        <v>Yes</v>
      </c>
      <c r="G435" s="135" t="str">
        <f>INDEX('Master List'!$A$3:$AW$1063,MATCH('Print List'!$A435,Statement_No,0),MATCH('Print List'!G$2,'Master List'!$A$2:$AW$2,0))</f>
        <v>WHITE SLOUGH</v>
      </c>
      <c r="H435" s="135" t="str">
        <f>INDEX('Master List'!$A$3:$AW$1063,MATCH('Print List'!$A435,Statement_No,0),MATCH('Print List'!H$2,'Master List'!$A$2:$AW$2,0))</f>
        <v>San Joaquin</v>
      </c>
      <c r="I435" s="135" t="str">
        <f>INDEX('Master List'!$A$3:$AW$1063,MATCH('Print List'!$A435,Statement_No,0),MATCH('Print List'!I$2,'Master List'!$A$2:$AW$2,0))</f>
        <v>R3</v>
      </c>
      <c r="J435" s="135" t="str">
        <f>INDEX('Master List'!$A$3:$AW$1063,MATCH('Print List'!$A435,Statement_No,0),MATCH('Print List'!J$2,'Master List'!$A$2:$AW$2,0))</f>
        <v>POU overlies multiple riparian patents, receives water from PODs filed in several other statements. The multiple PODs divert water from three different sources tributary to Sacramento-San Joaquin Delta.</v>
      </c>
      <c r="K435" s="135" t="str">
        <f>INDEX('Master List'!$A$3:$AW$1063,MATCH('Print List'!$A435,Statement_No,0),MATCH('Print List'!K$2,'Master List'!$A$2:$AW$2,0))</f>
        <v>Yes</v>
      </c>
      <c r="L435" s="135" t="str">
        <f>INDEX('Master List'!$A$3:$AW$1063,MATCH('Print List'!$A435,Statement_No,0),MATCH('Print List'!L$2,'Master List'!$A$2:$AW$2,0))</f>
        <v>N/A</v>
      </c>
      <c r="M435" s="135" t="str">
        <f>INDEX('Master List'!$A$3:$AW$1063,MATCH('Print List'!$A435,Statement_No,0),MATCH('Print List'!M$2,'Master List'!$A$2:$AW$2,0))</f>
        <v>P1</v>
      </c>
      <c r="N435" s="135" t="str">
        <f>INDEX('Master List'!$A$3:$AW$1063,MATCH('Print List'!$A435,Statement_No,0),MATCH('Print List'!N$2,'Master List'!$A$2:$AW$2,0))</f>
        <v>No supporting document for Pre-1914 right was submitted. Need more info.</v>
      </c>
      <c r="O435" s="135">
        <f>INDEX('Master List'!$A$3:$AW$1063,MATCH('Print List'!$A435,Statement_No,0),MATCH('Print List'!O$2,'Master List'!$A$2:$AW$2,0))</f>
        <v>0</v>
      </c>
      <c r="P435" s="135">
        <f>INDEX('Master List'!$A$3:$AW$1063,MATCH('Print List'!$A435,Statement_No,0),MATCH('Print List'!P$2,'Master List'!$A$2:$AW$2,0))</f>
        <v>0</v>
      </c>
      <c r="Q435" s="135">
        <f>INDEX('Master List'!$A$3:$AW$1063,MATCH('Print List'!$A435,Statement_No,0),MATCH('Print List'!Q$2,'Master List'!$A$2:$AW$2,0))</f>
        <v>0</v>
      </c>
      <c r="R435" s="135">
        <f>INDEX('Master List'!$A$3:$AW$1063,MATCH('Print List'!$A435,Statement_No,0),MATCH('Print List'!R$2,'Master List'!$A$2:$AW$2,0))</f>
        <v>0</v>
      </c>
      <c r="S435" s="135">
        <f>INDEX('Master List'!$A$3:$AW$1063,MATCH('Print List'!$A435,Statement_No,0),MATCH('Print List'!S$2,'Master List'!$A$2:$AW$2,0))</f>
        <v>0</v>
      </c>
      <c r="T435" s="135" t="str">
        <f>INDEX('Master List'!$A$3:$AW$1063,MATCH('Print List'!$A435,Statement_No,0),MATCH('Print List'!T$2,'Master List'!$A$2:$AW$2,0))</f>
        <v>R3</v>
      </c>
      <c r="U435" s="135" t="str">
        <f>INDEX('Master List'!$A$3:$AW$1063,MATCH('Print List'!$A435,Statement_No,0),MATCH('Print List'!U$2,'Master List'!$A$2:$AW$2,0))</f>
        <v>P1</v>
      </c>
    </row>
    <row r="436" spans="1:21" s="16" customFormat="1" ht="60" x14ac:dyDescent="0.25">
      <c r="A436" s="136" t="s">
        <v>2054</v>
      </c>
      <c r="B436" s="135" t="str">
        <f>INDEX('Master List'!$A$3:$AW$1063,MATCH('Print List'!$A436,Statement_No,0),MATCH('Print List'!B$2,'Master List'!$A$2:$AW$2,0))</f>
        <v>HENRY FOPPIANO</v>
      </c>
      <c r="C436" s="135" t="str">
        <f>INDEX('Master List'!$A$3:$AW$1063,MATCH('Print List'!$A436,Statement_No,0),MATCH('Print List'!C$2,'Master List'!$A$2:$AW$2,0))</f>
        <v>Y</v>
      </c>
      <c r="D436" s="135">
        <f>INDEX('Master List'!$A$3:$AW$1063,MATCH('Print List'!$A436,Statement_No,0),MATCH('Print List'!D$2,'Master List'!$A$2:$AW$2,0))</f>
        <v>588.53666666666675</v>
      </c>
      <c r="E436" s="135">
        <f>INDEX('Master List'!$A$3:$AW$1063,MATCH('Print List'!$A436,Statement_No,0),MATCH('Print List'!E$2,'Master List'!$A$2:$AW$2,0))</f>
        <v>315.85000000000002</v>
      </c>
      <c r="F436" s="135" t="str">
        <f>INDEX('Master List'!$A$3:$AW$1063,MATCH('Print List'!$A436,Statement_No,0),MATCH('Print List'!F$2,'Master List'!$A$2:$AW$2,0))</f>
        <v>Yes</v>
      </c>
      <c r="G436" s="135" t="str">
        <f>INDEX('Master List'!$A$3:$AW$1063,MATCH('Print List'!$A436,Statement_No,0),MATCH('Print List'!G$2,'Master List'!$A$2:$AW$2,0))</f>
        <v>Bishop Cut</v>
      </c>
      <c r="H436" s="135" t="str">
        <f>INDEX('Master List'!$A$3:$AW$1063,MATCH('Print List'!$A436,Statement_No,0),MATCH('Print List'!H$2,'Master List'!$A$2:$AW$2,0))</f>
        <v>San Joaquin</v>
      </c>
      <c r="I436" s="135" t="str">
        <f>INDEX('Master List'!$A$3:$AW$1063,MATCH('Print List'!$A436,Statement_No,0),MATCH('Print List'!I$2,'Master List'!$A$2:$AW$2,0))</f>
        <v>R3</v>
      </c>
      <c r="J436" s="135" t="str">
        <f>INDEX('Master List'!$A$3:$AW$1063,MATCH('Print List'!$A436,Statement_No,0),MATCH('Print List'!J$2,'Master List'!$A$2:$AW$2,0))</f>
        <v>POU overlies multiple riparian patents, receives water from PODs filed in several other statements. The multiple PODs divert water from three different sources tributary to Sacramento-San Joaquin Delta.</v>
      </c>
      <c r="K436" s="135" t="str">
        <f>INDEX('Master List'!$A$3:$AW$1063,MATCH('Print List'!$A436,Statement_No,0),MATCH('Print List'!K$2,'Master List'!$A$2:$AW$2,0))</f>
        <v>Yes</v>
      </c>
      <c r="L436" s="135" t="str">
        <f>INDEX('Master List'!$A$3:$AW$1063,MATCH('Print List'!$A436,Statement_No,0),MATCH('Print List'!L$2,'Master List'!$A$2:$AW$2,0))</f>
        <v>N/A</v>
      </c>
      <c r="M436" s="135" t="str">
        <f>INDEX('Master List'!$A$3:$AW$1063,MATCH('Print List'!$A436,Statement_No,0),MATCH('Print List'!M$2,'Master List'!$A$2:$AW$2,0))</f>
        <v>P1</v>
      </c>
      <c r="N436" s="135" t="str">
        <f>INDEX('Master List'!$A$3:$AW$1063,MATCH('Print List'!$A436,Statement_No,0),MATCH('Print List'!N$2,'Master List'!$A$2:$AW$2,0))</f>
        <v>No supporting document for Pre-1914 right was submitted. Need more info.</v>
      </c>
      <c r="O436" s="135">
        <f>INDEX('Master List'!$A$3:$AW$1063,MATCH('Print List'!$A436,Statement_No,0),MATCH('Print List'!O$2,'Master List'!$A$2:$AW$2,0))</f>
        <v>0</v>
      </c>
      <c r="P436" s="135">
        <f>INDEX('Master List'!$A$3:$AW$1063,MATCH('Print List'!$A436,Statement_No,0),MATCH('Print List'!P$2,'Master List'!$A$2:$AW$2,0))</f>
        <v>0</v>
      </c>
      <c r="Q436" s="135">
        <f>INDEX('Master List'!$A$3:$AW$1063,MATCH('Print List'!$A436,Statement_No,0),MATCH('Print List'!Q$2,'Master List'!$A$2:$AW$2,0))</f>
        <v>0</v>
      </c>
      <c r="R436" s="135">
        <f>INDEX('Master List'!$A$3:$AW$1063,MATCH('Print List'!$A436,Statement_No,0),MATCH('Print List'!R$2,'Master List'!$A$2:$AW$2,0))</f>
        <v>0</v>
      </c>
      <c r="S436" s="135">
        <f>INDEX('Master List'!$A$3:$AW$1063,MATCH('Print List'!$A436,Statement_No,0),MATCH('Print List'!S$2,'Master List'!$A$2:$AW$2,0))</f>
        <v>0</v>
      </c>
      <c r="T436" s="135" t="str">
        <f>INDEX('Master List'!$A$3:$AW$1063,MATCH('Print List'!$A436,Statement_No,0),MATCH('Print List'!T$2,'Master List'!$A$2:$AW$2,0))</f>
        <v>R3</v>
      </c>
      <c r="U436" s="135" t="str">
        <f>INDEX('Master List'!$A$3:$AW$1063,MATCH('Print List'!$A436,Statement_No,0),MATCH('Print List'!U$2,'Master List'!$A$2:$AW$2,0))</f>
        <v>P1</v>
      </c>
    </row>
    <row r="437" spans="1:21" s="16" customFormat="1" ht="60" x14ac:dyDescent="0.25">
      <c r="A437" s="135" t="s">
        <v>2056</v>
      </c>
      <c r="B437" s="135" t="str">
        <f>INDEX('Master List'!$A$3:$AW$1063,MATCH('Print List'!$A437,Statement_No,0),MATCH('Print List'!B$2,'Master List'!$A$2:$AW$2,0))</f>
        <v>HENRY FOPPIANO</v>
      </c>
      <c r="C437" s="135" t="str">
        <f>INDEX('Master List'!$A$3:$AW$1063,MATCH('Print List'!$A437,Statement_No,0),MATCH('Print List'!C$2,'Master List'!$A$2:$AW$2,0))</f>
        <v>Y</v>
      </c>
      <c r="D437" s="135">
        <f>INDEX('Master List'!$A$3:$AW$1063,MATCH('Print List'!$A437,Statement_No,0),MATCH('Print List'!D$2,'Master List'!$A$2:$AW$2,0))</f>
        <v>416.48333333333335</v>
      </c>
      <c r="E437" s="135">
        <f>INDEX('Master List'!$A$3:$AW$1063,MATCH('Print List'!$A437,Statement_No,0),MATCH('Print List'!E$2,'Master List'!$A$2:$AW$2,0))</f>
        <v>336.63</v>
      </c>
      <c r="F437" s="135" t="str">
        <f>INDEX('Master List'!$A$3:$AW$1063,MATCH('Print List'!$A437,Statement_No,0),MATCH('Print List'!F$2,'Master List'!$A$2:$AW$2,0))</f>
        <v>Yes</v>
      </c>
      <c r="G437" s="135" t="str">
        <f>INDEX('Master List'!$A$3:$AW$1063,MATCH('Print List'!$A437,Statement_No,0),MATCH('Print List'!G$2,'Master List'!$A$2:$AW$2,0))</f>
        <v>WHITE SLOUGH</v>
      </c>
      <c r="H437" s="135" t="str">
        <f>INDEX('Master List'!$A$3:$AW$1063,MATCH('Print List'!$A437,Statement_No,0),MATCH('Print List'!H$2,'Master List'!$A$2:$AW$2,0))</f>
        <v>San Joaquin</v>
      </c>
      <c r="I437" s="135" t="str">
        <f>INDEX('Master List'!$A$3:$AW$1063,MATCH('Print List'!$A437,Statement_No,0),MATCH('Print List'!I$2,'Master List'!$A$2:$AW$2,0))</f>
        <v>R3</v>
      </c>
      <c r="J437" s="135" t="str">
        <f>INDEX('Master List'!$A$3:$AW$1063,MATCH('Print List'!$A437,Statement_No,0),MATCH('Print List'!J$2,'Master List'!$A$2:$AW$2,0))</f>
        <v xml:space="preserve">POU overlies multiple riparian patents, receives water from PODs filed in several other statements. The multiple PODs divert water from three different sources tributary to Sacramento-San Joaquin Delta. </v>
      </c>
      <c r="K437" s="135" t="str">
        <f>INDEX('Master List'!$A$3:$AW$1063,MATCH('Print List'!$A437,Statement_No,0),MATCH('Print List'!K$2,'Master List'!$A$2:$AW$2,0))</f>
        <v>Yes</v>
      </c>
      <c r="L437" s="135" t="str">
        <f>INDEX('Master List'!$A$3:$AW$1063,MATCH('Print List'!$A437,Statement_No,0),MATCH('Print List'!L$2,'Master List'!$A$2:$AW$2,0))</f>
        <v>N/A</v>
      </c>
      <c r="M437" s="135" t="str">
        <f>INDEX('Master List'!$A$3:$AW$1063,MATCH('Print List'!$A437,Statement_No,0),MATCH('Print List'!M$2,'Master List'!$A$2:$AW$2,0))</f>
        <v>P1</v>
      </c>
      <c r="N437" s="135" t="str">
        <f>INDEX('Master List'!$A$3:$AW$1063,MATCH('Print List'!$A437,Statement_No,0),MATCH('Print List'!N$2,'Master List'!$A$2:$AW$2,0))</f>
        <v>No supporting document for Pre-1914 right was submitted. Need more info.</v>
      </c>
      <c r="O437" s="135">
        <f>INDEX('Master List'!$A$3:$AW$1063,MATCH('Print List'!$A437,Statement_No,0),MATCH('Print List'!O$2,'Master List'!$A$2:$AW$2,0))</f>
        <v>0</v>
      </c>
      <c r="P437" s="135">
        <f>INDEX('Master List'!$A$3:$AW$1063,MATCH('Print List'!$A437,Statement_No,0),MATCH('Print List'!P$2,'Master List'!$A$2:$AW$2,0))</f>
        <v>0</v>
      </c>
      <c r="Q437" s="135">
        <f>INDEX('Master List'!$A$3:$AW$1063,MATCH('Print List'!$A437,Statement_No,0),MATCH('Print List'!Q$2,'Master List'!$A$2:$AW$2,0))</f>
        <v>0</v>
      </c>
      <c r="R437" s="135">
        <f>INDEX('Master List'!$A$3:$AW$1063,MATCH('Print List'!$A437,Statement_No,0),MATCH('Print List'!R$2,'Master List'!$A$2:$AW$2,0))</f>
        <v>0</v>
      </c>
      <c r="S437" s="135">
        <f>INDEX('Master List'!$A$3:$AW$1063,MATCH('Print List'!$A437,Statement_No,0),MATCH('Print List'!S$2,'Master List'!$A$2:$AW$2,0))</f>
        <v>0</v>
      </c>
      <c r="T437" s="135" t="str">
        <f>INDEX('Master List'!$A$3:$AW$1063,MATCH('Print List'!$A437,Statement_No,0),MATCH('Print List'!T$2,'Master List'!$A$2:$AW$2,0))</f>
        <v>R3</v>
      </c>
      <c r="U437" s="135" t="str">
        <f>INDEX('Master List'!$A$3:$AW$1063,MATCH('Print List'!$A437,Statement_No,0),MATCH('Print List'!U$2,'Master List'!$A$2:$AW$2,0))</f>
        <v>P1</v>
      </c>
    </row>
    <row r="438" spans="1:21" s="16" customFormat="1" ht="60" x14ac:dyDescent="0.25">
      <c r="A438" s="136" t="s">
        <v>2057</v>
      </c>
      <c r="B438" s="135" t="str">
        <f>INDEX('Master List'!$A$3:$AW$1063,MATCH('Print List'!$A438,Statement_No,0),MATCH('Print List'!B$2,'Master List'!$A$2:$AW$2,0))</f>
        <v>HENRY FOPPIANO</v>
      </c>
      <c r="C438" s="135" t="str">
        <f>INDEX('Master List'!$A$3:$AW$1063,MATCH('Print List'!$A438,Statement_No,0),MATCH('Print List'!C$2,'Master List'!$A$2:$AW$2,0))</f>
        <v>Y</v>
      </c>
      <c r="D438" s="135">
        <f>INDEX('Master List'!$A$3:$AW$1063,MATCH('Print List'!$A438,Statement_No,0),MATCH('Print List'!D$2,'Master List'!$A$2:$AW$2,0))</f>
        <v>588.53666666666675</v>
      </c>
      <c r="E438" s="135">
        <f>INDEX('Master List'!$A$3:$AW$1063,MATCH('Print List'!$A438,Statement_No,0),MATCH('Print List'!E$2,'Master List'!$A$2:$AW$2,0))</f>
        <v>315.85000000000002</v>
      </c>
      <c r="F438" s="135" t="str">
        <f>INDEX('Master List'!$A$3:$AW$1063,MATCH('Print List'!$A438,Statement_No,0),MATCH('Print List'!F$2,'Master List'!$A$2:$AW$2,0))</f>
        <v>Yes</v>
      </c>
      <c r="G438" s="135" t="str">
        <f>INDEX('Master List'!$A$3:$AW$1063,MATCH('Print List'!$A438,Statement_No,0),MATCH('Print List'!G$2,'Master List'!$A$2:$AW$2,0))</f>
        <v>Bishop Cut</v>
      </c>
      <c r="H438" s="135" t="str">
        <f>INDEX('Master List'!$A$3:$AW$1063,MATCH('Print List'!$A438,Statement_No,0),MATCH('Print List'!H$2,'Master List'!$A$2:$AW$2,0))</f>
        <v>San Joaquin</v>
      </c>
      <c r="I438" s="135" t="str">
        <f>INDEX('Master List'!$A$3:$AW$1063,MATCH('Print List'!$A438,Statement_No,0),MATCH('Print List'!I$2,'Master List'!$A$2:$AW$2,0))</f>
        <v>R3</v>
      </c>
      <c r="J438" s="135" t="str">
        <f>INDEX('Master List'!$A$3:$AW$1063,MATCH('Print List'!$A438,Statement_No,0),MATCH('Print List'!J$2,'Master List'!$A$2:$AW$2,0))</f>
        <v xml:space="preserve">POU overlies multiple riparian patents, receives water from PODs filed in several other statements. The multiple PODs divert water from three different sources tributary to Sacramento-San Joaquin Delta. </v>
      </c>
      <c r="K438" s="135" t="str">
        <f>INDEX('Master List'!$A$3:$AW$1063,MATCH('Print List'!$A438,Statement_No,0),MATCH('Print List'!K$2,'Master List'!$A$2:$AW$2,0))</f>
        <v>Yes</v>
      </c>
      <c r="L438" s="135" t="str">
        <f>INDEX('Master List'!$A$3:$AW$1063,MATCH('Print List'!$A438,Statement_No,0),MATCH('Print List'!L$2,'Master List'!$A$2:$AW$2,0))</f>
        <v>N/A</v>
      </c>
      <c r="M438" s="135" t="str">
        <f>INDEX('Master List'!$A$3:$AW$1063,MATCH('Print List'!$A438,Statement_No,0),MATCH('Print List'!M$2,'Master List'!$A$2:$AW$2,0))</f>
        <v>P1</v>
      </c>
      <c r="N438" s="135" t="str">
        <f>INDEX('Master List'!$A$3:$AW$1063,MATCH('Print List'!$A438,Statement_No,0),MATCH('Print List'!N$2,'Master List'!$A$2:$AW$2,0))</f>
        <v>No supporting document for Pre-1914 right was submitted. Need more info.</v>
      </c>
      <c r="O438" s="135">
        <f>INDEX('Master List'!$A$3:$AW$1063,MATCH('Print List'!$A438,Statement_No,0),MATCH('Print List'!O$2,'Master List'!$A$2:$AW$2,0))</f>
        <v>0</v>
      </c>
      <c r="P438" s="135">
        <f>INDEX('Master List'!$A$3:$AW$1063,MATCH('Print List'!$A438,Statement_No,0),MATCH('Print List'!P$2,'Master List'!$A$2:$AW$2,0))</f>
        <v>0</v>
      </c>
      <c r="Q438" s="135">
        <f>INDEX('Master List'!$A$3:$AW$1063,MATCH('Print List'!$A438,Statement_No,0),MATCH('Print List'!Q$2,'Master List'!$A$2:$AW$2,0))</f>
        <v>0</v>
      </c>
      <c r="R438" s="135">
        <f>INDEX('Master List'!$A$3:$AW$1063,MATCH('Print List'!$A438,Statement_No,0),MATCH('Print List'!R$2,'Master List'!$A$2:$AW$2,0))</f>
        <v>0</v>
      </c>
      <c r="S438" s="135">
        <f>INDEX('Master List'!$A$3:$AW$1063,MATCH('Print List'!$A438,Statement_No,0),MATCH('Print List'!S$2,'Master List'!$A$2:$AW$2,0))</f>
        <v>0</v>
      </c>
      <c r="T438" s="135" t="str">
        <f>INDEX('Master List'!$A$3:$AW$1063,MATCH('Print List'!$A438,Statement_No,0),MATCH('Print List'!T$2,'Master List'!$A$2:$AW$2,0))</f>
        <v>R3</v>
      </c>
      <c r="U438" s="135" t="str">
        <f>INDEX('Master List'!$A$3:$AW$1063,MATCH('Print List'!$A438,Statement_No,0),MATCH('Print List'!U$2,'Master List'!$A$2:$AW$2,0))</f>
        <v>P1</v>
      </c>
    </row>
    <row r="439" spans="1:21" s="16" customFormat="1" ht="240" x14ac:dyDescent="0.25">
      <c r="A439" s="135" t="s">
        <v>2058</v>
      </c>
      <c r="B439" s="135" t="str">
        <f>INDEX('Master List'!$A$3:$AW$1063,MATCH('Print List'!$A439,Statement_No,0),MATCH('Print List'!B$2,'Master List'!$A$2:$AW$2,0))</f>
        <v>PUMP HOUSE RANCHES INC</v>
      </c>
      <c r="C439" s="135" t="str">
        <f>INDEX('Master List'!$A$3:$AW$1063,MATCH('Print List'!$A439,Statement_No,0),MATCH('Print List'!C$2,'Master List'!$A$2:$AW$2,0))</f>
        <v>Y</v>
      </c>
      <c r="D439" s="135">
        <f>INDEX('Master List'!$A$3:$AW$1063,MATCH('Print List'!$A439,Statement_No,0),MATCH('Print List'!D$2,'Master List'!$A$2:$AW$2,0))</f>
        <v>493.60000000000008</v>
      </c>
      <c r="E439" s="135">
        <f>INDEX('Master List'!$A$3:$AW$1063,MATCH('Print List'!$A439,Statement_No,0),MATCH('Print List'!E$2,'Master List'!$A$2:$AW$2,0))</f>
        <v>47.682000000000002</v>
      </c>
      <c r="F439" s="135" t="str">
        <f>INDEX('Master List'!$A$3:$AW$1063,MATCH('Print List'!$A439,Statement_No,0),MATCH('Print List'!F$2,'Master List'!$A$2:$AW$2,0))</f>
        <v>Yes</v>
      </c>
      <c r="G439" s="135" t="str">
        <f>INDEX('Master List'!$A$3:$AW$1063,MATCH('Print List'!$A439,Statement_No,0),MATCH('Print List'!G$2,'Master List'!$A$2:$AW$2,0))</f>
        <v>Steamboat Slough</v>
      </c>
      <c r="H439" s="135" t="str">
        <f>INDEX('Master List'!$A$3:$AW$1063,MATCH('Print List'!$A439,Statement_No,0),MATCH('Print List'!H$2,'Master List'!$A$2:$AW$2,0))</f>
        <v>Sacramento</v>
      </c>
      <c r="I439" s="135" t="str">
        <f>INDEX('Master List'!$A$3:$AW$1063,MATCH('Print List'!$A439,Statement_No,0),MATCH('Print List'!I$2,'Master List'!$A$2:$AW$2,0))</f>
        <v>R3</v>
      </c>
      <c r="J439" s="135" t="str">
        <f>INDEX('Master List'!$A$3:$AW$1063,MATCH('Print List'!$A439,Statement_No,0),MATCH('Print List'!J$2,'Master List'!$A$2:$AW$2,0))</f>
        <v>POU is on a Riparian Patent. Refer to initial comments.</v>
      </c>
      <c r="K439" s="135" t="str">
        <f>INDEX('Master List'!$A$3:$AW$1063,MATCH('Print List'!$A439,Statement_No,0),MATCH('Print List'!K$2,'Master List'!$A$2:$AW$2,0))</f>
        <v>Yes</v>
      </c>
      <c r="L439" s="135" t="str">
        <f>INDEX('Master List'!$A$3:$AW$1063,MATCH('Print List'!$A439,Statement_No,0),MATCH('Print List'!L$2,'Master List'!$A$2:$AW$2,0))</f>
        <v>N/A</v>
      </c>
      <c r="M439" s="135" t="str">
        <f>INDEX('Master List'!$A$3:$AW$1063,MATCH('Print List'!$A439,Statement_No,0),MATCH('Print List'!M$2,'Master List'!$A$2:$AW$2,0))</f>
        <v>P1</v>
      </c>
      <c r="N439" s="135" t="str">
        <f>INDEX('Master List'!$A$3:$AW$1063,MATCH('Print List'!$A439,Statement_No,0),MATCH('Print List'!N$2,'Master List'!$A$2:$AW$2,0))</f>
        <v>Documentation is needed.</v>
      </c>
      <c r="O439" s="135" t="str">
        <f>INDEX('Master List'!$A$3:$AW$1063,MATCH('Print List'!$A439,Statement_No,0),MATCH('Print List'!O$2,'Master List'!$A$2:$AW$2,0))</f>
        <v>North Delta Water Agency</v>
      </c>
      <c r="P439" s="135" t="str">
        <f>INDEX('Master List'!$A$3:$AW$1063,MATCH('Print List'!$A439,Statement_No,0),MATCH('Print List'!P$2,'Master List'!$A$2:$AW$2,0))</f>
        <v>R4</v>
      </c>
      <c r="Q439" s="135" t="str">
        <f>INDEX('Master List'!$A$3:$AW$1063,MATCH('Print List'!$A439,Statement_No,0),MATCH('Print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39" s="135" t="str">
        <f>INDEX('Master List'!$A$3:$AW$1063,MATCH('Print List'!$A439,Statement_No,0),MATCH('Print List'!R$2,'Master List'!$A$2:$AW$2,0))</f>
        <v>P4</v>
      </c>
      <c r="S439" s="135" t="str">
        <f>INDEX('Master List'!$A$3:$AW$1063,MATCH('Print List'!$A439,Statement_No,0),MATCH('Print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39" s="135" t="str">
        <f>INDEX('Master List'!$A$3:$AW$1063,MATCH('Print List'!$A439,Statement_No,0),MATCH('Print List'!T$2,'Master List'!$A$2:$AW$2,0))</f>
        <v>R4</v>
      </c>
      <c r="U439" s="135" t="str">
        <f>INDEX('Master List'!$A$3:$AW$1063,MATCH('Print List'!$A439,Statement_No,0),MATCH('Print List'!U$2,'Master List'!$A$2:$AW$2,0))</f>
        <v>P4</v>
      </c>
    </row>
    <row r="440" spans="1:21" s="16" customFormat="1" ht="240" x14ac:dyDescent="0.25">
      <c r="A440" s="136" t="s">
        <v>2064</v>
      </c>
      <c r="B440" s="135" t="str">
        <f>INDEX('Master List'!$A$3:$AW$1063,MATCH('Print List'!$A440,Statement_No,0),MATCH('Print List'!B$2,'Master List'!$A$2:$AW$2,0))</f>
        <v>PUMP HOUSE RANCHES INC</v>
      </c>
      <c r="C440" s="135" t="str">
        <f>INDEX('Master List'!$A$3:$AW$1063,MATCH('Print List'!$A440,Statement_No,0),MATCH('Print List'!C$2,'Master List'!$A$2:$AW$2,0))</f>
        <v>Y</v>
      </c>
      <c r="D440" s="135">
        <f>INDEX('Master List'!$A$3:$AW$1063,MATCH('Print List'!$A440,Statement_No,0),MATCH('Print List'!D$2,'Master List'!$A$2:$AW$2,0))</f>
        <v>334.5333333333333</v>
      </c>
      <c r="E440" s="135">
        <f>INDEX('Master List'!$A$3:$AW$1063,MATCH('Print List'!$A440,Statement_No,0),MATCH('Print List'!E$2,'Master List'!$A$2:$AW$2,0))</f>
        <v>0.36599999999999999</v>
      </c>
      <c r="F440" s="135" t="str">
        <f>INDEX('Master List'!$A$3:$AW$1063,MATCH('Print List'!$A440,Statement_No,0),MATCH('Print List'!F$2,'Master List'!$A$2:$AW$2,0))</f>
        <v>Yes</v>
      </c>
      <c r="G440" s="135" t="str">
        <f>INDEX('Master List'!$A$3:$AW$1063,MATCH('Print List'!$A440,Statement_No,0),MATCH('Print List'!G$2,'Master List'!$A$2:$AW$2,0))</f>
        <v>Steamboat Slough</v>
      </c>
      <c r="H440" s="135" t="str">
        <f>INDEX('Master List'!$A$3:$AW$1063,MATCH('Print List'!$A440,Statement_No,0),MATCH('Print List'!H$2,'Master List'!$A$2:$AW$2,0))</f>
        <v>Sacramento</v>
      </c>
      <c r="I440" s="135" t="str">
        <f>INDEX('Master List'!$A$3:$AW$1063,MATCH('Print List'!$A440,Statement_No,0),MATCH('Print List'!I$2,'Master List'!$A$2:$AW$2,0))</f>
        <v>R3</v>
      </c>
      <c r="J440" s="135" t="str">
        <f>INDEX('Master List'!$A$3:$AW$1063,MATCH('Print List'!$A440,Statement_No,0),MATCH('Print List'!J$2,'Master List'!$A$2:$AW$2,0))</f>
        <v>POU is on a Riparian Patent. Refer to initial comments.</v>
      </c>
      <c r="K440" s="135" t="str">
        <f>INDEX('Master List'!$A$3:$AW$1063,MATCH('Print List'!$A440,Statement_No,0),MATCH('Print List'!K$2,'Master List'!$A$2:$AW$2,0))</f>
        <v>Yes</v>
      </c>
      <c r="L440" s="135" t="str">
        <f>INDEX('Master List'!$A$3:$AW$1063,MATCH('Print List'!$A440,Statement_No,0),MATCH('Print List'!L$2,'Master List'!$A$2:$AW$2,0))</f>
        <v>N/A</v>
      </c>
      <c r="M440" s="135" t="str">
        <f>INDEX('Master List'!$A$3:$AW$1063,MATCH('Print List'!$A440,Statement_No,0),MATCH('Print List'!M$2,'Master List'!$A$2:$AW$2,0))</f>
        <v>P1</v>
      </c>
      <c r="N440" s="135" t="str">
        <f>INDEX('Master List'!$A$3:$AW$1063,MATCH('Print List'!$A440,Statement_No,0),MATCH('Print List'!N$2,'Master List'!$A$2:$AW$2,0))</f>
        <v>Documentation is needed.</v>
      </c>
      <c r="O440" s="135" t="str">
        <f>INDEX('Master List'!$A$3:$AW$1063,MATCH('Print List'!$A440,Statement_No,0),MATCH('Print List'!O$2,'Master List'!$A$2:$AW$2,0))</f>
        <v>North Delta Water Agency</v>
      </c>
      <c r="P440" s="135" t="str">
        <f>INDEX('Master List'!$A$3:$AW$1063,MATCH('Print List'!$A440,Statement_No,0),MATCH('Print List'!P$2,'Master List'!$A$2:$AW$2,0))</f>
        <v>R4</v>
      </c>
      <c r="Q440" s="135" t="str">
        <f>INDEX('Master List'!$A$3:$AW$1063,MATCH('Print List'!$A440,Statement_No,0),MATCH('Print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40" s="135" t="str">
        <f>INDEX('Master List'!$A$3:$AW$1063,MATCH('Print List'!$A440,Statement_No,0),MATCH('Print List'!R$2,'Master List'!$A$2:$AW$2,0))</f>
        <v>P4</v>
      </c>
      <c r="S440" s="135" t="str">
        <f>INDEX('Master List'!$A$3:$AW$1063,MATCH('Print List'!$A440,Statement_No,0),MATCH('Print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40" s="135" t="str">
        <f>INDEX('Master List'!$A$3:$AW$1063,MATCH('Print List'!$A440,Statement_No,0),MATCH('Print List'!T$2,'Master List'!$A$2:$AW$2,0))</f>
        <v>R4</v>
      </c>
      <c r="U440" s="135" t="str">
        <f>INDEX('Master List'!$A$3:$AW$1063,MATCH('Print List'!$A440,Statement_No,0),MATCH('Print List'!U$2,'Master List'!$A$2:$AW$2,0))</f>
        <v>P4</v>
      </c>
    </row>
    <row r="441" spans="1:21" s="16" customFormat="1" ht="240" x14ac:dyDescent="0.25">
      <c r="A441" s="135" t="s">
        <v>2067</v>
      </c>
      <c r="B441" s="135" t="str">
        <f>INDEX('Master List'!$A$3:$AW$1063,MATCH('Print List'!$A441,Statement_No,0),MATCH('Print List'!B$2,'Master List'!$A$2:$AW$2,0))</f>
        <v>DIANE I KIRKHAM</v>
      </c>
      <c r="C441" s="135" t="str">
        <f>INDEX('Master List'!$A$3:$AW$1063,MATCH('Print List'!$A441,Statement_No,0),MATCH('Print List'!C$2,'Master List'!$A$2:$AW$2,0))</f>
        <v>Y</v>
      </c>
      <c r="D441" s="135">
        <f>INDEX('Master List'!$A$3:$AW$1063,MATCH('Print List'!$A441,Statement_No,0),MATCH('Print List'!D$2,'Master List'!$A$2:$AW$2,0))</f>
        <v>532.66666666666663</v>
      </c>
      <c r="E441" s="135">
        <f>INDEX('Master List'!$A$3:$AW$1063,MATCH('Print List'!$A441,Statement_No,0),MATCH('Print List'!E$2,'Master List'!$A$2:$AW$2,0))</f>
        <v>160</v>
      </c>
      <c r="F441" s="135" t="str">
        <f>INDEX('Master List'!$A$3:$AW$1063,MATCH('Print List'!$A441,Statement_No,0),MATCH('Print List'!F$2,'Master List'!$A$2:$AW$2,0))</f>
        <v>Yes</v>
      </c>
      <c r="G441" s="135" t="str">
        <f>INDEX('Master List'!$A$3:$AW$1063,MATCH('Print List'!$A441,Statement_No,0),MATCH('Print List'!G$2,'Master List'!$A$2:$AW$2,0))</f>
        <v>Mokelumne River</v>
      </c>
      <c r="H441" s="135" t="str">
        <f>INDEX('Master List'!$A$3:$AW$1063,MATCH('Print List'!$A441,Statement_No,0),MATCH('Print List'!H$2,'Master List'!$A$2:$AW$2,0))</f>
        <v>Sacramento</v>
      </c>
      <c r="I441" s="135" t="str">
        <f>INDEX('Master List'!$A$3:$AW$1063,MATCH('Print List'!$A441,Statement_No,0),MATCH('Print List'!I$2,'Master List'!$A$2:$AW$2,0))</f>
        <v>R1</v>
      </c>
      <c r="J441" s="135" t="str">
        <f>INDEX('Master List'!$A$3:$AW$1063,MATCH('Print List'!$A441,Statement_No,0),MATCH('Print List'!J$2,'Master List'!$A$2:$AW$2,0))</f>
        <v>The northern parcels of the POU are located on a non-riparian patents to the water source.</v>
      </c>
      <c r="K441" s="135" t="str">
        <f>INDEX('Master List'!$A$3:$AW$1063,MATCH('Print List'!$A441,Statement_No,0),MATCH('Print List'!K$2,'Master List'!$A$2:$AW$2,0))</f>
        <v>No</v>
      </c>
      <c r="L441" s="135" t="str">
        <f>INDEX('Master List'!$A$3:$AW$1063,MATCH('Print List'!$A441,Statement_No,0),MATCH('Print List'!L$2,'Master List'!$A$2:$AW$2,0))</f>
        <v>N/A</v>
      </c>
      <c r="M441" s="135" t="str">
        <f>INDEX('Master List'!$A$3:$AW$1063,MATCH('Print List'!$A441,Statement_No,0),MATCH('Print List'!M$2,'Master List'!$A$2:$AW$2,0))</f>
        <v>N/A</v>
      </c>
      <c r="N441" s="135" t="str">
        <f>INDEX('Master List'!$A$3:$AW$1063,MATCH('Print List'!$A441,Statement_No,0),MATCH('Print List'!N$2,'Master List'!$A$2:$AW$2,0))</f>
        <v>N/A</v>
      </c>
      <c r="O441" s="135" t="str">
        <f>INDEX('Master List'!$A$3:$AW$1063,MATCH('Print List'!$A441,Statement_No,0),MATCH('Print List'!O$2,'Master List'!$A$2:$AW$2,0))</f>
        <v>North Delta Water Agency</v>
      </c>
      <c r="P441" s="135" t="str">
        <f>INDEX('Master List'!$A$3:$AW$1063,MATCH('Print List'!$A441,Statement_No,0),MATCH('Print List'!P$2,'Master List'!$A$2:$AW$2,0))</f>
        <v>R4</v>
      </c>
      <c r="Q441" s="135" t="str">
        <f>INDEX('Master List'!$A$3:$AW$1063,MATCH('Print List'!$A441,Statement_No,0),MATCH('Print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41" s="135" t="str">
        <f>INDEX('Master List'!$A$3:$AW$1063,MATCH('Print List'!$A441,Statement_No,0),MATCH('Print List'!R$2,'Master List'!$A$2:$AW$2,0))</f>
        <v>P4</v>
      </c>
      <c r="S441" s="135" t="str">
        <f>INDEX('Master List'!$A$3:$AW$1063,MATCH('Print List'!$A441,Statement_No,0),MATCH('Print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41" s="135" t="str">
        <f>INDEX('Master List'!$A$3:$AW$1063,MATCH('Print List'!$A441,Statement_No,0),MATCH('Print List'!T$2,'Master List'!$A$2:$AW$2,0))</f>
        <v>R4</v>
      </c>
      <c r="U441" s="135" t="str">
        <f>INDEX('Master List'!$A$3:$AW$1063,MATCH('Print List'!$A441,Statement_No,0),MATCH('Print List'!U$2,'Master List'!$A$2:$AW$2,0))</f>
        <v>P4</v>
      </c>
    </row>
    <row r="442" spans="1:21" s="16" customFormat="1" ht="30" x14ac:dyDescent="0.25">
      <c r="A442" s="135" t="s">
        <v>2074</v>
      </c>
      <c r="B442" s="135" t="str">
        <f>INDEX('Master List'!$A$3:$AW$1063,MATCH('Print List'!$A442,Statement_No,0),MATCH('Print List'!B$2,'Master List'!$A$2:$AW$2,0))</f>
        <v>VENICE ISLAND, INC</v>
      </c>
      <c r="C442" s="135" t="str">
        <f>INDEX('Master List'!$A$3:$AW$1063,MATCH('Print List'!$A442,Statement_No,0),MATCH('Print List'!C$2,'Master List'!$A$2:$AW$2,0))</f>
        <v>Y</v>
      </c>
      <c r="D442" s="135">
        <f>INDEX('Master List'!$A$3:$AW$1063,MATCH('Print List'!$A442,Statement_No,0),MATCH('Print List'!D$2,'Master List'!$A$2:$AW$2,0))</f>
        <v>383.11</v>
      </c>
      <c r="E442" s="135">
        <f>INDEX('Master List'!$A$3:$AW$1063,MATCH('Print List'!$A442,Statement_No,0),MATCH('Print List'!E$2,'Master List'!$A$2:$AW$2,0))</f>
        <v>402.96</v>
      </c>
      <c r="F442" s="135" t="str">
        <f>INDEX('Master List'!$A$3:$AW$1063,MATCH('Print List'!$A442,Statement_No,0),MATCH('Print List'!F$2,'Master List'!$A$2:$AW$2,0))</f>
        <v>Yes</v>
      </c>
      <c r="G442" s="135" t="str">
        <f>INDEX('Master List'!$A$3:$AW$1063,MATCH('Print List'!$A442,Statement_No,0),MATCH('Print List'!G$2,'Master List'!$A$2:$AW$2,0))</f>
        <v>San Joaquin River</v>
      </c>
      <c r="H442" s="135" t="str">
        <f>INDEX('Master List'!$A$3:$AW$1063,MATCH('Print List'!$A442,Statement_No,0),MATCH('Print List'!H$2,'Master List'!$A$2:$AW$2,0))</f>
        <v>San Joaquin</v>
      </c>
      <c r="I442" s="135" t="str">
        <f>INDEX('Master List'!$A$3:$AW$1063,MATCH('Print List'!$A442,Statement_No,0),MATCH('Print List'!I$2,'Master List'!$A$2:$AW$2,0))</f>
        <v>R3</v>
      </c>
      <c r="J442" s="135" t="str">
        <f>INDEX('Master List'!$A$3:$AW$1063,MATCH('Print List'!$A442,Statement_No,0),MATCH('Print List'!J$2,'Master List'!$A$2:$AW$2,0))</f>
        <v>APN/POU lie on Riparian Patents.</v>
      </c>
      <c r="K442" s="135" t="str">
        <f>INDEX('Master List'!$A$3:$AW$1063,MATCH('Print List'!$A442,Statement_No,0),MATCH('Print List'!K$2,'Master List'!$A$2:$AW$2,0))</f>
        <v>Yes</v>
      </c>
      <c r="L442" s="135" t="str">
        <f>INDEX('Master List'!$A$3:$AW$1063,MATCH('Print List'!$A442,Statement_No,0),MATCH('Print List'!L$2,'Master List'!$A$2:$AW$2,0))</f>
        <v>N/A</v>
      </c>
      <c r="M442" s="135" t="str">
        <f>INDEX('Master List'!$A$3:$AW$1063,MATCH('Print List'!$A442,Statement_No,0),MATCH('Print List'!M$2,'Master List'!$A$2:$AW$2,0))</f>
        <v>P1</v>
      </c>
      <c r="N442" s="135" t="str">
        <f>INDEX('Master List'!$A$3:$AW$1063,MATCH('Print List'!$A442,Statement_No,0),MATCH('Print List'!N$2,'Master List'!$A$2:$AW$2,0))</f>
        <v>No supporting document for Pre-1914 right was submitted. Need more info.</v>
      </c>
      <c r="O442" s="135">
        <f>INDEX('Master List'!$A$3:$AW$1063,MATCH('Print List'!$A442,Statement_No,0),MATCH('Print List'!O$2,'Master List'!$A$2:$AW$2,0))</f>
        <v>0</v>
      </c>
      <c r="P442" s="135">
        <f>INDEX('Master List'!$A$3:$AW$1063,MATCH('Print List'!$A442,Statement_No,0),MATCH('Print List'!P$2,'Master List'!$A$2:$AW$2,0))</f>
        <v>0</v>
      </c>
      <c r="Q442" s="135">
        <f>INDEX('Master List'!$A$3:$AW$1063,MATCH('Print List'!$A442,Statement_No,0),MATCH('Print List'!Q$2,'Master List'!$A$2:$AW$2,0))</f>
        <v>0</v>
      </c>
      <c r="R442" s="135">
        <f>INDEX('Master List'!$A$3:$AW$1063,MATCH('Print List'!$A442,Statement_No,0),MATCH('Print List'!R$2,'Master List'!$A$2:$AW$2,0))</f>
        <v>0</v>
      </c>
      <c r="S442" s="135">
        <f>INDEX('Master List'!$A$3:$AW$1063,MATCH('Print List'!$A442,Statement_No,0),MATCH('Print List'!S$2,'Master List'!$A$2:$AW$2,0))</f>
        <v>0</v>
      </c>
      <c r="T442" s="135" t="str">
        <f>INDEX('Master List'!$A$3:$AW$1063,MATCH('Print List'!$A442,Statement_No,0),MATCH('Print List'!T$2,'Master List'!$A$2:$AW$2,0))</f>
        <v>R3</v>
      </c>
      <c r="U442" s="135" t="str">
        <f>INDEX('Master List'!$A$3:$AW$1063,MATCH('Print List'!$A442,Statement_No,0),MATCH('Print List'!U$2,'Master List'!$A$2:$AW$2,0))</f>
        <v>P1</v>
      </c>
    </row>
    <row r="443" spans="1:21" s="16" customFormat="1" ht="240" x14ac:dyDescent="0.25">
      <c r="A443" s="135" t="s">
        <v>2075</v>
      </c>
      <c r="B443" s="135" t="str">
        <f>INDEX('Master List'!$A$3:$AW$1063,MATCH('Print List'!$A443,Statement_No,0),MATCH('Print List'!B$2,'Master List'!$A$2:$AW$2,0))</f>
        <v>DIANE I KIRKHAM</v>
      </c>
      <c r="C443" s="135" t="str">
        <f>INDEX('Master List'!$A$3:$AW$1063,MATCH('Print List'!$A443,Statement_No,0),MATCH('Print List'!C$2,'Master List'!$A$2:$AW$2,0))</f>
        <v>Y</v>
      </c>
      <c r="D443" s="135">
        <f>INDEX('Master List'!$A$3:$AW$1063,MATCH('Print List'!$A443,Statement_No,0),MATCH('Print List'!D$2,'Master List'!$A$2:$AW$2,0))</f>
        <v>483.33333333333331</v>
      </c>
      <c r="E443" s="135">
        <f>INDEX('Master List'!$A$3:$AW$1063,MATCH('Print List'!$A443,Statement_No,0),MATCH('Print List'!E$2,'Master List'!$A$2:$AW$2,0))</f>
        <v>581</v>
      </c>
      <c r="F443" s="135" t="str">
        <f>INDEX('Master List'!$A$3:$AW$1063,MATCH('Print List'!$A443,Statement_No,0),MATCH('Print List'!F$2,'Master List'!$A$2:$AW$2,0))</f>
        <v>Yes</v>
      </c>
      <c r="G443" s="135" t="str">
        <f>INDEX('Master List'!$A$3:$AW$1063,MATCH('Print List'!$A443,Statement_No,0),MATCH('Print List'!G$2,'Master List'!$A$2:$AW$2,0))</f>
        <v>Lost Slough</v>
      </c>
      <c r="H443" s="135" t="str">
        <f>INDEX('Master List'!$A$3:$AW$1063,MATCH('Print List'!$A443,Statement_No,0),MATCH('Print List'!H$2,'Master List'!$A$2:$AW$2,0))</f>
        <v>Sacramento</v>
      </c>
      <c r="I443" s="135" t="str">
        <f>INDEX('Master List'!$A$3:$AW$1063,MATCH('Print List'!$A443,Statement_No,0),MATCH('Print List'!I$2,'Master List'!$A$2:$AW$2,0))</f>
        <v>R1</v>
      </c>
      <c r="J443" s="135" t="str">
        <f>INDEX('Master List'!$A$3:$AW$1063,MATCH('Print List'!$A443,Statement_No,0),MATCH('Print List'!J$2,'Master List'!$A$2:$AW$2,0))</f>
        <v xml:space="preserve">Although the patent was not completely mapped for this area, the north portion of the POU parcel could be located on a non-riparian patent to the water source. </v>
      </c>
      <c r="K443" s="135" t="str">
        <f>INDEX('Master List'!$A$3:$AW$1063,MATCH('Print List'!$A443,Statement_No,0),MATCH('Print List'!K$2,'Master List'!$A$2:$AW$2,0))</f>
        <v>No</v>
      </c>
      <c r="L443" s="135" t="str">
        <f>INDEX('Master List'!$A$3:$AW$1063,MATCH('Print List'!$A443,Statement_No,0),MATCH('Print List'!L$2,'Master List'!$A$2:$AW$2,0))</f>
        <v>N/A</v>
      </c>
      <c r="M443" s="135" t="str">
        <f>INDEX('Master List'!$A$3:$AW$1063,MATCH('Print List'!$A443,Statement_No,0),MATCH('Print List'!M$2,'Master List'!$A$2:$AW$2,0))</f>
        <v>N/A</v>
      </c>
      <c r="N443" s="135" t="str">
        <f>INDEX('Master List'!$A$3:$AW$1063,MATCH('Print List'!$A443,Statement_No,0),MATCH('Print List'!N$2,'Master List'!$A$2:$AW$2,0))</f>
        <v>N/A</v>
      </c>
      <c r="O443" s="135" t="str">
        <f>INDEX('Master List'!$A$3:$AW$1063,MATCH('Print List'!$A443,Statement_No,0),MATCH('Print List'!O$2,'Master List'!$A$2:$AW$2,0))</f>
        <v>North Delta Water Agency</v>
      </c>
      <c r="P443" s="135" t="str">
        <f>INDEX('Master List'!$A$3:$AW$1063,MATCH('Print List'!$A443,Statement_No,0),MATCH('Print List'!P$2,'Master List'!$A$2:$AW$2,0))</f>
        <v>R4</v>
      </c>
      <c r="Q443" s="135" t="str">
        <f>INDEX('Master List'!$A$3:$AW$1063,MATCH('Print List'!$A443,Statement_No,0),MATCH('Print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43" s="135" t="str">
        <f>INDEX('Master List'!$A$3:$AW$1063,MATCH('Print List'!$A443,Statement_No,0),MATCH('Print List'!R$2,'Master List'!$A$2:$AW$2,0))</f>
        <v>P4</v>
      </c>
      <c r="S443" s="135" t="str">
        <f>INDEX('Master List'!$A$3:$AW$1063,MATCH('Print List'!$A443,Statement_No,0),MATCH('Print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43" s="135" t="str">
        <f>INDEX('Master List'!$A$3:$AW$1063,MATCH('Print List'!$A443,Statement_No,0),MATCH('Print List'!T$2,'Master List'!$A$2:$AW$2,0))</f>
        <v>R4</v>
      </c>
      <c r="U443" s="135" t="str">
        <f>INDEX('Master List'!$A$3:$AW$1063,MATCH('Print List'!$A443,Statement_No,0),MATCH('Print List'!U$2,'Master List'!$A$2:$AW$2,0))</f>
        <v>P4</v>
      </c>
    </row>
    <row r="444" spans="1:21" s="16" customFormat="1" ht="30" x14ac:dyDescent="0.25">
      <c r="A444" s="135" t="s">
        <v>2080</v>
      </c>
      <c r="B444" s="135" t="str">
        <f>INDEX('Master List'!$A$3:$AW$1063,MATCH('Print List'!$A444,Statement_No,0),MATCH('Print List'!B$2,'Master List'!$A$2:$AW$2,0))</f>
        <v>VENICE ISLAND, INC</v>
      </c>
      <c r="C444" s="135" t="str">
        <f>INDEX('Master List'!$A$3:$AW$1063,MATCH('Print List'!$A444,Statement_No,0),MATCH('Print List'!C$2,'Master List'!$A$2:$AW$2,0))</f>
        <v>Y</v>
      </c>
      <c r="D444" s="135">
        <f>INDEX('Master List'!$A$3:$AW$1063,MATCH('Print List'!$A444,Statement_No,0),MATCH('Print List'!D$2,'Master List'!$A$2:$AW$2,0))</f>
        <v>353.50666666666666</v>
      </c>
      <c r="E444" s="135">
        <f>INDEX('Master List'!$A$3:$AW$1063,MATCH('Print List'!$A444,Statement_No,0),MATCH('Print List'!E$2,'Master List'!$A$2:$AW$2,0))</f>
        <v>554.14</v>
      </c>
      <c r="F444" s="135" t="str">
        <f>INDEX('Master List'!$A$3:$AW$1063,MATCH('Print List'!$A444,Statement_No,0),MATCH('Print List'!F$2,'Master List'!$A$2:$AW$2,0))</f>
        <v>Yes</v>
      </c>
      <c r="G444" s="135" t="str">
        <f>INDEX('Master List'!$A$3:$AW$1063,MATCH('Print List'!$A444,Statement_No,0),MATCH('Print List'!G$2,'Master List'!$A$2:$AW$2,0))</f>
        <v>San Joaquin River</v>
      </c>
      <c r="H444" s="135" t="str">
        <f>INDEX('Master List'!$A$3:$AW$1063,MATCH('Print List'!$A444,Statement_No,0),MATCH('Print List'!H$2,'Master List'!$A$2:$AW$2,0))</f>
        <v>San Joaquin</v>
      </c>
      <c r="I444" s="135" t="str">
        <f>INDEX('Master List'!$A$3:$AW$1063,MATCH('Print List'!$A444,Statement_No,0),MATCH('Print List'!I$2,'Master List'!$A$2:$AW$2,0))</f>
        <v>R3</v>
      </c>
      <c r="J444" s="135" t="str">
        <f>INDEX('Master List'!$A$3:$AW$1063,MATCH('Print List'!$A444,Statement_No,0),MATCH('Print List'!J$2,'Master List'!$A$2:$AW$2,0))</f>
        <v>APN/POU lie on Riparian Patents.</v>
      </c>
      <c r="K444" s="135" t="str">
        <f>INDEX('Master List'!$A$3:$AW$1063,MATCH('Print List'!$A444,Statement_No,0),MATCH('Print List'!K$2,'Master List'!$A$2:$AW$2,0))</f>
        <v>Yes</v>
      </c>
      <c r="L444" s="135" t="str">
        <f>INDEX('Master List'!$A$3:$AW$1063,MATCH('Print List'!$A444,Statement_No,0),MATCH('Print List'!L$2,'Master List'!$A$2:$AW$2,0))</f>
        <v>N/A</v>
      </c>
      <c r="M444" s="135" t="str">
        <f>INDEX('Master List'!$A$3:$AW$1063,MATCH('Print List'!$A444,Statement_No,0),MATCH('Print List'!M$2,'Master List'!$A$2:$AW$2,0))</f>
        <v>P1</v>
      </c>
      <c r="N444" s="135" t="str">
        <f>INDEX('Master List'!$A$3:$AW$1063,MATCH('Print List'!$A444,Statement_No,0),MATCH('Print List'!N$2,'Master List'!$A$2:$AW$2,0))</f>
        <v>No supporting document for Pre-1914 right was submitted. Need more info.</v>
      </c>
      <c r="O444" s="135">
        <f>INDEX('Master List'!$A$3:$AW$1063,MATCH('Print List'!$A444,Statement_No,0),MATCH('Print List'!O$2,'Master List'!$A$2:$AW$2,0))</f>
        <v>0</v>
      </c>
      <c r="P444" s="135">
        <f>INDEX('Master List'!$A$3:$AW$1063,MATCH('Print List'!$A444,Statement_No,0),MATCH('Print List'!P$2,'Master List'!$A$2:$AW$2,0))</f>
        <v>0</v>
      </c>
      <c r="Q444" s="135">
        <f>INDEX('Master List'!$A$3:$AW$1063,MATCH('Print List'!$A444,Statement_No,0),MATCH('Print List'!Q$2,'Master List'!$A$2:$AW$2,0))</f>
        <v>0</v>
      </c>
      <c r="R444" s="135">
        <f>INDEX('Master List'!$A$3:$AW$1063,MATCH('Print List'!$A444,Statement_No,0),MATCH('Print List'!R$2,'Master List'!$A$2:$AW$2,0))</f>
        <v>0</v>
      </c>
      <c r="S444" s="135">
        <f>INDEX('Master List'!$A$3:$AW$1063,MATCH('Print List'!$A444,Statement_No,0),MATCH('Print List'!S$2,'Master List'!$A$2:$AW$2,0))</f>
        <v>0</v>
      </c>
      <c r="T444" s="135" t="str">
        <f>INDEX('Master List'!$A$3:$AW$1063,MATCH('Print List'!$A444,Statement_No,0),MATCH('Print List'!T$2,'Master List'!$A$2:$AW$2,0))</f>
        <v>R3</v>
      </c>
      <c r="U444" s="135" t="str">
        <f>INDEX('Master List'!$A$3:$AW$1063,MATCH('Print List'!$A444,Statement_No,0),MATCH('Print List'!U$2,'Master List'!$A$2:$AW$2,0))</f>
        <v>P1</v>
      </c>
    </row>
    <row r="445" spans="1:21" s="16" customFormat="1" ht="240" x14ac:dyDescent="0.25">
      <c r="A445" s="135" t="s">
        <v>2081</v>
      </c>
      <c r="B445" s="135" t="str">
        <f>INDEX('Master List'!$A$3:$AW$1063,MATCH('Print List'!$A445,Statement_No,0),MATCH('Print List'!B$2,'Master List'!$A$2:$AW$2,0))</f>
        <v>THE NATURE CONSERVANCY</v>
      </c>
      <c r="C445" s="135" t="str">
        <f>INDEX('Master List'!$A$3:$AW$1063,MATCH('Print List'!$A445,Statement_No,0),MATCH('Print List'!C$2,'Master List'!$A$2:$AW$2,0))</f>
        <v>Y</v>
      </c>
      <c r="D445" s="135">
        <f>INDEX('Master List'!$A$3:$AW$1063,MATCH('Print List'!$A445,Statement_No,0),MATCH('Print List'!D$2,'Master List'!$A$2:$AW$2,0))</f>
        <v>895.93666666666661</v>
      </c>
      <c r="E445" s="135">
        <f>INDEX('Master List'!$A$3:$AW$1063,MATCH('Print List'!$A445,Statement_No,0),MATCH('Print List'!E$2,'Master List'!$A$2:$AW$2,0))</f>
        <v>495</v>
      </c>
      <c r="F445" s="135" t="str">
        <f>INDEX('Master List'!$A$3:$AW$1063,MATCH('Print List'!$A445,Statement_No,0),MATCH('Print List'!F$2,'Master List'!$A$2:$AW$2,0))</f>
        <v>Yes</v>
      </c>
      <c r="G445" s="135" t="str">
        <f>INDEX('Master List'!$A$3:$AW$1063,MATCH('Print List'!$A445,Statement_No,0),MATCH('Print List'!G$2,'Master List'!$A$2:$AW$2,0))</f>
        <v>Mokelumne River</v>
      </c>
      <c r="H445" s="135" t="str">
        <f>INDEX('Master List'!$A$3:$AW$1063,MATCH('Print List'!$A445,Statement_No,0),MATCH('Print List'!H$2,'Master List'!$A$2:$AW$2,0))</f>
        <v>San Joaquin</v>
      </c>
      <c r="I445" s="135" t="str">
        <f>INDEX('Master List'!$A$3:$AW$1063,MATCH('Print List'!$A445,Statement_No,0),MATCH('Print List'!I$2,'Master List'!$A$2:$AW$2,0))</f>
        <v>R3</v>
      </c>
      <c r="J445" s="135" t="str">
        <f>INDEX('Master List'!$A$3:$AW$1063,MATCH('Print List'!$A445,Statement_No,0),MATCH('Print List'!J$2,'Master List'!$A$2:$AW$2,0))</f>
        <v>although there are areas with missing patents, they appear to be riparian to the river (adjacent)</v>
      </c>
      <c r="K445" s="135" t="str">
        <f>INDEX('Master List'!$A$3:$AW$1063,MATCH('Print List'!$A445,Statement_No,0),MATCH('Print List'!K$2,'Master List'!$A$2:$AW$2,0))</f>
        <v>Yes</v>
      </c>
      <c r="L445" s="135" t="str">
        <f>INDEX('Master List'!$A$3:$AW$1063,MATCH('Print List'!$A445,Statement_No,0),MATCH('Print List'!L$2,'Master List'!$A$2:$AW$2,0))</f>
        <v>N/A</v>
      </c>
      <c r="M445" s="135" t="str">
        <f>INDEX('Master List'!$A$3:$AW$1063,MATCH('Print List'!$A445,Statement_No,0),MATCH('Print List'!M$2,'Master List'!$A$2:$AW$2,0))</f>
        <v>P1</v>
      </c>
      <c r="N445" s="135" t="str">
        <f>INDEX('Master List'!$A$3:$AW$1063,MATCH('Print List'!$A445,Statement_No,0),MATCH('Print List'!N$2,'Master List'!$A$2:$AW$2,0))</f>
        <v>No documentation provided</v>
      </c>
      <c r="O445" s="135" t="str">
        <f>INDEX('Master List'!$A$3:$AW$1063,MATCH('Print List'!$A445,Statement_No,0),MATCH('Print List'!O$2,'Master List'!$A$2:$AW$2,0))</f>
        <v>North Delta Water Agency</v>
      </c>
      <c r="P445" s="135" t="str">
        <f>INDEX('Master List'!$A$3:$AW$1063,MATCH('Print List'!$A445,Statement_No,0),MATCH('Print List'!P$2,'Master List'!$A$2:$AW$2,0))</f>
        <v>R4</v>
      </c>
      <c r="Q445" s="135" t="str">
        <f>INDEX('Master List'!$A$3:$AW$1063,MATCH('Print List'!$A445,Statement_No,0),MATCH('Print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45" s="135" t="str">
        <f>INDEX('Master List'!$A$3:$AW$1063,MATCH('Print List'!$A445,Statement_No,0),MATCH('Print List'!R$2,'Master List'!$A$2:$AW$2,0))</f>
        <v>P4</v>
      </c>
      <c r="S445" s="135" t="str">
        <f>INDEX('Master List'!$A$3:$AW$1063,MATCH('Print List'!$A445,Statement_No,0),MATCH('Print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45" s="135" t="str">
        <f>INDEX('Master List'!$A$3:$AW$1063,MATCH('Print List'!$A445,Statement_No,0),MATCH('Print List'!T$2,'Master List'!$A$2:$AW$2,0))</f>
        <v>R4</v>
      </c>
      <c r="U445" s="135" t="str">
        <f>INDEX('Master List'!$A$3:$AW$1063,MATCH('Print List'!$A445,Statement_No,0),MATCH('Print List'!U$2,'Master List'!$A$2:$AW$2,0))</f>
        <v>P4</v>
      </c>
    </row>
    <row r="446" spans="1:21" s="16" customFormat="1" ht="240" x14ac:dyDescent="0.25">
      <c r="A446" s="136" t="s">
        <v>2085</v>
      </c>
      <c r="B446" s="135" t="str">
        <f>INDEX('Master List'!$A$3:$AW$1063,MATCH('Print List'!$A446,Statement_No,0),MATCH('Print List'!B$2,'Master List'!$A$2:$AW$2,0))</f>
        <v>DE MATEI FAMILY TRUST</v>
      </c>
      <c r="C446" s="135" t="str">
        <f>INDEX('Master List'!$A$3:$AW$1063,MATCH('Print List'!$A446,Statement_No,0),MATCH('Print List'!C$2,'Master List'!$A$2:$AW$2,0))</f>
        <v>Y</v>
      </c>
      <c r="D446" s="135">
        <f>INDEX('Master List'!$A$3:$AW$1063,MATCH('Print List'!$A446,Statement_No,0),MATCH('Print List'!D$2,'Master List'!$A$2:$AW$2,0))</f>
        <v>672</v>
      </c>
      <c r="E446" s="135">
        <f>INDEX('Master List'!$A$3:$AW$1063,MATCH('Print List'!$A446,Statement_No,0),MATCH('Print List'!E$2,'Master List'!$A$2:$AW$2,0))</f>
        <v>725</v>
      </c>
      <c r="F446" s="135" t="str">
        <f>INDEX('Master List'!$A$3:$AW$1063,MATCH('Print List'!$A446,Statement_No,0),MATCH('Print List'!F$2,'Master List'!$A$2:$AW$2,0))</f>
        <v>Yes</v>
      </c>
      <c r="G446" s="135" t="str">
        <f>INDEX('Master List'!$A$3:$AW$1063,MATCH('Print List'!$A446,Statement_No,0),MATCH('Print List'!G$2,'Master List'!$A$2:$AW$2,0))</f>
        <v>Steamboat Slough</v>
      </c>
      <c r="H446" s="135" t="str">
        <f>INDEX('Master List'!$A$3:$AW$1063,MATCH('Print List'!$A446,Statement_No,0),MATCH('Print List'!H$2,'Master List'!$A$2:$AW$2,0))</f>
        <v>Sacramento</v>
      </c>
      <c r="I446" s="135" t="str">
        <f>INDEX('Master List'!$A$3:$AW$1063,MATCH('Print List'!$A446,Statement_No,0),MATCH('Print List'!I$2,'Master List'!$A$2:$AW$2,0))</f>
        <v>R1</v>
      </c>
      <c r="J446" s="135" t="str">
        <f>INDEX('Master List'!$A$3:$AW$1063,MATCH('Print List'!$A446,Statement_No,0),MATCH('Print List'!J$2,'Master List'!$A$2:$AW$2,0))</f>
        <v>POU is not on a riparian patent</v>
      </c>
      <c r="K446" s="135" t="str">
        <f>INDEX('Master List'!$A$3:$AW$1063,MATCH('Print List'!$A446,Statement_No,0),MATCH('Print List'!K$2,'Master List'!$A$2:$AW$2,0))</f>
        <v>Yes</v>
      </c>
      <c r="L446" s="135" t="str">
        <f>INDEX('Master List'!$A$3:$AW$1063,MATCH('Print List'!$A446,Statement_No,0),MATCH('Print List'!L$2,'Master List'!$A$2:$AW$2,0))</f>
        <v>N/A</v>
      </c>
      <c r="M446" s="135" t="str">
        <f>INDEX('Master List'!$A$3:$AW$1063,MATCH('Print List'!$A446,Statement_No,0),MATCH('Print List'!M$2,'Master List'!$A$2:$AW$2,0))</f>
        <v>P1</v>
      </c>
      <c r="N446" s="135" t="str">
        <f>INDEX('Master List'!$A$3:$AW$1063,MATCH('Print List'!$A446,Statement_No,0),MATCH('Print List'!N$2,'Master List'!$A$2:$AW$2,0))</f>
        <v>More information needed</v>
      </c>
      <c r="O446" s="135" t="str">
        <f>INDEX('Master List'!$A$3:$AW$1063,MATCH('Print List'!$A446,Statement_No,0),MATCH('Print List'!O$2,'Master List'!$A$2:$AW$2,0))</f>
        <v>North Delta Water Agency</v>
      </c>
      <c r="P446" s="135" t="str">
        <f>INDEX('Master List'!$A$3:$AW$1063,MATCH('Print List'!$A446,Statement_No,0),MATCH('Print List'!P$2,'Master List'!$A$2:$AW$2,0))</f>
        <v>R4</v>
      </c>
      <c r="Q446" s="135" t="str">
        <f>INDEX('Master List'!$A$3:$AW$1063,MATCH('Print List'!$A446,Statement_No,0),MATCH('Print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46" s="135" t="str">
        <f>INDEX('Master List'!$A$3:$AW$1063,MATCH('Print List'!$A446,Statement_No,0),MATCH('Print List'!R$2,'Master List'!$A$2:$AW$2,0))</f>
        <v>P4</v>
      </c>
      <c r="S446" s="135" t="str">
        <f>INDEX('Master List'!$A$3:$AW$1063,MATCH('Print List'!$A446,Statement_No,0),MATCH('Print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46" s="135" t="str">
        <f>INDEX('Master List'!$A$3:$AW$1063,MATCH('Print List'!$A446,Statement_No,0),MATCH('Print List'!T$2,'Master List'!$A$2:$AW$2,0))</f>
        <v>R4</v>
      </c>
      <c r="U446" s="135" t="str">
        <f>INDEX('Master List'!$A$3:$AW$1063,MATCH('Print List'!$A446,Statement_No,0),MATCH('Print List'!U$2,'Master List'!$A$2:$AW$2,0))</f>
        <v>P4</v>
      </c>
    </row>
    <row r="447" spans="1:21" s="16" customFormat="1" ht="30" x14ac:dyDescent="0.25">
      <c r="A447" s="135" t="s">
        <v>2090</v>
      </c>
      <c r="B447" s="135" t="str">
        <f>INDEX('Master List'!$A$3:$AW$1063,MATCH('Print List'!$A447,Statement_No,0),MATCH('Print List'!B$2,'Master List'!$A$2:$AW$2,0))</f>
        <v>RJM VINEYARDS LLC</v>
      </c>
      <c r="C447" s="135" t="str">
        <f>INDEX('Master List'!$A$3:$AW$1063,MATCH('Print List'!$A447,Statement_No,0),MATCH('Print List'!C$2,'Master List'!$A$2:$AW$2,0))</f>
        <v>Y</v>
      </c>
      <c r="D447" s="135">
        <f>INDEX('Master List'!$A$3:$AW$1063,MATCH('Print List'!$A447,Statement_No,0),MATCH('Print List'!D$2,'Master List'!$A$2:$AW$2,0))</f>
        <v>442.66666666666663</v>
      </c>
      <c r="E447" s="135">
        <f>INDEX('Master List'!$A$3:$AW$1063,MATCH('Print List'!$A447,Statement_No,0),MATCH('Print List'!E$2,'Master List'!$A$2:$AW$2,0))</f>
        <v>647</v>
      </c>
      <c r="F447" s="135" t="str">
        <f>INDEX('Master List'!$A$3:$AW$1063,MATCH('Print List'!$A447,Statement_No,0),MATCH('Print List'!F$2,'Master List'!$A$2:$AW$2,0))</f>
        <v>Yes</v>
      </c>
      <c r="G447" s="135" t="str">
        <f>INDEX('Master List'!$A$3:$AW$1063,MATCH('Print List'!$A447,Statement_No,0),MATCH('Print List'!G$2,'Master List'!$A$2:$AW$2,0))</f>
        <v>San Joaquin River</v>
      </c>
      <c r="H447" s="135" t="str">
        <f>INDEX('Master List'!$A$3:$AW$1063,MATCH('Print List'!$A447,Statement_No,0),MATCH('Print List'!H$2,'Master List'!$A$2:$AW$2,0))</f>
        <v>San Joaquin</v>
      </c>
      <c r="I447" s="135" t="str">
        <f>INDEX('Master List'!$A$3:$AW$1063,MATCH('Print List'!$A447,Statement_No,0),MATCH('Print List'!I$2,'Master List'!$A$2:$AW$2,0))</f>
        <v>R1</v>
      </c>
      <c r="J447" s="135" t="str">
        <f>INDEX('Master List'!$A$3:$AW$1063,MATCH('Print List'!$A447,Statement_No,0),MATCH('Print List'!J$2,'Master List'!$A$2:$AW$2,0))</f>
        <v>10 APNS divided across 6 patents and only three are riparian. Township was incorrectly reported as 35N.</v>
      </c>
      <c r="K447" s="135" t="str">
        <f>INDEX('Master List'!$A$3:$AW$1063,MATCH('Print List'!$A447,Statement_No,0),MATCH('Print List'!K$2,'Master List'!$A$2:$AW$2,0))</f>
        <v>Yes</v>
      </c>
      <c r="L447" s="135" t="str">
        <f>INDEX('Master List'!$A$3:$AW$1063,MATCH('Print List'!$A447,Statement_No,0),MATCH('Print List'!L$2,'Master List'!$A$2:$AW$2,0))</f>
        <v>N/A</v>
      </c>
      <c r="M447" s="135" t="str">
        <f>INDEX('Master List'!$A$3:$AW$1063,MATCH('Print List'!$A447,Statement_No,0),MATCH('Print List'!M$2,'Master List'!$A$2:$AW$2,0))</f>
        <v>P1</v>
      </c>
      <c r="N447" s="135" t="str">
        <f>INDEX('Master List'!$A$3:$AW$1063,MATCH('Print List'!$A447,Statement_No,0),MATCH('Print List'!N$2,'Master List'!$A$2:$AW$2,0))</f>
        <v>ISWDU states first year of use at diversion site as 1895</v>
      </c>
      <c r="O447" s="135">
        <f>INDEX('Master List'!$A$3:$AW$1063,MATCH('Print List'!$A447,Statement_No,0),MATCH('Print List'!O$2,'Master List'!$A$2:$AW$2,0))</f>
        <v>0</v>
      </c>
      <c r="P447" s="135">
        <f>INDEX('Master List'!$A$3:$AW$1063,MATCH('Print List'!$A447,Statement_No,0),MATCH('Print List'!P$2,'Master List'!$A$2:$AW$2,0))</f>
        <v>0</v>
      </c>
      <c r="Q447" s="135">
        <f>INDEX('Master List'!$A$3:$AW$1063,MATCH('Print List'!$A447,Statement_No,0),MATCH('Print List'!Q$2,'Master List'!$A$2:$AW$2,0))</f>
        <v>0</v>
      </c>
      <c r="R447" s="135">
        <f>INDEX('Master List'!$A$3:$AW$1063,MATCH('Print List'!$A447,Statement_No,0),MATCH('Print List'!R$2,'Master List'!$A$2:$AW$2,0))</f>
        <v>0</v>
      </c>
      <c r="S447" s="135">
        <f>INDEX('Master List'!$A$3:$AW$1063,MATCH('Print List'!$A447,Statement_No,0),MATCH('Print List'!S$2,'Master List'!$A$2:$AW$2,0))</f>
        <v>0</v>
      </c>
      <c r="T447" s="135" t="str">
        <f>INDEX('Master List'!$A$3:$AW$1063,MATCH('Print List'!$A447,Statement_No,0),MATCH('Print List'!T$2,'Master List'!$A$2:$AW$2,0))</f>
        <v>R1</v>
      </c>
      <c r="U447" s="135" t="str">
        <f>INDEX('Master List'!$A$3:$AW$1063,MATCH('Print List'!$A447,Statement_No,0),MATCH('Print List'!U$2,'Master List'!$A$2:$AW$2,0))</f>
        <v>P1</v>
      </c>
    </row>
    <row r="448" spans="1:21" s="16" customFormat="1" ht="255" x14ac:dyDescent="0.25">
      <c r="A448" s="136" t="s">
        <v>2097</v>
      </c>
      <c r="B448" s="135" t="str">
        <f>INDEX('Master List'!$A$3:$AW$1063,MATCH('Print List'!$A448,Statement_No,0),MATCH('Print List'!B$2,'Master List'!$A$2:$AW$2,0))</f>
        <v>CARROL G GRUNSKY</v>
      </c>
      <c r="C448" s="135" t="str">
        <f>INDEX('Master List'!$A$3:$AW$1063,MATCH('Print List'!$A448,Statement_No,0),MATCH('Print List'!C$2,'Master List'!$A$2:$AW$2,0))</f>
        <v>Y</v>
      </c>
      <c r="D448" s="135">
        <f>INDEX('Master List'!$A$3:$AW$1063,MATCH('Print List'!$A448,Statement_No,0),MATCH('Print List'!D$2,'Master List'!$A$2:$AW$2,0))</f>
        <v>375.38333333333333</v>
      </c>
      <c r="E448" s="135" t="str">
        <f>INDEX('Master List'!$A$3:$AW$1063,MATCH('Print List'!$A448,Statement_No,0),MATCH('Print List'!E$2,'Master List'!$A$2:$AW$2,0))</f>
        <v>-</v>
      </c>
      <c r="F448" s="135" t="str">
        <f>INDEX('Master List'!$A$3:$AW$1063,MATCH('Print List'!$A448,Statement_No,0),MATCH('Print List'!F$2,'Master List'!$A$2:$AW$2,0))</f>
        <v>Yes</v>
      </c>
      <c r="G448" s="135" t="str">
        <f>INDEX('Master List'!$A$3:$AW$1063,MATCH('Print List'!$A448,Statement_No,0),MATCH('Print List'!G$2,'Master List'!$A$2:$AW$2,0))</f>
        <v>Middle River</v>
      </c>
      <c r="H448" s="135" t="str">
        <f>INDEX('Master List'!$A$3:$AW$1063,MATCH('Print List'!$A448,Statement_No,0),MATCH('Print List'!H$2,'Master List'!$A$2:$AW$2,0))</f>
        <v>San Joaquin</v>
      </c>
      <c r="I448" s="135" t="str">
        <f>INDEX('Master List'!$A$3:$AW$1063,MATCH('Print List'!$A448,Statement_No,0),MATCH('Print List'!I$2,'Master List'!$A$2:$AW$2,0))</f>
        <v>R3</v>
      </c>
      <c r="J448" s="135" t="str">
        <f>INDEX('Master List'!$A$3:$AW$1063,MATCH('Print List'!$A448,Statement_No,0),MATCH('Print List'!J$2,'Master List'!$A$2:$AW$2,0))</f>
        <v xml:space="preserve">See Contract And Other Rights. POU is located on a riparian patent, however the location is separated from the POD. However, the riparian right may have been preserved upon severance </v>
      </c>
      <c r="K448" s="135" t="str">
        <f>INDEX('Master List'!$A$3:$AW$1063,MATCH('Print List'!$A448,Statement_No,0),MATCH('Print List'!K$2,'Master List'!$A$2:$AW$2,0))</f>
        <v>Yes</v>
      </c>
      <c r="L448" s="135" t="str">
        <f>INDEX('Master List'!$A$3:$AW$1063,MATCH('Print List'!$A448,Statement_No,0),MATCH('Print List'!L$2,'Master List'!$A$2:$AW$2,0))</f>
        <v>N/A</v>
      </c>
      <c r="M448" s="135" t="str">
        <f>INDEX('Master List'!$A$3:$AW$1063,MATCH('Print List'!$A448,Statement_No,0),MATCH('Print List'!M$2,'Master List'!$A$2:$AW$2,0))</f>
        <v>P3</v>
      </c>
      <c r="N448" s="135" t="str">
        <f>INDEX('Master List'!$A$3:$AW$1063,MATCH('Print List'!$A448,Statement_No,0),MATCH('Print List'!N$2,'Master List'!$A$2:$AW$2,0))</f>
        <v>POD and POU are located within WIC boundary which is considered as *4 category</v>
      </c>
      <c r="O448" s="135" t="str">
        <f>INDEX('Master List'!$A$3:$AW$1063,MATCH('Print List'!$A448,Statement_No,0),MATCH('Print List'!O$2,'Master List'!$A$2:$AW$2,0))</f>
        <v>Woods Irrigation Company</v>
      </c>
      <c r="P448" s="135" t="str">
        <f>INDEX('Master List'!$A$3:$AW$1063,MATCH('Print List'!$A448,Statement_No,0),MATCH('Print List'!P$2,'Master List'!$A$2:$AW$2,0))</f>
        <v>R4</v>
      </c>
      <c r="Q448" s="135" t="str">
        <f>INDEX('Master List'!$A$3:$AW$1063,MATCH('Print List'!$A448,Statement_No,0),MATCH('Print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448" s="135" t="str">
        <f>INDEX('Master List'!$A$3:$AW$1063,MATCH('Print List'!$A448,Statement_No,0),MATCH('Print List'!R$2,'Master List'!$A$2:$AW$2,0))</f>
        <v>P4</v>
      </c>
      <c r="S448" s="135" t="str">
        <f>INDEX('Master List'!$A$3:$AW$1063,MATCH('Print List'!$A448,Statement_No,0),MATCH('Print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448" s="135" t="str">
        <f>INDEX('Master List'!$A$3:$AW$1063,MATCH('Print List'!$A448,Statement_No,0),MATCH('Print List'!T$2,'Master List'!$A$2:$AW$2,0))</f>
        <v>R4</v>
      </c>
      <c r="U448" s="135" t="str">
        <f>INDEX('Master List'!$A$3:$AW$1063,MATCH('Print List'!$A448,Statement_No,0),MATCH('Print List'!U$2,'Master List'!$A$2:$AW$2,0))</f>
        <v>P4</v>
      </c>
    </row>
    <row r="449" spans="1:21" s="16" customFormat="1" ht="30" x14ac:dyDescent="0.25">
      <c r="A449" s="135" t="s">
        <v>2102</v>
      </c>
      <c r="B449" s="135" t="str">
        <f>INDEX('Master List'!$A$3:$AW$1063,MATCH('Print List'!$A449,Statement_No,0),MATCH('Print List'!B$2,'Master List'!$A$2:$AW$2,0))</f>
        <v>BANK OF STOCKTON</v>
      </c>
      <c r="C449" s="135" t="str">
        <f>INDEX('Master List'!$A$3:$AW$1063,MATCH('Print List'!$A449,Statement_No,0),MATCH('Print List'!C$2,'Master List'!$A$2:$AW$2,0))</f>
        <v>Y</v>
      </c>
      <c r="D449" s="135">
        <f>INDEX('Master List'!$A$3:$AW$1063,MATCH('Print List'!$A449,Statement_No,0),MATCH('Print List'!D$2,'Master List'!$A$2:$AW$2,0))</f>
        <v>451.40833333333336</v>
      </c>
      <c r="E449" s="135">
        <f>INDEX('Master List'!$A$3:$AW$1063,MATCH('Print List'!$A449,Statement_No,0),MATCH('Print List'!E$2,'Master List'!$A$2:$AW$2,0))</f>
        <v>894.55</v>
      </c>
      <c r="F449" s="135" t="str">
        <f>INDEX('Master List'!$A$3:$AW$1063,MATCH('Print List'!$A449,Statement_No,0),MATCH('Print List'!F$2,'Master List'!$A$2:$AW$2,0))</f>
        <v>Yes</v>
      </c>
      <c r="G449" s="135" t="str">
        <f>INDEX('Master List'!$A$3:$AW$1063,MATCH('Print List'!$A449,Statement_No,0),MATCH('Print List'!G$2,'Master List'!$A$2:$AW$2,0))</f>
        <v>San Joaquin River</v>
      </c>
      <c r="H449" s="135" t="str">
        <f>INDEX('Master List'!$A$3:$AW$1063,MATCH('Print List'!$A449,Statement_No,0),MATCH('Print List'!H$2,'Master List'!$A$2:$AW$2,0))</f>
        <v>San Joaquin</v>
      </c>
      <c r="I449" s="135" t="str">
        <f>INDEX('Master List'!$A$3:$AW$1063,MATCH('Print List'!$A449,Statement_No,0),MATCH('Print List'!I$2,'Master List'!$A$2:$AW$2,0))</f>
        <v>R2</v>
      </c>
      <c r="J449" s="135" t="str">
        <f>INDEX('Master List'!$A$3:$AW$1063,MATCH('Print List'!$A449,Statement_No,0),MATCH('Print List'!J$2,'Master List'!$A$2:$AW$2,0))</f>
        <v>Patent 553, 555, 552, 554, 550 are not riparian to the San Joaquin River.</v>
      </c>
      <c r="K449" s="135" t="str">
        <f>INDEX('Master List'!$A$3:$AW$1063,MATCH('Print List'!$A449,Statement_No,0),MATCH('Print List'!K$2,'Master List'!$A$2:$AW$2,0))</f>
        <v>Yes</v>
      </c>
      <c r="L449" s="135" t="str">
        <f>INDEX('Master List'!$A$3:$AW$1063,MATCH('Print List'!$A449,Statement_No,0),MATCH('Print List'!L$2,'Master List'!$A$2:$AW$2,0))</f>
        <v>N/A</v>
      </c>
      <c r="M449" s="135" t="str">
        <f>INDEX('Master List'!$A$3:$AW$1063,MATCH('Print List'!$A449,Statement_No,0),MATCH('Print List'!M$2,'Master List'!$A$2:$AW$2,0))</f>
        <v>P1</v>
      </c>
      <c r="N449" s="135" t="str">
        <f>INDEX('Master List'!$A$3:$AW$1063,MATCH('Print List'!$A449,Statement_No,0),MATCH('Print List'!N$2,'Master List'!$A$2:$AW$2,0))</f>
        <v>No supporting document for Pre-1914 right was submitted. Need more info.</v>
      </c>
      <c r="O449" s="135">
        <f>INDEX('Master List'!$A$3:$AW$1063,MATCH('Print List'!$A449,Statement_No,0),MATCH('Print List'!O$2,'Master List'!$A$2:$AW$2,0))</f>
        <v>0</v>
      </c>
      <c r="P449" s="135">
        <f>INDEX('Master List'!$A$3:$AW$1063,MATCH('Print List'!$A449,Statement_No,0),MATCH('Print List'!P$2,'Master List'!$A$2:$AW$2,0))</f>
        <v>0</v>
      </c>
      <c r="Q449" s="135">
        <f>INDEX('Master List'!$A$3:$AW$1063,MATCH('Print List'!$A449,Statement_No,0),MATCH('Print List'!Q$2,'Master List'!$A$2:$AW$2,0))</f>
        <v>0</v>
      </c>
      <c r="R449" s="135">
        <f>INDEX('Master List'!$A$3:$AW$1063,MATCH('Print List'!$A449,Statement_No,0),MATCH('Print List'!R$2,'Master List'!$A$2:$AW$2,0))</f>
        <v>0</v>
      </c>
      <c r="S449" s="135">
        <f>INDEX('Master List'!$A$3:$AW$1063,MATCH('Print List'!$A449,Statement_No,0),MATCH('Print List'!S$2,'Master List'!$A$2:$AW$2,0))</f>
        <v>0</v>
      </c>
      <c r="T449" s="135" t="str">
        <f>INDEX('Master List'!$A$3:$AW$1063,MATCH('Print List'!$A449,Statement_No,0),MATCH('Print List'!T$2,'Master List'!$A$2:$AW$2,0))</f>
        <v>R2</v>
      </c>
      <c r="U449" s="135" t="str">
        <f>INDEX('Master List'!$A$3:$AW$1063,MATCH('Print List'!$A449,Statement_No,0),MATCH('Print List'!U$2,'Master List'!$A$2:$AW$2,0))</f>
        <v>P1</v>
      </c>
    </row>
    <row r="450" spans="1:21" s="16" customFormat="1" ht="30" x14ac:dyDescent="0.25">
      <c r="A450" s="136" t="s">
        <v>2109</v>
      </c>
      <c r="B450" s="135" t="str">
        <f>INDEX('Master List'!$A$3:$AW$1063,MATCH('Print List'!$A450,Statement_No,0),MATCH('Print List'!B$2,'Master List'!$A$2:$AW$2,0))</f>
        <v>BANK OF STOCKTON</v>
      </c>
      <c r="C450" s="135" t="str">
        <f>INDEX('Master List'!$A$3:$AW$1063,MATCH('Print List'!$A450,Statement_No,0),MATCH('Print List'!C$2,'Master List'!$A$2:$AW$2,0))</f>
        <v>Y</v>
      </c>
      <c r="D450" s="135">
        <f>INDEX('Master List'!$A$3:$AW$1063,MATCH('Print List'!$A450,Statement_No,0),MATCH('Print List'!D$2,'Master List'!$A$2:$AW$2,0))</f>
        <v>451.40833333333336</v>
      </c>
      <c r="E450" s="135">
        <f>INDEX('Master List'!$A$3:$AW$1063,MATCH('Print List'!$A450,Statement_No,0),MATCH('Print List'!E$2,'Master List'!$A$2:$AW$2,0))</f>
        <v>893.55</v>
      </c>
      <c r="F450" s="135" t="str">
        <f>INDEX('Master List'!$A$3:$AW$1063,MATCH('Print List'!$A450,Statement_No,0),MATCH('Print List'!F$2,'Master List'!$A$2:$AW$2,0))</f>
        <v>Yes</v>
      </c>
      <c r="G450" s="135" t="str">
        <f>INDEX('Master List'!$A$3:$AW$1063,MATCH('Print List'!$A450,Statement_No,0),MATCH('Print List'!G$2,'Master List'!$A$2:$AW$2,0))</f>
        <v>San Joaquin River</v>
      </c>
      <c r="H450" s="135" t="str">
        <f>INDEX('Master List'!$A$3:$AW$1063,MATCH('Print List'!$A450,Statement_No,0),MATCH('Print List'!H$2,'Master List'!$A$2:$AW$2,0))</f>
        <v>San Joaquin</v>
      </c>
      <c r="I450" s="135" t="str">
        <f>INDEX('Master List'!$A$3:$AW$1063,MATCH('Print List'!$A450,Statement_No,0),MATCH('Print List'!I$2,'Master List'!$A$2:$AW$2,0))</f>
        <v>R2</v>
      </c>
      <c r="J450" s="135" t="str">
        <f>INDEX('Master List'!$A$3:$AW$1063,MATCH('Print List'!$A450,Statement_No,0),MATCH('Print List'!J$2,'Master List'!$A$2:$AW$2,0))</f>
        <v>Patent 553, 555, 552, 554, 550 are not riparian to the San Joaquin River.</v>
      </c>
      <c r="K450" s="135" t="str">
        <f>INDEX('Master List'!$A$3:$AW$1063,MATCH('Print List'!$A450,Statement_No,0),MATCH('Print List'!K$2,'Master List'!$A$2:$AW$2,0))</f>
        <v>Yes</v>
      </c>
      <c r="L450" s="135" t="str">
        <f>INDEX('Master List'!$A$3:$AW$1063,MATCH('Print List'!$A450,Statement_No,0),MATCH('Print List'!L$2,'Master List'!$A$2:$AW$2,0))</f>
        <v>N/A</v>
      </c>
      <c r="M450" s="135" t="str">
        <f>INDEX('Master List'!$A$3:$AW$1063,MATCH('Print List'!$A450,Statement_No,0),MATCH('Print List'!M$2,'Master List'!$A$2:$AW$2,0))</f>
        <v>P1</v>
      </c>
      <c r="N450" s="135" t="str">
        <f>INDEX('Master List'!$A$3:$AW$1063,MATCH('Print List'!$A450,Statement_No,0),MATCH('Print List'!N$2,'Master List'!$A$2:$AW$2,0))</f>
        <v>No supporting document for Pre-1914 right was submitted. Need more info.</v>
      </c>
      <c r="O450" s="135">
        <f>INDEX('Master List'!$A$3:$AW$1063,MATCH('Print List'!$A450,Statement_No,0),MATCH('Print List'!O$2,'Master List'!$A$2:$AW$2,0))</f>
        <v>0</v>
      </c>
      <c r="P450" s="135">
        <f>INDEX('Master List'!$A$3:$AW$1063,MATCH('Print List'!$A450,Statement_No,0),MATCH('Print List'!P$2,'Master List'!$A$2:$AW$2,0))</f>
        <v>0</v>
      </c>
      <c r="Q450" s="135">
        <f>INDEX('Master List'!$A$3:$AW$1063,MATCH('Print List'!$A450,Statement_No,0),MATCH('Print List'!Q$2,'Master List'!$A$2:$AW$2,0))</f>
        <v>0</v>
      </c>
      <c r="R450" s="135">
        <f>INDEX('Master List'!$A$3:$AW$1063,MATCH('Print List'!$A450,Statement_No,0),MATCH('Print List'!R$2,'Master List'!$A$2:$AW$2,0))</f>
        <v>0</v>
      </c>
      <c r="S450" s="135">
        <f>INDEX('Master List'!$A$3:$AW$1063,MATCH('Print List'!$A450,Statement_No,0),MATCH('Print List'!S$2,'Master List'!$A$2:$AW$2,0))</f>
        <v>0</v>
      </c>
      <c r="T450" s="135" t="str">
        <f>INDEX('Master List'!$A$3:$AW$1063,MATCH('Print List'!$A450,Statement_No,0),MATCH('Print List'!T$2,'Master List'!$A$2:$AW$2,0))</f>
        <v>R2</v>
      </c>
      <c r="U450" s="135" t="str">
        <f>INDEX('Master List'!$A$3:$AW$1063,MATCH('Print List'!$A450,Statement_No,0),MATCH('Print List'!U$2,'Master List'!$A$2:$AW$2,0))</f>
        <v>P1</v>
      </c>
    </row>
    <row r="451" spans="1:21" s="16" customFormat="1" ht="30" x14ac:dyDescent="0.25">
      <c r="A451" s="135" t="s">
        <v>2110</v>
      </c>
      <c r="B451" s="135" t="str">
        <f>INDEX('Master List'!$A$3:$AW$1063,MATCH('Print List'!$A451,Statement_No,0),MATCH('Print List'!B$2,'Master List'!$A$2:$AW$2,0))</f>
        <v>DOUGLASS M. EBERHARDT II</v>
      </c>
      <c r="C451" s="135" t="str">
        <f>INDEX('Master List'!$A$3:$AW$1063,MATCH('Print List'!$A451,Statement_No,0),MATCH('Print List'!C$2,'Master List'!$A$2:$AW$2,0))</f>
        <v>Y</v>
      </c>
      <c r="D451" s="135">
        <f>INDEX('Master List'!$A$3:$AW$1063,MATCH('Print List'!$A451,Statement_No,0),MATCH('Print List'!D$2,'Master List'!$A$2:$AW$2,0))</f>
        <v>509.56666666666666</v>
      </c>
      <c r="E451" s="135">
        <f>INDEX('Master List'!$A$3:$AW$1063,MATCH('Print List'!$A451,Statement_No,0),MATCH('Print List'!E$2,'Master List'!$A$2:$AW$2,0))</f>
        <v>801.32</v>
      </c>
      <c r="F451" s="135" t="str">
        <f>INDEX('Master List'!$A$3:$AW$1063,MATCH('Print List'!$A451,Statement_No,0),MATCH('Print List'!F$2,'Master List'!$A$2:$AW$2,0))</f>
        <v>Yes</v>
      </c>
      <c r="G451" s="135" t="str">
        <f>INDEX('Master List'!$A$3:$AW$1063,MATCH('Print List'!$A451,Statement_No,0),MATCH('Print List'!G$2,'Master List'!$A$2:$AW$2,0))</f>
        <v>Little Potato Slough</v>
      </c>
      <c r="H451" s="135" t="str">
        <f>INDEX('Master List'!$A$3:$AW$1063,MATCH('Print List'!$A451,Statement_No,0),MATCH('Print List'!H$2,'Master List'!$A$2:$AW$2,0))</f>
        <v>San Joaquin</v>
      </c>
      <c r="I451" s="135" t="str">
        <f>INDEX('Master List'!$A$3:$AW$1063,MATCH('Print List'!$A451,Statement_No,0),MATCH('Print List'!I$2,'Master List'!$A$2:$AW$2,0))</f>
        <v>R3</v>
      </c>
      <c r="J451" s="135" t="str">
        <f>INDEX('Master List'!$A$3:$AW$1063,MATCH('Print List'!$A451,Statement_No,0),MATCH('Print List'!J$2,'Master List'!$A$2:$AW$2,0))</f>
        <v>POU/APNs lie on Riparian Patents</v>
      </c>
      <c r="K451" s="135" t="str">
        <f>INDEX('Master List'!$A$3:$AW$1063,MATCH('Print List'!$A451,Statement_No,0),MATCH('Print List'!K$2,'Master List'!$A$2:$AW$2,0))</f>
        <v>Yes</v>
      </c>
      <c r="L451" s="135" t="str">
        <f>INDEX('Master List'!$A$3:$AW$1063,MATCH('Print List'!$A451,Statement_No,0),MATCH('Print List'!L$2,'Master List'!$A$2:$AW$2,0))</f>
        <v>N/A</v>
      </c>
      <c r="M451" s="135" t="str">
        <f>INDEX('Master List'!$A$3:$AW$1063,MATCH('Print List'!$A451,Statement_No,0),MATCH('Print List'!M$2,'Master List'!$A$2:$AW$2,0))</f>
        <v>P1</v>
      </c>
      <c r="N451" s="135" t="str">
        <f>INDEX('Master List'!$A$3:$AW$1063,MATCH('Print List'!$A451,Statement_No,0),MATCH('Print List'!N$2,'Master List'!$A$2:$AW$2,0))</f>
        <v>No documentation given</v>
      </c>
      <c r="O451" s="135">
        <f>INDEX('Master List'!$A$3:$AW$1063,MATCH('Print List'!$A451,Statement_No,0),MATCH('Print List'!O$2,'Master List'!$A$2:$AW$2,0))</f>
        <v>0</v>
      </c>
      <c r="P451" s="135">
        <f>INDEX('Master List'!$A$3:$AW$1063,MATCH('Print List'!$A451,Statement_No,0),MATCH('Print List'!P$2,'Master List'!$A$2:$AW$2,0))</f>
        <v>0</v>
      </c>
      <c r="Q451" s="135">
        <f>INDEX('Master List'!$A$3:$AW$1063,MATCH('Print List'!$A451,Statement_No,0),MATCH('Print List'!Q$2,'Master List'!$A$2:$AW$2,0))</f>
        <v>0</v>
      </c>
      <c r="R451" s="135">
        <f>INDEX('Master List'!$A$3:$AW$1063,MATCH('Print List'!$A451,Statement_No,0),MATCH('Print List'!R$2,'Master List'!$A$2:$AW$2,0))</f>
        <v>0</v>
      </c>
      <c r="S451" s="135">
        <f>INDEX('Master List'!$A$3:$AW$1063,MATCH('Print List'!$A451,Statement_No,0),MATCH('Print List'!S$2,'Master List'!$A$2:$AW$2,0))</f>
        <v>0</v>
      </c>
      <c r="T451" s="135" t="str">
        <f>INDEX('Master List'!$A$3:$AW$1063,MATCH('Print List'!$A451,Statement_No,0),MATCH('Print List'!T$2,'Master List'!$A$2:$AW$2,0))</f>
        <v>R3</v>
      </c>
      <c r="U451" s="135" t="str">
        <f>INDEX('Master List'!$A$3:$AW$1063,MATCH('Print List'!$A451,Statement_No,0),MATCH('Print List'!U$2,'Master List'!$A$2:$AW$2,0))</f>
        <v>P1</v>
      </c>
    </row>
    <row r="452" spans="1:21" s="16" customFormat="1" ht="30" x14ac:dyDescent="0.25">
      <c r="A452" s="135" t="s">
        <v>2114</v>
      </c>
      <c r="B452" s="135" t="str">
        <f>INDEX('Master List'!$A$3:$AW$1063,MATCH('Print List'!$A452,Statement_No,0),MATCH('Print List'!B$2,'Master List'!$A$2:$AW$2,0))</f>
        <v>DOUGLASS M. EBERHARDT II</v>
      </c>
      <c r="C452" s="135" t="str">
        <f>INDEX('Master List'!$A$3:$AW$1063,MATCH('Print List'!$A452,Statement_No,0),MATCH('Print List'!C$2,'Master List'!$A$2:$AW$2,0))</f>
        <v>Y</v>
      </c>
      <c r="D452" s="135">
        <f>INDEX('Master List'!$A$3:$AW$1063,MATCH('Print List'!$A452,Statement_No,0),MATCH('Print List'!D$2,'Master List'!$A$2:$AW$2,0))</f>
        <v>509.56666666666666</v>
      </c>
      <c r="E452" s="135">
        <f>INDEX('Master List'!$A$3:$AW$1063,MATCH('Print List'!$A452,Statement_No,0),MATCH('Print List'!E$2,'Master List'!$A$2:$AW$2,0))</f>
        <v>801.32</v>
      </c>
      <c r="F452" s="135" t="str">
        <f>INDEX('Master List'!$A$3:$AW$1063,MATCH('Print List'!$A452,Statement_No,0),MATCH('Print List'!F$2,'Master List'!$A$2:$AW$2,0))</f>
        <v>Yes</v>
      </c>
      <c r="G452" s="135" t="str">
        <f>INDEX('Master List'!$A$3:$AW$1063,MATCH('Print List'!$A452,Statement_No,0),MATCH('Print List'!G$2,'Master List'!$A$2:$AW$2,0))</f>
        <v>Little Potato Slough</v>
      </c>
      <c r="H452" s="135" t="str">
        <f>INDEX('Master List'!$A$3:$AW$1063,MATCH('Print List'!$A452,Statement_No,0),MATCH('Print List'!H$2,'Master List'!$A$2:$AW$2,0))</f>
        <v>San Joaquin</v>
      </c>
      <c r="I452" s="135" t="str">
        <f>INDEX('Master List'!$A$3:$AW$1063,MATCH('Print List'!$A452,Statement_No,0),MATCH('Print List'!I$2,'Master List'!$A$2:$AW$2,0))</f>
        <v>R3</v>
      </c>
      <c r="J452" s="135" t="str">
        <f>INDEX('Master List'!$A$3:$AW$1063,MATCH('Print List'!$A452,Statement_No,0),MATCH('Print List'!J$2,'Master List'!$A$2:$AW$2,0))</f>
        <v>POU/APNs lie on Riparian Patents</v>
      </c>
      <c r="K452" s="135" t="str">
        <f>INDEX('Master List'!$A$3:$AW$1063,MATCH('Print List'!$A452,Statement_No,0),MATCH('Print List'!K$2,'Master List'!$A$2:$AW$2,0))</f>
        <v>Yes</v>
      </c>
      <c r="L452" s="135" t="str">
        <f>INDEX('Master List'!$A$3:$AW$1063,MATCH('Print List'!$A452,Statement_No,0),MATCH('Print List'!L$2,'Master List'!$A$2:$AW$2,0))</f>
        <v>N/A</v>
      </c>
      <c r="M452" s="135" t="str">
        <f>INDEX('Master List'!$A$3:$AW$1063,MATCH('Print List'!$A452,Statement_No,0),MATCH('Print List'!M$2,'Master List'!$A$2:$AW$2,0))</f>
        <v>P1</v>
      </c>
      <c r="N452" s="135" t="str">
        <f>INDEX('Master List'!$A$3:$AW$1063,MATCH('Print List'!$A452,Statement_No,0),MATCH('Print List'!N$2,'Master List'!$A$2:$AW$2,0))</f>
        <v>No documentation given</v>
      </c>
      <c r="O452" s="135">
        <f>INDEX('Master List'!$A$3:$AW$1063,MATCH('Print List'!$A452,Statement_No,0),MATCH('Print List'!O$2,'Master List'!$A$2:$AW$2,0))</f>
        <v>0</v>
      </c>
      <c r="P452" s="135">
        <f>INDEX('Master List'!$A$3:$AW$1063,MATCH('Print List'!$A452,Statement_No,0),MATCH('Print List'!P$2,'Master List'!$A$2:$AW$2,0))</f>
        <v>0</v>
      </c>
      <c r="Q452" s="135">
        <f>INDEX('Master List'!$A$3:$AW$1063,MATCH('Print List'!$A452,Statement_No,0),MATCH('Print List'!Q$2,'Master List'!$A$2:$AW$2,0))</f>
        <v>0</v>
      </c>
      <c r="R452" s="135">
        <f>INDEX('Master List'!$A$3:$AW$1063,MATCH('Print List'!$A452,Statement_No,0),MATCH('Print List'!R$2,'Master List'!$A$2:$AW$2,0))</f>
        <v>0</v>
      </c>
      <c r="S452" s="135">
        <f>INDEX('Master List'!$A$3:$AW$1063,MATCH('Print List'!$A452,Statement_No,0),MATCH('Print List'!S$2,'Master List'!$A$2:$AW$2,0))</f>
        <v>0</v>
      </c>
      <c r="T452" s="135" t="str">
        <f>INDEX('Master List'!$A$3:$AW$1063,MATCH('Print List'!$A452,Statement_No,0),MATCH('Print List'!T$2,'Master List'!$A$2:$AW$2,0))</f>
        <v>R3</v>
      </c>
      <c r="U452" s="135" t="str">
        <f>INDEX('Master List'!$A$3:$AW$1063,MATCH('Print List'!$A452,Statement_No,0),MATCH('Print List'!U$2,'Master List'!$A$2:$AW$2,0))</f>
        <v>P1</v>
      </c>
    </row>
    <row r="453" spans="1:21" s="16" customFormat="1" ht="30" x14ac:dyDescent="0.25">
      <c r="A453" s="135" t="s">
        <v>2115</v>
      </c>
      <c r="B453" s="135" t="str">
        <f>INDEX('Master List'!$A$3:$AW$1063,MATCH('Print List'!$A453,Statement_No,0),MATCH('Print List'!B$2,'Master List'!$A$2:$AW$2,0))</f>
        <v>BANK OF STOCKTON</v>
      </c>
      <c r="C453" s="135" t="str">
        <f>INDEX('Master List'!$A$3:$AW$1063,MATCH('Print List'!$A453,Statement_No,0),MATCH('Print List'!C$2,'Master List'!$A$2:$AW$2,0))</f>
        <v>Y</v>
      </c>
      <c r="D453" s="135">
        <f>INDEX('Master List'!$A$3:$AW$1063,MATCH('Print List'!$A453,Statement_No,0),MATCH('Print List'!D$2,'Master List'!$A$2:$AW$2,0))</f>
        <v>541.68999999999994</v>
      </c>
      <c r="E453" s="135">
        <f>INDEX('Master List'!$A$3:$AW$1063,MATCH('Print List'!$A453,Statement_No,0),MATCH('Print List'!E$2,'Master List'!$A$2:$AW$2,0))</f>
        <v>893.55</v>
      </c>
      <c r="F453" s="135" t="str">
        <f>INDEX('Master List'!$A$3:$AW$1063,MATCH('Print List'!$A453,Statement_No,0),MATCH('Print List'!F$2,'Master List'!$A$2:$AW$2,0))</f>
        <v>Yes</v>
      </c>
      <c r="G453" s="135" t="str">
        <f>INDEX('Master List'!$A$3:$AW$1063,MATCH('Print List'!$A453,Statement_No,0),MATCH('Print List'!G$2,'Master List'!$A$2:$AW$2,0))</f>
        <v>San Joaquin River</v>
      </c>
      <c r="H453" s="135" t="str">
        <f>INDEX('Master List'!$A$3:$AW$1063,MATCH('Print List'!$A453,Statement_No,0),MATCH('Print List'!H$2,'Master List'!$A$2:$AW$2,0))</f>
        <v>San Joaquin</v>
      </c>
      <c r="I453" s="135" t="str">
        <f>INDEX('Master List'!$A$3:$AW$1063,MATCH('Print List'!$A453,Statement_No,0),MATCH('Print List'!I$2,'Master List'!$A$2:$AW$2,0))</f>
        <v>R2</v>
      </c>
      <c r="J453" s="135" t="str">
        <f>INDEX('Master List'!$A$3:$AW$1063,MATCH('Print List'!$A453,Statement_No,0),MATCH('Print List'!J$2,'Master List'!$A$2:$AW$2,0))</f>
        <v>Patent 553, 555, 552, 554, 550 are not riparian to the San Joaquin River.</v>
      </c>
      <c r="K453" s="135" t="str">
        <f>INDEX('Master List'!$A$3:$AW$1063,MATCH('Print List'!$A453,Statement_No,0),MATCH('Print List'!K$2,'Master List'!$A$2:$AW$2,0))</f>
        <v>Yes</v>
      </c>
      <c r="L453" s="135" t="str">
        <f>INDEX('Master List'!$A$3:$AW$1063,MATCH('Print List'!$A453,Statement_No,0),MATCH('Print List'!L$2,'Master List'!$A$2:$AW$2,0))</f>
        <v>N/A</v>
      </c>
      <c r="M453" s="135" t="str">
        <f>INDEX('Master List'!$A$3:$AW$1063,MATCH('Print List'!$A453,Statement_No,0),MATCH('Print List'!M$2,'Master List'!$A$2:$AW$2,0))</f>
        <v>P1</v>
      </c>
      <c r="N453" s="135" t="str">
        <f>INDEX('Master List'!$A$3:$AW$1063,MATCH('Print List'!$A453,Statement_No,0),MATCH('Print List'!N$2,'Master List'!$A$2:$AW$2,0))</f>
        <v>No supporting document for Pre-1914 right was submitted. Need more info.</v>
      </c>
      <c r="O453" s="135">
        <f>INDEX('Master List'!$A$3:$AW$1063,MATCH('Print List'!$A453,Statement_No,0),MATCH('Print List'!O$2,'Master List'!$A$2:$AW$2,0))</f>
        <v>0</v>
      </c>
      <c r="P453" s="135">
        <f>INDEX('Master List'!$A$3:$AW$1063,MATCH('Print List'!$A453,Statement_No,0),MATCH('Print List'!P$2,'Master List'!$A$2:$AW$2,0))</f>
        <v>0</v>
      </c>
      <c r="Q453" s="135">
        <f>INDEX('Master List'!$A$3:$AW$1063,MATCH('Print List'!$A453,Statement_No,0),MATCH('Print List'!Q$2,'Master List'!$A$2:$AW$2,0))</f>
        <v>0</v>
      </c>
      <c r="R453" s="135">
        <f>INDEX('Master List'!$A$3:$AW$1063,MATCH('Print List'!$A453,Statement_No,0),MATCH('Print List'!R$2,'Master List'!$A$2:$AW$2,0))</f>
        <v>0</v>
      </c>
      <c r="S453" s="135">
        <f>INDEX('Master List'!$A$3:$AW$1063,MATCH('Print List'!$A453,Statement_No,0),MATCH('Print List'!S$2,'Master List'!$A$2:$AW$2,0))</f>
        <v>0</v>
      </c>
      <c r="T453" s="135" t="str">
        <f>INDEX('Master List'!$A$3:$AW$1063,MATCH('Print List'!$A453,Statement_No,0),MATCH('Print List'!T$2,'Master List'!$A$2:$AW$2,0))</f>
        <v>R2</v>
      </c>
      <c r="U453" s="135" t="str">
        <f>INDEX('Master List'!$A$3:$AW$1063,MATCH('Print List'!$A453,Statement_No,0),MATCH('Print List'!U$2,'Master List'!$A$2:$AW$2,0))</f>
        <v>P1</v>
      </c>
    </row>
    <row r="454" spans="1:21" s="16" customFormat="1" ht="30" x14ac:dyDescent="0.25">
      <c r="A454" s="135" t="s">
        <v>2117</v>
      </c>
      <c r="B454" s="135" t="str">
        <f>INDEX('Master List'!$A$3:$AW$1063,MATCH('Print List'!$A454,Statement_No,0),MATCH('Print List'!B$2,'Master List'!$A$2:$AW$2,0))</f>
        <v>DOUGLASS M. EBERHARDT II</v>
      </c>
      <c r="C454" s="135" t="str">
        <f>INDEX('Master List'!$A$3:$AW$1063,MATCH('Print List'!$A454,Statement_No,0),MATCH('Print List'!C$2,'Master List'!$A$2:$AW$2,0))</f>
        <v>Y</v>
      </c>
      <c r="D454" s="135">
        <f>INDEX('Master List'!$A$3:$AW$1063,MATCH('Print List'!$A454,Statement_No,0),MATCH('Print List'!D$2,'Master List'!$A$2:$AW$2,0))</f>
        <v>509.56666666666666</v>
      </c>
      <c r="E454" s="135">
        <f>INDEX('Master List'!$A$3:$AW$1063,MATCH('Print List'!$A454,Statement_No,0),MATCH('Print List'!E$2,'Master List'!$A$2:$AW$2,0))</f>
        <v>801.32</v>
      </c>
      <c r="F454" s="135" t="str">
        <f>INDEX('Master List'!$A$3:$AW$1063,MATCH('Print List'!$A454,Statement_No,0),MATCH('Print List'!F$2,'Master List'!$A$2:$AW$2,0))</f>
        <v>Yes</v>
      </c>
      <c r="G454" s="135" t="str">
        <f>INDEX('Master List'!$A$3:$AW$1063,MATCH('Print List'!$A454,Statement_No,0),MATCH('Print List'!G$2,'Master List'!$A$2:$AW$2,0))</f>
        <v>Little Potato Slough</v>
      </c>
      <c r="H454" s="135" t="str">
        <f>INDEX('Master List'!$A$3:$AW$1063,MATCH('Print List'!$A454,Statement_No,0),MATCH('Print List'!H$2,'Master List'!$A$2:$AW$2,0))</f>
        <v>San Joaquin</v>
      </c>
      <c r="I454" s="135" t="str">
        <f>INDEX('Master List'!$A$3:$AW$1063,MATCH('Print List'!$A454,Statement_No,0),MATCH('Print List'!I$2,'Master List'!$A$2:$AW$2,0))</f>
        <v>R3</v>
      </c>
      <c r="J454" s="135" t="str">
        <f>INDEX('Master List'!$A$3:$AW$1063,MATCH('Print List'!$A454,Statement_No,0),MATCH('Print List'!J$2,'Master List'!$A$2:$AW$2,0))</f>
        <v>POU/APNs lie on Riparian Patents</v>
      </c>
      <c r="K454" s="135" t="str">
        <f>INDEX('Master List'!$A$3:$AW$1063,MATCH('Print List'!$A454,Statement_No,0),MATCH('Print List'!K$2,'Master List'!$A$2:$AW$2,0))</f>
        <v>Yes</v>
      </c>
      <c r="L454" s="135" t="str">
        <f>INDEX('Master List'!$A$3:$AW$1063,MATCH('Print List'!$A454,Statement_No,0),MATCH('Print List'!L$2,'Master List'!$A$2:$AW$2,0))</f>
        <v>N/A</v>
      </c>
      <c r="M454" s="135" t="str">
        <f>INDEX('Master List'!$A$3:$AW$1063,MATCH('Print List'!$A454,Statement_No,0),MATCH('Print List'!M$2,'Master List'!$A$2:$AW$2,0))</f>
        <v>P1</v>
      </c>
      <c r="N454" s="135" t="str">
        <f>INDEX('Master List'!$A$3:$AW$1063,MATCH('Print List'!$A454,Statement_No,0),MATCH('Print List'!N$2,'Master List'!$A$2:$AW$2,0))</f>
        <v>No documentation given</v>
      </c>
      <c r="O454" s="135">
        <f>INDEX('Master List'!$A$3:$AW$1063,MATCH('Print List'!$A454,Statement_No,0),MATCH('Print List'!O$2,'Master List'!$A$2:$AW$2,0))</f>
        <v>0</v>
      </c>
      <c r="P454" s="135">
        <f>INDEX('Master List'!$A$3:$AW$1063,MATCH('Print List'!$A454,Statement_No,0),MATCH('Print List'!P$2,'Master List'!$A$2:$AW$2,0))</f>
        <v>0</v>
      </c>
      <c r="Q454" s="135">
        <f>INDEX('Master List'!$A$3:$AW$1063,MATCH('Print List'!$A454,Statement_No,0),MATCH('Print List'!Q$2,'Master List'!$A$2:$AW$2,0))</f>
        <v>0</v>
      </c>
      <c r="R454" s="135">
        <f>INDEX('Master List'!$A$3:$AW$1063,MATCH('Print List'!$A454,Statement_No,0),MATCH('Print List'!R$2,'Master List'!$A$2:$AW$2,0))</f>
        <v>0</v>
      </c>
      <c r="S454" s="135">
        <f>INDEX('Master List'!$A$3:$AW$1063,MATCH('Print List'!$A454,Statement_No,0),MATCH('Print List'!S$2,'Master List'!$A$2:$AW$2,0))</f>
        <v>0</v>
      </c>
      <c r="T454" s="135" t="str">
        <f>INDEX('Master List'!$A$3:$AW$1063,MATCH('Print List'!$A454,Statement_No,0),MATCH('Print List'!T$2,'Master List'!$A$2:$AW$2,0))</f>
        <v>R3</v>
      </c>
      <c r="U454" s="135" t="str">
        <f>INDEX('Master List'!$A$3:$AW$1063,MATCH('Print List'!$A454,Statement_No,0),MATCH('Print List'!U$2,'Master List'!$A$2:$AW$2,0))</f>
        <v>P1</v>
      </c>
    </row>
    <row r="455" spans="1:21" s="16" customFormat="1" ht="240" x14ac:dyDescent="0.25">
      <c r="A455" s="135" t="s">
        <v>2118</v>
      </c>
      <c r="B455" s="135" t="str">
        <f>INDEX('Master List'!$A$3:$AW$1063,MATCH('Print List'!$A455,Statement_No,0),MATCH('Print List'!B$2,'Master List'!$A$2:$AW$2,0))</f>
        <v>FRANK E SILVA</v>
      </c>
      <c r="C455" s="135" t="str">
        <f>INDEX('Master List'!$A$3:$AW$1063,MATCH('Print List'!$A455,Statement_No,0),MATCH('Print List'!C$2,'Master List'!$A$2:$AW$2,0))</f>
        <v>Y</v>
      </c>
      <c r="D455" s="135">
        <f>INDEX('Master List'!$A$3:$AW$1063,MATCH('Print List'!$A455,Statement_No,0),MATCH('Print List'!D$2,'Master List'!$A$2:$AW$2,0))</f>
        <v>788.16000000000008</v>
      </c>
      <c r="E455" s="135">
        <f>INDEX('Master List'!$A$3:$AW$1063,MATCH('Print List'!$A455,Statement_No,0),MATCH('Print List'!E$2,'Master List'!$A$2:$AW$2,0))</f>
        <v>146.05000000000001</v>
      </c>
      <c r="F455" s="135" t="str">
        <f>INDEX('Master List'!$A$3:$AW$1063,MATCH('Print List'!$A455,Statement_No,0),MATCH('Print List'!F$2,'Master List'!$A$2:$AW$2,0))</f>
        <v>Yes</v>
      </c>
      <c r="G455" s="135" t="str">
        <f>INDEX('Master List'!$A$3:$AW$1063,MATCH('Print List'!$A455,Statement_No,0),MATCH('Print List'!G$2,'Master List'!$A$2:$AW$2,0))</f>
        <v>Sacramento River</v>
      </c>
      <c r="H455" s="135" t="str">
        <f>INDEX('Master List'!$A$3:$AW$1063,MATCH('Print List'!$A455,Statement_No,0),MATCH('Print List'!H$2,'Master List'!$A$2:$AW$2,0))</f>
        <v>Sacramento</v>
      </c>
      <c r="I455" s="135" t="str">
        <f>INDEX('Master List'!$A$3:$AW$1063,MATCH('Print List'!$A455,Statement_No,0),MATCH('Print List'!I$2,'Master List'!$A$2:$AW$2,0))</f>
        <v>R3</v>
      </c>
      <c r="J455" s="135" t="str">
        <f>INDEX('Master List'!$A$3:$AW$1063,MATCH('Print List'!$A455,Statement_No,0),MATCH('Print List'!J$2,'Master List'!$A$2:$AW$2,0))</f>
        <v xml:space="preserve">From S018435 POU and Underlying patents, it appears that both parcels are adjacent to the watercourse and are located on a patent riparian to the watercourse </v>
      </c>
      <c r="K455" s="135" t="str">
        <f>INDEX('Master List'!$A$3:$AW$1063,MATCH('Print List'!$A455,Statement_No,0),MATCH('Print List'!K$2,'Master List'!$A$2:$AW$2,0))</f>
        <v>Yes</v>
      </c>
      <c r="L455" s="135" t="str">
        <f>INDEX('Master List'!$A$3:$AW$1063,MATCH('Print List'!$A455,Statement_No,0),MATCH('Print List'!L$2,'Master List'!$A$2:$AW$2,0))</f>
        <v>N/A</v>
      </c>
      <c r="M455" s="135" t="str">
        <f>INDEX('Master List'!$A$3:$AW$1063,MATCH('Print List'!$A455,Statement_No,0),MATCH('Print List'!M$2,'Master List'!$A$2:$AW$2,0))</f>
        <v>P3</v>
      </c>
      <c r="N455" s="135" t="str">
        <f>INDEX('Master List'!$A$3:$AW$1063,MATCH('Print List'!$A455,Statement_No,0),MATCH('Print List'!N$2,'Master List'!$A$2:$AW$2,0))</f>
        <v>Claimant failed to submit Pre-1914 supporting documents; however, riparian right is sufficient to constitute water use</v>
      </c>
      <c r="O455" s="135" t="str">
        <f>INDEX('Master List'!$A$3:$AW$1063,MATCH('Print List'!$A455,Statement_No,0),MATCH('Print List'!O$2,'Master List'!$A$2:$AW$2,0))</f>
        <v>North Delta Water Agency</v>
      </c>
      <c r="P455" s="135" t="str">
        <f>INDEX('Master List'!$A$3:$AW$1063,MATCH('Print List'!$A455,Statement_No,0),MATCH('Print List'!P$2,'Master List'!$A$2:$AW$2,0))</f>
        <v>R4</v>
      </c>
      <c r="Q455" s="135" t="str">
        <f>INDEX('Master List'!$A$3:$AW$1063,MATCH('Print List'!$A455,Statement_No,0),MATCH('Print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55" s="135" t="str">
        <f>INDEX('Master List'!$A$3:$AW$1063,MATCH('Print List'!$A455,Statement_No,0),MATCH('Print List'!R$2,'Master List'!$A$2:$AW$2,0))</f>
        <v>P4</v>
      </c>
      <c r="S455" s="135" t="str">
        <f>INDEX('Master List'!$A$3:$AW$1063,MATCH('Print List'!$A455,Statement_No,0),MATCH('Print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55" s="135" t="str">
        <f>INDEX('Master List'!$A$3:$AW$1063,MATCH('Print List'!$A455,Statement_No,0),MATCH('Print List'!T$2,'Master List'!$A$2:$AW$2,0))</f>
        <v>R4</v>
      </c>
      <c r="U455" s="135" t="str">
        <f>INDEX('Master List'!$A$3:$AW$1063,MATCH('Print List'!$A455,Statement_No,0),MATCH('Print List'!U$2,'Master List'!$A$2:$AW$2,0))</f>
        <v>P4</v>
      </c>
    </row>
    <row r="456" spans="1:21" s="16" customFormat="1" ht="30" x14ac:dyDescent="0.25">
      <c r="A456" s="135" t="s">
        <v>2125</v>
      </c>
      <c r="B456" s="135" t="str">
        <f>INDEX('Master List'!$A$3:$AW$1063,MATCH('Print List'!$A456,Statement_No,0),MATCH('Print List'!B$2,'Master List'!$A$2:$AW$2,0))</f>
        <v>COLEMAN FOLEY, JR.</v>
      </c>
      <c r="C456" s="135" t="str">
        <f>INDEX('Master List'!$A$3:$AW$1063,MATCH('Print List'!$A456,Statement_No,0),MATCH('Print List'!C$2,'Master List'!$A$2:$AW$2,0))</f>
        <v>Y</v>
      </c>
      <c r="D456" s="135">
        <f>INDEX('Master List'!$A$3:$AW$1063,MATCH('Print List'!$A456,Statement_No,0),MATCH('Print List'!D$2,'Master List'!$A$2:$AW$2,0))</f>
        <v>705.23666666666668</v>
      </c>
      <c r="E456" s="135">
        <f>INDEX('Master List'!$A$3:$AW$1063,MATCH('Print List'!$A456,Statement_No,0),MATCH('Print List'!E$2,'Master List'!$A$2:$AW$2,0))</f>
        <v>644.66</v>
      </c>
      <c r="F456" s="135" t="str">
        <f>INDEX('Master List'!$A$3:$AW$1063,MATCH('Print List'!$A456,Statement_No,0),MATCH('Print List'!F$2,'Master List'!$A$2:$AW$2,0))</f>
        <v>Yes</v>
      </c>
      <c r="G456" s="135" t="str">
        <f>INDEX('Master List'!$A$3:$AW$1063,MATCH('Print List'!$A456,Statement_No,0),MATCH('Print List'!G$2,'Master List'!$A$2:$AW$2,0))</f>
        <v>Middle River</v>
      </c>
      <c r="H456" s="135" t="str">
        <f>INDEX('Master List'!$A$3:$AW$1063,MATCH('Print List'!$A456,Statement_No,0),MATCH('Print List'!H$2,'Master List'!$A$2:$AW$2,0))</f>
        <v>San Joaquin</v>
      </c>
      <c r="I456" s="135" t="str">
        <f>INDEX('Master List'!$A$3:$AW$1063,MATCH('Print List'!$A456,Statement_No,0),MATCH('Print List'!I$2,'Master List'!$A$2:$AW$2,0))</f>
        <v>R3</v>
      </c>
      <c r="J456" s="135" t="str">
        <f>INDEX('Master List'!$A$3:$AW$1063,MATCH('Print List'!$A456,Statement_No,0),MATCH('Print List'!J$2,'Master List'!$A$2:$AW$2,0))</f>
        <v>POU overlies riparian patent 2182.</v>
      </c>
      <c r="K456" s="135" t="str">
        <f>INDEX('Master List'!$A$3:$AW$1063,MATCH('Print List'!$A456,Statement_No,0),MATCH('Print List'!K$2,'Master List'!$A$2:$AW$2,0))</f>
        <v>Yes</v>
      </c>
      <c r="L456" s="135" t="str">
        <f>INDEX('Master List'!$A$3:$AW$1063,MATCH('Print List'!$A456,Statement_No,0),MATCH('Print List'!L$2,'Master List'!$A$2:$AW$2,0))</f>
        <v>N/A</v>
      </c>
      <c r="M456" s="135" t="str">
        <f>INDEX('Master List'!$A$3:$AW$1063,MATCH('Print List'!$A456,Statement_No,0),MATCH('Print List'!M$2,'Master List'!$A$2:$AW$2,0))</f>
        <v>P1</v>
      </c>
      <c r="N456" s="135" t="str">
        <f>INDEX('Master List'!$A$3:$AW$1063,MATCH('Print List'!$A456,Statement_No,0),MATCH('Print List'!N$2,'Master List'!$A$2:$AW$2,0))</f>
        <v>No supporting document for Pre-1914 right was submitted. Need more info.</v>
      </c>
      <c r="O456" s="135">
        <f>INDEX('Master List'!$A$3:$AW$1063,MATCH('Print List'!$A456,Statement_No,0),MATCH('Print List'!O$2,'Master List'!$A$2:$AW$2,0))</f>
        <v>0</v>
      </c>
      <c r="P456" s="135">
        <f>INDEX('Master List'!$A$3:$AW$1063,MATCH('Print List'!$A456,Statement_No,0),MATCH('Print List'!P$2,'Master List'!$A$2:$AW$2,0))</f>
        <v>0</v>
      </c>
      <c r="Q456" s="135">
        <f>INDEX('Master List'!$A$3:$AW$1063,MATCH('Print List'!$A456,Statement_No,0),MATCH('Print List'!Q$2,'Master List'!$A$2:$AW$2,0))</f>
        <v>0</v>
      </c>
      <c r="R456" s="135">
        <f>INDEX('Master List'!$A$3:$AW$1063,MATCH('Print List'!$A456,Statement_No,0),MATCH('Print List'!R$2,'Master List'!$A$2:$AW$2,0))</f>
        <v>0</v>
      </c>
      <c r="S456" s="135">
        <f>INDEX('Master List'!$A$3:$AW$1063,MATCH('Print List'!$A456,Statement_No,0),MATCH('Print List'!S$2,'Master List'!$A$2:$AW$2,0))</f>
        <v>0</v>
      </c>
      <c r="T456" s="135" t="str">
        <f>INDEX('Master List'!$A$3:$AW$1063,MATCH('Print List'!$A456,Statement_No,0),MATCH('Print List'!T$2,'Master List'!$A$2:$AW$2,0))</f>
        <v>R3</v>
      </c>
      <c r="U456" s="135" t="str">
        <f>INDEX('Master List'!$A$3:$AW$1063,MATCH('Print List'!$A456,Statement_No,0),MATCH('Print List'!U$2,'Master List'!$A$2:$AW$2,0))</f>
        <v>P1</v>
      </c>
    </row>
    <row r="457" spans="1:21" s="16" customFormat="1" ht="30" x14ac:dyDescent="0.25">
      <c r="A457" s="135" t="s">
        <v>2129</v>
      </c>
      <c r="B457" s="135" t="str">
        <f>INDEX('Master List'!$A$3:$AW$1063,MATCH('Print List'!$A457,Statement_No,0),MATCH('Print List'!B$2,'Master List'!$A$2:$AW$2,0))</f>
        <v>DOUGLASS M. EBERHARDT II</v>
      </c>
      <c r="C457" s="135" t="str">
        <f>INDEX('Master List'!$A$3:$AW$1063,MATCH('Print List'!$A457,Statement_No,0),MATCH('Print List'!C$2,'Master List'!$A$2:$AW$2,0))</f>
        <v>Y</v>
      </c>
      <c r="D457" s="135">
        <f>INDEX('Master List'!$A$3:$AW$1063,MATCH('Print List'!$A457,Statement_No,0),MATCH('Print List'!D$2,'Master List'!$A$2:$AW$2,0))</f>
        <v>509.56666666666666</v>
      </c>
      <c r="E457" s="135">
        <f>INDEX('Master List'!$A$3:$AW$1063,MATCH('Print List'!$A457,Statement_No,0),MATCH('Print List'!E$2,'Master List'!$A$2:$AW$2,0))</f>
        <v>801.32</v>
      </c>
      <c r="F457" s="135" t="str">
        <f>INDEX('Master List'!$A$3:$AW$1063,MATCH('Print List'!$A457,Statement_No,0),MATCH('Print List'!F$2,'Master List'!$A$2:$AW$2,0))</f>
        <v>Yes</v>
      </c>
      <c r="G457" s="135" t="str">
        <f>INDEX('Master List'!$A$3:$AW$1063,MATCH('Print List'!$A457,Statement_No,0),MATCH('Print List'!G$2,'Master List'!$A$2:$AW$2,0))</f>
        <v>Little Potato Slough</v>
      </c>
      <c r="H457" s="135" t="str">
        <f>INDEX('Master List'!$A$3:$AW$1063,MATCH('Print List'!$A457,Statement_No,0),MATCH('Print List'!H$2,'Master List'!$A$2:$AW$2,0))</f>
        <v>San Joaquin</v>
      </c>
      <c r="I457" s="135" t="str">
        <f>INDEX('Master List'!$A$3:$AW$1063,MATCH('Print List'!$A457,Statement_No,0),MATCH('Print List'!I$2,'Master List'!$A$2:$AW$2,0))</f>
        <v>R3</v>
      </c>
      <c r="J457" s="135" t="str">
        <f>INDEX('Master List'!$A$3:$AW$1063,MATCH('Print List'!$A457,Statement_No,0),MATCH('Print List'!J$2,'Master List'!$A$2:$AW$2,0))</f>
        <v>POU/APNs lie on Riparian Patents</v>
      </c>
      <c r="K457" s="135" t="str">
        <f>INDEX('Master List'!$A$3:$AW$1063,MATCH('Print List'!$A457,Statement_No,0),MATCH('Print List'!K$2,'Master List'!$A$2:$AW$2,0))</f>
        <v>Yes</v>
      </c>
      <c r="L457" s="135" t="str">
        <f>INDEX('Master List'!$A$3:$AW$1063,MATCH('Print List'!$A457,Statement_No,0),MATCH('Print List'!L$2,'Master List'!$A$2:$AW$2,0))</f>
        <v>N/A</v>
      </c>
      <c r="M457" s="135" t="str">
        <f>INDEX('Master List'!$A$3:$AW$1063,MATCH('Print List'!$A457,Statement_No,0),MATCH('Print List'!M$2,'Master List'!$A$2:$AW$2,0))</f>
        <v>P1</v>
      </c>
      <c r="N457" s="135" t="str">
        <f>INDEX('Master List'!$A$3:$AW$1063,MATCH('Print List'!$A457,Statement_No,0),MATCH('Print List'!N$2,'Master List'!$A$2:$AW$2,0))</f>
        <v>No documentation given</v>
      </c>
      <c r="O457" s="135">
        <f>INDEX('Master List'!$A$3:$AW$1063,MATCH('Print List'!$A457,Statement_No,0),MATCH('Print List'!O$2,'Master List'!$A$2:$AW$2,0))</f>
        <v>0</v>
      </c>
      <c r="P457" s="135">
        <f>INDEX('Master List'!$A$3:$AW$1063,MATCH('Print List'!$A457,Statement_No,0),MATCH('Print List'!P$2,'Master List'!$A$2:$AW$2,0))</f>
        <v>0</v>
      </c>
      <c r="Q457" s="135">
        <f>INDEX('Master List'!$A$3:$AW$1063,MATCH('Print List'!$A457,Statement_No,0),MATCH('Print List'!Q$2,'Master List'!$A$2:$AW$2,0))</f>
        <v>0</v>
      </c>
      <c r="R457" s="135">
        <f>INDEX('Master List'!$A$3:$AW$1063,MATCH('Print List'!$A457,Statement_No,0),MATCH('Print List'!R$2,'Master List'!$A$2:$AW$2,0))</f>
        <v>0</v>
      </c>
      <c r="S457" s="135">
        <f>INDEX('Master List'!$A$3:$AW$1063,MATCH('Print List'!$A457,Statement_No,0),MATCH('Print List'!S$2,'Master List'!$A$2:$AW$2,0))</f>
        <v>0</v>
      </c>
      <c r="T457" s="135" t="str">
        <f>INDEX('Master List'!$A$3:$AW$1063,MATCH('Print List'!$A457,Statement_No,0),MATCH('Print List'!T$2,'Master List'!$A$2:$AW$2,0))</f>
        <v>R3</v>
      </c>
      <c r="U457" s="135" t="str">
        <f>INDEX('Master List'!$A$3:$AW$1063,MATCH('Print List'!$A457,Statement_No,0),MATCH('Print List'!U$2,'Master List'!$A$2:$AW$2,0))</f>
        <v>P1</v>
      </c>
    </row>
    <row r="458" spans="1:21" s="16" customFormat="1" ht="30" x14ac:dyDescent="0.25">
      <c r="A458" s="135" t="s">
        <v>2130</v>
      </c>
      <c r="B458" s="135" t="str">
        <f>INDEX('Master List'!$A$3:$AW$1063,MATCH('Print List'!$A458,Statement_No,0),MATCH('Print List'!B$2,'Master List'!$A$2:$AW$2,0))</f>
        <v>COLEMAN FOLEY, JR.</v>
      </c>
      <c r="C458" s="135" t="str">
        <f>INDEX('Master List'!$A$3:$AW$1063,MATCH('Print List'!$A458,Statement_No,0),MATCH('Print List'!C$2,'Master List'!$A$2:$AW$2,0))</f>
        <v>Y</v>
      </c>
      <c r="D458" s="135">
        <f>INDEX('Master List'!$A$3:$AW$1063,MATCH('Print List'!$A458,Statement_No,0),MATCH('Print List'!D$2,'Master List'!$A$2:$AW$2,0))</f>
        <v>705.23666666666668</v>
      </c>
      <c r="E458" s="135">
        <f>INDEX('Master List'!$A$3:$AW$1063,MATCH('Print List'!$A458,Statement_No,0),MATCH('Print List'!E$2,'Master List'!$A$2:$AW$2,0))</f>
        <v>644.66</v>
      </c>
      <c r="F458" s="135" t="str">
        <f>INDEX('Master List'!$A$3:$AW$1063,MATCH('Print List'!$A458,Statement_No,0),MATCH('Print List'!F$2,'Master List'!$A$2:$AW$2,0))</f>
        <v>Yes</v>
      </c>
      <c r="G458" s="135" t="str">
        <f>INDEX('Master List'!$A$3:$AW$1063,MATCH('Print List'!$A458,Statement_No,0),MATCH('Print List'!G$2,'Master List'!$A$2:$AW$2,0))</f>
        <v>Broadway Canal - Slough</v>
      </c>
      <c r="H458" s="135" t="str">
        <f>INDEX('Master List'!$A$3:$AW$1063,MATCH('Print List'!$A458,Statement_No,0),MATCH('Print List'!H$2,'Master List'!$A$2:$AW$2,0))</f>
        <v>San Joaquin</v>
      </c>
      <c r="I458" s="135" t="str">
        <f>INDEX('Master List'!$A$3:$AW$1063,MATCH('Print List'!$A458,Statement_No,0),MATCH('Print List'!I$2,'Master List'!$A$2:$AW$2,0))</f>
        <v>R3</v>
      </c>
      <c r="J458" s="135" t="str">
        <f>INDEX('Master List'!$A$3:$AW$1063,MATCH('Print List'!$A458,Statement_No,0),MATCH('Print List'!J$2,'Master List'!$A$2:$AW$2,0))</f>
        <v>POU overlies riparian patent 2182.</v>
      </c>
      <c r="K458" s="135" t="str">
        <f>INDEX('Master List'!$A$3:$AW$1063,MATCH('Print List'!$A458,Statement_No,0),MATCH('Print List'!K$2,'Master List'!$A$2:$AW$2,0))</f>
        <v>Yes</v>
      </c>
      <c r="L458" s="135" t="str">
        <f>INDEX('Master List'!$A$3:$AW$1063,MATCH('Print List'!$A458,Statement_No,0),MATCH('Print List'!L$2,'Master List'!$A$2:$AW$2,0))</f>
        <v>N/A</v>
      </c>
      <c r="M458" s="135" t="str">
        <f>INDEX('Master List'!$A$3:$AW$1063,MATCH('Print List'!$A458,Statement_No,0),MATCH('Print List'!M$2,'Master List'!$A$2:$AW$2,0))</f>
        <v>P1</v>
      </c>
      <c r="N458" s="135" t="str">
        <f>INDEX('Master List'!$A$3:$AW$1063,MATCH('Print List'!$A458,Statement_No,0),MATCH('Print List'!N$2,'Master List'!$A$2:$AW$2,0))</f>
        <v>No supporting document for Pre-1914 right was submitted. Need more info.</v>
      </c>
      <c r="O458" s="135">
        <f>INDEX('Master List'!$A$3:$AW$1063,MATCH('Print List'!$A458,Statement_No,0),MATCH('Print List'!O$2,'Master List'!$A$2:$AW$2,0))</f>
        <v>0</v>
      </c>
      <c r="P458" s="135">
        <f>INDEX('Master List'!$A$3:$AW$1063,MATCH('Print List'!$A458,Statement_No,0),MATCH('Print List'!P$2,'Master List'!$A$2:$AW$2,0))</f>
        <v>0</v>
      </c>
      <c r="Q458" s="135">
        <f>INDEX('Master List'!$A$3:$AW$1063,MATCH('Print List'!$A458,Statement_No,0),MATCH('Print List'!Q$2,'Master List'!$A$2:$AW$2,0))</f>
        <v>0</v>
      </c>
      <c r="R458" s="135">
        <f>INDEX('Master List'!$A$3:$AW$1063,MATCH('Print List'!$A458,Statement_No,0),MATCH('Print List'!R$2,'Master List'!$A$2:$AW$2,0))</f>
        <v>0</v>
      </c>
      <c r="S458" s="135">
        <f>INDEX('Master List'!$A$3:$AW$1063,MATCH('Print List'!$A458,Statement_No,0),MATCH('Print List'!S$2,'Master List'!$A$2:$AW$2,0))</f>
        <v>0</v>
      </c>
      <c r="T458" s="135" t="str">
        <f>INDEX('Master List'!$A$3:$AW$1063,MATCH('Print List'!$A458,Statement_No,0),MATCH('Print List'!T$2,'Master List'!$A$2:$AW$2,0))</f>
        <v>R3</v>
      </c>
      <c r="U458" s="135" t="str">
        <f>INDEX('Master List'!$A$3:$AW$1063,MATCH('Print List'!$A458,Statement_No,0),MATCH('Print List'!U$2,'Master List'!$A$2:$AW$2,0))</f>
        <v>P1</v>
      </c>
    </row>
    <row r="459" spans="1:21" s="16" customFormat="1" ht="240" x14ac:dyDescent="0.25">
      <c r="A459" s="135" t="s">
        <v>2132</v>
      </c>
      <c r="B459" s="135" t="str">
        <f>INDEX('Master List'!$A$3:$AW$1063,MATCH('Print List'!$A459,Statement_No,0),MATCH('Print List'!B$2,'Master List'!$A$2:$AW$2,0))</f>
        <v>FRANK E. &amp; ELEANOR N. SILVA IRREVOCABLE TRUST , A &amp; B</v>
      </c>
      <c r="C459" s="135" t="str">
        <f>INDEX('Master List'!$A$3:$AW$1063,MATCH('Print List'!$A459,Statement_No,0),MATCH('Print List'!C$2,'Master List'!$A$2:$AW$2,0))</f>
        <v>Y</v>
      </c>
      <c r="D459" s="135">
        <f>INDEX('Master List'!$A$3:$AW$1063,MATCH('Print List'!$A459,Statement_No,0),MATCH('Print List'!D$2,'Master List'!$A$2:$AW$2,0))</f>
        <v>439.73666666666662</v>
      </c>
      <c r="E459" s="135">
        <f>INDEX('Master List'!$A$3:$AW$1063,MATCH('Print List'!$A459,Statement_No,0),MATCH('Print List'!E$2,'Master List'!$A$2:$AW$2,0))</f>
        <v>0</v>
      </c>
      <c r="F459" s="135" t="str">
        <f>INDEX('Master List'!$A$3:$AW$1063,MATCH('Print List'!$A459,Statement_No,0),MATCH('Print List'!F$2,'Master List'!$A$2:$AW$2,0))</f>
        <v>Yes</v>
      </c>
      <c r="G459" s="135" t="str">
        <f>INDEX('Master List'!$A$3:$AW$1063,MATCH('Print List'!$A459,Statement_No,0),MATCH('Print List'!G$2,'Master List'!$A$2:$AW$2,0))</f>
        <v>Jackson Slough</v>
      </c>
      <c r="H459" s="135" t="str">
        <f>INDEX('Master List'!$A$3:$AW$1063,MATCH('Print List'!$A459,Statement_No,0),MATCH('Print List'!H$2,'Master List'!$A$2:$AW$2,0))</f>
        <v>Sacramento</v>
      </c>
      <c r="I459" s="135" t="str">
        <f>INDEX('Master List'!$A$3:$AW$1063,MATCH('Print List'!$A459,Statement_No,0),MATCH('Print List'!I$2,'Master List'!$A$2:$AW$2,0))</f>
        <v>R3</v>
      </c>
      <c r="J459" s="135" t="str">
        <f>INDEX('Master List'!$A$3:$AW$1063,MATCH('Print List'!$A459,Statement_No,0),MATCH('Print List'!J$2,'Master List'!$A$2:$AW$2,0))</f>
        <v>POU abuts a natural stream source. POU and POD are in the same watershed. The property has no severances. There is no water used for storage</v>
      </c>
      <c r="K459" s="135" t="str">
        <f>INDEX('Master List'!$A$3:$AW$1063,MATCH('Print List'!$A459,Statement_No,0),MATCH('Print List'!K$2,'Master List'!$A$2:$AW$2,0))</f>
        <v>No</v>
      </c>
      <c r="L459" s="135" t="str">
        <f>INDEX('Master List'!$A$3:$AW$1063,MATCH('Print List'!$A459,Statement_No,0),MATCH('Print List'!L$2,'Master List'!$A$2:$AW$2,0))</f>
        <v>N/A</v>
      </c>
      <c r="M459" s="135" t="str">
        <f>INDEX('Master List'!$A$3:$AW$1063,MATCH('Print List'!$A459,Statement_No,0),MATCH('Print List'!M$2,'Master List'!$A$2:$AW$2,0))</f>
        <v>N/A</v>
      </c>
      <c r="N459" s="135" t="str">
        <f>INDEX('Master List'!$A$3:$AW$1063,MATCH('Print List'!$A459,Statement_No,0),MATCH('Print List'!N$2,'Master List'!$A$2:$AW$2,0))</f>
        <v>N/A</v>
      </c>
      <c r="O459" s="135" t="str">
        <f>INDEX('Master List'!$A$3:$AW$1063,MATCH('Print List'!$A459,Statement_No,0),MATCH('Print List'!O$2,'Master List'!$A$2:$AW$2,0))</f>
        <v>North Delta Water Agency</v>
      </c>
      <c r="P459" s="135" t="str">
        <f>INDEX('Master List'!$A$3:$AW$1063,MATCH('Print List'!$A459,Statement_No,0),MATCH('Print List'!P$2,'Master List'!$A$2:$AW$2,0))</f>
        <v>R4</v>
      </c>
      <c r="Q459" s="135" t="str">
        <f>INDEX('Master List'!$A$3:$AW$1063,MATCH('Print List'!$A459,Statement_No,0),MATCH('Print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59" s="135" t="str">
        <f>INDEX('Master List'!$A$3:$AW$1063,MATCH('Print List'!$A459,Statement_No,0),MATCH('Print List'!R$2,'Master List'!$A$2:$AW$2,0))</f>
        <v>P4</v>
      </c>
      <c r="S459" s="135" t="str">
        <f>INDEX('Master List'!$A$3:$AW$1063,MATCH('Print List'!$A459,Statement_No,0),MATCH('Print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59" s="135" t="str">
        <f>INDEX('Master List'!$A$3:$AW$1063,MATCH('Print List'!$A459,Statement_No,0),MATCH('Print List'!T$2,'Master List'!$A$2:$AW$2,0))</f>
        <v>R4</v>
      </c>
      <c r="U459" s="135" t="str">
        <f>INDEX('Master List'!$A$3:$AW$1063,MATCH('Print List'!$A459,Statement_No,0),MATCH('Print List'!U$2,'Master List'!$A$2:$AW$2,0))</f>
        <v>P4</v>
      </c>
    </row>
    <row r="460" spans="1:21" s="16" customFormat="1" ht="30" x14ac:dyDescent="0.25">
      <c r="A460" s="135" t="s">
        <v>2139</v>
      </c>
      <c r="B460" s="135" t="str">
        <f>INDEX('Master List'!$A$3:$AW$1063,MATCH('Print List'!$A460,Statement_No,0),MATCH('Print List'!B$2,'Master List'!$A$2:$AW$2,0))</f>
        <v>COLEMAN FOLEY, JR.</v>
      </c>
      <c r="C460" s="135" t="str">
        <f>INDEX('Master List'!$A$3:$AW$1063,MATCH('Print List'!$A460,Statement_No,0),MATCH('Print List'!C$2,'Master List'!$A$2:$AW$2,0))</f>
        <v>Y</v>
      </c>
      <c r="D460" s="135">
        <f>INDEX('Master List'!$A$3:$AW$1063,MATCH('Print List'!$A460,Statement_No,0),MATCH('Print List'!D$2,'Master List'!$A$2:$AW$2,0))</f>
        <v>705.23666666666668</v>
      </c>
      <c r="E460" s="135">
        <f>INDEX('Master List'!$A$3:$AW$1063,MATCH('Print List'!$A460,Statement_No,0),MATCH('Print List'!E$2,'Master List'!$A$2:$AW$2,0))</f>
        <v>644.66</v>
      </c>
      <c r="F460" s="135" t="str">
        <f>INDEX('Master List'!$A$3:$AW$1063,MATCH('Print List'!$A460,Statement_No,0),MATCH('Print List'!F$2,'Master List'!$A$2:$AW$2,0))</f>
        <v>Yes</v>
      </c>
      <c r="G460" s="135" t="str">
        <f>INDEX('Master List'!$A$3:$AW$1063,MATCH('Print List'!$A460,Statement_No,0),MATCH('Print List'!G$2,'Master List'!$A$2:$AW$2,0))</f>
        <v>Broadway Canal - Slough</v>
      </c>
      <c r="H460" s="135" t="str">
        <f>INDEX('Master List'!$A$3:$AW$1063,MATCH('Print List'!$A460,Statement_No,0),MATCH('Print List'!H$2,'Master List'!$A$2:$AW$2,0))</f>
        <v>San Joaquin</v>
      </c>
      <c r="I460" s="135" t="str">
        <f>INDEX('Master List'!$A$3:$AW$1063,MATCH('Print List'!$A460,Statement_No,0),MATCH('Print List'!I$2,'Master List'!$A$2:$AW$2,0))</f>
        <v>R3</v>
      </c>
      <c r="J460" s="135" t="str">
        <f>INDEX('Master List'!$A$3:$AW$1063,MATCH('Print List'!$A460,Statement_No,0),MATCH('Print List'!J$2,'Master List'!$A$2:$AW$2,0))</f>
        <v>POU overlies riparian patent 2182.</v>
      </c>
      <c r="K460" s="135" t="str">
        <f>INDEX('Master List'!$A$3:$AW$1063,MATCH('Print List'!$A460,Statement_No,0),MATCH('Print List'!K$2,'Master List'!$A$2:$AW$2,0))</f>
        <v>Yes</v>
      </c>
      <c r="L460" s="135" t="str">
        <f>INDEX('Master List'!$A$3:$AW$1063,MATCH('Print List'!$A460,Statement_No,0),MATCH('Print List'!L$2,'Master List'!$A$2:$AW$2,0))</f>
        <v>N/A</v>
      </c>
      <c r="M460" s="135" t="str">
        <f>INDEX('Master List'!$A$3:$AW$1063,MATCH('Print List'!$A460,Statement_No,0),MATCH('Print List'!M$2,'Master List'!$A$2:$AW$2,0))</f>
        <v>P1</v>
      </c>
      <c r="N460" s="135" t="str">
        <f>INDEX('Master List'!$A$3:$AW$1063,MATCH('Print List'!$A460,Statement_No,0),MATCH('Print List'!N$2,'Master List'!$A$2:$AW$2,0))</f>
        <v>No supporting document for Pre-1914 right was submitted. Need more info.</v>
      </c>
      <c r="O460" s="135">
        <f>INDEX('Master List'!$A$3:$AW$1063,MATCH('Print List'!$A460,Statement_No,0),MATCH('Print List'!O$2,'Master List'!$A$2:$AW$2,0))</f>
        <v>0</v>
      </c>
      <c r="P460" s="135">
        <f>INDEX('Master List'!$A$3:$AW$1063,MATCH('Print List'!$A460,Statement_No,0),MATCH('Print List'!P$2,'Master List'!$A$2:$AW$2,0))</f>
        <v>0</v>
      </c>
      <c r="Q460" s="135">
        <f>INDEX('Master List'!$A$3:$AW$1063,MATCH('Print List'!$A460,Statement_No,0),MATCH('Print List'!Q$2,'Master List'!$A$2:$AW$2,0))</f>
        <v>0</v>
      </c>
      <c r="R460" s="135">
        <f>INDEX('Master List'!$A$3:$AW$1063,MATCH('Print List'!$A460,Statement_No,0),MATCH('Print List'!R$2,'Master List'!$A$2:$AW$2,0))</f>
        <v>0</v>
      </c>
      <c r="S460" s="135">
        <f>INDEX('Master List'!$A$3:$AW$1063,MATCH('Print List'!$A460,Statement_No,0),MATCH('Print List'!S$2,'Master List'!$A$2:$AW$2,0))</f>
        <v>0</v>
      </c>
      <c r="T460" s="135" t="str">
        <f>INDEX('Master List'!$A$3:$AW$1063,MATCH('Print List'!$A460,Statement_No,0),MATCH('Print List'!T$2,'Master List'!$A$2:$AW$2,0))</f>
        <v>R3</v>
      </c>
      <c r="U460" s="135" t="str">
        <f>INDEX('Master List'!$A$3:$AW$1063,MATCH('Print List'!$A460,Statement_No,0),MATCH('Print List'!U$2,'Master List'!$A$2:$AW$2,0))</f>
        <v>P1</v>
      </c>
    </row>
    <row r="461" spans="1:21" s="16" customFormat="1" ht="240" x14ac:dyDescent="0.25">
      <c r="A461" s="135" t="s">
        <v>2140</v>
      </c>
      <c r="B461" s="135" t="str">
        <f>INDEX('Master List'!$A$3:$AW$1063,MATCH('Print List'!$A461,Statement_No,0),MATCH('Print List'!B$2,'Master List'!$A$2:$AW$2,0))</f>
        <v>FRANK SILVA FRANEL COMPANY</v>
      </c>
      <c r="C461" s="135" t="str">
        <f>INDEX('Master List'!$A$3:$AW$1063,MATCH('Print List'!$A461,Statement_No,0),MATCH('Print List'!C$2,'Master List'!$A$2:$AW$2,0))</f>
        <v>Y</v>
      </c>
      <c r="D461" s="135">
        <f>INDEX('Master List'!$A$3:$AW$1063,MATCH('Print List'!$A461,Statement_No,0),MATCH('Print List'!D$2,'Master List'!$A$2:$AW$2,0))</f>
        <v>1440.5133333333333</v>
      </c>
      <c r="E461" s="135">
        <f>INDEX('Master List'!$A$3:$AW$1063,MATCH('Print List'!$A461,Statement_No,0),MATCH('Print List'!E$2,'Master List'!$A$2:$AW$2,0))</f>
        <v>438.15</v>
      </c>
      <c r="F461" s="135" t="str">
        <f>INDEX('Master List'!$A$3:$AW$1063,MATCH('Print List'!$A461,Statement_No,0),MATCH('Print List'!F$2,'Master List'!$A$2:$AW$2,0))</f>
        <v>Yes</v>
      </c>
      <c r="G461" s="135" t="str">
        <f>INDEX('Master List'!$A$3:$AW$1063,MATCH('Print List'!$A461,Statement_No,0),MATCH('Print List'!G$2,'Master List'!$A$2:$AW$2,0))</f>
        <v>Steamboat Slough</v>
      </c>
      <c r="H461" s="135" t="str">
        <f>INDEX('Master List'!$A$3:$AW$1063,MATCH('Print List'!$A461,Statement_No,0),MATCH('Print List'!H$2,'Master List'!$A$2:$AW$2,0))</f>
        <v>Sacramento</v>
      </c>
      <c r="I461" s="135" t="str">
        <f>INDEX('Master List'!$A$3:$AW$1063,MATCH('Print List'!$A461,Statement_No,0),MATCH('Print List'!I$2,'Master List'!$A$2:$AW$2,0))</f>
        <v>R1</v>
      </c>
      <c r="J461" s="135" t="str">
        <f>INDEX('Master List'!$A$3:$AW$1063,MATCH('Print List'!$A461,Statement_No,0),MATCH('Print List'!J$2,'Master List'!$A$2:$AW$2,0))</f>
        <v>Certain areas in the POU are on patents that do not touch Steamboat Slough</v>
      </c>
      <c r="K461" s="135" t="str">
        <f>INDEX('Master List'!$A$3:$AW$1063,MATCH('Print List'!$A461,Statement_No,0),MATCH('Print List'!K$2,'Master List'!$A$2:$AW$2,0))</f>
        <v>Yes</v>
      </c>
      <c r="L461" s="135" t="str">
        <f>INDEX('Master List'!$A$3:$AW$1063,MATCH('Print List'!$A461,Statement_No,0),MATCH('Print List'!L$2,'Master List'!$A$2:$AW$2,0))</f>
        <v>N/A</v>
      </c>
      <c r="M461" s="135" t="str">
        <f>INDEX('Master List'!$A$3:$AW$1063,MATCH('Print List'!$A461,Statement_No,0),MATCH('Print List'!M$2,'Master List'!$A$2:$AW$2,0))</f>
        <v>P1</v>
      </c>
      <c r="N461" s="135" t="str">
        <f>INDEX('Master List'!$A$3:$AW$1063,MATCH('Print List'!$A461,Statement_No,0),MATCH('Print List'!N$2,'Master List'!$A$2:$AW$2,0))</f>
        <v>More information needed</v>
      </c>
      <c r="O461" s="135" t="str">
        <f>INDEX('Master List'!$A$3:$AW$1063,MATCH('Print List'!$A461,Statement_No,0),MATCH('Print List'!O$2,'Master List'!$A$2:$AW$2,0))</f>
        <v>North Delta Water Agency</v>
      </c>
      <c r="P461" s="135" t="str">
        <f>INDEX('Master List'!$A$3:$AW$1063,MATCH('Print List'!$A461,Statement_No,0),MATCH('Print List'!P$2,'Master List'!$A$2:$AW$2,0))</f>
        <v>R4</v>
      </c>
      <c r="Q461" s="135" t="str">
        <f>INDEX('Master List'!$A$3:$AW$1063,MATCH('Print List'!$A461,Statement_No,0),MATCH('Print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61" s="135" t="str">
        <f>INDEX('Master List'!$A$3:$AW$1063,MATCH('Print List'!$A461,Statement_No,0),MATCH('Print List'!R$2,'Master List'!$A$2:$AW$2,0))</f>
        <v>P4</v>
      </c>
      <c r="S461" s="135" t="str">
        <f>INDEX('Master List'!$A$3:$AW$1063,MATCH('Print List'!$A461,Statement_No,0),MATCH('Print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61" s="135" t="str">
        <f>INDEX('Master List'!$A$3:$AW$1063,MATCH('Print List'!$A461,Statement_No,0),MATCH('Print List'!T$2,'Master List'!$A$2:$AW$2,0))</f>
        <v>R4</v>
      </c>
      <c r="U461" s="135" t="str">
        <f>INDEX('Master List'!$A$3:$AW$1063,MATCH('Print List'!$A461,Statement_No,0),MATCH('Print List'!U$2,'Master List'!$A$2:$AW$2,0))</f>
        <v>P4</v>
      </c>
    </row>
    <row r="462" spans="1:21" s="16" customFormat="1" ht="30" x14ac:dyDescent="0.25">
      <c r="A462" s="135" t="s">
        <v>2146</v>
      </c>
      <c r="B462" s="135" t="str">
        <f>INDEX('Master List'!$A$3:$AW$1063,MATCH('Print List'!$A462,Statement_No,0),MATCH('Print List'!B$2,'Master List'!$A$2:$AW$2,0))</f>
        <v>COLEMAN FOLEY, JR.</v>
      </c>
      <c r="C462" s="135" t="str">
        <f>INDEX('Master List'!$A$3:$AW$1063,MATCH('Print List'!$A462,Statement_No,0),MATCH('Print List'!C$2,'Master List'!$A$2:$AW$2,0))</f>
        <v>Y</v>
      </c>
      <c r="D462" s="135">
        <f>INDEX('Master List'!$A$3:$AW$1063,MATCH('Print List'!$A462,Statement_No,0),MATCH('Print List'!D$2,'Master List'!$A$2:$AW$2,0))</f>
        <v>705.23666666666668</v>
      </c>
      <c r="E462" s="135">
        <f>INDEX('Master List'!$A$3:$AW$1063,MATCH('Print List'!$A462,Statement_No,0),MATCH('Print List'!E$2,'Master List'!$A$2:$AW$2,0))</f>
        <v>644.66</v>
      </c>
      <c r="F462" s="135" t="str">
        <f>INDEX('Master List'!$A$3:$AW$1063,MATCH('Print List'!$A462,Statement_No,0),MATCH('Print List'!F$2,'Master List'!$A$2:$AW$2,0))</f>
        <v>Yes</v>
      </c>
      <c r="G462" s="135" t="str">
        <f>INDEX('Master List'!$A$3:$AW$1063,MATCH('Print List'!$A462,Statement_No,0),MATCH('Print List'!G$2,'Master List'!$A$2:$AW$2,0))</f>
        <v>Middle River</v>
      </c>
      <c r="H462" s="135" t="str">
        <f>INDEX('Master List'!$A$3:$AW$1063,MATCH('Print List'!$A462,Statement_No,0),MATCH('Print List'!H$2,'Master List'!$A$2:$AW$2,0))</f>
        <v>San Joaquin</v>
      </c>
      <c r="I462" s="135" t="str">
        <f>INDEX('Master List'!$A$3:$AW$1063,MATCH('Print List'!$A462,Statement_No,0),MATCH('Print List'!I$2,'Master List'!$A$2:$AW$2,0))</f>
        <v>R3</v>
      </c>
      <c r="J462" s="135" t="str">
        <f>INDEX('Master List'!$A$3:$AW$1063,MATCH('Print List'!$A462,Statement_No,0),MATCH('Print List'!J$2,'Master List'!$A$2:$AW$2,0))</f>
        <v>POU overlies riparian patent 2182.</v>
      </c>
      <c r="K462" s="135" t="str">
        <f>INDEX('Master List'!$A$3:$AW$1063,MATCH('Print List'!$A462,Statement_No,0),MATCH('Print List'!K$2,'Master List'!$A$2:$AW$2,0))</f>
        <v>Yes</v>
      </c>
      <c r="L462" s="135" t="str">
        <f>INDEX('Master List'!$A$3:$AW$1063,MATCH('Print List'!$A462,Statement_No,0),MATCH('Print List'!L$2,'Master List'!$A$2:$AW$2,0))</f>
        <v>N/A</v>
      </c>
      <c r="M462" s="135" t="str">
        <f>INDEX('Master List'!$A$3:$AW$1063,MATCH('Print List'!$A462,Statement_No,0),MATCH('Print List'!M$2,'Master List'!$A$2:$AW$2,0))</f>
        <v>P1</v>
      </c>
      <c r="N462" s="135" t="str">
        <f>INDEX('Master List'!$A$3:$AW$1063,MATCH('Print List'!$A462,Statement_No,0),MATCH('Print List'!N$2,'Master List'!$A$2:$AW$2,0))</f>
        <v>No supporting document for Pre-1914 right was submitted. Need more info.</v>
      </c>
      <c r="O462" s="135">
        <f>INDEX('Master List'!$A$3:$AW$1063,MATCH('Print List'!$A462,Statement_No,0),MATCH('Print List'!O$2,'Master List'!$A$2:$AW$2,0))</f>
        <v>0</v>
      </c>
      <c r="P462" s="135">
        <f>INDEX('Master List'!$A$3:$AW$1063,MATCH('Print List'!$A462,Statement_No,0),MATCH('Print List'!P$2,'Master List'!$A$2:$AW$2,0))</f>
        <v>0</v>
      </c>
      <c r="Q462" s="135">
        <f>INDEX('Master List'!$A$3:$AW$1063,MATCH('Print List'!$A462,Statement_No,0),MATCH('Print List'!Q$2,'Master List'!$A$2:$AW$2,0))</f>
        <v>0</v>
      </c>
      <c r="R462" s="135">
        <f>INDEX('Master List'!$A$3:$AW$1063,MATCH('Print List'!$A462,Statement_No,0),MATCH('Print List'!R$2,'Master List'!$A$2:$AW$2,0))</f>
        <v>0</v>
      </c>
      <c r="S462" s="135">
        <f>INDEX('Master List'!$A$3:$AW$1063,MATCH('Print List'!$A462,Statement_No,0),MATCH('Print List'!S$2,'Master List'!$A$2:$AW$2,0))</f>
        <v>0</v>
      </c>
      <c r="T462" s="135" t="str">
        <f>INDEX('Master List'!$A$3:$AW$1063,MATCH('Print List'!$A462,Statement_No,0),MATCH('Print List'!T$2,'Master List'!$A$2:$AW$2,0))</f>
        <v>R3</v>
      </c>
      <c r="U462" s="135" t="str">
        <f>INDEX('Master List'!$A$3:$AW$1063,MATCH('Print List'!$A462,Statement_No,0),MATCH('Print List'!U$2,'Master List'!$A$2:$AW$2,0))</f>
        <v>P1</v>
      </c>
    </row>
    <row r="463" spans="1:21" s="16" customFormat="1" ht="165" x14ac:dyDescent="0.25">
      <c r="A463" s="135" t="s">
        <v>2147</v>
      </c>
      <c r="B463" s="135" t="str">
        <f>INDEX('Master List'!$A$3:$AW$1063,MATCH('Print List'!$A463,Statement_No,0),MATCH('Print List'!B$2,'Master List'!$A$2:$AW$2,0))</f>
        <v>ROBERT J GALLO</v>
      </c>
      <c r="C463" s="135" t="str">
        <f>INDEX('Master List'!$A$3:$AW$1063,MATCH('Print List'!$A463,Statement_No,0),MATCH('Print List'!C$2,'Master List'!$A$2:$AW$2,0))</f>
        <v>Y</v>
      </c>
      <c r="D463" s="135">
        <f>INDEX('Master List'!$A$3:$AW$1063,MATCH('Print List'!$A463,Statement_No,0),MATCH('Print List'!D$2,'Master List'!$A$2:$AW$2,0))</f>
        <v>826.37666666666667</v>
      </c>
      <c r="E463" s="135">
        <f>INDEX('Master List'!$A$3:$AW$1063,MATCH('Print List'!$A463,Statement_No,0),MATCH('Print List'!E$2,'Master List'!$A$2:$AW$2,0))</f>
        <v>418.93</v>
      </c>
      <c r="F463" s="135" t="str">
        <f>INDEX('Master List'!$A$3:$AW$1063,MATCH('Print List'!$A463,Statement_No,0),MATCH('Print List'!F$2,'Master List'!$A$2:$AW$2,0))</f>
        <v>Yes</v>
      </c>
      <c r="G463" s="135" t="str">
        <f>INDEX('Master List'!$A$3:$AW$1063,MATCH('Print List'!$A463,Statement_No,0),MATCH('Print List'!G$2,'Master List'!$A$2:$AW$2,0))</f>
        <v>Whiskey Slough</v>
      </c>
      <c r="H463" s="135" t="str">
        <f>INDEX('Master List'!$A$3:$AW$1063,MATCH('Print List'!$A463,Statement_No,0),MATCH('Print List'!H$2,'Master List'!$A$2:$AW$2,0))</f>
        <v>San Joaquin</v>
      </c>
      <c r="I463" s="135" t="str">
        <f>INDEX('Master List'!$A$3:$AW$1063,MATCH('Print List'!$A463,Statement_No,0),MATCH('Print List'!I$2,'Master List'!$A$2:$AW$2,0))</f>
        <v>R2</v>
      </c>
      <c r="J463" s="135" t="str">
        <f>INDEX('Master List'!$A$3:$AW$1063,MATCH('Print List'!$A463,Statement_No,0),MATCH('Print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463" s="135" t="str">
        <f>INDEX('Master List'!$A$3:$AW$1063,MATCH('Print List'!$A463,Statement_No,0),MATCH('Print List'!K$2,'Master List'!$A$2:$AW$2,0))</f>
        <v>No</v>
      </c>
      <c r="L463" s="135" t="str">
        <f>INDEX('Master List'!$A$3:$AW$1063,MATCH('Print List'!$A463,Statement_No,0),MATCH('Print List'!L$2,'Master List'!$A$2:$AW$2,0))</f>
        <v>N/A</v>
      </c>
      <c r="M463" s="135" t="str">
        <f>INDEX('Master List'!$A$3:$AW$1063,MATCH('Print List'!$A463,Statement_No,0),MATCH('Print List'!M$2,'Master List'!$A$2:$AW$2,0))</f>
        <v>N/A</v>
      </c>
      <c r="N463" s="135" t="str">
        <f>INDEX('Master List'!$A$3:$AW$1063,MATCH('Print List'!$A463,Statement_No,0),MATCH('Print List'!N$2,'Master List'!$A$2:$AW$2,0))</f>
        <v>N/A</v>
      </c>
      <c r="O463" s="135">
        <f>INDEX('Master List'!$A$3:$AW$1063,MATCH('Print List'!$A463,Statement_No,0),MATCH('Print List'!O$2,'Master List'!$A$2:$AW$2,0))</f>
        <v>0</v>
      </c>
      <c r="P463" s="135">
        <f>INDEX('Master List'!$A$3:$AW$1063,MATCH('Print List'!$A463,Statement_No,0),MATCH('Print List'!P$2,'Master List'!$A$2:$AW$2,0))</f>
        <v>0</v>
      </c>
      <c r="Q463" s="135">
        <f>INDEX('Master List'!$A$3:$AW$1063,MATCH('Print List'!$A463,Statement_No,0),MATCH('Print List'!Q$2,'Master List'!$A$2:$AW$2,0))</f>
        <v>0</v>
      </c>
      <c r="R463" s="135">
        <f>INDEX('Master List'!$A$3:$AW$1063,MATCH('Print List'!$A463,Statement_No,0),MATCH('Print List'!R$2,'Master List'!$A$2:$AW$2,0))</f>
        <v>0</v>
      </c>
      <c r="S463" s="135">
        <f>INDEX('Master List'!$A$3:$AW$1063,MATCH('Print List'!$A463,Statement_No,0),MATCH('Print List'!S$2,'Master List'!$A$2:$AW$2,0))</f>
        <v>0</v>
      </c>
      <c r="T463" s="135" t="str">
        <f>INDEX('Master List'!$A$3:$AW$1063,MATCH('Print List'!$A463,Statement_No,0),MATCH('Print List'!T$2,'Master List'!$A$2:$AW$2,0))</f>
        <v>R2</v>
      </c>
      <c r="U463" s="135" t="str">
        <f>INDEX('Master List'!$A$3:$AW$1063,MATCH('Print List'!$A463,Statement_No,0),MATCH('Print List'!U$2,'Master List'!$A$2:$AW$2,0))</f>
        <v>N/A</v>
      </c>
    </row>
    <row r="464" spans="1:21" s="16" customFormat="1" ht="240" x14ac:dyDescent="0.25">
      <c r="A464" s="136" t="s">
        <v>2149</v>
      </c>
      <c r="B464" s="135" t="str">
        <f>INDEX('Master List'!$A$3:$AW$1063,MATCH('Print List'!$A464,Statement_No,0),MATCH('Print List'!B$2,'Master List'!$A$2:$AW$2,0))</f>
        <v>DANIEL A. SERPA</v>
      </c>
      <c r="C464" s="135" t="str">
        <f>INDEX('Master List'!$A$3:$AW$1063,MATCH('Print List'!$A464,Statement_No,0),MATCH('Print List'!C$2,'Master List'!$A$2:$AW$2,0))</f>
        <v>Y</v>
      </c>
      <c r="D464" s="135">
        <f>INDEX('Master List'!$A$3:$AW$1063,MATCH('Print List'!$A464,Statement_No,0),MATCH('Print List'!D$2,'Master List'!$A$2:$AW$2,0))</f>
        <v>362.33</v>
      </c>
      <c r="E464" s="135">
        <f>INDEX('Master List'!$A$3:$AW$1063,MATCH('Print List'!$A464,Statement_No,0),MATCH('Print List'!E$2,'Master List'!$A$2:$AW$2,0))</f>
        <v>220.45</v>
      </c>
      <c r="F464" s="135" t="str">
        <f>INDEX('Master List'!$A$3:$AW$1063,MATCH('Print List'!$A464,Statement_No,0),MATCH('Print List'!F$2,'Master List'!$A$2:$AW$2,0))</f>
        <v>Yes</v>
      </c>
      <c r="G464" s="135" t="str">
        <f>INDEX('Master List'!$A$3:$AW$1063,MATCH('Print List'!$A464,Statement_No,0),MATCH('Print List'!G$2,'Master List'!$A$2:$AW$2,0))</f>
        <v>Winchester Slough</v>
      </c>
      <c r="H464" s="135" t="str">
        <f>INDEX('Master List'!$A$3:$AW$1063,MATCH('Print List'!$A464,Statement_No,0),MATCH('Print List'!H$2,'Master List'!$A$2:$AW$2,0))</f>
        <v>Yolo</v>
      </c>
      <c r="I464" s="135" t="str">
        <f>INDEX('Master List'!$A$3:$AW$1063,MATCH('Print List'!$A464,Statement_No,0),MATCH('Print List'!I$2,'Master List'!$A$2:$AW$2,0))</f>
        <v>R1</v>
      </c>
      <c r="J464" s="135" t="str">
        <f>INDEX('Master List'!$A$3:$AW$1063,MATCH('Print List'!$A464,Statement_No,0),MATCH('Print List'!J$2,'Master List'!$A$2:$AW$2,0))</f>
        <v xml:space="preserve">The northern most portion of this POU is covered by patent CACAAA 039383. This patent is not riparian with respect to the water source. </v>
      </c>
      <c r="K464" s="135" t="str">
        <f>INDEX('Master List'!$A$3:$AW$1063,MATCH('Print List'!$A464,Statement_No,0),MATCH('Print List'!K$2,'Master List'!$A$2:$AW$2,0))</f>
        <v>Yes</v>
      </c>
      <c r="L464" s="135" t="str">
        <f>INDEX('Master List'!$A$3:$AW$1063,MATCH('Print List'!$A464,Statement_No,0),MATCH('Print List'!L$2,'Master List'!$A$2:$AW$2,0))</f>
        <v>N/A</v>
      </c>
      <c r="M464" s="135" t="str">
        <f>INDEX('Master List'!$A$3:$AW$1063,MATCH('Print List'!$A464,Statement_No,0),MATCH('Print List'!M$2,'Master List'!$A$2:$AW$2,0))</f>
        <v>P1</v>
      </c>
      <c r="N464" s="135" t="str">
        <f>INDEX('Master List'!$A$3:$AW$1063,MATCH('Print List'!$A464,Statement_No,0),MATCH('Print List'!N$2,'Master List'!$A$2:$AW$2,0))</f>
        <v>Claimant failed to submit Pre-1914 supporting documents; and riparian right is insufficient to constitute water use</v>
      </c>
      <c r="O464" s="135" t="str">
        <f>INDEX('Master List'!$A$3:$AW$1063,MATCH('Print List'!$A464,Statement_No,0),MATCH('Print List'!O$2,'Master List'!$A$2:$AW$2,0))</f>
        <v>North Delta Water Agency</v>
      </c>
      <c r="P464" s="135" t="str">
        <f>INDEX('Master List'!$A$3:$AW$1063,MATCH('Print List'!$A464,Statement_No,0),MATCH('Print List'!P$2,'Master List'!$A$2:$AW$2,0))</f>
        <v>R4</v>
      </c>
      <c r="Q464" s="135" t="str">
        <f>INDEX('Master List'!$A$3:$AW$1063,MATCH('Print List'!$A464,Statement_No,0),MATCH('Print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64" s="135" t="str">
        <f>INDEX('Master List'!$A$3:$AW$1063,MATCH('Print List'!$A464,Statement_No,0),MATCH('Print List'!R$2,'Master List'!$A$2:$AW$2,0))</f>
        <v>P4</v>
      </c>
      <c r="S464" s="135" t="str">
        <f>INDEX('Master List'!$A$3:$AW$1063,MATCH('Print List'!$A464,Statement_No,0),MATCH('Print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64" s="135" t="str">
        <f>INDEX('Master List'!$A$3:$AW$1063,MATCH('Print List'!$A464,Statement_No,0),MATCH('Print List'!T$2,'Master List'!$A$2:$AW$2,0))</f>
        <v>R4</v>
      </c>
      <c r="U464" s="135" t="str">
        <f>INDEX('Master List'!$A$3:$AW$1063,MATCH('Print List'!$A464,Statement_No,0),MATCH('Print List'!U$2,'Master List'!$A$2:$AW$2,0))</f>
        <v>P4</v>
      </c>
    </row>
    <row r="465" spans="1:21" s="16" customFormat="1" ht="240" x14ac:dyDescent="0.25">
      <c r="A465" s="135" t="s">
        <v>2157</v>
      </c>
      <c r="B465" s="135" t="str">
        <f>INDEX('Master List'!$A$3:$AW$1063,MATCH('Print List'!$A465,Statement_No,0),MATCH('Print List'!B$2,'Master List'!$A$2:$AW$2,0))</f>
        <v>DEADHORSE LP</v>
      </c>
      <c r="C465" s="135" t="str">
        <f>INDEX('Master List'!$A$3:$AW$1063,MATCH('Print List'!$A465,Statement_No,0),MATCH('Print List'!C$2,'Master List'!$A$2:$AW$2,0))</f>
        <v>Y</v>
      </c>
      <c r="D465" s="135">
        <f>INDEX('Master List'!$A$3:$AW$1063,MATCH('Print List'!$A465,Statement_No,0),MATCH('Print List'!D$2,'Master List'!$A$2:$AW$2,0))</f>
        <v>303.71666666666664</v>
      </c>
      <c r="E465" s="135">
        <f>INDEX('Master List'!$A$3:$AW$1063,MATCH('Print List'!$A465,Statement_No,0),MATCH('Print List'!E$2,'Master List'!$A$2:$AW$2,0))</f>
        <v>270.18</v>
      </c>
      <c r="F465" s="135" t="str">
        <f>INDEX('Master List'!$A$3:$AW$1063,MATCH('Print List'!$A465,Statement_No,0),MATCH('Print List'!F$2,'Master List'!$A$2:$AW$2,0))</f>
        <v>Yes</v>
      </c>
      <c r="G465" s="135" t="str">
        <f>INDEX('Master List'!$A$3:$AW$1063,MATCH('Print List'!$A465,Statement_No,0),MATCH('Print List'!G$2,'Master List'!$A$2:$AW$2,0))</f>
        <v>Sacramento River</v>
      </c>
      <c r="H465" s="135" t="str">
        <f>INDEX('Master List'!$A$3:$AW$1063,MATCH('Print List'!$A465,Statement_No,0),MATCH('Print List'!H$2,'Master List'!$A$2:$AW$2,0))</f>
        <v>Yolo</v>
      </c>
      <c r="I465" s="135" t="str">
        <f>INDEX('Master List'!$A$3:$AW$1063,MATCH('Print List'!$A465,Statement_No,0),MATCH('Print List'!I$2,'Master List'!$A$2:$AW$2,0))</f>
        <v>R1</v>
      </c>
      <c r="J465" s="135" t="str">
        <f>INDEX('Master List'!$A$3:$AW$1063,MATCH('Print List'!$A465,Statement_No,0),MATCH('Print List'!J$2,'Master List'!$A$2:$AW$2,0))</f>
        <v xml:space="preserve">This is a suspect case, as there are both multiple separations between parcels and the northernmost corner of the place of use is covered by a patent that is not riparian to the watershed. </v>
      </c>
      <c r="K465" s="135" t="str">
        <f>INDEX('Master List'!$A$3:$AW$1063,MATCH('Print List'!$A465,Statement_No,0),MATCH('Print List'!K$2,'Master List'!$A$2:$AW$2,0))</f>
        <v>Yes</v>
      </c>
      <c r="L465" s="135" t="str">
        <f>INDEX('Master List'!$A$3:$AW$1063,MATCH('Print List'!$A465,Statement_No,0),MATCH('Print List'!L$2,'Master List'!$A$2:$AW$2,0))</f>
        <v>N/A</v>
      </c>
      <c r="M465" s="135" t="str">
        <f>INDEX('Master List'!$A$3:$AW$1063,MATCH('Print List'!$A465,Statement_No,0),MATCH('Print List'!M$2,'Master List'!$A$2:$AW$2,0))</f>
        <v>P1</v>
      </c>
      <c r="N465" s="135" t="str">
        <f>INDEX('Master List'!$A$3:$AW$1063,MATCH('Print List'!$A465,Statement_No,0),MATCH('Print List'!N$2,'Master List'!$A$2:$AW$2,0))</f>
        <v>Claimant failed to submit Pre-1914 supporting documents; and riparian right is insufficient to constitute water use</v>
      </c>
      <c r="O465" s="135" t="str">
        <f>INDEX('Master List'!$A$3:$AW$1063,MATCH('Print List'!$A465,Statement_No,0),MATCH('Print List'!O$2,'Master List'!$A$2:$AW$2,0))</f>
        <v>North Delta Water Agency</v>
      </c>
      <c r="P465" s="135" t="str">
        <f>INDEX('Master List'!$A$3:$AW$1063,MATCH('Print List'!$A465,Statement_No,0),MATCH('Print List'!P$2,'Master List'!$A$2:$AW$2,0))</f>
        <v>R4</v>
      </c>
      <c r="Q465" s="135" t="str">
        <f>INDEX('Master List'!$A$3:$AW$1063,MATCH('Print List'!$A465,Statement_No,0),MATCH('Print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65" s="135" t="str">
        <f>INDEX('Master List'!$A$3:$AW$1063,MATCH('Print List'!$A465,Statement_No,0),MATCH('Print List'!R$2,'Master List'!$A$2:$AW$2,0))</f>
        <v>P4</v>
      </c>
      <c r="S465" s="135" t="str">
        <f>INDEX('Master List'!$A$3:$AW$1063,MATCH('Print List'!$A465,Statement_No,0),MATCH('Print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65" s="135" t="str">
        <f>INDEX('Master List'!$A$3:$AW$1063,MATCH('Print List'!$A465,Statement_No,0),MATCH('Print List'!T$2,'Master List'!$A$2:$AW$2,0))</f>
        <v>R4</v>
      </c>
      <c r="U465" s="135" t="str">
        <f>INDEX('Master List'!$A$3:$AW$1063,MATCH('Print List'!$A465,Statement_No,0),MATCH('Print List'!U$2,'Master List'!$A$2:$AW$2,0))</f>
        <v>P4</v>
      </c>
    </row>
    <row r="466" spans="1:21" s="16" customFormat="1" x14ac:dyDescent="0.25">
      <c r="A466" s="135" t="s">
        <v>2162</v>
      </c>
      <c r="B466" s="135" t="str">
        <f>INDEX('Master List'!$A$3:$AW$1063,MATCH('Print List'!$A466,Statement_No,0),MATCH('Print List'!B$2,'Master List'!$A$2:$AW$2,0))</f>
        <v>BERNICE L SILVA</v>
      </c>
      <c r="C466" s="135" t="str">
        <f>INDEX('Master List'!$A$3:$AW$1063,MATCH('Print List'!$A466,Statement_No,0),MATCH('Print List'!C$2,'Master List'!$A$2:$AW$2,0))</f>
        <v>Y</v>
      </c>
      <c r="D466" s="135">
        <f>INDEX('Master List'!$A$3:$AW$1063,MATCH('Print List'!$A466,Statement_No,0),MATCH('Print List'!D$2,'Master List'!$A$2:$AW$2,0))</f>
        <v>404.74333333333334</v>
      </c>
      <c r="E466" s="135">
        <f>INDEX('Master List'!$A$3:$AW$1063,MATCH('Print List'!$A466,Statement_No,0),MATCH('Print List'!E$2,'Master List'!$A$2:$AW$2,0))</f>
        <v>693.73</v>
      </c>
      <c r="F466" s="135" t="str">
        <f>INDEX('Master List'!$A$3:$AW$1063,MATCH('Print List'!$A466,Statement_No,0),MATCH('Print List'!F$2,'Master List'!$A$2:$AW$2,0))</f>
        <v>Yes</v>
      </c>
      <c r="G466" s="135" t="str">
        <f>INDEX('Master List'!$A$3:$AW$1063,MATCH('Print List'!$A466,Statement_No,0),MATCH('Print List'!G$2,'Master List'!$A$2:$AW$2,0))</f>
        <v>Old River</v>
      </c>
      <c r="H466" s="135" t="str">
        <f>INDEX('Master List'!$A$3:$AW$1063,MATCH('Print List'!$A466,Statement_No,0),MATCH('Print List'!H$2,'Master List'!$A$2:$AW$2,0))</f>
        <v>San Joaquin</v>
      </c>
      <c r="I466" s="135" t="str">
        <f>INDEX('Master List'!$A$3:$AW$1063,MATCH('Print List'!$A466,Statement_No,0),MATCH('Print List'!I$2,'Master List'!$A$2:$AW$2,0))</f>
        <v>R3</v>
      </c>
      <c r="J466" s="135" t="str">
        <f>INDEX('Master List'!$A$3:$AW$1063,MATCH('Print List'!$A466,Statement_No,0),MATCH('Print List'!J$2,'Master List'!$A$2:$AW$2,0))</f>
        <v>POU is on a Riparian Patent. Refer to initial comments.</v>
      </c>
      <c r="K466" s="135" t="str">
        <f>INDEX('Master List'!$A$3:$AW$1063,MATCH('Print List'!$A466,Statement_No,0),MATCH('Print List'!K$2,'Master List'!$A$2:$AW$2,0))</f>
        <v>Yes</v>
      </c>
      <c r="L466" s="135" t="str">
        <f>INDEX('Master List'!$A$3:$AW$1063,MATCH('Print List'!$A466,Statement_No,0),MATCH('Print List'!L$2,'Master List'!$A$2:$AW$2,0))</f>
        <v>N/A</v>
      </c>
      <c r="M466" s="135" t="str">
        <f>INDEX('Master List'!$A$3:$AW$1063,MATCH('Print List'!$A466,Statement_No,0),MATCH('Print List'!M$2,'Master List'!$A$2:$AW$2,0))</f>
        <v>P1</v>
      </c>
      <c r="N466" s="135" t="str">
        <f>INDEX('Master List'!$A$3:$AW$1063,MATCH('Print List'!$A466,Statement_No,0),MATCH('Print List'!N$2,'Master List'!$A$2:$AW$2,0))</f>
        <v>More information is needed.</v>
      </c>
      <c r="O466" s="135">
        <f>INDEX('Master List'!$A$3:$AW$1063,MATCH('Print List'!$A466,Statement_No,0),MATCH('Print List'!O$2,'Master List'!$A$2:$AW$2,0))</f>
        <v>0</v>
      </c>
      <c r="P466" s="135">
        <f>INDEX('Master List'!$A$3:$AW$1063,MATCH('Print List'!$A466,Statement_No,0),MATCH('Print List'!P$2,'Master List'!$A$2:$AW$2,0))</f>
        <v>0</v>
      </c>
      <c r="Q466" s="135">
        <f>INDEX('Master List'!$A$3:$AW$1063,MATCH('Print List'!$A466,Statement_No,0),MATCH('Print List'!Q$2,'Master List'!$A$2:$AW$2,0))</f>
        <v>0</v>
      </c>
      <c r="R466" s="135">
        <f>INDEX('Master List'!$A$3:$AW$1063,MATCH('Print List'!$A466,Statement_No,0),MATCH('Print List'!R$2,'Master List'!$A$2:$AW$2,0))</f>
        <v>0</v>
      </c>
      <c r="S466" s="135">
        <f>INDEX('Master List'!$A$3:$AW$1063,MATCH('Print List'!$A466,Statement_No,0),MATCH('Print List'!S$2,'Master List'!$A$2:$AW$2,0))</f>
        <v>0</v>
      </c>
      <c r="T466" s="135" t="str">
        <f>INDEX('Master List'!$A$3:$AW$1063,MATCH('Print List'!$A466,Statement_No,0),MATCH('Print List'!T$2,'Master List'!$A$2:$AW$2,0))</f>
        <v>R3</v>
      </c>
      <c r="U466" s="135" t="str">
        <f>INDEX('Master List'!$A$3:$AW$1063,MATCH('Print List'!$A466,Statement_No,0),MATCH('Print List'!U$2,'Master List'!$A$2:$AW$2,0))</f>
        <v>P1</v>
      </c>
    </row>
    <row r="467" spans="1:21" s="16" customFormat="1" ht="30" x14ac:dyDescent="0.25">
      <c r="A467" s="135" t="s">
        <v>2167</v>
      </c>
      <c r="B467" s="135" t="str">
        <f>INDEX('Master List'!$A$3:$AW$1063,MATCH('Print List'!$A467,Statement_No,0),MATCH('Print List'!B$2,'Master List'!$A$2:$AW$2,0))</f>
        <v>BERNIECE L. SILVA TRUST</v>
      </c>
      <c r="C467" s="135" t="str">
        <f>INDEX('Master List'!$A$3:$AW$1063,MATCH('Print List'!$A467,Statement_No,0),MATCH('Print List'!C$2,'Master List'!$A$2:$AW$2,0))</f>
        <v>Y</v>
      </c>
      <c r="D467" s="135">
        <f>INDEX('Master List'!$A$3:$AW$1063,MATCH('Print List'!$A467,Statement_No,0),MATCH('Print List'!D$2,'Master List'!$A$2:$AW$2,0))</f>
        <v>286.29333333333335</v>
      </c>
      <c r="E467" s="135">
        <f>INDEX('Master List'!$A$3:$AW$1063,MATCH('Print List'!$A467,Statement_No,0),MATCH('Print List'!E$2,'Master List'!$A$2:$AW$2,0))</f>
        <v>490.72</v>
      </c>
      <c r="F467" s="135" t="str">
        <f>INDEX('Master List'!$A$3:$AW$1063,MATCH('Print List'!$A467,Statement_No,0),MATCH('Print List'!F$2,'Master List'!$A$2:$AW$2,0))</f>
        <v>Yes</v>
      </c>
      <c r="G467" s="135" t="str">
        <f>INDEX('Master List'!$A$3:$AW$1063,MATCH('Print List'!$A467,Statement_No,0),MATCH('Print List'!G$2,'Master List'!$A$2:$AW$2,0))</f>
        <v>Old River</v>
      </c>
      <c r="H467" s="135" t="str">
        <f>INDEX('Master List'!$A$3:$AW$1063,MATCH('Print List'!$A467,Statement_No,0),MATCH('Print List'!H$2,'Master List'!$A$2:$AW$2,0))</f>
        <v>San Joaquin</v>
      </c>
      <c r="I467" s="135" t="str">
        <f>INDEX('Master List'!$A$3:$AW$1063,MATCH('Print List'!$A467,Statement_No,0),MATCH('Print List'!I$2,'Master List'!$A$2:$AW$2,0))</f>
        <v>R3</v>
      </c>
      <c r="J467" s="135" t="str">
        <f>INDEX('Master List'!$A$3:$AW$1063,MATCH('Print List'!$A467,Statement_No,0),MATCH('Print List'!J$2,'Master List'!$A$2:$AW$2,0))</f>
        <v>POU is on a Riparian Patent. Refer to initial comments.</v>
      </c>
      <c r="K467" s="135" t="str">
        <f>INDEX('Master List'!$A$3:$AW$1063,MATCH('Print List'!$A467,Statement_No,0),MATCH('Print List'!K$2,'Master List'!$A$2:$AW$2,0))</f>
        <v>Yes</v>
      </c>
      <c r="L467" s="135" t="str">
        <f>INDEX('Master List'!$A$3:$AW$1063,MATCH('Print List'!$A467,Statement_No,0),MATCH('Print List'!L$2,'Master List'!$A$2:$AW$2,0))</f>
        <v>N/A</v>
      </c>
      <c r="M467" s="135" t="str">
        <f>INDEX('Master List'!$A$3:$AW$1063,MATCH('Print List'!$A467,Statement_No,0),MATCH('Print List'!M$2,'Master List'!$A$2:$AW$2,0))</f>
        <v>P1</v>
      </c>
      <c r="N467" s="135" t="str">
        <f>INDEX('Master List'!$A$3:$AW$1063,MATCH('Print List'!$A467,Statement_No,0),MATCH('Print List'!N$2,'Master List'!$A$2:$AW$2,0))</f>
        <v>More information is needed.</v>
      </c>
      <c r="O467" s="135">
        <f>INDEX('Master List'!$A$3:$AW$1063,MATCH('Print List'!$A467,Statement_No,0),MATCH('Print List'!O$2,'Master List'!$A$2:$AW$2,0))</f>
        <v>0</v>
      </c>
      <c r="P467" s="135">
        <f>INDEX('Master List'!$A$3:$AW$1063,MATCH('Print List'!$A467,Statement_No,0),MATCH('Print List'!P$2,'Master List'!$A$2:$AW$2,0))</f>
        <v>0</v>
      </c>
      <c r="Q467" s="135">
        <f>INDEX('Master List'!$A$3:$AW$1063,MATCH('Print List'!$A467,Statement_No,0),MATCH('Print List'!Q$2,'Master List'!$A$2:$AW$2,0))</f>
        <v>0</v>
      </c>
      <c r="R467" s="135">
        <f>INDEX('Master List'!$A$3:$AW$1063,MATCH('Print List'!$A467,Statement_No,0),MATCH('Print List'!R$2,'Master List'!$A$2:$AW$2,0))</f>
        <v>0</v>
      </c>
      <c r="S467" s="135">
        <f>INDEX('Master List'!$A$3:$AW$1063,MATCH('Print List'!$A467,Statement_No,0),MATCH('Print List'!S$2,'Master List'!$A$2:$AW$2,0))</f>
        <v>0</v>
      </c>
      <c r="T467" s="135" t="str">
        <f>INDEX('Master List'!$A$3:$AW$1063,MATCH('Print List'!$A467,Statement_No,0),MATCH('Print List'!T$2,'Master List'!$A$2:$AW$2,0))</f>
        <v>R3</v>
      </c>
      <c r="U467" s="135" t="str">
        <f>INDEX('Master List'!$A$3:$AW$1063,MATCH('Print List'!$A467,Statement_No,0),MATCH('Print List'!U$2,'Master List'!$A$2:$AW$2,0))</f>
        <v>P1</v>
      </c>
    </row>
    <row r="468" spans="1:21" s="16" customFormat="1" ht="30" x14ac:dyDescent="0.25">
      <c r="A468" s="135" t="s">
        <v>2170</v>
      </c>
      <c r="B468" s="135" t="str">
        <f>INDEX('Master List'!$A$3:$AW$1063,MATCH('Print List'!$A468,Statement_No,0),MATCH('Print List'!B$2,'Master List'!$A$2:$AW$2,0))</f>
        <v>BERNIECE L. SILVA TRUST</v>
      </c>
      <c r="C468" s="135" t="str">
        <f>INDEX('Master List'!$A$3:$AW$1063,MATCH('Print List'!$A468,Statement_No,0),MATCH('Print List'!C$2,'Master List'!$A$2:$AW$2,0))</f>
        <v>Y</v>
      </c>
      <c r="D468" s="135">
        <f>INDEX('Master List'!$A$3:$AW$1063,MATCH('Print List'!$A468,Statement_No,0),MATCH('Print List'!D$2,'Master List'!$A$2:$AW$2,0))</f>
        <v>386.97666666666663</v>
      </c>
      <c r="E468" s="135">
        <f>INDEX('Master List'!$A$3:$AW$1063,MATCH('Print List'!$A468,Statement_No,0),MATCH('Print List'!E$2,'Master List'!$A$2:$AW$2,0))</f>
        <v>663.16</v>
      </c>
      <c r="F468" s="135" t="str">
        <f>INDEX('Master List'!$A$3:$AW$1063,MATCH('Print List'!$A468,Statement_No,0),MATCH('Print List'!F$2,'Master List'!$A$2:$AW$2,0))</f>
        <v>Yes</v>
      </c>
      <c r="G468" s="135" t="str">
        <f>INDEX('Master List'!$A$3:$AW$1063,MATCH('Print List'!$A468,Statement_No,0),MATCH('Print List'!G$2,'Master List'!$A$2:$AW$2,0))</f>
        <v>Old River</v>
      </c>
      <c r="H468" s="135" t="str">
        <f>INDEX('Master List'!$A$3:$AW$1063,MATCH('Print List'!$A468,Statement_No,0),MATCH('Print List'!H$2,'Master List'!$A$2:$AW$2,0))</f>
        <v>San Joaquin</v>
      </c>
      <c r="I468" s="135" t="str">
        <f>INDEX('Master List'!$A$3:$AW$1063,MATCH('Print List'!$A468,Statement_No,0),MATCH('Print List'!I$2,'Master List'!$A$2:$AW$2,0))</f>
        <v>R3</v>
      </c>
      <c r="J468" s="135" t="str">
        <f>INDEX('Master List'!$A$3:$AW$1063,MATCH('Print List'!$A468,Statement_No,0),MATCH('Print List'!J$2,'Master List'!$A$2:$AW$2,0))</f>
        <v>POU is on a Riparian Patent. Refer to initial comments.</v>
      </c>
      <c r="K468" s="135" t="str">
        <f>INDEX('Master List'!$A$3:$AW$1063,MATCH('Print List'!$A468,Statement_No,0),MATCH('Print List'!K$2,'Master List'!$A$2:$AW$2,0))</f>
        <v>Yes</v>
      </c>
      <c r="L468" s="135" t="str">
        <f>INDEX('Master List'!$A$3:$AW$1063,MATCH('Print List'!$A468,Statement_No,0),MATCH('Print List'!L$2,'Master List'!$A$2:$AW$2,0))</f>
        <v>N/A</v>
      </c>
      <c r="M468" s="135" t="str">
        <f>INDEX('Master List'!$A$3:$AW$1063,MATCH('Print List'!$A468,Statement_No,0),MATCH('Print List'!M$2,'Master List'!$A$2:$AW$2,0))</f>
        <v>P1</v>
      </c>
      <c r="N468" s="135" t="str">
        <f>INDEX('Master List'!$A$3:$AW$1063,MATCH('Print List'!$A468,Statement_No,0),MATCH('Print List'!N$2,'Master List'!$A$2:$AW$2,0))</f>
        <v>More information is needed.</v>
      </c>
      <c r="O468" s="135">
        <f>INDEX('Master List'!$A$3:$AW$1063,MATCH('Print List'!$A468,Statement_No,0),MATCH('Print List'!O$2,'Master List'!$A$2:$AW$2,0))</f>
        <v>0</v>
      </c>
      <c r="P468" s="135">
        <f>INDEX('Master List'!$A$3:$AW$1063,MATCH('Print List'!$A468,Statement_No,0),MATCH('Print List'!P$2,'Master List'!$A$2:$AW$2,0))</f>
        <v>0</v>
      </c>
      <c r="Q468" s="135">
        <f>INDEX('Master List'!$A$3:$AW$1063,MATCH('Print List'!$A468,Statement_No,0),MATCH('Print List'!Q$2,'Master List'!$A$2:$AW$2,0))</f>
        <v>0</v>
      </c>
      <c r="R468" s="135">
        <f>INDEX('Master List'!$A$3:$AW$1063,MATCH('Print List'!$A468,Statement_No,0),MATCH('Print List'!R$2,'Master List'!$A$2:$AW$2,0))</f>
        <v>0</v>
      </c>
      <c r="S468" s="135">
        <f>INDEX('Master List'!$A$3:$AW$1063,MATCH('Print List'!$A468,Statement_No,0),MATCH('Print List'!S$2,'Master List'!$A$2:$AW$2,0))</f>
        <v>0</v>
      </c>
      <c r="T468" s="135" t="str">
        <f>INDEX('Master List'!$A$3:$AW$1063,MATCH('Print List'!$A468,Statement_No,0),MATCH('Print List'!T$2,'Master List'!$A$2:$AW$2,0))</f>
        <v>R3</v>
      </c>
      <c r="U468" s="135" t="str">
        <f>INDEX('Master List'!$A$3:$AW$1063,MATCH('Print List'!$A468,Statement_No,0),MATCH('Print List'!U$2,'Master List'!$A$2:$AW$2,0))</f>
        <v>P1</v>
      </c>
    </row>
    <row r="469" spans="1:21" s="16" customFormat="1" ht="135" x14ac:dyDescent="0.25">
      <c r="A469" s="143" t="s">
        <v>2172</v>
      </c>
      <c r="B469" s="135" t="str">
        <f>INDEX('Master List'!$A$3:$AW$1063,MATCH('Print List'!$A469,Statement_No,0),MATCH('Print List'!B$2,'Master List'!$A$2:$AW$2,0))</f>
        <v>EMPIRE FIELDS, LLC</v>
      </c>
      <c r="C469" s="135" t="str">
        <f>INDEX('Master List'!$A$3:$AW$1063,MATCH('Print List'!$A469,Statement_No,0),MATCH('Print List'!C$2,'Master List'!$A$2:$AW$2,0))</f>
        <v>Y</v>
      </c>
      <c r="D469" s="135">
        <f>INDEX('Master List'!$A$3:$AW$1063,MATCH('Print List'!$A469,Statement_No,0),MATCH('Print List'!D$2,'Master List'!$A$2:$AW$2,0))</f>
        <v>545</v>
      </c>
      <c r="E469" s="135">
        <f>INDEX('Master List'!$A$3:$AW$1063,MATCH('Print List'!$A469,Statement_No,0),MATCH('Print List'!E$2,'Master List'!$A$2:$AW$2,0))</f>
        <v>915.07</v>
      </c>
      <c r="F469" s="135" t="str">
        <f>INDEX('Master List'!$A$3:$AW$1063,MATCH('Print List'!$A469,Statement_No,0),MATCH('Print List'!F$2,'Master List'!$A$2:$AW$2,0))</f>
        <v>Yes</v>
      </c>
      <c r="G469" s="135" t="str">
        <f>INDEX('Master List'!$A$3:$AW$1063,MATCH('Print List'!$A469,Statement_No,0),MATCH('Print List'!G$2,'Master List'!$A$2:$AW$2,0))</f>
        <v>Little Connection Slough</v>
      </c>
      <c r="H469" s="135" t="str">
        <f>INDEX('Master List'!$A$3:$AW$1063,MATCH('Print List'!$A469,Statement_No,0),MATCH('Print List'!H$2,'Master List'!$A$2:$AW$2,0))</f>
        <v>San Joaquin</v>
      </c>
      <c r="I469" s="135" t="str">
        <f>INDEX('Master List'!$A$3:$AW$1063,MATCH('Print List'!$A469,Statement_No,0),MATCH('Print List'!I$2,'Master List'!$A$2:$AW$2,0))</f>
        <v>R2</v>
      </c>
      <c r="J469" s="135" t="str">
        <f>INDEX('Master List'!$A$3:$AW$1063,MATCH('Print List'!$A469,Statement_No,0),MATCH('Print List'!J$2,'Master List'!$A$2:$AW$2,0))</f>
        <v xml:space="preserve">At the time of the patent,  Little Connection Slough did not exist--it is not indicated on the original survey map. In order to validate their riparian claim, the claimants need to provide a chain of title indicating that the property has existed as a contiguous tract of equal or larger size since the creation of Little Connection Slough. If at any point, part of the current property was severed from the watercourse, that part would no longer be riparian. </v>
      </c>
      <c r="K469" s="135" t="str">
        <f>INDEX('Master List'!$A$3:$AW$1063,MATCH('Print List'!$A469,Statement_No,0),MATCH('Print List'!K$2,'Master List'!$A$2:$AW$2,0))</f>
        <v>Yes</v>
      </c>
      <c r="L469" s="135" t="str">
        <f>INDEX('Master List'!$A$3:$AW$1063,MATCH('Print List'!$A469,Statement_No,0),MATCH('Print List'!L$2,'Master List'!$A$2:$AW$2,0))</f>
        <v>N/A</v>
      </c>
      <c r="M469" s="135" t="str">
        <f>INDEX('Master List'!$A$3:$AW$1063,MATCH('Print List'!$A469,Statement_No,0),MATCH('Print List'!M$2,'Master List'!$A$2:$AW$2,0))</f>
        <v>P1</v>
      </c>
      <c r="N469" s="135" t="str">
        <f>INDEX('Master List'!$A$3:$AW$1063,MATCH('Print List'!$A469,Statement_No,0),MATCH('Print List'!N$2,'Master List'!$A$2:$AW$2,0))</f>
        <v>More information needed</v>
      </c>
      <c r="O469" s="135">
        <f>INDEX('Master List'!$A$3:$AW$1063,MATCH('Print List'!$A469,Statement_No,0),MATCH('Print List'!O$2,'Master List'!$A$2:$AW$2,0))</f>
        <v>0</v>
      </c>
      <c r="P469" s="135">
        <f>INDEX('Master List'!$A$3:$AW$1063,MATCH('Print List'!$A469,Statement_No,0),MATCH('Print List'!P$2,'Master List'!$A$2:$AW$2,0))</f>
        <v>0</v>
      </c>
      <c r="Q469" s="135">
        <f>INDEX('Master List'!$A$3:$AW$1063,MATCH('Print List'!$A469,Statement_No,0),MATCH('Print List'!Q$2,'Master List'!$A$2:$AW$2,0))</f>
        <v>0</v>
      </c>
      <c r="R469" s="135">
        <f>INDEX('Master List'!$A$3:$AW$1063,MATCH('Print List'!$A469,Statement_No,0),MATCH('Print List'!R$2,'Master List'!$A$2:$AW$2,0))</f>
        <v>0</v>
      </c>
      <c r="S469" s="135">
        <f>INDEX('Master List'!$A$3:$AW$1063,MATCH('Print List'!$A469,Statement_No,0),MATCH('Print List'!S$2,'Master List'!$A$2:$AW$2,0))</f>
        <v>0</v>
      </c>
      <c r="T469" s="135" t="str">
        <f>INDEX('Master List'!$A$3:$AW$1063,MATCH('Print List'!$A469,Statement_No,0),MATCH('Print List'!T$2,'Master List'!$A$2:$AW$2,0))</f>
        <v>R2</v>
      </c>
      <c r="U469" s="135" t="str">
        <f>INDEX('Master List'!$A$3:$AW$1063,MATCH('Print List'!$A469,Statement_No,0),MATCH('Print List'!U$2,'Master List'!$A$2:$AW$2,0))</f>
        <v>P1</v>
      </c>
    </row>
    <row r="470" spans="1:21" s="16" customFormat="1" ht="240" x14ac:dyDescent="0.25">
      <c r="A470" s="135" t="s">
        <v>2177</v>
      </c>
      <c r="B470" s="135" t="str">
        <f>INDEX('Master List'!$A$3:$AW$1063,MATCH('Print List'!$A470,Statement_No,0),MATCH('Print List'!B$2,'Master List'!$A$2:$AW$2,0))</f>
        <v>THE NATURE CONSERVANCY</v>
      </c>
      <c r="C470" s="135" t="str">
        <f>INDEX('Master List'!$A$3:$AW$1063,MATCH('Print List'!$A470,Statement_No,0),MATCH('Print List'!C$2,'Master List'!$A$2:$AW$2,0))</f>
        <v>Y</v>
      </c>
      <c r="D470" s="135">
        <f>INDEX('Master List'!$A$3:$AW$1063,MATCH('Print List'!$A470,Statement_No,0),MATCH('Print List'!D$2,'Master List'!$A$2:$AW$2,0))</f>
        <v>498.8633333333334</v>
      </c>
      <c r="E470" s="135">
        <f>INDEX('Master List'!$A$3:$AW$1063,MATCH('Print List'!$A470,Statement_No,0),MATCH('Print List'!E$2,'Master List'!$A$2:$AW$2,0))</f>
        <v>495</v>
      </c>
      <c r="F470" s="135" t="str">
        <f>INDEX('Master List'!$A$3:$AW$1063,MATCH('Print List'!$A470,Statement_No,0),MATCH('Print List'!F$2,'Master List'!$A$2:$AW$2,0))</f>
        <v>Yes</v>
      </c>
      <c r="G470" s="135" t="str">
        <f>INDEX('Master List'!$A$3:$AW$1063,MATCH('Print List'!$A470,Statement_No,0),MATCH('Print List'!G$2,'Master List'!$A$2:$AW$2,0))</f>
        <v>Mokelumne River</v>
      </c>
      <c r="H470" s="135" t="str">
        <f>INDEX('Master List'!$A$3:$AW$1063,MATCH('Print List'!$A470,Statement_No,0),MATCH('Print List'!H$2,'Master List'!$A$2:$AW$2,0))</f>
        <v>San Joaquin</v>
      </c>
      <c r="I470" s="135" t="str">
        <f>INDEX('Master List'!$A$3:$AW$1063,MATCH('Print List'!$A470,Statement_No,0),MATCH('Print List'!I$2,'Master List'!$A$2:$AW$2,0))</f>
        <v>R3</v>
      </c>
      <c r="J470" s="135" t="str">
        <f>INDEX('Master List'!$A$3:$AW$1063,MATCH('Print List'!$A470,Statement_No,0),MATCH('Print List'!J$2,'Master List'!$A$2:$AW$2,0))</f>
        <v>although there are areas with missing patents, they appear to be riparian to the river (adjacent)</v>
      </c>
      <c r="K470" s="135" t="str">
        <f>INDEX('Master List'!$A$3:$AW$1063,MATCH('Print List'!$A470,Statement_No,0),MATCH('Print List'!K$2,'Master List'!$A$2:$AW$2,0))</f>
        <v>Yes</v>
      </c>
      <c r="L470" s="135" t="str">
        <f>INDEX('Master List'!$A$3:$AW$1063,MATCH('Print List'!$A470,Statement_No,0),MATCH('Print List'!L$2,'Master List'!$A$2:$AW$2,0))</f>
        <v>N/A</v>
      </c>
      <c r="M470" s="135" t="str">
        <f>INDEX('Master List'!$A$3:$AW$1063,MATCH('Print List'!$A470,Statement_No,0),MATCH('Print List'!M$2,'Master List'!$A$2:$AW$2,0))</f>
        <v>P1</v>
      </c>
      <c r="N470" s="135" t="str">
        <f>INDEX('Master List'!$A$3:$AW$1063,MATCH('Print List'!$A470,Statement_No,0),MATCH('Print List'!N$2,'Master List'!$A$2:$AW$2,0))</f>
        <v>ISWDU states first year of use at diversion site as 1800s.</v>
      </c>
      <c r="O470" s="135" t="str">
        <f>INDEX('Master List'!$A$3:$AW$1063,MATCH('Print List'!$A470,Statement_No,0),MATCH('Print List'!O$2,'Master List'!$A$2:$AW$2,0))</f>
        <v>North Delta Water Agency</v>
      </c>
      <c r="P470" s="135" t="str">
        <f>INDEX('Master List'!$A$3:$AW$1063,MATCH('Print List'!$A470,Statement_No,0),MATCH('Print List'!P$2,'Master List'!$A$2:$AW$2,0))</f>
        <v>R4</v>
      </c>
      <c r="Q470" s="135" t="str">
        <f>INDEX('Master List'!$A$3:$AW$1063,MATCH('Print List'!$A470,Statement_No,0),MATCH('Print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0" s="135" t="str">
        <f>INDEX('Master List'!$A$3:$AW$1063,MATCH('Print List'!$A470,Statement_No,0),MATCH('Print List'!R$2,'Master List'!$A$2:$AW$2,0))</f>
        <v>P4</v>
      </c>
      <c r="S470" s="135" t="str">
        <f>INDEX('Master List'!$A$3:$AW$1063,MATCH('Print List'!$A470,Statement_No,0),MATCH('Print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0" s="135" t="str">
        <f>INDEX('Master List'!$A$3:$AW$1063,MATCH('Print List'!$A470,Statement_No,0),MATCH('Print List'!T$2,'Master List'!$A$2:$AW$2,0))</f>
        <v>R4</v>
      </c>
      <c r="U470" s="135" t="str">
        <f>INDEX('Master List'!$A$3:$AW$1063,MATCH('Print List'!$A470,Statement_No,0),MATCH('Print List'!U$2,'Master List'!$A$2:$AW$2,0))</f>
        <v>P4</v>
      </c>
    </row>
    <row r="471" spans="1:21" s="16" customFormat="1" ht="240" x14ac:dyDescent="0.25">
      <c r="A471" s="135" t="s">
        <v>2178</v>
      </c>
      <c r="B471" s="135" t="str">
        <f>INDEX('Master List'!$A$3:$AW$1063,MATCH('Print List'!$A471,Statement_No,0),MATCH('Print List'!B$2,'Master List'!$A$2:$AW$2,0))</f>
        <v>THE NATURE CONSERVANCY</v>
      </c>
      <c r="C471" s="135" t="str">
        <f>INDEX('Master List'!$A$3:$AW$1063,MATCH('Print List'!$A471,Statement_No,0),MATCH('Print List'!C$2,'Master List'!$A$2:$AW$2,0))</f>
        <v>Y</v>
      </c>
      <c r="D471" s="135">
        <f>INDEX('Master List'!$A$3:$AW$1063,MATCH('Print List'!$A471,Statement_No,0),MATCH('Print List'!D$2,'Master List'!$A$2:$AW$2,0))</f>
        <v>578.35</v>
      </c>
      <c r="E471" s="135">
        <f>INDEX('Master List'!$A$3:$AW$1063,MATCH('Print List'!$A471,Statement_No,0),MATCH('Print List'!E$2,'Master List'!$A$2:$AW$2,0))</f>
        <v>554.4</v>
      </c>
      <c r="F471" s="135" t="str">
        <f>INDEX('Master List'!$A$3:$AW$1063,MATCH('Print List'!$A471,Statement_No,0),MATCH('Print List'!F$2,'Master List'!$A$2:$AW$2,0))</f>
        <v>Yes</v>
      </c>
      <c r="G471" s="135" t="str">
        <f>INDEX('Master List'!$A$3:$AW$1063,MATCH('Print List'!$A471,Statement_No,0),MATCH('Print List'!G$2,'Master List'!$A$2:$AW$2,0))</f>
        <v>Mokelumne River</v>
      </c>
      <c r="H471" s="135" t="str">
        <f>INDEX('Master List'!$A$3:$AW$1063,MATCH('Print List'!$A471,Statement_No,0),MATCH('Print List'!H$2,'Master List'!$A$2:$AW$2,0))</f>
        <v>San Joaquin</v>
      </c>
      <c r="I471" s="135" t="str">
        <f>INDEX('Master List'!$A$3:$AW$1063,MATCH('Print List'!$A471,Statement_No,0),MATCH('Print List'!I$2,'Master List'!$A$2:$AW$2,0))</f>
        <v>R3</v>
      </c>
      <c r="J471" s="135" t="str">
        <f>INDEX('Master List'!$A$3:$AW$1063,MATCH('Print List'!$A471,Statement_No,0),MATCH('Print List'!J$2,'Master List'!$A$2:$AW$2,0))</f>
        <v>although there are areas with missing patents, they appear to be riparian to the river (adjacent)</v>
      </c>
      <c r="K471" s="135" t="str">
        <f>INDEX('Master List'!$A$3:$AW$1063,MATCH('Print List'!$A471,Statement_No,0),MATCH('Print List'!K$2,'Master List'!$A$2:$AW$2,0))</f>
        <v>Yes</v>
      </c>
      <c r="L471" s="135" t="str">
        <f>INDEX('Master List'!$A$3:$AW$1063,MATCH('Print List'!$A471,Statement_No,0),MATCH('Print List'!L$2,'Master List'!$A$2:$AW$2,0))</f>
        <v>N/A</v>
      </c>
      <c r="M471" s="135" t="str">
        <f>INDEX('Master List'!$A$3:$AW$1063,MATCH('Print List'!$A471,Statement_No,0),MATCH('Print List'!M$2,'Master List'!$A$2:$AW$2,0))</f>
        <v>P1</v>
      </c>
      <c r="N471" s="135" t="str">
        <f>INDEX('Master List'!$A$3:$AW$1063,MATCH('Print List'!$A471,Statement_No,0),MATCH('Print List'!N$2,'Master List'!$A$2:$AW$2,0))</f>
        <v>ISWDU states first year of use at diversion site as 1800s.</v>
      </c>
      <c r="O471" s="135" t="str">
        <f>INDEX('Master List'!$A$3:$AW$1063,MATCH('Print List'!$A471,Statement_No,0),MATCH('Print List'!O$2,'Master List'!$A$2:$AW$2,0))</f>
        <v>North Delta Water Agency</v>
      </c>
      <c r="P471" s="135" t="str">
        <f>INDEX('Master List'!$A$3:$AW$1063,MATCH('Print List'!$A471,Statement_No,0),MATCH('Print List'!P$2,'Master List'!$A$2:$AW$2,0))</f>
        <v>R4</v>
      </c>
      <c r="Q471" s="135" t="str">
        <f>INDEX('Master List'!$A$3:$AW$1063,MATCH('Print List'!$A471,Statement_No,0),MATCH('Print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1" s="135" t="str">
        <f>INDEX('Master List'!$A$3:$AW$1063,MATCH('Print List'!$A471,Statement_No,0),MATCH('Print List'!R$2,'Master List'!$A$2:$AW$2,0))</f>
        <v>P4</v>
      </c>
      <c r="S471" s="135" t="str">
        <f>INDEX('Master List'!$A$3:$AW$1063,MATCH('Print List'!$A471,Statement_No,0),MATCH('Print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1" s="135" t="str">
        <f>INDEX('Master List'!$A$3:$AW$1063,MATCH('Print List'!$A471,Statement_No,0),MATCH('Print List'!T$2,'Master List'!$A$2:$AW$2,0))</f>
        <v>R4</v>
      </c>
      <c r="U471" s="135" t="str">
        <f>INDEX('Master List'!$A$3:$AW$1063,MATCH('Print List'!$A471,Statement_No,0),MATCH('Print List'!U$2,'Master List'!$A$2:$AW$2,0))</f>
        <v>P4</v>
      </c>
    </row>
    <row r="472" spans="1:21" s="16" customFormat="1" ht="240" x14ac:dyDescent="0.25">
      <c r="A472" s="135" t="s">
        <v>2179</v>
      </c>
      <c r="B472" s="135" t="str">
        <f>INDEX('Master List'!$A$3:$AW$1063,MATCH('Print List'!$A472,Statement_No,0),MATCH('Print List'!B$2,'Master List'!$A$2:$AW$2,0))</f>
        <v>THE NATURE CONSERVANCY</v>
      </c>
      <c r="C472" s="135" t="str">
        <f>INDEX('Master List'!$A$3:$AW$1063,MATCH('Print List'!$A472,Statement_No,0),MATCH('Print List'!C$2,'Master List'!$A$2:$AW$2,0))</f>
        <v>Y</v>
      </c>
      <c r="D472" s="135">
        <f>INDEX('Master List'!$A$3:$AW$1063,MATCH('Print List'!$A472,Statement_No,0),MATCH('Print List'!D$2,'Master List'!$A$2:$AW$2,0))</f>
        <v>491.33333333333337</v>
      </c>
      <c r="E472" s="135">
        <f>INDEX('Master List'!$A$3:$AW$1063,MATCH('Print List'!$A472,Statement_No,0),MATCH('Print List'!E$2,'Master List'!$A$2:$AW$2,0))</f>
        <v>613.79999999999995</v>
      </c>
      <c r="F472" s="135" t="str">
        <f>INDEX('Master List'!$A$3:$AW$1063,MATCH('Print List'!$A472,Statement_No,0),MATCH('Print List'!F$2,'Master List'!$A$2:$AW$2,0))</f>
        <v>Yes</v>
      </c>
      <c r="G472" s="135" t="str">
        <f>INDEX('Master List'!$A$3:$AW$1063,MATCH('Print List'!$A472,Statement_No,0),MATCH('Print List'!G$2,'Master List'!$A$2:$AW$2,0))</f>
        <v>Mokelumne River</v>
      </c>
      <c r="H472" s="135" t="str">
        <f>INDEX('Master List'!$A$3:$AW$1063,MATCH('Print List'!$A472,Statement_No,0),MATCH('Print List'!H$2,'Master List'!$A$2:$AW$2,0))</f>
        <v>San Joaquin</v>
      </c>
      <c r="I472" s="135" t="str">
        <f>INDEX('Master List'!$A$3:$AW$1063,MATCH('Print List'!$A472,Statement_No,0),MATCH('Print List'!I$2,'Master List'!$A$2:$AW$2,0))</f>
        <v>R3</v>
      </c>
      <c r="J472" s="135" t="str">
        <f>INDEX('Master List'!$A$3:$AW$1063,MATCH('Print List'!$A472,Statement_No,0),MATCH('Print List'!J$2,'Master List'!$A$2:$AW$2,0))</f>
        <v>although there are areas with missing patents, they appear to be riparian to the river (adjacent)</v>
      </c>
      <c r="K472" s="135" t="str">
        <f>INDEX('Master List'!$A$3:$AW$1063,MATCH('Print List'!$A472,Statement_No,0),MATCH('Print List'!K$2,'Master List'!$A$2:$AW$2,0))</f>
        <v>Yes</v>
      </c>
      <c r="L472" s="135" t="str">
        <f>INDEX('Master List'!$A$3:$AW$1063,MATCH('Print List'!$A472,Statement_No,0),MATCH('Print List'!L$2,'Master List'!$A$2:$AW$2,0))</f>
        <v>N/A</v>
      </c>
      <c r="M472" s="135" t="str">
        <f>INDEX('Master List'!$A$3:$AW$1063,MATCH('Print List'!$A472,Statement_No,0),MATCH('Print List'!M$2,'Master List'!$A$2:$AW$2,0))</f>
        <v>P1</v>
      </c>
      <c r="N472" s="135" t="str">
        <f>INDEX('Master List'!$A$3:$AW$1063,MATCH('Print List'!$A472,Statement_No,0),MATCH('Print List'!N$2,'Master List'!$A$2:$AW$2,0))</f>
        <v>ISWDU states first year of use at diversion site as 1800s.</v>
      </c>
      <c r="O472" s="135" t="str">
        <f>INDEX('Master List'!$A$3:$AW$1063,MATCH('Print List'!$A472,Statement_No,0),MATCH('Print List'!O$2,'Master List'!$A$2:$AW$2,0))</f>
        <v>North Delta Water Agency</v>
      </c>
      <c r="P472" s="135" t="str">
        <f>INDEX('Master List'!$A$3:$AW$1063,MATCH('Print List'!$A472,Statement_No,0),MATCH('Print List'!P$2,'Master List'!$A$2:$AW$2,0))</f>
        <v>R4</v>
      </c>
      <c r="Q472" s="135" t="str">
        <f>INDEX('Master List'!$A$3:$AW$1063,MATCH('Print List'!$A472,Statement_No,0),MATCH('Print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2" s="135" t="str">
        <f>INDEX('Master List'!$A$3:$AW$1063,MATCH('Print List'!$A472,Statement_No,0),MATCH('Print List'!R$2,'Master List'!$A$2:$AW$2,0))</f>
        <v>P4</v>
      </c>
      <c r="S472" s="135" t="str">
        <f>INDEX('Master List'!$A$3:$AW$1063,MATCH('Print List'!$A472,Statement_No,0),MATCH('Print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2" s="135" t="str">
        <f>INDEX('Master List'!$A$3:$AW$1063,MATCH('Print List'!$A472,Statement_No,0),MATCH('Print List'!T$2,'Master List'!$A$2:$AW$2,0))</f>
        <v>R4</v>
      </c>
      <c r="U472" s="135" t="str">
        <f>INDEX('Master List'!$A$3:$AW$1063,MATCH('Print List'!$A472,Statement_No,0),MATCH('Print List'!U$2,'Master List'!$A$2:$AW$2,0))</f>
        <v>P4</v>
      </c>
    </row>
    <row r="473" spans="1:21" s="16" customFormat="1" ht="240" x14ac:dyDescent="0.25">
      <c r="A473" s="135" t="s">
        <v>2180</v>
      </c>
      <c r="B473" s="135" t="str">
        <f>INDEX('Master List'!$A$3:$AW$1063,MATCH('Print List'!$A473,Statement_No,0),MATCH('Print List'!B$2,'Master List'!$A$2:$AW$2,0))</f>
        <v>THE NATURE CONSERVANCY</v>
      </c>
      <c r="C473" s="135" t="str">
        <f>INDEX('Master List'!$A$3:$AW$1063,MATCH('Print List'!$A473,Statement_No,0),MATCH('Print List'!C$2,'Master List'!$A$2:$AW$2,0))</f>
        <v>Y</v>
      </c>
      <c r="D473" s="135">
        <f>INDEX('Master List'!$A$3:$AW$1063,MATCH('Print List'!$A473,Statement_No,0),MATCH('Print List'!D$2,'Master List'!$A$2:$AW$2,0))</f>
        <v>307.76666666666665</v>
      </c>
      <c r="E473" s="135">
        <f>INDEX('Master List'!$A$3:$AW$1063,MATCH('Print List'!$A473,Statement_No,0),MATCH('Print List'!E$2,'Master List'!$A$2:$AW$2,0))</f>
        <v>613.79999999999995</v>
      </c>
      <c r="F473" s="135" t="str">
        <f>INDEX('Master List'!$A$3:$AW$1063,MATCH('Print List'!$A473,Statement_No,0),MATCH('Print List'!F$2,'Master List'!$A$2:$AW$2,0))</f>
        <v>Yes</v>
      </c>
      <c r="G473" s="135" t="str">
        <f>INDEX('Master List'!$A$3:$AW$1063,MATCH('Print List'!$A473,Statement_No,0),MATCH('Print List'!G$2,'Master List'!$A$2:$AW$2,0))</f>
        <v>Mokelumne River</v>
      </c>
      <c r="H473" s="135" t="str">
        <f>INDEX('Master List'!$A$3:$AW$1063,MATCH('Print List'!$A473,Statement_No,0),MATCH('Print List'!H$2,'Master List'!$A$2:$AW$2,0))</f>
        <v>San Joaquin</v>
      </c>
      <c r="I473" s="135" t="str">
        <f>INDEX('Master List'!$A$3:$AW$1063,MATCH('Print List'!$A473,Statement_No,0),MATCH('Print List'!I$2,'Master List'!$A$2:$AW$2,0))</f>
        <v>R3</v>
      </c>
      <c r="J473" s="135" t="str">
        <f>INDEX('Master List'!$A$3:$AW$1063,MATCH('Print List'!$A473,Statement_No,0),MATCH('Print List'!J$2,'Master List'!$A$2:$AW$2,0))</f>
        <v>although there are areas with missing patents, they appear to be riparian to the river (adjacent)</v>
      </c>
      <c r="K473" s="135" t="str">
        <f>INDEX('Master List'!$A$3:$AW$1063,MATCH('Print List'!$A473,Statement_No,0),MATCH('Print List'!K$2,'Master List'!$A$2:$AW$2,0))</f>
        <v>Yes</v>
      </c>
      <c r="L473" s="135" t="str">
        <f>INDEX('Master List'!$A$3:$AW$1063,MATCH('Print List'!$A473,Statement_No,0),MATCH('Print List'!L$2,'Master List'!$A$2:$AW$2,0))</f>
        <v>N/A</v>
      </c>
      <c r="M473" s="135" t="str">
        <f>INDEX('Master List'!$A$3:$AW$1063,MATCH('Print List'!$A473,Statement_No,0),MATCH('Print List'!M$2,'Master List'!$A$2:$AW$2,0))</f>
        <v>P1</v>
      </c>
      <c r="N473" s="135" t="str">
        <f>INDEX('Master List'!$A$3:$AW$1063,MATCH('Print List'!$A473,Statement_No,0),MATCH('Print List'!N$2,'Master List'!$A$2:$AW$2,0))</f>
        <v>ISWDU states first year of use at diversion site as 1800s.</v>
      </c>
      <c r="O473" s="135" t="str">
        <f>INDEX('Master List'!$A$3:$AW$1063,MATCH('Print List'!$A473,Statement_No,0),MATCH('Print List'!O$2,'Master List'!$A$2:$AW$2,0))</f>
        <v>North Delta Water Agency</v>
      </c>
      <c r="P473" s="135" t="str">
        <f>INDEX('Master List'!$A$3:$AW$1063,MATCH('Print List'!$A473,Statement_No,0),MATCH('Print List'!P$2,'Master List'!$A$2:$AW$2,0))</f>
        <v>R4</v>
      </c>
      <c r="Q473" s="135" t="str">
        <f>INDEX('Master List'!$A$3:$AW$1063,MATCH('Print List'!$A473,Statement_No,0),MATCH('Print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3" s="135" t="str">
        <f>INDEX('Master List'!$A$3:$AW$1063,MATCH('Print List'!$A473,Statement_No,0),MATCH('Print List'!R$2,'Master List'!$A$2:$AW$2,0))</f>
        <v>P4</v>
      </c>
      <c r="S473" s="135" t="str">
        <f>INDEX('Master List'!$A$3:$AW$1063,MATCH('Print List'!$A473,Statement_No,0),MATCH('Print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3" s="135" t="str">
        <f>INDEX('Master List'!$A$3:$AW$1063,MATCH('Print List'!$A473,Statement_No,0),MATCH('Print List'!T$2,'Master List'!$A$2:$AW$2,0))</f>
        <v>R4</v>
      </c>
      <c r="U473" s="135" t="str">
        <f>INDEX('Master List'!$A$3:$AW$1063,MATCH('Print List'!$A473,Statement_No,0),MATCH('Print List'!U$2,'Master List'!$A$2:$AW$2,0))</f>
        <v>P4</v>
      </c>
    </row>
    <row r="474" spans="1:21" s="16" customFormat="1" ht="240" x14ac:dyDescent="0.25">
      <c r="A474" s="135" t="s">
        <v>2181</v>
      </c>
      <c r="B474" s="135" t="str">
        <f>INDEX('Master List'!$A$3:$AW$1063,MATCH('Print List'!$A474,Statement_No,0),MATCH('Print List'!B$2,'Master List'!$A$2:$AW$2,0))</f>
        <v>THE NATURE CONSERVANCY</v>
      </c>
      <c r="C474" s="135" t="str">
        <f>INDEX('Master List'!$A$3:$AW$1063,MATCH('Print List'!$A474,Statement_No,0),MATCH('Print List'!C$2,'Master List'!$A$2:$AW$2,0))</f>
        <v>Y</v>
      </c>
      <c r="D474" s="135">
        <f>INDEX('Master List'!$A$3:$AW$1063,MATCH('Print List'!$A474,Statement_No,0),MATCH('Print List'!D$2,'Master List'!$A$2:$AW$2,0))</f>
        <v>547.57000000000005</v>
      </c>
      <c r="E474" s="135">
        <f>INDEX('Master List'!$A$3:$AW$1063,MATCH('Print List'!$A474,Statement_No,0),MATCH('Print List'!E$2,'Master List'!$A$2:$AW$2,0))</f>
        <v>851.4</v>
      </c>
      <c r="F474" s="135" t="str">
        <f>INDEX('Master List'!$A$3:$AW$1063,MATCH('Print List'!$A474,Statement_No,0),MATCH('Print List'!F$2,'Master List'!$A$2:$AW$2,0))</f>
        <v>Yes</v>
      </c>
      <c r="G474" s="135" t="str">
        <f>INDEX('Master List'!$A$3:$AW$1063,MATCH('Print List'!$A474,Statement_No,0),MATCH('Print List'!G$2,'Master List'!$A$2:$AW$2,0))</f>
        <v>Mokelumne River</v>
      </c>
      <c r="H474" s="135" t="str">
        <f>INDEX('Master List'!$A$3:$AW$1063,MATCH('Print List'!$A474,Statement_No,0),MATCH('Print List'!H$2,'Master List'!$A$2:$AW$2,0))</f>
        <v>San Joaquin</v>
      </c>
      <c r="I474" s="135" t="str">
        <f>INDEX('Master List'!$A$3:$AW$1063,MATCH('Print List'!$A474,Statement_No,0),MATCH('Print List'!I$2,'Master List'!$A$2:$AW$2,0))</f>
        <v>R3</v>
      </c>
      <c r="J474" s="135" t="str">
        <f>INDEX('Master List'!$A$3:$AW$1063,MATCH('Print List'!$A474,Statement_No,0),MATCH('Print List'!J$2,'Master List'!$A$2:$AW$2,0))</f>
        <v>although there are areas with missing patents, they appear to be riparian to the river (adjacent)</v>
      </c>
      <c r="K474" s="135" t="str">
        <f>INDEX('Master List'!$A$3:$AW$1063,MATCH('Print List'!$A474,Statement_No,0),MATCH('Print List'!K$2,'Master List'!$A$2:$AW$2,0))</f>
        <v>Yes</v>
      </c>
      <c r="L474" s="135" t="str">
        <f>INDEX('Master List'!$A$3:$AW$1063,MATCH('Print List'!$A474,Statement_No,0),MATCH('Print List'!L$2,'Master List'!$A$2:$AW$2,0))</f>
        <v>N/A</v>
      </c>
      <c r="M474" s="135" t="str">
        <f>INDEX('Master List'!$A$3:$AW$1063,MATCH('Print List'!$A474,Statement_No,0),MATCH('Print List'!M$2,'Master List'!$A$2:$AW$2,0))</f>
        <v>P1</v>
      </c>
      <c r="N474" s="135" t="str">
        <f>INDEX('Master List'!$A$3:$AW$1063,MATCH('Print List'!$A474,Statement_No,0),MATCH('Print List'!N$2,'Master List'!$A$2:$AW$2,0))</f>
        <v>No documentation provided</v>
      </c>
      <c r="O474" s="135" t="str">
        <f>INDEX('Master List'!$A$3:$AW$1063,MATCH('Print List'!$A474,Statement_No,0),MATCH('Print List'!O$2,'Master List'!$A$2:$AW$2,0))</f>
        <v>North Delta Water Agency</v>
      </c>
      <c r="P474" s="135" t="str">
        <f>INDEX('Master List'!$A$3:$AW$1063,MATCH('Print List'!$A474,Statement_No,0),MATCH('Print List'!P$2,'Master List'!$A$2:$AW$2,0))</f>
        <v>R4</v>
      </c>
      <c r="Q474" s="135" t="str">
        <f>INDEX('Master List'!$A$3:$AW$1063,MATCH('Print List'!$A474,Statement_No,0),MATCH('Print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4" s="135" t="str">
        <f>INDEX('Master List'!$A$3:$AW$1063,MATCH('Print List'!$A474,Statement_No,0),MATCH('Print List'!R$2,'Master List'!$A$2:$AW$2,0))</f>
        <v>P4</v>
      </c>
      <c r="S474" s="135" t="str">
        <f>INDEX('Master List'!$A$3:$AW$1063,MATCH('Print List'!$A474,Statement_No,0),MATCH('Print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4" s="135" t="str">
        <f>INDEX('Master List'!$A$3:$AW$1063,MATCH('Print List'!$A474,Statement_No,0),MATCH('Print List'!T$2,'Master List'!$A$2:$AW$2,0))</f>
        <v>R4</v>
      </c>
      <c r="U474" s="135" t="str">
        <f>INDEX('Master List'!$A$3:$AW$1063,MATCH('Print List'!$A474,Statement_No,0),MATCH('Print List'!U$2,'Master List'!$A$2:$AW$2,0))</f>
        <v>P4</v>
      </c>
    </row>
    <row r="475" spans="1:21" s="16" customFormat="1" ht="240" x14ac:dyDescent="0.25">
      <c r="A475" s="135" t="s">
        <v>2182</v>
      </c>
      <c r="B475" s="135" t="str">
        <f>INDEX('Master List'!$A$3:$AW$1063,MATCH('Print List'!$A475,Statement_No,0),MATCH('Print List'!B$2,'Master List'!$A$2:$AW$2,0))</f>
        <v>THE NATURE CONSERVANCY</v>
      </c>
      <c r="C475" s="135" t="str">
        <f>INDEX('Master List'!$A$3:$AW$1063,MATCH('Print List'!$A475,Statement_No,0),MATCH('Print List'!C$2,'Master List'!$A$2:$AW$2,0))</f>
        <v>Y</v>
      </c>
      <c r="D475" s="135">
        <f>INDEX('Master List'!$A$3:$AW$1063,MATCH('Print List'!$A475,Statement_No,0),MATCH('Print List'!D$2,'Master List'!$A$2:$AW$2,0))</f>
        <v>862.81000000000006</v>
      </c>
      <c r="E475" s="135">
        <f>INDEX('Master List'!$A$3:$AW$1063,MATCH('Print List'!$A475,Statement_No,0),MATCH('Print List'!E$2,'Master List'!$A$2:$AW$2,0))</f>
        <v>891</v>
      </c>
      <c r="F475" s="135" t="str">
        <f>INDEX('Master List'!$A$3:$AW$1063,MATCH('Print List'!$A475,Statement_No,0),MATCH('Print List'!F$2,'Master List'!$A$2:$AW$2,0))</f>
        <v>Yes</v>
      </c>
      <c r="G475" s="135" t="str">
        <f>INDEX('Master List'!$A$3:$AW$1063,MATCH('Print List'!$A475,Statement_No,0),MATCH('Print List'!G$2,'Master List'!$A$2:$AW$2,0))</f>
        <v>Mokelumne River</v>
      </c>
      <c r="H475" s="135" t="str">
        <f>INDEX('Master List'!$A$3:$AW$1063,MATCH('Print List'!$A475,Statement_No,0),MATCH('Print List'!H$2,'Master List'!$A$2:$AW$2,0))</f>
        <v>San Joaquin</v>
      </c>
      <c r="I475" s="135" t="str">
        <f>INDEX('Master List'!$A$3:$AW$1063,MATCH('Print List'!$A475,Statement_No,0),MATCH('Print List'!I$2,'Master List'!$A$2:$AW$2,0))</f>
        <v>R3</v>
      </c>
      <c r="J475" s="135" t="str">
        <f>INDEX('Master List'!$A$3:$AW$1063,MATCH('Print List'!$A475,Statement_No,0),MATCH('Print List'!J$2,'Master List'!$A$2:$AW$2,0))</f>
        <v>although there are areas with missing patents, they appear to be riparian to the river (adjacent)</v>
      </c>
      <c r="K475" s="135" t="str">
        <f>INDEX('Master List'!$A$3:$AW$1063,MATCH('Print List'!$A475,Statement_No,0),MATCH('Print List'!K$2,'Master List'!$A$2:$AW$2,0))</f>
        <v>Yes</v>
      </c>
      <c r="L475" s="135" t="str">
        <f>INDEX('Master List'!$A$3:$AW$1063,MATCH('Print List'!$A475,Statement_No,0),MATCH('Print List'!L$2,'Master List'!$A$2:$AW$2,0))</f>
        <v>N/A</v>
      </c>
      <c r="M475" s="135" t="str">
        <f>INDEX('Master List'!$A$3:$AW$1063,MATCH('Print List'!$A475,Statement_No,0),MATCH('Print List'!M$2,'Master List'!$A$2:$AW$2,0))</f>
        <v>P1</v>
      </c>
      <c r="N475" s="135" t="str">
        <f>INDEX('Master List'!$A$3:$AW$1063,MATCH('Print List'!$A475,Statement_No,0),MATCH('Print List'!N$2,'Master List'!$A$2:$AW$2,0))</f>
        <v>No documentation provided</v>
      </c>
      <c r="O475" s="135" t="str">
        <f>INDEX('Master List'!$A$3:$AW$1063,MATCH('Print List'!$A475,Statement_No,0),MATCH('Print List'!O$2,'Master List'!$A$2:$AW$2,0))</f>
        <v>North Delta Water Agency</v>
      </c>
      <c r="P475" s="135" t="str">
        <f>INDEX('Master List'!$A$3:$AW$1063,MATCH('Print List'!$A475,Statement_No,0),MATCH('Print List'!P$2,'Master List'!$A$2:$AW$2,0))</f>
        <v>R4</v>
      </c>
      <c r="Q475" s="135" t="str">
        <f>INDEX('Master List'!$A$3:$AW$1063,MATCH('Print List'!$A475,Statement_No,0),MATCH('Print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5" s="135" t="str">
        <f>INDEX('Master List'!$A$3:$AW$1063,MATCH('Print List'!$A475,Statement_No,0),MATCH('Print List'!R$2,'Master List'!$A$2:$AW$2,0))</f>
        <v>P4</v>
      </c>
      <c r="S475" s="135" t="str">
        <f>INDEX('Master List'!$A$3:$AW$1063,MATCH('Print List'!$A475,Statement_No,0),MATCH('Print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5" s="135" t="str">
        <f>INDEX('Master List'!$A$3:$AW$1063,MATCH('Print List'!$A475,Statement_No,0),MATCH('Print List'!T$2,'Master List'!$A$2:$AW$2,0))</f>
        <v>R4</v>
      </c>
      <c r="U475" s="135" t="str">
        <f>INDEX('Master List'!$A$3:$AW$1063,MATCH('Print List'!$A475,Statement_No,0),MATCH('Print List'!U$2,'Master List'!$A$2:$AW$2,0))</f>
        <v>P4</v>
      </c>
    </row>
    <row r="476" spans="1:21" s="16" customFormat="1" ht="240" x14ac:dyDescent="0.25">
      <c r="A476" s="135" t="s">
        <v>2183</v>
      </c>
      <c r="B476" s="135" t="str">
        <f>INDEX('Master List'!$A$3:$AW$1063,MATCH('Print List'!$A476,Statement_No,0),MATCH('Print List'!B$2,'Master List'!$A$2:$AW$2,0))</f>
        <v>THE NATURE CONSERVANCY</v>
      </c>
      <c r="C476" s="135" t="str">
        <f>INDEX('Master List'!$A$3:$AW$1063,MATCH('Print List'!$A476,Statement_No,0),MATCH('Print List'!C$2,'Master List'!$A$2:$AW$2,0))</f>
        <v>Y</v>
      </c>
      <c r="D476" s="135">
        <f>INDEX('Master List'!$A$3:$AW$1063,MATCH('Print List'!$A476,Statement_No,0),MATCH('Print List'!D$2,'Master List'!$A$2:$AW$2,0))</f>
        <v>466.47</v>
      </c>
      <c r="E476" s="135">
        <f>INDEX('Master List'!$A$3:$AW$1063,MATCH('Print List'!$A476,Statement_No,0),MATCH('Print List'!E$2,'Master List'!$A$2:$AW$2,0))</f>
        <v>376.2</v>
      </c>
      <c r="F476" s="135" t="str">
        <f>INDEX('Master List'!$A$3:$AW$1063,MATCH('Print List'!$A476,Statement_No,0),MATCH('Print List'!F$2,'Master List'!$A$2:$AW$2,0))</f>
        <v>Yes</v>
      </c>
      <c r="G476" s="135" t="str">
        <f>INDEX('Master List'!$A$3:$AW$1063,MATCH('Print List'!$A476,Statement_No,0),MATCH('Print List'!G$2,'Master List'!$A$2:$AW$2,0))</f>
        <v>Mokelumne River</v>
      </c>
      <c r="H476" s="135" t="str">
        <f>INDEX('Master List'!$A$3:$AW$1063,MATCH('Print List'!$A476,Statement_No,0),MATCH('Print List'!H$2,'Master List'!$A$2:$AW$2,0))</f>
        <v>San Joaquin</v>
      </c>
      <c r="I476" s="135" t="str">
        <f>INDEX('Master List'!$A$3:$AW$1063,MATCH('Print List'!$A476,Statement_No,0),MATCH('Print List'!I$2,'Master List'!$A$2:$AW$2,0))</f>
        <v>R3</v>
      </c>
      <c r="J476" s="135" t="str">
        <f>INDEX('Master List'!$A$3:$AW$1063,MATCH('Print List'!$A476,Statement_No,0),MATCH('Print List'!J$2,'Master List'!$A$2:$AW$2,0))</f>
        <v>although there are areas with missing patents, they appear to be riparian to the river (adjacent)</v>
      </c>
      <c r="K476" s="135" t="str">
        <f>INDEX('Master List'!$A$3:$AW$1063,MATCH('Print List'!$A476,Statement_No,0),MATCH('Print List'!K$2,'Master List'!$A$2:$AW$2,0))</f>
        <v>Yes</v>
      </c>
      <c r="L476" s="135" t="str">
        <f>INDEX('Master List'!$A$3:$AW$1063,MATCH('Print List'!$A476,Statement_No,0),MATCH('Print List'!L$2,'Master List'!$A$2:$AW$2,0))</f>
        <v>N/A</v>
      </c>
      <c r="M476" s="135" t="str">
        <f>INDEX('Master List'!$A$3:$AW$1063,MATCH('Print List'!$A476,Statement_No,0),MATCH('Print List'!M$2,'Master List'!$A$2:$AW$2,0))</f>
        <v>P1</v>
      </c>
      <c r="N476" s="135" t="str">
        <f>INDEX('Master List'!$A$3:$AW$1063,MATCH('Print List'!$A476,Statement_No,0),MATCH('Print List'!N$2,'Master List'!$A$2:$AW$2,0))</f>
        <v>No documentation provided</v>
      </c>
      <c r="O476" s="135" t="str">
        <f>INDEX('Master List'!$A$3:$AW$1063,MATCH('Print List'!$A476,Statement_No,0),MATCH('Print List'!O$2,'Master List'!$A$2:$AW$2,0))</f>
        <v>North Delta Water Agency</v>
      </c>
      <c r="P476" s="135" t="str">
        <f>INDEX('Master List'!$A$3:$AW$1063,MATCH('Print List'!$A476,Statement_No,0),MATCH('Print List'!P$2,'Master List'!$A$2:$AW$2,0))</f>
        <v>R4</v>
      </c>
      <c r="Q476" s="135" t="str">
        <f>INDEX('Master List'!$A$3:$AW$1063,MATCH('Print List'!$A476,Statement_No,0),MATCH('Print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6" s="135" t="str">
        <f>INDEX('Master List'!$A$3:$AW$1063,MATCH('Print List'!$A476,Statement_No,0),MATCH('Print List'!R$2,'Master List'!$A$2:$AW$2,0))</f>
        <v>P4</v>
      </c>
      <c r="S476" s="135" t="str">
        <f>INDEX('Master List'!$A$3:$AW$1063,MATCH('Print List'!$A476,Statement_No,0),MATCH('Print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6" s="135" t="str">
        <f>INDEX('Master List'!$A$3:$AW$1063,MATCH('Print List'!$A476,Statement_No,0),MATCH('Print List'!T$2,'Master List'!$A$2:$AW$2,0))</f>
        <v>R4</v>
      </c>
      <c r="U476" s="135" t="str">
        <f>INDEX('Master List'!$A$3:$AW$1063,MATCH('Print List'!$A476,Statement_No,0),MATCH('Print List'!U$2,'Master List'!$A$2:$AW$2,0))</f>
        <v>P4</v>
      </c>
    </row>
    <row r="477" spans="1:21" s="16" customFormat="1" ht="240" x14ac:dyDescent="0.25">
      <c r="A477" s="135" t="s">
        <v>2184</v>
      </c>
      <c r="B477" s="135" t="str">
        <f>INDEX('Master List'!$A$3:$AW$1063,MATCH('Print List'!$A477,Statement_No,0),MATCH('Print List'!B$2,'Master List'!$A$2:$AW$2,0))</f>
        <v>THE NATURE CONSERVANCY</v>
      </c>
      <c r="C477" s="135" t="str">
        <f>INDEX('Master List'!$A$3:$AW$1063,MATCH('Print List'!$A477,Statement_No,0),MATCH('Print List'!C$2,'Master List'!$A$2:$AW$2,0))</f>
        <v>Y</v>
      </c>
      <c r="D477" s="135">
        <f>INDEX('Master List'!$A$3:$AW$1063,MATCH('Print List'!$A477,Statement_No,0),MATCH('Print List'!D$2,'Master List'!$A$2:$AW$2,0))</f>
        <v>503.46666666666664</v>
      </c>
      <c r="E477" s="135">
        <f>INDEX('Master List'!$A$3:$AW$1063,MATCH('Print List'!$A477,Statement_No,0),MATCH('Print List'!E$2,'Master List'!$A$2:$AW$2,0))</f>
        <v>1069.2</v>
      </c>
      <c r="F477" s="135" t="str">
        <f>INDEX('Master List'!$A$3:$AW$1063,MATCH('Print List'!$A477,Statement_No,0),MATCH('Print List'!F$2,'Master List'!$A$2:$AW$2,0))</f>
        <v>Yes</v>
      </c>
      <c r="G477" s="135" t="str">
        <f>INDEX('Master List'!$A$3:$AW$1063,MATCH('Print List'!$A477,Statement_No,0),MATCH('Print List'!G$2,'Master List'!$A$2:$AW$2,0))</f>
        <v>Mokelumne River</v>
      </c>
      <c r="H477" s="135" t="str">
        <f>INDEX('Master List'!$A$3:$AW$1063,MATCH('Print List'!$A477,Statement_No,0),MATCH('Print List'!H$2,'Master List'!$A$2:$AW$2,0))</f>
        <v>San Joaquin</v>
      </c>
      <c r="I477" s="135" t="str">
        <f>INDEX('Master List'!$A$3:$AW$1063,MATCH('Print List'!$A477,Statement_No,0),MATCH('Print List'!I$2,'Master List'!$A$2:$AW$2,0))</f>
        <v>R3</v>
      </c>
      <c r="J477" s="135" t="str">
        <f>INDEX('Master List'!$A$3:$AW$1063,MATCH('Print List'!$A477,Statement_No,0),MATCH('Print List'!J$2,'Master List'!$A$2:$AW$2,0))</f>
        <v>although there are areas with missing patents, they appear to be riparian to the river (adjacent)</v>
      </c>
      <c r="K477" s="135" t="str">
        <f>INDEX('Master List'!$A$3:$AW$1063,MATCH('Print List'!$A477,Statement_No,0),MATCH('Print List'!K$2,'Master List'!$A$2:$AW$2,0))</f>
        <v>Yes</v>
      </c>
      <c r="L477" s="135" t="str">
        <f>INDEX('Master List'!$A$3:$AW$1063,MATCH('Print List'!$A477,Statement_No,0),MATCH('Print List'!L$2,'Master List'!$A$2:$AW$2,0))</f>
        <v>N/A</v>
      </c>
      <c r="M477" s="135" t="str">
        <f>INDEX('Master List'!$A$3:$AW$1063,MATCH('Print List'!$A477,Statement_No,0),MATCH('Print List'!M$2,'Master List'!$A$2:$AW$2,0))</f>
        <v>P1</v>
      </c>
      <c r="N477" s="135" t="str">
        <f>INDEX('Master List'!$A$3:$AW$1063,MATCH('Print List'!$A477,Statement_No,0),MATCH('Print List'!N$2,'Master List'!$A$2:$AW$2,0))</f>
        <v>No documentation provided</v>
      </c>
      <c r="O477" s="135" t="str">
        <f>INDEX('Master List'!$A$3:$AW$1063,MATCH('Print List'!$A477,Statement_No,0),MATCH('Print List'!O$2,'Master List'!$A$2:$AW$2,0))</f>
        <v>North Delta Water Agency</v>
      </c>
      <c r="P477" s="135" t="str">
        <f>INDEX('Master List'!$A$3:$AW$1063,MATCH('Print List'!$A477,Statement_No,0),MATCH('Print List'!P$2,'Master List'!$A$2:$AW$2,0))</f>
        <v>R4</v>
      </c>
      <c r="Q477" s="135" t="str">
        <f>INDEX('Master List'!$A$3:$AW$1063,MATCH('Print List'!$A477,Statement_No,0),MATCH('Print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7" s="135" t="str">
        <f>INDEX('Master List'!$A$3:$AW$1063,MATCH('Print List'!$A477,Statement_No,0),MATCH('Print List'!R$2,'Master List'!$A$2:$AW$2,0))</f>
        <v>P4</v>
      </c>
      <c r="S477" s="135" t="str">
        <f>INDEX('Master List'!$A$3:$AW$1063,MATCH('Print List'!$A477,Statement_No,0),MATCH('Print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7" s="135" t="str">
        <f>INDEX('Master List'!$A$3:$AW$1063,MATCH('Print List'!$A477,Statement_No,0),MATCH('Print List'!T$2,'Master List'!$A$2:$AW$2,0))</f>
        <v>R4</v>
      </c>
      <c r="U477" s="135" t="str">
        <f>INDEX('Master List'!$A$3:$AW$1063,MATCH('Print List'!$A477,Statement_No,0),MATCH('Print List'!U$2,'Master List'!$A$2:$AW$2,0))</f>
        <v>P4</v>
      </c>
    </row>
    <row r="478" spans="1:21" s="16" customFormat="1" ht="240" x14ac:dyDescent="0.25">
      <c r="A478" s="135" t="s">
        <v>2185</v>
      </c>
      <c r="B478" s="135" t="str">
        <f>INDEX('Master List'!$A$3:$AW$1063,MATCH('Print List'!$A478,Statement_No,0),MATCH('Print List'!B$2,'Master List'!$A$2:$AW$2,0))</f>
        <v>THE NATURE CONSERVANCY</v>
      </c>
      <c r="C478" s="135" t="str">
        <f>INDEX('Master List'!$A$3:$AW$1063,MATCH('Print List'!$A478,Statement_No,0),MATCH('Print List'!C$2,'Master List'!$A$2:$AW$2,0))</f>
        <v>Y</v>
      </c>
      <c r="D478" s="135">
        <f>INDEX('Master List'!$A$3:$AW$1063,MATCH('Print List'!$A478,Statement_No,0),MATCH('Print List'!D$2,'Master List'!$A$2:$AW$2,0))</f>
        <v>338.33333333333331</v>
      </c>
      <c r="E478" s="135">
        <f>INDEX('Master List'!$A$3:$AW$1063,MATCH('Print List'!$A478,Statement_No,0),MATCH('Print List'!E$2,'Master List'!$A$2:$AW$2,0))</f>
        <v>554.4</v>
      </c>
      <c r="F478" s="135" t="str">
        <f>INDEX('Master List'!$A$3:$AW$1063,MATCH('Print List'!$A478,Statement_No,0),MATCH('Print List'!F$2,'Master List'!$A$2:$AW$2,0))</f>
        <v>Yes</v>
      </c>
      <c r="G478" s="135" t="str">
        <f>INDEX('Master List'!$A$3:$AW$1063,MATCH('Print List'!$A478,Statement_No,0),MATCH('Print List'!G$2,'Master List'!$A$2:$AW$2,0))</f>
        <v>Mokelumne River</v>
      </c>
      <c r="H478" s="135" t="str">
        <f>INDEX('Master List'!$A$3:$AW$1063,MATCH('Print List'!$A478,Statement_No,0),MATCH('Print List'!H$2,'Master List'!$A$2:$AW$2,0))</f>
        <v>San Joaquin</v>
      </c>
      <c r="I478" s="135" t="str">
        <f>INDEX('Master List'!$A$3:$AW$1063,MATCH('Print List'!$A478,Statement_No,0),MATCH('Print List'!I$2,'Master List'!$A$2:$AW$2,0))</f>
        <v>R3</v>
      </c>
      <c r="J478" s="135" t="str">
        <f>INDEX('Master List'!$A$3:$AW$1063,MATCH('Print List'!$A478,Statement_No,0),MATCH('Print List'!J$2,'Master List'!$A$2:$AW$2,0))</f>
        <v>although there are areas with missing patents, they appear to be riparian to the river (adjacent)</v>
      </c>
      <c r="K478" s="135" t="str">
        <f>INDEX('Master List'!$A$3:$AW$1063,MATCH('Print List'!$A478,Statement_No,0),MATCH('Print List'!K$2,'Master List'!$A$2:$AW$2,0))</f>
        <v>Yes</v>
      </c>
      <c r="L478" s="135" t="str">
        <f>INDEX('Master List'!$A$3:$AW$1063,MATCH('Print List'!$A478,Statement_No,0),MATCH('Print List'!L$2,'Master List'!$A$2:$AW$2,0))</f>
        <v>N/A</v>
      </c>
      <c r="M478" s="135" t="str">
        <f>INDEX('Master List'!$A$3:$AW$1063,MATCH('Print List'!$A478,Statement_No,0),MATCH('Print List'!M$2,'Master List'!$A$2:$AW$2,0))</f>
        <v>P1</v>
      </c>
      <c r="N478" s="135" t="str">
        <f>INDEX('Master List'!$A$3:$AW$1063,MATCH('Print List'!$A478,Statement_No,0),MATCH('Print List'!N$2,'Master List'!$A$2:$AW$2,0))</f>
        <v>No documentation provided</v>
      </c>
      <c r="O478" s="135" t="str">
        <f>INDEX('Master List'!$A$3:$AW$1063,MATCH('Print List'!$A478,Statement_No,0),MATCH('Print List'!O$2,'Master List'!$A$2:$AW$2,0))</f>
        <v>North Delta Water Agency</v>
      </c>
      <c r="P478" s="135" t="str">
        <f>INDEX('Master List'!$A$3:$AW$1063,MATCH('Print List'!$A478,Statement_No,0),MATCH('Print List'!P$2,'Master List'!$A$2:$AW$2,0))</f>
        <v>R4</v>
      </c>
      <c r="Q478" s="135" t="str">
        <f>INDEX('Master List'!$A$3:$AW$1063,MATCH('Print List'!$A478,Statement_No,0),MATCH('Print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8" s="135" t="str">
        <f>INDEX('Master List'!$A$3:$AW$1063,MATCH('Print List'!$A478,Statement_No,0),MATCH('Print List'!R$2,'Master List'!$A$2:$AW$2,0))</f>
        <v>P4</v>
      </c>
      <c r="S478" s="135" t="str">
        <f>INDEX('Master List'!$A$3:$AW$1063,MATCH('Print List'!$A478,Statement_No,0),MATCH('Print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8" s="135" t="str">
        <f>INDEX('Master List'!$A$3:$AW$1063,MATCH('Print List'!$A478,Statement_No,0),MATCH('Print List'!T$2,'Master List'!$A$2:$AW$2,0))</f>
        <v>R4</v>
      </c>
      <c r="U478" s="135" t="str">
        <f>INDEX('Master List'!$A$3:$AW$1063,MATCH('Print List'!$A478,Statement_No,0),MATCH('Print List'!U$2,'Master List'!$A$2:$AW$2,0))</f>
        <v>P4</v>
      </c>
    </row>
    <row r="479" spans="1:21" s="16" customFormat="1" ht="240" x14ac:dyDescent="0.25">
      <c r="A479" s="135" t="s">
        <v>2186</v>
      </c>
      <c r="B479" s="135" t="str">
        <f>INDEX('Master List'!$A$3:$AW$1063,MATCH('Print List'!$A479,Statement_No,0),MATCH('Print List'!B$2,'Master List'!$A$2:$AW$2,0))</f>
        <v>THE NATURE CONSERVANCY</v>
      </c>
      <c r="C479" s="135" t="str">
        <f>INDEX('Master List'!$A$3:$AW$1063,MATCH('Print List'!$A479,Statement_No,0),MATCH('Print List'!C$2,'Master List'!$A$2:$AW$2,0))</f>
        <v>Y</v>
      </c>
      <c r="D479" s="135">
        <f>INDEX('Master List'!$A$3:$AW$1063,MATCH('Print List'!$A479,Statement_No,0),MATCH('Print List'!D$2,'Master List'!$A$2:$AW$2,0))</f>
        <v>274.08333333333331</v>
      </c>
      <c r="E479" s="135">
        <f>INDEX('Master List'!$A$3:$AW$1063,MATCH('Print List'!$A479,Statement_No,0),MATCH('Print List'!E$2,'Master List'!$A$2:$AW$2,0))</f>
        <v>554.4</v>
      </c>
      <c r="F479" s="135" t="str">
        <f>INDEX('Master List'!$A$3:$AW$1063,MATCH('Print List'!$A479,Statement_No,0),MATCH('Print List'!F$2,'Master List'!$A$2:$AW$2,0))</f>
        <v>Yes</v>
      </c>
      <c r="G479" s="135" t="str">
        <f>INDEX('Master List'!$A$3:$AW$1063,MATCH('Print List'!$A479,Statement_No,0),MATCH('Print List'!G$2,'Master List'!$A$2:$AW$2,0))</f>
        <v>Mokelumne River</v>
      </c>
      <c r="H479" s="135" t="str">
        <f>INDEX('Master List'!$A$3:$AW$1063,MATCH('Print List'!$A479,Statement_No,0),MATCH('Print List'!H$2,'Master List'!$A$2:$AW$2,0))</f>
        <v>San Joaquin</v>
      </c>
      <c r="I479" s="135" t="str">
        <f>INDEX('Master List'!$A$3:$AW$1063,MATCH('Print List'!$A479,Statement_No,0),MATCH('Print List'!I$2,'Master List'!$A$2:$AW$2,0))</f>
        <v>R3</v>
      </c>
      <c r="J479" s="135" t="str">
        <f>INDEX('Master List'!$A$3:$AW$1063,MATCH('Print List'!$A479,Statement_No,0),MATCH('Print List'!J$2,'Master List'!$A$2:$AW$2,0))</f>
        <v>although there are areas with missing patents, they appear to be riparian to the river (adjacent)</v>
      </c>
      <c r="K479" s="135" t="str">
        <f>INDEX('Master List'!$A$3:$AW$1063,MATCH('Print List'!$A479,Statement_No,0),MATCH('Print List'!K$2,'Master List'!$A$2:$AW$2,0))</f>
        <v>Yes</v>
      </c>
      <c r="L479" s="135" t="str">
        <f>INDEX('Master List'!$A$3:$AW$1063,MATCH('Print List'!$A479,Statement_No,0),MATCH('Print List'!L$2,'Master List'!$A$2:$AW$2,0))</f>
        <v>N/A</v>
      </c>
      <c r="M479" s="135" t="str">
        <f>INDEX('Master List'!$A$3:$AW$1063,MATCH('Print List'!$A479,Statement_No,0),MATCH('Print List'!M$2,'Master List'!$A$2:$AW$2,0))</f>
        <v>P1</v>
      </c>
      <c r="N479" s="135" t="str">
        <f>INDEX('Master List'!$A$3:$AW$1063,MATCH('Print List'!$A479,Statement_No,0),MATCH('Print List'!N$2,'Master List'!$A$2:$AW$2,0))</f>
        <v>No documentation provided</v>
      </c>
      <c r="O479" s="135" t="str">
        <f>INDEX('Master List'!$A$3:$AW$1063,MATCH('Print List'!$A479,Statement_No,0),MATCH('Print List'!O$2,'Master List'!$A$2:$AW$2,0))</f>
        <v>North Delta Water Agency</v>
      </c>
      <c r="P479" s="135" t="str">
        <f>INDEX('Master List'!$A$3:$AW$1063,MATCH('Print List'!$A479,Statement_No,0),MATCH('Print List'!P$2,'Master List'!$A$2:$AW$2,0))</f>
        <v>R4</v>
      </c>
      <c r="Q479" s="135" t="str">
        <f>INDEX('Master List'!$A$3:$AW$1063,MATCH('Print List'!$A479,Statement_No,0),MATCH('Print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79" s="135" t="str">
        <f>INDEX('Master List'!$A$3:$AW$1063,MATCH('Print List'!$A479,Statement_No,0),MATCH('Print List'!R$2,'Master List'!$A$2:$AW$2,0))</f>
        <v>P4</v>
      </c>
      <c r="S479" s="135" t="str">
        <f>INDEX('Master List'!$A$3:$AW$1063,MATCH('Print List'!$A479,Statement_No,0),MATCH('Print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79" s="135" t="str">
        <f>INDEX('Master List'!$A$3:$AW$1063,MATCH('Print List'!$A479,Statement_No,0),MATCH('Print List'!T$2,'Master List'!$A$2:$AW$2,0))</f>
        <v>R4</v>
      </c>
      <c r="U479" s="135" t="str">
        <f>INDEX('Master List'!$A$3:$AW$1063,MATCH('Print List'!$A479,Statement_No,0),MATCH('Print List'!U$2,'Master List'!$A$2:$AW$2,0))</f>
        <v>P4</v>
      </c>
    </row>
    <row r="480" spans="1:21" s="16" customFormat="1" ht="240" x14ac:dyDescent="0.25">
      <c r="A480" s="135" t="s">
        <v>2187</v>
      </c>
      <c r="B480" s="135" t="str">
        <f>INDEX('Master List'!$A$3:$AW$1063,MATCH('Print List'!$A480,Statement_No,0),MATCH('Print List'!B$2,'Master List'!$A$2:$AW$2,0))</f>
        <v>THE NATURE CONSERVANCY</v>
      </c>
      <c r="C480" s="135" t="str">
        <f>INDEX('Master List'!$A$3:$AW$1063,MATCH('Print List'!$A480,Statement_No,0),MATCH('Print List'!C$2,'Master List'!$A$2:$AW$2,0))</f>
        <v>Y</v>
      </c>
      <c r="D480" s="135">
        <f>INDEX('Master List'!$A$3:$AW$1063,MATCH('Print List'!$A480,Statement_No,0),MATCH('Print List'!D$2,'Master List'!$A$2:$AW$2,0))</f>
        <v>542.6733333333334</v>
      </c>
      <c r="E480" s="135">
        <f>INDEX('Master List'!$A$3:$AW$1063,MATCH('Print List'!$A480,Statement_No,0),MATCH('Print List'!E$2,'Master List'!$A$2:$AW$2,0))</f>
        <v>594</v>
      </c>
      <c r="F480" s="135" t="str">
        <f>INDEX('Master List'!$A$3:$AW$1063,MATCH('Print List'!$A480,Statement_No,0),MATCH('Print List'!F$2,'Master List'!$A$2:$AW$2,0))</f>
        <v>Yes</v>
      </c>
      <c r="G480" s="135" t="str">
        <f>INDEX('Master List'!$A$3:$AW$1063,MATCH('Print List'!$A480,Statement_No,0),MATCH('Print List'!G$2,'Master List'!$A$2:$AW$2,0))</f>
        <v>Mokelumne River</v>
      </c>
      <c r="H480" s="135" t="str">
        <f>INDEX('Master List'!$A$3:$AW$1063,MATCH('Print List'!$A480,Statement_No,0),MATCH('Print List'!H$2,'Master List'!$A$2:$AW$2,0))</f>
        <v>San Joaquin</v>
      </c>
      <c r="I480" s="135" t="str">
        <f>INDEX('Master List'!$A$3:$AW$1063,MATCH('Print List'!$A480,Statement_No,0),MATCH('Print List'!I$2,'Master List'!$A$2:$AW$2,0))</f>
        <v>R3</v>
      </c>
      <c r="J480" s="135" t="str">
        <f>INDEX('Master List'!$A$3:$AW$1063,MATCH('Print List'!$A480,Statement_No,0),MATCH('Print List'!J$2,'Master List'!$A$2:$AW$2,0))</f>
        <v>although there are areas with missing patents, they appear to be riparian to the river (adjacent)</v>
      </c>
      <c r="K480" s="135" t="str">
        <f>INDEX('Master List'!$A$3:$AW$1063,MATCH('Print List'!$A480,Statement_No,0),MATCH('Print List'!K$2,'Master List'!$A$2:$AW$2,0))</f>
        <v>Yes</v>
      </c>
      <c r="L480" s="135" t="str">
        <f>INDEX('Master List'!$A$3:$AW$1063,MATCH('Print List'!$A480,Statement_No,0),MATCH('Print List'!L$2,'Master List'!$A$2:$AW$2,0))</f>
        <v>N/A</v>
      </c>
      <c r="M480" s="135" t="str">
        <f>INDEX('Master List'!$A$3:$AW$1063,MATCH('Print List'!$A480,Statement_No,0),MATCH('Print List'!M$2,'Master List'!$A$2:$AW$2,0))</f>
        <v>P1</v>
      </c>
      <c r="N480" s="135" t="str">
        <f>INDEX('Master List'!$A$3:$AW$1063,MATCH('Print List'!$A480,Statement_No,0),MATCH('Print List'!N$2,'Master List'!$A$2:$AW$2,0))</f>
        <v>No documentation provided</v>
      </c>
      <c r="O480" s="135" t="str">
        <f>INDEX('Master List'!$A$3:$AW$1063,MATCH('Print List'!$A480,Statement_No,0),MATCH('Print List'!O$2,'Master List'!$A$2:$AW$2,0))</f>
        <v>North Delta Water Agency</v>
      </c>
      <c r="P480" s="135" t="str">
        <f>INDEX('Master List'!$A$3:$AW$1063,MATCH('Print List'!$A480,Statement_No,0),MATCH('Print List'!P$2,'Master List'!$A$2:$AW$2,0))</f>
        <v>R4</v>
      </c>
      <c r="Q480" s="135" t="str">
        <f>INDEX('Master List'!$A$3:$AW$1063,MATCH('Print List'!$A480,Statement_No,0),MATCH('Print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0" s="135" t="str">
        <f>INDEX('Master List'!$A$3:$AW$1063,MATCH('Print List'!$A480,Statement_No,0),MATCH('Print List'!R$2,'Master List'!$A$2:$AW$2,0))</f>
        <v>P4</v>
      </c>
      <c r="S480" s="135" t="str">
        <f>INDEX('Master List'!$A$3:$AW$1063,MATCH('Print List'!$A480,Statement_No,0),MATCH('Print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0" s="135" t="str">
        <f>INDEX('Master List'!$A$3:$AW$1063,MATCH('Print List'!$A480,Statement_No,0),MATCH('Print List'!T$2,'Master List'!$A$2:$AW$2,0))</f>
        <v>R4</v>
      </c>
      <c r="U480" s="135" t="str">
        <f>INDEX('Master List'!$A$3:$AW$1063,MATCH('Print List'!$A480,Statement_No,0),MATCH('Print List'!U$2,'Master List'!$A$2:$AW$2,0))</f>
        <v>P4</v>
      </c>
    </row>
    <row r="481" spans="1:21" s="16" customFormat="1" ht="240" x14ac:dyDescent="0.25">
      <c r="A481" s="135" t="s">
        <v>2188</v>
      </c>
      <c r="B481" s="135" t="str">
        <f>INDEX('Master List'!$A$3:$AW$1063,MATCH('Print List'!$A481,Statement_No,0),MATCH('Print List'!B$2,'Master List'!$A$2:$AW$2,0))</f>
        <v>THE NATURE CONSERVANCY</v>
      </c>
      <c r="C481" s="135" t="str">
        <f>INDEX('Master List'!$A$3:$AW$1063,MATCH('Print List'!$A481,Statement_No,0),MATCH('Print List'!C$2,'Master List'!$A$2:$AW$2,0))</f>
        <v>Y</v>
      </c>
      <c r="D481" s="135">
        <f>INDEX('Master List'!$A$3:$AW$1063,MATCH('Print List'!$A481,Statement_No,0),MATCH('Print List'!D$2,'Master List'!$A$2:$AW$2,0))</f>
        <v>925.49333333333334</v>
      </c>
      <c r="E481" s="135">
        <f>INDEX('Master List'!$A$3:$AW$1063,MATCH('Print List'!$A481,Statement_No,0),MATCH('Print List'!E$2,'Master List'!$A$2:$AW$2,0))</f>
        <v>970.2</v>
      </c>
      <c r="F481" s="135" t="str">
        <f>INDEX('Master List'!$A$3:$AW$1063,MATCH('Print List'!$A481,Statement_No,0),MATCH('Print List'!F$2,'Master List'!$A$2:$AW$2,0))</f>
        <v>Yes</v>
      </c>
      <c r="G481" s="135" t="str">
        <f>INDEX('Master List'!$A$3:$AW$1063,MATCH('Print List'!$A481,Statement_No,0),MATCH('Print List'!G$2,'Master List'!$A$2:$AW$2,0))</f>
        <v>Mokelumne River</v>
      </c>
      <c r="H481" s="135" t="str">
        <f>INDEX('Master List'!$A$3:$AW$1063,MATCH('Print List'!$A481,Statement_No,0),MATCH('Print List'!H$2,'Master List'!$A$2:$AW$2,0))</f>
        <v>San Joaquin</v>
      </c>
      <c r="I481" s="135" t="str">
        <f>INDEX('Master List'!$A$3:$AW$1063,MATCH('Print List'!$A481,Statement_No,0),MATCH('Print List'!I$2,'Master List'!$A$2:$AW$2,0))</f>
        <v>R3</v>
      </c>
      <c r="J481" s="135" t="str">
        <f>INDEX('Master List'!$A$3:$AW$1063,MATCH('Print List'!$A481,Statement_No,0),MATCH('Print List'!J$2,'Master List'!$A$2:$AW$2,0))</f>
        <v>although there are areas with missing patents, they appear to be riparian to the river (adjacent)</v>
      </c>
      <c r="K481" s="135" t="str">
        <f>INDEX('Master List'!$A$3:$AW$1063,MATCH('Print List'!$A481,Statement_No,0),MATCH('Print List'!K$2,'Master List'!$A$2:$AW$2,0))</f>
        <v>Yes</v>
      </c>
      <c r="L481" s="135" t="str">
        <f>INDEX('Master List'!$A$3:$AW$1063,MATCH('Print List'!$A481,Statement_No,0),MATCH('Print List'!L$2,'Master List'!$A$2:$AW$2,0))</f>
        <v>N/A</v>
      </c>
      <c r="M481" s="135" t="str">
        <f>INDEX('Master List'!$A$3:$AW$1063,MATCH('Print List'!$A481,Statement_No,0),MATCH('Print List'!M$2,'Master List'!$A$2:$AW$2,0))</f>
        <v>P1</v>
      </c>
      <c r="N481" s="135" t="str">
        <f>INDEX('Master List'!$A$3:$AW$1063,MATCH('Print List'!$A481,Statement_No,0),MATCH('Print List'!N$2,'Master List'!$A$2:$AW$2,0))</f>
        <v>No documentation provided</v>
      </c>
      <c r="O481" s="135" t="str">
        <f>INDEX('Master List'!$A$3:$AW$1063,MATCH('Print List'!$A481,Statement_No,0),MATCH('Print List'!O$2,'Master List'!$A$2:$AW$2,0))</f>
        <v>North Delta Water Agency</v>
      </c>
      <c r="P481" s="135" t="str">
        <f>INDEX('Master List'!$A$3:$AW$1063,MATCH('Print List'!$A481,Statement_No,0),MATCH('Print List'!P$2,'Master List'!$A$2:$AW$2,0))</f>
        <v>R4</v>
      </c>
      <c r="Q481" s="135" t="str">
        <f>INDEX('Master List'!$A$3:$AW$1063,MATCH('Print List'!$A481,Statement_No,0),MATCH('Print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1" s="135" t="str">
        <f>INDEX('Master List'!$A$3:$AW$1063,MATCH('Print List'!$A481,Statement_No,0),MATCH('Print List'!R$2,'Master List'!$A$2:$AW$2,0))</f>
        <v>P4</v>
      </c>
      <c r="S481" s="135" t="str">
        <f>INDEX('Master List'!$A$3:$AW$1063,MATCH('Print List'!$A481,Statement_No,0),MATCH('Print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1" s="135" t="str">
        <f>INDEX('Master List'!$A$3:$AW$1063,MATCH('Print List'!$A481,Statement_No,0),MATCH('Print List'!T$2,'Master List'!$A$2:$AW$2,0))</f>
        <v>R4</v>
      </c>
      <c r="U481" s="135" t="str">
        <f>INDEX('Master List'!$A$3:$AW$1063,MATCH('Print List'!$A481,Statement_No,0),MATCH('Print List'!U$2,'Master List'!$A$2:$AW$2,0))</f>
        <v>P4</v>
      </c>
    </row>
    <row r="482" spans="1:21" s="16" customFormat="1" ht="30" x14ac:dyDescent="0.25">
      <c r="A482" s="135" t="s">
        <v>2189</v>
      </c>
      <c r="B482" s="135" t="str">
        <f>INDEX('Master List'!$A$3:$AW$1063,MATCH('Print List'!$A482,Statement_No,0),MATCH('Print List'!B$2,'Master List'!$A$2:$AW$2,0))</f>
        <v>THE NATURE CONSERVANCY</v>
      </c>
      <c r="C482" s="135" t="str">
        <f>INDEX('Master List'!$A$3:$AW$1063,MATCH('Print List'!$A482,Statement_No,0),MATCH('Print List'!C$2,'Master List'!$A$2:$AW$2,0))</f>
        <v>Y</v>
      </c>
      <c r="D482" s="135">
        <f>INDEX('Master List'!$A$3:$AW$1063,MATCH('Print List'!$A482,Statement_No,0),MATCH('Print List'!D$2,'Master List'!$A$2:$AW$2,0))</f>
        <v>856.60666666666668</v>
      </c>
      <c r="E482" s="135">
        <f>INDEX('Master List'!$A$3:$AW$1063,MATCH('Print List'!$A482,Statement_No,0),MATCH('Print List'!E$2,'Master List'!$A$2:$AW$2,0))</f>
        <v>1346.4</v>
      </c>
      <c r="F482" s="135" t="str">
        <f>INDEX('Master List'!$A$3:$AW$1063,MATCH('Print List'!$A482,Statement_No,0),MATCH('Print List'!F$2,'Master List'!$A$2:$AW$2,0))</f>
        <v>Yes</v>
      </c>
      <c r="G482" s="135" t="str">
        <f>INDEX('Master List'!$A$3:$AW$1063,MATCH('Print List'!$A482,Statement_No,0),MATCH('Print List'!G$2,'Master List'!$A$2:$AW$2,0))</f>
        <v>Mokelumne River</v>
      </c>
      <c r="H482" s="135" t="str">
        <f>INDEX('Master List'!$A$3:$AW$1063,MATCH('Print List'!$A482,Statement_No,0),MATCH('Print List'!H$2,'Master List'!$A$2:$AW$2,0))</f>
        <v>San Joaquin</v>
      </c>
      <c r="I482" s="135" t="str">
        <f>INDEX('Master List'!$A$3:$AW$1063,MATCH('Print List'!$A482,Statement_No,0),MATCH('Print List'!I$2,'Master List'!$A$2:$AW$2,0))</f>
        <v>R3</v>
      </c>
      <c r="J482" s="135" t="str">
        <f>INDEX('Master List'!$A$3:$AW$1063,MATCH('Print List'!$A482,Statement_No,0),MATCH('Print List'!J$2,'Master List'!$A$2:$AW$2,0))</f>
        <v>although there are areas with missing patents, they appear to be riparian to the river (adjacent)</v>
      </c>
      <c r="K482" s="135" t="str">
        <f>INDEX('Master List'!$A$3:$AW$1063,MATCH('Print List'!$A482,Statement_No,0),MATCH('Print List'!K$2,'Master List'!$A$2:$AW$2,0))</f>
        <v>Yes</v>
      </c>
      <c r="L482" s="135" t="str">
        <f>INDEX('Master List'!$A$3:$AW$1063,MATCH('Print List'!$A482,Statement_No,0),MATCH('Print List'!L$2,'Master List'!$A$2:$AW$2,0))</f>
        <v>N/A</v>
      </c>
      <c r="M482" s="135" t="str">
        <f>INDEX('Master List'!$A$3:$AW$1063,MATCH('Print List'!$A482,Statement_No,0),MATCH('Print List'!M$2,'Master List'!$A$2:$AW$2,0))</f>
        <v>P1</v>
      </c>
      <c r="N482" s="135" t="str">
        <f>INDEX('Master List'!$A$3:$AW$1063,MATCH('Print List'!$A482,Statement_No,0),MATCH('Print List'!N$2,'Master List'!$A$2:$AW$2,0))</f>
        <v>No documentation provided</v>
      </c>
      <c r="O482" s="135">
        <f>INDEX('Master List'!$A$3:$AW$1063,MATCH('Print List'!$A482,Statement_No,0),MATCH('Print List'!O$2,'Master List'!$A$2:$AW$2,0))</f>
        <v>0</v>
      </c>
      <c r="P482" s="135">
        <f>INDEX('Master List'!$A$3:$AW$1063,MATCH('Print List'!$A482,Statement_No,0),MATCH('Print List'!P$2,'Master List'!$A$2:$AW$2,0))</f>
        <v>0</v>
      </c>
      <c r="Q482" s="135">
        <f>INDEX('Master List'!$A$3:$AW$1063,MATCH('Print List'!$A482,Statement_No,0),MATCH('Print List'!Q$2,'Master List'!$A$2:$AW$2,0))</f>
        <v>0</v>
      </c>
      <c r="R482" s="135">
        <f>INDEX('Master List'!$A$3:$AW$1063,MATCH('Print List'!$A482,Statement_No,0),MATCH('Print List'!R$2,'Master List'!$A$2:$AW$2,0))</f>
        <v>0</v>
      </c>
      <c r="S482" s="135">
        <f>INDEX('Master List'!$A$3:$AW$1063,MATCH('Print List'!$A482,Statement_No,0),MATCH('Print List'!S$2,'Master List'!$A$2:$AW$2,0))</f>
        <v>0</v>
      </c>
      <c r="T482" s="135" t="str">
        <f>INDEX('Master List'!$A$3:$AW$1063,MATCH('Print List'!$A482,Statement_No,0),MATCH('Print List'!T$2,'Master List'!$A$2:$AW$2,0))</f>
        <v>R3</v>
      </c>
      <c r="U482" s="135" t="str">
        <f>INDEX('Master List'!$A$3:$AW$1063,MATCH('Print List'!$A482,Statement_No,0),MATCH('Print List'!U$2,'Master List'!$A$2:$AW$2,0))</f>
        <v>P1</v>
      </c>
    </row>
    <row r="483" spans="1:21" s="16" customFormat="1" ht="240" x14ac:dyDescent="0.25">
      <c r="A483" s="135" t="s">
        <v>2190</v>
      </c>
      <c r="B483" s="135" t="str">
        <f>INDEX('Master List'!$A$3:$AW$1063,MATCH('Print List'!$A483,Statement_No,0),MATCH('Print List'!B$2,'Master List'!$A$2:$AW$2,0))</f>
        <v>THE NATURE CONSERVANCY</v>
      </c>
      <c r="C483" s="135" t="str">
        <f>INDEX('Master List'!$A$3:$AW$1063,MATCH('Print List'!$A483,Statement_No,0),MATCH('Print List'!C$2,'Master List'!$A$2:$AW$2,0))</f>
        <v>Y</v>
      </c>
      <c r="D483" s="135">
        <f>INDEX('Master List'!$A$3:$AW$1063,MATCH('Print List'!$A483,Statement_No,0),MATCH('Print List'!D$2,'Master List'!$A$2:$AW$2,0))</f>
        <v>562.66666666666674</v>
      </c>
      <c r="E483" s="135">
        <f>INDEX('Master List'!$A$3:$AW$1063,MATCH('Print List'!$A483,Statement_No,0),MATCH('Print List'!E$2,'Master List'!$A$2:$AW$2,0))</f>
        <v>356.4</v>
      </c>
      <c r="F483" s="135" t="str">
        <f>INDEX('Master List'!$A$3:$AW$1063,MATCH('Print List'!$A483,Statement_No,0),MATCH('Print List'!F$2,'Master List'!$A$2:$AW$2,0))</f>
        <v>Yes</v>
      </c>
      <c r="G483" s="135" t="str">
        <f>INDEX('Master List'!$A$3:$AW$1063,MATCH('Print List'!$A483,Statement_No,0),MATCH('Print List'!G$2,'Master List'!$A$2:$AW$2,0))</f>
        <v>Mokelumne River</v>
      </c>
      <c r="H483" s="135" t="str">
        <f>INDEX('Master List'!$A$3:$AW$1063,MATCH('Print List'!$A483,Statement_No,0),MATCH('Print List'!H$2,'Master List'!$A$2:$AW$2,0))</f>
        <v>San Joaquin</v>
      </c>
      <c r="I483" s="135" t="str">
        <f>INDEX('Master List'!$A$3:$AW$1063,MATCH('Print List'!$A483,Statement_No,0),MATCH('Print List'!I$2,'Master List'!$A$2:$AW$2,0))</f>
        <v>R3</v>
      </c>
      <c r="J483" s="135" t="str">
        <f>INDEX('Master List'!$A$3:$AW$1063,MATCH('Print List'!$A483,Statement_No,0),MATCH('Print List'!J$2,'Master List'!$A$2:$AW$2,0))</f>
        <v>although there are areas with missing patents, they appear to be riparian to the river (adjacent)</v>
      </c>
      <c r="K483" s="135" t="str">
        <f>INDEX('Master List'!$A$3:$AW$1063,MATCH('Print List'!$A483,Statement_No,0),MATCH('Print List'!K$2,'Master List'!$A$2:$AW$2,0))</f>
        <v>Yes</v>
      </c>
      <c r="L483" s="135" t="str">
        <f>INDEX('Master List'!$A$3:$AW$1063,MATCH('Print List'!$A483,Statement_No,0),MATCH('Print List'!L$2,'Master List'!$A$2:$AW$2,0))</f>
        <v>N/A</v>
      </c>
      <c r="M483" s="135" t="str">
        <f>INDEX('Master List'!$A$3:$AW$1063,MATCH('Print List'!$A483,Statement_No,0),MATCH('Print List'!M$2,'Master List'!$A$2:$AW$2,0))</f>
        <v>P1</v>
      </c>
      <c r="N483" s="135" t="str">
        <f>INDEX('Master List'!$A$3:$AW$1063,MATCH('Print List'!$A483,Statement_No,0),MATCH('Print List'!N$2,'Master List'!$A$2:$AW$2,0))</f>
        <v>No documentation provided</v>
      </c>
      <c r="O483" s="135" t="str">
        <f>INDEX('Master List'!$A$3:$AW$1063,MATCH('Print List'!$A483,Statement_No,0),MATCH('Print List'!O$2,'Master List'!$A$2:$AW$2,0))</f>
        <v>North Delta Water Agency</v>
      </c>
      <c r="P483" s="135" t="str">
        <f>INDEX('Master List'!$A$3:$AW$1063,MATCH('Print List'!$A483,Statement_No,0),MATCH('Print List'!P$2,'Master List'!$A$2:$AW$2,0))</f>
        <v>R4</v>
      </c>
      <c r="Q483" s="135" t="str">
        <f>INDEX('Master List'!$A$3:$AW$1063,MATCH('Print List'!$A483,Statement_No,0),MATCH('Print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3" s="135" t="str">
        <f>INDEX('Master List'!$A$3:$AW$1063,MATCH('Print List'!$A483,Statement_No,0),MATCH('Print List'!R$2,'Master List'!$A$2:$AW$2,0))</f>
        <v>P4</v>
      </c>
      <c r="S483" s="135" t="str">
        <f>INDEX('Master List'!$A$3:$AW$1063,MATCH('Print List'!$A483,Statement_No,0),MATCH('Print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3" s="135" t="str">
        <f>INDEX('Master List'!$A$3:$AW$1063,MATCH('Print List'!$A483,Statement_No,0),MATCH('Print List'!T$2,'Master List'!$A$2:$AW$2,0))</f>
        <v>R4</v>
      </c>
      <c r="U483" s="135" t="str">
        <f>INDEX('Master List'!$A$3:$AW$1063,MATCH('Print List'!$A483,Statement_No,0),MATCH('Print List'!U$2,'Master List'!$A$2:$AW$2,0))</f>
        <v>P4</v>
      </c>
    </row>
    <row r="484" spans="1:21" s="16" customFormat="1" ht="240" x14ac:dyDescent="0.25">
      <c r="A484" s="135" t="s">
        <v>2191</v>
      </c>
      <c r="B484" s="135" t="str">
        <f>INDEX('Master List'!$A$3:$AW$1063,MATCH('Print List'!$A484,Statement_No,0),MATCH('Print List'!B$2,'Master List'!$A$2:$AW$2,0))</f>
        <v>THE NATURE CONSERVANCY</v>
      </c>
      <c r="C484" s="135" t="str">
        <f>INDEX('Master List'!$A$3:$AW$1063,MATCH('Print List'!$A484,Statement_No,0),MATCH('Print List'!C$2,'Master List'!$A$2:$AW$2,0))</f>
        <v>Y</v>
      </c>
      <c r="D484" s="135">
        <f>INDEX('Master List'!$A$3:$AW$1063,MATCH('Print List'!$A484,Statement_No,0),MATCH('Print List'!D$2,'Master List'!$A$2:$AW$2,0))</f>
        <v>290.45999999999998</v>
      </c>
      <c r="E484" s="135">
        <f>INDEX('Master List'!$A$3:$AW$1063,MATCH('Print List'!$A484,Statement_No,0),MATCH('Print List'!E$2,'Master List'!$A$2:$AW$2,0))</f>
        <v>514.79999999999995</v>
      </c>
      <c r="F484" s="135" t="str">
        <f>INDEX('Master List'!$A$3:$AW$1063,MATCH('Print List'!$A484,Statement_No,0),MATCH('Print List'!F$2,'Master List'!$A$2:$AW$2,0))</f>
        <v>Yes</v>
      </c>
      <c r="G484" s="135" t="str">
        <f>INDEX('Master List'!$A$3:$AW$1063,MATCH('Print List'!$A484,Statement_No,0),MATCH('Print List'!G$2,'Master List'!$A$2:$AW$2,0))</f>
        <v>Mokelumne River</v>
      </c>
      <c r="H484" s="135" t="str">
        <f>INDEX('Master List'!$A$3:$AW$1063,MATCH('Print List'!$A484,Statement_No,0),MATCH('Print List'!H$2,'Master List'!$A$2:$AW$2,0))</f>
        <v>San Joaquin</v>
      </c>
      <c r="I484" s="135" t="str">
        <f>INDEX('Master List'!$A$3:$AW$1063,MATCH('Print List'!$A484,Statement_No,0),MATCH('Print List'!I$2,'Master List'!$A$2:$AW$2,0))</f>
        <v>R3</v>
      </c>
      <c r="J484" s="135" t="str">
        <f>INDEX('Master List'!$A$3:$AW$1063,MATCH('Print List'!$A484,Statement_No,0),MATCH('Print List'!J$2,'Master List'!$A$2:$AW$2,0))</f>
        <v>although there are areas with missing patents, they appear to be riparian to the river (adjacent)</v>
      </c>
      <c r="K484" s="135" t="str">
        <f>INDEX('Master List'!$A$3:$AW$1063,MATCH('Print List'!$A484,Statement_No,0),MATCH('Print List'!K$2,'Master List'!$A$2:$AW$2,0))</f>
        <v>Yes</v>
      </c>
      <c r="L484" s="135" t="str">
        <f>INDEX('Master List'!$A$3:$AW$1063,MATCH('Print List'!$A484,Statement_No,0),MATCH('Print List'!L$2,'Master List'!$A$2:$AW$2,0))</f>
        <v>N/A</v>
      </c>
      <c r="M484" s="135" t="str">
        <f>INDEX('Master List'!$A$3:$AW$1063,MATCH('Print List'!$A484,Statement_No,0),MATCH('Print List'!M$2,'Master List'!$A$2:$AW$2,0))</f>
        <v>P1</v>
      </c>
      <c r="N484" s="135" t="str">
        <f>INDEX('Master List'!$A$3:$AW$1063,MATCH('Print List'!$A484,Statement_No,0),MATCH('Print List'!N$2,'Master List'!$A$2:$AW$2,0))</f>
        <v>No documentation provided</v>
      </c>
      <c r="O484" s="135" t="str">
        <f>INDEX('Master List'!$A$3:$AW$1063,MATCH('Print List'!$A484,Statement_No,0),MATCH('Print List'!O$2,'Master List'!$A$2:$AW$2,0))</f>
        <v>North Delta Water Agency</v>
      </c>
      <c r="P484" s="135" t="str">
        <f>INDEX('Master List'!$A$3:$AW$1063,MATCH('Print List'!$A484,Statement_No,0),MATCH('Print List'!P$2,'Master List'!$A$2:$AW$2,0))</f>
        <v>R4</v>
      </c>
      <c r="Q484" s="135" t="str">
        <f>INDEX('Master List'!$A$3:$AW$1063,MATCH('Print List'!$A484,Statement_No,0),MATCH('Print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4" s="135" t="str">
        <f>INDEX('Master List'!$A$3:$AW$1063,MATCH('Print List'!$A484,Statement_No,0),MATCH('Print List'!R$2,'Master List'!$A$2:$AW$2,0))</f>
        <v>P4</v>
      </c>
      <c r="S484" s="135" t="str">
        <f>INDEX('Master List'!$A$3:$AW$1063,MATCH('Print List'!$A484,Statement_No,0),MATCH('Print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4" s="135" t="str">
        <f>INDEX('Master List'!$A$3:$AW$1063,MATCH('Print List'!$A484,Statement_No,0),MATCH('Print List'!T$2,'Master List'!$A$2:$AW$2,0))</f>
        <v>R4</v>
      </c>
      <c r="U484" s="135" t="str">
        <f>INDEX('Master List'!$A$3:$AW$1063,MATCH('Print List'!$A484,Statement_No,0),MATCH('Print List'!U$2,'Master List'!$A$2:$AW$2,0))</f>
        <v>P4</v>
      </c>
    </row>
    <row r="485" spans="1:21" s="16" customFormat="1" ht="240" x14ac:dyDescent="0.25">
      <c r="A485" s="135" t="s">
        <v>2192</v>
      </c>
      <c r="B485" s="135" t="str">
        <f>INDEX('Master List'!$A$3:$AW$1063,MATCH('Print List'!$A485,Statement_No,0),MATCH('Print List'!B$2,'Master List'!$A$2:$AW$2,0))</f>
        <v>THE NATURE CONSERVANCY</v>
      </c>
      <c r="C485" s="135" t="str">
        <f>INDEX('Master List'!$A$3:$AW$1063,MATCH('Print List'!$A485,Statement_No,0),MATCH('Print List'!C$2,'Master List'!$A$2:$AW$2,0))</f>
        <v>Y</v>
      </c>
      <c r="D485" s="135">
        <f>INDEX('Master List'!$A$3:$AW$1063,MATCH('Print List'!$A485,Statement_No,0),MATCH('Print List'!D$2,'Master List'!$A$2:$AW$2,0))</f>
        <v>627.48333333333335</v>
      </c>
      <c r="E485" s="135">
        <f>INDEX('Master List'!$A$3:$AW$1063,MATCH('Print List'!$A485,Statement_No,0),MATCH('Print List'!E$2,'Master List'!$A$2:$AW$2,0))</f>
        <v>1089</v>
      </c>
      <c r="F485" s="135" t="str">
        <f>INDEX('Master List'!$A$3:$AW$1063,MATCH('Print List'!$A485,Statement_No,0),MATCH('Print List'!F$2,'Master List'!$A$2:$AW$2,0))</f>
        <v>Yes</v>
      </c>
      <c r="G485" s="135" t="str">
        <f>INDEX('Master List'!$A$3:$AW$1063,MATCH('Print List'!$A485,Statement_No,0),MATCH('Print List'!G$2,'Master List'!$A$2:$AW$2,0))</f>
        <v>Mokelumne River</v>
      </c>
      <c r="H485" s="135" t="str">
        <f>INDEX('Master List'!$A$3:$AW$1063,MATCH('Print List'!$A485,Statement_No,0),MATCH('Print List'!H$2,'Master List'!$A$2:$AW$2,0))</f>
        <v>San Joaquin</v>
      </c>
      <c r="I485" s="135" t="str">
        <f>INDEX('Master List'!$A$3:$AW$1063,MATCH('Print List'!$A485,Statement_No,0),MATCH('Print List'!I$2,'Master List'!$A$2:$AW$2,0))</f>
        <v>R3</v>
      </c>
      <c r="J485" s="135" t="str">
        <f>INDEX('Master List'!$A$3:$AW$1063,MATCH('Print List'!$A485,Statement_No,0),MATCH('Print List'!J$2,'Master List'!$A$2:$AW$2,0))</f>
        <v>although there are areas with missing patents, they appear to be riparian to the river (adjacent)</v>
      </c>
      <c r="K485" s="135" t="str">
        <f>INDEX('Master List'!$A$3:$AW$1063,MATCH('Print List'!$A485,Statement_No,0),MATCH('Print List'!K$2,'Master List'!$A$2:$AW$2,0))</f>
        <v>Yes</v>
      </c>
      <c r="L485" s="135" t="str">
        <f>INDEX('Master List'!$A$3:$AW$1063,MATCH('Print List'!$A485,Statement_No,0),MATCH('Print List'!L$2,'Master List'!$A$2:$AW$2,0))</f>
        <v>N/A</v>
      </c>
      <c r="M485" s="135" t="str">
        <f>INDEX('Master List'!$A$3:$AW$1063,MATCH('Print List'!$A485,Statement_No,0),MATCH('Print List'!M$2,'Master List'!$A$2:$AW$2,0))</f>
        <v>P1</v>
      </c>
      <c r="N485" s="135" t="str">
        <f>INDEX('Master List'!$A$3:$AW$1063,MATCH('Print List'!$A485,Statement_No,0),MATCH('Print List'!N$2,'Master List'!$A$2:$AW$2,0))</f>
        <v>No documentation provided</v>
      </c>
      <c r="O485" s="135" t="str">
        <f>INDEX('Master List'!$A$3:$AW$1063,MATCH('Print List'!$A485,Statement_No,0),MATCH('Print List'!O$2,'Master List'!$A$2:$AW$2,0))</f>
        <v>North Delta Water Agency</v>
      </c>
      <c r="P485" s="135" t="str">
        <f>INDEX('Master List'!$A$3:$AW$1063,MATCH('Print List'!$A485,Statement_No,0),MATCH('Print List'!P$2,'Master List'!$A$2:$AW$2,0))</f>
        <v>R4</v>
      </c>
      <c r="Q485" s="135" t="str">
        <f>INDEX('Master List'!$A$3:$AW$1063,MATCH('Print List'!$A485,Statement_No,0),MATCH('Print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5" s="135" t="str">
        <f>INDEX('Master List'!$A$3:$AW$1063,MATCH('Print List'!$A485,Statement_No,0),MATCH('Print List'!R$2,'Master List'!$A$2:$AW$2,0))</f>
        <v>P4</v>
      </c>
      <c r="S485" s="135" t="str">
        <f>INDEX('Master List'!$A$3:$AW$1063,MATCH('Print List'!$A485,Statement_No,0),MATCH('Print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5" s="135" t="str">
        <f>INDEX('Master List'!$A$3:$AW$1063,MATCH('Print List'!$A485,Statement_No,0),MATCH('Print List'!T$2,'Master List'!$A$2:$AW$2,0))</f>
        <v>R4</v>
      </c>
      <c r="U485" s="135" t="str">
        <f>INDEX('Master List'!$A$3:$AW$1063,MATCH('Print List'!$A485,Statement_No,0),MATCH('Print List'!U$2,'Master List'!$A$2:$AW$2,0))</f>
        <v>P4</v>
      </c>
    </row>
    <row r="486" spans="1:21" s="16" customFormat="1" ht="240" x14ac:dyDescent="0.25">
      <c r="A486" s="135" t="s">
        <v>2193</v>
      </c>
      <c r="B486" s="135" t="str">
        <f>INDEX('Master List'!$A$3:$AW$1063,MATCH('Print List'!$A486,Statement_No,0),MATCH('Print List'!B$2,'Master List'!$A$2:$AW$2,0))</f>
        <v>THE NATURE CONSERVANCY</v>
      </c>
      <c r="C486" s="135" t="str">
        <f>INDEX('Master List'!$A$3:$AW$1063,MATCH('Print List'!$A486,Statement_No,0),MATCH('Print List'!C$2,'Master List'!$A$2:$AW$2,0))</f>
        <v>Y</v>
      </c>
      <c r="D486" s="135">
        <f>INDEX('Master List'!$A$3:$AW$1063,MATCH('Print List'!$A486,Statement_No,0),MATCH('Print List'!D$2,'Master List'!$A$2:$AW$2,0))</f>
        <v>317.68666666666667</v>
      </c>
      <c r="E486" s="135">
        <f>INDEX('Master List'!$A$3:$AW$1063,MATCH('Print List'!$A486,Statement_No,0),MATCH('Print List'!E$2,'Master List'!$A$2:$AW$2,0))</f>
        <v>495</v>
      </c>
      <c r="F486" s="135" t="str">
        <f>INDEX('Master List'!$A$3:$AW$1063,MATCH('Print List'!$A486,Statement_No,0),MATCH('Print List'!F$2,'Master List'!$A$2:$AW$2,0))</f>
        <v>Yes</v>
      </c>
      <c r="G486" s="135" t="str">
        <f>INDEX('Master List'!$A$3:$AW$1063,MATCH('Print List'!$A486,Statement_No,0),MATCH('Print List'!G$2,'Master List'!$A$2:$AW$2,0))</f>
        <v>Mokelumne River</v>
      </c>
      <c r="H486" s="135" t="str">
        <f>INDEX('Master List'!$A$3:$AW$1063,MATCH('Print List'!$A486,Statement_No,0),MATCH('Print List'!H$2,'Master List'!$A$2:$AW$2,0))</f>
        <v>San Joaquin</v>
      </c>
      <c r="I486" s="135" t="str">
        <f>INDEX('Master List'!$A$3:$AW$1063,MATCH('Print List'!$A486,Statement_No,0),MATCH('Print List'!I$2,'Master List'!$A$2:$AW$2,0))</f>
        <v>R3</v>
      </c>
      <c r="J486" s="135" t="str">
        <f>INDEX('Master List'!$A$3:$AW$1063,MATCH('Print List'!$A486,Statement_No,0),MATCH('Print List'!J$2,'Master List'!$A$2:$AW$2,0))</f>
        <v>although there are areas with missing patents, they appear to be riparian to the river (adjacent)</v>
      </c>
      <c r="K486" s="135" t="str">
        <f>INDEX('Master List'!$A$3:$AW$1063,MATCH('Print List'!$A486,Statement_No,0),MATCH('Print List'!K$2,'Master List'!$A$2:$AW$2,0))</f>
        <v>Yes</v>
      </c>
      <c r="L486" s="135" t="str">
        <f>INDEX('Master List'!$A$3:$AW$1063,MATCH('Print List'!$A486,Statement_No,0),MATCH('Print List'!L$2,'Master List'!$A$2:$AW$2,0))</f>
        <v>N/A</v>
      </c>
      <c r="M486" s="135" t="str">
        <f>INDEX('Master List'!$A$3:$AW$1063,MATCH('Print List'!$A486,Statement_No,0),MATCH('Print List'!M$2,'Master List'!$A$2:$AW$2,0))</f>
        <v>P1</v>
      </c>
      <c r="N486" s="135" t="str">
        <f>INDEX('Master List'!$A$3:$AW$1063,MATCH('Print List'!$A486,Statement_No,0),MATCH('Print List'!N$2,'Master List'!$A$2:$AW$2,0))</f>
        <v>No documentation provided</v>
      </c>
      <c r="O486" s="135" t="str">
        <f>INDEX('Master List'!$A$3:$AW$1063,MATCH('Print List'!$A486,Statement_No,0),MATCH('Print List'!O$2,'Master List'!$A$2:$AW$2,0))</f>
        <v>North Delta Water Agency</v>
      </c>
      <c r="P486" s="135" t="str">
        <f>INDEX('Master List'!$A$3:$AW$1063,MATCH('Print List'!$A486,Statement_No,0),MATCH('Print List'!P$2,'Master List'!$A$2:$AW$2,0))</f>
        <v>R4</v>
      </c>
      <c r="Q486" s="135" t="str">
        <f>INDEX('Master List'!$A$3:$AW$1063,MATCH('Print List'!$A486,Statement_No,0),MATCH('Print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6" s="135" t="str">
        <f>INDEX('Master List'!$A$3:$AW$1063,MATCH('Print List'!$A486,Statement_No,0),MATCH('Print List'!R$2,'Master List'!$A$2:$AW$2,0))</f>
        <v>P4</v>
      </c>
      <c r="S486" s="135" t="str">
        <f>INDEX('Master List'!$A$3:$AW$1063,MATCH('Print List'!$A486,Statement_No,0),MATCH('Print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6" s="135" t="str">
        <f>INDEX('Master List'!$A$3:$AW$1063,MATCH('Print List'!$A486,Statement_No,0),MATCH('Print List'!T$2,'Master List'!$A$2:$AW$2,0))</f>
        <v>R4</v>
      </c>
      <c r="U486" s="135" t="str">
        <f>INDEX('Master List'!$A$3:$AW$1063,MATCH('Print List'!$A486,Statement_No,0),MATCH('Print List'!U$2,'Master List'!$A$2:$AW$2,0))</f>
        <v>P4</v>
      </c>
    </row>
    <row r="487" spans="1:21" s="16" customFormat="1" ht="240" x14ac:dyDescent="0.25">
      <c r="A487" s="135" t="s">
        <v>2194</v>
      </c>
      <c r="B487" s="135" t="str">
        <f>INDEX('Master List'!$A$3:$AW$1063,MATCH('Print List'!$A487,Statement_No,0),MATCH('Print List'!B$2,'Master List'!$A$2:$AW$2,0))</f>
        <v>THE NATURE CONSERVANCY</v>
      </c>
      <c r="C487" s="135" t="str">
        <f>INDEX('Master List'!$A$3:$AW$1063,MATCH('Print List'!$A487,Statement_No,0),MATCH('Print List'!C$2,'Master List'!$A$2:$AW$2,0))</f>
        <v>Y</v>
      </c>
      <c r="D487" s="135">
        <f>INDEX('Master List'!$A$3:$AW$1063,MATCH('Print List'!$A487,Statement_No,0),MATCH('Print List'!D$2,'Master List'!$A$2:$AW$2,0))</f>
        <v>501.74666666666667</v>
      </c>
      <c r="E487" s="135">
        <f>INDEX('Master List'!$A$3:$AW$1063,MATCH('Print List'!$A487,Statement_No,0),MATCH('Print List'!E$2,'Master List'!$A$2:$AW$2,0))</f>
        <v>633.6</v>
      </c>
      <c r="F487" s="135" t="str">
        <f>INDEX('Master List'!$A$3:$AW$1063,MATCH('Print List'!$A487,Statement_No,0),MATCH('Print List'!F$2,'Master List'!$A$2:$AW$2,0))</f>
        <v>Yes</v>
      </c>
      <c r="G487" s="135" t="str">
        <f>INDEX('Master List'!$A$3:$AW$1063,MATCH('Print List'!$A487,Statement_No,0),MATCH('Print List'!G$2,'Master List'!$A$2:$AW$2,0))</f>
        <v>Mokelumne River</v>
      </c>
      <c r="H487" s="135" t="str">
        <f>INDEX('Master List'!$A$3:$AW$1063,MATCH('Print List'!$A487,Statement_No,0),MATCH('Print List'!H$2,'Master List'!$A$2:$AW$2,0))</f>
        <v>San Joaquin</v>
      </c>
      <c r="I487" s="135" t="str">
        <f>INDEX('Master List'!$A$3:$AW$1063,MATCH('Print List'!$A487,Statement_No,0),MATCH('Print List'!I$2,'Master List'!$A$2:$AW$2,0))</f>
        <v>R3</v>
      </c>
      <c r="J487" s="135" t="str">
        <f>INDEX('Master List'!$A$3:$AW$1063,MATCH('Print List'!$A487,Statement_No,0),MATCH('Print List'!J$2,'Master List'!$A$2:$AW$2,0))</f>
        <v>although there are areas with missing patents, they appear to be riparian to the river (adjacent)</v>
      </c>
      <c r="K487" s="135" t="str">
        <f>INDEX('Master List'!$A$3:$AW$1063,MATCH('Print List'!$A487,Statement_No,0),MATCH('Print List'!K$2,'Master List'!$A$2:$AW$2,0))</f>
        <v>Yes</v>
      </c>
      <c r="L487" s="135" t="str">
        <f>INDEX('Master List'!$A$3:$AW$1063,MATCH('Print List'!$A487,Statement_No,0),MATCH('Print List'!L$2,'Master List'!$A$2:$AW$2,0))</f>
        <v>N/A</v>
      </c>
      <c r="M487" s="135" t="str">
        <f>INDEX('Master List'!$A$3:$AW$1063,MATCH('Print List'!$A487,Statement_No,0),MATCH('Print List'!M$2,'Master List'!$A$2:$AW$2,0))</f>
        <v>P1</v>
      </c>
      <c r="N487" s="135" t="str">
        <f>INDEX('Master List'!$A$3:$AW$1063,MATCH('Print List'!$A487,Statement_No,0),MATCH('Print List'!N$2,'Master List'!$A$2:$AW$2,0))</f>
        <v>No documentation provided</v>
      </c>
      <c r="O487" s="135" t="str">
        <f>INDEX('Master List'!$A$3:$AW$1063,MATCH('Print List'!$A487,Statement_No,0),MATCH('Print List'!O$2,'Master List'!$A$2:$AW$2,0))</f>
        <v>North Delta Water Agency</v>
      </c>
      <c r="P487" s="135" t="str">
        <f>INDEX('Master List'!$A$3:$AW$1063,MATCH('Print List'!$A487,Statement_No,0),MATCH('Print List'!P$2,'Master List'!$A$2:$AW$2,0))</f>
        <v>R4</v>
      </c>
      <c r="Q487" s="135" t="str">
        <f>INDEX('Master List'!$A$3:$AW$1063,MATCH('Print List'!$A487,Statement_No,0),MATCH('Print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7" s="135" t="str">
        <f>INDEX('Master List'!$A$3:$AW$1063,MATCH('Print List'!$A487,Statement_No,0),MATCH('Print List'!R$2,'Master List'!$A$2:$AW$2,0))</f>
        <v>P4</v>
      </c>
      <c r="S487" s="135" t="str">
        <f>INDEX('Master List'!$A$3:$AW$1063,MATCH('Print List'!$A487,Statement_No,0),MATCH('Print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7" s="135" t="str">
        <f>INDEX('Master List'!$A$3:$AW$1063,MATCH('Print List'!$A487,Statement_No,0),MATCH('Print List'!T$2,'Master List'!$A$2:$AW$2,0))</f>
        <v>R4</v>
      </c>
      <c r="U487" s="135" t="str">
        <f>INDEX('Master List'!$A$3:$AW$1063,MATCH('Print List'!$A487,Statement_No,0),MATCH('Print List'!U$2,'Master List'!$A$2:$AW$2,0))</f>
        <v>P4</v>
      </c>
    </row>
    <row r="488" spans="1:21" s="16" customFormat="1" ht="240" x14ac:dyDescent="0.25">
      <c r="A488" s="135" t="s">
        <v>2195</v>
      </c>
      <c r="B488" s="135" t="str">
        <f>INDEX('Master List'!$A$3:$AW$1063,MATCH('Print List'!$A488,Statement_No,0),MATCH('Print List'!B$2,'Master List'!$A$2:$AW$2,0))</f>
        <v>THE NATURE CONSERVANCY</v>
      </c>
      <c r="C488" s="135" t="str">
        <f>INDEX('Master List'!$A$3:$AW$1063,MATCH('Print List'!$A488,Statement_No,0),MATCH('Print List'!C$2,'Master List'!$A$2:$AW$2,0))</f>
        <v>Y</v>
      </c>
      <c r="D488" s="135">
        <f>INDEX('Master List'!$A$3:$AW$1063,MATCH('Print List'!$A488,Statement_No,0),MATCH('Print List'!D$2,'Master List'!$A$2:$AW$2,0))</f>
        <v>443.09</v>
      </c>
      <c r="E488" s="135">
        <f>INDEX('Master List'!$A$3:$AW$1063,MATCH('Print List'!$A488,Statement_No,0),MATCH('Print List'!E$2,'Master List'!$A$2:$AW$2,0))</f>
        <v>851.4</v>
      </c>
      <c r="F488" s="135" t="str">
        <f>INDEX('Master List'!$A$3:$AW$1063,MATCH('Print List'!$A488,Statement_No,0),MATCH('Print List'!F$2,'Master List'!$A$2:$AW$2,0))</f>
        <v>Yes</v>
      </c>
      <c r="G488" s="135" t="str">
        <f>INDEX('Master List'!$A$3:$AW$1063,MATCH('Print List'!$A488,Statement_No,0),MATCH('Print List'!G$2,'Master List'!$A$2:$AW$2,0))</f>
        <v>Mokelumne River</v>
      </c>
      <c r="H488" s="135" t="str">
        <f>INDEX('Master List'!$A$3:$AW$1063,MATCH('Print List'!$A488,Statement_No,0),MATCH('Print List'!H$2,'Master List'!$A$2:$AW$2,0))</f>
        <v>San Joaquin</v>
      </c>
      <c r="I488" s="135" t="str">
        <f>INDEX('Master List'!$A$3:$AW$1063,MATCH('Print List'!$A488,Statement_No,0),MATCH('Print List'!I$2,'Master List'!$A$2:$AW$2,0))</f>
        <v>R3</v>
      </c>
      <c r="J488" s="135" t="str">
        <f>INDEX('Master List'!$A$3:$AW$1063,MATCH('Print List'!$A488,Statement_No,0),MATCH('Print List'!J$2,'Master List'!$A$2:$AW$2,0))</f>
        <v>although there are areas with missing patents, they appear to be riparian to the river (adjacent)</v>
      </c>
      <c r="K488" s="135" t="str">
        <f>INDEX('Master List'!$A$3:$AW$1063,MATCH('Print List'!$A488,Statement_No,0),MATCH('Print List'!K$2,'Master List'!$A$2:$AW$2,0))</f>
        <v>Yes</v>
      </c>
      <c r="L488" s="135" t="str">
        <f>INDEX('Master List'!$A$3:$AW$1063,MATCH('Print List'!$A488,Statement_No,0),MATCH('Print List'!L$2,'Master List'!$A$2:$AW$2,0))</f>
        <v>N/A</v>
      </c>
      <c r="M488" s="135" t="str">
        <f>INDEX('Master List'!$A$3:$AW$1063,MATCH('Print List'!$A488,Statement_No,0),MATCH('Print List'!M$2,'Master List'!$A$2:$AW$2,0))</f>
        <v>P1</v>
      </c>
      <c r="N488" s="135" t="str">
        <f>INDEX('Master List'!$A$3:$AW$1063,MATCH('Print List'!$A488,Statement_No,0),MATCH('Print List'!N$2,'Master List'!$A$2:$AW$2,0))</f>
        <v>No documentation provided</v>
      </c>
      <c r="O488" s="135" t="str">
        <f>INDEX('Master List'!$A$3:$AW$1063,MATCH('Print List'!$A488,Statement_No,0),MATCH('Print List'!O$2,'Master List'!$A$2:$AW$2,0))</f>
        <v>North Delta Water Agency</v>
      </c>
      <c r="P488" s="135" t="str">
        <f>INDEX('Master List'!$A$3:$AW$1063,MATCH('Print List'!$A488,Statement_No,0),MATCH('Print List'!P$2,'Master List'!$A$2:$AW$2,0))</f>
        <v>R4</v>
      </c>
      <c r="Q488" s="135" t="str">
        <f>INDEX('Master List'!$A$3:$AW$1063,MATCH('Print List'!$A488,Statement_No,0),MATCH('Print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8" s="135" t="str">
        <f>INDEX('Master List'!$A$3:$AW$1063,MATCH('Print List'!$A488,Statement_No,0),MATCH('Print List'!R$2,'Master List'!$A$2:$AW$2,0))</f>
        <v>P4</v>
      </c>
      <c r="S488" s="135" t="str">
        <f>INDEX('Master List'!$A$3:$AW$1063,MATCH('Print List'!$A488,Statement_No,0),MATCH('Print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8" s="135" t="str">
        <f>INDEX('Master List'!$A$3:$AW$1063,MATCH('Print List'!$A488,Statement_No,0),MATCH('Print List'!T$2,'Master List'!$A$2:$AW$2,0))</f>
        <v>R4</v>
      </c>
      <c r="U488" s="135" t="str">
        <f>INDEX('Master List'!$A$3:$AW$1063,MATCH('Print List'!$A488,Statement_No,0),MATCH('Print List'!U$2,'Master List'!$A$2:$AW$2,0))</f>
        <v>P4</v>
      </c>
    </row>
    <row r="489" spans="1:21" s="16" customFormat="1" ht="240" x14ac:dyDescent="0.25">
      <c r="A489" s="135" t="s">
        <v>2196</v>
      </c>
      <c r="B489" s="135" t="str">
        <f>INDEX('Master List'!$A$3:$AW$1063,MATCH('Print List'!$A489,Statement_No,0),MATCH('Print List'!B$2,'Master List'!$A$2:$AW$2,0))</f>
        <v>THE NATURE CONSERVANCY</v>
      </c>
      <c r="C489" s="135" t="str">
        <f>INDEX('Master List'!$A$3:$AW$1063,MATCH('Print List'!$A489,Statement_No,0),MATCH('Print List'!C$2,'Master List'!$A$2:$AW$2,0))</f>
        <v>Y</v>
      </c>
      <c r="D489" s="135">
        <f>INDEX('Master List'!$A$3:$AW$1063,MATCH('Print List'!$A489,Statement_No,0),MATCH('Print List'!D$2,'Master List'!$A$2:$AW$2,0))</f>
        <v>1627.9866666666667</v>
      </c>
      <c r="E489" s="135">
        <f>INDEX('Master List'!$A$3:$AW$1063,MATCH('Print List'!$A489,Statement_No,0),MATCH('Print List'!E$2,'Master List'!$A$2:$AW$2,0))</f>
        <v>435.6</v>
      </c>
      <c r="F489" s="135" t="str">
        <f>INDEX('Master List'!$A$3:$AW$1063,MATCH('Print List'!$A489,Statement_No,0),MATCH('Print List'!F$2,'Master List'!$A$2:$AW$2,0))</f>
        <v>Yes</v>
      </c>
      <c r="G489" s="135" t="str">
        <f>INDEX('Master List'!$A$3:$AW$1063,MATCH('Print List'!$A489,Statement_No,0),MATCH('Print List'!G$2,'Master List'!$A$2:$AW$2,0))</f>
        <v>Mokelumne River</v>
      </c>
      <c r="H489" s="135" t="str">
        <f>INDEX('Master List'!$A$3:$AW$1063,MATCH('Print List'!$A489,Statement_No,0),MATCH('Print List'!H$2,'Master List'!$A$2:$AW$2,0))</f>
        <v>San Joaquin</v>
      </c>
      <c r="I489" s="135" t="str">
        <f>INDEX('Master List'!$A$3:$AW$1063,MATCH('Print List'!$A489,Statement_No,0),MATCH('Print List'!I$2,'Master List'!$A$2:$AW$2,0))</f>
        <v>R3</v>
      </c>
      <c r="J489" s="135" t="str">
        <f>INDEX('Master List'!$A$3:$AW$1063,MATCH('Print List'!$A489,Statement_No,0),MATCH('Print List'!J$2,'Master List'!$A$2:$AW$2,0))</f>
        <v>although there are areas with missing patents, they appear to be riparian to the river (adjacent)</v>
      </c>
      <c r="K489" s="135" t="str">
        <f>INDEX('Master List'!$A$3:$AW$1063,MATCH('Print List'!$A489,Statement_No,0),MATCH('Print List'!K$2,'Master List'!$A$2:$AW$2,0))</f>
        <v>Yes</v>
      </c>
      <c r="L489" s="135" t="str">
        <f>INDEX('Master List'!$A$3:$AW$1063,MATCH('Print List'!$A489,Statement_No,0),MATCH('Print List'!L$2,'Master List'!$A$2:$AW$2,0))</f>
        <v>N/A</v>
      </c>
      <c r="M489" s="135" t="str">
        <f>INDEX('Master List'!$A$3:$AW$1063,MATCH('Print List'!$A489,Statement_No,0),MATCH('Print List'!M$2,'Master List'!$A$2:$AW$2,0))</f>
        <v>P1</v>
      </c>
      <c r="N489" s="135" t="str">
        <f>INDEX('Master List'!$A$3:$AW$1063,MATCH('Print List'!$A489,Statement_No,0),MATCH('Print List'!N$2,'Master List'!$A$2:$AW$2,0))</f>
        <v>No documentation provided</v>
      </c>
      <c r="O489" s="135" t="str">
        <f>INDEX('Master List'!$A$3:$AW$1063,MATCH('Print List'!$A489,Statement_No,0),MATCH('Print List'!O$2,'Master List'!$A$2:$AW$2,0))</f>
        <v>North Delta Water Agency</v>
      </c>
      <c r="P489" s="135" t="str">
        <f>INDEX('Master List'!$A$3:$AW$1063,MATCH('Print List'!$A489,Statement_No,0),MATCH('Print List'!P$2,'Master List'!$A$2:$AW$2,0))</f>
        <v>R4</v>
      </c>
      <c r="Q489" s="135" t="str">
        <f>INDEX('Master List'!$A$3:$AW$1063,MATCH('Print List'!$A489,Statement_No,0),MATCH('Print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89" s="135" t="str">
        <f>INDEX('Master List'!$A$3:$AW$1063,MATCH('Print List'!$A489,Statement_No,0),MATCH('Print List'!R$2,'Master List'!$A$2:$AW$2,0))</f>
        <v>P4</v>
      </c>
      <c r="S489" s="135" t="str">
        <f>INDEX('Master List'!$A$3:$AW$1063,MATCH('Print List'!$A489,Statement_No,0),MATCH('Print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89" s="135" t="str">
        <f>INDEX('Master List'!$A$3:$AW$1063,MATCH('Print List'!$A489,Statement_No,0),MATCH('Print List'!T$2,'Master List'!$A$2:$AW$2,0))</f>
        <v>R4</v>
      </c>
      <c r="U489" s="135" t="str">
        <f>INDEX('Master List'!$A$3:$AW$1063,MATCH('Print List'!$A489,Statement_No,0),MATCH('Print List'!U$2,'Master List'!$A$2:$AW$2,0))</f>
        <v>P4</v>
      </c>
    </row>
    <row r="490" spans="1:21" s="16" customFormat="1" ht="240" x14ac:dyDescent="0.25">
      <c r="A490" s="135" t="s">
        <v>2197</v>
      </c>
      <c r="B490" s="135" t="str">
        <f>INDEX('Master List'!$A$3:$AW$1063,MATCH('Print List'!$A490,Statement_No,0),MATCH('Print List'!B$2,'Master List'!$A$2:$AW$2,0))</f>
        <v>THE NATURE CONSERVANCY</v>
      </c>
      <c r="C490" s="135" t="str">
        <f>INDEX('Master List'!$A$3:$AW$1063,MATCH('Print List'!$A490,Statement_No,0),MATCH('Print List'!C$2,'Master List'!$A$2:$AW$2,0))</f>
        <v>Y</v>
      </c>
      <c r="D490" s="135">
        <f>INDEX('Master List'!$A$3:$AW$1063,MATCH('Print List'!$A490,Statement_No,0),MATCH('Print List'!D$2,'Master List'!$A$2:$AW$2,0))</f>
        <v>540.54333333333329</v>
      </c>
      <c r="E490" s="135">
        <f>INDEX('Master List'!$A$3:$AW$1063,MATCH('Print List'!$A490,Statement_No,0),MATCH('Print List'!E$2,'Master List'!$A$2:$AW$2,0))</f>
        <v>633.6</v>
      </c>
      <c r="F490" s="135" t="str">
        <f>INDEX('Master List'!$A$3:$AW$1063,MATCH('Print List'!$A490,Statement_No,0),MATCH('Print List'!F$2,'Master List'!$A$2:$AW$2,0))</f>
        <v>Yes</v>
      </c>
      <c r="G490" s="135" t="str">
        <f>INDEX('Master List'!$A$3:$AW$1063,MATCH('Print List'!$A490,Statement_No,0),MATCH('Print List'!G$2,'Master List'!$A$2:$AW$2,0))</f>
        <v>Mokelumne River</v>
      </c>
      <c r="H490" s="135" t="str">
        <f>INDEX('Master List'!$A$3:$AW$1063,MATCH('Print List'!$A490,Statement_No,0),MATCH('Print List'!H$2,'Master List'!$A$2:$AW$2,0))</f>
        <v>San Joaquin</v>
      </c>
      <c r="I490" s="135" t="str">
        <f>INDEX('Master List'!$A$3:$AW$1063,MATCH('Print List'!$A490,Statement_No,0),MATCH('Print List'!I$2,'Master List'!$A$2:$AW$2,0))</f>
        <v>R3</v>
      </c>
      <c r="J490" s="135" t="str">
        <f>INDEX('Master List'!$A$3:$AW$1063,MATCH('Print List'!$A490,Statement_No,0),MATCH('Print List'!J$2,'Master List'!$A$2:$AW$2,0))</f>
        <v>although there are areas with missing patents, they appear to be riparian to the river (adjacent)</v>
      </c>
      <c r="K490" s="135" t="str">
        <f>INDEX('Master List'!$A$3:$AW$1063,MATCH('Print List'!$A490,Statement_No,0),MATCH('Print List'!K$2,'Master List'!$A$2:$AW$2,0))</f>
        <v>Yes</v>
      </c>
      <c r="L490" s="135" t="str">
        <f>INDEX('Master List'!$A$3:$AW$1063,MATCH('Print List'!$A490,Statement_No,0),MATCH('Print List'!L$2,'Master List'!$A$2:$AW$2,0))</f>
        <v>N/A</v>
      </c>
      <c r="M490" s="135" t="str">
        <f>INDEX('Master List'!$A$3:$AW$1063,MATCH('Print List'!$A490,Statement_No,0),MATCH('Print List'!M$2,'Master List'!$A$2:$AW$2,0))</f>
        <v>P1</v>
      </c>
      <c r="N490" s="135" t="str">
        <f>INDEX('Master List'!$A$3:$AW$1063,MATCH('Print List'!$A490,Statement_No,0),MATCH('Print List'!N$2,'Master List'!$A$2:$AW$2,0))</f>
        <v>No documentation provided</v>
      </c>
      <c r="O490" s="135" t="str">
        <f>INDEX('Master List'!$A$3:$AW$1063,MATCH('Print List'!$A490,Statement_No,0),MATCH('Print List'!O$2,'Master List'!$A$2:$AW$2,0))</f>
        <v>North Delta Water Agency</v>
      </c>
      <c r="P490" s="135" t="str">
        <f>INDEX('Master List'!$A$3:$AW$1063,MATCH('Print List'!$A490,Statement_No,0),MATCH('Print List'!P$2,'Master List'!$A$2:$AW$2,0))</f>
        <v>R4</v>
      </c>
      <c r="Q490" s="135" t="str">
        <f>INDEX('Master List'!$A$3:$AW$1063,MATCH('Print List'!$A490,Statement_No,0),MATCH('Print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0" s="135" t="str">
        <f>INDEX('Master List'!$A$3:$AW$1063,MATCH('Print List'!$A490,Statement_No,0),MATCH('Print List'!R$2,'Master List'!$A$2:$AW$2,0))</f>
        <v>P4</v>
      </c>
      <c r="S490" s="135" t="str">
        <f>INDEX('Master List'!$A$3:$AW$1063,MATCH('Print List'!$A490,Statement_No,0),MATCH('Print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0" s="135" t="str">
        <f>INDEX('Master List'!$A$3:$AW$1063,MATCH('Print List'!$A490,Statement_No,0),MATCH('Print List'!T$2,'Master List'!$A$2:$AW$2,0))</f>
        <v>R4</v>
      </c>
      <c r="U490" s="135" t="str">
        <f>INDEX('Master List'!$A$3:$AW$1063,MATCH('Print List'!$A490,Statement_No,0),MATCH('Print List'!U$2,'Master List'!$A$2:$AW$2,0))</f>
        <v>P4</v>
      </c>
    </row>
    <row r="491" spans="1:21" s="16" customFormat="1" ht="240" x14ac:dyDescent="0.25">
      <c r="A491" s="135" t="s">
        <v>2198</v>
      </c>
      <c r="B491" s="135" t="str">
        <f>INDEX('Master List'!$A$3:$AW$1063,MATCH('Print List'!$A491,Statement_No,0),MATCH('Print List'!B$2,'Master List'!$A$2:$AW$2,0))</f>
        <v>THE NATURE CONSERVANCY</v>
      </c>
      <c r="C491" s="135" t="str">
        <f>INDEX('Master List'!$A$3:$AW$1063,MATCH('Print List'!$A491,Statement_No,0),MATCH('Print List'!C$2,'Master List'!$A$2:$AW$2,0))</f>
        <v>Y</v>
      </c>
      <c r="D491" s="135">
        <f>INDEX('Master List'!$A$3:$AW$1063,MATCH('Print List'!$A491,Statement_No,0),MATCH('Print List'!D$2,'Master List'!$A$2:$AW$2,0))</f>
        <v>596.41</v>
      </c>
      <c r="E491" s="135">
        <f>INDEX('Master List'!$A$3:$AW$1063,MATCH('Print List'!$A491,Statement_No,0),MATCH('Print List'!E$2,'Master List'!$A$2:$AW$2,0))</f>
        <v>613.79999999999995</v>
      </c>
      <c r="F491" s="135" t="str">
        <f>INDEX('Master List'!$A$3:$AW$1063,MATCH('Print List'!$A491,Statement_No,0),MATCH('Print List'!F$2,'Master List'!$A$2:$AW$2,0))</f>
        <v>Yes</v>
      </c>
      <c r="G491" s="135" t="str">
        <f>INDEX('Master List'!$A$3:$AW$1063,MATCH('Print List'!$A491,Statement_No,0),MATCH('Print List'!G$2,'Master List'!$A$2:$AW$2,0))</f>
        <v>Mokelumne River</v>
      </c>
      <c r="H491" s="135" t="str">
        <f>INDEX('Master List'!$A$3:$AW$1063,MATCH('Print List'!$A491,Statement_No,0),MATCH('Print List'!H$2,'Master List'!$A$2:$AW$2,0))</f>
        <v>San Joaquin</v>
      </c>
      <c r="I491" s="135" t="str">
        <f>INDEX('Master List'!$A$3:$AW$1063,MATCH('Print List'!$A491,Statement_No,0),MATCH('Print List'!I$2,'Master List'!$A$2:$AW$2,0))</f>
        <v>R3</v>
      </c>
      <c r="J491" s="135" t="str">
        <f>INDEX('Master List'!$A$3:$AW$1063,MATCH('Print List'!$A491,Statement_No,0),MATCH('Print List'!J$2,'Master List'!$A$2:$AW$2,0))</f>
        <v>although there are areas with missing patents, they appear to be riparian to the river (adjacent)</v>
      </c>
      <c r="K491" s="135" t="str">
        <f>INDEX('Master List'!$A$3:$AW$1063,MATCH('Print List'!$A491,Statement_No,0),MATCH('Print List'!K$2,'Master List'!$A$2:$AW$2,0))</f>
        <v>Yes</v>
      </c>
      <c r="L491" s="135" t="str">
        <f>INDEX('Master List'!$A$3:$AW$1063,MATCH('Print List'!$A491,Statement_No,0),MATCH('Print List'!L$2,'Master List'!$A$2:$AW$2,0))</f>
        <v>N/A</v>
      </c>
      <c r="M491" s="135" t="str">
        <f>INDEX('Master List'!$A$3:$AW$1063,MATCH('Print List'!$A491,Statement_No,0),MATCH('Print List'!M$2,'Master List'!$A$2:$AW$2,0))</f>
        <v>P1</v>
      </c>
      <c r="N491" s="135" t="str">
        <f>INDEX('Master List'!$A$3:$AW$1063,MATCH('Print List'!$A491,Statement_No,0),MATCH('Print List'!N$2,'Master List'!$A$2:$AW$2,0))</f>
        <v>No documentation provided</v>
      </c>
      <c r="O491" s="135" t="str">
        <f>INDEX('Master List'!$A$3:$AW$1063,MATCH('Print List'!$A491,Statement_No,0),MATCH('Print List'!O$2,'Master List'!$A$2:$AW$2,0))</f>
        <v>North Delta Water Agency</v>
      </c>
      <c r="P491" s="135" t="str">
        <f>INDEX('Master List'!$A$3:$AW$1063,MATCH('Print List'!$A491,Statement_No,0),MATCH('Print List'!P$2,'Master List'!$A$2:$AW$2,0))</f>
        <v>R4</v>
      </c>
      <c r="Q491" s="135" t="str">
        <f>INDEX('Master List'!$A$3:$AW$1063,MATCH('Print List'!$A491,Statement_No,0),MATCH('Print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1" s="135" t="str">
        <f>INDEX('Master List'!$A$3:$AW$1063,MATCH('Print List'!$A491,Statement_No,0),MATCH('Print List'!R$2,'Master List'!$A$2:$AW$2,0))</f>
        <v>P4</v>
      </c>
      <c r="S491" s="135" t="str">
        <f>INDEX('Master List'!$A$3:$AW$1063,MATCH('Print List'!$A491,Statement_No,0),MATCH('Print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1" s="135" t="str">
        <f>INDEX('Master List'!$A$3:$AW$1063,MATCH('Print List'!$A491,Statement_No,0),MATCH('Print List'!T$2,'Master List'!$A$2:$AW$2,0))</f>
        <v>R4</v>
      </c>
      <c r="U491" s="135" t="str">
        <f>INDEX('Master List'!$A$3:$AW$1063,MATCH('Print List'!$A491,Statement_No,0),MATCH('Print List'!U$2,'Master List'!$A$2:$AW$2,0))</f>
        <v>P4</v>
      </c>
    </row>
    <row r="492" spans="1:21" s="16" customFormat="1" ht="240" x14ac:dyDescent="0.25">
      <c r="A492" s="135" t="s">
        <v>2199</v>
      </c>
      <c r="B492" s="135" t="str">
        <f>INDEX('Master List'!$A$3:$AW$1063,MATCH('Print List'!$A492,Statement_No,0),MATCH('Print List'!B$2,'Master List'!$A$2:$AW$2,0))</f>
        <v>THE NATURE CONSERVANCY</v>
      </c>
      <c r="C492" s="135" t="str">
        <f>INDEX('Master List'!$A$3:$AW$1063,MATCH('Print List'!$A492,Statement_No,0),MATCH('Print List'!C$2,'Master List'!$A$2:$AW$2,0))</f>
        <v>Y</v>
      </c>
      <c r="D492" s="135">
        <f>INDEX('Master List'!$A$3:$AW$1063,MATCH('Print List'!$A492,Statement_No,0),MATCH('Print List'!D$2,'Master List'!$A$2:$AW$2,0))</f>
        <v>324.35666666666668</v>
      </c>
      <c r="E492" s="135">
        <f>INDEX('Master List'!$A$3:$AW$1063,MATCH('Print List'!$A492,Statement_No,0),MATCH('Print List'!E$2,'Master List'!$A$2:$AW$2,0))</f>
        <v>811.8</v>
      </c>
      <c r="F492" s="135" t="str">
        <f>INDEX('Master List'!$A$3:$AW$1063,MATCH('Print List'!$A492,Statement_No,0),MATCH('Print List'!F$2,'Master List'!$A$2:$AW$2,0))</f>
        <v>Yes</v>
      </c>
      <c r="G492" s="135" t="str">
        <f>INDEX('Master List'!$A$3:$AW$1063,MATCH('Print List'!$A492,Statement_No,0),MATCH('Print List'!G$2,'Master List'!$A$2:$AW$2,0))</f>
        <v>Mokelumne River</v>
      </c>
      <c r="H492" s="135" t="str">
        <f>INDEX('Master List'!$A$3:$AW$1063,MATCH('Print List'!$A492,Statement_No,0),MATCH('Print List'!H$2,'Master List'!$A$2:$AW$2,0))</f>
        <v>San Joaquin</v>
      </c>
      <c r="I492" s="135" t="str">
        <f>INDEX('Master List'!$A$3:$AW$1063,MATCH('Print List'!$A492,Statement_No,0),MATCH('Print List'!I$2,'Master List'!$A$2:$AW$2,0))</f>
        <v>R3</v>
      </c>
      <c r="J492" s="135" t="str">
        <f>INDEX('Master List'!$A$3:$AW$1063,MATCH('Print List'!$A492,Statement_No,0),MATCH('Print List'!J$2,'Master List'!$A$2:$AW$2,0))</f>
        <v>although there are areas with missing patents, they appear to be riparian to the river (adjacent)</v>
      </c>
      <c r="K492" s="135" t="str">
        <f>INDEX('Master List'!$A$3:$AW$1063,MATCH('Print List'!$A492,Statement_No,0),MATCH('Print List'!K$2,'Master List'!$A$2:$AW$2,0))</f>
        <v>Yes</v>
      </c>
      <c r="L492" s="135" t="str">
        <f>INDEX('Master List'!$A$3:$AW$1063,MATCH('Print List'!$A492,Statement_No,0),MATCH('Print List'!L$2,'Master List'!$A$2:$AW$2,0))</f>
        <v>N/A</v>
      </c>
      <c r="M492" s="135" t="str">
        <f>INDEX('Master List'!$A$3:$AW$1063,MATCH('Print List'!$A492,Statement_No,0),MATCH('Print List'!M$2,'Master List'!$A$2:$AW$2,0))</f>
        <v>P1</v>
      </c>
      <c r="N492" s="135" t="str">
        <f>INDEX('Master List'!$A$3:$AW$1063,MATCH('Print List'!$A492,Statement_No,0),MATCH('Print List'!N$2,'Master List'!$A$2:$AW$2,0))</f>
        <v>No documentation provided</v>
      </c>
      <c r="O492" s="135" t="str">
        <f>INDEX('Master List'!$A$3:$AW$1063,MATCH('Print List'!$A492,Statement_No,0),MATCH('Print List'!O$2,'Master List'!$A$2:$AW$2,0))</f>
        <v>North Delta Water Agency</v>
      </c>
      <c r="P492" s="135" t="str">
        <f>INDEX('Master List'!$A$3:$AW$1063,MATCH('Print List'!$A492,Statement_No,0),MATCH('Print List'!P$2,'Master List'!$A$2:$AW$2,0))</f>
        <v>R4</v>
      </c>
      <c r="Q492" s="135" t="str">
        <f>INDEX('Master List'!$A$3:$AW$1063,MATCH('Print List'!$A492,Statement_No,0),MATCH('Print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2" s="135" t="str">
        <f>INDEX('Master List'!$A$3:$AW$1063,MATCH('Print List'!$A492,Statement_No,0),MATCH('Print List'!R$2,'Master List'!$A$2:$AW$2,0))</f>
        <v>P4</v>
      </c>
      <c r="S492" s="135" t="str">
        <f>INDEX('Master List'!$A$3:$AW$1063,MATCH('Print List'!$A492,Statement_No,0),MATCH('Print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2" s="135" t="str">
        <f>INDEX('Master List'!$A$3:$AW$1063,MATCH('Print List'!$A492,Statement_No,0),MATCH('Print List'!T$2,'Master List'!$A$2:$AW$2,0))</f>
        <v>R4</v>
      </c>
      <c r="U492" s="135" t="str">
        <f>INDEX('Master List'!$A$3:$AW$1063,MATCH('Print List'!$A492,Statement_No,0),MATCH('Print List'!U$2,'Master List'!$A$2:$AW$2,0))</f>
        <v>P4</v>
      </c>
    </row>
    <row r="493" spans="1:21" s="16" customFormat="1" ht="240" x14ac:dyDescent="0.25">
      <c r="A493" s="135" t="s">
        <v>2200</v>
      </c>
      <c r="B493" s="135" t="str">
        <f>INDEX('Master List'!$A$3:$AW$1063,MATCH('Print List'!$A493,Statement_No,0),MATCH('Print List'!B$2,'Master List'!$A$2:$AW$2,0))</f>
        <v>THE NATURE CONSERVANCY</v>
      </c>
      <c r="C493" s="135" t="str">
        <f>INDEX('Master List'!$A$3:$AW$1063,MATCH('Print List'!$A493,Statement_No,0),MATCH('Print List'!C$2,'Master List'!$A$2:$AW$2,0))</f>
        <v>Y</v>
      </c>
      <c r="D493" s="135">
        <f>INDEX('Master List'!$A$3:$AW$1063,MATCH('Print List'!$A493,Statement_No,0),MATCH('Print List'!D$2,'Master List'!$A$2:$AW$2,0))</f>
        <v>503.46666666666664</v>
      </c>
      <c r="E493" s="135">
        <f>INDEX('Master List'!$A$3:$AW$1063,MATCH('Print List'!$A493,Statement_No,0),MATCH('Print List'!E$2,'Master List'!$A$2:$AW$2,0))</f>
        <v>118.8</v>
      </c>
      <c r="F493" s="135" t="str">
        <f>INDEX('Master List'!$A$3:$AW$1063,MATCH('Print List'!$A493,Statement_No,0),MATCH('Print List'!F$2,'Master List'!$A$2:$AW$2,0))</f>
        <v>Yes</v>
      </c>
      <c r="G493" s="135" t="str">
        <f>INDEX('Master List'!$A$3:$AW$1063,MATCH('Print List'!$A493,Statement_No,0),MATCH('Print List'!G$2,'Master List'!$A$2:$AW$2,0))</f>
        <v>Mokelumne River</v>
      </c>
      <c r="H493" s="135" t="str">
        <f>INDEX('Master List'!$A$3:$AW$1063,MATCH('Print List'!$A493,Statement_No,0),MATCH('Print List'!H$2,'Master List'!$A$2:$AW$2,0))</f>
        <v>San Joaquin</v>
      </c>
      <c r="I493" s="135" t="str">
        <f>INDEX('Master List'!$A$3:$AW$1063,MATCH('Print List'!$A493,Statement_No,0),MATCH('Print List'!I$2,'Master List'!$A$2:$AW$2,0))</f>
        <v>R3</v>
      </c>
      <c r="J493" s="135" t="str">
        <f>INDEX('Master List'!$A$3:$AW$1063,MATCH('Print List'!$A493,Statement_No,0),MATCH('Print List'!J$2,'Master List'!$A$2:$AW$2,0))</f>
        <v>although there are areas with missing patents, they appear to be riparian to the river (adjacent)</v>
      </c>
      <c r="K493" s="135" t="str">
        <f>INDEX('Master List'!$A$3:$AW$1063,MATCH('Print List'!$A493,Statement_No,0),MATCH('Print List'!K$2,'Master List'!$A$2:$AW$2,0))</f>
        <v>Yes</v>
      </c>
      <c r="L493" s="135" t="str">
        <f>INDEX('Master List'!$A$3:$AW$1063,MATCH('Print List'!$A493,Statement_No,0),MATCH('Print List'!L$2,'Master List'!$A$2:$AW$2,0))</f>
        <v>N/A</v>
      </c>
      <c r="M493" s="135" t="str">
        <f>INDEX('Master List'!$A$3:$AW$1063,MATCH('Print List'!$A493,Statement_No,0),MATCH('Print List'!M$2,'Master List'!$A$2:$AW$2,0))</f>
        <v>P1</v>
      </c>
      <c r="N493" s="135" t="str">
        <f>INDEX('Master List'!$A$3:$AW$1063,MATCH('Print List'!$A493,Statement_No,0),MATCH('Print List'!N$2,'Master List'!$A$2:$AW$2,0))</f>
        <v>No documentation provided</v>
      </c>
      <c r="O493" s="135" t="str">
        <f>INDEX('Master List'!$A$3:$AW$1063,MATCH('Print List'!$A493,Statement_No,0),MATCH('Print List'!O$2,'Master List'!$A$2:$AW$2,0))</f>
        <v>North Delta Water Agency</v>
      </c>
      <c r="P493" s="135" t="str">
        <f>INDEX('Master List'!$A$3:$AW$1063,MATCH('Print List'!$A493,Statement_No,0),MATCH('Print List'!P$2,'Master List'!$A$2:$AW$2,0))</f>
        <v>R4</v>
      </c>
      <c r="Q493" s="135" t="str">
        <f>INDEX('Master List'!$A$3:$AW$1063,MATCH('Print List'!$A493,Statement_No,0),MATCH('Print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3" s="135" t="str">
        <f>INDEX('Master List'!$A$3:$AW$1063,MATCH('Print List'!$A493,Statement_No,0),MATCH('Print List'!R$2,'Master List'!$A$2:$AW$2,0))</f>
        <v>P4</v>
      </c>
      <c r="S493" s="135" t="str">
        <f>INDEX('Master List'!$A$3:$AW$1063,MATCH('Print List'!$A493,Statement_No,0),MATCH('Print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3" s="135" t="str">
        <f>INDEX('Master List'!$A$3:$AW$1063,MATCH('Print List'!$A493,Statement_No,0),MATCH('Print List'!T$2,'Master List'!$A$2:$AW$2,0))</f>
        <v>R4</v>
      </c>
      <c r="U493" s="135" t="str">
        <f>INDEX('Master List'!$A$3:$AW$1063,MATCH('Print List'!$A493,Statement_No,0),MATCH('Print List'!U$2,'Master List'!$A$2:$AW$2,0))</f>
        <v>P4</v>
      </c>
    </row>
    <row r="494" spans="1:21" s="16" customFormat="1" ht="240" x14ac:dyDescent="0.25">
      <c r="A494" s="135" t="s">
        <v>2201</v>
      </c>
      <c r="B494" s="135" t="str">
        <f>INDEX('Master List'!$A$3:$AW$1063,MATCH('Print List'!$A494,Statement_No,0),MATCH('Print List'!B$2,'Master List'!$A$2:$AW$2,0))</f>
        <v>THE NATURE CONSERVANCY</v>
      </c>
      <c r="C494" s="135" t="str">
        <f>INDEX('Master List'!$A$3:$AW$1063,MATCH('Print List'!$A494,Statement_No,0),MATCH('Print List'!C$2,'Master List'!$A$2:$AW$2,0))</f>
        <v>Y</v>
      </c>
      <c r="D494" s="135">
        <f>INDEX('Master List'!$A$3:$AW$1063,MATCH('Print List'!$A494,Statement_No,0),MATCH('Print List'!D$2,'Master List'!$A$2:$AW$2,0))</f>
        <v>723.67</v>
      </c>
      <c r="E494" s="135">
        <f>INDEX('Master List'!$A$3:$AW$1063,MATCH('Print List'!$A494,Statement_No,0),MATCH('Print List'!E$2,'Master List'!$A$2:$AW$2,0))</f>
        <v>910.8</v>
      </c>
      <c r="F494" s="135" t="str">
        <f>INDEX('Master List'!$A$3:$AW$1063,MATCH('Print List'!$A494,Statement_No,0),MATCH('Print List'!F$2,'Master List'!$A$2:$AW$2,0))</f>
        <v>Yes</v>
      </c>
      <c r="G494" s="135" t="str">
        <f>INDEX('Master List'!$A$3:$AW$1063,MATCH('Print List'!$A494,Statement_No,0),MATCH('Print List'!G$2,'Master List'!$A$2:$AW$2,0))</f>
        <v>Mokelumne River</v>
      </c>
      <c r="H494" s="135" t="str">
        <f>INDEX('Master List'!$A$3:$AW$1063,MATCH('Print List'!$A494,Statement_No,0),MATCH('Print List'!H$2,'Master List'!$A$2:$AW$2,0))</f>
        <v>San Joaquin</v>
      </c>
      <c r="I494" s="135" t="str">
        <f>INDEX('Master List'!$A$3:$AW$1063,MATCH('Print List'!$A494,Statement_No,0),MATCH('Print List'!I$2,'Master List'!$A$2:$AW$2,0))</f>
        <v>R3</v>
      </c>
      <c r="J494" s="135" t="str">
        <f>INDEX('Master List'!$A$3:$AW$1063,MATCH('Print List'!$A494,Statement_No,0),MATCH('Print List'!J$2,'Master List'!$A$2:$AW$2,0))</f>
        <v>although there are areas with missing patents, they appear to be riparian to the river (adjacent)</v>
      </c>
      <c r="K494" s="135" t="str">
        <f>INDEX('Master List'!$A$3:$AW$1063,MATCH('Print List'!$A494,Statement_No,0),MATCH('Print List'!K$2,'Master List'!$A$2:$AW$2,0))</f>
        <v>Yes</v>
      </c>
      <c r="L494" s="135" t="str">
        <f>INDEX('Master List'!$A$3:$AW$1063,MATCH('Print List'!$A494,Statement_No,0),MATCH('Print List'!L$2,'Master List'!$A$2:$AW$2,0))</f>
        <v>N/A</v>
      </c>
      <c r="M494" s="135" t="str">
        <f>INDEX('Master List'!$A$3:$AW$1063,MATCH('Print List'!$A494,Statement_No,0),MATCH('Print List'!M$2,'Master List'!$A$2:$AW$2,0))</f>
        <v>P1</v>
      </c>
      <c r="N494" s="135" t="str">
        <f>INDEX('Master List'!$A$3:$AW$1063,MATCH('Print List'!$A494,Statement_No,0),MATCH('Print List'!N$2,'Master List'!$A$2:$AW$2,0))</f>
        <v>No documentation provided</v>
      </c>
      <c r="O494" s="135" t="str">
        <f>INDEX('Master List'!$A$3:$AW$1063,MATCH('Print List'!$A494,Statement_No,0),MATCH('Print List'!O$2,'Master List'!$A$2:$AW$2,0))</f>
        <v>North Delta Water Agency</v>
      </c>
      <c r="P494" s="135" t="str">
        <f>INDEX('Master List'!$A$3:$AW$1063,MATCH('Print List'!$A494,Statement_No,0),MATCH('Print List'!P$2,'Master List'!$A$2:$AW$2,0))</f>
        <v>R4</v>
      </c>
      <c r="Q494" s="135" t="str">
        <f>INDEX('Master List'!$A$3:$AW$1063,MATCH('Print List'!$A494,Statement_No,0),MATCH('Print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4" s="135" t="str">
        <f>INDEX('Master List'!$A$3:$AW$1063,MATCH('Print List'!$A494,Statement_No,0),MATCH('Print List'!R$2,'Master List'!$A$2:$AW$2,0))</f>
        <v>P4</v>
      </c>
      <c r="S494" s="135" t="str">
        <f>INDEX('Master List'!$A$3:$AW$1063,MATCH('Print List'!$A494,Statement_No,0),MATCH('Print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4" s="135" t="str">
        <f>INDEX('Master List'!$A$3:$AW$1063,MATCH('Print List'!$A494,Statement_No,0),MATCH('Print List'!T$2,'Master List'!$A$2:$AW$2,0))</f>
        <v>R4</v>
      </c>
      <c r="U494" s="135" t="str">
        <f>INDEX('Master List'!$A$3:$AW$1063,MATCH('Print List'!$A494,Statement_No,0),MATCH('Print List'!U$2,'Master List'!$A$2:$AW$2,0))</f>
        <v>P4</v>
      </c>
    </row>
    <row r="495" spans="1:21" s="16" customFormat="1" ht="240" x14ac:dyDescent="0.25">
      <c r="A495" s="135" t="s">
        <v>2202</v>
      </c>
      <c r="B495" s="135" t="str">
        <f>INDEX('Master List'!$A$3:$AW$1063,MATCH('Print List'!$A495,Statement_No,0),MATCH('Print List'!B$2,'Master List'!$A$2:$AW$2,0))</f>
        <v>THE NATURE CONSERVANCY</v>
      </c>
      <c r="C495" s="135" t="str">
        <f>INDEX('Master List'!$A$3:$AW$1063,MATCH('Print List'!$A495,Statement_No,0),MATCH('Print List'!C$2,'Master List'!$A$2:$AW$2,0))</f>
        <v>Y</v>
      </c>
      <c r="D495" s="135">
        <f>INDEX('Master List'!$A$3:$AW$1063,MATCH('Print List'!$A495,Statement_No,0),MATCH('Print List'!D$2,'Master List'!$A$2:$AW$2,0))</f>
        <v>422.10999999999996</v>
      </c>
      <c r="E495" s="135">
        <f>INDEX('Master List'!$A$3:$AW$1063,MATCH('Print List'!$A495,Statement_No,0),MATCH('Print List'!E$2,'Master List'!$A$2:$AW$2,0))</f>
        <v>831.6</v>
      </c>
      <c r="F495" s="135" t="str">
        <f>INDEX('Master List'!$A$3:$AW$1063,MATCH('Print List'!$A495,Statement_No,0),MATCH('Print List'!F$2,'Master List'!$A$2:$AW$2,0))</f>
        <v>Yes</v>
      </c>
      <c r="G495" s="135" t="str">
        <f>INDEX('Master List'!$A$3:$AW$1063,MATCH('Print List'!$A495,Statement_No,0),MATCH('Print List'!G$2,'Master List'!$A$2:$AW$2,0))</f>
        <v>Mokelumne River</v>
      </c>
      <c r="H495" s="135" t="str">
        <f>INDEX('Master List'!$A$3:$AW$1063,MATCH('Print List'!$A495,Statement_No,0),MATCH('Print List'!H$2,'Master List'!$A$2:$AW$2,0))</f>
        <v>San Joaquin</v>
      </c>
      <c r="I495" s="135" t="str">
        <f>INDEX('Master List'!$A$3:$AW$1063,MATCH('Print List'!$A495,Statement_No,0),MATCH('Print List'!I$2,'Master List'!$A$2:$AW$2,0))</f>
        <v>R3</v>
      </c>
      <c r="J495" s="135" t="str">
        <f>INDEX('Master List'!$A$3:$AW$1063,MATCH('Print List'!$A495,Statement_No,0),MATCH('Print List'!J$2,'Master List'!$A$2:$AW$2,0))</f>
        <v>although there are areas with missing patents, they appear to be riparian to the river (adjacent)</v>
      </c>
      <c r="K495" s="135" t="str">
        <f>INDEX('Master List'!$A$3:$AW$1063,MATCH('Print List'!$A495,Statement_No,0),MATCH('Print List'!K$2,'Master List'!$A$2:$AW$2,0))</f>
        <v>Yes</v>
      </c>
      <c r="L495" s="135" t="str">
        <f>INDEX('Master List'!$A$3:$AW$1063,MATCH('Print List'!$A495,Statement_No,0),MATCH('Print List'!L$2,'Master List'!$A$2:$AW$2,0))</f>
        <v>N/A</v>
      </c>
      <c r="M495" s="135" t="str">
        <f>INDEX('Master List'!$A$3:$AW$1063,MATCH('Print List'!$A495,Statement_No,0),MATCH('Print List'!M$2,'Master List'!$A$2:$AW$2,0))</f>
        <v>P1</v>
      </c>
      <c r="N495" s="135" t="str">
        <f>INDEX('Master List'!$A$3:$AW$1063,MATCH('Print List'!$A495,Statement_No,0),MATCH('Print List'!N$2,'Master List'!$A$2:$AW$2,0))</f>
        <v>No documentation provided</v>
      </c>
      <c r="O495" s="135" t="str">
        <f>INDEX('Master List'!$A$3:$AW$1063,MATCH('Print List'!$A495,Statement_No,0),MATCH('Print List'!O$2,'Master List'!$A$2:$AW$2,0))</f>
        <v>North Delta Water Agency</v>
      </c>
      <c r="P495" s="135" t="str">
        <f>INDEX('Master List'!$A$3:$AW$1063,MATCH('Print List'!$A495,Statement_No,0),MATCH('Print List'!P$2,'Master List'!$A$2:$AW$2,0))</f>
        <v>R4</v>
      </c>
      <c r="Q495" s="135" t="str">
        <f>INDEX('Master List'!$A$3:$AW$1063,MATCH('Print List'!$A495,Statement_No,0),MATCH('Print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5" s="135" t="str">
        <f>INDEX('Master List'!$A$3:$AW$1063,MATCH('Print List'!$A495,Statement_No,0),MATCH('Print List'!R$2,'Master List'!$A$2:$AW$2,0))</f>
        <v>P4</v>
      </c>
      <c r="S495" s="135" t="str">
        <f>INDEX('Master List'!$A$3:$AW$1063,MATCH('Print List'!$A495,Statement_No,0),MATCH('Print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5" s="135" t="str">
        <f>INDEX('Master List'!$A$3:$AW$1063,MATCH('Print List'!$A495,Statement_No,0),MATCH('Print List'!T$2,'Master List'!$A$2:$AW$2,0))</f>
        <v>R4</v>
      </c>
      <c r="U495" s="135" t="str">
        <f>INDEX('Master List'!$A$3:$AW$1063,MATCH('Print List'!$A495,Statement_No,0),MATCH('Print List'!U$2,'Master List'!$A$2:$AW$2,0))</f>
        <v>P4</v>
      </c>
    </row>
    <row r="496" spans="1:21" s="16" customFormat="1" ht="240" x14ac:dyDescent="0.25">
      <c r="A496" s="135" t="s">
        <v>2203</v>
      </c>
      <c r="B496" s="135" t="str">
        <f>INDEX('Master List'!$A$3:$AW$1063,MATCH('Print List'!$A496,Statement_No,0),MATCH('Print List'!B$2,'Master List'!$A$2:$AW$2,0))</f>
        <v>THE NATURE CONSERVANCY</v>
      </c>
      <c r="C496" s="135" t="str">
        <f>INDEX('Master List'!$A$3:$AW$1063,MATCH('Print List'!$A496,Statement_No,0),MATCH('Print List'!C$2,'Master List'!$A$2:$AW$2,0))</f>
        <v>Y</v>
      </c>
      <c r="D496" s="135">
        <f>INDEX('Master List'!$A$3:$AW$1063,MATCH('Print List'!$A496,Statement_No,0),MATCH('Print List'!D$2,'Master List'!$A$2:$AW$2,0))</f>
        <v>681.93666666666672</v>
      </c>
      <c r="E496" s="135">
        <f>INDEX('Master List'!$A$3:$AW$1063,MATCH('Print List'!$A496,Statement_No,0),MATCH('Print List'!E$2,'Master List'!$A$2:$AW$2,0))</f>
        <v>138.6</v>
      </c>
      <c r="F496" s="135" t="str">
        <f>INDEX('Master List'!$A$3:$AW$1063,MATCH('Print List'!$A496,Statement_No,0),MATCH('Print List'!F$2,'Master List'!$A$2:$AW$2,0))</f>
        <v>Yes</v>
      </c>
      <c r="G496" s="135" t="str">
        <f>INDEX('Master List'!$A$3:$AW$1063,MATCH('Print List'!$A496,Statement_No,0),MATCH('Print List'!G$2,'Master List'!$A$2:$AW$2,0))</f>
        <v>Mokelumne River</v>
      </c>
      <c r="H496" s="135" t="str">
        <f>INDEX('Master List'!$A$3:$AW$1063,MATCH('Print List'!$A496,Statement_No,0),MATCH('Print List'!H$2,'Master List'!$A$2:$AW$2,0))</f>
        <v>San Joaquin</v>
      </c>
      <c r="I496" s="135" t="str">
        <f>INDEX('Master List'!$A$3:$AW$1063,MATCH('Print List'!$A496,Statement_No,0),MATCH('Print List'!I$2,'Master List'!$A$2:$AW$2,0))</f>
        <v>R3</v>
      </c>
      <c r="J496" s="135" t="str">
        <f>INDEX('Master List'!$A$3:$AW$1063,MATCH('Print List'!$A496,Statement_No,0),MATCH('Print List'!J$2,'Master List'!$A$2:$AW$2,0))</f>
        <v>although there are areas with missing patents, they appear to be riparian to the river (adjacent)</v>
      </c>
      <c r="K496" s="135" t="str">
        <f>INDEX('Master List'!$A$3:$AW$1063,MATCH('Print List'!$A496,Statement_No,0),MATCH('Print List'!K$2,'Master List'!$A$2:$AW$2,0))</f>
        <v>Yes</v>
      </c>
      <c r="L496" s="135" t="str">
        <f>INDEX('Master List'!$A$3:$AW$1063,MATCH('Print List'!$A496,Statement_No,0),MATCH('Print List'!L$2,'Master List'!$A$2:$AW$2,0))</f>
        <v>N/A</v>
      </c>
      <c r="M496" s="135" t="str">
        <f>INDEX('Master List'!$A$3:$AW$1063,MATCH('Print List'!$A496,Statement_No,0),MATCH('Print List'!M$2,'Master List'!$A$2:$AW$2,0))</f>
        <v>P1</v>
      </c>
      <c r="N496" s="135" t="str">
        <f>INDEX('Master List'!$A$3:$AW$1063,MATCH('Print List'!$A496,Statement_No,0),MATCH('Print List'!N$2,'Master List'!$A$2:$AW$2,0))</f>
        <v>No documentation provided</v>
      </c>
      <c r="O496" s="135" t="str">
        <f>INDEX('Master List'!$A$3:$AW$1063,MATCH('Print List'!$A496,Statement_No,0),MATCH('Print List'!O$2,'Master List'!$A$2:$AW$2,0))</f>
        <v>North Delta Water Agency</v>
      </c>
      <c r="P496" s="135" t="str">
        <f>INDEX('Master List'!$A$3:$AW$1063,MATCH('Print List'!$A496,Statement_No,0),MATCH('Print List'!P$2,'Master List'!$A$2:$AW$2,0))</f>
        <v>R4</v>
      </c>
      <c r="Q496" s="135" t="str">
        <f>INDEX('Master List'!$A$3:$AW$1063,MATCH('Print List'!$A496,Statement_No,0),MATCH('Print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6" s="135" t="str">
        <f>INDEX('Master List'!$A$3:$AW$1063,MATCH('Print List'!$A496,Statement_No,0),MATCH('Print List'!R$2,'Master List'!$A$2:$AW$2,0))</f>
        <v>P4</v>
      </c>
      <c r="S496" s="135" t="str">
        <f>INDEX('Master List'!$A$3:$AW$1063,MATCH('Print List'!$A496,Statement_No,0),MATCH('Print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6" s="135" t="str">
        <f>INDEX('Master List'!$A$3:$AW$1063,MATCH('Print List'!$A496,Statement_No,0),MATCH('Print List'!T$2,'Master List'!$A$2:$AW$2,0))</f>
        <v>R4</v>
      </c>
      <c r="U496" s="135" t="str">
        <f>INDEX('Master List'!$A$3:$AW$1063,MATCH('Print List'!$A496,Statement_No,0),MATCH('Print List'!U$2,'Master List'!$A$2:$AW$2,0))</f>
        <v>P4</v>
      </c>
    </row>
    <row r="497" spans="1:21" s="16" customFormat="1" ht="240" x14ac:dyDescent="0.25">
      <c r="A497" s="135" t="s">
        <v>2204</v>
      </c>
      <c r="B497" s="135" t="str">
        <f>INDEX('Master List'!$A$3:$AW$1063,MATCH('Print List'!$A497,Statement_No,0),MATCH('Print List'!B$2,'Master List'!$A$2:$AW$2,0))</f>
        <v>THE NATURE CONSERVANCY</v>
      </c>
      <c r="C497" s="135" t="str">
        <f>INDEX('Master List'!$A$3:$AW$1063,MATCH('Print List'!$A497,Statement_No,0),MATCH('Print List'!C$2,'Master List'!$A$2:$AW$2,0))</f>
        <v>Y</v>
      </c>
      <c r="D497" s="135">
        <f>INDEX('Master List'!$A$3:$AW$1063,MATCH('Print List'!$A497,Statement_No,0),MATCH('Print List'!D$2,'Master List'!$A$2:$AW$2,0))</f>
        <v>630.14333333333332</v>
      </c>
      <c r="E497" s="135">
        <f>INDEX('Master List'!$A$3:$AW$1063,MATCH('Print List'!$A497,Statement_No,0),MATCH('Print List'!E$2,'Master List'!$A$2:$AW$2,0))</f>
        <v>732.6</v>
      </c>
      <c r="F497" s="135" t="str">
        <f>INDEX('Master List'!$A$3:$AW$1063,MATCH('Print List'!$A497,Statement_No,0),MATCH('Print List'!F$2,'Master List'!$A$2:$AW$2,0))</f>
        <v>Yes</v>
      </c>
      <c r="G497" s="135" t="str">
        <f>INDEX('Master List'!$A$3:$AW$1063,MATCH('Print List'!$A497,Statement_No,0),MATCH('Print List'!G$2,'Master List'!$A$2:$AW$2,0))</f>
        <v>Mokelumne River</v>
      </c>
      <c r="H497" s="135" t="str">
        <f>INDEX('Master List'!$A$3:$AW$1063,MATCH('Print List'!$A497,Statement_No,0),MATCH('Print List'!H$2,'Master List'!$A$2:$AW$2,0))</f>
        <v>San Joaquin</v>
      </c>
      <c r="I497" s="135" t="str">
        <f>INDEX('Master List'!$A$3:$AW$1063,MATCH('Print List'!$A497,Statement_No,0),MATCH('Print List'!I$2,'Master List'!$A$2:$AW$2,0))</f>
        <v>R3</v>
      </c>
      <c r="J497" s="135" t="str">
        <f>INDEX('Master List'!$A$3:$AW$1063,MATCH('Print List'!$A497,Statement_No,0),MATCH('Print List'!J$2,'Master List'!$A$2:$AW$2,0))</f>
        <v>although there are areas with missing patents, they appear to be riparian to the river (adjacent)</v>
      </c>
      <c r="K497" s="135" t="str">
        <f>INDEX('Master List'!$A$3:$AW$1063,MATCH('Print List'!$A497,Statement_No,0),MATCH('Print List'!K$2,'Master List'!$A$2:$AW$2,0))</f>
        <v>Yes</v>
      </c>
      <c r="L497" s="135" t="str">
        <f>INDEX('Master List'!$A$3:$AW$1063,MATCH('Print List'!$A497,Statement_No,0),MATCH('Print List'!L$2,'Master List'!$A$2:$AW$2,0))</f>
        <v>N/A</v>
      </c>
      <c r="M497" s="135" t="str">
        <f>INDEX('Master List'!$A$3:$AW$1063,MATCH('Print List'!$A497,Statement_No,0),MATCH('Print List'!M$2,'Master List'!$A$2:$AW$2,0))</f>
        <v>P1</v>
      </c>
      <c r="N497" s="135" t="str">
        <f>INDEX('Master List'!$A$3:$AW$1063,MATCH('Print List'!$A497,Statement_No,0),MATCH('Print List'!N$2,'Master List'!$A$2:$AW$2,0))</f>
        <v>No documentation provided</v>
      </c>
      <c r="O497" s="135" t="str">
        <f>INDEX('Master List'!$A$3:$AW$1063,MATCH('Print List'!$A497,Statement_No,0),MATCH('Print List'!O$2,'Master List'!$A$2:$AW$2,0))</f>
        <v>North Delta Water Agency</v>
      </c>
      <c r="P497" s="135" t="str">
        <f>INDEX('Master List'!$A$3:$AW$1063,MATCH('Print List'!$A497,Statement_No,0),MATCH('Print List'!P$2,'Master List'!$A$2:$AW$2,0))</f>
        <v>R4</v>
      </c>
      <c r="Q497" s="135" t="str">
        <f>INDEX('Master List'!$A$3:$AW$1063,MATCH('Print List'!$A497,Statement_No,0),MATCH('Print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7" s="135" t="str">
        <f>INDEX('Master List'!$A$3:$AW$1063,MATCH('Print List'!$A497,Statement_No,0),MATCH('Print List'!R$2,'Master List'!$A$2:$AW$2,0))</f>
        <v>P4</v>
      </c>
      <c r="S497" s="135" t="str">
        <f>INDEX('Master List'!$A$3:$AW$1063,MATCH('Print List'!$A497,Statement_No,0),MATCH('Print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7" s="135" t="str">
        <f>INDEX('Master List'!$A$3:$AW$1063,MATCH('Print List'!$A497,Statement_No,0),MATCH('Print List'!T$2,'Master List'!$A$2:$AW$2,0))</f>
        <v>R4</v>
      </c>
      <c r="U497" s="135" t="str">
        <f>INDEX('Master List'!$A$3:$AW$1063,MATCH('Print List'!$A497,Statement_No,0),MATCH('Print List'!U$2,'Master List'!$A$2:$AW$2,0))</f>
        <v>P4</v>
      </c>
    </row>
    <row r="498" spans="1:21" s="16" customFormat="1" ht="240" x14ac:dyDescent="0.25">
      <c r="A498" s="135" t="s">
        <v>2205</v>
      </c>
      <c r="B498" s="135" t="str">
        <f>INDEX('Master List'!$A$3:$AW$1063,MATCH('Print List'!$A498,Statement_No,0),MATCH('Print List'!B$2,'Master List'!$A$2:$AW$2,0))</f>
        <v>THE NATURE CONSERVANCY</v>
      </c>
      <c r="C498" s="135" t="str">
        <f>INDEX('Master List'!$A$3:$AW$1063,MATCH('Print List'!$A498,Statement_No,0),MATCH('Print List'!C$2,'Master List'!$A$2:$AW$2,0))</f>
        <v>Y</v>
      </c>
      <c r="D498" s="135">
        <f>INDEX('Master List'!$A$3:$AW$1063,MATCH('Print List'!$A498,Statement_No,0),MATCH('Print List'!D$2,'Master List'!$A$2:$AW$2,0))</f>
        <v>439.52666666666664</v>
      </c>
      <c r="E498" s="135">
        <f>INDEX('Master List'!$A$3:$AW$1063,MATCH('Print List'!$A498,Statement_No,0),MATCH('Print List'!E$2,'Master List'!$A$2:$AW$2,0))</f>
        <v>970.2</v>
      </c>
      <c r="F498" s="135" t="str">
        <f>INDEX('Master List'!$A$3:$AW$1063,MATCH('Print List'!$A498,Statement_No,0),MATCH('Print List'!F$2,'Master List'!$A$2:$AW$2,0))</f>
        <v>Yes</v>
      </c>
      <c r="G498" s="135" t="str">
        <f>INDEX('Master List'!$A$3:$AW$1063,MATCH('Print List'!$A498,Statement_No,0),MATCH('Print List'!G$2,'Master List'!$A$2:$AW$2,0))</f>
        <v>Mokelumne River</v>
      </c>
      <c r="H498" s="135" t="str">
        <f>INDEX('Master List'!$A$3:$AW$1063,MATCH('Print List'!$A498,Statement_No,0),MATCH('Print List'!H$2,'Master List'!$A$2:$AW$2,0))</f>
        <v>San Joaquin</v>
      </c>
      <c r="I498" s="135" t="str">
        <f>INDEX('Master List'!$A$3:$AW$1063,MATCH('Print List'!$A498,Statement_No,0),MATCH('Print List'!I$2,'Master List'!$A$2:$AW$2,0))</f>
        <v>R3</v>
      </c>
      <c r="J498" s="135" t="str">
        <f>INDEX('Master List'!$A$3:$AW$1063,MATCH('Print List'!$A498,Statement_No,0),MATCH('Print List'!J$2,'Master List'!$A$2:$AW$2,0))</f>
        <v>although there are areas with missing patents, they appear to be riparian to the river (adjacent)</v>
      </c>
      <c r="K498" s="135" t="str">
        <f>INDEX('Master List'!$A$3:$AW$1063,MATCH('Print List'!$A498,Statement_No,0),MATCH('Print List'!K$2,'Master List'!$A$2:$AW$2,0))</f>
        <v>Yes</v>
      </c>
      <c r="L498" s="135" t="str">
        <f>INDEX('Master List'!$A$3:$AW$1063,MATCH('Print List'!$A498,Statement_No,0),MATCH('Print List'!L$2,'Master List'!$A$2:$AW$2,0))</f>
        <v>N/A</v>
      </c>
      <c r="M498" s="135" t="str">
        <f>INDEX('Master List'!$A$3:$AW$1063,MATCH('Print List'!$A498,Statement_No,0),MATCH('Print List'!M$2,'Master List'!$A$2:$AW$2,0))</f>
        <v>P1</v>
      </c>
      <c r="N498" s="135" t="str">
        <f>INDEX('Master List'!$A$3:$AW$1063,MATCH('Print List'!$A498,Statement_No,0),MATCH('Print List'!N$2,'Master List'!$A$2:$AW$2,0))</f>
        <v>No documentation provided</v>
      </c>
      <c r="O498" s="135" t="str">
        <f>INDEX('Master List'!$A$3:$AW$1063,MATCH('Print List'!$A498,Statement_No,0),MATCH('Print List'!O$2,'Master List'!$A$2:$AW$2,0))</f>
        <v>North Delta Water Agency</v>
      </c>
      <c r="P498" s="135" t="str">
        <f>INDEX('Master List'!$A$3:$AW$1063,MATCH('Print List'!$A498,Statement_No,0),MATCH('Print List'!P$2,'Master List'!$A$2:$AW$2,0))</f>
        <v>R4</v>
      </c>
      <c r="Q498" s="135" t="str">
        <f>INDEX('Master List'!$A$3:$AW$1063,MATCH('Print List'!$A498,Statement_No,0),MATCH('Print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8" s="135" t="str">
        <f>INDEX('Master List'!$A$3:$AW$1063,MATCH('Print List'!$A498,Statement_No,0),MATCH('Print List'!R$2,'Master List'!$A$2:$AW$2,0))</f>
        <v>P4</v>
      </c>
      <c r="S498" s="135" t="str">
        <f>INDEX('Master List'!$A$3:$AW$1063,MATCH('Print List'!$A498,Statement_No,0),MATCH('Print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8" s="135" t="str">
        <f>INDEX('Master List'!$A$3:$AW$1063,MATCH('Print List'!$A498,Statement_No,0),MATCH('Print List'!T$2,'Master List'!$A$2:$AW$2,0))</f>
        <v>R4</v>
      </c>
      <c r="U498" s="135" t="str">
        <f>INDEX('Master List'!$A$3:$AW$1063,MATCH('Print List'!$A498,Statement_No,0),MATCH('Print List'!U$2,'Master List'!$A$2:$AW$2,0))</f>
        <v>P4</v>
      </c>
    </row>
    <row r="499" spans="1:21" s="16" customFormat="1" ht="240" x14ac:dyDescent="0.25">
      <c r="A499" s="135" t="s">
        <v>2206</v>
      </c>
      <c r="B499" s="135" t="str">
        <f>INDEX('Master List'!$A$3:$AW$1063,MATCH('Print List'!$A499,Statement_No,0),MATCH('Print List'!B$2,'Master List'!$A$2:$AW$2,0))</f>
        <v>THE NATURE CONSERVANCY</v>
      </c>
      <c r="C499" s="135" t="str">
        <f>INDEX('Master List'!$A$3:$AW$1063,MATCH('Print List'!$A499,Statement_No,0),MATCH('Print List'!C$2,'Master List'!$A$2:$AW$2,0))</f>
        <v>Y</v>
      </c>
      <c r="D499" s="135">
        <f>INDEX('Master List'!$A$3:$AW$1063,MATCH('Print List'!$A499,Statement_No,0),MATCH('Print List'!D$2,'Master List'!$A$2:$AW$2,0))</f>
        <v>518.56666666666672</v>
      </c>
      <c r="E499" s="135">
        <f>INDEX('Master List'!$A$3:$AW$1063,MATCH('Print List'!$A499,Statement_No,0),MATCH('Print List'!E$2,'Master List'!$A$2:$AW$2,0))</f>
        <v>534.6</v>
      </c>
      <c r="F499" s="135" t="str">
        <f>INDEX('Master List'!$A$3:$AW$1063,MATCH('Print List'!$A499,Statement_No,0),MATCH('Print List'!F$2,'Master List'!$A$2:$AW$2,0))</f>
        <v>Yes</v>
      </c>
      <c r="G499" s="135" t="str">
        <f>INDEX('Master List'!$A$3:$AW$1063,MATCH('Print List'!$A499,Statement_No,0),MATCH('Print List'!G$2,'Master List'!$A$2:$AW$2,0))</f>
        <v>Mokelumne River</v>
      </c>
      <c r="H499" s="135" t="str">
        <f>INDEX('Master List'!$A$3:$AW$1063,MATCH('Print List'!$A499,Statement_No,0),MATCH('Print List'!H$2,'Master List'!$A$2:$AW$2,0))</f>
        <v>San Joaquin</v>
      </c>
      <c r="I499" s="135" t="str">
        <f>INDEX('Master List'!$A$3:$AW$1063,MATCH('Print List'!$A499,Statement_No,0),MATCH('Print List'!I$2,'Master List'!$A$2:$AW$2,0))</f>
        <v>R3</v>
      </c>
      <c r="J499" s="135" t="str">
        <f>INDEX('Master List'!$A$3:$AW$1063,MATCH('Print List'!$A499,Statement_No,0),MATCH('Print List'!J$2,'Master List'!$A$2:$AW$2,0))</f>
        <v>although there are areas with missing patents, they appear to be riparian to the river (adjacent)</v>
      </c>
      <c r="K499" s="135" t="str">
        <f>INDEX('Master List'!$A$3:$AW$1063,MATCH('Print List'!$A499,Statement_No,0),MATCH('Print List'!K$2,'Master List'!$A$2:$AW$2,0))</f>
        <v>Yes</v>
      </c>
      <c r="L499" s="135" t="str">
        <f>INDEX('Master List'!$A$3:$AW$1063,MATCH('Print List'!$A499,Statement_No,0),MATCH('Print List'!L$2,'Master List'!$A$2:$AW$2,0))</f>
        <v>N/A</v>
      </c>
      <c r="M499" s="135" t="str">
        <f>INDEX('Master List'!$A$3:$AW$1063,MATCH('Print List'!$A499,Statement_No,0),MATCH('Print List'!M$2,'Master List'!$A$2:$AW$2,0))</f>
        <v>P1</v>
      </c>
      <c r="N499" s="135" t="str">
        <f>INDEX('Master List'!$A$3:$AW$1063,MATCH('Print List'!$A499,Statement_No,0),MATCH('Print List'!N$2,'Master List'!$A$2:$AW$2,0))</f>
        <v>No documentation provided</v>
      </c>
      <c r="O499" s="135" t="str">
        <f>INDEX('Master List'!$A$3:$AW$1063,MATCH('Print List'!$A499,Statement_No,0),MATCH('Print List'!O$2,'Master List'!$A$2:$AW$2,0))</f>
        <v>North Delta Water Agency</v>
      </c>
      <c r="P499" s="135" t="str">
        <f>INDEX('Master List'!$A$3:$AW$1063,MATCH('Print List'!$A499,Statement_No,0),MATCH('Print List'!P$2,'Master List'!$A$2:$AW$2,0))</f>
        <v>R4</v>
      </c>
      <c r="Q499" s="135" t="str">
        <f>INDEX('Master List'!$A$3:$AW$1063,MATCH('Print List'!$A499,Statement_No,0),MATCH('Print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499" s="135" t="str">
        <f>INDEX('Master List'!$A$3:$AW$1063,MATCH('Print List'!$A499,Statement_No,0),MATCH('Print List'!R$2,'Master List'!$A$2:$AW$2,0))</f>
        <v>P4</v>
      </c>
      <c r="S499" s="135" t="str">
        <f>INDEX('Master List'!$A$3:$AW$1063,MATCH('Print List'!$A499,Statement_No,0),MATCH('Print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499" s="135" t="str">
        <f>INDEX('Master List'!$A$3:$AW$1063,MATCH('Print List'!$A499,Statement_No,0),MATCH('Print List'!T$2,'Master List'!$A$2:$AW$2,0))</f>
        <v>R4</v>
      </c>
      <c r="U499" s="135" t="str">
        <f>INDEX('Master List'!$A$3:$AW$1063,MATCH('Print List'!$A499,Statement_No,0),MATCH('Print List'!U$2,'Master List'!$A$2:$AW$2,0))</f>
        <v>P4</v>
      </c>
    </row>
    <row r="500" spans="1:21" s="16" customFormat="1" ht="240" x14ac:dyDescent="0.25">
      <c r="A500" s="135" t="s">
        <v>2207</v>
      </c>
      <c r="B500" s="135" t="str">
        <f>INDEX('Master List'!$A$3:$AW$1063,MATCH('Print List'!$A500,Statement_No,0),MATCH('Print List'!B$2,'Master List'!$A$2:$AW$2,0))</f>
        <v>THE NATURE CONSERVANCY</v>
      </c>
      <c r="C500" s="135" t="str">
        <f>INDEX('Master List'!$A$3:$AW$1063,MATCH('Print List'!$A500,Statement_No,0),MATCH('Print List'!C$2,'Master List'!$A$2:$AW$2,0))</f>
        <v>Y</v>
      </c>
      <c r="D500" s="135">
        <f>INDEX('Master List'!$A$3:$AW$1063,MATCH('Print List'!$A500,Statement_No,0),MATCH('Print List'!D$2,'Master List'!$A$2:$AW$2,0))</f>
        <v>435.38666666666666</v>
      </c>
      <c r="E500" s="135">
        <f>INDEX('Master List'!$A$3:$AW$1063,MATCH('Print List'!$A500,Statement_No,0),MATCH('Print List'!E$2,'Master List'!$A$2:$AW$2,0))</f>
        <v>396</v>
      </c>
      <c r="F500" s="135" t="str">
        <f>INDEX('Master List'!$A$3:$AW$1063,MATCH('Print List'!$A500,Statement_No,0),MATCH('Print List'!F$2,'Master List'!$A$2:$AW$2,0))</f>
        <v>Yes</v>
      </c>
      <c r="G500" s="135" t="str">
        <f>INDEX('Master List'!$A$3:$AW$1063,MATCH('Print List'!$A500,Statement_No,0),MATCH('Print List'!G$2,'Master List'!$A$2:$AW$2,0))</f>
        <v>Mokelumne River</v>
      </c>
      <c r="H500" s="135" t="str">
        <f>INDEX('Master List'!$A$3:$AW$1063,MATCH('Print List'!$A500,Statement_No,0),MATCH('Print List'!H$2,'Master List'!$A$2:$AW$2,0))</f>
        <v>San Joaquin</v>
      </c>
      <c r="I500" s="135" t="str">
        <f>INDEX('Master List'!$A$3:$AW$1063,MATCH('Print List'!$A500,Statement_No,0),MATCH('Print List'!I$2,'Master List'!$A$2:$AW$2,0))</f>
        <v>R3</v>
      </c>
      <c r="J500" s="135" t="str">
        <f>INDEX('Master List'!$A$3:$AW$1063,MATCH('Print List'!$A500,Statement_No,0),MATCH('Print List'!J$2,'Master List'!$A$2:$AW$2,0))</f>
        <v>although there are areas with missing patents, they appear to be riparian to the river (adjacent)</v>
      </c>
      <c r="K500" s="135" t="str">
        <f>INDEX('Master List'!$A$3:$AW$1063,MATCH('Print List'!$A500,Statement_No,0),MATCH('Print List'!K$2,'Master List'!$A$2:$AW$2,0))</f>
        <v>Yes</v>
      </c>
      <c r="L500" s="135" t="str">
        <f>INDEX('Master List'!$A$3:$AW$1063,MATCH('Print List'!$A500,Statement_No,0),MATCH('Print List'!L$2,'Master List'!$A$2:$AW$2,0))</f>
        <v>N/A</v>
      </c>
      <c r="M500" s="135" t="str">
        <f>INDEX('Master List'!$A$3:$AW$1063,MATCH('Print List'!$A500,Statement_No,0),MATCH('Print List'!M$2,'Master List'!$A$2:$AW$2,0))</f>
        <v>P1</v>
      </c>
      <c r="N500" s="135" t="str">
        <f>INDEX('Master List'!$A$3:$AW$1063,MATCH('Print List'!$A500,Statement_No,0),MATCH('Print List'!N$2,'Master List'!$A$2:$AW$2,0))</f>
        <v>No documentation provided</v>
      </c>
      <c r="O500" s="135" t="str">
        <f>INDEX('Master List'!$A$3:$AW$1063,MATCH('Print List'!$A500,Statement_No,0),MATCH('Print List'!O$2,'Master List'!$A$2:$AW$2,0))</f>
        <v>North Delta Water Agency</v>
      </c>
      <c r="P500" s="135" t="str">
        <f>INDEX('Master List'!$A$3:$AW$1063,MATCH('Print List'!$A500,Statement_No,0),MATCH('Print List'!P$2,'Master List'!$A$2:$AW$2,0))</f>
        <v>R4</v>
      </c>
      <c r="Q500" s="135" t="str">
        <f>INDEX('Master List'!$A$3:$AW$1063,MATCH('Print List'!$A500,Statement_No,0),MATCH('Print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0" s="135" t="str">
        <f>INDEX('Master List'!$A$3:$AW$1063,MATCH('Print List'!$A500,Statement_No,0),MATCH('Print List'!R$2,'Master List'!$A$2:$AW$2,0))</f>
        <v>P4</v>
      </c>
      <c r="S500" s="135" t="str">
        <f>INDEX('Master List'!$A$3:$AW$1063,MATCH('Print List'!$A500,Statement_No,0),MATCH('Print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0" s="135" t="str">
        <f>INDEX('Master List'!$A$3:$AW$1063,MATCH('Print List'!$A500,Statement_No,0),MATCH('Print List'!T$2,'Master List'!$A$2:$AW$2,0))</f>
        <v>R4</v>
      </c>
      <c r="U500" s="135" t="str">
        <f>INDEX('Master List'!$A$3:$AW$1063,MATCH('Print List'!$A500,Statement_No,0),MATCH('Print List'!U$2,'Master List'!$A$2:$AW$2,0))</f>
        <v>P4</v>
      </c>
    </row>
    <row r="501" spans="1:21" s="16" customFormat="1" ht="240" x14ac:dyDescent="0.25">
      <c r="A501" s="135" t="s">
        <v>2208</v>
      </c>
      <c r="B501" s="135" t="str">
        <f>INDEX('Master List'!$A$3:$AW$1063,MATCH('Print List'!$A501,Statement_No,0),MATCH('Print List'!B$2,'Master List'!$A$2:$AW$2,0))</f>
        <v>THE NATURE CONSERVANCY</v>
      </c>
      <c r="C501" s="135" t="str">
        <f>INDEX('Master List'!$A$3:$AW$1063,MATCH('Print List'!$A501,Statement_No,0),MATCH('Print List'!C$2,'Master List'!$A$2:$AW$2,0))</f>
        <v>Y</v>
      </c>
      <c r="D501" s="135">
        <f>INDEX('Master List'!$A$3:$AW$1063,MATCH('Print List'!$A501,Statement_No,0),MATCH('Print List'!D$2,'Master List'!$A$2:$AW$2,0))</f>
        <v>428.82</v>
      </c>
      <c r="E501" s="135">
        <f>INDEX('Master List'!$A$3:$AW$1063,MATCH('Print List'!$A501,Statement_No,0),MATCH('Print List'!E$2,'Master List'!$A$2:$AW$2,0))</f>
        <v>970.2</v>
      </c>
      <c r="F501" s="135" t="str">
        <f>INDEX('Master List'!$A$3:$AW$1063,MATCH('Print List'!$A501,Statement_No,0),MATCH('Print List'!F$2,'Master List'!$A$2:$AW$2,0))</f>
        <v>Yes</v>
      </c>
      <c r="G501" s="135" t="str">
        <f>INDEX('Master List'!$A$3:$AW$1063,MATCH('Print List'!$A501,Statement_No,0),MATCH('Print List'!G$2,'Master List'!$A$2:$AW$2,0))</f>
        <v>Mokelumne River</v>
      </c>
      <c r="H501" s="135" t="str">
        <f>INDEX('Master List'!$A$3:$AW$1063,MATCH('Print List'!$A501,Statement_No,0),MATCH('Print List'!H$2,'Master List'!$A$2:$AW$2,0))</f>
        <v>San Joaquin</v>
      </c>
      <c r="I501" s="135" t="str">
        <f>INDEX('Master List'!$A$3:$AW$1063,MATCH('Print List'!$A501,Statement_No,0),MATCH('Print List'!I$2,'Master List'!$A$2:$AW$2,0))</f>
        <v>R3</v>
      </c>
      <c r="J501" s="135" t="str">
        <f>INDEX('Master List'!$A$3:$AW$1063,MATCH('Print List'!$A501,Statement_No,0),MATCH('Print List'!J$2,'Master List'!$A$2:$AW$2,0))</f>
        <v>although there are areas with missing patents, they appear to be riparian to the river (adjacent)</v>
      </c>
      <c r="K501" s="135" t="str">
        <f>INDEX('Master List'!$A$3:$AW$1063,MATCH('Print List'!$A501,Statement_No,0),MATCH('Print List'!K$2,'Master List'!$A$2:$AW$2,0))</f>
        <v>Yes</v>
      </c>
      <c r="L501" s="135" t="str">
        <f>INDEX('Master List'!$A$3:$AW$1063,MATCH('Print List'!$A501,Statement_No,0),MATCH('Print List'!L$2,'Master List'!$A$2:$AW$2,0))</f>
        <v>N/A</v>
      </c>
      <c r="M501" s="135" t="str">
        <f>INDEX('Master List'!$A$3:$AW$1063,MATCH('Print List'!$A501,Statement_No,0),MATCH('Print List'!M$2,'Master List'!$A$2:$AW$2,0))</f>
        <v>P1</v>
      </c>
      <c r="N501" s="135" t="str">
        <f>INDEX('Master List'!$A$3:$AW$1063,MATCH('Print List'!$A501,Statement_No,0),MATCH('Print List'!N$2,'Master List'!$A$2:$AW$2,0))</f>
        <v>No documentation provided</v>
      </c>
      <c r="O501" s="135" t="str">
        <f>INDEX('Master List'!$A$3:$AW$1063,MATCH('Print List'!$A501,Statement_No,0),MATCH('Print List'!O$2,'Master List'!$A$2:$AW$2,0))</f>
        <v>North Delta Water Agency</v>
      </c>
      <c r="P501" s="135" t="str">
        <f>INDEX('Master List'!$A$3:$AW$1063,MATCH('Print List'!$A501,Statement_No,0),MATCH('Print List'!P$2,'Master List'!$A$2:$AW$2,0))</f>
        <v>R4</v>
      </c>
      <c r="Q501" s="135" t="str">
        <f>INDEX('Master List'!$A$3:$AW$1063,MATCH('Print List'!$A501,Statement_No,0),MATCH('Print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1" s="135" t="str">
        <f>INDEX('Master List'!$A$3:$AW$1063,MATCH('Print List'!$A501,Statement_No,0),MATCH('Print List'!R$2,'Master List'!$A$2:$AW$2,0))</f>
        <v>P4</v>
      </c>
      <c r="S501" s="135" t="str">
        <f>INDEX('Master List'!$A$3:$AW$1063,MATCH('Print List'!$A501,Statement_No,0),MATCH('Print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1" s="135" t="str">
        <f>INDEX('Master List'!$A$3:$AW$1063,MATCH('Print List'!$A501,Statement_No,0),MATCH('Print List'!T$2,'Master List'!$A$2:$AW$2,0))</f>
        <v>R4</v>
      </c>
      <c r="U501" s="135" t="str">
        <f>INDEX('Master List'!$A$3:$AW$1063,MATCH('Print List'!$A501,Statement_No,0),MATCH('Print List'!U$2,'Master List'!$A$2:$AW$2,0))</f>
        <v>P4</v>
      </c>
    </row>
    <row r="502" spans="1:21" s="16" customFormat="1" ht="240" x14ac:dyDescent="0.25">
      <c r="A502" s="135" t="s">
        <v>2209</v>
      </c>
      <c r="B502" s="135" t="str">
        <f>INDEX('Master List'!$A$3:$AW$1063,MATCH('Print List'!$A502,Statement_No,0),MATCH('Print List'!B$2,'Master List'!$A$2:$AW$2,0))</f>
        <v>THE NATURE CONSERVANCY</v>
      </c>
      <c r="C502" s="135" t="str">
        <f>INDEX('Master List'!$A$3:$AW$1063,MATCH('Print List'!$A502,Statement_No,0),MATCH('Print List'!C$2,'Master List'!$A$2:$AW$2,0))</f>
        <v>Y</v>
      </c>
      <c r="D502" s="135">
        <f>INDEX('Master List'!$A$3:$AW$1063,MATCH('Print List'!$A502,Statement_No,0),MATCH('Print List'!D$2,'Master List'!$A$2:$AW$2,0))</f>
        <v>401.95</v>
      </c>
      <c r="E502" s="135">
        <f>INDEX('Master List'!$A$3:$AW$1063,MATCH('Print List'!$A502,Statement_No,0),MATCH('Print List'!E$2,'Master List'!$A$2:$AW$2,0))</f>
        <v>59.4</v>
      </c>
      <c r="F502" s="135" t="str">
        <f>INDEX('Master List'!$A$3:$AW$1063,MATCH('Print List'!$A502,Statement_No,0),MATCH('Print List'!F$2,'Master List'!$A$2:$AW$2,0))</f>
        <v>Yes</v>
      </c>
      <c r="G502" s="135" t="str">
        <f>INDEX('Master List'!$A$3:$AW$1063,MATCH('Print List'!$A502,Statement_No,0),MATCH('Print List'!G$2,'Master List'!$A$2:$AW$2,0))</f>
        <v>Mokelumne River</v>
      </c>
      <c r="H502" s="135" t="str">
        <f>INDEX('Master List'!$A$3:$AW$1063,MATCH('Print List'!$A502,Statement_No,0),MATCH('Print List'!H$2,'Master List'!$A$2:$AW$2,0))</f>
        <v>San Joaquin</v>
      </c>
      <c r="I502" s="135" t="str">
        <f>INDEX('Master List'!$A$3:$AW$1063,MATCH('Print List'!$A502,Statement_No,0),MATCH('Print List'!I$2,'Master List'!$A$2:$AW$2,0))</f>
        <v>R3</v>
      </c>
      <c r="J502" s="135" t="str">
        <f>INDEX('Master List'!$A$3:$AW$1063,MATCH('Print List'!$A502,Statement_No,0),MATCH('Print List'!J$2,'Master List'!$A$2:$AW$2,0))</f>
        <v>although there are areas with missing patents, they appear to be riparian to the river (adjacent)</v>
      </c>
      <c r="K502" s="135" t="str">
        <f>INDEX('Master List'!$A$3:$AW$1063,MATCH('Print List'!$A502,Statement_No,0),MATCH('Print List'!K$2,'Master List'!$A$2:$AW$2,0))</f>
        <v>Yes</v>
      </c>
      <c r="L502" s="135" t="str">
        <f>INDEX('Master List'!$A$3:$AW$1063,MATCH('Print List'!$A502,Statement_No,0),MATCH('Print List'!L$2,'Master List'!$A$2:$AW$2,0))</f>
        <v>N/A</v>
      </c>
      <c r="M502" s="135" t="str">
        <f>INDEX('Master List'!$A$3:$AW$1063,MATCH('Print List'!$A502,Statement_No,0),MATCH('Print List'!M$2,'Master List'!$A$2:$AW$2,0))</f>
        <v>P1</v>
      </c>
      <c r="N502" s="135" t="str">
        <f>INDEX('Master List'!$A$3:$AW$1063,MATCH('Print List'!$A502,Statement_No,0),MATCH('Print List'!N$2,'Master List'!$A$2:$AW$2,0))</f>
        <v>No documentation provided</v>
      </c>
      <c r="O502" s="135" t="str">
        <f>INDEX('Master List'!$A$3:$AW$1063,MATCH('Print List'!$A502,Statement_No,0),MATCH('Print List'!O$2,'Master List'!$A$2:$AW$2,0))</f>
        <v>North Delta Water Agency</v>
      </c>
      <c r="P502" s="135" t="str">
        <f>INDEX('Master List'!$A$3:$AW$1063,MATCH('Print List'!$A502,Statement_No,0),MATCH('Print List'!P$2,'Master List'!$A$2:$AW$2,0))</f>
        <v>R4</v>
      </c>
      <c r="Q502" s="135" t="str">
        <f>INDEX('Master List'!$A$3:$AW$1063,MATCH('Print List'!$A502,Statement_No,0),MATCH('Print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2" s="135" t="str">
        <f>INDEX('Master List'!$A$3:$AW$1063,MATCH('Print List'!$A502,Statement_No,0),MATCH('Print List'!R$2,'Master List'!$A$2:$AW$2,0))</f>
        <v>P4</v>
      </c>
      <c r="S502" s="135" t="str">
        <f>INDEX('Master List'!$A$3:$AW$1063,MATCH('Print List'!$A502,Statement_No,0),MATCH('Print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2" s="135" t="str">
        <f>INDEX('Master List'!$A$3:$AW$1063,MATCH('Print List'!$A502,Statement_No,0),MATCH('Print List'!T$2,'Master List'!$A$2:$AW$2,0))</f>
        <v>R4</v>
      </c>
      <c r="U502" s="135" t="str">
        <f>INDEX('Master List'!$A$3:$AW$1063,MATCH('Print List'!$A502,Statement_No,0),MATCH('Print List'!U$2,'Master List'!$A$2:$AW$2,0))</f>
        <v>P4</v>
      </c>
    </row>
    <row r="503" spans="1:21" s="16" customFormat="1" ht="240" x14ac:dyDescent="0.25">
      <c r="A503" s="135" t="s">
        <v>2210</v>
      </c>
      <c r="B503" s="135" t="str">
        <f>INDEX('Master List'!$A$3:$AW$1063,MATCH('Print List'!$A503,Statement_No,0),MATCH('Print List'!B$2,'Master List'!$A$2:$AW$2,0))</f>
        <v>THE NATURE CONSERVANCY</v>
      </c>
      <c r="C503" s="135" t="str">
        <f>INDEX('Master List'!$A$3:$AW$1063,MATCH('Print List'!$A503,Statement_No,0),MATCH('Print List'!C$2,'Master List'!$A$2:$AW$2,0))</f>
        <v>Y</v>
      </c>
      <c r="D503" s="135">
        <f>INDEX('Master List'!$A$3:$AW$1063,MATCH('Print List'!$A503,Statement_No,0),MATCH('Print List'!D$2,'Master List'!$A$2:$AW$2,0))</f>
        <v>611.20333333333338</v>
      </c>
      <c r="E503" s="135">
        <f>INDEX('Master List'!$A$3:$AW$1063,MATCH('Print List'!$A503,Statement_No,0),MATCH('Print List'!E$2,'Master List'!$A$2:$AW$2,0))</f>
        <v>693</v>
      </c>
      <c r="F503" s="135" t="str">
        <f>INDEX('Master List'!$A$3:$AW$1063,MATCH('Print List'!$A503,Statement_No,0),MATCH('Print List'!F$2,'Master List'!$A$2:$AW$2,0))</f>
        <v>Yes</v>
      </c>
      <c r="G503" s="135" t="str">
        <f>INDEX('Master List'!$A$3:$AW$1063,MATCH('Print List'!$A503,Statement_No,0),MATCH('Print List'!G$2,'Master List'!$A$2:$AW$2,0))</f>
        <v>Mokelumne River</v>
      </c>
      <c r="H503" s="135" t="str">
        <f>INDEX('Master List'!$A$3:$AW$1063,MATCH('Print List'!$A503,Statement_No,0),MATCH('Print List'!H$2,'Master List'!$A$2:$AW$2,0))</f>
        <v>San Joaquin</v>
      </c>
      <c r="I503" s="135" t="str">
        <f>INDEX('Master List'!$A$3:$AW$1063,MATCH('Print List'!$A503,Statement_No,0),MATCH('Print List'!I$2,'Master List'!$A$2:$AW$2,0))</f>
        <v>R3</v>
      </c>
      <c r="J503" s="135" t="str">
        <f>INDEX('Master List'!$A$3:$AW$1063,MATCH('Print List'!$A503,Statement_No,0),MATCH('Print List'!J$2,'Master List'!$A$2:$AW$2,0))</f>
        <v>although there are areas with missing patents, they appear to be riparian to the river (adjacent)</v>
      </c>
      <c r="K503" s="135" t="str">
        <f>INDEX('Master List'!$A$3:$AW$1063,MATCH('Print List'!$A503,Statement_No,0),MATCH('Print List'!K$2,'Master List'!$A$2:$AW$2,0))</f>
        <v>Yes</v>
      </c>
      <c r="L503" s="135" t="str">
        <f>INDEX('Master List'!$A$3:$AW$1063,MATCH('Print List'!$A503,Statement_No,0),MATCH('Print List'!L$2,'Master List'!$A$2:$AW$2,0))</f>
        <v>N/A</v>
      </c>
      <c r="M503" s="135" t="str">
        <f>INDEX('Master List'!$A$3:$AW$1063,MATCH('Print List'!$A503,Statement_No,0),MATCH('Print List'!M$2,'Master List'!$A$2:$AW$2,0))</f>
        <v>P1</v>
      </c>
      <c r="N503" s="135" t="str">
        <f>INDEX('Master List'!$A$3:$AW$1063,MATCH('Print List'!$A503,Statement_No,0),MATCH('Print List'!N$2,'Master List'!$A$2:$AW$2,0))</f>
        <v>No documentation provided</v>
      </c>
      <c r="O503" s="135" t="str">
        <f>INDEX('Master List'!$A$3:$AW$1063,MATCH('Print List'!$A503,Statement_No,0),MATCH('Print List'!O$2,'Master List'!$A$2:$AW$2,0))</f>
        <v>North Delta Water Agency</v>
      </c>
      <c r="P503" s="135" t="str">
        <f>INDEX('Master List'!$A$3:$AW$1063,MATCH('Print List'!$A503,Statement_No,0),MATCH('Print List'!P$2,'Master List'!$A$2:$AW$2,0))</f>
        <v>R4</v>
      </c>
      <c r="Q503" s="135" t="str">
        <f>INDEX('Master List'!$A$3:$AW$1063,MATCH('Print List'!$A503,Statement_No,0),MATCH('Print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3" s="135" t="str">
        <f>INDEX('Master List'!$A$3:$AW$1063,MATCH('Print List'!$A503,Statement_No,0),MATCH('Print List'!R$2,'Master List'!$A$2:$AW$2,0))</f>
        <v>P4</v>
      </c>
      <c r="S503" s="135" t="str">
        <f>INDEX('Master List'!$A$3:$AW$1063,MATCH('Print List'!$A503,Statement_No,0),MATCH('Print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3" s="135" t="str">
        <f>INDEX('Master List'!$A$3:$AW$1063,MATCH('Print List'!$A503,Statement_No,0),MATCH('Print List'!T$2,'Master List'!$A$2:$AW$2,0))</f>
        <v>R4</v>
      </c>
      <c r="U503" s="135" t="str">
        <f>INDEX('Master List'!$A$3:$AW$1063,MATCH('Print List'!$A503,Statement_No,0),MATCH('Print List'!U$2,'Master List'!$A$2:$AW$2,0))</f>
        <v>P4</v>
      </c>
    </row>
    <row r="504" spans="1:21" s="16" customFormat="1" ht="240" x14ac:dyDescent="0.25">
      <c r="A504" s="135" t="s">
        <v>2211</v>
      </c>
      <c r="B504" s="135" t="str">
        <f>INDEX('Master List'!$A$3:$AW$1063,MATCH('Print List'!$A504,Statement_No,0),MATCH('Print List'!B$2,'Master List'!$A$2:$AW$2,0))</f>
        <v>THE NATURE CONSERVANCY</v>
      </c>
      <c r="C504" s="135" t="str">
        <f>INDEX('Master List'!$A$3:$AW$1063,MATCH('Print List'!$A504,Statement_No,0),MATCH('Print List'!C$2,'Master List'!$A$2:$AW$2,0))</f>
        <v>Y</v>
      </c>
      <c r="D504" s="135">
        <f>INDEX('Master List'!$A$3:$AW$1063,MATCH('Print List'!$A504,Statement_No,0),MATCH('Print List'!D$2,'Master List'!$A$2:$AW$2,0))</f>
        <v>548.45666666666659</v>
      </c>
      <c r="E504" s="135">
        <f>INDEX('Master List'!$A$3:$AW$1063,MATCH('Print List'!$A504,Statement_No,0),MATCH('Print List'!E$2,'Master List'!$A$2:$AW$2,0))</f>
        <v>613.79999999999995</v>
      </c>
      <c r="F504" s="135" t="str">
        <f>INDEX('Master List'!$A$3:$AW$1063,MATCH('Print List'!$A504,Statement_No,0),MATCH('Print List'!F$2,'Master List'!$A$2:$AW$2,0))</f>
        <v>Yes</v>
      </c>
      <c r="G504" s="135" t="str">
        <f>INDEX('Master List'!$A$3:$AW$1063,MATCH('Print List'!$A504,Statement_No,0),MATCH('Print List'!G$2,'Master List'!$A$2:$AW$2,0))</f>
        <v>Mokelumne River</v>
      </c>
      <c r="H504" s="135" t="str">
        <f>INDEX('Master List'!$A$3:$AW$1063,MATCH('Print List'!$A504,Statement_No,0),MATCH('Print List'!H$2,'Master List'!$A$2:$AW$2,0))</f>
        <v>San Joaquin</v>
      </c>
      <c r="I504" s="135" t="str">
        <f>INDEX('Master List'!$A$3:$AW$1063,MATCH('Print List'!$A504,Statement_No,0),MATCH('Print List'!I$2,'Master List'!$A$2:$AW$2,0))</f>
        <v>R3</v>
      </c>
      <c r="J504" s="135" t="str">
        <f>INDEX('Master List'!$A$3:$AW$1063,MATCH('Print List'!$A504,Statement_No,0),MATCH('Print List'!J$2,'Master List'!$A$2:$AW$2,0))</f>
        <v>although there are areas with missing patents, they appear to be riparian to the river (adjacent)</v>
      </c>
      <c r="K504" s="135" t="str">
        <f>INDEX('Master List'!$A$3:$AW$1063,MATCH('Print List'!$A504,Statement_No,0),MATCH('Print List'!K$2,'Master List'!$A$2:$AW$2,0))</f>
        <v>Yes</v>
      </c>
      <c r="L504" s="135" t="str">
        <f>INDEX('Master List'!$A$3:$AW$1063,MATCH('Print List'!$A504,Statement_No,0),MATCH('Print List'!L$2,'Master List'!$A$2:$AW$2,0))</f>
        <v>N/A</v>
      </c>
      <c r="M504" s="135" t="str">
        <f>INDEX('Master List'!$A$3:$AW$1063,MATCH('Print List'!$A504,Statement_No,0),MATCH('Print List'!M$2,'Master List'!$A$2:$AW$2,0))</f>
        <v>P1</v>
      </c>
      <c r="N504" s="135" t="str">
        <f>INDEX('Master List'!$A$3:$AW$1063,MATCH('Print List'!$A504,Statement_No,0),MATCH('Print List'!N$2,'Master List'!$A$2:$AW$2,0))</f>
        <v>No documentation provided</v>
      </c>
      <c r="O504" s="135" t="str">
        <f>INDEX('Master List'!$A$3:$AW$1063,MATCH('Print List'!$A504,Statement_No,0),MATCH('Print List'!O$2,'Master List'!$A$2:$AW$2,0))</f>
        <v>North Delta Water Agency</v>
      </c>
      <c r="P504" s="135" t="str">
        <f>INDEX('Master List'!$A$3:$AW$1063,MATCH('Print List'!$A504,Statement_No,0),MATCH('Print List'!P$2,'Master List'!$A$2:$AW$2,0))</f>
        <v>R4</v>
      </c>
      <c r="Q504" s="135" t="str">
        <f>INDEX('Master List'!$A$3:$AW$1063,MATCH('Print List'!$A504,Statement_No,0),MATCH('Print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4" s="135" t="str">
        <f>INDEX('Master List'!$A$3:$AW$1063,MATCH('Print List'!$A504,Statement_No,0),MATCH('Print List'!R$2,'Master List'!$A$2:$AW$2,0))</f>
        <v>P4</v>
      </c>
      <c r="S504" s="135" t="str">
        <f>INDEX('Master List'!$A$3:$AW$1063,MATCH('Print List'!$A504,Statement_No,0),MATCH('Print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4" s="135" t="str">
        <f>INDEX('Master List'!$A$3:$AW$1063,MATCH('Print List'!$A504,Statement_No,0),MATCH('Print List'!T$2,'Master List'!$A$2:$AW$2,0))</f>
        <v>R4</v>
      </c>
      <c r="U504" s="135" t="str">
        <f>INDEX('Master List'!$A$3:$AW$1063,MATCH('Print List'!$A504,Statement_No,0),MATCH('Print List'!U$2,'Master List'!$A$2:$AW$2,0))</f>
        <v>P4</v>
      </c>
    </row>
    <row r="505" spans="1:21" s="16" customFormat="1" ht="240" x14ac:dyDescent="0.25">
      <c r="A505" s="135" t="s">
        <v>2212</v>
      </c>
      <c r="B505" s="135" t="str">
        <f>INDEX('Master List'!$A$3:$AW$1063,MATCH('Print List'!$A505,Statement_No,0),MATCH('Print List'!B$2,'Master List'!$A$2:$AW$2,0))</f>
        <v>THE NATURE CONSERVANCY</v>
      </c>
      <c r="C505" s="135" t="str">
        <f>INDEX('Master List'!$A$3:$AW$1063,MATCH('Print List'!$A505,Statement_No,0),MATCH('Print List'!C$2,'Master List'!$A$2:$AW$2,0))</f>
        <v>Y</v>
      </c>
      <c r="D505" s="135">
        <f>INDEX('Master List'!$A$3:$AW$1063,MATCH('Print List'!$A505,Statement_No,0),MATCH('Print List'!D$2,'Master List'!$A$2:$AW$2,0))</f>
        <v>567.10333333333335</v>
      </c>
      <c r="E505" s="135">
        <f>INDEX('Master List'!$A$3:$AW$1063,MATCH('Print List'!$A505,Statement_No,0),MATCH('Print List'!E$2,'Master List'!$A$2:$AW$2,0))</f>
        <v>574.20000000000005</v>
      </c>
      <c r="F505" s="135" t="str">
        <f>INDEX('Master List'!$A$3:$AW$1063,MATCH('Print List'!$A505,Statement_No,0),MATCH('Print List'!F$2,'Master List'!$A$2:$AW$2,0))</f>
        <v>Yes</v>
      </c>
      <c r="G505" s="135" t="str">
        <f>INDEX('Master List'!$A$3:$AW$1063,MATCH('Print List'!$A505,Statement_No,0),MATCH('Print List'!G$2,'Master List'!$A$2:$AW$2,0))</f>
        <v>Mokelumne River</v>
      </c>
      <c r="H505" s="135" t="str">
        <f>INDEX('Master List'!$A$3:$AW$1063,MATCH('Print List'!$A505,Statement_No,0),MATCH('Print List'!H$2,'Master List'!$A$2:$AW$2,0))</f>
        <v>San Joaquin</v>
      </c>
      <c r="I505" s="135" t="str">
        <f>INDEX('Master List'!$A$3:$AW$1063,MATCH('Print List'!$A505,Statement_No,0),MATCH('Print List'!I$2,'Master List'!$A$2:$AW$2,0))</f>
        <v>R3</v>
      </c>
      <c r="J505" s="135" t="str">
        <f>INDEX('Master List'!$A$3:$AW$1063,MATCH('Print List'!$A505,Statement_No,0),MATCH('Print List'!J$2,'Master List'!$A$2:$AW$2,0))</f>
        <v>although there are areas with missing patents, they appear to be riparian to the river (adjacent)</v>
      </c>
      <c r="K505" s="135" t="str">
        <f>INDEX('Master List'!$A$3:$AW$1063,MATCH('Print List'!$A505,Statement_No,0),MATCH('Print List'!K$2,'Master List'!$A$2:$AW$2,0))</f>
        <v>Yes</v>
      </c>
      <c r="L505" s="135" t="str">
        <f>INDEX('Master List'!$A$3:$AW$1063,MATCH('Print List'!$A505,Statement_No,0),MATCH('Print List'!L$2,'Master List'!$A$2:$AW$2,0))</f>
        <v>N/A</v>
      </c>
      <c r="M505" s="135" t="str">
        <f>INDEX('Master List'!$A$3:$AW$1063,MATCH('Print List'!$A505,Statement_No,0),MATCH('Print List'!M$2,'Master List'!$A$2:$AW$2,0))</f>
        <v>P1</v>
      </c>
      <c r="N505" s="135" t="str">
        <f>INDEX('Master List'!$A$3:$AW$1063,MATCH('Print List'!$A505,Statement_No,0),MATCH('Print List'!N$2,'Master List'!$A$2:$AW$2,0))</f>
        <v>No documentation provided</v>
      </c>
      <c r="O505" s="135" t="str">
        <f>INDEX('Master List'!$A$3:$AW$1063,MATCH('Print List'!$A505,Statement_No,0),MATCH('Print List'!O$2,'Master List'!$A$2:$AW$2,0))</f>
        <v>North Delta Water Agency</v>
      </c>
      <c r="P505" s="135" t="str">
        <f>INDEX('Master List'!$A$3:$AW$1063,MATCH('Print List'!$A505,Statement_No,0),MATCH('Print List'!P$2,'Master List'!$A$2:$AW$2,0))</f>
        <v>R4</v>
      </c>
      <c r="Q505" s="135" t="str">
        <f>INDEX('Master List'!$A$3:$AW$1063,MATCH('Print List'!$A505,Statement_No,0),MATCH('Print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5" s="135" t="str">
        <f>INDEX('Master List'!$A$3:$AW$1063,MATCH('Print List'!$A505,Statement_No,0),MATCH('Print List'!R$2,'Master List'!$A$2:$AW$2,0))</f>
        <v>P4</v>
      </c>
      <c r="S505" s="135" t="str">
        <f>INDEX('Master List'!$A$3:$AW$1063,MATCH('Print List'!$A505,Statement_No,0),MATCH('Print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5" s="135" t="str">
        <f>INDEX('Master List'!$A$3:$AW$1063,MATCH('Print List'!$A505,Statement_No,0),MATCH('Print List'!T$2,'Master List'!$A$2:$AW$2,0))</f>
        <v>R4</v>
      </c>
      <c r="U505" s="135" t="str">
        <f>INDEX('Master List'!$A$3:$AW$1063,MATCH('Print List'!$A505,Statement_No,0),MATCH('Print List'!U$2,'Master List'!$A$2:$AW$2,0))</f>
        <v>P4</v>
      </c>
    </row>
    <row r="506" spans="1:21" s="16" customFormat="1" ht="240" x14ac:dyDescent="0.25">
      <c r="A506" s="135" t="s">
        <v>2213</v>
      </c>
      <c r="B506" s="135" t="str">
        <f>INDEX('Master List'!$A$3:$AW$1063,MATCH('Print List'!$A506,Statement_No,0),MATCH('Print List'!B$2,'Master List'!$A$2:$AW$2,0))</f>
        <v>DELTA ORCHARDS, LP</v>
      </c>
      <c r="C506" s="135" t="str">
        <f>INDEX('Master List'!$A$3:$AW$1063,MATCH('Print List'!$A506,Statement_No,0),MATCH('Print List'!C$2,'Master List'!$A$2:$AW$2,0))</f>
        <v>Y</v>
      </c>
      <c r="D506" s="135">
        <f>INDEX('Master List'!$A$3:$AW$1063,MATCH('Print List'!$A506,Statement_No,0),MATCH('Print List'!D$2,'Master List'!$A$2:$AW$2,0))</f>
        <v>1190.8533333333332</v>
      </c>
      <c r="E506" s="135">
        <f>INDEX('Master List'!$A$3:$AW$1063,MATCH('Print List'!$A506,Statement_No,0),MATCH('Print List'!E$2,'Master List'!$A$2:$AW$2,0))</f>
        <v>791.47900000000004</v>
      </c>
      <c r="F506" s="135" t="str">
        <f>INDEX('Master List'!$A$3:$AW$1063,MATCH('Print List'!$A506,Statement_No,0),MATCH('Print List'!F$2,'Master List'!$A$2:$AW$2,0))</f>
        <v>Yes</v>
      </c>
      <c r="G506" s="135" t="str">
        <f>INDEX('Master List'!$A$3:$AW$1063,MATCH('Print List'!$A506,Statement_No,0),MATCH('Print List'!G$2,'Master List'!$A$2:$AW$2,0))</f>
        <v>Sutter Slough</v>
      </c>
      <c r="H506" s="135" t="str">
        <f>INDEX('Master List'!$A$3:$AW$1063,MATCH('Print List'!$A506,Statement_No,0),MATCH('Print List'!H$2,'Master List'!$A$2:$AW$2,0))</f>
        <v>Sacramento</v>
      </c>
      <c r="I506" s="135" t="str">
        <f>INDEX('Master List'!$A$3:$AW$1063,MATCH('Print List'!$A506,Statement_No,0),MATCH('Print List'!I$2,'Master List'!$A$2:$AW$2,0))</f>
        <v>R1</v>
      </c>
      <c r="J506" s="135" t="str">
        <f>INDEX('Master List'!$A$3:$AW$1063,MATCH('Print List'!$A506,Statement_No,0),MATCH('Print List'!J$2,'Master List'!$A$2:$AW$2,0))</f>
        <v>Eastern part of the POU is on Non-Riparian Patents.</v>
      </c>
      <c r="K506" s="135" t="str">
        <f>INDEX('Master List'!$A$3:$AW$1063,MATCH('Print List'!$A506,Statement_No,0),MATCH('Print List'!K$2,'Master List'!$A$2:$AW$2,0))</f>
        <v>Yes</v>
      </c>
      <c r="L506" s="135" t="str">
        <f>INDEX('Master List'!$A$3:$AW$1063,MATCH('Print List'!$A506,Statement_No,0),MATCH('Print List'!L$2,'Master List'!$A$2:$AW$2,0))</f>
        <v>N/A</v>
      </c>
      <c r="M506" s="135" t="str">
        <f>INDEX('Master List'!$A$3:$AW$1063,MATCH('Print List'!$A506,Statement_No,0),MATCH('Print List'!M$2,'Master List'!$A$2:$AW$2,0))</f>
        <v>P1</v>
      </c>
      <c r="N506" s="135" t="str">
        <f>INDEX('Master List'!$A$3:$AW$1063,MATCH('Print List'!$A506,Statement_No,0),MATCH('Print List'!N$2,'Master List'!$A$2:$AW$2,0))</f>
        <v>No documentation given</v>
      </c>
      <c r="O506" s="135" t="str">
        <f>INDEX('Master List'!$A$3:$AW$1063,MATCH('Print List'!$A506,Statement_No,0),MATCH('Print List'!O$2,'Master List'!$A$2:$AW$2,0))</f>
        <v>North Delta Water Agency</v>
      </c>
      <c r="P506" s="135" t="str">
        <f>INDEX('Master List'!$A$3:$AW$1063,MATCH('Print List'!$A506,Statement_No,0),MATCH('Print List'!P$2,'Master List'!$A$2:$AW$2,0))</f>
        <v>R4</v>
      </c>
      <c r="Q506" s="135" t="str">
        <f>INDEX('Master List'!$A$3:$AW$1063,MATCH('Print List'!$A506,Statement_No,0),MATCH('Print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6" s="135" t="str">
        <f>INDEX('Master List'!$A$3:$AW$1063,MATCH('Print List'!$A506,Statement_No,0),MATCH('Print List'!R$2,'Master List'!$A$2:$AW$2,0))</f>
        <v>P4</v>
      </c>
      <c r="S506" s="135" t="str">
        <f>INDEX('Master List'!$A$3:$AW$1063,MATCH('Print List'!$A506,Statement_No,0),MATCH('Print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6" s="135" t="str">
        <f>INDEX('Master List'!$A$3:$AW$1063,MATCH('Print List'!$A506,Statement_No,0),MATCH('Print List'!T$2,'Master List'!$A$2:$AW$2,0))</f>
        <v>R4</v>
      </c>
      <c r="U506" s="135" t="str">
        <f>INDEX('Master List'!$A$3:$AW$1063,MATCH('Print List'!$A506,Statement_No,0),MATCH('Print List'!U$2,'Master List'!$A$2:$AW$2,0))</f>
        <v>P4</v>
      </c>
    </row>
    <row r="507" spans="1:21" s="16" customFormat="1" ht="240" x14ac:dyDescent="0.25">
      <c r="A507" s="135" t="s">
        <v>2217</v>
      </c>
      <c r="B507" s="135" t="str">
        <f>INDEX('Master List'!$A$3:$AW$1063,MATCH('Print List'!$A507,Statement_No,0),MATCH('Print List'!B$2,'Master List'!$A$2:$AW$2,0))</f>
        <v>THE NATURE CONSERVANCY</v>
      </c>
      <c r="C507" s="135" t="str">
        <f>INDEX('Master List'!$A$3:$AW$1063,MATCH('Print List'!$A507,Statement_No,0),MATCH('Print List'!C$2,'Master List'!$A$2:$AW$2,0))</f>
        <v>Y</v>
      </c>
      <c r="D507" s="135">
        <f>INDEX('Master List'!$A$3:$AW$1063,MATCH('Print List'!$A507,Statement_No,0),MATCH('Print List'!D$2,'Master List'!$A$2:$AW$2,0))</f>
        <v>698.81666666666661</v>
      </c>
      <c r="E507" s="135">
        <f>INDEX('Master List'!$A$3:$AW$1063,MATCH('Print List'!$A507,Statement_No,0),MATCH('Print List'!E$2,'Master List'!$A$2:$AW$2,0))</f>
        <v>514.79999999999995</v>
      </c>
      <c r="F507" s="135" t="str">
        <f>INDEX('Master List'!$A$3:$AW$1063,MATCH('Print List'!$A507,Statement_No,0),MATCH('Print List'!F$2,'Master List'!$A$2:$AW$2,0))</f>
        <v>Yes</v>
      </c>
      <c r="G507" s="135" t="str">
        <f>INDEX('Master List'!$A$3:$AW$1063,MATCH('Print List'!$A507,Statement_No,0),MATCH('Print List'!G$2,'Master List'!$A$2:$AW$2,0))</f>
        <v>Mokelumne River</v>
      </c>
      <c r="H507" s="135" t="str">
        <f>INDEX('Master List'!$A$3:$AW$1063,MATCH('Print List'!$A507,Statement_No,0),MATCH('Print List'!H$2,'Master List'!$A$2:$AW$2,0))</f>
        <v>San Joaquin</v>
      </c>
      <c r="I507" s="135" t="str">
        <f>INDEX('Master List'!$A$3:$AW$1063,MATCH('Print List'!$A507,Statement_No,0),MATCH('Print List'!I$2,'Master List'!$A$2:$AW$2,0))</f>
        <v>R3</v>
      </c>
      <c r="J507" s="135" t="str">
        <f>INDEX('Master List'!$A$3:$AW$1063,MATCH('Print List'!$A507,Statement_No,0),MATCH('Print List'!J$2,'Master List'!$A$2:$AW$2,0))</f>
        <v>although there are areas with missing patents, they appear to be riparian to the river (adjacent)</v>
      </c>
      <c r="K507" s="135" t="str">
        <f>INDEX('Master List'!$A$3:$AW$1063,MATCH('Print List'!$A507,Statement_No,0),MATCH('Print List'!K$2,'Master List'!$A$2:$AW$2,0))</f>
        <v>Yes</v>
      </c>
      <c r="L507" s="135" t="str">
        <f>INDEX('Master List'!$A$3:$AW$1063,MATCH('Print List'!$A507,Statement_No,0),MATCH('Print List'!L$2,'Master List'!$A$2:$AW$2,0))</f>
        <v>N/A</v>
      </c>
      <c r="M507" s="135" t="str">
        <f>INDEX('Master List'!$A$3:$AW$1063,MATCH('Print List'!$A507,Statement_No,0),MATCH('Print List'!M$2,'Master List'!$A$2:$AW$2,0))</f>
        <v>P1</v>
      </c>
      <c r="N507" s="135" t="str">
        <f>INDEX('Master List'!$A$3:$AW$1063,MATCH('Print List'!$A507,Statement_No,0),MATCH('Print List'!N$2,'Master List'!$A$2:$AW$2,0))</f>
        <v>No documentation provided</v>
      </c>
      <c r="O507" s="135" t="str">
        <f>INDEX('Master List'!$A$3:$AW$1063,MATCH('Print List'!$A507,Statement_No,0),MATCH('Print List'!O$2,'Master List'!$A$2:$AW$2,0))</f>
        <v>North Delta Water Agency</v>
      </c>
      <c r="P507" s="135" t="str">
        <f>INDEX('Master List'!$A$3:$AW$1063,MATCH('Print List'!$A507,Statement_No,0),MATCH('Print List'!P$2,'Master List'!$A$2:$AW$2,0))</f>
        <v>R4</v>
      </c>
      <c r="Q507" s="135" t="str">
        <f>INDEX('Master List'!$A$3:$AW$1063,MATCH('Print List'!$A507,Statement_No,0),MATCH('Print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7" s="135" t="str">
        <f>INDEX('Master List'!$A$3:$AW$1063,MATCH('Print List'!$A507,Statement_No,0),MATCH('Print List'!R$2,'Master List'!$A$2:$AW$2,0))</f>
        <v>P4</v>
      </c>
      <c r="S507" s="135" t="str">
        <f>INDEX('Master List'!$A$3:$AW$1063,MATCH('Print List'!$A507,Statement_No,0),MATCH('Print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7" s="135" t="str">
        <f>INDEX('Master List'!$A$3:$AW$1063,MATCH('Print List'!$A507,Statement_No,0),MATCH('Print List'!T$2,'Master List'!$A$2:$AW$2,0))</f>
        <v>R4</v>
      </c>
      <c r="U507" s="135" t="str">
        <f>INDEX('Master List'!$A$3:$AW$1063,MATCH('Print List'!$A507,Statement_No,0),MATCH('Print List'!U$2,'Master List'!$A$2:$AW$2,0))</f>
        <v>P4</v>
      </c>
    </row>
    <row r="508" spans="1:21" s="16" customFormat="1" ht="240" x14ac:dyDescent="0.25">
      <c r="A508" s="135" t="s">
        <v>2218</v>
      </c>
      <c r="B508" s="135" t="str">
        <f>INDEX('Master List'!$A$3:$AW$1063,MATCH('Print List'!$A508,Statement_No,0),MATCH('Print List'!B$2,'Master List'!$A$2:$AW$2,0))</f>
        <v>THE NATURE CONSERVANCY</v>
      </c>
      <c r="C508" s="135" t="str">
        <f>INDEX('Master List'!$A$3:$AW$1063,MATCH('Print List'!$A508,Statement_No,0),MATCH('Print List'!C$2,'Master List'!$A$2:$AW$2,0))</f>
        <v>Y</v>
      </c>
      <c r="D508" s="135">
        <f>INDEX('Master List'!$A$3:$AW$1063,MATCH('Print List'!$A508,Statement_No,0),MATCH('Print List'!D$2,'Master List'!$A$2:$AW$2,0))</f>
        <v>561.18999999999994</v>
      </c>
      <c r="E508" s="135">
        <f>INDEX('Master List'!$A$3:$AW$1063,MATCH('Print List'!$A508,Statement_No,0),MATCH('Print List'!E$2,'Master List'!$A$2:$AW$2,0))</f>
        <v>1207.8</v>
      </c>
      <c r="F508" s="135" t="str">
        <f>INDEX('Master List'!$A$3:$AW$1063,MATCH('Print List'!$A508,Statement_No,0),MATCH('Print List'!F$2,'Master List'!$A$2:$AW$2,0))</f>
        <v>Yes</v>
      </c>
      <c r="G508" s="135" t="str">
        <f>INDEX('Master List'!$A$3:$AW$1063,MATCH('Print List'!$A508,Statement_No,0),MATCH('Print List'!G$2,'Master List'!$A$2:$AW$2,0))</f>
        <v>Mokelumne River</v>
      </c>
      <c r="H508" s="135" t="str">
        <f>INDEX('Master List'!$A$3:$AW$1063,MATCH('Print List'!$A508,Statement_No,0),MATCH('Print List'!H$2,'Master List'!$A$2:$AW$2,0))</f>
        <v>San Joaquin</v>
      </c>
      <c r="I508" s="135" t="str">
        <f>INDEX('Master List'!$A$3:$AW$1063,MATCH('Print List'!$A508,Statement_No,0),MATCH('Print List'!I$2,'Master List'!$A$2:$AW$2,0))</f>
        <v>R3</v>
      </c>
      <c r="J508" s="135" t="str">
        <f>INDEX('Master List'!$A$3:$AW$1063,MATCH('Print List'!$A508,Statement_No,0),MATCH('Print List'!J$2,'Master List'!$A$2:$AW$2,0))</f>
        <v>although there are areas with missing patents, they appear to be riparian to the river (adjacent)</v>
      </c>
      <c r="K508" s="135" t="str">
        <f>INDEX('Master List'!$A$3:$AW$1063,MATCH('Print List'!$A508,Statement_No,0),MATCH('Print List'!K$2,'Master List'!$A$2:$AW$2,0))</f>
        <v>Yes</v>
      </c>
      <c r="L508" s="135" t="str">
        <f>INDEX('Master List'!$A$3:$AW$1063,MATCH('Print List'!$A508,Statement_No,0),MATCH('Print List'!L$2,'Master List'!$A$2:$AW$2,0))</f>
        <v>N/A</v>
      </c>
      <c r="M508" s="135" t="str">
        <f>INDEX('Master List'!$A$3:$AW$1063,MATCH('Print List'!$A508,Statement_No,0),MATCH('Print List'!M$2,'Master List'!$A$2:$AW$2,0))</f>
        <v>P1</v>
      </c>
      <c r="N508" s="135" t="str">
        <f>INDEX('Master List'!$A$3:$AW$1063,MATCH('Print List'!$A508,Statement_No,0),MATCH('Print List'!N$2,'Master List'!$A$2:$AW$2,0))</f>
        <v>No documentation provided</v>
      </c>
      <c r="O508" s="135" t="str">
        <f>INDEX('Master List'!$A$3:$AW$1063,MATCH('Print List'!$A508,Statement_No,0),MATCH('Print List'!O$2,'Master List'!$A$2:$AW$2,0))</f>
        <v>North Delta Water Agency</v>
      </c>
      <c r="P508" s="135" t="str">
        <f>INDEX('Master List'!$A$3:$AW$1063,MATCH('Print List'!$A508,Statement_No,0),MATCH('Print List'!P$2,'Master List'!$A$2:$AW$2,0))</f>
        <v>R4</v>
      </c>
      <c r="Q508" s="135" t="str">
        <f>INDEX('Master List'!$A$3:$AW$1063,MATCH('Print List'!$A508,Statement_No,0),MATCH('Print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8" s="135" t="str">
        <f>INDEX('Master List'!$A$3:$AW$1063,MATCH('Print List'!$A508,Statement_No,0),MATCH('Print List'!R$2,'Master List'!$A$2:$AW$2,0))</f>
        <v>P4</v>
      </c>
      <c r="S508" s="135" t="str">
        <f>INDEX('Master List'!$A$3:$AW$1063,MATCH('Print List'!$A508,Statement_No,0),MATCH('Print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8" s="135" t="str">
        <f>INDEX('Master List'!$A$3:$AW$1063,MATCH('Print List'!$A508,Statement_No,0),MATCH('Print List'!T$2,'Master List'!$A$2:$AW$2,0))</f>
        <v>R4</v>
      </c>
      <c r="U508" s="135" t="str">
        <f>INDEX('Master List'!$A$3:$AW$1063,MATCH('Print List'!$A508,Statement_No,0),MATCH('Print List'!U$2,'Master List'!$A$2:$AW$2,0))</f>
        <v>P4</v>
      </c>
    </row>
    <row r="509" spans="1:21" s="16" customFormat="1" ht="240" x14ac:dyDescent="0.25">
      <c r="A509" s="135" t="s">
        <v>2219</v>
      </c>
      <c r="B509" s="135" t="str">
        <f>INDEX('Master List'!$A$3:$AW$1063,MATCH('Print List'!$A509,Statement_No,0),MATCH('Print List'!B$2,'Master List'!$A$2:$AW$2,0))</f>
        <v>THE NATURE CONSERVANCY</v>
      </c>
      <c r="C509" s="135" t="str">
        <f>INDEX('Master List'!$A$3:$AW$1063,MATCH('Print List'!$A509,Statement_No,0),MATCH('Print List'!C$2,'Master List'!$A$2:$AW$2,0))</f>
        <v>Y</v>
      </c>
      <c r="D509" s="135">
        <f>INDEX('Master List'!$A$3:$AW$1063,MATCH('Print List'!$A509,Statement_No,0),MATCH('Print List'!D$2,'Master List'!$A$2:$AW$2,0))</f>
        <v>1764.67</v>
      </c>
      <c r="E509" s="135">
        <f>INDEX('Master List'!$A$3:$AW$1063,MATCH('Print List'!$A509,Statement_No,0),MATCH('Print List'!E$2,'Master List'!$A$2:$AW$2,0))</f>
        <v>910.8</v>
      </c>
      <c r="F509" s="135" t="str">
        <f>INDEX('Master List'!$A$3:$AW$1063,MATCH('Print List'!$A509,Statement_No,0),MATCH('Print List'!F$2,'Master List'!$A$2:$AW$2,0))</f>
        <v>Yes</v>
      </c>
      <c r="G509" s="135" t="str">
        <f>INDEX('Master List'!$A$3:$AW$1063,MATCH('Print List'!$A509,Statement_No,0),MATCH('Print List'!G$2,'Master List'!$A$2:$AW$2,0))</f>
        <v>Mokelumne River</v>
      </c>
      <c r="H509" s="135" t="str">
        <f>INDEX('Master List'!$A$3:$AW$1063,MATCH('Print List'!$A509,Statement_No,0),MATCH('Print List'!H$2,'Master List'!$A$2:$AW$2,0))</f>
        <v>San Joaquin</v>
      </c>
      <c r="I509" s="135" t="str">
        <f>INDEX('Master List'!$A$3:$AW$1063,MATCH('Print List'!$A509,Statement_No,0),MATCH('Print List'!I$2,'Master List'!$A$2:$AW$2,0))</f>
        <v>R3</v>
      </c>
      <c r="J509" s="135" t="str">
        <f>INDEX('Master List'!$A$3:$AW$1063,MATCH('Print List'!$A509,Statement_No,0),MATCH('Print List'!J$2,'Master List'!$A$2:$AW$2,0))</f>
        <v>although there are areas with missing patents, they appear to be riparian to the river (adjacent)</v>
      </c>
      <c r="K509" s="135" t="str">
        <f>INDEX('Master List'!$A$3:$AW$1063,MATCH('Print List'!$A509,Statement_No,0),MATCH('Print List'!K$2,'Master List'!$A$2:$AW$2,0))</f>
        <v>Yes</v>
      </c>
      <c r="L509" s="135" t="str">
        <f>INDEX('Master List'!$A$3:$AW$1063,MATCH('Print List'!$A509,Statement_No,0),MATCH('Print List'!L$2,'Master List'!$A$2:$AW$2,0))</f>
        <v>N/A</v>
      </c>
      <c r="M509" s="135" t="str">
        <f>INDEX('Master List'!$A$3:$AW$1063,MATCH('Print List'!$A509,Statement_No,0),MATCH('Print List'!M$2,'Master List'!$A$2:$AW$2,0))</f>
        <v>P1</v>
      </c>
      <c r="N509" s="135" t="str">
        <f>INDEX('Master List'!$A$3:$AW$1063,MATCH('Print List'!$A509,Statement_No,0),MATCH('Print List'!N$2,'Master List'!$A$2:$AW$2,0))</f>
        <v>No documentation provided</v>
      </c>
      <c r="O509" s="135" t="str">
        <f>INDEX('Master List'!$A$3:$AW$1063,MATCH('Print List'!$A509,Statement_No,0),MATCH('Print List'!O$2,'Master List'!$A$2:$AW$2,0))</f>
        <v>North Delta Water Agency</v>
      </c>
      <c r="P509" s="135" t="str">
        <f>INDEX('Master List'!$A$3:$AW$1063,MATCH('Print List'!$A509,Statement_No,0),MATCH('Print List'!P$2,'Master List'!$A$2:$AW$2,0))</f>
        <v>R4</v>
      </c>
      <c r="Q509" s="135" t="str">
        <f>INDEX('Master List'!$A$3:$AW$1063,MATCH('Print List'!$A509,Statement_No,0),MATCH('Print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09" s="135" t="str">
        <f>INDEX('Master List'!$A$3:$AW$1063,MATCH('Print List'!$A509,Statement_No,0),MATCH('Print List'!R$2,'Master List'!$A$2:$AW$2,0))</f>
        <v>P4</v>
      </c>
      <c r="S509" s="135" t="str">
        <f>INDEX('Master List'!$A$3:$AW$1063,MATCH('Print List'!$A509,Statement_No,0),MATCH('Print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09" s="135" t="str">
        <f>INDEX('Master List'!$A$3:$AW$1063,MATCH('Print List'!$A509,Statement_No,0),MATCH('Print List'!T$2,'Master List'!$A$2:$AW$2,0))</f>
        <v>R4</v>
      </c>
      <c r="U509" s="135" t="str">
        <f>INDEX('Master List'!$A$3:$AW$1063,MATCH('Print List'!$A509,Statement_No,0),MATCH('Print List'!U$2,'Master List'!$A$2:$AW$2,0))</f>
        <v>P4</v>
      </c>
    </row>
    <row r="510" spans="1:21" s="16" customFormat="1" ht="240" x14ac:dyDescent="0.25">
      <c r="A510" s="144" t="s">
        <v>2220</v>
      </c>
      <c r="B510" s="135" t="str">
        <f>INDEX('Master List'!$A$3:$AW$1063,MATCH('Print List'!$A510,Statement_No,0),MATCH('Print List'!B$2,'Master List'!$A$2:$AW$2,0))</f>
        <v>MYERS LAND COMPANY LLP</v>
      </c>
      <c r="C510" s="135" t="str">
        <f>INDEX('Master List'!$A$3:$AW$1063,MATCH('Print List'!$A510,Statement_No,0),MATCH('Print List'!C$2,'Master List'!$A$2:$AW$2,0))</f>
        <v>Y</v>
      </c>
      <c r="D510" s="135">
        <f>INDEX('Master List'!$A$3:$AW$1063,MATCH('Print List'!$A510,Statement_No,0),MATCH('Print List'!D$2,'Master List'!$A$2:$AW$2,0))</f>
        <v>625.20000000000005</v>
      </c>
      <c r="E510" s="135">
        <f>INDEX('Master List'!$A$3:$AW$1063,MATCH('Print List'!$A510,Statement_No,0),MATCH('Print List'!E$2,'Master List'!$A$2:$AW$2,0))</f>
        <v>0</v>
      </c>
      <c r="F510" s="135" t="str">
        <f>INDEX('Master List'!$A$3:$AW$1063,MATCH('Print List'!$A510,Statement_No,0),MATCH('Print List'!F$2,'Master List'!$A$2:$AW$2,0))</f>
        <v>Yes</v>
      </c>
      <c r="G510" s="135" t="str">
        <f>INDEX('Master List'!$A$3:$AW$1063,MATCH('Print List'!$A510,Statement_No,0),MATCH('Print List'!G$2,'Master List'!$A$2:$AW$2,0))</f>
        <v>SACRAMENTO RIVER</v>
      </c>
      <c r="H510" s="135" t="str">
        <f>INDEX('Master List'!$A$3:$AW$1063,MATCH('Print List'!$A510,Statement_No,0),MATCH('Print List'!H$2,'Master List'!$A$2:$AW$2,0))</f>
        <v>Yolo</v>
      </c>
      <c r="I510" s="135" t="str">
        <f>INDEX('Master List'!$A$3:$AW$1063,MATCH('Print List'!$A510,Statement_No,0),MATCH('Print List'!I$2,'Master List'!$A$2:$AW$2,0))</f>
        <v>R2</v>
      </c>
      <c r="J510" s="135" t="str">
        <f>INDEX('Master List'!$A$3:$AW$1063,MATCH('Print List'!$A510,Statement_No,0),MATCH('Print List'!J$2,'Master List'!$A$2:$AW$2,0))</f>
        <v xml:space="preserve">No POU map was provided. We need more information to understand the claim. </v>
      </c>
      <c r="K510" s="135" t="str">
        <f>INDEX('Master List'!$A$3:$AW$1063,MATCH('Print List'!$A510,Statement_No,0),MATCH('Print List'!K$2,'Master List'!$A$2:$AW$2,0))</f>
        <v>No</v>
      </c>
      <c r="L510" s="135" t="str">
        <f>INDEX('Master List'!$A$3:$AW$1063,MATCH('Print List'!$A510,Statement_No,0),MATCH('Print List'!L$2,'Master List'!$A$2:$AW$2,0))</f>
        <v>N/A</v>
      </c>
      <c r="M510" s="135" t="str">
        <f>INDEX('Master List'!$A$3:$AW$1063,MATCH('Print List'!$A510,Statement_No,0),MATCH('Print List'!M$2,'Master List'!$A$2:$AW$2,0))</f>
        <v>N/A</v>
      </c>
      <c r="N510" s="135" t="str">
        <f>INDEX('Master List'!$A$3:$AW$1063,MATCH('Print List'!$A510,Statement_No,0),MATCH('Print List'!N$2,'Master List'!$A$2:$AW$2,0))</f>
        <v>N/A</v>
      </c>
      <c r="O510" s="135" t="str">
        <f>INDEX('Master List'!$A$3:$AW$1063,MATCH('Print List'!$A510,Statement_No,0),MATCH('Print List'!O$2,'Master List'!$A$2:$AW$2,0))</f>
        <v>North Delta Water Agency</v>
      </c>
      <c r="P510" s="135" t="str">
        <f>INDEX('Master List'!$A$3:$AW$1063,MATCH('Print List'!$A510,Statement_No,0),MATCH('Print List'!P$2,'Master List'!$A$2:$AW$2,0))</f>
        <v>R4</v>
      </c>
      <c r="Q510" s="135" t="str">
        <f>INDEX('Master List'!$A$3:$AW$1063,MATCH('Print List'!$A510,Statement_No,0),MATCH('Print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10" s="135" t="str">
        <f>INDEX('Master List'!$A$3:$AW$1063,MATCH('Print List'!$A510,Statement_No,0),MATCH('Print List'!R$2,'Master List'!$A$2:$AW$2,0))</f>
        <v>P4</v>
      </c>
      <c r="S510" s="135" t="str">
        <f>INDEX('Master List'!$A$3:$AW$1063,MATCH('Print List'!$A510,Statement_No,0),MATCH('Print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10" s="135" t="str">
        <f>INDEX('Master List'!$A$3:$AW$1063,MATCH('Print List'!$A510,Statement_No,0),MATCH('Print List'!T$2,'Master List'!$A$2:$AW$2,0))</f>
        <v>R4</v>
      </c>
      <c r="U510" s="135" t="str">
        <f>INDEX('Master List'!$A$3:$AW$1063,MATCH('Print List'!$A510,Statement_No,0),MATCH('Print List'!U$2,'Master List'!$A$2:$AW$2,0))</f>
        <v>P4</v>
      </c>
    </row>
    <row r="511" spans="1:21" s="16" customFormat="1" ht="45" x14ac:dyDescent="0.25">
      <c r="A511" s="135" t="s">
        <v>2224</v>
      </c>
      <c r="B511" s="135" t="str">
        <f>INDEX('Master List'!$A$3:$AW$1063,MATCH('Print List'!$A511,Statement_No,0),MATCH('Print List'!B$2,'Master List'!$A$2:$AW$2,0))</f>
        <v>RUDY M. MUSSI INVESTMENT L.P.</v>
      </c>
      <c r="C511" s="135" t="str">
        <f>INDEX('Master List'!$A$3:$AW$1063,MATCH('Print List'!$A511,Statement_No,0),MATCH('Print List'!C$2,'Master List'!$A$2:$AW$2,0))</f>
        <v>Y</v>
      </c>
      <c r="D511" s="135">
        <f>INDEX('Master List'!$A$3:$AW$1063,MATCH('Print List'!$A511,Statement_No,0),MATCH('Print List'!D$2,'Master List'!$A$2:$AW$2,0))</f>
        <v>1690.5366666666666</v>
      </c>
      <c r="E511" s="135">
        <f>INDEX('Master List'!$A$3:$AW$1063,MATCH('Print List'!$A511,Statement_No,0),MATCH('Print List'!E$2,'Master List'!$A$2:$AW$2,0))</f>
        <v>1736.8820000000001</v>
      </c>
      <c r="F511" s="135" t="str">
        <f>INDEX('Master List'!$A$3:$AW$1063,MATCH('Print List'!$A511,Statement_No,0),MATCH('Print List'!F$2,'Master List'!$A$2:$AW$2,0))</f>
        <v>Yes</v>
      </c>
      <c r="G511" s="135" t="str">
        <f>INDEX('Master List'!$A$3:$AW$1063,MATCH('Print List'!$A511,Statement_No,0),MATCH('Print List'!G$2,'Master List'!$A$2:$AW$2,0))</f>
        <v>Middle River</v>
      </c>
      <c r="H511" s="135" t="str">
        <f>INDEX('Master List'!$A$3:$AW$1063,MATCH('Print List'!$A511,Statement_No,0),MATCH('Print List'!H$2,'Master List'!$A$2:$AW$2,0))</f>
        <v>San Joaquin</v>
      </c>
      <c r="I511" s="135" t="str">
        <f>INDEX('Master List'!$A$3:$AW$1063,MATCH('Print List'!$A511,Statement_No,0),MATCH('Print List'!I$2,'Master List'!$A$2:$AW$2,0))</f>
        <v>R3</v>
      </c>
      <c r="J511" s="135" t="str">
        <f>INDEX('Master List'!$A$3:$AW$1063,MATCH('Print List'!$A511,Statement_No,0),MATCH('Print List'!J$2,'Master List'!$A$2:$AW$2,0))</f>
        <v>POU is on Riparian Patents. Refer to initial comments.</v>
      </c>
      <c r="K511" s="135" t="str">
        <f>INDEX('Master List'!$A$3:$AW$1063,MATCH('Print List'!$A511,Statement_No,0),MATCH('Print List'!K$2,'Master List'!$A$2:$AW$2,0))</f>
        <v>Yes</v>
      </c>
      <c r="L511" s="135" t="str">
        <f>INDEX('Master List'!$A$3:$AW$1063,MATCH('Print List'!$A511,Statement_No,0),MATCH('Print List'!L$2,'Master List'!$A$2:$AW$2,0))</f>
        <v>N/A</v>
      </c>
      <c r="M511" s="135" t="str">
        <f>INDEX('Master List'!$A$3:$AW$1063,MATCH('Print List'!$A511,Statement_No,0),MATCH('Print List'!M$2,'Master List'!$A$2:$AW$2,0))</f>
        <v>P3</v>
      </c>
      <c r="N511" s="135" t="str">
        <f>INDEX('Master List'!$A$3:$AW$1063,MATCH('Print List'!$A511,Statement_No,0),MATCH('Print List'!N$2,'Master List'!$A$2:$AW$2,0))</f>
        <v>POD and POU are located within WIC boundary which is considered as *4 category</v>
      </c>
      <c r="O511" s="135">
        <f>INDEX('Master List'!$A$3:$AW$1063,MATCH('Print List'!$A511,Statement_No,0),MATCH('Print List'!O$2,'Master List'!$A$2:$AW$2,0))</f>
        <v>0</v>
      </c>
      <c r="P511" s="135">
        <f>INDEX('Master List'!$A$3:$AW$1063,MATCH('Print List'!$A511,Statement_No,0),MATCH('Print List'!P$2,'Master List'!$A$2:$AW$2,0))</f>
        <v>0</v>
      </c>
      <c r="Q511" s="135">
        <f>INDEX('Master List'!$A$3:$AW$1063,MATCH('Print List'!$A511,Statement_No,0),MATCH('Print List'!Q$2,'Master List'!$A$2:$AW$2,0))</f>
        <v>0</v>
      </c>
      <c r="R511" s="135">
        <f>INDEX('Master List'!$A$3:$AW$1063,MATCH('Print List'!$A511,Statement_No,0),MATCH('Print List'!R$2,'Master List'!$A$2:$AW$2,0))</f>
        <v>0</v>
      </c>
      <c r="S511" s="135">
        <f>INDEX('Master List'!$A$3:$AW$1063,MATCH('Print List'!$A511,Statement_No,0),MATCH('Print List'!S$2,'Master List'!$A$2:$AW$2,0))</f>
        <v>0</v>
      </c>
      <c r="T511" s="135" t="str">
        <f>INDEX('Master List'!$A$3:$AW$1063,MATCH('Print List'!$A511,Statement_No,0),MATCH('Print List'!T$2,'Master List'!$A$2:$AW$2,0))</f>
        <v>R3</v>
      </c>
      <c r="U511" s="135" t="str">
        <f>INDEX('Master List'!$A$3:$AW$1063,MATCH('Print List'!$A511,Statement_No,0),MATCH('Print List'!U$2,'Master List'!$A$2:$AW$2,0))</f>
        <v>P3</v>
      </c>
    </row>
    <row r="512" spans="1:21" s="16" customFormat="1" ht="30" x14ac:dyDescent="0.25">
      <c r="A512" s="135" t="s">
        <v>2228</v>
      </c>
      <c r="B512" s="135" t="str">
        <f>INDEX('Master List'!$A$3:$AW$1063,MATCH('Print List'!$A512,Statement_No,0),MATCH('Print List'!B$2,'Master List'!$A$2:$AW$2,0))</f>
        <v>RUDY M. MUSSI INVESTMENT L.P.</v>
      </c>
      <c r="C512" s="135" t="str">
        <f>INDEX('Master List'!$A$3:$AW$1063,MATCH('Print List'!$A512,Statement_No,0),MATCH('Print List'!C$2,'Master List'!$A$2:$AW$2,0))</f>
        <v>Y</v>
      </c>
      <c r="D512" s="135">
        <f>INDEX('Master List'!$A$3:$AW$1063,MATCH('Print List'!$A512,Statement_No,0),MATCH('Print List'!D$2,'Master List'!$A$2:$AW$2,0))</f>
        <v>365.42333333333335</v>
      </c>
      <c r="E512" s="135">
        <f>INDEX('Master List'!$A$3:$AW$1063,MATCH('Print List'!$A512,Statement_No,0),MATCH('Print List'!E$2,'Master List'!$A$2:$AW$2,0))</f>
        <v>793.01400000000001</v>
      </c>
      <c r="F512" s="135" t="str">
        <f>INDEX('Master List'!$A$3:$AW$1063,MATCH('Print List'!$A512,Statement_No,0),MATCH('Print List'!F$2,'Master List'!$A$2:$AW$2,0))</f>
        <v>Yes</v>
      </c>
      <c r="G512" s="135" t="str">
        <f>INDEX('Master List'!$A$3:$AW$1063,MATCH('Print List'!$A512,Statement_No,0),MATCH('Print List'!G$2,'Master List'!$A$2:$AW$2,0))</f>
        <v>Middle River</v>
      </c>
      <c r="H512" s="135" t="str">
        <f>INDEX('Master List'!$A$3:$AW$1063,MATCH('Print List'!$A512,Statement_No,0),MATCH('Print List'!H$2,'Master List'!$A$2:$AW$2,0))</f>
        <v>San Joaquin</v>
      </c>
      <c r="I512" s="135" t="str">
        <f>INDEX('Master List'!$A$3:$AW$1063,MATCH('Print List'!$A512,Statement_No,0),MATCH('Print List'!I$2,'Master List'!$A$2:$AW$2,0))</f>
        <v>R3</v>
      </c>
      <c r="J512" s="135" t="str">
        <f>INDEX('Master List'!$A$3:$AW$1063,MATCH('Print List'!$A512,Statement_No,0),MATCH('Print List'!J$2,'Master List'!$A$2:$AW$2,0))</f>
        <v>POU is on a Riparian Patents adjacent to watercourse.</v>
      </c>
      <c r="K512" s="135" t="str">
        <f>INDEX('Master List'!$A$3:$AW$1063,MATCH('Print List'!$A512,Statement_No,0),MATCH('Print List'!K$2,'Master List'!$A$2:$AW$2,0))</f>
        <v>Yes</v>
      </c>
      <c r="L512" s="135" t="str">
        <f>INDEX('Master List'!$A$3:$AW$1063,MATCH('Print List'!$A512,Statement_No,0),MATCH('Print List'!L$2,'Master List'!$A$2:$AW$2,0))</f>
        <v>N/A</v>
      </c>
      <c r="M512" s="135" t="str">
        <f>INDEX('Master List'!$A$3:$AW$1063,MATCH('Print List'!$A512,Statement_No,0),MATCH('Print List'!M$2,'Master List'!$A$2:$AW$2,0))</f>
        <v>P1</v>
      </c>
      <c r="N512" s="135" t="str">
        <f>INDEX('Master List'!$A$3:$AW$1063,MATCH('Print List'!$A512,Statement_No,0),MATCH('Print List'!N$2,'Master List'!$A$2:$AW$2,0))</f>
        <v>Documentation is needed.</v>
      </c>
      <c r="O512" s="135">
        <f>INDEX('Master List'!$A$3:$AW$1063,MATCH('Print List'!$A512,Statement_No,0),MATCH('Print List'!O$2,'Master List'!$A$2:$AW$2,0))</f>
        <v>0</v>
      </c>
      <c r="P512" s="135">
        <f>INDEX('Master List'!$A$3:$AW$1063,MATCH('Print List'!$A512,Statement_No,0),MATCH('Print List'!P$2,'Master List'!$A$2:$AW$2,0))</f>
        <v>0</v>
      </c>
      <c r="Q512" s="135">
        <f>INDEX('Master List'!$A$3:$AW$1063,MATCH('Print List'!$A512,Statement_No,0),MATCH('Print List'!Q$2,'Master List'!$A$2:$AW$2,0))</f>
        <v>0</v>
      </c>
      <c r="R512" s="135">
        <f>INDEX('Master List'!$A$3:$AW$1063,MATCH('Print List'!$A512,Statement_No,0),MATCH('Print List'!R$2,'Master List'!$A$2:$AW$2,0))</f>
        <v>0</v>
      </c>
      <c r="S512" s="135">
        <f>INDEX('Master List'!$A$3:$AW$1063,MATCH('Print List'!$A512,Statement_No,0),MATCH('Print List'!S$2,'Master List'!$A$2:$AW$2,0))</f>
        <v>0</v>
      </c>
      <c r="T512" s="135" t="str">
        <f>INDEX('Master List'!$A$3:$AW$1063,MATCH('Print List'!$A512,Statement_No,0),MATCH('Print List'!T$2,'Master List'!$A$2:$AW$2,0))</f>
        <v>R3</v>
      </c>
      <c r="U512" s="135" t="str">
        <f>INDEX('Master List'!$A$3:$AW$1063,MATCH('Print List'!$A512,Statement_No,0),MATCH('Print List'!U$2,'Master List'!$A$2:$AW$2,0))</f>
        <v>P1</v>
      </c>
    </row>
    <row r="513" spans="1:21" s="16" customFormat="1" ht="45" x14ac:dyDescent="0.25">
      <c r="A513" s="135" t="s">
        <v>2230</v>
      </c>
      <c r="B513" s="135" t="str">
        <f>INDEX('Master List'!$A$3:$AW$1063,MATCH('Print List'!$A513,Statement_No,0),MATCH('Print List'!B$2,'Master List'!$A$2:$AW$2,0))</f>
        <v>RUDY M. MUSSI INVESTMENT L.P.</v>
      </c>
      <c r="C513" s="135" t="str">
        <f>INDEX('Master List'!$A$3:$AW$1063,MATCH('Print List'!$A513,Statement_No,0),MATCH('Print List'!C$2,'Master List'!$A$2:$AW$2,0))</f>
        <v>Y</v>
      </c>
      <c r="D513" s="135">
        <f>INDEX('Master List'!$A$3:$AW$1063,MATCH('Print List'!$A513,Statement_No,0),MATCH('Print List'!D$2,'Master List'!$A$2:$AW$2,0))</f>
        <v>418.10666666666674</v>
      </c>
      <c r="E513" s="135">
        <f>INDEX('Master List'!$A$3:$AW$1063,MATCH('Print List'!$A513,Statement_No,0),MATCH('Print List'!E$2,'Master List'!$A$2:$AW$2,0))</f>
        <v>857.84900000000005</v>
      </c>
      <c r="F513" s="135" t="str">
        <f>INDEX('Master List'!$A$3:$AW$1063,MATCH('Print List'!$A513,Statement_No,0),MATCH('Print List'!F$2,'Master List'!$A$2:$AW$2,0))</f>
        <v>Yes</v>
      </c>
      <c r="G513" s="135" t="str">
        <f>INDEX('Master List'!$A$3:$AW$1063,MATCH('Print List'!$A513,Statement_No,0),MATCH('Print List'!G$2,'Master List'!$A$2:$AW$2,0))</f>
        <v>Middle River</v>
      </c>
      <c r="H513" s="135" t="str">
        <f>INDEX('Master List'!$A$3:$AW$1063,MATCH('Print List'!$A513,Statement_No,0),MATCH('Print List'!H$2,'Master List'!$A$2:$AW$2,0))</f>
        <v>San Joaquin</v>
      </c>
      <c r="I513" s="135" t="str">
        <f>INDEX('Master List'!$A$3:$AW$1063,MATCH('Print List'!$A513,Statement_No,0),MATCH('Print List'!I$2,'Master List'!$A$2:$AW$2,0))</f>
        <v>R3</v>
      </c>
      <c r="J513" s="135" t="str">
        <f>INDEX('Master List'!$A$3:$AW$1063,MATCH('Print List'!$A513,Statement_No,0),MATCH('Print List'!J$2,'Master List'!$A$2:$AW$2,0))</f>
        <v>POU is on a Riparian Patents adjacent to watercourse.</v>
      </c>
      <c r="K513" s="135" t="str">
        <f>INDEX('Master List'!$A$3:$AW$1063,MATCH('Print List'!$A513,Statement_No,0),MATCH('Print List'!K$2,'Master List'!$A$2:$AW$2,0))</f>
        <v>Yes</v>
      </c>
      <c r="L513" s="135" t="str">
        <f>INDEX('Master List'!$A$3:$AW$1063,MATCH('Print List'!$A513,Statement_No,0),MATCH('Print List'!L$2,'Master List'!$A$2:$AW$2,0))</f>
        <v>N/A</v>
      </c>
      <c r="M513" s="135" t="str">
        <f>INDEX('Master List'!$A$3:$AW$1063,MATCH('Print List'!$A513,Statement_No,0),MATCH('Print List'!M$2,'Master List'!$A$2:$AW$2,0))</f>
        <v>P3</v>
      </c>
      <c r="N513" s="135" t="str">
        <f>INDEX('Master List'!$A$3:$AW$1063,MATCH('Print List'!$A513,Statement_No,0),MATCH('Print List'!N$2,'Master List'!$A$2:$AW$2,0))</f>
        <v>POD and POU are located within WIC boundary which is considered as *4 category</v>
      </c>
      <c r="O513" s="135">
        <f>INDEX('Master List'!$A$3:$AW$1063,MATCH('Print List'!$A513,Statement_No,0),MATCH('Print List'!O$2,'Master List'!$A$2:$AW$2,0))</f>
        <v>0</v>
      </c>
      <c r="P513" s="135">
        <f>INDEX('Master List'!$A$3:$AW$1063,MATCH('Print List'!$A513,Statement_No,0),MATCH('Print List'!P$2,'Master List'!$A$2:$AW$2,0))</f>
        <v>0</v>
      </c>
      <c r="Q513" s="135">
        <f>INDEX('Master List'!$A$3:$AW$1063,MATCH('Print List'!$A513,Statement_No,0),MATCH('Print List'!Q$2,'Master List'!$A$2:$AW$2,0))</f>
        <v>0</v>
      </c>
      <c r="R513" s="135">
        <f>INDEX('Master List'!$A$3:$AW$1063,MATCH('Print List'!$A513,Statement_No,0),MATCH('Print List'!R$2,'Master List'!$A$2:$AW$2,0))</f>
        <v>0</v>
      </c>
      <c r="S513" s="135">
        <f>INDEX('Master List'!$A$3:$AW$1063,MATCH('Print List'!$A513,Statement_No,0),MATCH('Print List'!S$2,'Master List'!$A$2:$AW$2,0))</f>
        <v>0</v>
      </c>
      <c r="T513" s="135" t="str">
        <f>INDEX('Master List'!$A$3:$AW$1063,MATCH('Print List'!$A513,Statement_No,0),MATCH('Print List'!T$2,'Master List'!$A$2:$AW$2,0))</f>
        <v>R3</v>
      </c>
      <c r="U513" s="135" t="str">
        <f>INDEX('Master List'!$A$3:$AW$1063,MATCH('Print List'!$A513,Statement_No,0),MATCH('Print List'!U$2,'Master List'!$A$2:$AW$2,0))</f>
        <v>P3</v>
      </c>
    </row>
    <row r="514" spans="1:21" s="16" customFormat="1" ht="45" x14ac:dyDescent="0.25">
      <c r="A514" s="135" t="s">
        <v>2233</v>
      </c>
      <c r="B514" s="135" t="str">
        <f>INDEX('Master List'!$A$3:$AW$1063,MATCH('Print List'!$A514,Statement_No,0),MATCH('Print List'!B$2,'Master List'!$A$2:$AW$2,0))</f>
        <v>RUDY M. MUSSI INVESTMENT L.P.</v>
      </c>
      <c r="C514" s="135" t="str">
        <f>INDEX('Master List'!$A$3:$AW$1063,MATCH('Print List'!$A514,Statement_No,0),MATCH('Print List'!C$2,'Master List'!$A$2:$AW$2,0))</f>
        <v>Y</v>
      </c>
      <c r="D514" s="135">
        <f>INDEX('Master List'!$A$3:$AW$1063,MATCH('Print List'!$A514,Statement_No,0),MATCH('Print List'!D$2,'Master List'!$A$2:$AW$2,0))</f>
        <v>461.03333333333336</v>
      </c>
      <c r="E514" s="135">
        <f>INDEX('Master List'!$A$3:$AW$1063,MATCH('Print List'!$A514,Statement_No,0),MATCH('Print List'!E$2,'Master List'!$A$2:$AW$2,0))</f>
        <v>528.55200000000002</v>
      </c>
      <c r="F514" s="135" t="str">
        <f>INDEX('Master List'!$A$3:$AW$1063,MATCH('Print List'!$A514,Statement_No,0),MATCH('Print List'!F$2,'Master List'!$A$2:$AW$2,0))</f>
        <v>Yes</v>
      </c>
      <c r="G514" s="135" t="str">
        <f>INDEX('Master List'!$A$3:$AW$1063,MATCH('Print List'!$A514,Statement_No,0),MATCH('Print List'!G$2,'Master List'!$A$2:$AW$2,0))</f>
        <v>Middle River</v>
      </c>
      <c r="H514" s="135" t="str">
        <f>INDEX('Master List'!$A$3:$AW$1063,MATCH('Print List'!$A514,Statement_No,0),MATCH('Print List'!H$2,'Master List'!$A$2:$AW$2,0))</f>
        <v>San Joaquin</v>
      </c>
      <c r="I514" s="135" t="str">
        <f>INDEX('Master List'!$A$3:$AW$1063,MATCH('Print List'!$A514,Statement_No,0),MATCH('Print List'!I$2,'Master List'!$A$2:$AW$2,0))</f>
        <v>R3</v>
      </c>
      <c r="J514" s="135" t="str">
        <f>INDEX('Master List'!$A$3:$AW$1063,MATCH('Print List'!$A514,Statement_No,0),MATCH('Print List'!J$2,'Master List'!$A$2:$AW$2,0))</f>
        <v>POU is on a Riparian Patents adjacent to watercourse.</v>
      </c>
      <c r="K514" s="135" t="str">
        <f>INDEX('Master List'!$A$3:$AW$1063,MATCH('Print List'!$A514,Statement_No,0),MATCH('Print List'!K$2,'Master List'!$A$2:$AW$2,0))</f>
        <v>Yes</v>
      </c>
      <c r="L514" s="135" t="str">
        <f>INDEX('Master List'!$A$3:$AW$1063,MATCH('Print List'!$A514,Statement_No,0),MATCH('Print List'!L$2,'Master List'!$A$2:$AW$2,0))</f>
        <v>N/A</v>
      </c>
      <c r="M514" s="135" t="str">
        <f>INDEX('Master List'!$A$3:$AW$1063,MATCH('Print List'!$A514,Statement_No,0),MATCH('Print List'!M$2,'Master List'!$A$2:$AW$2,0))</f>
        <v>P3</v>
      </c>
      <c r="N514" s="135" t="str">
        <f>INDEX('Master List'!$A$3:$AW$1063,MATCH('Print List'!$A514,Statement_No,0),MATCH('Print List'!N$2,'Master List'!$A$2:$AW$2,0))</f>
        <v>POD and POU are located within WIC boundary which is considered as *4 category</v>
      </c>
      <c r="O514" s="135">
        <f>INDEX('Master List'!$A$3:$AW$1063,MATCH('Print List'!$A514,Statement_No,0),MATCH('Print List'!O$2,'Master List'!$A$2:$AW$2,0))</f>
        <v>0</v>
      </c>
      <c r="P514" s="135">
        <f>INDEX('Master List'!$A$3:$AW$1063,MATCH('Print List'!$A514,Statement_No,0),MATCH('Print List'!P$2,'Master List'!$A$2:$AW$2,0))</f>
        <v>0</v>
      </c>
      <c r="Q514" s="135">
        <f>INDEX('Master List'!$A$3:$AW$1063,MATCH('Print List'!$A514,Statement_No,0),MATCH('Print List'!Q$2,'Master List'!$A$2:$AW$2,0))</f>
        <v>0</v>
      </c>
      <c r="R514" s="135">
        <f>INDEX('Master List'!$A$3:$AW$1063,MATCH('Print List'!$A514,Statement_No,0),MATCH('Print List'!R$2,'Master List'!$A$2:$AW$2,0))</f>
        <v>0</v>
      </c>
      <c r="S514" s="135">
        <f>INDEX('Master List'!$A$3:$AW$1063,MATCH('Print List'!$A514,Statement_No,0),MATCH('Print List'!S$2,'Master List'!$A$2:$AW$2,0))</f>
        <v>0</v>
      </c>
      <c r="T514" s="135" t="str">
        <f>INDEX('Master List'!$A$3:$AW$1063,MATCH('Print List'!$A514,Statement_No,0),MATCH('Print List'!T$2,'Master List'!$A$2:$AW$2,0))</f>
        <v>R3</v>
      </c>
      <c r="U514" s="135" t="str">
        <f>INDEX('Master List'!$A$3:$AW$1063,MATCH('Print List'!$A514,Statement_No,0),MATCH('Print List'!U$2,'Master List'!$A$2:$AW$2,0))</f>
        <v>P3</v>
      </c>
    </row>
    <row r="515" spans="1:21" s="16" customFormat="1" ht="240" x14ac:dyDescent="0.25">
      <c r="A515" s="135" t="s">
        <v>2234</v>
      </c>
      <c r="B515" s="135" t="str">
        <f>INDEX('Master List'!$A$3:$AW$1063,MATCH('Print List'!$A515,Statement_No,0),MATCH('Print List'!B$2,'Master List'!$A$2:$AW$2,0))</f>
        <v>LEEN DE SNAYER</v>
      </c>
      <c r="C515" s="135" t="str">
        <f>INDEX('Master List'!$A$3:$AW$1063,MATCH('Print List'!$A515,Statement_No,0),MATCH('Print List'!C$2,'Master List'!$A$2:$AW$2,0))</f>
        <v>Y</v>
      </c>
      <c r="D515" s="135">
        <f>INDEX('Master List'!$A$3:$AW$1063,MATCH('Print List'!$A515,Statement_No,0),MATCH('Print List'!D$2,'Master List'!$A$2:$AW$2,0))</f>
        <v>1195.6366666666665</v>
      </c>
      <c r="E515" s="135">
        <f>INDEX('Master List'!$A$3:$AW$1063,MATCH('Print List'!$A515,Statement_No,0),MATCH('Print List'!E$2,'Master List'!$A$2:$AW$2,0))</f>
        <v>941.14</v>
      </c>
      <c r="F515" s="135" t="str">
        <f>INDEX('Master List'!$A$3:$AW$1063,MATCH('Print List'!$A515,Statement_No,0),MATCH('Print List'!F$2,'Master List'!$A$2:$AW$2,0))</f>
        <v>Yes</v>
      </c>
      <c r="G515" s="135" t="str">
        <f>INDEX('Master List'!$A$3:$AW$1063,MATCH('Print List'!$A515,Statement_No,0),MATCH('Print List'!G$2,'Master List'!$A$2:$AW$2,0))</f>
        <v>MOKELUMNE RIVER</v>
      </c>
      <c r="H515" s="135" t="str">
        <f>INDEX('Master List'!$A$3:$AW$1063,MATCH('Print List'!$A515,Statement_No,0),MATCH('Print List'!H$2,'Master List'!$A$2:$AW$2,0))</f>
        <v>San Joaquin</v>
      </c>
      <c r="I515" s="135" t="str">
        <f>INDEX('Master List'!$A$3:$AW$1063,MATCH('Print List'!$A515,Statement_No,0),MATCH('Print List'!I$2,'Master List'!$A$2:$AW$2,0))</f>
        <v>R3</v>
      </c>
      <c r="J515" s="135" t="str">
        <f>INDEX('Master List'!$A$3:$AW$1063,MATCH('Print List'!$A515,Statement_No,0),MATCH('Print List'!J$2,'Master List'!$A$2:$AW$2,0))</f>
        <v>two patents don't appear to be riparian although on a reclaimed delta island, it will be difficult to say that these weren't inherently riparian</v>
      </c>
      <c r="K515" s="135" t="str">
        <f>INDEX('Master List'!$A$3:$AW$1063,MATCH('Print List'!$A515,Statement_No,0),MATCH('Print List'!K$2,'Master List'!$A$2:$AW$2,0))</f>
        <v>Yes</v>
      </c>
      <c r="L515" s="135" t="str">
        <f>INDEX('Master List'!$A$3:$AW$1063,MATCH('Print List'!$A515,Statement_No,0),MATCH('Print List'!L$2,'Master List'!$A$2:$AW$2,0))</f>
        <v>N/A</v>
      </c>
      <c r="M515" s="135" t="str">
        <f>INDEX('Master List'!$A$3:$AW$1063,MATCH('Print List'!$A515,Statement_No,0),MATCH('Print List'!M$2,'Master List'!$A$2:$AW$2,0))</f>
        <v>P1</v>
      </c>
      <c r="N515" s="135" t="str">
        <f>INDEX('Master List'!$A$3:$AW$1063,MATCH('Print List'!$A515,Statement_No,0),MATCH('Print List'!N$2,'Master List'!$A$2:$AW$2,0))</f>
        <v>ISWDU states first year of use at diversion site as 1800s.</v>
      </c>
      <c r="O515" s="135" t="str">
        <f>INDEX('Master List'!$A$3:$AW$1063,MATCH('Print List'!$A515,Statement_No,0),MATCH('Print List'!O$2,'Master List'!$A$2:$AW$2,0))</f>
        <v>North Delta Water Agency</v>
      </c>
      <c r="P515" s="135" t="str">
        <f>INDEX('Master List'!$A$3:$AW$1063,MATCH('Print List'!$A515,Statement_No,0),MATCH('Print List'!P$2,'Master List'!$A$2:$AW$2,0))</f>
        <v>R4</v>
      </c>
      <c r="Q515" s="135" t="str">
        <f>INDEX('Master List'!$A$3:$AW$1063,MATCH('Print List'!$A515,Statement_No,0),MATCH('Print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15" s="135" t="str">
        <f>INDEX('Master List'!$A$3:$AW$1063,MATCH('Print List'!$A515,Statement_No,0),MATCH('Print List'!R$2,'Master List'!$A$2:$AW$2,0))</f>
        <v>P4</v>
      </c>
      <c r="S515" s="135" t="str">
        <f>INDEX('Master List'!$A$3:$AW$1063,MATCH('Print List'!$A515,Statement_No,0),MATCH('Print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15" s="135" t="str">
        <f>INDEX('Master List'!$A$3:$AW$1063,MATCH('Print List'!$A515,Statement_No,0),MATCH('Print List'!T$2,'Master List'!$A$2:$AW$2,0))</f>
        <v>R4</v>
      </c>
      <c r="U515" s="135" t="str">
        <f>INDEX('Master List'!$A$3:$AW$1063,MATCH('Print List'!$A515,Statement_No,0),MATCH('Print List'!U$2,'Master List'!$A$2:$AW$2,0))</f>
        <v>P4</v>
      </c>
    </row>
    <row r="516" spans="1:21" s="16" customFormat="1" ht="30" x14ac:dyDescent="0.25">
      <c r="A516" s="135" t="s">
        <v>2239</v>
      </c>
      <c r="B516" s="135" t="str">
        <f>INDEX('Master List'!$A$3:$AW$1063,MATCH('Print List'!$A516,Statement_No,0),MATCH('Print List'!B$2,'Master List'!$A$2:$AW$2,0))</f>
        <v>EDWARD MACHADO</v>
      </c>
      <c r="C516" s="135" t="str">
        <f>INDEX('Master List'!$A$3:$AW$1063,MATCH('Print List'!$A516,Statement_No,0),MATCH('Print List'!C$2,'Master List'!$A$2:$AW$2,0))</f>
        <v>Y</v>
      </c>
      <c r="D516" s="135">
        <f>INDEX('Master List'!$A$3:$AW$1063,MATCH('Print List'!$A516,Statement_No,0),MATCH('Print List'!D$2,'Master List'!$A$2:$AW$2,0))</f>
        <v>3190</v>
      </c>
      <c r="E516" s="135">
        <f>INDEX('Master List'!$A$3:$AW$1063,MATCH('Print List'!$A516,Statement_No,0),MATCH('Print List'!E$2,'Master List'!$A$2:$AW$2,0))</f>
        <v>2019.72</v>
      </c>
      <c r="F516" s="135" t="str">
        <f>INDEX('Master List'!$A$3:$AW$1063,MATCH('Print List'!$A516,Statement_No,0),MATCH('Print List'!F$2,'Master List'!$A$2:$AW$2,0))</f>
        <v>Yes</v>
      </c>
      <c r="G516" s="135" t="str">
        <f>INDEX('Master List'!$A$3:$AW$1063,MATCH('Print List'!$A516,Statement_No,0),MATCH('Print List'!G$2,'Master List'!$A$2:$AW$2,0))</f>
        <v>San Joaquin River</v>
      </c>
      <c r="H516" s="135" t="str">
        <f>INDEX('Master List'!$A$3:$AW$1063,MATCH('Print List'!$A516,Statement_No,0),MATCH('Print List'!H$2,'Master List'!$A$2:$AW$2,0))</f>
        <v>San Joaquin</v>
      </c>
      <c r="I516" s="135" t="str">
        <f>INDEX('Master List'!$A$3:$AW$1063,MATCH('Print List'!$A516,Statement_No,0),MATCH('Print List'!I$2,'Master List'!$A$2:$AW$2,0))</f>
        <v>R3</v>
      </c>
      <c r="J516" s="135" t="str">
        <f>INDEX('Master List'!$A$3:$AW$1063,MATCH('Print List'!$A516,Statement_No,0),MATCH('Print List'!J$2,'Master List'!$A$2:$AW$2,0))</f>
        <v>POU/APN lie on the El Pescadero-Grimes Patent.</v>
      </c>
      <c r="K516" s="135" t="str">
        <f>INDEX('Master List'!$A$3:$AW$1063,MATCH('Print List'!$A516,Statement_No,0),MATCH('Print List'!K$2,'Master List'!$A$2:$AW$2,0))</f>
        <v>Yes</v>
      </c>
      <c r="L516" s="135" t="str">
        <f>INDEX('Master List'!$A$3:$AW$1063,MATCH('Print List'!$A516,Statement_No,0),MATCH('Print List'!L$2,'Master List'!$A$2:$AW$2,0))</f>
        <v>N/A</v>
      </c>
      <c r="M516" s="135" t="str">
        <f>INDEX('Master List'!$A$3:$AW$1063,MATCH('Print List'!$A516,Statement_No,0),MATCH('Print List'!M$2,'Master List'!$A$2:$AW$2,0))</f>
        <v>P1</v>
      </c>
      <c r="N516" s="135" t="str">
        <f>INDEX('Master List'!$A$3:$AW$1063,MATCH('Print List'!$A516,Statement_No,0),MATCH('Print List'!N$2,'Master List'!$A$2:$AW$2,0))</f>
        <v>No documentation given</v>
      </c>
      <c r="O516" s="135">
        <f>INDEX('Master List'!$A$3:$AW$1063,MATCH('Print List'!$A516,Statement_No,0),MATCH('Print List'!O$2,'Master List'!$A$2:$AW$2,0))</f>
        <v>0</v>
      </c>
      <c r="P516" s="135">
        <f>INDEX('Master List'!$A$3:$AW$1063,MATCH('Print List'!$A516,Statement_No,0),MATCH('Print List'!P$2,'Master List'!$A$2:$AW$2,0))</f>
        <v>0</v>
      </c>
      <c r="Q516" s="135">
        <f>INDEX('Master List'!$A$3:$AW$1063,MATCH('Print List'!$A516,Statement_No,0),MATCH('Print List'!Q$2,'Master List'!$A$2:$AW$2,0))</f>
        <v>0</v>
      </c>
      <c r="R516" s="135">
        <f>INDEX('Master List'!$A$3:$AW$1063,MATCH('Print List'!$A516,Statement_No,0),MATCH('Print List'!R$2,'Master List'!$A$2:$AW$2,0))</f>
        <v>0</v>
      </c>
      <c r="S516" s="135">
        <f>INDEX('Master List'!$A$3:$AW$1063,MATCH('Print List'!$A516,Statement_No,0),MATCH('Print List'!S$2,'Master List'!$A$2:$AW$2,0))</f>
        <v>0</v>
      </c>
      <c r="T516" s="135" t="str">
        <f>INDEX('Master List'!$A$3:$AW$1063,MATCH('Print List'!$A516,Statement_No,0),MATCH('Print List'!T$2,'Master List'!$A$2:$AW$2,0))</f>
        <v>R3</v>
      </c>
      <c r="U516" s="135" t="str">
        <f>INDEX('Master List'!$A$3:$AW$1063,MATCH('Print List'!$A516,Statement_No,0),MATCH('Print List'!U$2,'Master List'!$A$2:$AW$2,0))</f>
        <v>P1</v>
      </c>
    </row>
    <row r="517" spans="1:21" s="16" customFormat="1" ht="240" x14ac:dyDescent="0.25">
      <c r="A517" s="135" t="s">
        <v>2243</v>
      </c>
      <c r="B517" s="135" t="str">
        <f>INDEX('Master List'!$A$3:$AW$1063,MATCH('Print List'!$A517,Statement_No,0),MATCH('Print List'!B$2,'Master List'!$A$2:$AW$2,0))</f>
        <v>LEEN DESNAYER</v>
      </c>
      <c r="C517" s="135" t="str">
        <f>INDEX('Master List'!$A$3:$AW$1063,MATCH('Print List'!$A517,Statement_No,0),MATCH('Print List'!C$2,'Master List'!$A$2:$AW$2,0))</f>
        <v>Y</v>
      </c>
      <c r="D517" s="135">
        <f>INDEX('Master List'!$A$3:$AW$1063,MATCH('Print List'!$A517,Statement_No,0),MATCH('Print List'!D$2,'Master List'!$A$2:$AW$2,0))</f>
        <v>751.58666666666659</v>
      </c>
      <c r="E517" s="135">
        <f>INDEX('Master List'!$A$3:$AW$1063,MATCH('Print List'!$A517,Statement_No,0),MATCH('Print List'!E$2,'Master List'!$A$2:$AW$2,0))</f>
        <v>431.46</v>
      </c>
      <c r="F517" s="135" t="str">
        <f>INDEX('Master List'!$A$3:$AW$1063,MATCH('Print List'!$A517,Statement_No,0),MATCH('Print List'!F$2,'Master List'!$A$2:$AW$2,0))</f>
        <v>Yes</v>
      </c>
      <c r="G517" s="135" t="str">
        <f>INDEX('Master List'!$A$3:$AW$1063,MATCH('Print List'!$A517,Statement_No,0),MATCH('Print List'!G$2,'Master List'!$A$2:$AW$2,0))</f>
        <v>BEAVER SLOUGH</v>
      </c>
      <c r="H517" s="135" t="str">
        <f>INDEX('Master List'!$A$3:$AW$1063,MATCH('Print List'!$A517,Statement_No,0),MATCH('Print List'!H$2,'Master List'!$A$2:$AW$2,0))</f>
        <v>San Joaquin</v>
      </c>
      <c r="I517" s="135" t="str">
        <f>INDEX('Master List'!$A$3:$AW$1063,MATCH('Print List'!$A517,Statement_No,0),MATCH('Print List'!I$2,'Master List'!$A$2:$AW$2,0))</f>
        <v>R1</v>
      </c>
      <c r="J517" s="135" t="str">
        <f>INDEX('Master List'!$A$3:$AW$1063,MATCH('Print List'!$A517,Statement_No,0),MATCH('Print List'!J$2,'Master List'!$A$2:$AW$2,0))</f>
        <v>Part of the POU/APNs lie on Non-Riparian Patents</v>
      </c>
      <c r="K517" s="135" t="str">
        <f>INDEX('Master List'!$A$3:$AW$1063,MATCH('Print List'!$A517,Statement_No,0),MATCH('Print List'!K$2,'Master List'!$A$2:$AW$2,0))</f>
        <v>Yes</v>
      </c>
      <c r="L517" s="135" t="str">
        <f>INDEX('Master List'!$A$3:$AW$1063,MATCH('Print List'!$A517,Statement_No,0),MATCH('Print List'!L$2,'Master List'!$A$2:$AW$2,0))</f>
        <v>N/A</v>
      </c>
      <c r="M517" s="135" t="str">
        <f>INDEX('Master List'!$A$3:$AW$1063,MATCH('Print List'!$A517,Statement_No,0),MATCH('Print List'!M$2,'Master List'!$A$2:$AW$2,0))</f>
        <v>P1</v>
      </c>
      <c r="N517" s="135" t="str">
        <f>INDEX('Master List'!$A$3:$AW$1063,MATCH('Print List'!$A517,Statement_No,0),MATCH('Print List'!N$2,'Master List'!$A$2:$AW$2,0))</f>
        <v>Patents/Certificate of Purchase provided. Not enough information.</v>
      </c>
      <c r="O517" s="135" t="str">
        <f>INDEX('Master List'!$A$3:$AW$1063,MATCH('Print List'!$A517,Statement_No,0),MATCH('Print List'!O$2,'Master List'!$A$2:$AW$2,0))</f>
        <v>North Delta Water Agency</v>
      </c>
      <c r="P517" s="135" t="str">
        <f>INDEX('Master List'!$A$3:$AW$1063,MATCH('Print List'!$A517,Statement_No,0),MATCH('Print List'!P$2,'Master List'!$A$2:$AW$2,0))</f>
        <v>R4</v>
      </c>
      <c r="Q517" s="135" t="str">
        <f>INDEX('Master List'!$A$3:$AW$1063,MATCH('Print List'!$A517,Statement_No,0),MATCH('Print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17" s="135" t="str">
        <f>INDEX('Master List'!$A$3:$AW$1063,MATCH('Print List'!$A517,Statement_No,0),MATCH('Print List'!R$2,'Master List'!$A$2:$AW$2,0))</f>
        <v>P4</v>
      </c>
      <c r="S517" s="135" t="str">
        <f>INDEX('Master List'!$A$3:$AW$1063,MATCH('Print List'!$A517,Statement_No,0),MATCH('Print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17" s="135" t="str">
        <f>INDEX('Master List'!$A$3:$AW$1063,MATCH('Print List'!$A517,Statement_No,0),MATCH('Print List'!T$2,'Master List'!$A$2:$AW$2,0))</f>
        <v>R4</v>
      </c>
      <c r="U517" s="135" t="str">
        <f>INDEX('Master List'!$A$3:$AW$1063,MATCH('Print List'!$A517,Statement_No,0),MATCH('Print List'!U$2,'Master List'!$A$2:$AW$2,0))</f>
        <v>P4</v>
      </c>
    </row>
    <row r="518" spans="1:21" s="16" customFormat="1" x14ac:dyDescent="0.25">
      <c r="A518" s="136" t="s">
        <v>2249</v>
      </c>
      <c r="B518" s="135" t="str">
        <f>INDEX('Master List'!$A$3:$AW$1063,MATCH('Print List'!$A518,Statement_No,0),MATCH('Print List'!B$2,'Master List'!$A$2:$AW$2,0))</f>
        <v>GEORGE BIAGI</v>
      </c>
      <c r="C518" s="135" t="str">
        <f>INDEX('Master List'!$A$3:$AW$1063,MATCH('Print List'!$A518,Statement_No,0),MATCH('Print List'!C$2,'Master List'!$A$2:$AW$2,0))</f>
        <v>Y</v>
      </c>
      <c r="D518" s="135">
        <f>INDEX('Master List'!$A$3:$AW$1063,MATCH('Print List'!$A518,Statement_No,0),MATCH('Print List'!D$2,'Master List'!$A$2:$AW$2,0))</f>
        <v>622.33333333333337</v>
      </c>
      <c r="E518" s="135">
        <f>INDEX('Master List'!$A$3:$AW$1063,MATCH('Print List'!$A518,Statement_No,0),MATCH('Print List'!E$2,'Master List'!$A$2:$AW$2,0))</f>
        <v>318.43</v>
      </c>
      <c r="F518" s="135" t="str">
        <f>INDEX('Master List'!$A$3:$AW$1063,MATCH('Print List'!$A518,Statement_No,0),MATCH('Print List'!F$2,'Master List'!$A$2:$AW$2,0))</f>
        <v>Yes</v>
      </c>
      <c r="G518" s="135" t="str">
        <f>INDEX('Master List'!$A$3:$AW$1063,MATCH('Print List'!$A518,Statement_No,0),MATCH('Print List'!G$2,'Master List'!$A$2:$AW$2,0))</f>
        <v>WHITE SLOUGH</v>
      </c>
      <c r="H518" s="135" t="str">
        <f>INDEX('Master List'!$A$3:$AW$1063,MATCH('Print List'!$A518,Statement_No,0),MATCH('Print List'!H$2,'Master List'!$A$2:$AW$2,0))</f>
        <v>San Joaquin</v>
      </c>
      <c r="I518" s="135" t="str">
        <f>INDEX('Master List'!$A$3:$AW$1063,MATCH('Print List'!$A518,Statement_No,0),MATCH('Print List'!I$2,'Master List'!$A$2:$AW$2,0))</f>
        <v>R1</v>
      </c>
      <c r="J518" s="135" t="str">
        <f>INDEX('Master List'!$A$3:$AW$1063,MATCH('Print List'!$A518,Statement_No,0),MATCH('Print List'!J$2,'Master List'!$A$2:$AW$2,0))</f>
        <v>Part of the POU/APN lie on Non-Riparian Patents</v>
      </c>
      <c r="K518" s="135" t="str">
        <f>INDEX('Master List'!$A$3:$AW$1063,MATCH('Print List'!$A518,Statement_No,0),MATCH('Print List'!K$2,'Master List'!$A$2:$AW$2,0))</f>
        <v>Yes</v>
      </c>
      <c r="L518" s="135" t="str">
        <f>INDEX('Master List'!$A$3:$AW$1063,MATCH('Print List'!$A518,Statement_No,0),MATCH('Print List'!L$2,'Master List'!$A$2:$AW$2,0))</f>
        <v>N/A</v>
      </c>
      <c r="M518" s="135" t="str">
        <f>INDEX('Master List'!$A$3:$AW$1063,MATCH('Print List'!$A518,Statement_No,0),MATCH('Print List'!M$2,'Master List'!$A$2:$AW$2,0))</f>
        <v>P1</v>
      </c>
      <c r="N518" s="135" t="str">
        <f>INDEX('Master List'!$A$3:$AW$1063,MATCH('Print List'!$A518,Statement_No,0),MATCH('Print List'!N$2,'Master List'!$A$2:$AW$2,0))</f>
        <v>No documentation given</v>
      </c>
      <c r="O518" s="135">
        <f>INDEX('Master List'!$A$3:$AW$1063,MATCH('Print List'!$A518,Statement_No,0),MATCH('Print List'!O$2,'Master List'!$A$2:$AW$2,0))</f>
        <v>0</v>
      </c>
      <c r="P518" s="135">
        <f>INDEX('Master List'!$A$3:$AW$1063,MATCH('Print List'!$A518,Statement_No,0),MATCH('Print List'!P$2,'Master List'!$A$2:$AW$2,0))</f>
        <v>0</v>
      </c>
      <c r="Q518" s="135">
        <f>INDEX('Master List'!$A$3:$AW$1063,MATCH('Print List'!$A518,Statement_No,0),MATCH('Print List'!Q$2,'Master List'!$A$2:$AW$2,0))</f>
        <v>0</v>
      </c>
      <c r="R518" s="135">
        <f>INDEX('Master List'!$A$3:$AW$1063,MATCH('Print List'!$A518,Statement_No,0),MATCH('Print List'!R$2,'Master List'!$A$2:$AW$2,0))</f>
        <v>0</v>
      </c>
      <c r="S518" s="135">
        <f>INDEX('Master List'!$A$3:$AW$1063,MATCH('Print List'!$A518,Statement_No,0),MATCH('Print List'!S$2,'Master List'!$A$2:$AW$2,0))</f>
        <v>0</v>
      </c>
      <c r="T518" s="135" t="str">
        <f>INDEX('Master List'!$A$3:$AW$1063,MATCH('Print List'!$A518,Statement_No,0),MATCH('Print List'!T$2,'Master List'!$A$2:$AW$2,0))</f>
        <v>R1</v>
      </c>
      <c r="U518" s="135" t="str">
        <f>INDEX('Master List'!$A$3:$AW$1063,MATCH('Print List'!$A518,Statement_No,0),MATCH('Print List'!U$2,'Master List'!$A$2:$AW$2,0))</f>
        <v>P1</v>
      </c>
    </row>
    <row r="519" spans="1:21" s="16" customFormat="1" x14ac:dyDescent="0.25">
      <c r="A519" s="135" t="s">
        <v>2253</v>
      </c>
      <c r="B519" s="135" t="str">
        <f>INDEX('Master List'!$A$3:$AW$1063,MATCH('Print List'!$A519,Statement_No,0),MATCH('Print List'!B$2,'Master List'!$A$2:$AW$2,0))</f>
        <v>GEORGE BIAGI</v>
      </c>
      <c r="C519" s="135" t="str">
        <f>INDEX('Master List'!$A$3:$AW$1063,MATCH('Print List'!$A519,Statement_No,0),MATCH('Print List'!C$2,'Master List'!$A$2:$AW$2,0))</f>
        <v>Y</v>
      </c>
      <c r="D519" s="135">
        <f>INDEX('Master List'!$A$3:$AW$1063,MATCH('Print List'!$A519,Statement_No,0),MATCH('Print List'!D$2,'Master List'!$A$2:$AW$2,0))</f>
        <v>622.33333333333337</v>
      </c>
      <c r="E519" s="135">
        <f>INDEX('Master List'!$A$3:$AW$1063,MATCH('Print List'!$A519,Statement_No,0),MATCH('Print List'!E$2,'Master List'!$A$2:$AW$2,0))</f>
        <v>318.43</v>
      </c>
      <c r="F519" s="135" t="str">
        <f>INDEX('Master List'!$A$3:$AW$1063,MATCH('Print List'!$A519,Statement_No,0),MATCH('Print List'!F$2,'Master List'!$A$2:$AW$2,0))</f>
        <v>Yes</v>
      </c>
      <c r="G519" s="135" t="str">
        <f>INDEX('Master List'!$A$3:$AW$1063,MATCH('Print List'!$A519,Statement_No,0),MATCH('Print List'!G$2,'Master List'!$A$2:$AW$2,0))</f>
        <v>WHITE SLOUGH</v>
      </c>
      <c r="H519" s="135" t="str">
        <f>INDEX('Master List'!$A$3:$AW$1063,MATCH('Print List'!$A519,Statement_No,0),MATCH('Print List'!H$2,'Master List'!$A$2:$AW$2,0))</f>
        <v>San Joaquin</v>
      </c>
      <c r="I519" s="135" t="str">
        <f>INDEX('Master List'!$A$3:$AW$1063,MATCH('Print List'!$A519,Statement_No,0),MATCH('Print List'!I$2,'Master List'!$A$2:$AW$2,0))</f>
        <v>R1</v>
      </c>
      <c r="J519" s="135" t="str">
        <f>INDEX('Master List'!$A$3:$AW$1063,MATCH('Print List'!$A519,Statement_No,0),MATCH('Print List'!J$2,'Master List'!$A$2:$AW$2,0))</f>
        <v>Part of the POU/APN lie on Non-Riparian Patents</v>
      </c>
      <c r="K519" s="135" t="str">
        <f>INDEX('Master List'!$A$3:$AW$1063,MATCH('Print List'!$A519,Statement_No,0),MATCH('Print List'!K$2,'Master List'!$A$2:$AW$2,0))</f>
        <v>Yes</v>
      </c>
      <c r="L519" s="135" t="str">
        <f>INDEX('Master List'!$A$3:$AW$1063,MATCH('Print List'!$A519,Statement_No,0),MATCH('Print List'!L$2,'Master List'!$A$2:$AW$2,0))</f>
        <v>N/A</v>
      </c>
      <c r="M519" s="135" t="str">
        <f>INDEX('Master List'!$A$3:$AW$1063,MATCH('Print List'!$A519,Statement_No,0),MATCH('Print List'!M$2,'Master List'!$A$2:$AW$2,0))</f>
        <v>P1</v>
      </c>
      <c r="N519" s="135" t="str">
        <f>INDEX('Master List'!$A$3:$AW$1063,MATCH('Print List'!$A519,Statement_No,0),MATCH('Print List'!N$2,'Master List'!$A$2:$AW$2,0))</f>
        <v>No documentation given</v>
      </c>
      <c r="O519" s="135">
        <f>INDEX('Master List'!$A$3:$AW$1063,MATCH('Print List'!$A519,Statement_No,0),MATCH('Print List'!O$2,'Master List'!$A$2:$AW$2,0))</f>
        <v>0</v>
      </c>
      <c r="P519" s="135">
        <f>INDEX('Master List'!$A$3:$AW$1063,MATCH('Print List'!$A519,Statement_No,0),MATCH('Print List'!P$2,'Master List'!$A$2:$AW$2,0))</f>
        <v>0</v>
      </c>
      <c r="Q519" s="135">
        <f>INDEX('Master List'!$A$3:$AW$1063,MATCH('Print List'!$A519,Statement_No,0),MATCH('Print List'!Q$2,'Master List'!$A$2:$AW$2,0))</f>
        <v>0</v>
      </c>
      <c r="R519" s="135">
        <f>INDEX('Master List'!$A$3:$AW$1063,MATCH('Print List'!$A519,Statement_No,0),MATCH('Print List'!R$2,'Master List'!$A$2:$AW$2,0))</f>
        <v>0</v>
      </c>
      <c r="S519" s="135">
        <f>INDEX('Master List'!$A$3:$AW$1063,MATCH('Print List'!$A519,Statement_No,0),MATCH('Print List'!S$2,'Master List'!$A$2:$AW$2,0))</f>
        <v>0</v>
      </c>
      <c r="T519" s="135" t="str">
        <f>INDEX('Master List'!$A$3:$AW$1063,MATCH('Print List'!$A519,Statement_No,0),MATCH('Print List'!T$2,'Master List'!$A$2:$AW$2,0))</f>
        <v>R1</v>
      </c>
      <c r="U519" s="135" t="str">
        <f>INDEX('Master List'!$A$3:$AW$1063,MATCH('Print List'!$A519,Statement_No,0),MATCH('Print List'!U$2,'Master List'!$A$2:$AW$2,0))</f>
        <v>P1</v>
      </c>
    </row>
    <row r="520" spans="1:21" s="16" customFormat="1" x14ac:dyDescent="0.25">
      <c r="A520" s="136" t="s">
        <v>2254</v>
      </c>
      <c r="B520" s="135" t="str">
        <f>INDEX('Master List'!$A$3:$AW$1063,MATCH('Print List'!$A520,Statement_No,0),MATCH('Print List'!B$2,'Master List'!$A$2:$AW$2,0))</f>
        <v>GEORGE BIAGI</v>
      </c>
      <c r="C520" s="135" t="str">
        <f>INDEX('Master List'!$A$3:$AW$1063,MATCH('Print List'!$A520,Statement_No,0),MATCH('Print List'!C$2,'Master List'!$A$2:$AW$2,0))</f>
        <v>Y</v>
      </c>
      <c r="D520" s="135">
        <f>INDEX('Master List'!$A$3:$AW$1063,MATCH('Print List'!$A520,Statement_No,0),MATCH('Print List'!D$2,'Master List'!$A$2:$AW$2,0))</f>
        <v>622.33333333333337</v>
      </c>
      <c r="E520" s="135">
        <f>INDEX('Master List'!$A$3:$AW$1063,MATCH('Print List'!$A520,Statement_No,0),MATCH('Print List'!E$2,'Master List'!$A$2:$AW$2,0))</f>
        <v>318.43</v>
      </c>
      <c r="F520" s="135" t="str">
        <f>INDEX('Master List'!$A$3:$AW$1063,MATCH('Print List'!$A520,Statement_No,0),MATCH('Print List'!F$2,'Master List'!$A$2:$AW$2,0))</f>
        <v>Yes</v>
      </c>
      <c r="G520" s="135" t="str">
        <f>INDEX('Master List'!$A$3:$AW$1063,MATCH('Print List'!$A520,Statement_No,0),MATCH('Print List'!G$2,'Master List'!$A$2:$AW$2,0))</f>
        <v>WHITE SLOUGH</v>
      </c>
      <c r="H520" s="135" t="str">
        <f>INDEX('Master List'!$A$3:$AW$1063,MATCH('Print List'!$A520,Statement_No,0),MATCH('Print List'!H$2,'Master List'!$A$2:$AW$2,0))</f>
        <v>San Joaquin</v>
      </c>
      <c r="I520" s="135" t="str">
        <f>INDEX('Master List'!$A$3:$AW$1063,MATCH('Print List'!$A520,Statement_No,0),MATCH('Print List'!I$2,'Master List'!$A$2:$AW$2,0))</f>
        <v>R1</v>
      </c>
      <c r="J520" s="135" t="str">
        <f>INDEX('Master List'!$A$3:$AW$1063,MATCH('Print List'!$A520,Statement_No,0),MATCH('Print List'!J$2,'Master List'!$A$2:$AW$2,0))</f>
        <v>Part of the POU/APN lie on Non-Riparian Patents</v>
      </c>
      <c r="K520" s="135" t="str">
        <f>INDEX('Master List'!$A$3:$AW$1063,MATCH('Print List'!$A520,Statement_No,0),MATCH('Print List'!K$2,'Master List'!$A$2:$AW$2,0))</f>
        <v>Yes</v>
      </c>
      <c r="L520" s="135" t="str">
        <f>INDEX('Master List'!$A$3:$AW$1063,MATCH('Print List'!$A520,Statement_No,0),MATCH('Print List'!L$2,'Master List'!$A$2:$AW$2,0))</f>
        <v>N/A</v>
      </c>
      <c r="M520" s="135" t="str">
        <f>INDEX('Master List'!$A$3:$AW$1063,MATCH('Print List'!$A520,Statement_No,0),MATCH('Print List'!M$2,'Master List'!$A$2:$AW$2,0))</f>
        <v>P1</v>
      </c>
      <c r="N520" s="135" t="str">
        <f>INDEX('Master List'!$A$3:$AW$1063,MATCH('Print List'!$A520,Statement_No,0),MATCH('Print List'!N$2,'Master List'!$A$2:$AW$2,0))</f>
        <v>No documentation given</v>
      </c>
      <c r="O520" s="135">
        <f>INDEX('Master List'!$A$3:$AW$1063,MATCH('Print List'!$A520,Statement_No,0),MATCH('Print List'!O$2,'Master List'!$A$2:$AW$2,0))</f>
        <v>0</v>
      </c>
      <c r="P520" s="135">
        <f>INDEX('Master List'!$A$3:$AW$1063,MATCH('Print List'!$A520,Statement_No,0),MATCH('Print List'!P$2,'Master List'!$A$2:$AW$2,0))</f>
        <v>0</v>
      </c>
      <c r="Q520" s="135">
        <f>INDEX('Master List'!$A$3:$AW$1063,MATCH('Print List'!$A520,Statement_No,0),MATCH('Print List'!Q$2,'Master List'!$A$2:$AW$2,0))</f>
        <v>0</v>
      </c>
      <c r="R520" s="135">
        <f>INDEX('Master List'!$A$3:$AW$1063,MATCH('Print List'!$A520,Statement_No,0),MATCH('Print List'!R$2,'Master List'!$A$2:$AW$2,0))</f>
        <v>0</v>
      </c>
      <c r="S520" s="135">
        <f>INDEX('Master List'!$A$3:$AW$1063,MATCH('Print List'!$A520,Statement_No,0),MATCH('Print List'!S$2,'Master List'!$A$2:$AW$2,0))</f>
        <v>0</v>
      </c>
      <c r="T520" s="135" t="str">
        <f>INDEX('Master List'!$A$3:$AW$1063,MATCH('Print List'!$A520,Statement_No,0),MATCH('Print List'!T$2,'Master List'!$A$2:$AW$2,0))</f>
        <v>R1</v>
      </c>
      <c r="U520" s="135" t="str">
        <f>INDEX('Master List'!$A$3:$AW$1063,MATCH('Print List'!$A520,Statement_No,0),MATCH('Print List'!U$2,'Master List'!$A$2:$AW$2,0))</f>
        <v>P1</v>
      </c>
    </row>
    <row r="521" spans="1:21" s="16" customFormat="1" ht="45" x14ac:dyDescent="0.25">
      <c r="A521" s="135" t="s">
        <v>2255</v>
      </c>
      <c r="B521" s="135" t="str">
        <f>INDEX('Master List'!$A$3:$AW$1063,MATCH('Print List'!$A521,Statement_No,0),MATCH('Print List'!B$2,'Master List'!$A$2:$AW$2,0))</f>
        <v>EAST BAY REGIONAL PARK DISTRICT</v>
      </c>
      <c r="C521" s="135" t="str">
        <f>INDEX('Master List'!$A$3:$AW$1063,MATCH('Print List'!$A521,Statement_No,0),MATCH('Print List'!C$2,'Master List'!$A$2:$AW$2,0))</f>
        <v>Y</v>
      </c>
      <c r="D521" s="135">
        <f>INDEX('Master List'!$A$3:$AW$1063,MATCH('Print List'!$A521,Statement_No,0),MATCH('Print List'!D$2,'Master List'!$A$2:$AW$2,0))</f>
        <v>651.92000000000007</v>
      </c>
      <c r="E521" s="135">
        <f>INDEX('Master List'!$A$3:$AW$1063,MATCH('Print List'!$A521,Statement_No,0),MATCH('Print List'!E$2,'Master List'!$A$2:$AW$2,0))</f>
        <v>0</v>
      </c>
      <c r="F521" s="135" t="str">
        <f>INDEX('Master List'!$A$3:$AW$1063,MATCH('Print List'!$A521,Statement_No,0),MATCH('Print List'!F$2,'Master List'!$A$2:$AW$2,0))</f>
        <v>Yes</v>
      </c>
      <c r="G521" s="135" t="str">
        <f>INDEX('Master List'!$A$3:$AW$1063,MATCH('Print List'!$A521,Statement_No,0),MATCH('Print List'!G$2,'Master List'!$A$2:$AW$2,0))</f>
        <v>WERNER CUT</v>
      </c>
      <c r="H521" s="135" t="str">
        <f>INDEX('Master List'!$A$3:$AW$1063,MATCH('Print List'!$A521,Statement_No,0),MATCH('Print List'!H$2,'Master List'!$A$2:$AW$2,0))</f>
        <v>Contra Costa</v>
      </c>
      <c r="I521" s="135" t="str">
        <f>INDEX('Master List'!$A$3:$AW$1063,MATCH('Print List'!$A521,Statement_No,0),MATCH('Print List'!I$2,'Master List'!$A$2:$AW$2,0))</f>
        <v>R3</v>
      </c>
      <c r="J521" s="135" t="str">
        <f>INDEX('Master List'!$A$3:$AW$1063,MATCH('Print List'!$A521,Statement_No,0),MATCH('Print List'!J$2,'Master List'!$A$2:$AW$2,0))</f>
        <v>Patents/APN are located in a Riparian Patent</v>
      </c>
      <c r="K521" s="135" t="str">
        <f>INDEX('Master List'!$A$3:$AW$1063,MATCH('Print List'!$A521,Statement_No,0),MATCH('Print List'!K$2,'Master List'!$A$2:$AW$2,0))</f>
        <v>Yes</v>
      </c>
      <c r="L521" s="135" t="str">
        <f>INDEX('Master List'!$A$3:$AW$1063,MATCH('Print List'!$A521,Statement_No,0),MATCH('Print List'!L$2,'Master List'!$A$2:$AW$2,0))</f>
        <v>N/A</v>
      </c>
      <c r="M521" s="135" t="str">
        <f>INDEX('Master List'!$A$3:$AW$1063,MATCH('Print List'!$A521,Statement_No,0),MATCH('Print List'!M$2,'Master List'!$A$2:$AW$2,0))</f>
        <v>P1</v>
      </c>
      <c r="N521" s="135" t="str">
        <f>INDEX('Master List'!$A$3:$AW$1063,MATCH('Print List'!$A521,Statement_No,0),MATCH('Print List'!N$2,'Master List'!$A$2:$AW$2,0))</f>
        <v>Documentation is needed.</v>
      </c>
      <c r="O521" s="135">
        <f>INDEX('Master List'!$A$3:$AW$1063,MATCH('Print List'!$A521,Statement_No,0),MATCH('Print List'!O$2,'Master List'!$A$2:$AW$2,0))</f>
        <v>0</v>
      </c>
      <c r="P521" s="135">
        <f>INDEX('Master List'!$A$3:$AW$1063,MATCH('Print List'!$A521,Statement_No,0),MATCH('Print List'!P$2,'Master List'!$A$2:$AW$2,0))</f>
        <v>0</v>
      </c>
      <c r="Q521" s="135">
        <f>INDEX('Master List'!$A$3:$AW$1063,MATCH('Print List'!$A521,Statement_No,0),MATCH('Print List'!Q$2,'Master List'!$A$2:$AW$2,0))</f>
        <v>0</v>
      </c>
      <c r="R521" s="135">
        <f>INDEX('Master List'!$A$3:$AW$1063,MATCH('Print List'!$A521,Statement_No,0),MATCH('Print List'!R$2,'Master List'!$A$2:$AW$2,0))</f>
        <v>0</v>
      </c>
      <c r="S521" s="135">
        <f>INDEX('Master List'!$A$3:$AW$1063,MATCH('Print List'!$A521,Statement_No,0),MATCH('Print List'!S$2,'Master List'!$A$2:$AW$2,0))</f>
        <v>0</v>
      </c>
      <c r="T521" s="135" t="str">
        <f>INDEX('Master List'!$A$3:$AW$1063,MATCH('Print List'!$A521,Statement_No,0),MATCH('Print List'!T$2,'Master List'!$A$2:$AW$2,0))</f>
        <v>R3</v>
      </c>
      <c r="U521" s="135" t="str">
        <f>INDEX('Master List'!$A$3:$AW$1063,MATCH('Print List'!$A521,Statement_No,0),MATCH('Print List'!U$2,'Master List'!$A$2:$AW$2,0))</f>
        <v>P1</v>
      </c>
    </row>
    <row r="522" spans="1:21" s="16" customFormat="1" ht="240" x14ac:dyDescent="0.25">
      <c r="A522" s="135" t="s">
        <v>2260</v>
      </c>
      <c r="B522" s="135" t="str">
        <f>INDEX('Master List'!$A$3:$AW$1063,MATCH('Print List'!$A522,Statement_No,0),MATCH('Print List'!B$2,'Master List'!$A$2:$AW$2,0))</f>
        <v>RICHARD BRANN</v>
      </c>
      <c r="C522" s="135" t="str">
        <f>INDEX('Master List'!$A$3:$AW$1063,MATCH('Print List'!$A522,Statement_No,0),MATCH('Print List'!C$2,'Master List'!$A$2:$AW$2,0))</f>
        <v>Y</v>
      </c>
      <c r="D522" s="135">
        <f>INDEX('Master List'!$A$3:$AW$1063,MATCH('Print List'!$A522,Statement_No,0),MATCH('Print List'!D$2,'Master List'!$A$2:$AW$2,0))</f>
        <v>762.08999999999992</v>
      </c>
      <c r="E522" s="135">
        <f>INDEX('Master List'!$A$3:$AW$1063,MATCH('Print List'!$A522,Statement_No,0),MATCH('Print List'!E$2,'Master List'!$A$2:$AW$2,0))</f>
        <v>412.71</v>
      </c>
      <c r="F522" s="135" t="str">
        <f>INDEX('Master List'!$A$3:$AW$1063,MATCH('Print List'!$A522,Statement_No,0),MATCH('Print List'!F$2,'Master List'!$A$2:$AW$2,0))</f>
        <v>Yes</v>
      </c>
      <c r="G522" s="135" t="str">
        <f>INDEX('Master List'!$A$3:$AW$1063,MATCH('Print List'!$A522,Statement_No,0),MATCH('Print List'!G$2,'Master List'!$A$2:$AW$2,0))</f>
        <v>MINOR SLOUGH</v>
      </c>
      <c r="H522" s="135" t="str">
        <f>INDEX('Master List'!$A$3:$AW$1063,MATCH('Print List'!$A522,Statement_No,0),MATCH('Print List'!H$2,'Master List'!$A$2:$AW$2,0))</f>
        <v>Solano</v>
      </c>
      <c r="I522" s="135" t="str">
        <f>INDEX('Master List'!$A$3:$AW$1063,MATCH('Print List'!$A522,Statement_No,0),MATCH('Print List'!I$2,'Master List'!$A$2:$AW$2,0))</f>
        <v>R3</v>
      </c>
      <c r="J522" s="135" t="str">
        <f>INDEX('Master List'!$A$3:$AW$1063,MATCH('Print List'!$A522,Statement_No,0),MATCH('Print List'!J$2,'Master List'!$A$2:$AW$2,0))</f>
        <v>POU/APN is disconnected from POD. However, it lies on a Riparian Patent.</v>
      </c>
      <c r="K522" s="135" t="str">
        <f>INDEX('Master List'!$A$3:$AW$1063,MATCH('Print List'!$A522,Statement_No,0),MATCH('Print List'!K$2,'Master List'!$A$2:$AW$2,0))</f>
        <v>Yes</v>
      </c>
      <c r="L522" s="135" t="str">
        <f>INDEX('Master List'!$A$3:$AW$1063,MATCH('Print List'!$A522,Statement_No,0),MATCH('Print List'!L$2,'Master List'!$A$2:$AW$2,0))</f>
        <v>N/A</v>
      </c>
      <c r="M522" s="135" t="str">
        <f>INDEX('Master List'!$A$3:$AW$1063,MATCH('Print List'!$A522,Statement_No,0),MATCH('Print List'!M$2,'Master List'!$A$2:$AW$2,0))</f>
        <v>P1</v>
      </c>
      <c r="N522" s="135" t="str">
        <f>INDEX('Master List'!$A$3:$AW$1063,MATCH('Print List'!$A522,Statement_No,0),MATCH('Print List'!N$2,'Master List'!$A$2:$AW$2,0))</f>
        <v>No supporting document for Pre-1914 right was submitted. Need more info.</v>
      </c>
      <c r="O522" s="135" t="str">
        <f>INDEX('Master List'!$A$3:$AW$1063,MATCH('Print List'!$A522,Statement_No,0),MATCH('Print List'!O$2,'Master List'!$A$2:$AW$2,0))</f>
        <v>North Delta Water Agency</v>
      </c>
      <c r="P522" s="135" t="str">
        <f>INDEX('Master List'!$A$3:$AW$1063,MATCH('Print List'!$A522,Statement_No,0),MATCH('Print List'!P$2,'Master List'!$A$2:$AW$2,0))</f>
        <v>R4</v>
      </c>
      <c r="Q522" s="135" t="str">
        <f>INDEX('Master List'!$A$3:$AW$1063,MATCH('Print List'!$A522,Statement_No,0),MATCH('Print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22" s="135" t="str">
        <f>INDEX('Master List'!$A$3:$AW$1063,MATCH('Print List'!$A522,Statement_No,0),MATCH('Print List'!R$2,'Master List'!$A$2:$AW$2,0))</f>
        <v>P4</v>
      </c>
      <c r="S522" s="135" t="str">
        <f>INDEX('Master List'!$A$3:$AW$1063,MATCH('Print List'!$A522,Statement_No,0),MATCH('Print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22" s="135" t="str">
        <f>INDEX('Master List'!$A$3:$AW$1063,MATCH('Print List'!$A522,Statement_No,0),MATCH('Print List'!T$2,'Master List'!$A$2:$AW$2,0))</f>
        <v>R4</v>
      </c>
      <c r="U522" s="135" t="str">
        <f>INDEX('Master List'!$A$3:$AW$1063,MATCH('Print List'!$A522,Statement_No,0),MATCH('Print List'!U$2,'Master List'!$A$2:$AW$2,0))</f>
        <v>P4</v>
      </c>
    </row>
    <row r="523" spans="1:21" s="16" customFormat="1" ht="45" x14ac:dyDescent="0.25">
      <c r="A523" s="135" t="s">
        <v>2265</v>
      </c>
      <c r="B523" s="135" t="str">
        <f>INDEX('Master List'!$A$3:$AW$1063,MATCH('Print List'!$A523,Statement_No,0),MATCH('Print List'!B$2,'Master List'!$A$2:$AW$2,0))</f>
        <v>CORTOPASSI LIFE ESTATE, ET AL</v>
      </c>
      <c r="C523" s="135" t="str">
        <f>INDEX('Master List'!$A$3:$AW$1063,MATCH('Print List'!$A523,Statement_No,0),MATCH('Print List'!C$2,'Master List'!$A$2:$AW$2,0))</f>
        <v>Y</v>
      </c>
      <c r="D523" s="135">
        <f>INDEX('Master List'!$A$3:$AW$1063,MATCH('Print List'!$A523,Statement_No,0),MATCH('Print List'!D$2,'Master List'!$A$2:$AW$2,0))</f>
        <v>354.25666666666666</v>
      </c>
      <c r="E523" s="135">
        <f>INDEX('Master List'!$A$3:$AW$1063,MATCH('Print List'!$A523,Statement_No,0),MATCH('Print List'!E$2,'Master List'!$A$2:$AW$2,0))</f>
        <v>204</v>
      </c>
      <c r="F523" s="135" t="str">
        <f>INDEX('Master List'!$A$3:$AW$1063,MATCH('Print List'!$A523,Statement_No,0),MATCH('Print List'!F$2,'Master List'!$A$2:$AW$2,0))</f>
        <v>Yes</v>
      </c>
      <c r="G523" s="135" t="str">
        <f>INDEX('Master List'!$A$3:$AW$1063,MATCH('Print List'!$A523,Statement_No,0),MATCH('Print List'!G$2,'Master List'!$A$2:$AW$2,0))</f>
        <v>Fourteen Mile Slough</v>
      </c>
      <c r="H523" s="135" t="str">
        <f>INDEX('Master List'!$A$3:$AW$1063,MATCH('Print List'!$A523,Statement_No,0),MATCH('Print List'!H$2,'Master List'!$A$2:$AW$2,0))</f>
        <v>San Joaquin</v>
      </c>
      <c r="I523" s="135" t="str">
        <f>INDEX('Master List'!$A$3:$AW$1063,MATCH('Print List'!$A523,Statement_No,0),MATCH('Print List'!I$2,'Master List'!$A$2:$AW$2,0))</f>
        <v>R3</v>
      </c>
      <c r="J523" s="135" t="str">
        <f>INDEX('Master List'!$A$3:$AW$1063,MATCH('Print List'!$A523,Statement_No,0),MATCH('Print List'!J$2,'Master List'!$A$2:$AW$2,0))</f>
        <v>Place of use is adjacent to Fourteen Mile Slough, POD is owned by the water right claimant, and the place of use is fully enclosed within the original riparian patent.</v>
      </c>
      <c r="K523" s="135" t="str">
        <f>INDEX('Master List'!$A$3:$AW$1063,MATCH('Print List'!$A523,Statement_No,0),MATCH('Print List'!K$2,'Master List'!$A$2:$AW$2,0))</f>
        <v>Yes</v>
      </c>
      <c r="L523" s="135" t="str">
        <f>INDEX('Master List'!$A$3:$AW$1063,MATCH('Print List'!$A523,Statement_No,0),MATCH('Print List'!L$2,'Master List'!$A$2:$AW$2,0))</f>
        <v>N/A</v>
      </c>
      <c r="M523" s="135" t="str">
        <f>INDEX('Master List'!$A$3:$AW$1063,MATCH('Print List'!$A523,Statement_No,0),MATCH('Print List'!M$2,'Master List'!$A$2:$AW$2,0))</f>
        <v>P1</v>
      </c>
      <c r="N523" s="135" t="str">
        <f>INDEX('Master List'!$A$3:$AW$1063,MATCH('Print List'!$A523,Statement_No,0),MATCH('Print List'!N$2,'Master List'!$A$2:$AW$2,0))</f>
        <v>More information needed</v>
      </c>
      <c r="O523" s="135">
        <f>INDEX('Master List'!$A$3:$AW$1063,MATCH('Print List'!$A523,Statement_No,0),MATCH('Print List'!O$2,'Master List'!$A$2:$AW$2,0))</f>
        <v>0</v>
      </c>
      <c r="P523" s="135">
        <f>INDEX('Master List'!$A$3:$AW$1063,MATCH('Print List'!$A523,Statement_No,0),MATCH('Print List'!P$2,'Master List'!$A$2:$AW$2,0))</f>
        <v>0</v>
      </c>
      <c r="Q523" s="135">
        <f>INDEX('Master List'!$A$3:$AW$1063,MATCH('Print List'!$A523,Statement_No,0),MATCH('Print List'!Q$2,'Master List'!$A$2:$AW$2,0))</f>
        <v>0</v>
      </c>
      <c r="R523" s="135">
        <f>INDEX('Master List'!$A$3:$AW$1063,MATCH('Print List'!$A523,Statement_No,0),MATCH('Print List'!R$2,'Master List'!$A$2:$AW$2,0))</f>
        <v>0</v>
      </c>
      <c r="S523" s="135">
        <f>INDEX('Master List'!$A$3:$AW$1063,MATCH('Print List'!$A523,Statement_No,0),MATCH('Print List'!S$2,'Master List'!$A$2:$AW$2,0))</f>
        <v>0</v>
      </c>
      <c r="T523" s="135" t="str">
        <f>INDEX('Master List'!$A$3:$AW$1063,MATCH('Print List'!$A523,Statement_No,0),MATCH('Print List'!T$2,'Master List'!$A$2:$AW$2,0))</f>
        <v>R3</v>
      </c>
      <c r="U523" s="135" t="str">
        <f>INDEX('Master List'!$A$3:$AW$1063,MATCH('Print List'!$A523,Statement_No,0),MATCH('Print List'!U$2,'Master List'!$A$2:$AW$2,0))</f>
        <v>P1</v>
      </c>
    </row>
    <row r="524" spans="1:21" s="16" customFormat="1" ht="45" x14ac:dyDescent="0.25">
      <c r="A524" s="135" t="s">
        <v>2273</v>
      </c>
      <c r="B524" s="135" t="str">
        <f>INDEX('Master List'!$A$3:$AW$1063,MATCH('Print List'!$A524,Statement_No,0),MATCH('Print List'!B$2,'Master List'!$A$2:$AW$2,0))</f>
        <v>CORTOPASSI LIFE ESTATE, ET AL</v>
      </c>
      <c r="C524" s="135" t="str">
        <f>INDEX('Master List'!$A$3:$AW$1063,MATCH('Print List'!$A524,Statement_No,0),MATCH('Print List'!C$2,'Master List'!$A$2:$AW$2,0))</f>
        <v>Y</v>
      </c>
      <c r="D524" s="135">
        <f>INDEX('Master List'!$A$3:$AW$1063,MATCH('Print List'!$A524,Statement_No,0),MATCH('Print List'!D$2,'Master List'!$A$2:$AW$2,0))</f>
        <v>272.50333333333333</v>
      </c>
      <c r="E524" s="135">
        <f>INDEX('Master List'!$A$3:$AW$1063,MATCH('Print List'!$A524,Statement_No,0),MATCH('Print List'!E$2,'Master List'!$A$2:$AW$2,0))</f>
        <v>160</v>
      </c>
      <c r="F524" s="135" t="str">
        <f>INDEX('Master List'!$A$3:$AW$1063,MATCH('Print List'!$A524,Statement_No,0),MATCH('Print List'!F$2,'Master List'!$A$2:$AW$2,0))</f>
        <v>Yes</v>
      </c>
      <c r="G524" s="135" t="str">
        <f>INDEX('Master List'!$A$3:$AW$1063,MATCH('Print List'!$A524,Statement_No,0),MATCH('Print List'!G$2,'Master List'!$A$2:$AW$2,0))</f>
        <v>Fourteen Mile Slough</v>
      </c>
      <c r="H524" s="135" t="str">
        <f>INDEX('Master List'!$A$3:$AW$1063,MATCH('Print List'!$A524,Statement_No,0),MATCH('Print List'!H$2,'Master List'!$A$2:$AW$2,0))</f>
        <v>San Joaquin</v>
      </c>
      <c r="I524" s="135" t="str">
        <f>INDEX('Master List'!$A$3:$AW$1063,MATCH('Print List'!$A524,Statement_No,0),MATCH('Print List'!I$2,'Master List'!$A$2:$AW$2,0))</f>
        <v>R3</v>
      </c>
      <c r="J524" s="135" t="str">
        <f>INDEX('Master List'!$A$3:$AW$1063,MATCH('Print List'!$A524,Statement_No,0),MATCH('Print List'!J$2,'Master List'!$A$2:$AW$2,0))</f>
        <v>Place of use is adjacent to Fourteen Mile Slough, POD is owned by the water right claimant, and the place of use is fully enclosed within the original riparian patent.</v>
      </c>
      <c r="K524" s="135" t="str">
        <f>INDEX('Master List'!$A$3:$AW$1063,MATCH('Print List'!$A524,Statement_No,0),MATCH('Print List'!K$2,'Master List'!$A$2:$AW$2,0))</f>
        <v>Yes</v>
      </c>
      <c r="L524" s="135" t="str">
        <f>INDEX('Master List'!$A$3:$AW$1063,MATCH('Print List'!$A524,Statement_No,0),MATCH('Print List'!L$2,'Master List'!$A$2:$AW$2,0))</f>
        <v>N/A</v>
      </c>
      <c r="M524" s="135" t="str">
        <f>INDEX('Master List'!$A$3:$AW$1063,MATCH('Print List'!$A524,Statement_No,0),MATCH('Print List'!M$2,'Master List'!$A$2:$AW$2,0))</f>
        <v>P1</v>
      </c>
      <c r="N524" s="135" t="str">
        <f>INDEX('Master List'!$A$3:$AW$1063,MATCH('Print List'!$A524,Statement_No,0),MATCH('Print List'!N$2,'Master List'!$A$2:$AW$2,0))</f>
        <v>More information needed</v>
      </c>
      <c r="O524" s="135">
        <f>INDEX('Master List'!$A$3:$AW$1063,MATCH('Print List'!$A524,Statement_No,0),MATCH('Print List'!O$2,'Master List'!$A$2:$AW$2,0))</f>
        <v>0</v>
      </c>
      <c r="P524" s="135">
        <f>INDEX('Master List'!$A$3:$AW$1063,MATCH('Print List'!$A524,Statement_No,0),MATCH('Print List'!P$2,'Master List'!$A$2:$AW$2,0))</f>
        <v>0</v>
      </c>
      <c r="Q524" s="135">
        <f>INDEX('Master List'!$A$3:$AW$1063,MATCH('Print List'!$A524,Statement_No,0),MATCH('Print List'!Q$2,'Master List'!$A$2:$AW$2,0))</f>
        <v>0</v>
      </c>
      <c r="R524" s="135">
        <f>INDEX('Master List'!$A$3:$AW$1063,MATCH('Print List'!$A524,Statement_No,0),MATCH('Print List'!R$2,'Master List'!$A$2:$AW$2,0))</f>
        <v>0</v>
      </c>
      <c r="S524" s="135">
        <f>INDEX('Master List'!$A$3:$AW$1063,MATCH('Print List'!$A524,Statement_No,0),MATCH('Print List'!S$2,'Master List'!$A$2:$AW$2,0))</f>
        <v>0</v>
      </c>
      <c r="T524" s="135" t="str">
        <f>INDEX('Master List'!$A$3:$AW$1063,MATCH('Print List'!$A524,Statement_No,0),MATCH('Print List'!T$2,'Master List'!$A$2:$AW$2,0))</f>
        <v>R3</v>
      </c>
      <c r="U524" s="135" t="str">
        <f>INDEX('Master List'!$A$3:$AW$1063,MATCH('Print List'!$A524,Statement_No,0),MATCH('Print List'!U$2,'Master List'!$A$2:$AW$2,0))</f>
        <v>P1</v>
      </c>
    </row>
    <row r="525" spans="1:21" s="16" customFormat="1" ht="45" x14ac:dyDescent="0.25">
      <c r="A525" s="135" t="s">
        <v>2274</v>
      </c>
      <c r="B525" s="135" t="str">
        <f>INDEX('Master List'!$A$3:$AW$1063,MATCH('Print List'!$A525,Statement_No,0),MATCH('Print List'!B$2,'Master List'!$A$2:$AW$2,0))</f>
        <v>CORTOPASSI LIFE ESTATE, ET AL</v>
      </c>
      <c r="C525" s="135" t="str">
        <f>INDEX('Master List'!$A$3:$AW$1063,MATCH('Print List'!$A525,Statement_No,0),MATCH('Print List'!C$2,'Master List'!$A$2:$AW$2,0))</f>
        <v>Y</v>
      </c>
      <c r="D525" s="135">
        <f>INDEX('Master List'!$A$3:$AW$1063,MATCH('Print List'!$A525,Statement_No,0),MATCH('Print List'!D$2,'Master List'!$A$2:$AW$2,0))</f>
        <v>340.62666666666667</v>
      </c>
      <c r="E525" s="135">
        <f>INDEX('Master List'!$A$3:$AW$1063,MATCH('Print List'!$A525,Statement_No,0),MATCH('Print List'!E$2,'Master List'!$A$2:$AW$2,0))</f>
        <v>210</v>
      </c>
      <c r="F525" s="135" t="str">
        <f>INDEX('Master List'!$A$3:$AW$1063,MATCH('Print List'!$A525,Statement_No,0),MATCH('Print List'!F$2,'Master List'!$A$2:$AW$2,0))</f>
        <v>Yes</v>
      </c>
      <c r="G525" s="135" t="str">
        <f>INDEX('Master List'!$A$3:$AW$1063,MATCH('Print List'!$A525,Statement_No,0),MATCH('Print List'!G$2,'Master List'!$A$2:$AW$2,0))</f>
        <v>Fourteen Mile Slough</v>
      </c>
      <c r="H525" s="135" t="str">
        <f>INDEX('Master List'!$A$3:$AW$1063,MATCH('Print List'!$A525,Statement_No,0),MATCH('Print List'!H$2,'Master List'!$A$2:$AW$2,0))</f>
        <v>San Joaquin</v>
      </c>
      <c r="I525" s="135" t="str">
        <f>INDEX('Master List'!$A$3:$AW$1063,MATCH('Print List'!$A525,Statement_No,0),MATCH('Print List'!I$2,'Master List'!$A$2:$AW$2,0))</f>
        <v>R3</v>
      </c>
      <c r="J525" s="135" t="str">
        <f>INDEX('Master List'!$A$3:$AW$1063,MATCH('Print List'!$A525,Statement_No,0),MATCH('Print List'!J$2,'Master List'!$A$2:$AW$2,0))</f>
        <v>Place of use is adjacent to Fourteen Mile Slough, POD is owned by the water right claimant, and the place of use is fully enclosed within the original riparian patent.</v>
      </c>
      <c r="K525" s="135" t="str">
        <f>INDEX('Master List'!$A$3:$AW$1063,MATCH('Print List'!$A525,Statement_No,0),MATCH('Print List'!K$2,'Master List'!$A$2:$AW$2,0))</f>
        <v>Yes</v>
      </c>
      <c r="L525" s="135" t="str">
        <f>INDEX('Master List'!$A$3:$AW$1063,MATCH('Print List'!$A525,Statement_No,0),MATCH('Print List'!L$2,'Master List'!$A$2:$AW$2,0))</f>
        <v>N/A</v>
      </c>
      <c r="M525" s="135" t="str">
        <f>INDEX('Master List'!$A$3:$AW$1063,MATCH('Print List'!$A525,Statement_No,0),MATCH('Print List'!M$2,'Master List'!$A$2:$AW$2,0))</f>
        <v>P1</v>
      </c>
      <c r="N525" s="135" t="str">
        <f>INDEX('Master List'!$A$3:$AW$1063,MATCH('Print List'!$A525,Statement_No,0),MATCH('Print List'!N$2,'Master List'!$A$2:$AW$2,0))</f>
        <v>More information needed</v>
      </c>
      <c r="O525" s="135">
        <f>INDEX('Master List'!$A$3:$AW$1063,MATCH('Print List'!$A525,Statement_No,0),MATCH('Print List'!O$2,'Master List'!$A$2:$AW$2,0))</f>
        <v>0</v>
      </c>
      <c r="P525" s="135">
        <f>INDEX('Master List'!$A$3:$AW$1063,MATCH('Print List'!$A525,Statement_No,0),MATCH('Print List'!P$2,'Master List'!$A$2:$AW$2,0))</f>
        <v>0</v>
      </c>
      <c r="Q525" s="135">
        <f>INDEX('Master List'!$A$3:$AW$1063,MATCH('Print List'!$A525,Statement_No,0),MATCH('Print List'!Q$2,'Master List'!$A$2:$AW$2,0))</f>
        <v>0</v>
      </c>
      <c r="R525" s="135">
        <f>INDEX('Master List'!$A$3:$AW$1063,MATCH('Print List'!$A525,Statement_No,0),MATCH('Print List'!R$2,'Master List'!$A$2:$AW$2,0))</f>
        <v>0</v>
      </c>
      <c r="S525" s="135">
        <f>INDEX('Master List'!$A$3:$AW$1063,MATCH('Print List'!$A525,Statement_No,0),MATCH('Print List'!S$2,'Master List'!$A$2:$AW$2,0))</f>
        <v>0</v>
      </c>
      <c r="T525" s="135" t="str">
        <f>INDEX('Master List'!$A$3:$AW$1063,MATCH('Print List'!$A525,Statement_No,0),MATCH('Print List'!T$2,'Master List'!$A$2:$AW$2,0))</f>
        <v>R3</v>
      </c>
      <c r="U525" s="135" t="str">
        <f>INDEX('Master List'!$A$3:$AW$1063,MATCH('Print List'!$A525,Statement_No,0),MATCH('Print List'!U$2,'Master List'!$A$2:$AW$2,0))</f>
        <v>P1</v>
      </c>
    </row>
    <row r="526" spans="1:21" s="16" customFormat="1" ht="45" x14ac:dyDescent="0.25">
      <c r="A526" s="135" t="s">
        <v>2276</v>
      </c>
      <c r="B526" s="135" t="str">
        <f>INDEX('Master List'!$A$3:$AW$1063,MATCH('Print List'!$A526,Statement_No,0),MATCH('Print List'!B$2,'Master List'!$A$2:$AW$2,0))</f>
        <v>CORTOPASSI LIFE ESTATE, ET AL</v>
      </c>
      <c r="C526" s="135" t="str">
        <f>INDEX('Master List'!$A$3:$AW$1063,MATCH('Print List'!$A526,Statement_No,0),MATCH('Print List'!C$2,'Master List'!$A$2:$AW$2,0))</f>
        <v>Y</v>
      </c>
      <c r="D526" s="135">
        <f>INDEX('Master List'!$A$3:$AW$1063,MATCH('Print List'!$A526,Statement_No,0),MATCH('Print List'!D$2,'Master List'!$A$2:$AW$2,0))</f>
        <v>806.07272727272721</v>
      </c>
      <c r="E526" s="135">
        <f>INDEX('Master List'!$A$3:$AW$1063,MATCH('Print List'!$A526,Statement_No,0),MATCH('Print List'!E$2,'Master List'!$A$2:$AW$2,0))</f>
        <v>538</v>
      </c>
      <c r="F526" s="135" t="str">
        <f>INDEX('Master List'!$A$3:$AW$1063,MATCH('Print List'!$A526,Statement_No,0),MATCH('Print List'!F$2,'Master List'!$A$2:$AW$2,0))</f>
        <v>Yes</v>
      </c>
      <c r="G526" s="135" t="str">
        <f>INDEX('Master List'!$A$3:$AW$1063,MATCH('Print List'!$A526,Statement_No,0),MATCH('Print List'!G$2,'Master List'!$A$2:$AW$2,0))</f>
        <v>Fourteen Mile Slough</v>
      </c>
      <c r="H526" s="135" t="str">
        <f>INDEX('Master List'!$A$3:$AW$1063,MATCH('Print List'!$A526,Statement_No,0),MATCH('Print List'!H$2,'Master List'!$A$2:$AW$2,0))</f>
        <v>San Joaquin</v>
      </c>
      <c r="I526" s="135" t="str">
        <f>INDEX('Master List'!$A$3:$AW$1063,MATCH('Print List'!$A526,Statement_No,0),MATCH('Print List'!I$2,'Master List'!$A$2:$AW$2,0))</f>
        <v>R3</v>
      </c>
      <c r="J526" s="135" t="str">
        <f>INDEX('Master List'!$A$3:$AW$1063,MATCH('Print List'!$A526,Statement_No,0),MATCH('Print List'!J$2,'Master List'!$A$2:$AW$2,0))</f>
        <v>Place of use is adjacent to Fourteen Mile Slough, POD is owned by the water right claimant, and the place of use is fully enclosed within the original riparian patent.</v>
      </c>
      <c r="K526" s="135" t="str">
        <f>INDEX('Master List'!$A$3:$AW$1063,MATCH('Print List'!$A526,Statement_No,0),MATCH('Print List'!K$2,'Master List'!$A$2:$AW$2,0))</f>
        <v>Yes</v>
      </c>
      <c r="L526" s="135" t="str">
        <f>INDEX('Master List'!$A$3:$AW$1063,MATCH('Print List'!$A526,Statement_No,0),MATCH('Print List'!L$2,'Master List'!$A$2:$AW$2,0))</f>
        <v>N/A</v>
      </c>
      <c r="M526" s="135" t="str">
        <f>INDEX('Master List'!$A$3:$AW$1063,MATCH('Print List'!$A526,Statement_No,0),MATCH('Print List'!M$2,'Master List'!$A$2:$AW$2,0))</f>
        <v>P1</v>
      </c>
      <c r="N526" s="135" t="str">
        <f>INDEX('Master List'!$A$3:$AW$1063,MATCH('Print List'!$A526,Statement_No,0),MATCH('Print List'!N$2,'Master List'!$A$2:$AW$2,0))</f>
        <v>More information needed</v>
      </c>
      <c r="O526" s="135">
        <f>INDEX('Master List'!$A$3:$AW$1063,MATCH('Print List'!$A526,Statement_No,0),MATCH('Print List'!O$2,'Master List'!$A$2:$AW$2,0))</f>
        <v>0</v>
      </c>
      <c r="P526" s="135">
        <f>INDEX('Master List'!$A$3:$AW$1063,MATCH('Print List'!$A526,Statement_No,0),MATCH('Print List'!P$2,'Master List'!$A$2:$AW$2,0))</f>
        <v>0</v>
      </c>
      <c r="Q526" s="135">
        <f>INDEX('Master List'!$A$3:$AW$1063,MATCH('Print List'!$A526,Statement_No,0),MATCH('Print List'!Q$2,'Master List'!$A$2:$AW$2,0))</f>
        <v>0</v>
      </c>
      <c r="R526" s="135">
        <f>INDEX('Master List'!$A$3:$AW$1063,MATCH('Print List'!$A526,Statement_No,0),MATCH('Print List'!R$2,'Master List'!$A$2:$AW$2,0))</f>
        <v>0</v>
      </c>
      <c r="S526" s="135">
        <f>INDEX('Master List'!$A$3:$AW$1063,MATCH('Print List'!$A526,Statement_No,0),MATCH('Print List'!S$2,'Master List'!$A$2:$AW$2,0))</f>
        <v>0</v>
      </c>
      <c r="T526" s="135" t="str">
        <f>INDEX('Master List'!$A$3:$AW$1063,MATCH('Print List'!$A526,Statement_No,0),MATCH('Print List'!T$2,'Master List'!$A$2:$AW$2,0))</f>
        <v>R3</v>
      </c>
      <c r="U526" s="135" t="str">
        <f>INDEX('Master List'!$A$3:$AW$1063,MATCH('Print List'!$A526,Statement_No,0),MATCH('Print List'!U$2,'Master List'!$A$2:$AW$2,0))</f>
        <v>P1</v>
      </c>
    </row>
    <row r="527" spans="1:21" s="16" customFormat="1" ht="240" x14ac:dyDescent="0.25">
      <c r="A527" s="135" t="s">
        <v>2277</v>
      </c>
      <c r="B527" s="135" t="str">
        <f>INDEX('Master List'!$A$3:$AW$1063,MATCH('Print List'!$A527,Statement_No,0),MATCH('Print List'!B$2,'Master List'!$A$2:$AW$2,0))</f>
        <v>PETER G. DWYER, JR.</v>
      </c>
      <c r="C527" s="135" t="str">
        <f>INDEX('Master List'!$A$3:$AW$1063,MATCH('Print List'!$A527,Statement_No,0),MATCH('Print List'!C$2,'Master List'!$A$2:$AW$2,0))</f>
        <v>Y</v>
      </c>
      <c r="D527" s="135">
        <f>INDEX('Master List'!$A$3:$AW$1063,MATCH('Print List'!$A527,Statement_No,0),MATCH('Print List'!D$2,'Master List'!$A$2:$AW$2,0))</f>
        <v>1059</v>
      </c>
      <c r="E527" s="135">
        <f>INDEX('Master List'!$A$3:$AW$1063,MATCH('Print List'!$A527,Statement_No,0),MATCH('Print List'!E$2,'Master List'!$A$2:$AW$2,0))</f>
        <v>952</v>
      </c>
      <c r="F527" s="135" t="str">
        <f>INDEX('Master List'!$A$3:$AW$1063,MATCH('Print List'!$A527,Statement_No,0),MATCH('Print List'!F$2,'Master List'!$A$2:$AW$2,0))</f>
        <v>Yes</v>
      </c>
      <c r="G527" s="135" t="str">
        <f>INDEX('Master List'!$A$3:$AW$1063,MATCH('Print List'!$A527,Statement_No,0),MATCH('Print List'!G$2,'Master List'!$A$2:$AW$2,0))</f>
        <v>Babel Slough</v>
      </c>
      <c r="H527" s="135" t="str">
        <f>INDEX('Master List'!$A$3:$AW$1063,MATCH('Print List'!$A527,Statement_No,0),MATCH('Print List'!H$2,'Master List'!$A$2:$AW$2,0))</f>
        <v>Yolo</v>
      </c>
      <c r="I527" s="135" t="str">
        <f>INDEX('Master List'!$A$3:$AW$1063,MATCH('Print List'!$A527,Statement_No,0),MATCH('Print List'!I$2,'Master List'!$A$2:$AW$2,0))</f>
        <v>R1</v>
      </c>
      <c r="J527" s="135" t="str">
        <f>INDEX('Master List'!$A$3:$AW$1063,MATCH('Print List'!$A527,Statement_No,0),MATCH('Print List'!J$2,'Master List'!$A$2:$AW$2,0))</f>
        <v xml:space="preserve">Portion of POU parcels are located on non-riparian patents to the watercourse. </v>
      </c>
      <c r="K527" s="135" t="str">
        <f>INDEX('Master List'!$A$3:$AW$1063,MATCH('Print List'!$A527,Statement_No,0),MATCH('Print List'!K$2,'Master List'!$A$2:$AW$2,0))</f>
        <v>Yes</v>
      </c>
      <c r="L527" s="135" t="str">
        <f>INDEX('Master List'!$A$3:$AW$1063,MATCH('Print List'!$A527,Statement_No,0),MATCH('Print List'!L$2,'Master List'!$A$2:$AW$2,0))</f>
        <v>N/A</v>
      </c>
      <c r="M527" s="135" t="str">
        <f>INDEX('Master List'!$A$3:$AW$1063,MATCH('Print List'!$A527,Statement_No,0),MATCH('Print List'!M$2,'Master List'!$A$2:$AW$2,0))</f>
        <v>P1</v>
      </c>
      <c r="N527" s="135" t="str">
        <f>INDEX('Master List'!$A$3:$AW$1063,MATCH('Print List'!$A527,Statement_No,0),MATCH('Print List'!N$2,'Master List'!$A$2:$AW$2,0))</f>
        <v>No supporting document for Pre-1914 right was submitted. Need more info.</v>
      </c>
      <c r="O527" s="135" t="str">
        <f>INDEX('Master List'!$A$3:$AW$1063,MATCH('Print List'!$A527,Statement_No,0),MATCH('Print List'!O$2,'Master List'!$A$2:$AW$2,0))</f>
        <v>North Delta Water Agency</v>
      </c>
      <c r="P527" s="135" t="str">
        <f>INDEX('Master List'!$A$3:$AW$1063,MATCH('Print List'!$A527,Statement_No,0),MATCH('Print List'!P$2,'Master List'!$A$2:$AW$2,0))</f>
        <v>R4</v>
      </c>
      <c r="Q527" s="135" t="str">
        <f>INDEX('Master List'!$A$3:$AW$1063,MATCH('Print List'!$A527,Statement_No,0),MATCH('Print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27" s="135" t="str">
        <f>INDEX('Master List'!$A$3:$AW$1063,MATCH('Print List'!$A527,Statement_No,0),MATCH('Print List'!R$2,'Master List'!$A$2:$AW$2,0))</f>
        <v>P4</v>
      </c>
      <c r="S527" s="135" t="str">
        <f>INDEX('Master List'!$A$3:$AW$1063,MATCH('Print List'!$A527,Statement_No,0),MATCH('Print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27" s="135" t="str">
        <f>INDEX('Master List'!$A$3:$AW$1063,MATCH('Print List'!$A527,Statement_No,0),MATCH('Print List'!T$2,'Master List'!$A$2:$AW$2,0))</f>
        <v>R4</v>
      </c>
      <c r="U527" s="135" t="str">
        <f>INDEX('Master List'!$A$3:$AW$1063,MATCH('Print List'!$A527,Statement_No,0),MATCH('Print List'!U$2,'Master List'!$A$2:$AW$2,0))</f>
        <v>P4</v>
      </c>
    </row>
    <row r="528" spans="1:21" s="16" customFormat="1" ht="240" x14ac:dyDescent="0.25">
      <c r="A528" s="136" t="s">
        <v>2284</v>
      </c>
      <c r="B528" s="135" t="str">
        <f>INDEX('Master List'!$A$3:$AW$1063,MATCH('Print List'!$A528,Statement_No,0),MATCH('Print List'!B$2,'Master List'!$A$2:$AW$2,0))</f>
        <v>PETER G. DWYER, JR.</v>
      </c>
      <c r="C528" s="135" t="str">
        <f>INDEX('Master List'!$A$3:$AW$1063,MATCH('Print List'!$A528,Statement_No,0),MATCH('Print List'!C$2,'Master List'!$A$2:$AW$2,0))</f>
        <v>Y</v>
      </c>
      <c r="D528" s="135">
        <f>INDEX('Master List'!$A$3:$AW$1063,MATCH('Print List'!$A528,Statement_No,0),MATCH('Print List'!D$2,'Master List'!$A$2:$AW$2,0))</f>
        <v>325</v>
      </c>
      <c r="E528" s="135">
        <f>INDEX('Master List'!$A$3:$AW$1063,MATCH('Print List'!$A528,Statement_No,0),MATCH('Print List'!E$2,'Master List'!$A$2:$AW$2,0))</f>
        <v>225</v>
      </c>
      <c r="F528" s="135" t="str">
        <f>INDEX('Master List'!$A$3:$AW$1063,MATCH('Print List'!$A528,Statement_No,0),MATCH('Print List'!F$2,'Master List'!$A$2:$AW$2,0))</f>
        <v>Yes</v>
      </c>
      <c r="G528" s="135" t="str">
        <f>INDEX('Master List'!$A$3:$AW$1063,MATCH('Print List'!$A528,Statement_No,0),MATCH('Print List'!G$2,'Master List'!$A$2:$AW$2,0))</f>
        <v>Winchester Lake</v>
      </c>
      <c r="H528" s="135" t="str">
        <f>INDEX('Master List'!$A$3:$AW$1063,MATCH('Print List'!$A528,Statement_No,0),MATCH('Print List'!H$2,'Master List'!$A$2:$AW$2,0))</f>
        <v>Yolo</v>
      </c>
      <c r="I528" s="135" t="str">
        <f>INDEX('Master List'!$A$3:$AW$1063,MATCH('Print List'!$A528,Statement_No,0),MATCH('Print List'!I$2,'Master List'!$A$2:$AW$2,0))</f>
        <v>R2</v>
      </c>
      <c r="J528" s="135" t="str">
        <f>INDEX('Master List'!$A$3:$AW$1063,MATCH('Print List'!$A528,Statement_No,0),MATCH('Print List'!J$2,'Master List'!$A$2:$AW$2,0))</f>
        <v>Chain of title needed for parcels that do not touch Winchester Lake.</v>
      </c>
      <c r="K528" s="135" t="str">
        <f>INDEX('Master List'!$A$3:$AW$1063,MATCH('Print List'!$A528,Statement_No,0),MATCH('Print List'!K$2,'Master List'!$A$2:$AW$2,0))</f>
        <v>Yes</v>
      </c>
      <c r="L528" s="135" t="str">
        <f>INDEX('Master List'!$A$3:$AW$1063,MATCH('Print List'!$A528,Statement_No,0),MATCH('Print List'!L$2,'Master List'!$A$2:$AW$2,0))</f>
        <v>N/A</v>
      </c>
      <c r="M528" s="135" t="str">
        <f>INDEX('Master List'!$A$3:$AW$1063,MATCH('Print List'!$A528,Statement_No,0),MATCH('Print List'!M$2,'Master List'!$A$2:$AW$2,0))</f>
        <v>P1</v>
      </c>
      <c r="N528" s="135" t="str">
        <f>INDEX('Master List'!$A$3:$AW$1063,MATCH('Print List'!$A528,Statement_No,0),MATCH('Print List'!N$2,'Master List'!$A$2:$AW$2,0))</f>
        <v>No supporting document for Pre-1914 right was submitted. Need more info.</v>
      </c>
      <c r="O528" s="135" t="str">
        <f>INDEX('Master List'!$A$3:$AW$1063,MATCH('Print List'!$A528,Statement_No,0),MATCH('Print List'!O$2,'Master List'!$A$2:$AW$2,0))</f>
        <v>North Delta Water Agency</v>
      </c>
      <c r="P528" s="135" t="str">
        <f>INDEX('Master List'!$A$3:$AW$1063,MATCH('Print List'!$A528,Statement_No,0),MATCH('Print List'!P$2,'Master List'!$A$2:$AW$2,0))</f>
        <v>R4</v>
      </c>
      <c r="Q528" s="135" t="str">
        <f>INDEX('Master List'!$A$3:$AW$1063,MATCH('Print List'!$A528,Statement_No,0),MATCH('Print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28" s="135" t="str">
        <f>INDEX('Master List'!$A$3:$AW$1063,MATCH('Print List'!$A528,Statement_No,0),MATCH('Print List'!R$2,'Master List'!$A$2:$AW$2,0))</f>
        <v>P4</v>
      </c>
      <c r="S528" s="135" t="str">
        <f>INDEX('Master List'!$A$3:$AW$1063,MATCH('Print List'!$A528,Statement_No,0),MATCH('Print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28" s="135" t="str">
        <f>INDEX('Master List'!$A$3:$AW$1063,MATCH('Print List'!$A528,Statement_No,0),MATCH('Print List'!T$2,'Master List'!$A$2:$AW$2,0))</f>
        <v>R4</v>
      </c>
      <c r="U528" s="135" t="str">
        <f>INDEX('Master List'!$A$3:$AW$1063,MATCH('Print List'!$A528,Statement_No,0),MATCH('Print List'!U$2,'Master List'!$A$2:$AW$2,0))</f>
        <v>P4</v>
      </c>
    </row>
    <row r="529" spans="1:21" s="16" customFormat="1" ht="240" x14ac:dyDescent="0.25">
      <c r="A529" s="135" t="s">
        <v>2286</v>
      </c>
      <c r="B529" s="135" t="str">
        <f>INDEX('Master List'!$A$3:$AW$1063,MATCH('Print List'!$A529,Statement_No,0),MATCH('Print List'!B$2,'Master List'!$A$2:$AW$2,0))</f>
        <v>THE NATURE CONSERVANCY</v>
      </c>
      <c r="C529" s="135" t="str">
        <f>INDEX('Master List'!$A$3:$AW$1063,MATCH('Print List'!$A529,Statement_No,0),MATCH('Print List'!C$2,'Master List'!$A$2:$AW$2,0))</f>
        <v>Y</v>
      </c>
      <c r="D529" s="135">
        <f>INDEX('Master List'!$A$3:$AW$1063,MATCH('Print List'!$A529,Statement_No,0),MATCH('Print List'!D$2,'Master List'!$A$2:$AW$2,0))</f>
        <v>764.81666666666661</v>
      </c>
      <c r="E529" s="135">
        <f>INDEX('Master List'!$A$3:$AW$1063,MATCH('Print List'!$A529,Statement_No,0),MATCH('Print List'!E$2,'Master List'!$A$2:$AW$2,0))</f>
        <v>613.79999999999995</v>
      </c>
      <c r="F529" s="135" t="str">
        <f>INDEX('Master List'!$A$3:$AW$1063,MATCH('Print List'!$A529,Statement_No,0),MATCH('Print List'!F$2,'Master List'!$A$2:$AW$2,0))</f>
        <v>Yes</v>
      </c>
      <c r="G529" s="135" t="str">
        <f>INDEX('Master List'!$A$3:$AW$1063,MATCH('Print List'!$A529,Statement_No,0),MATCH('Print List'!G$2,'Master List'!$A$2:$AW$2,0))</f>
        <v>Mokelumne River</v>
      </c>
      <c r="H529" s="135" t="str">
        <f>INDEX('Master List'!$A$3:$AW$1063,MATCH('Print List'!$A529,Statement_No,0),MATCH('Print List'!H$2,'Master List'!$A$2:$AW$2,0))</f>
        <v>San Joaquin</v>
      </c>
      <c r="I529" s="135" t="str">
        <f>INDEX('Master List'!$A$3:$AW$1063,MATCH('Print List'!$A529,Statement_No,0),MATCH('Print List'!I$2,'Master List'!$A$2:$AW$2,0))</f>
        <v>R3</v>
      </c>
      <c r="J529" s="135" t="str">
        <f>INDEX('Master List'!$A$3:$AW$1063,MATCH('Print List'!$A529,Statement_No,0),MATCH('Print List'!J$2,'Master List'!$A$2:$AW$2,0))</f>
        <v>although there are areas with missing patents, they appear to be riparian to the river (adjacent)</v>
      </c>
      <c r="K529" s="135" t="str">
        <f>INDEX('Master List'!$A$3:$AW$1063,MATCH('Print List'!$A529,Statement_No,0),MATCH('Print List'!K$2,'Master List'!$A$2:$AW$2,0))</f>
        <v>Yes</v>
      </c>
      <c r="L529" s="135" t="str">
        <f>INDEX('Master List'!$A$3:$AW$1063,MATCH('Print List'!$A529,Statement_No,0),MATCH('Print List'!L$2,'Master List'!$A$2:$AW$2,0))</f>
        <v>N/A</v>
      </c>
      <c r="M529" s="135" t="str">
        <f>INDEX('Master List'!$A$3:$AW$1063,MATCH('Print List'!$A529,Statement_No,0),MATCH('Print List'!M$2,'Master List'!$A$2:$AW$2,0))</f>
        <v>P1</v>
      </c>
      <c r="N529" s="135" t="str">
        <f>INDEX('Master List'!$A$3:$AW$1063,MATCH('Print List'!$A529,Statement_No,0),MATCH('Print List'!N$2,'Master List'!$A$2:$AW$2,0))</f>
        <v>No documentation provided</v>
      </c>
      <c r="O529" s="135" t="str">
        <f>INDEX('Master List'!$A$3:$AW$1063,MATCH('Print List'!$A529,Statement_No,0),MATCH('Print List'!O$2,'Master List'!$A$2:$AW$2,0))</f>
        <v>North Delta Water Agency</v>
      </c>
      <c r="P529" s="135" t="str">
        <f>INDEX('Master List'!$A$3:$AW$1063,MATCH('Print List'!$A529,Statement_No,0),MATCH('Print List'!P$2,'Master List'!$A$2:$AW$2,0))</f>
        <v>R4</v>
      </c>
      <c r="Q529" s="135" t="str">
        <f>INDEX('Master List'!$A$3:$AW$1063,MATCH('Print List'!$A529,Statement_No,0),MATCH('Print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29" s="135" t="str">
        <f>INDEX('Master List'!$A$3:$AW$1063,MATCH('Print List'!$A529,Statement_No,0),MATCH('Print List'!R$2,'Master List'!$A$2:$AW$2,0))</f>
        <v>P4</v>
      </c>
      <c r="S529" s="135" t="str">
        <f>INDEX('Master List'!$A$3:$AW$1063,MATCH('Print List'!$A529,Statement_No,0),MATCH('Print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29" s="135" t="str">
        <f>INDEX('Master List'!$A$3:$AW$1063,MATCH('Print List'!$A529,Statement_No,0),MATCH('Print List'!T$2,'Master List'!$A$2:$AW$2,0))</f>
        <v>R4</v>
      </c>
      <c r="U529" s="135" t="str">
        <f>INDEX('Master List'!$A$3:$AW$1063,MATCH('Print List'!$A529,Statement_No,0),MATCH('Print List'!U$2,'Master List'!$A$2:$AW$2,0))</f>
        <v>P4</v>
      </c>
    </row>
    <row r="530" spans="1:21" s="16" customFormat="1" ht="30" x14ac:dyDescent="0.25">
      <c r="A530" s="135" t="s">
        <v>2287</v>
      </c>
      <c r="B530" s="135" t="str">
        <f>INDEX('Master List'!$A$3:$AW$1063,MATCH('Print List'!$A530,Statement_No,0),MATCH('Print List'!B$2,'Master List'!$A$2:$AW$2,0))</f>
        <v>EDWARD MACHADO</v>
      </c>
      <c r="C530" s="135" t="str">
        <f>INDEX('Master List'!$A$3:$AW$1063,MATCH('Print List'!$A530,Statement_No,0),MATCH('Print List'!C$2,'Master List'!$A$2:$AW$2,0))</f>
        <v>Y</v>
      </c>
      <c r="D530" s="135">
        <f>INDEX('Master List'!$A$3:$AW$1063,MATCH('Print List'!$A530,Statement_No,0),MATCH('Print List'!D$2,'Master List'!$A$2:$AW$2,0))</f>
        <v>3927.9466666666672</v>
      </c>
      <c r="E530" s="135">
        <f>INDEX('Master List'!$A$3:$AW$1063,MATCH('Print List'!$A530,Statement_No,0),MATCH('Print List'!E$2,'Master List'!$A$2:$AW$2,0))</f>
        <v>2019.72</v>
      </c>
      <c r="F530" s="135" t="str">
        <f>INDEX('Master List'!$A$3:$AW$1063,MATCH('Print List'!$A530,Statement_No,0),MATCH('Print List'!F$2,'Master List'!$A$2:$AW$2,0))</f>
        <v>Yes</v>
      </c>
      <c r="G530" s="135" t="str">
        <f>INDEX('Master List'!$A$3:$AW$1063,MATCH('Print List'!$A530,Statement_No,0),MATCH('Print List'!G$2,'Master List'!$A$2:$AW$2,0))</f>
        <v>San Joaquin River</v>
      </c>
      <c r="H530" s="135" t="str">
        <f>INDEX('Master List'!$A$3:$AW$1063,MATCH('Print List'!$A530,Statement_No,0),MATCH('Print List'!H$2,'Master List'!$A$2:$AW$2,0))</f>
        <v>San Joaquin</v>
      </c>
      <c r="I530" s="135" t="str">
        <f>INDEX('Master List'!$A$3:$AW$1063,MATCH('Print List'!$A530,Statement_No,0),MATCH('Print List'!I$2,'Master List'!$A$2:$AW$2,0))</f>
        <v>R3</v>
      </c>
      <c r="J530" s="135" t="str">
        <f>INDEX('Master List'!$A$3:$AW$1063,MATCH('Print List'!$A530,Statement_No,0),MATCH('Print List'!J$2,'Master List'!$A$2:$AW$2,0))</f>
        <v>POU/APN lies on the El Pescadero Patent.</v>
      </c>
      <c r="K530" s="135" t="str">
        <f>INDEX('Master List'!$A$3:$AW$1063,MATCH('Print List'!$A530,Statement_No,0),MATCH('Print List'!K$2,'Master List'!$A$2:$AW$2,0))</f>
        <v>No</v>
      </c>
      <c r="L530" s="135" t="str">
        <f>INDEX('Master List'!$A$3:$AW$1063,MATCH('Print List'!$A530,Statement_No,0),MATCH('Print List'!L$2,'Master List'!$A$2:$AW$2,0))</f>
        <v>N/A</v>
      </c>
      <c r="M530" s="135" t="str">
        <f>INDEX('Master List'!$A$3:$AW$1063,MATCH('Print List'!$A530,Statement_No,0),MATCH('Print List'!M$2,'Master List'!$A$2:$AW$2,0))</f>
        <v>N/A</v>
      </c>
      <c r="N530" s="135" t="str">
        <f>INDEX('Master List'!$A$3:$AW$1063,MATCH('Print List'!$A530,Statement_No,0),MATCH('Print List'!N$2,'Master List'!$A$2:$AW$2,0))</f>
        <v>N/A</v>
      </c>
      <c r="O530" s="135">
        <f>INDEX('Master List'!$A$3:$AW$1063,MATCH('Print List'!$A530,Statement_No,0),MATCH('Print List'!O$2,'Master List'!$A$2:$AW$2,0))</f>
        <v>0</v>
      </c>
      <c r="P530" s="135">
        <f>INDEX('Master List'!$A$3:$AW$1063,MATCH('Print List'!$A530,Statement_No,0),MATCH('Print List'!P$2,'Master List'!$A$2:$AW$2,0))</f>
        <v>0</v>
      </c>
      <c r="Q530" s="135">
        <f>INDEX('Master List'!$A$3:$AW$1063,MATCH('Print List'!$A530,Statement_No,0),MATCH('Print List'!Q$2,'Master List'!$A$2:$AW$2,0))</f>
        <v>0</v>
      </c>
      <c r="R530" s="135">
        <f>INDEX('Master List'!$A$3:$AW$1063,MATCH('Print List'!$A530,Statement_No,0),MATCH('Print List'!R$2,'Master List'!$A$2:$AW$2,0))</f>
        <v>0</v>
      </c>
      <c r="S530" s="135">
        <f>INDEX('Master List'!$A$3:$AW$1063,MATCH('Print List'!$A530,Statement_No,0),MATCH('Print List'!S$2,'Master List'!$A$2:$AW$2,0))</f>
        <v>0</v>
      </c>
      <c r="T530" s="135" t="str">
        <f>INDEX('Master List'!$A$3:$AW$1063,MATCH('Print List'!$A530,Statement_No,0),MATCH('Print List'!T$2,'Master List'!$A$2:$AW$2,0))</f>
        <v>R3</v>
      </c>
      <c r="U530" s="135" t="str">
        <f>INDEX('Master List'!$A$3:$AW$1063,MATCH('Print List'!$A530,Statement_No,0),MATCH('Print List'!U$2,'Master List'!$A$2:$AW$2,0))</f>
        <v>N/A</v>
      </c>
    </row>
    <row r="531" spans="1:21" s="16" customFormat="1" ht="30" x14ac:dyDescent="0.25">
      <c r="A531" s="135" t="s">
        <v>2290</v>
      </c>
      <c r="B531" s="135" t="str">
        <f>INDEX('Master List'!$A$3:$AW$1063,MATCH('Print List'!$A531,Statement_No,0),MATCH('Print List'!B$2,'Master List'!$A$2:$AW$2,0))</f>
        <v>BERNIECE L. SILVA TRUST</v>
      </c>
      <c r="C531" s="135" t="str">
        <f>INDEX('Master List'!$A$3:$AW$1063,MATCH('Print List'!$A531,Statement_No,0),MATCH('Print List'!C$2,'Master List'!$A$2:$AW$2,0))</f>
        <v>Y</v>
      </c>
      <c r="D531" s="135">
        <f>INDEX('Master List'!$A$3:$AW$1063,MATCH('Print List'!$A531,Statement_No,0),MATCH('Print List'!D$2,'Master List'!$A$2:$AW$2,0))</f>
        <v>292.13666666666666</v>
      </c>
      <c r="E531" s="135">
        <f>INDEX('Master List'!$A$3:$AW$1063,MATCH('Print List'!$A531,Statement_No,0),MATCH('Print List'!E$2,'Master List'!$A$2:$AW$2,0))</f>
        <v>500.73</v>
      </c>
      <c r="F531" s="135" t="str">
        <f>INDEX('Master List'!$A$3:$AW$1063,MATCH('Print List'!$A531,Statement_No,0),MATCH('Print List'!F$2,'Master List'!$A$2:$AW$2,0))</f>
        <v>Yes</v>
      </c>
      <c r="G531" s="135" t="str">
        <f>INDEX('Master List'!$A$3:$AW$1063,MATCH('Print List'!$A531,Statement_No,0),MATCH('Print List'!G$2,'Master List'!$A$2:$AW$2,0))</f>
        <v>Old River</v>
      </c>
      <c r="H531" s="135" t="str">
        <f>INDEX('Master List'!$A$3:$AW$1063,MATCH('Print List'!$A531,Statement_No,0),MATCH('Print List'!H$2,'Master List'!$A$2:$AW$2,0))</f>
        <v>San Joaquin</v>
      </c>
      <c r="I531" s="135" t="str">
        <f>INDEX('Master List'!$A$3:$AW$1063,MATCH('Print List'!$A531,Statement_No,0),MATCH('Print List'!I$2,'Master List'!$A$2:$AW$2,0))</f>
        <v>R3</v>
      </c>
      <c r="J531" s="135" t="str">
        <f>INDEX('Master List'!$A$3:$AW$1063,MATCH('Print List'!$A531,Statement_No,0),MATCH('Print List'!J$2,'Master List'!$A$2:$AW$2,0))</f>
        <v>POU is on a Riparian Patents adjacent to watercourse.</v>
      </c>
      <c r="K531" s="135" t="str">
        <f>INDEX('Master List'!$A$3:$AW$1063,MATCH('Print List'!$A531,Statement_No,0),MATCH('Print List'!K$2,'Master List'!$A$2:$AW$2,0))</f>
        <v>Yes</v>
      </c>
      <c r="L531" s="135" t="str">
        <f>INDEX('Master List'!$A$3:$AW$1063,MATCH('Print List'!$A531,Statement_No,0),MATCH('Print List'!L$2,'Master List'!$A$2:$AW$2,0))</f>
        <v>N/A</v>
      </c>
      <c r="M531" s="135" t="str">
        <f>INDEX('Master List'!$A$3:$AW$1063,MATCH('Print List'!$A531,Statement_No,0),MATCH('Print List'!M$2,'Master List'!$A$2:$AW$2,0))</f>
        <v>P1</v>
      </c>
      <c r="N531" s="135" t="str">
        <f>INDEX('Master List'!$A$3:$AW$1063,MATCH('Print List'!$A531,Statement_No,0),MATCH('Print List'!N$2,'Master List'!$A$2:$AW$2,0))</f>
        <v>More information is needed.</v>
      </c>
      <c r="O531" s="135">
        <f>INDEX('Master List'!$A$3:$AW$1063,MATCH('Print List'!$A531,Statement_No,0),MATCH('Print List'!O$2,'Master List'!$A$2:$AW$2,0))</f>
        <v>0</v>
      </c>
      <c r="P531" s="135">
        <f>INDEX('Master List'!$A$3:$AW$1063,MATCH('Print List'!$A531,Statement_No,0),MATCH('Print List'!P$2,'Master List'!$A$2:$AW$2,0))</f>
        <v>0</v>
      </c>
      <c r="Q531" s="135">
        <f>INDEX('Master List'!$A$3:$AW$1063,MATCH('Print List'!$A531,Statement_No,0),MATCH('Print List'!Q$2,'Master List'!$A$2:$AW$2,0))</f>
        <v>0</v>
      </c>
      <c r="R531" s="135">
        <f>INDEX('Master List'!$A$3:$AW$1063,MATCH('Print List'!$A531,Statement_No,0),MATCH('Print List'!R$2,'Master List'!$A$2:$AW$2,0))</f>
        <v>0</v>
      </c>
      <c r="S531" s="135">
        <f>INDEX('Master List'!$A$3:$AW$1063,MATCH('Print List'!$A531,Statement_No,0),MATCH('Print List'!S$2,'Master List'!$A$2:$AW$2,0))</f>
        <v>0</v>
      </c>
      <c r="T531" s="135" t="str">
        <f>INDEX('Master List'!$A$3:$AW$1063,MATCH('Print List'!$A531,Statement_No,0),MATCH('Print List'!T$2,'Master List'!$A$2:$AW$2,0))</f>
        <v>R3</v>
      </c>
      <c r="U531" s="135" t="str">
        <f>INDEX('Master List'!$A$3:$AW$1063,MATCH('Print List'!$A531,Statement_No,0),MATCH('Print List'!U$2,'Master List'!$A$2:$AW$2,0))</f>
        <v>P1</v>
      </c>
    </row>
    <row r="532" spans="1:21" s="16" customFormat="1" ht="60" x14ac:dyDescent="0.25">
      <c r="A532" s="136" t="s">
        <v>2292</v>
      </c>
      <c r="B532" s="135" t="str">
        <f>INDEX('Master List'!$A$3:$AW$1063,MATCH('Print List'!$A532,Statement_No,0),MATCH('Print List'!B$2,'Master List'!$A$2:$AW$2,0))</f>
        <v>M RATTO, RODGERS, OHM, L RATTO AND NOMELLINI</v>
      </c>
      <c r="C532" s="135" t="str">
        <f>INDEX('Master List'!$A$3:$AW$1063,MATCH('Print List'!$A532,Statement_No,0),MATCH('Print List'!C$2,'Master List'!$A$2:$AW$2,0))</f>
        <v>Y</v>
      </c>
      <c r="D532" s="135">
        <f>INDEX('Master List'!$A$3:$AW$1063,MATCH('Print List'!$A532,Statement_No,0),MATCH('Print List'!D$2,'Master List'!$A$2:$AW$2,0))</f>
        <v>578.09333333333336</v>
      </c>
      <c r="E532" s="135">
        <f>INDEX('Master List'!$A$3:$AW$1063,MATCH('Print List'!$A532,Statement_No,0),MATCH('Print List'!E$2,'Master List'!$A$2:$AW$2,0))</f>
        <v>235.56</v>
      </c>
      <c r="F532" s="135" t="str">
        <f>INDEX('Master List'!$A$3:$AW$1063,MATCH('Print List'!$A532,Statement_No,0),MATCH('Print List'!F$2,'Master List'!$A$2:$AW$2,0))</f>
        <v>Yes</v>
      </c>
      <c r="G532" s="135" t="str">
        <f>INDEX('Master List'!$A$3:$AW$1063,MATCH('Print List'!$A532,Statement_No,0),MATCH('Print List'!G$2,'Master List'!$A$2:$AW$2,0))</f>
        <v>San Joaquin River</v>
      </c>
      <c r="H532" s="135" t="str">
        <f>INDEX('Master List'!$A$3:$AW$1063,MATCH('Print List'!$A532,Statement_No,0),MATCH('Print List'!H$2,'Master List'!$A$2:$AW$2,0))</f>
        <v>San Joaquin</v>
      </c>
      <c r="I532" s="135" t="str">
        <f>INDEX('Master List'!$A$3:$AW$1063,MATCH('Print List'!$A532,Statement_No,0),MATCH('Print List'!I$2,'Master List'!$A$2:$AW$2,0))</f>
        <v>R1</v>
      </c>
      <c r="J532" s="135" t="str">
        <f>INDEX('Master List'!$A$3:$AW$1063,MATCH('Print List'!$A532,Statement_No,0),MATCH('Print List'!J$2,'Master List'!$A$2:$AW$2,0))</f>
        <v>Most of the parcels do not touch the POD. There is a "Claypit" in the POU that is unclear where the source of water is coming from.</v>
      </c>
      <c r="K532" s="135" t="str">
        <f>INDEX('Master List'!$A$3:$AW$1063,MATCH('Print List'!$A532,Statement_No,0),MATCH('Print List'!K$2,'Master List'!$A$2:$AW$2,0))</f>
        <v>Yes</v>
      </c>
      <c r="L532" s="135" t="str">
        <f>INDEX('Master List'!$A$3:$AW$1063,MATCH('Print List'!$A532,Statement_No,0),MATCH('Print List'!L$2,'Master List'!$A$2:$AW$2,0))</f>
        <v>N/A</v>
      </c>
      <c r="M532" s="135" t="str">
        <f>INDEX('Master List'!$A$3:$AW$1063,MATCH('Print List'!$A532,Statement_No,0),MATCH('Print List'!M$2,'Master List'!$A$2:$AW$2,0))</f>
        <v>P1</v>
      </c>
      <c r="N532" s="135" t="str">
        <f>INDEX('Master List'!$A$3:$AW$1063,MATCH('Print List'!$A532,Statement_No,0),MATCH('Print List'!N$2,'Master List'!$A$2:$AW$2,0))</f>
        <v>No supporting document for Pre-1914 right was submitted. Need more info.</v>
      </c>
      <c r="O532" s="135">
        <f>INDEX('Master List'!$A$3:$AW$1063,MATCH('Print List'!$A532,Statement_No,0),MATCH('Print List'!O$2,'Master List'!$A$2:$AW$2,0))</f>
        <v>0</v>
      </c>
      <c r="P532" s="135">
        <f>INDEX('Master List'!$A$3:$AW$1063,MATCH('Print List'!$A532,Statement_No,0),MATCH('Print List'!P$2,'Master List'!$A$2:$AW$2,0))</f>
        <v>0</v>
      </c>
      <c r="Q532" s="135">
        <f>INDEX('Master List'!$A$3:$AW$1063,MATCH('Print List'!$A532,Statement_No,0),MATCH('Print List'!Q$2,'Master List'!$A$2:$AW$2,0))</f>
        <v>0</v>
      </c>
      <c r="R532" s="135">
        <f>INDEX('Master List'!$A$3:$AW$1063,MATCH('Print List'!$A532,Statement_No,0),MATCH('Print List'!R$2,'Master List'!$A$2:$AW$2,0))</f>
        <v>0</v>
      </c>
      <c r="S532" s="135">
        <f>INDEX('Master List'!$A$3:$AW$1063,MATCH('Print List'!$A532,Statement_No,0),MATCH('Print List'!S$2,'Master List'!$A$2:$AW$2,0))</f>
        <v>0</v>
      </c>
      <c r="T532" s="135" t="str">
        <f>INDEX('Master List'!$A$3:$AW$1063,MATCH('Print List'!$A532,Statement_No,0),MATCH('Print List'!T$2,'Master List'!$A$2:$AW$2,0))</f>
        <v>R1</v>
      </c>
      <c r="U532" s="135" t="str">
        <f>INDEX('Master List'!$A$3:$AW$1063,MATCH('Print List'!$A532,Statement_No,0),MATCH('Print List'!U$2,'Master List'!$A$2:$AW$2,0))</f>
        <v>P1</v>
      </c>
    </row>
    <row r="533" spans="1:21" s="16" customFormat="1" ht="30" x14ac:dyDescent="0.25">
      <c r="A533" s="135" t="s">
        <v>2298</v>
      </c>
      <c r="B533" s="135" t="str">
        <f>INDEX('Master List'!$A$3:$AW$1063,MATCH('Print List'!$A533,Statement_No,0),MATCH('Print List'!B$2,'Master List'!$A$2:$AW$2,0))</f>
        <v>BERNIECE L. SILVA TRUST</v>
      </c>
      <c r="C533" s="135" t="str">
        <f>INDEX('Master List'!$A$3:$AW$1063,MATCH('Print List'!$A533,Statement_No,0),MATCH('Print List'!C$2,'Master List'!$A$2:$AW$2,0))</f>
        <v>Y</v>
      </c>
      <c r="D533" s="135">
        <f>INDEX('Master List'!$A$3:$AW$1063,MATCH('Print List'!$A533,Statement_No,0),MATCH('Print List'!D$2,'Master List'!$A$2:$AW$2,0))</f>
        <v>406.93666666666667</v>
      </c>
      <c r="E533" s="135">
        <f>INDEX('Master List'!$A$3:$AW$1063,MATCH('Print List'!$A533,Statement_No,0),MATCH('Print List'!E$2,'Master List'!$A$2:$AW$2,0))</f>
        <v>697.48</v>
      </c>
      <c r="F533" s="135" t="str">
        <f>INDEX('Master List'!$A$3:$AW$1063,MATCH('Print List'!$A533,Statement_No,0),MATCH('Print List'!F$2,'Master List'!$A$2:$AW$2,0))</f>
        <v>Yes</v>
      </c>
      <c r="G533" s="135" t="str">
        <f>INDEX('Master List'!$A$3:$AW$1063,MATCH('Print List'!$A533,Statement_No,0),MATCH('Print List'!G$2,'Master List'!$A$2:$AW$2,0))</f>
        <v>Old River</v>
      </c>
      <c r="H533" s="135" t="str">
        <f>INDEX('Master List'!$A$3:$AW$1063,MATCH('Print List'!$A533,Statement_No,0),MATCH('Print List'!H$2,'Master List'!$A$2:$AW$2,0))</f>
        <v>San Joaquin</v>
      </c>
      <c r="I533" s="135" t="str">
        <f>INDEX('Master List'!$A$3:$AW$1063,MATCH('Print List'!$A533,Statement_No,0),MATCH('Print List'!I$2,'Master List'!$A$2:$AW$2,0))</f>
        <v>R3</v>
      </c>
      <c r="J533" s="135" t="str">
        <f>INDEX('Master List'!$A$3:$AW$1063,MATCH('Print List'!$A533,Statement_No,0),MATCH('Print List'!J$2,'Master List'!$A$2:$AW$2,0))</f>
        <v>POU is on a Riparian Patents adjacent to watercourse.</v>
      </c>
      <c r="K533" s="135" t="str">
        <f>INDEX('Master List'!$A$3:$AW$1063,MATCH('Print List'!$A533,Statement_No,0),MATCH('Print List'!K$2,'Master List'!$A$2:$AW$2,0))</f>
        <v>Yes</v>
      </c>
      <c r="L533" s="135" t="str">
        <f>INDEX('Master List'!$A$3:$AW$1063,MATCH('Print List'!$A533,Statement_No,0),MATCH('Print List'!L$2,'Master List'!$A$2:$AW$2,0))</f>
        <v>N/A</v>
      </c>
      <c r="M533" s="135" t="str">
        <f>INDEX('Master List'!$A$3:$AW$1063,MATCH('Print List'!$A533,Statement_No,0),MATCH('Print List'!M$2,'Master List'!$A$2:$AW$2,0))</f>
        <v>P1</v>
      </c>
      <c r="N533" s="135" t="str">
        <f>INDEX('Master List'!$A$3:$AW$1063,MATCH('Print List'!$A533,Statement_No,0),MATCH('Print List'!N$2,'Master List'!$A$2:$AW$2,0))</f>
        <v>More information is needed.</v>
      </c>
      <c r="O533" s="135">
        <f>INDEX('Master List'!$A$3:$AW$1063,MATCH('Print List'!$A533,Statement_No,0),MATCH('Print List'!O$2,'Master List'!$A$2:$AW$2,0))</f>
        <v>0</v>
      </c>
      <c r="P533" s="135">
        <f>INDEX('Master List'!$A$3:$AW$1063,MATCH('Print List'!$A533,Statement_No,0),MATCH('Print List'!P$2,'Master List'!$A$2:$AW$2,0))</f>
        <v>0</v>
      </c>
      <c r="Q533" s="135">
        <f>INDEX('Master List'!$A$3:$AW$1063,MATCH('Print List'!$A533,Statement_No,0),MATCH('Print List'!Q$2,'Master List'!$A$2:$AW$2,0))</f>
        <v>0</v>
      </c>
      <c r="R533" s="135">
        <f>INDEX('Master List'!$A$3:$AW$1063,MATCH('Print List'!$A533,Statement_No,0),MATCH('Print List'!R$2,'Master List'!$A$2:$AW$2,0))</f>
        <v>0</v>
      </c>
      <c r="S533" s="135">
        <f>INDEX('Master List'!$A$3:$AW$1063,MATCH('Print List'!$A533,Statement_No,0),MATCH('Print List'!S$2,'Master List'!$A$2:$AW$2,0))</f>
        <v>0</v>
      </c>
      <c r="T533" s="135" t="str">
        <f>INDEX('Master List'!$A$3:$AW$1063,MATCH('Print List'!$A533,Statement_No,0),MATCH('Print List'!T$2,'Master List'!$A$2:$AW$2,0))</f>
        <v>R3</v>
      </c>
      <c r="U533" s="135" t="str">
        <f>INDEX('Master List'!$A$3:$AW$1063,MATCH('Print List'!$A533,Statement_No,0),MATCH('Print List'!U$2,'Master List'!$A$2:$AW$2,0))</f>
        <v>P1</v>
      </c>
    </row>
    <row r="534" spans="1:21" s="16" customFormat="1" ht="45" x14ac:dyDescent="0.25">
      <c r="A534" s="136" t="s">
        <v>2299</v>
      </c>
      <c r="B534" s="135" t="str">
        <f>INDEX('Master List'!$A$3:$AW$1063,MATCH('Print List'!$A534,Statement_No,0),MATCH('Print List'!B$2,'Master List'!$A$2:$AW$2,0))</f>
        <v>FAGUNDES DAIRY</v>
      </c>
      <c r="C534" s="135" t="str">
        <f>INDEX('Master List'!$A$3:$AW$1063,MATCH('Print List'!$A534,Statement_No,0),MATCH('Print List'!C$2,'Master List'!$A$2:$AW$2,0))</f>
        <v>N</v>
      </c>
      <c r="D534" s="135">
        <f>INDEX('Master List'!$A$3:$AW$1063,MATCH('Print List'!$A534,Statement_No,0),MATCH('Print List'!D$2,'Master List'!$A$2:$AW$2,0))</f>
        <v>22424</v>
      </c>
      <c r="E534" s="135">
        <f>INDEX('Master List'!$A$3:$AW$1063,MATCH('Print List'!$A534,Statement_No,0),MATCH('Print List'!E$2,'Master List'!$A$2:$AW$2,0))</f>
        <v>0</v>
      </c>
      <c r="F534" s="135" t="str">
        <f>INDEX('Master List'!$A$3:$AW$1063,MATCH('Print List'!$A534,Statement_No,0),MATCH('Print List'!F$2,'Master List'!$A$2:$AW$2,0))</f>
        <v>Yes</v>
      </c>
      <c r="G534" s="135" t="str">
        <f>INDEX('Master List'!$A$3:$AW$1063,MATCH('Print List'!$A534,Statement_No,0),MATCH('Print List'!G$2,'Master List'!$A$2:$AW$2,0))</f>
        <v>Merced River</v>
      </c>
      <c r="H534" s="135" t="str">
        <f>INDEX('Master List'!$A$3:$AW$1063,MATCH('Print List'!$A534,Statement_No,0),MATCH('Print List'!H$2,'Master List'!$A$2:$AW$2,0))</f>
        <v>Merced</v>
      </c>
      <c r="I534" s="135" t="str">
        <f>INDEX('Master List'!$A$3:$AW$1063,MATCH('Print List'!$A534,Statement_No,0),MATCH('Print List'!I$2,'Master List'!$A$2:$AW$2,0))</f>
        <v>R1</v>
      </c>
      <c r="J534" s="135" t="str">
        <f>INDEX('Master List'!$A$3:$AW$1063,MATCH('Print List'!$A534,Statement_No,0),MATCH('Print List'!J$2,'Master List'!$A$2:$AW$2,0))</f>
        <v>POU is separated from POD and Merced River, and overlies patents which are not riparian to the water source.</v>
      </c>
      <c r="K534" s="135" t="str">
        <f>INDEX('Master List'!$A$3:$AW$1063,MATCH('Print List'!$A534,Statement_No,0),MATCH('Print List'!K$2,'Master List'!$A$2:$AW$2,0))</f>
        <v>Yes</v>
      </c>
      <c r="L534" s="135" t="str">
        <f>INDEX('Master List'!$A$3:$AW$1063,MATCH('Print List'!$A534,Statement_No,0),MATCH('Print List'!L$2,'Master List'!$A$2:$AW$2,0))</f>
        <v>N/A</v>
      </c>
      <c r="M534" s="135" t="str">
        <f>INDEX('Master List'!$A$3:$AW$1063,MATCH('Print List'!$A534,Statement_No,0),MATCH('Print List'!M$2,'Master List'!$A$2:$AW$2,0))</f>
        <v>P1</v>
      </c>
      <c r="N534" s="135" t="str">
        <f>INDEX('Master List'!$A$3:$AW$1063,MATCH('Print List'!$A534,Statement_No,0),MATCH('Print List'!N$2,'Master List'!$A$2:$AW$2,0))</f>
        <v>Information needed</v>
      </c>
      <c r="O534" s="135">
        <f>INDEX('Master List'!$A$3:$AW$1063,MATCH('Print List'!$A534,Statement_No,0),MATCH('Print List'!O$2,'Master List'!$A$2:$AW$2,0))</f>
        <v>0</v>
      </c>
      <c r="P534" s="135">
        <f>INDEX('Master List'!$A$3:$AW$1063,MATCH('Print List'!$A534,Statement_No,0),MATCH('Print List'!P$2,'Master List'!$A$2:$AW$2,0))</f>
        <v>0</v>
      </c>
      <c r="Q534" s="135">
        <f>INDEX('Master List'!$A$3:$AW$1063,MATCH('Print List'!$A534,Statement_No,0),MATCH('Print List'!Q$2,'Master List'!$A$2:$AW$2,0))</f>
        <v>0</v>
      </c>
      <c r="R534" s="135">
        <f>INDEX('Master List'!$A$3:$AW$1063,MATCH('Print List'!$A534,Statement_No,0),MATCH('Print List'!R$2,'Master List'!$A$2:$AW$2,0))</f>
        <v>0</v>
      </c>
      <c r="S534" s="135">
        <f>INDEX('Master List'!$A$3:$AW$1063,MATCH('Print List'!$A534,Statement_No,0),MATCH('Print List'!S$2,'Master List'!$A$2:$AW$2,0))</f>
        <v>0</v>
      </c>
      <c r="T534" s="135" t="str">
        <f>INDEX('Master List'!$A$3:$AW$1063,MATCH('Print List'!$A534,Statement_No,0),MATCH('Print List'!T$2,'Master List'!$A$2:$AW$2,0))</f>
        <v>R1</v>
      </c>
      <c r="U534" s="135" t="str">
        <f>INDEX('Master List'!$A$3:$AW$1063,MATCH('Print List'!$A534,Statement_No,0),MATCH('Print List'!U$2,'Master List'!$A$2:$AW$2,0))</f>
        <v>P1</v>
      </c>
    </row>
    <row r="535" spans="1:21" s="16" customFormat="1" ht="30" x14ac:dyDescent="0.25">
      <c r="A535" s="135" t="s">
        <v>2305</v>
      </c>
      <c r="B535" s="135" t="str">
        <f>INDEX('Master List'!$A$3:$AW$1063,MATCH('Print List'!$A535,Statement_No,0),MATCH('Print List'!B$2,'Master List'!$A$2:$AW$2,0))</f>
        <v>YAMADA BROTHERS</v>
      </c>
      <c r="C535" s="135" t="str">
        <f>INDEX('Master List'!$A$3:$AW$1063,MATCH('Print List'!$A535,Statement_No,0),MATCH('Print List'!C$2,'Master List'!$A$2:$AW$2,0))</f>
        <v>Y</v>
      </c>
      <c r="D535" s="135">
        <f>INDEX('Master List'!$A$3:$AW$1063,MATCH('Print List'!$A535,Statement_No,0),MATCH('Print List'!D$2,'Master List'!$A$2:$AW$2,0))</f>
        <v>1168.18</v>
      </c>
      <c r="E535" s="135" t="str">
        <f>INDEX('Master List'!$A$3:$AW$1063,MATCH('Print List'!$A535,Statement_No,0),MATCH('Print List'!E$2,'Master List'!$A$2:$AW$2,0))</f>
        <v>-</v>
      </c>
      <c r="F535" s="135" t="str">
        <f>INDEX('Master List'!$A$3:$AW$1063,MATCH('Print List'!$A535,Statement_No,0),MATCH('Print List'!F$2,'Master List'!$A$2:$AW$2,0))</f>
        <v>Yes</v>
      </c>
      <c r="G535" s="135" t="str">
        <f>INDEX('Master List'!$A$3:$AW$1063,MATCH('Print List'!$A535,Statement_No,0),MATCH('Print List'!G$2,'Master List'!$A$2:$AW$2,0))</f>
        <v>Grant Line Canal</v>
      </c>
      <c r="H535" s="135" t="str">
        <f>INDEX('Master List'!$A$3:$AW$1063,MATCH('Print List'!$A535,Statement_No,0),MATCH('Print List'!H$2,'Master List'!$A$2:$AW$2,0))</f>
        <v>San Joaquin</v>
      </c>
      <c r="I535" s="135" t="str">
        <f>INDEX('Master List'!$A$3:$AW$1063,MATCH('Print List'!$A535,Statement_No,0),MATCH('Print List'!I$2,'Master List'!$A$2:$AW$2,0))</f>
        <v>R3</v>
      </c>
      <c r="J535" s="135" t="str">
        <f>INDEX('Master List'!$A$3:$AW$1063,MATCH('Print List'!$A535,Statement_No,0),MATCH('Print List'!J$2,'Master List'!$A$2:$AW$2,0))</f>
        <v>Supporting Documents prove Riparian Claim</v>
      </c>
      <c r="K535" s="135" t="str">
        <f>INDEX('Master List'!$A$3:$AW$1063,MATCH('Print List'!$A535,Statement_No,0),MATCH('Print List'!K$2,'Master List'!$A$2:$AW$2,0))</f>
        <v>Yes</v>
      </c>
      <c r="L535" s="135" t="str">
        <f>INDEX('Master List'!$A$3:$AW$1063,MATCH('Print List'!$A535,Statement_No,0),MATCH('Print List'!L$2,'Master List'!$A$2:$AW$2,0))</f>
        <v>N/A</v>
      </c>
      <c r="M535" s="135" t="str">
        <f>INDEX('Master List'!$A$3:$AW$1063,MATCH('Print List'!$A535,Statement_No,0),MATCH('Print List'!M$2,'Master List'!$A$2:$AW$2,0))</f>
        <v>P2</v>
      </c>
      <c r="N535" s="135" t="str">
        <f>INDEX('Master List'!$A$3:$AW$1063,MATCH('Print List'!$A535,Statement_No,0),MATCH('Print List'!N$2,'Master List'!$A$2:$AW$2,0))</f>
        <v>Bixler Decree mentions "water use" since 1889. However, not fully defined.</v>
      </c>
      <c r="O535" s="135">
        <f>INDEX('Master List'!$A$3:$AW$1063,MATCH('Print List'!$A535,Statement_No,0),MATCH('Print List'!O$2,'Master List'!$A$2:$AW$2,0))</f>
        <v>0</v>
      </c>
      <c r="P535" s="135">
        <f>INDEX('Master List'!$A$3:$AW$1063,MATCH('Print List'!$A535,Statement_No,0),MATCH('Print List'!P$2,'Master List'!$A$2:$AW$2,0))</f>
        <v>0</v>
      </c>
      <c r="Q535" s="135">
        <f>INDEX('Master List'!$A$3:$AW$1063,MATCH('Print List'!$A535,Statement_No,0),MATCH('Print List'!Q$2,'Master List'!$A$2:$AW$2,0))</f>
        <v>0</v>
      </c>
      <c r="R535" s="135">
        <f>INDEX('Master List'!$A$3:$AW$1063,MATCH('Print List'!$A535,Statement_No,0),MATCH('Print List'!R$2,'Master List'!$A$2:$AW$2,0))</f>
        <v>0</v>
      </c>
      <c r="S535" s="135">
        <f>INDEX('Master List'!$A$3:$AW$1063,MATCH('Print List'!$A535,Statement_No,0),MATCH('Print List'!S$2,'Master List'!$A$2:$AW$2,0))</f>
        <v>0</v>
      </c>
      <c r="T535" s="135" t="str">
        <f>INDEX('Master List'!$A$3:$AW$1063,MATCH('Print List'!$A535,Statement_No,0),MATCH('Print List'!T$2,'Master List'!$A$2:$AW$2,0))</f>
        <v>R3</v>
      </c>
      <c r="U535" s="135" t="str">
        <f>INDEX('Master List'!$A$3:$AW$1063,MATCH('Print List'!$A535,Statement_No,0),MATCH('Print List'!U$2,'Master List'!$A$2:$AW$2,0))</f>
        <v>P2</v>
      </c>
    </row>
    <row r="536" spans="1:21" s="16" customFormat="1" ht="105" x14ac:dyDescent="0.25">
      <c r="A536" s="135" t="s">
        <v>2309</v>
      </c>
      <c r="B536" s="135" t="str">
        <f>INDEX('Master List'!$A$3:$AW$1063,MATCH('Print List'!$A536,Statement_No,0),MATCH('Print List'!B$2,'Master List'!$A$2:$AW$2,0))</f>
        <v>ENSHER, ALEXANDER AND BARSOOM, INC.</v>
      </c>
      <c r="C536" s="135" t="str">
        <f>INDEX('Master List'!$A$3:$AW$1063,MATCH('Print List'!$A536,Statement_No,0),MATCH('Print List'!C$2,'Master List'!$A$2:$AW$2,0))</f>
        <v>Y</v>
      </c>
      <c r="D536" s="135">
        <f>INDEX('Master List'!$A$3:$AW$1063,MATCH('Print List'!$A536,Statement_No,0),MATCH('Print List'!D$2,'Master List'!$A$2:$AW$2,0))</f>
        <v>495.39333333333343</v>
      </c>
      <c r="E536" s="135">
        <f>INDEX('Master List'!$A$3:$AW$1063,MATCH('Print List'!$A536,Statement_No,0),MATCH('Print List'!E$2,'Master List'!$A$2:$AW$2,0))</f>
        <v>351.26</v>
      </c>
      <c r="F536" s="135" t="str">
        <f>INDEX('Master List'!$A$3:$AW$1063,MATCH('Print List'!$A536,Statement_No,0),MATCH('Print List'!F$2,'Master List'!$A$2:$AW$2,0))</f>
        <v>Yes</v>
      </c>
      <c r="G536" s="135" t="str">
        <f>INDEX('Master List'!$A$3:$AW$1063,MATCH('Print List'!$A536,Statement_No,0),MATCH('Print List'!G$2,'Master List'!$A$2:$AW$2,0))</f>
        <v>Trapper Slough</v>
      </c>
      <c r="H536" s="135" t="str">
        <f>INDEX('Master List'!$A$3:$AW$1063,MATCH('Print List'!$A536,Statement_No,0),MATCH('Print List'!H$2,'Master List'!$A$2:$AW$2,0))</f>
        <v>San Joaquin</v>
      </c>
      <c r="I536" s="135" t="str">
        <f>INDEX('Master List'!$A$3:$AW$1063,MATCH('Print List'!$A536,Statement_No,0),MATCH('Print List'!I$2,'Master List'!$A$2:$AW$2,0))</f>
        <v>R3</v>
      </c>
      <c r="J536" s="135" t="str">
        <f>INDEX('Master List'!$A$3:$AW$1063,MATCH('Print List'!$A536,Statement_No,0),MATCH('Print List'!J$2,'Master List'!$A$2:$AW$2,0))</f>
        <v xml:space="preserve">
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v>
      </c>
      <c r="K536" s="135" t="str">
        <f>INDEX('Master List'!$A$3:$AW$1063,MATCH('Print List'!$A536,Statement_No,0),MATCH('Print List'!K$2,'Master List'!$A$2:$AW$2,0))</f>
        <v>Yes</v>
      </c>
      <c r="L536" s="135" t="str">
        <f>INDEX('Master List'!$A$3:$AW$1063,MATCH('Print List'!$A536,Statement_No,0),MATCH('Print List'!L$2,'Master List'!$A$2:$AW$2,0))</f>
        <v>N/A</v>
      </c>
      <c r="M536" s="135" t="str">
        <f>INDEX('Master List'!$A$3:$AW$1063,MATCH('Print List'!$A536,Statement_No,0),MATCH('Print List'!M$2,'Master List'!$A$2:$AW$2,0))</f>
        <v>P1</v>
      </c>
      <c r="N536" s="135" t="str">
        <f>INDEX('Master List'!$A$3:$AW$1063,MATCH('Print List'!$A536,Statement_No,0),MATCH('Print List'!N$2,'Master List'!$A$2:$AW$2,0))</f>
        <v>No documentation given</v>
      </c>
      <c r="O536" s="135">
        <f>INDEX('Master List'!$A$3:$AW$1063,MATCH('Print List'!$A536,Statement_No,0),MATCH('Print List'!O$2,'Master List'!$A$2:$AW$2,0))</f>
        <v>0</v>
      </c>
      <c r="P536" s="135">
        <f>INDEX('Master List'!$A$3:$AW$1063,MATCH('Print List'!$A536,Statement_No,0),MATCH('Print List'!P$2,'Master List'!$A$2:$AW$2,0))</f>
        <v>0</v>
      </c>
      <c r="Q536" s="135">
        <f>INDEX('Master List'!$A$3:$AW$1063,MATCH('Print List'!$A536,Statement_No,0),MATCH('Print List'!Q$2,'Master List'!$A$2:$AW$2,0))</f>
        <v>0</v>
      </c>
      <c r="R536" s="135">
        <f>INDEX('Master List'!$A$3:$AW$1063,MATCH('Print List'!$A536,Statement_No,0),MATCH('Print List'!R$2,'Master List'!$A$2:$AW$2,0))</f>
        <v>0</v>
      </c>
      <c r="S536" s="135">
        <f>INDEX('Master List'!$A$3:$AW$1063,MATCH('Print List'!$A536,Statement_No,0),MATCH('Print List'!S$2,'Master List'!$A$2:$AW$2,0))</f>
        <v>0</v>
      </c>
      <c r="T536" s="135" t="str">
        <f>INDEX('Master List'!$A$3:$AW$1063,MATCH('Print List'!$A536,Statement_No,0),MATCH('Print List'!T$2,'Master List'!$A$2:$AW$2,0))</f>
        <v>R3</v>
      </c>
      <c r="U536" s="135" t="str">
        <f>INDEX('Master List'!$A$3:$AW$1063,MATCH('Print List'!$A536,Statement_No,0),MATCH('Print List'!U$2,'Master List'!$A$2:$AW$2,0))</f>
        <v>P1</v>
      </c>
    </row>
    <row r="537" spans="1:21" s="16" customFormat="1" ht="30" x14ac:dyDescent="0.25">
      <c r="A537" s="135" t="s">
        <v>2315</v>
      </c>
      <c r="B537" s="135" t="str">
        <f>INDEX('Master List'!$A$3:$AW$1063,MATCH('Print List'!$A537,Statement_No,0),MATCH('Print List'!B$2,'Master List'!$A$2:$AW$2,0))</f>
        <v>YAMADA BROTHERS</v>
      </c>
      <c r="C537" s="135" t="str">
        <f>INDEX('Master List'!$A$3:$AW$1063,MATCH('Print List'!$A537,Statement_No,0),MATCH('Print List'!C$2,'Master List'!$A$2:$AW$2,0))</f>
        <v>Y</v>
      </c>
      <c r="D537" s="135">
        <f>INDEX('Master List'!$A$3:$AW$1063,MATCH('Print List'!$A537,Statement_No,0),MATCH('Print List'!D$2,'Master List'!$A$2:$AW$2,0))</f>
        <v>1168.2</v>
      </c>
      <c r="E537" s="135">
        <f>INDEX('Master List'!$A$3:$AW$1063,MATCH('Print List'!$A537,Statement_No,0),MATCH('Print List'!E$2,'Master List'!$A$2:$AW$2,0))</f>
        <v>1869.44</v>
      </c>
      <c r="F537" s="135" t="str">
        <f>INDEX('Master List'!$A$3:$AW$1063,MATCH('Print List'!$A537,Statement_No,0),MATCH('Print List'!F$2,'Master List'!$A$2:$AW$2,0))</f>
        <v>Yes</v>
      </c>
      <c r="G537" s="135" t="str">
        <f>INDEX('Master List'!$A$3:$AW$1063,MATCH('Print List'!$A537,Statement_No,0),MATCH('Print List'!G$2,'Master List'!$A$2:$AW$2,0))</f>
        <v>Grant Line Canal</v>
      </c>
      <c r="H537" s="135" t="str">
        <f>INDEX('Master List'!$A$3:$AW$1063,MATCH('Print List'!$A537,Statement_No,0),MATCH('Print List'!H$2,'Master List'!$A$2:$AW$2,0))</f>
        <v>San Joaquin</v>
      </c>
      <c r="I537" s="135" t="str">
        <f>INDEX('Master List'!$A$3:$AW$1063,MATCH('Print List'!$A537,Statement_No,0),MATCH('Print List'!I$2,'Master List'!$A$2:$AW$2,0))</f>
        <v>R3</v>
      </c>
      <c r="J537" s="135" t="str">
        <f>INDEX('Master List'!$A$3:$AW$1063,MATCH('Print List'!$A537,Statement_No,0),MATCH('Print List'!J$2,'Master List'!$A$2:$AW$2,0))</f>
        <v>Supporting Documents prove Riparian Claim</v>
      </c>
      <c r="K537" s="135" t="str">
        <f>INDEX('Master List'!$A$3:$AW$1063,MATCH('Print List'!$A537,Statement_No,0),MATCH('Print List'!K$2,'Master List'!$A$2:$AW$2,0))</f>
        <v>Yes</v>
      </c>
      <c r="L537" s="135" t="str">
        <f>INDEX('Master List'!$A$3:$AW$1063,MATCH('Print List'!$A537,Statement_No,0),MATCH('Print List'!L$2,'Master List'!$A$2:$AW$2,0))</f>
        <v>N/A</v>
      </c>
      <c r="M537" s="135" t="str">
        <f>INDEX('Master List'!$A$3:$AW$1063,MATCH('Print List'!$A537,Statement_No,0),MATCH('Print List'!M$2,'Master List'!$A$2:$AW$2,0))</f>
        <v>P2</v>
      </c>
      <c r="N537" s="135" t="str">
        <f>INDEX('Master List'!$A$3:$AW$1063,MATCH('Print List'!$A537,Statement_No,0),MATCH('Print List'!N$2,'Master List'!$A$2:$AW$2,0))</f>
        <v>Bixler Decree mentions "water use" since 1889. However, not fully defined.</v>
      </c>
      <c r="O537" s="135">
        <f>INDEX('Master List'!$A$3:$AW$1063,MATCH('Print List'!$A537,Statement_No,0),MATCH('Print List'!O$2,'Master List'!$A$2:$AW$2,0))</f>
        <v>0</v>
      </c>
      <c r="P537" s="135">
        <f>INDEX('Master List'!$A$3:$AW$1063,MATCH('Print List'!$A537,Statement_No,0),MATCH('Print List'!P$2,'Master List'!$A$2:$AW$2,0))</f>
        <v>0</v>
      </c>
      <c r="Q537" s="135">
        <f>INDEX('Master List'!$A$3:$AW$1063,MATCH('Print List'!$A537,Statement_No,0),MATCH('Print List'!Q$2,'Master List'!$A$2:$AW$2,0))</f>
        <v>0</v>
      </c>
      <c r="R537" s="135">
        <f>INDEX('Master List'!$A$3:$AW$1063,MATCH('Print List'!$A537,Statement_No,0),MATCH('Print List'!R$2,'Master List'!$A$2:$AW$2,0))</f>
        <v>0</v>
      </c>
      <c r="S537" s="135">
        <f>INDEX('Master List'!$A$3:$AW$1063,MATCH('Print List'!$A537,Statement_No,0),MATCH('Print List'!S$2,'Master List'!$A$2:$AW$2,0))</f>
        <v>0</v>
      </c>
      <c r="T537" s="135" t="str">
        <f>INDEX('Master List'!$A$3:$AW$1063,MATCH('Print List'!$A537,Statement_No,0),MATCH('Print List'!T$2,'Master List'!$A$2:$AW$2,0))</f>
        <v>R3</v>
      </c>
      <c r="U537" s="135" t="str">
        <f>INDEX('Master List'!$A$3:$AW$1063,MATCH('Print List'!$A537,Statement_No,0),MATCH('Print List'!U$2,'Master List'!$A$2:$AW$2,0))</f>
        <v>P2</v>
      </c>
    </row>
    <row r="538" spans="1:21" s="16" customFormat="1" ht="105" x14ac:dyDescent="0.25">
      <c r="A538" s="135" t="s">
        <v>2316</v>
      </c>
      <c r="B538" s="135" t="str">
        <f>INDEX('Master List'!$A$3:$AW$1063,MATCH('Print List'!$A538,Statement_No,0),MATCH('Print List'!B$2,'Master List'!$A$2:$AW$2,0))</f>
        <v>ENSHER, ALEXANDER AND BARSOOM, INC.</v>
      </c>
      <c r="C538" s="135" t="str">
        <f>INDEX('Master List'!$A$3:$AW$1063,MATCH('Print List'!$A538,Statement_No,0),MATCH('Print List'!C$2,'Master List'!$A$2:$AW$2,0))</f>
        <v>Y</v>
      </c>
      <c r="D538" s="135">
        <f>INDEX('Master List'!$A$3:$AW$1063,MATCH('Print List'!$A538,Statement_No,0),MATCH('Print List'!D$2,'Master List'!$A$2:$AW$2,0))</f>
        <v>509.41</v>
      </c>
      <c r="E538" s="135">
        <f>INDEX('Master List'!$A$3:$AW$1063,MATCH('Print List'!$A538,Statement_No,0),MATCH('Print List'!E$2,'Master List'!$A$2:$AW$2,0))</f>
        <v>337.4</v>
      </c>
      <c r="F538" s="135" t="str">
        <f>INDEX('Master List'!$A$3:$AW$1063,MATCH('Print List'!$A538,Statement_No,0),MATCH('Print List'!F$2,'Master List'!$A$2:$AW$2,0))</f>
        <v>Yes</v>
      </c>
      <c r="G538" s="135" t="str">
        <f>INDEX('Master List'!$A$3:$AW$1063,MATCH('Print List'!$A538,Statement_No,0),MATCH('Print List'!G$2,'Master List'!$A$2:$AW$2,0))</f>
        <v>Trapper Slough</v>
      </c>
      <c r="H538" s="135" t="str">
        <f>INDEX('Master List'!$A$3:$AW$1063,MATCH('Print List'!$A538,Statement_No,0),MATCH('Print List'!H$2,'Master List'!$A$2:$AW$2,0))</f>
        <v>San Joaquin</v>
      </c>
      <c r="I538" s="135" t="str">
        <f>INDEX('Master List'!$A$3:$AW$1063,MATCH('Print List'!$A538,Statement_No,0),MATCH('Print List'!I$2,'Master List'!$A$2:$AW$2,0))</f>
        <v>R3</v>
      </c>
      <c r="J538" s="135" t="str">
        <f>INDEX('Master List'!$A$3:$AW$1063,MATCH('Print List'!$A538,Statement_No,0),MATCH('Print List'!J$2,'Master List'!$A$2:$AW$2,0))</f>
        <v xml:space="preserve">
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v>
      </c>
      <c r="K538" s="135" t="str">
        <f>INDEX('Master List'!$A$3:$AW$1063,MATCH('Print List'!$A538,Statement_No,0),MATCH('Print List'!K$2,'Master List'!$A$2:$AW$2,0))</f>
        <v>Yes</v>
      </c>
      <c r="L538" s="135" t="str">
        <f>INDEX('Master List'!$A$3:$AW$1063,MATCH('Print List'!$A538,Statement_No,0),MATCH('Print List'!L$2,'Master List'!$A$2:$AW$2,0))</f>
        <v>N/A</v>
      </c>
      <c r="M538" s="135" t="str">
        <f>INDEX('Master List'!$A$3:$AW$1063,MATCH('Print List'!$A538,Statement_No,0),MATCH('Print List'!M$2,'Master List'!$A$2:$AW$2,0))</f>
        <v>P1</v>
      </c>
      <c r="N538" s="135" t="str">
        <f>INDEX('Master List'!$A$3:$AW$1063,MATCH('Print List'!$A538,Statement_No,0),MATCH('Print List'!N$2,'Master List'!$A$2:$AW$2,0))</f>
        <v>No documentation given</v>
      </c>
      <c r="O538" s="135">
        <f>INDEX('Master List'!$A$3:$AW$1063,MATCH('Print List'!$A538,Statement_No,0),MATCH('Print List'!O$2,'Master List'!$A$2:$AW$2,0))</f>
        <v>0</v>
      </c>
      <c r="P538" s="135">
        <f>INDEX('Master List'!$A$3:$AW$1063,MATCH('Print List'!$A538,Statement_No,0),MATCH('Print List'!P$2,'Master List'!$A$2:$AW$2,0))</f>
        <v>0</v>
      </c>
      <c r="Q538" s="135">
        <f>INDEX('Master List'!$A$3:$AW$1063,MATCH('Print List'!$A538,Statement_No,0),MATCH('Print List'!Q$2,'Master List'!$A$2:$AW$2,0))</f>
        <v>0</v>
      </c>
      <c r="R538" s="135">
        <f>INDEX('Master List'!$A$3:$AW$1063,MATCH('Print List'!$A538,Statement_No,0),MATCH('Print List'!R$2,'Master List'!$A$2:$AW$2,0))</f>
        <v>0</v>
      </c>
      <c r="S538" s="135">
        <f>INDEX('Master List'!$A$3:$AW$1063,MATCH('Print List'!$A538,Statement_No,0),MATCH('Print List'!S$2,'Master List'!$A$2:$AW$2,0))</f>
        <v>0</v>
      </c>
      <c r="T538" s="135" t="str">
        <f>INDEX('Master List'!$A$3:$AW$1063,MATCH('Print List'!$A538,Statement_No,0),MATCH('Print List'!T$2,'Master List'!$A$2:$AW$2,0))</f>
        <v>R3</v>
      </c>
      <c r="U538" s="135" t="str">
        <f>INDEX('Master List'!$A$3:$AW$1063,MATCH('Print List'!$A538,Statement_No,0),MATCH('Print List'!U$2,'Master List'!$A$2:$AW$2,0))</f>
        <v>P1</v>
      </c>
    </row>
    <row r="539" spans="1:21" s="16" customFormat="1" ht="45" x14ac:dyDescent="0.25">
      <c r="A539" s="135" t="s">
        <v>2317</v>
      </c>
      <c r="B539" s="135" t="str">
        <f>INDEX('Master List'!$A$3:$AW$1063,MATCH('Print List'!$A539,Statement_No,0),MATCH('Print List'!B$2,'Master List'!$A$2:$AW$2,0))</f>
        <v>ABBATE FARMS</v>
      </c>
      <c r="C539" s="135" t="str">
        <f>INDEX('Master List'!$A$3:$AW$1063,MATCH('Print List'!$A539,Statement_No,0),MATCH('Print List'!C$2,'Master List'!$A$2:$AW$2,0))</f>
        <v>Y</v>
      </c>
      <c r="D539" s="135">
        <f>INDEX('Master List'!$A$3:$AW$1063,MATCH('Print List'!$A539,Statement_No,0),MATCH('Print List'!D$2,'Master List'!$A$2:$AW$2,0))</f>
        <v>498.44666666666666</v>
      </c>
      <c r="E539" s="135">
        <f>INDEX('Master List'!$A$3:$AW$1063,MATCH('Print List'!$A539,Statement_No,0),MATCH('Print List'!E$2,'Master List'!$A$2:$AW$2,0))</f>
        <v>1469.82</v>
      </c>
      <c r="F539" s="135" t="str">
        <f>INDEX('Master List'!$A$3:$AW$1063,MATCH('Print List'!$A539,Statement_No,0),MATCH('Print List'!F$2,'Master List'!$A$2:$AW$2,0))</f>
        <v>Yes</v>
      </c>
      <c r="G539" s="135" t="str">
        <f>INDEX('Master List'!$A$3:$AW$1063,MATCH('Print List'!$A539,Statement_No,0),MATCH('Print List'!G$2,'Master List'!$A$2:$AW$2,0))</f>
        <v>San Joaquin River</v>
      </c>
      <c r="H539" s="135" t="str">
        <f>INDEX('Master List'!$A$3:$AW$1063,MATCH('Print List'!$A539,Statement_No,0),MATCH('Print List'!H$2,'Master List'!$A$2:$AW$2,0))</f>
        <v>San Joaquin</v>
      </c>
      <c r="I539" s="135" t="str">
        <f>INDEX('Master List'!$A$3:$AW$1063,MATCH('Print List'!$A539,Statement_No,0),MATCH('Print List'!I$2,'Master List'!$A$2:$AW$2,0))</f>
        <v>R1</v>
      </c>
      <c r="J539" s="135" t="str">
        <f>INDEX('Master List'!$A$3:$AW$1063,MATCH('Print List'!$A539,Statement_No,0),MATCH('Print List'!J$2,'Master List'!$A$2:$AW$2,0))</f>
        <v>Partial POU occupies non-riparian patents. Supporting documents for Pre-1914 claim are submitted, which need further investigation during pre-1914 claim evaluation.</v>
      </c>
      <c r="K539" s="135" t="str">
        <f>INDEX('Master List'!$A$3:$AW$1063,MATCH('Print List'!$A539,Statement_No,0),MATCH('Print List'!K$2,'Master List'!$A$2:$AW$2,0))</f>
        <v>Yes</v>
      </c>
      <c r="L539" s="135" t="str">
        <f>INDEX('Master List'!$A$3:$AW$1063,MATCH('Print List'!$A539,Statement_No,0),MATCH('Print List'!L$2,'Master List'!$A$2:$AW$2,0))</f>
        <v>N/A</v>
      </c>
      <c r="M539" s="135" t="str">
        <f>INDEX('Master List'!$A$3:$AW$1063,MATCH('Print List'!$A539,Statement_No,0),MATCH('Print List'!M$2,'Master List'!$A$2:$AW$2,0))</f>
        <v>P1</v>
      </c>
      <c r="N539" s="135" t="str">
        <f>INDEX('Master List'!$A$3:$AW$1063,MATCH('Print List'!$A539,Statement_No,0),MATCH('Print List'!N$2,'Master List'!$A$2:$AW$2,0))</f>
        <v>Claimant failed to submit Pre-1914 supporting documents; and riparian right is insufficient to constitute water use</v>
      </c>
      <c r="O539" s="135">
        <f>INDEX('Master List'!$A$3:$AW$1063,MATCH('Print List'!$A539,Statement_No,0),MATCH('Print List'!O$2,'Master List'!$A$2:$AW$2,0))</f>
        <v>0</v>
      </c>
      <c r="P539" s="135">
        <f>INDEX('Master List'!$A$3:$AW$1063,MATCH('Print List'!$A539,Statement_No,0),MATCH('Print List'!P$2,'Master List'!$A$2:$AW$2,0))</f>
        <v>0</v>
      </c>
      <c r="Q539" s="135">
        <f>INDEX('Master List'!$A$3:$AW$1063,MATCH('Print List'!$A539,Statement_No,0),MATCH('Print List'!Q$2,'Master List'!$A$2:$AW$2,0))</f>
        <v>0</v>
      </c>
      <c r="R539" s="135">
        <f>INDEX('Master List'!$A$3:$AW$1063,MATCH('Print List'!$A539,Statement_No,0),MATCH('Print List'!R$2,'Master List'!$A$2:$AW$2,0))</f>
        <v>0</v>
      </c>
      <c r="S539" s="135">
        <f>INDEX('Master List'!$A$3:$AW$1063,MATCH('Print List'!$A539,Statement_No,0),MATCH('Print List'!S$2,'Master List'!$A$2:$AW$2,0))</f>
        <v>0</v>
      </c>
      <c r="T539" s="135" t="str">
        <f>INDEX('Master List'!$A$3:$AW$1063,MATCH('Print List'!$A539,Statement_No,0),MATCH('Print List'!T$2,'Master List'!$A$2:$AW$2,0))</f>
        <v>R1</v>
      </c>
      <c r="U539" s="135" t="str">
        <f>INDEX('Master List'!$A$3:$AW$1063,MATCH('Print List'!$A539,Statement_No,0),MATCH('Print List'!U$2,'Master List'!$A$2:$AW$2,0))</f>
        <v>P1</v>
      </c>
    </row>
    <row r="540" spans="1:21" s="16" customFormat="1" ht="90" x14ac:dyDescent="0.25">
      <c r="A540" s="136" t="s">
        <v>2322</v>
      </c>
      <c r="B540" s="135" t="str">
        <f>INDEX('Master List'!$A$3:$AW$1063,MATCH('Print List'!$A540,Statement_No,0),MATCH('Print List'!B$2,'Master List'!$A$2:$AW$2,0))</f>
        <v>KOLBER FARMS LLC</v>
      </c>
      <c r="C540" s="135" t="str">
        <f>INDEX('Master List'!$A$3:$AW$1063,MATCH('Print List'!$A540,Statement_No,0),MATCH('Print List'!C$2,'Master List'!$A$2:$AW$2,0))</f>
        <v>Y</v>
      </c>
      <c r="D540" s="135">
        <f>INDEX('Master List'!$A$3:$AW$1063,MATCH('Print List'!$A540,Statement_No,0),MATCH('Print List'!D$2,'Master List'!$A$2:$AW$2,0))</f>
        <v>834</v>
      </c>
      <c r="E540" s="135">
        <f>INDEX('Master List'!$A$3:$AW$1063,MATCH('Print List'!$A540,Statement_No,0),MATCH('Print List'!E$2,'Master List'!$A$2:$AW$2,0))</f>
        <v>588</v>
      </c>
      <c r="F540" s="135" t="str">
        <f>INDEX('Master List'!$A$3:$AW$1063,MATCH('Print List'!$A540,Statement_No,0),MATCH('Print List'!F$2,'Master List'!$A$2:$AW$2,0))</f>
        <v>Yes</v>
      </c>
      <c r="G540" s="135" t="str">
        <f>INDEX('Master List'!$A$3:$AW$1063,MATCH('Print List'!$A540,Statement_No,0),MATCH('Print List'!G$2,'Master List'!$A$2:$AW$2,0))</f>
        <v>WHITE SLOUGH</v>
      </c>
      <c r="H540" s="135" t="str">
        <f>INDEX('Master List'!$A$3:$AW$1063,MATCH('Print List'!$A540,Statement_No,0),MATCH('Print List'!H$2,'Master List'!$A$2:$AW$2,0))</f>
        <v>San Joaquin</v>
      </c>
      <c r="I540" s="135" t="str">
        <f>INDEX('Master List'!$A$3:$AW$1063,MATCH('Print List'!$A540,Statement_No,0),MATCH('Print List'!I$2,'Master List'!$A$2:$AW$2,0))</f>
        <v>R2</v>
      </c>
      <c r="J540" s="135" t="str">
        <f>INDEX('Master List'!$A$3:$AW$1063,MATCH('Print List'!$A540,Statement_No,0),MATCH('Print List'!J$2,'Master List'!$A$2:$AW$2,0))</f>
        <v>Did not create new POU Map: 
POU is riparian to White Slough. White Slough was not drawn in the original survey. A determination must be made on the whether or not White Slough can be considered natural.</v>
      </c>
      <c r="K540" s="135" t="str">
        <f>INDEX('Master List'!$A$3:$AW$1063,MATCH('Print List'!$A540,Statement_No,0),MATCH('Print List'!K$2,'Master List'!$A$2:$AW$2,0))</f>
        <v>Yes</v>
      </c>
      <c r="L540" s="135" t="str">
        <f>INDEX('Master List'!$A$3:$AW$1063,MATCH('Print List'!$A540,Statement_No,0),MATCH('Print List'!L$2,'Master List'!$A$2:$AW$2,0))</f>
        <v>N/A</v>
      </c>
      <c r="M540" s="135" t="str">
        <f>INDEX('Master List'!$A$3:$AW$1063,MATCH('Print List'!$A540,Statement_No,0),MATCH('Print List'!M$2,'Master List'!$A$2:$AW$2,0))</f>
        <v>P2</v>
      </c>
      <c r="N540" s="135" t="str">
        <f>INDEX('Master List'!$A$3:$AW$1063,MATCH('Print List'!$A540,Statement_No,0),MATCH('Print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540" s="135">
        <f>INDEX('Master List'!$A$3:$AW$1063,MATCH('Print List'!$A540,Statement_No,0),MATCH('Print List'!O$2,'Master List'!$A$2:$AW$2,0))</f>
        <v>0</v>
      </c>
      <c r="P540" s="135">
        <f>INDEX('Master List'!$A$3:$AW$1063,MATCH('Print List'!$A540,Statement_No,0),MATCH('Print List'!P$2,'Master List'!$A$2:$AW$2,0))</f>
        <v>0</v>
      </c>
      <c r="Q540" s="135">
        <f>INDEX('Master List'!$A$3:$AW$1063,MATCH('Print List'!$A540,Statement_No,0),MATCH('Print List'!Q$2,'Master List'!$A$2:$AW$2,0))</f>
        <v>0</v>
      </c>
      <c r="R540" s="135">
        <f>INDEX('Master List'!$A$3:$AW$1063,MATCH('Print List'!$A540,Statement_No,0),MATCH('Print List'!R$2,'Master List'!$A$2:$AW$2,0))</f>
        <v>0</v>
      </c>
      <c r="S540" s="135">
        <f>INDEX('Master List'!$A$3:$AW$1063,MATCH('Print List'!$A540,Statement_No,0),MATCH('Print List'!S$2,'Master List'!$A$2:$AW$2,0))</f>
        <v>0</v>
      </c>
      <c r="T540" s="135" t="str">
        <f>INDEX('Master List'!$A$3:$AW$1063,MATCH('Print List'!$A540,Statement_No,0),MATCH('Print List'!T$2,'Master List'!$A$2:$AW$2,0))</f>
        <v>R2</v>
      </c>
      <c r="U540" s="135" t="str">
        <f>INDEX('Master List'!$A$3:$AW$1063,MATCH('Print List'!$A540,Statement_No,0),MATCH('Print List'!U$2,'Master List'!$A$2:$AW$2,0))</f>
        <v>P2</v>
      </c>
    </row>
    <row r="541" spans="1:21" s="16" customFormat="1" ht="75" x14ac:dyDescent="0.25">
      <c r="A541" s="135" t="s">
        <v>2329</v>
      </c>
      <c r="B541" s="135" t="str">
        <f>INDEX('Master List'!$A$3:$AW$1063,MATCH('Print List'!$A541,Statement_No,0),MATCH('Print List'!B$2,'Master List'!$A$2:$AW$2,0))</f>
        <v>ENSHER, ALEXANDER AND BARSOOM, INC.</v>
      </c>
      <c r="C541" s="135" t="str">
        <f>INDEX('Master List'!$A$3:$AW$1063,MATCH('Print List'!$A541,Statement_No,0),MATCH('Print List'!C$2,'Master List'!$A$2:$AW$2,0))</f>
        <v>Y</v>
      </c>
      <c r="D541" s="135">
        <f>INDEX('Master List'!$A$3:$AW$1063,MATCH('Print List'!$A541,Statement_No,0),MATCH('Print List'!D$2,'Master List'!$A$2:$AW$2,0))</f>
        <v>1011.6633333333333</v>
      </c>
      <c r="E541" s="135">
        <f>INDEX('Master List'!$A$3:$AW$1063,MATCH('Print List'!$A541,Statement_No,0),MATCH('Print List'!E$2,'Master List'!$A$2:$AW$2,0))</f>
        <v>354.39</v>
      </c>
      <c r="F541" s="135" t="str">
        <f>INDEX('Master List'!$A$3:$AW$1063,MATCH('Print List'!$A541,Statement_No,0),MATCH('Print List'!F$2,'Master List'!$A$2:$AW$2,0))</f>
        <v>Yes</v>
      </c>
      <c r="G541" s="135" t="str">
        <f>INDEX('Master List'!$A$3:$AW$1063,MATCH('Print List'!$A541,Statement_No,0),MATCH('Print List'!G$2,'Master List'!$A$2:$AW$2,0))</f>
        <v>Broadway Canal</v>
      </c>
      <c r="H541" s="135" t="str">
        <f>INDEX('Master List'!$A$3:$AW$1063,MATCH('Print List'!$A541,Statement_No,0),MATCH('Print List'!H$2,'Master List'!$A$2:$AW$2,0))</f>
        <v>San Joaquin</v>
      </c>
      <c r="I541" s="135" t="str">
        <f>INDEX('Master List'!$A$3:$AW$1063,MATCH('Print List'!$A541,Statement_No,0),MATCH('Print List'!I$2,'Master List'!$A$2:$AW$2,0))</f>
        <v>R2</v>
      </c>
      <c r="J541" s="135" t="str">
        <f>INDEX('Master List'!$A$3:$AW$1063,MATCH('Print List'!$A541,Statement_No,0),MATCH('Print List'!J$2,'Master List'!$A$2:$AW$2,0))</f>
        <v>Did not create new POU Map: 
POU is within a large patent (J.P. Whitney, 2182). It is possible that riparian rights were preserved. Preservation needs to be verified through a chain of title.</v>
      </c>
      <c r="K541" s="135" t="str">
        <f>INDEX('Master List'!$A$3:$AW$1063,MATCH('Print List'!$A541,Statement_No,0),MATCH('Print List'!K$2,'Master List'!$A$2:$AW$2,0))</f>
        <v>Yes</v>
      </c>
      <c r="L541" s="135" t="str">
        <f>INDEX('Master List'!$A$3:$AW$1063,MATCH('Print List'!$A541,Statement_No,0),MATCH('Print List'!L$2,'Master List'!$A$2:$AW$2,0))</f>
        <v>N/A</v>
      </c>
      <c r="M541" s="135" t="str">
        <f>INDEX('Master List'!$A$3:$AW$1063,MATCH('Print List'!$A541,Statement_No,0),MATCH('Print List'!M$2,'Master List'!$A$2:$AW$2,0))</f>
        <v>P1</v>
      </c>
      <c r="N541" s="135" t="str">
        <f>INDEX('Master List'!$A$3:$AW$1063,MATCH('Print List'!$A541,Statement_No,0),MATCH('Print List'!N$2,'Master List'!$A$2:$AW$2,0))</f>
        <v>No documentation given</v>
      </c>
      <c r="O541" s="135">
        <f>INDEX('Master List'!$A$3:$AW$1063,MATCH('Print List'!$A541,Statement_No,0),MATCH('Print List'!O$2,'Master List'!$A$2:$AW$2,0))</f>
        <v>0</v>
      </c>
      <c r="P541" s="135">
        <f>INDEX('Master List'!$A$3:$AW$1063,MATCH('Print List'!$A541,Statement_No,0),MATCH('Print List'!P$2,'Master List'!$A$2:$AW$2,0))</f>
        <v>0</v>
      </c>
      <c r="Q541" s="135">
        <f>INDEX('Master List'!$A$3:$AW$1063,MATCH('Print List'!$A541,Statement_No,0),MATCH('Print List'!Q$2,'Master List'!$A$2:$AW$2,0))</f>
        <v>0</v>
      </c>
      <c r="R541" s="135">
        <f>INDEX('Master List'!$A$3:$AW$1063,MATCH('Print List'!$A541,Statement_No,0),MATCH('Print List'!R$2,'Master List'!$A$2:$AW$2,0))</f>
        <v>0</v>
      </c>
      <c r="S541" s="135">
        <f>INDEX('Master List'!$A$3:$AW$1063,MATCH('Print List'!$A541,Statement_No,0),MATCH('Print List'!S$2,'Master List'!$A$2:$AW$2,0))</f>
        <v>0</v>
      </c>
      <c r="T541" s="135" t="str">
        <f>INDEX('Master List'!$A$3:$AW$1063,MATCH('Print List'!$A541,Statement_No,0),MATCH('Print List'!T$2,'Master List'!$A$2:$AW$2,0))</f>
        <v>R2</v>
      </c>
      <c r="U541" s="135" t="str">
        <f>INDEX('Master List'!$A$3:$AW$1063,MATCH('Print List'!$A541,Statement_No,0),MATCH('Print List'!U$2,'Master List'!$A$2:$AW$2,0))</f>
        <v>P1</v>
      </c>
    </row>
    <row r="542" spans="1:21" s="16" customFormat="1" ht="105" x14ac:dyDescent="0.25">
      <c r="A542" s="135" t="s">
        <v>2333</v>
      </c>
      <c r="B542" s="135" t="str">
        <f>INDEX('Master List'!$A$3:$AW$1063,MATCH('Print List'!$A542,Statement_No,0),MATCH('Print List'!B$2,'Master List'!$A$2:$AW$2,0))</f>
        <v>ENSHER, ALEXANDER AND BARSOOM, INC.</v>
      </c>
      <c r="C542" s="135" t="str">
        <f>INDEX('Master List'!$A$3:$AW$1063,MATCH('Print List'!$A542,Statement_No,0),MATCH('Print List'!C$2,'Master List'!$A$2:$AW$2,0))</f>
        <v>Y</v>
      </c>
      <c r="D542" s="135">
        <f>INDEX('Master List'!$A$3:$AW$1063,MATCH('Print List'!$A542,Statement_No,0),MATCH('Print List'!D$2,'Master List'!$A$2:$AW$2,0))</f>
        <v>278.66333333333336</v>
      </c>
      <c r="E542" s="135">
        <f>INDEX('Master List'!$A$3:$AW$1063,MATCH('Print List'!$A542,Statement_No,0),MATCH('Print List'!E$2,'Master List'!$A$2:$AW$2,0))</f>
        <v>272.31</v>
      </c>
      <c r="F542" s="135" t="str">
        <f>INDEX('Master List'!$A$3:$AW$1063,MATCH('Print List'!$A542,Statement_No,0),MATCH('Print List'!F$2,'Master List'!$A$2:$AW$2,0))</f>
        <v>Yes</v>
      </c>
      <c r="G542" s="135" t="str">
        <f>INDEX('Master List'!$A$3:$AW$1063,MATCH('Print List'!$A542,Statement_No,0),MATCH('Print List'!G$2,'Master List'!$A$2:$AW$2,0))</f>
        <v>Broadway Canal</v>
      </c>
      <c r="H542" s="135" t="str">
        <f>INDEX('Master List'!$A$3:$AW$1063,MATCH('Print List'!$A542,Statement_No,0),MATCH('Print List'!H$2,'Master List'!$A$2:$AW$2,0))</f>
        <v>San Joaquin</v>
      </c>
      <c r="I542" s="135" t="str">
        <f>INDEX('Master List'!$A$3:$AW$1063,MATCH('Print List'!$A542,Statement_No,0),MATCH('Print List'!I$2,'Master List'!$A$2:$AW$2,0))</f>
        <v>R3</v>
      </c>
      <c r="J542" s="135" t="str">
        <f>INDEX('Master List'!$A$3:$AW$1063,MATCH('Print List'!$A542,Statement_No,0),MATCH('Print List'!J$2,'Master List'!$A$2:$AW$2,0))</f>
        <v xml:space="preserve">
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v>
      </c>
      <c r="K542" s="135" t="str">
        <f>INDEX('Master List'!$A$3:$AW$1063,MATCH('Print List'!$A542,Statement_No,0),MATCH('Print List'!K$2,'Master List'!$A$2:$AW$2,0))</f>
        <v>Yes</v>
      </c>
      <c r="L542" s="135" t="str">
        <f>INDEX('Master List'!$A$3:$AW$1063,MATCH('Print List'!$A542,Statement_No,0),MATCH('Print List'!L$2,'Master List'!$A$2:$AW$2,0))</f>
        <v>N/A</v>
      </c>
      <c r="M542" s="135" t="str">
        <f>INDEX('Master List'!$A$3:$AW$1063,MATCH('Print List'!$A542,Statement_No,0),MATCH('Print List'!M$2,'Master List'!$A$2:$AW$2,0))</f>
        <v>P1</v>
      </c>
      <c r="N542" s="135" t="str">
        <f>INDEX('Master List'!$A$3:$AW$1063,MATCH('Print List'!$A542,Statement_No,0),MATCH('Print List'!N$2,'Master List'!$A$2:$AW$2,0))</f>
        <v>No documentation given</v>
      </c>
      <c r="O542" s="135">
        <f>INDEX('Master List'!$A$3:$AW$1063,MATCH('Print List'!$A542,Statement_No,0),MATCH('Print List'!O$2,'Master List'!$A$2:$AW$2,0))</f>
        <v>0</v>
      </c>
      <c r="P542" s="135">
        <f>INDEX('Master List'!$A$3:$AW$1063,MATCH('Print List'!$A542,Statement_No,0),MATCH('Print List'!P$2,'Master List'!$A$2:$AW$2,0))</f>
        <v>0</v>
      </c>
      <c r="Q542" s="135">
        <f>INDEX('Master List'!$A$3:$AW$1063,MATCH('Print List'!$A542,Statement_No,0),MATCH('Print List'!Q$2,'Master List'!$A$2:$AW$2,0))</f>
        <v>0</v>
      </c>
      <c r="R542" s="135">
        <f>INDEX('Master List'!$A$3:$AW$1063,MATCH('Print List'!$A542,Statement_No,0),MATCH('Print List'!R$2,'Master List'!$A$2:$AW$2,0))</f>
        <v>0</v>
      </c>
      <c r="S542" s="135">
        <f>INDEX('Master List'!$A$3:$AW$1063,MATCH('Print List'!$A542,Statement_No,0),MATCH('Print List'!S$2,'Master List'!$A$2:$AW$2,0))</f>
        <v>0</v>
      </c>
      <c r="T542" s="135" t="str">
        <f>INDEX('Master List'!$A$3:$AW$1063,MATCH('Print List'!$A542,Statement_No,0),MATCH('Print List'!T$2,'Master List'!$A$2:$AW$2,0))</f>
        <v>R3</v>
      </c>
      <c r="U542" s="135" t="str">
        <f>INDEX('Master List'!$A$3:$AW$1063,MATCH('Print List'!$A542,Statement_No,0),MATCH('Print List'!U$2,'Master List'!$A$2:$AW$2,0))</f>
        <v>P1</v>
      </c>
    </row>
    <row r="543" spans="1:21" s="16" customFormat="1" ht="75" x14ac:dyDescent="0.25">
      <c r="A543" s="135" t="s">
        <v>2335</v>
      </c>
      <c r="B543" s="135" t="str">
        <f>INDEX('Master List'!$A$3:$AW$1063,MATCH('Print List'!$A543,Statement_No,0),MATCH('Print List'!B$2,'Master List'!$A$2:$AW$2,0))</f>
        <v>ENSHER, ALEXANDER AND BARSOOM, INC.</v>
      </c>
      <c r="C543" s="135" t="str">
        <f>INDEX('Master List'!$A$3:$AW$1063,MATCH('Print List'!$A543,Statement_No,0),MATCH('Print List'!C$2,'Master List'!$A$2:$AW$2,0))</f>
        <v>Y</v>
      </c>
      <c r="D543" s="135">
        <f>INDEX('Master List'!$A$3:$AW$1063,MATCH('Print List'!$A543,Statement_No,0),MATCH('Print List'!D$2,'Master List'!$A$2:$AW$2,0))</f>
        <v>645.57333333333327</v>
      </c>
      <c r="E543" s="135">
        <f>INDEX('Master List'!$A$3:$AW$1063,MATCH('Print List'!$A543,Statement_No,0),MATCH('Print List'!E$2,'Master List'!$A$2:$AW$2,0))</f>
        <v>429.97</v>
      </c>
      <c r="F543" s="135" t="str">
        <f>INDEX('Master List'!$A$3:$AW$1063,MATCH('Print List'!$A543,Statement_No,0),MATCH('Print List'!F$2,'Master List'!$A$2:$AW$2,0))</f>
        <v>Yes</v>
      </c>
      <c r="G543" s="135" t="str">
        <f>INDEX('Master List'!$A$3:$AW$1063,MATCH('Print List'!$A543,Statement_No,0),MATCH('Print List'!G$2,'Master List'!$A$2:$AW$2,0))</f>
        <v>Trapper Slough</v>
      </c>
      <c r="H543" s="135" t="str">
        <f>INDEX('Master List'!$A$3:$AW$1063,MATCH('Print List'!$A543,Statement_No,0),MATCH('Print List'!H$2,'Master List'!$A$2:$AW$2,0))</f>
        <v>San Joaquin</v>
      </c>
      <c r="I543" s="135" t="str">
        <f>INDEX('Master List'!$A$3:$AW$1063,MATCH('Print List'!$A543,Statement_No,0),MATCH('Print List'!I$2,'Master List'!$A$2:$AW$2,0))</f>
        <v>R1</v>
      </c>
      <c r="J543" s="135" t="str">
        <f>INDEX('Master List'!$A$3:$AW$1063,MATCH('Print List'!$A543,Statement_No,0),MATCH('Print List'!J$2,'Master List'!$A$2:$AW$2,0))</f>
        <v xml:space="preserve">
Place of use is severed from the watercourse (Trapper Slough and the POD is not owned by the water right claimant. The claimant must provide proof of a riparian easement upon severance. </v>
      </c>
      <c r="K543" s="135" t="str">
        <f>INDEX('Master List'!$A$3:$AW$1063,MATCH('Print List'!$A543,Statement_No,0),MATCH('Print List'!K$2,'Master List'!$A$2:$AW$2,0))</f>
        <v>Yes</v>
      </c>
      <c r="L543" s="135" t="str">
        <f>INDEX('Master List'!$A$3:$AW$1063,MATCH('Print List'!$A543,Statement_No,0),MATCH('Print List'!L$2,'Master List'!$A$2:$AW$2,0))</f>
        <v>N/A</v>
      </c>
      <c r="M543" s="135" t="str">
        <f>INDEX('Master List'!$A$3:$AW$1063,MATCH('Print List'!$A543,Statement_No,0),MATCH('Print List'!M$2,'Master List'!$A$2:$AW$2,0))</f>
        <v>P1</v>
      </c>
      <c r="N543" s="135" t="str">
        <f>INDEX('Master List'!$A$3:$AW$1063,MATCH('Print List'!$A543,Statement_No,0),MATCH('Print List'!N$2,'Master List'!$A$2:$AW$2,0))</f>
        <v>No documentation given</v>
      </c>
      <c r="O543" s="135">
        <f>INDEX('Master List'!$A$3:$AW$1063,MATCH('Print List'!$A543,Statement_No,0),MATCH('Print List'!O$2,'Master List'!$A$2:$AW$2,0))</f>
        <v>0</v>
      </c>
      <c r="P543" s="135">
        <f>INDEX('Master List'!$A$3:$AW$1063,MATCH('Print List'!$A543,Statement_No,0),MATCH('Print List'!P$2,'Master List'!$A$2:$AW$2,0))</f>
        <v>0</v>
      </c>
      <c r="Q543" s="135">
        <f>INDEX('Master List'!$A$3:$AW$1063,MATCH('Print List'!$A543,Statement_No,0),MATCH('Print List'!Q$2,'Master List'!$A$2:$AW$2,0))</f>
        <v>0</v>
      </c>
      <c r="R543" s="135">
        <f>INDEX('Master List'!$A$3:$AW$1063,MATCH('Print List'!$A543,Statement_No,0),MATCH('Print List'!R$2,'Master List'!$A$2:$AW$2,0))</f>
        <v>0</v>
      </c>
      <c r="S543" s="135">
        <f>INDEX('Master List'!$A$3:$AW$1063,MATCH('Print List'!$A543,Statement_No,0),MATCH('Print List'!S$2,'Master List'!$A$2:$AW$2,0))</f>
        <v>0</v>
      </c>
      <c r="T543" s="135" t="str">
        <f>INDEX('Master List'!$A$3:$AW$1063,MATCH('Print List'!$A543,Statement_No,0),MATCH('Print List'!T$2,'Master List'!$A$2:$AW$2,0))</f>
        <v>R1</v>
      </c>
      <c r="U543" s="135" t="str">
        <f>INDEX('Master List'!$A$3:$AW$1063,MATCH('Print List'!$A543,Statement_No,0),MATCH('Print List'!U$2,'Master List'!$A$2:$AW$2,0))</f>
        <v>P1</v>
      </c>
    </row>
    <row r="544" spans="1:21" s="16" customFormat="1" ht="105" x14ac:dyDescent="0.25">
      <c r="A544" s="135" t="s">
        <v>2337</v>
      </c>
      <c r="B544" s="135" t="str">
        <f>INDEX('Master List'!$A$3:$AW$1063,MATCH('Print List'!$A544,Statement_No,0),MATCH('Print List'!B$2,'Master List'!$A$2:$AW$2,0))</f>
        <v>ENSHER, ALEXANDER AND BARSOOM, INC.</v>
      </c>
      <c r="C544" s="135" t="str">
        <f>INDEX('Master List'!$A$3:$AW$1063,MATCH('Print List'!$A544,Statement_No,0),MATCH('Print List'!C$2,'Master List'!$A$2:$AW$2,0))</f>
        <v>Y</v>
      </c>
      <c r="D544" s="135">
        <f>INDEX('Master List'!$A$3:$AW$1063,MATCH('Print List'!$A544,Statement_No,0),MATCH('Print List'!D$2,'Master List'!$A$2:$AW$2,0))</f>
        <v>290.49333333333334</v>
      </c>
      <c r="E544" s="135">
        <f>INDEX('Master List'!$A$3:$AW$1063,MATCH('Print List'!$A544,Statement_No,0),MATCH('Print List'!E$2,'Master List'!$A$2:$AW$2,0))</f>
        <v>255.65</v>
      </c>
      <c r="F544" s="135" t="str">
        <f>INDEX('Master List'!$A$3:$AW$1063,MATCH('Print List'!$A544,Statement_No,0),MATCH('Print List'!F$2,'Master List'!$A$2:$AW$2,0))</f>
        <v>Yes</v>
      </c>
      <c r="G544" s="135" t="str">
        <f>INDEX('Master List'!$A$3:$AW$1063,MATCH('Print List'!$A544,Statement_No,0),MATCH('Print List'!G$2,'Master List'!$A$2:$AW$2,0))</f>
        <v>Broadway Canal</v>
      </c>
      <c r="H544" s="135" t="str">
        <f>INDEX('Master List'!$A$3:$AW$1063,MATCH('Print List'!$A544,Statement_No,0),MATCH('Print List'!H$2,'Master List'!$A$2:$AW$2,0))</f>
        <v>San Joaquin</v>
      </c>
      <c r="I544" s="135" t="str">
        <f>INDEX('Master List'!$A$3:$AW$1063,MATCH('Print List'!$A544,Statement_No,0),MATCH('Print List'!I$2,'Master List'!$A$2:$AW$2,0))</f>
        <v>R3</v>
      </c>
      <c r="J544" s="135" t="str">
        <f>INDEX('Master List'!$A$3:$AW$1063,MATCH('Print List'!$A544,Statement_No,0),MATCH('Print List'!J$2,'Master List'!$A$2:$AW$2,0))</f>
        <v xml:space="preserve">
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v>
      </c>
      <c r="K544" s="135" t="str">
        <f>INDEX('Master List'!$A$3:$AW$1063,MATCH('Print List'!$A544,Statement_No,0),MATCH('Print List'!K$2,'Master List'!$A$2:$AW$2,0))</f>
        <v>Yes</v>
      </c>
      <c r="L544" s="135" t="str">
        <f>INDEX('Master List'!$A$3:$AW$1063,MATCH('Print List'!$A544,Statement_No,0),MATCH('Print List'!L$2,'Master List'!$A$2:$AW$2,0))</f>
        <v>N/A</v>
      </c>
      <c r="M544" s="135" t="str">
        <f>INDEX('Master List'!$A$3:$AW$1063,MATCH('Print List'!$A544,Statement_No,0),MATCH('Print List'!M$2,'Master List'!$A$2:$AW$2,0))</f>
        <v>P1</v>
      </c>
      <c r="N544" s="135" t="str">
        <f>INDEX('Master List'!$A$3:$AW$1063,MATCH('Print List'!$A544,Statement_No,0),MATCH('Print List'!N$2,'Master List'!$A$2:$AW$2,0))</f>
        <v>No documentation given</v>
      </c>
      <c r="O544" s="135">
        <f>INDEX('Master List'!$A$3:$AW$1063,MATCH('Print List'!$A544,Statement_No,0),MATCH('Print List'!O$2,'Master List'!$A$2:$AW$2,0))</f>
        <v>0</v>
      </c>
      <c r="P544" s="135">
        <f>INDEX('Master List'!$A$3:$AW$1063,MATCH('Print List'!$A544,Statement_No,0),MATCH('Print List'!P$2,'Master List'!$A$2:$AW$2,0))</f>
        <v>0</v>
      </c>
      <c r="Q544" s="135">
        <f>INDEX('Master List'!$A$3:$AW$1063,MATCH('Print List'!$A544,Statement_No,0),MATCH('Print List'!Q$2,'Master List'!$A$2:$AW$2,0))</f>
        <v>0</v>
      </c>
      <c r="R544" s="135">
        <f>INDEX('Master List'!$A$3:$AW$1063,MATCH('Print List'!$A544,Statement_No,0),MATCH('Print List'!R$2,'Master List'!$A$2:$AW$2,0))</f>
        <v>0</v>
      </c>
      <c r="S544" s="135">
        <f>INDEX('Master List'!$A$3:$AW$1063,MATCH('Print List'!$A544,Statement_No,0),MATCH('Print List'!S$2,'Master List'!$A$2:$AW$2,0))</f>
        <v>0</v>
      </c>
      <c r="T544" s="135" t="str">
        <f>INDEX('Master List'!$A$3:$AW$1063,MATCH('Print List'!$A544,Statement_No,0),MATCH('Print List'!T$2,'Master List'!$A$2:$AW$2,0))</f>
        <v>R3</v>
      </c>
      <c r="U544" s="135" t="str">
        <f>INDEX('Master List'!$A$3:$AW$1063,MATCH('Print List'!$A544,Statement_No,0),MATCH('Print List'!U$2,'Master List'!$A$2:$AW$2,0))</f>
        <v>P1</v>
      </c>
    </row>
    <row r="545" spans="1:21" s="16" customFormat="1" ht="105" x14ac:dyDescent="0.25">
      <c r="A545" s="135" t="s">
        <v>2339</v>
      </c>
      <c r="B545" s="135" t="str">
        <f>INDEX('Master List'!$A$3:$AW$1063,MATCH('Print List'!$A545,Statement_No,0),MATCH('Print List'!B$2,'Master List'!$A$2:$AW$2,0))</f>
        <v>ENSHER, ALEXANDER AND BARSOOM, INC.</v>
      </c>
      <c r="C545" s="135" t="str">
        <f>INDEX('Master List'!$A$3:$AW$1063,MATCH('Print List'!$A545,Statement_No,0),MATCH('Print List'!C$2,'Master List'!$A$2:$AW$2,0))</f>
        <v>Y</v>
      </c>
      <c r="D545" s="135">
        <f>INDEX('Master List'!$A$3:$AW$1063,MATCH('Print List'!$A545,Statement_No,0),MATCH('Print List'!D$2,'Master List'!$A$2:$AW$2,0))</f>
        <v>481.82333333333338</v>
      </c>
      <c r="E545" s="135">
        <f>INDEX('Master List'!$A$3:$AW$1063,MATCH('Print List'!$A545,Statement_No,0),MATCH('Print List'!E$2,'Master List'!$A$2:$AW$2,0))</f>
        <v>365.13</v>
      </c>
      <c r="F545" s="135" t="str">
        <f>INDEX('Master List'!$A$3:$AW$1063,MATCH('Print List'!$A545,Statement_No,0),MATCH('Print List'!F$2,'Master List'!$A$2:$AW$2,0))</f>
        <v>Yes</v>
      </c>
      <c r="G545" s="135" t="str">
        <f>INDEX('Master List'!$A$3:$AW$1063,MATCH('Print List'!$A545,Statement_No,0),MATCH('Print List'!G$2,'Master List'!$A$2:$AW$2,0))</f>
        <v>Broadway Canal</v>
      </c>
      <c r="H545" s="135" t="str">
        <f>INDEX('Master List'!$A$3:$AW$1063,MATCH('Print List'!$A545,Statement_No,0),MATCH('Print List'!H$2,'Master List'!$A$2:$AW$2,0))</f>
        <v>San Joaquin</v>
      </c>
      <c r="I545" s="135" t="str">
        <f>INDEX('Master List'!$A$3:$AW$1063,MATCH('Print List'!$A545,Statement_No,0),MATCH('Print List'!I$2,'Master List'!$A$2:$AW$2,0))</f>
        <v>R3</v>
      </c>
      <c r="J545" s="135" t="str">
        <f>INDEX('Master List'!$A$3:$AW$1063,MATCH('Print List'!$A545,Statement_No,0),MATCH('Print List'!J$2,'Master List'!$A$2:$AW$2,0))</f>
        <v xml:space="preserve">
Place of use adjacent to Broadway Canal, POD owned by water right claimant, and place of use contained entirely within original riparian patent. Although Broadway Canal did not exist at the time of the patent, it has existed since at least 1911, old enough to be considered a natural watercourse. </v>
      </c>
      <c r="K545" s="135" t="str">
        <f>INDEX('Master List'!$A$3:$AW$1063,MATCH('Print List'!$A545,Statement_No,0),MATCH('Print List'!K$2,'Master List'!$A$2:$AW$2,0))</f>
        <v>Yes</v>
      </c>
      <c r="L545" s="135" t="str">
        <f>INDEX('Master List'!$A$3:$AW$1063,MATCH('Print List'!$A545,Statement_No,0),MATCH('Print List'!L$2,'Master List'!$A$2:$AW$2,0))</f>
        <v>N/A</v>
      </c>
      <c r="M545" s="135" t="str">
        <f>INDEX('Master List'!$A$3:$AW$1063,MATCH('Print List'!$A545,Statement_No,0),MATCH('Print List'!M$2,'Master List'!$A$2:$AW$2,0))</f>
        <v>P1</v>
      </c>
      <c r="N545" s="135" t="str">
        <f>INDEX('Master List'!$A$3:$AW$1063,MATCH('Print List'!$A545,Statement_No,0),MATCH('Print List'!N$2,'Master List'!$A$2:$AW$2,0))</f>
        <v>No documentation given</v>
      </c>
      <c r="O545" s="135">
        <f>INDEX('Master List'!$A$3:$AW$1063,MATCH('Print List'!$A545,Statement_No,0),MATCH('Print List'!O$2,'Master List'!$A$2:$AW$2,0))</f>
        <v>0</v>
      </c>
      <c r="P545" s="135">
        <f>INDEX('Master List'!$A$3:$AW$1063,MATCH('Print List'!$A545,Statement_No,0),MATCH('Print List'!P$2,'Master List'!$A$2:$AW$2,0))</f>
        <v>0</v>
      </c>
      <c r="Q545" s="135">
        <f>INDEX('Master List'!$A$3:$AW$1063,MATCH('Print List'!$A545,Statement_No,0),MATCH('Print List'!Q$2,'Master List'!$A$2:$AW$2,0))</f>
        <v>0</v>
      </c>
      <c r="R545" s="135">
        <f>INDEX('Master List'!$A$3:$AW$1063,MATCH('Print List'!$A545,Statement_No,0),MATCH('Print List'!R$2,'Master List'!$A$2:$AW$2,0))</f>
        <v>0</v>
      </c>
      <c r="S545" s="135">
        <f>INDEX('Master List'!$A$3:$AW$1063,MATCH('Print List'!$A545,Statement_No,0),MATCH('Print List'!S$2,'Master List'!$A$2:$AW$2,0))</f>
        <v>0</v>
      </c>
      <c r="T545" s="135" t="str">
        <f>INDEX('Master List'!$A$3:$AW$1063,MATCH('Print List'!$A545,Statement_No,0),MATCH('Print List'!T$2,'Master List'!$A$2:$AW$2,0))</f>
        <v>R3</v>
      </c>
      <c r="U545" s="135" t="str">
        <f>INDEX('Master List'!$A$3:$AW$1063,MATCH('Print List'!$A545,Statement_No,0),MATCH('Print List'!U$2,'Master List'!$A$2:$AW$2,0))</f>
        <v>P1</v>
      </c>
    </row>
    <row r="546" spans="1:21" s="16" customFormat="1" ht="240" x14ac:dyDescent="0.25">
      <c r="A546" s="136" t="s">
        <v>2340</v>
      </c>
      <c r="B546" s="135" t="str">
        <f>INDEX('Master List'!$A$3:$AW$1063,MATCH('Print List'!$A546,Statement_No,0),MATCH('Print List'!B$2,'Master List'!$A$2:$AW$2,0))</f>
        <v>LOUIS BIAGIONI</v>
      </c>
      <c r="C546" s="135" t="str">
        <f>INDEX('Master List'!$A$3:$AW$1063,MATCH('Print List'!$A546,Statement_No,0),MATCH('Print List'!C$2,'Master List'!$A$2:$AW$2,0))</f>
        <v>Y</v>
      </c>
      <c r="D546" s="135">
        <f>INDEX('Master List'!$A$3:$AW$1063,MATCH('Print List'!$A546,Statement_No,0),MATCH('Print List'!D$2,'Master List'!$A$2:$AW$2,0))</f>
        <v>519.9133333333333</v>
      </c>
      <c r="E546" s="135">
        <f>INDEX('Master List'!$A$3:$AW$1063,MATCH('Print List'!$A546,Statement_No,0),MATCH('Print List'!E$2,'Master List'!$A$2:$AW$2,0))</f>
        <v>645.79999999999995</v>
      </c>
      <c r="F546" s="135" t="str">
        <f>INDEX('Master List'!$A$3:$AW$1063,MATCH('Print List'!$A546,Statement_No,0),MATCH('Print List'!F$2,'Master List'!$A$2:$AW$2,0))</f>
        <v>Yes</v>
      </c>
      <c r="G546" s="135" t="str">
        <f>INDEX('Master List'!$A$3:$AW$1063,MATCH('Print List'!$A546,Statement_No,0),MATCH('Print List'!G$2,'Master List'!$A$2:$AW$2,0))</f>
        <v>Mokelumne River</v>
      </c>
      <c r="H546" s="135" t="str">
        <f>INDEX('Master List'!$A$3:$AW$1063,MATCH('Print List'!$A546,Statement_No,0),MATCH('Print List'!H$2,'Master List'!$A$2:$AW$2,0))</f>
        <v>Sacramento</v>
      </c>
      <c r="I546" s="135" t="str">
        <f>INDEX('Master List'!$A$3:$AW$1063,MATCH('Print List'!$A546,Statement_No,0),MATCH('Print List'!I$2,'Master List'!$A$2:$AW$2,0))</f>
        <v>R3</v>
      </c>
      <c r="J546" s="135" t="str">
        <f>INDEX('Master List'!$A$3:$AW$1063,MATCH('Print List'!$A546,Statement_No,0),MATCH('Print List'!J$2,'Master List'!$A$2:$AW$2,0))</f>
        <v>POU is on a Riparian Patent adjacent to watercourse.</v>
      </c>
      <c r="K546" s="135" t="str">
        <f>INDEX('Master List'!$A$3:$AW$1063,MATCH('Print List'!$A546,Statement_No,0),MATCH('Print List'!K$2,'Master List'!$A$2:$AW$2,0))</f>
        <v>Yes</v>
      </c>
      <c r="L546" s="135" t="str">
        <f>INDEX('Master List'!$A$3:$AW$1063,MATCH('Print List'!$A546,Statement_No,0),MATCH('Print List'!L$2,'Master List'!$A$2:$AW$2,0))</f>
        <v>N/A</v>
      </c>
      <c r="M546" s="135" t="str">
        <f>INDEX('Master List'!$A$3:$AW$1063,MATCH('Print List'!$A546,Statement_No,0),MATCH('Print List'!M$2,'Master List'!$A$2:$AW$2,0))</f>
        <v>P1</v>
      </c>
      <c r="N546" s="135" t="str">
        <f>INDEX('Master List'!$A$3:$AW$1063,MATCH('Print List'!$A546,Statement_No,0),MATCH('Print List'!N$2,'Master List'!$A$2:$AW$2,0))</f>
        <v>Documentation is needed.</v>
      </c>
      <c r="O546" s="135" t="str">
        <f>INDEX('Master List'!$A$3:$AW$1063,MATCH('Print List'!$A546,Statement_No,0),MATCH('Print List'!O$2,'Master List'!$A$2:$AW$2,0))</f>
        <v>North Delta Water Agency</v>
      </c>
      <c r="P546" s="135" t="str">
        <f>INDEX('Master List'!$A$3:$AW$1063,MATCH('Print List'!$A546,Statement_No,0),MATCH('Print List'!P$2,'Master List'!$A$2:$AW$2,0))</f>
        <v>R4</v>
      </c>
      <c r="Q546" s="135" t="str">
        <f>INDEX('Master List'!$A$3:$AW$1063,MATCH('Print List'!$A546,Statement_No,0),MATCH('Print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46" s="135" t="str">
        <f>INDEX('Master List'!$A$3:$AW$1063,MATCH('Print List'!$A546,Statement_No,0),MATCH('Print List'!R$2,'Master List'!$A$2:$AW$2,0))</f>
        <v>P4</v>
      </c>
      <c r="S546" s="135" t="str">
        <f>INDEX('Master List'!$A$3:$AW$1063,MATCH('Print List'!$A546,Statement_No,0),MATCH('Print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46" s="135" t="str">
        <f>INDEX('Master List'!$A$3:$AW$1063,MATCH('Print List'!$A546,Statement_No,0),MATCH('Print List'!T$2,'Master List'!$A$2:$AW$2,0))</f>
        <v>R4</v>
      </c>
      <c r="U546" s="135" t="str">
        <f>INDEX('Master List'!$A$3:$AW$1063,MATCH('Print List'!$A546,Statement_No,0),MATCH('Print List'!U$2,'Master List'!$A$2:$AW$2,0))</f>
        <v>P4</v>
      </c>
    </row>
    <row r="547" spans="1:21" s="16" customFormat="1" ht="45" x14ac:dyDescent="0.25">
      <c r="A547" s="135" t="s">
        <v>2346</v>
      </c>
      <c r="B547" s="135" t="str">
        <f>INDEX('Master List'!$A$3:$AW$1063,MATCH('Print List'!$A547,Statement_No,0),MATCH('Print List'!B$2,'Master List'!$A$2:$AW$2,0))</f>
        <v>EDDIE P. AND AURELIA I LUCCHESI TR</v>
      </c>
      <c r="C547" s="135" t="str">
        <f>INDEX('Master List'!$A$3:$AW$1063,MATCH('Print List'!$A547,Statement_No,0),MATCH('Print List'!C$2,'Master List'!$A$2:$AW$2,0))</f>
        <v>Y</v>
      </c>
      <c r="D547" s="135">
        <f>INDEX('Master List'!$A$3:$AW$1063,MATCH('Print List'!$A547,Statement_No,0),MATCH('Print List'!D$2,'Master List'!$A$2:$AW$2,0))</f>
        <v>448.42</v>
      </c>
      <c r="E547" s="135">
        <f>INDEX('Master List'!$A$3:$AW$1063,MATCH('Print List'!$A547,Statement_No,0),MATCH('Print List'!E$2,'Master List'!$A$2:$AW$2,0))</f>
        <v>206.25</v>
      </c>
      <c r="F547" s="135" t="str">
        <f>INDEX('Master List'!$A$3:$AW$1063,MATCH('Print List'!$A547,Statement_No,0),MATCH('Print List'!F$2,'Master List'!$A$2:$AW$2,0))</f>
        <v>Yes</v>
      </c>
      <c r="G547" s="135" t="str">
        <f>INDEX('Master List'!$A$3:$AW$1063,MATCH('Print List'!$A547,Statement_No,0),MATCH('Print List'!G$2,'Master List'!$A$2:$AW$2,0))</f>
        <v>Middle River</v>
      </c>
      <c r="H547" s="135" t="str">
        <f>INDEX('Master List'!$A$3:$AW$1063,MATCH('Print List'!$A547,Statement_No,0),MATCH('Print List'!H$2,'Master List'!$A$2:$AW$2,0))</f>
        <v>San Joaquin</v>
      </c>
      <c r="I547" s="135" t="str">
        <f>INDEX('Master List'!$A$3:$AW$1063,MATCH('Print List'!$A547,Statement_No,0),MATCH('Print List'!I$2,'Master List'!$A$2:$AW$2,0))</f>
        <v>R3</v>
      </c>
      <c r="J547" s="135" t="str">
        <f>INDEX('Master List'!$A$3:$AW$1063,MATCH('Print List'!$A547,Statement_No,0),MATCH('Print List'!J$2,'Master List'!$A$2:$AW$2,0))</f>
        <v>Property abuts a natural stream source. POUs and POD are in the same watershed. The property has no severance. There was no water used for storage.</v>
      </c>
      <c r="K547" s="135" t="str">
        <f>INDEX('Master List'!$A$3:$AW$1063,MATCH('Print List'!$A547,Statement_No,0),MATCH('Print List'!K$2,'Master List'!$A$2:$AW$2,0))</f>
        <v>Yes</v>
      </c>
      <c r="L547" s="135" t="str">
        <f>INDEX('Master List'!$A$3:$AW$1063,MATCH('Print List'!$A547,Statement_No,0),MATCH('Print List'!L$2,'Master List'!$A$2:$AW$2,0))</f>
        <v>N/A</v>
      </c>
      <c r="M547" s="135" t="str">
        <f>INDEX('Master List'!$A$3:$AW$1063,MATCH('Print List'!$A547,Statement_No,0),MATCH('Print List'!M$2,'Master List'!$A$2:$AW$2,0))</f>
        <v>P1</v>
      </c>
      <c r="N547" s="135" t="str">
        <f>INDEX('Master List'!$A$3:$AW$1063,MATCH('Print List'!$A547,Statement_No,0),MATCH('Print List'!N$2,'Master List'!$A$2:$AW$2,0))</f>
        <v>More information needed</v>
      </c>
      <c r="O547" s="135">
        <f>INDEX('Master List'!$A$3:$AW$1063,MATCH('Print List'!$A547,Statement_No,0),MATCH('Print List'!O$2,'Master List'!$A$2:$AW$2,0))</f>
        <v>0</v>
      </c>
      <c r="P547" s="135">
        <f>INDEX('Master List'!$A$3:$AW$1063,MATCH('Print List'!$A547,Statement_No,0),MATCH('Print List'!P$2,'Master List'!$A$2:$AW$2,0))</f>
        <v>0</v>
      </c>
      <c r="Q547" s="135">
        <f>INDEX('Master List'!$A$3:$AW$1063,MATCH('Print List'!$A547,Statement_No,0),MATCH('Print List'!Q$2,'Master List'!$A$2:$AW$2,0))</f>
        <v>0</v>
      </c>
      <c r="R547" s="135">
        <f>INDEX('Master List'!$A$3:$AW$1063,MATCH('Print List'!$A547,Statement_No,0),MATCH('Print List'!R$2,'Master List'!$A$2:$AW$2,0))</f>
        <v>0</v>
      </c>
      <c r="S547" s="135">
        <f>INDEX('Master List'!$A$3:$AW$1063,MATCH('Print List'!$A547,Statement_No,0),MATCH('Print List'!S$2,'Master List'!$A$2:$AW$2,0))</f>
        <v>0</v>
      </c>
      <c r="T547" s="135" t="str">
        <f>INDEX('Master List'!$A$3:$AW$1063,MATCH('Print List'!$A547,Statement_No,0),MATCH('Print List'!T$2,'Master List'!$A$2:$AW$2,0))</f>
        <v>R3</v>
      </c>
      <c r="U547" s="135" t="str">
        <f>INDEX('Master List'!$A$3:$AW$1063,MATCH('Print List'!$A547,Statement_No,0),MATCH('Print List'!U$2,'Master List'!$A$2:$AW$2,0))</f>
        <v>P1</v>
      </c>
    </row>
    <row r="548" spans="1:21" s="16" customFormat="1" ht="240" x14ac:dyDescent="0.25">
      <c r="A548" s="136" t="s">
        <v>2351</v>
      </c>
      <c r="B548" s="135" t="str">
        <f>INDEX('Master List'!$A$3:$AW$1063,MATCH('Print List'!$A548,Statement_No,0),MATCH('Print List'!B$2,'Master List'!$A$2:$AW$2,0))</f>
        <v>ELLIOT FAMILY REVOCABLE TRUST</v>
      </c>
      <c r="C548" s="135" t="str">
        <f>INDEX('Master List'!$A$3:$AW$1063,MATCH('Print List'!$A548,Statement_No,0),MATCH('Print List'!C$2,'Master List'!$A$2:$AW$2,0))</f>
        <v>Y</v>
      </c>
      <c r="D548" s="135">
        <f>INDEX('Master List'!$A$3:$AW$1063,MATCH('Print List'!$A548,Statement_No,0),MATCH('Print List'!D$2,'Master List'!$A$2:$AW$2,0))</f>
        <v>741.66666666666663</v>
      </c>
      <c r="E548" s="135">
        <f>INDEX('Master List'!$A$3:$AW$1063,MATCH('Print List'!$A548,Statement_No,0),MATCH('Print List'!E$2,'Master List'!$A$2:$AW$2,0))</f>
        <v>999.62199999999996</v>
      </c>
      <c r="F548" s="135" t="str">
        <f>INDEX('Master List'!$A$3:$AW$1063,MATCH('Print List'!$A548,Statement_No,0),MATCH('Print List'!F$2,'Master List'!$A$2:$AW$2,0))</f>
        <v>Yes</v>
      </c>
      <c r="G548" s="135" t="str">
        <f>INDEX('Master List'!$A$3:$AW$1063,MATCH('Print List'!$A548,Statement_No,0),MATCH('Print List'!G$2,'Master List'!$A$2:$AW$2,0))</f>
        <v>Sacramento River</v>
      </c>
      <c r="H548" s="135" t="str">
        <f>INDEX('Master List'!$A$3:$AW$1063,MATCH('Print List'!$A548,Statement_No,0),MATCH('Print List'!H$2,'Master List'!$A$2:$AW$2,0))</f>
        <v>Sacramento</v>
      </c>
      <c r="I548" s="135" t="str">
        <f>INDEX('Master List'!$A$3:$AW$1063,MATCH('Print List'!$A548,Statement_No,0),MATCH('Print List'!I$2,'Master List'!$A$2:$AW$2,0))</f>
        <v>R3</v>
      </c>
      <c r="J548" s="135" t="str">
        <f>INDEX('Master List'!$A$3:$AW$1063,MATCH('Print List'!$A548,Statement_No,0),MATCH('Print List'!J$2,'Master List'!$A$2:$AW$2,0))</f>
        <v>POU/PODs are on Riparian Patents</v>
      </c>
      <c r="K548" s="135" t="str">
        <f>INDEX('Master List'!$A$3:$AW$1063,MATCH('Print List'!$A548,Statement_No,0),MATCH('Print List'!K$2,'Master List'!$A$2:$AW$2,0))</f>
        <v>Yes</v>
      </c>
      <c r="L548" s="135" t="str">
        <f>INDEX('Master List'!$A$3:$AW$1063,MATCH('Print List'!$A548,Statement_No,0),MATCH('Print List'!L$2,'Master List'!$A$2:$AW$2,0))</f>
        <v>N/A</v>
      </c>
      <c r="M548" s="135" t="str">
        <f>INDEX('Master List'!$A$3:$AW$1063,MATCH('Print List'!$A548,Statement_No,0),MATCH('Print List'!M$2,'Master List'!$A$2:$AW$2,0))</f>
        <v>P1</v>
      </c>
      <c r="N548" s="135" t="str">
        <f>INDEX('Master List'!$A$3:$AW$1063,MATCH('Print List'!$A548,Statement_No,0),MATCH('Print List'!N$2,'Master List'!$A$2:$AW$2,0))</f>
        <v>No documentation provided</v>
      </c>
      <c r="O548" s="135" t="str">
        <f>INDEX('Master List'!$A$3:$AW$1063,MATCH('Print List'!$A548,Statement_No,0),MATCH('Print List'!O$2,'Master List'!$A$2:$AW$2,0))</f>
        <v>North Delta Water Agency</v>
      </c>
      <c r="P548" s="135" t="str">
        <f>INDEX('Master List'!$A$3:$AW$1063,MATCH('Print List'!$A548,Statement_No,0),MATCH('Print List'!P$2,'Master List'!$A$2:$AW$2,0))</f>
        <v>R4</v>
      </c>
      <c r="Q548" s="135" t="str">
        <f>INDEX('Master List'!$A$3:$AW$1063,MATCH('Print List'!$A548,Statement_No,0),MATCH('Print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48" s="135" t="str">
        <f>INDEX('Master List'!$A$3:$AW$1063,MATCH('Print List'!$A548,Statement_No,0),MATCH('Print List'!R$2,'Master List'!$A$2:$AW$2,0))</f>
        <v>P4</v>
      </c>
      <c r="S548" s="135" t="str">
        <f>INDEX('Master List'!$A$3:$AW$1063,MATCH('Print List'!$A548,Statement_No,0),MATCH('Print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48" s="135" t="str">
        <f>INDEX('Master List'!$A$3:$AW$1063,MATCH('Print List'!$A548,Statement_No,0),MATCH('Print List'!T$2,'Master List'!$A$2:$AW$2,0))</f>
        <v>R4</v>
      </c>
      <c r="U548" s="135" t="str">
        <f>INDEX('Master List'!$A$3:$AW$1063,MATCH('Print List'!$A548,Statement_No,0),MATCH('Print List'!U$2,'Master List'!$A$2:$AW$2,0))</f>
        <v>P4</v>
      </c>
    </row>
    <row r="549" spans="1:21" s="16" customFormat="1" ht="255" x14ac:dyDescent="0.25">
      <c r="A549" s="135" t="s">
        <v>2355</v>
      </c>
      <c r="B549" s="135" t="str">
        <f>INDEX('Master List'!$A$3:$AW$1063,MATCH('Print List'!$A549,Statement_No,0),MATCH('Print List'!B$2,'Master List'!$A$2:$AW$2,0))</f>
        <v>ISONE INC.</v>
      </c>
      <c r="C549" s="135" t="str">
        <f>INDEX('Master List'!$A$3:$AW$1063,MATCH('Print List'!$A549,Statement_No,0),MATCH('Print List'!C$2,'Master List'!$A$2:$AW$2,0))</f>
        <v>Y</v>
      </c>
      <c r="D549" s="135">
        <f>INDEX('Master List'!$A$3:$AW$1063,MATCH('Print List'!$A549,Statement_No,0),MATCH('Print List'!D$2,'Master List'!$A$2:$AW$2,0))</f>
        <v>380</v>
      </c>
      <c r="E549" s="135" t="str">
        <f>INDEX('Master List'!$A$3:$AW$1063,MATCH('Print List'!$A549,Statement_No,0),MATCH('Print List'!E$2,'Master List'!$A$2:$AW$2,0))</f>
        <v>-</v>
      </c>
      <c r="F549" s="135" t="str">
        <f>INDEX('Master List'!$A$3:$AW$1063,MATCH('Print List'!$A549,Statement_No,0),MATCH('Print List'!F$2,'Master List'!$A$2:$AW$2,0))</f>
        <v>Yes</v>
      </c>
      <c r="G549" s="135" t="str">
        <f>INDEX('Master List'!$A$3:$AW$1063,MATCH('Print List'!$A549,Statement_No,0),MATCH('Print List'!G$2,'Master List'!$A$2:$AW$2,0))</f>
        <v>Duck Slough, Middle River-Burns Cut Off</v>
      </c>
      <c r="H549" s="135" t="str">
        <f>INDEX('Master List'!$A$3:$AW$1063,MATCH('Print List'!$A549,Statement_No,0),MATCH('Print List'!H$2,'Master List'!$A$2:$AW$2,0))</f>
        <v>San Joaquin</v>
      </c>
      <c r="I549" s="135" t="str">
        <f>INDEX('Master List'!$A$3:$AW$1063,MATCH('Print List'!$A549,Statement_No,0),MATCH('Print List'!I$2,'Master List'!$A$2:$AW$2,0))</f>
        <v>R3</v>
      </c>
      <c r="J549" s="135" t="str">
        <f>INDEX('Master List'!$A$3:$AW$1063,MATCH('Print List'!$A549,Statement_No,0),MATCH('Print List'!J$2,'Master List'!$A$2:$AW$2,0))</f>
        <v>See Contract And Other Rights. POU is within Wood Irrigation Company service area, which is considered as *4 category.</v>
      </c>
      <c r="K549" s="135" t="str">
        <f>INDEX('Master List'!$A$3:$AW$1063,MATCH('Print List'!$A549,Statement_No,0),MATCH('Print List'!K$2,'Master List'!$A$2:$AW$2,0))</f>
        <v>Yes</v>
      </c>
      <c r="L549" s="135" t="str">
        <f>INDEX('Master List'!$A$3:$AW$1063,MATCH('Print List'!$A549,Statement_No,0),MATCH('Print List'!L$2,'Master List'!$A$2:$AW$2,0))</f>
        <v>N/A</v>
      </c>
      <c r="M549" s="135" t="str">
        <f>INDEX('Master List'!$A$3:$AW$1063,MATCH('Print List'!$A549,Statement_No,0),MATCH('Print List'!M$2,'Master List'!$A$2:$AW$2,0))</f>
        <v>P3</v>
      </c>
      <c r="N549" s="135" t="str">
        <f>INDEX('Master List'!$A$3:$AW$1063,MATCH('Print List'!$A549,Statement_No,0),MATCH('Print List'!N$2,'Master List'!$A$2:$AW$2,0))</f>
        <v>POU is within Wood Irrigation Company service area, which is considered as *4 category. See S018876 POU and Underlying Patents</v>
      </c>
      <c r="O549" s="135" t="str">
        <f>INDEX('Master List'!$A$3:$AW$1063,MATCH('Print List'!$A549,Statement_No,0),MATCH('Print List'!O$2,'Master List'!$A$2:$AW$2,0))</f>
        <v>Woods Irrigation Company</v>
      </c>
      <c r="P549" s="135" t="str">
        <f>INDEX('Master List'!$A$3:$AW$1063,MATCH('Print List'!$A549,Statement_No,0),MATCH('Print List'!P$2,'Master List'!$A$2:$AW$2,0))</f>
        <v>R4</v>
      </c>
      <c r="Q549" s="135" t="str">
        <f>INDEX('Master List'!$A$3:$AW$1063,MATCH('Print List'!$A549,Statement_No,0),MATCH('Print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549" s="135" t="str">
        <f>INDEX('Master List'!$A$3:$AW$1063,MATCH('Print List'!$A549,Statement_No,0),MATCH('Print List'!R$2,'Master List'!$A$2:$AW$2,0))</f>
        <v>P4</v>
      </c>
      <c r="S549" s="135" t="str">
        <f>INDEX('Master List'!$A$3:$AW$1063,MATCH('Print List'!$A549,Statement_No,0),MATCH('Print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549" s="135" t="str">
        <f>INDEX('Master List'!$A$3:$AW$1063,MATCH('Print List'!$A549,Statement_No,0),MATCH('Print List'!T$2,'Master List'!$A$2:$AW$2,0))</f>
        <v>R4</v>
      </c>
      <c r="U549" s="135" t="str">
        <f>INDEX('Master List'!$A$3:$AW$1063,MATCH('Print List'!$A549,Statement_No,0),MATCH('Print List'!U$2,'Master List'!$A$2:$AW$2,0))</f>
        <v>P4</v>
      </c>
    </row>
    <row r="550" spans="1:21" s="16" customFormat="1" ht="45" x14ac:dyDescent="0.25">
      <c r="A550" s="135" t="s">
        <v>2362</v>
      </c>
      <c r="B550" s="135" t="str">
        <f>INDEX('Master List'!$A$3:$AW$1063,MATCH('Print List'!$A550,Statement_No,0),MATCH('Print List'!B$2,'Master List'!$A$2:$AW$2,0))</f>
        <v>ANTHONY G. DUTRA TRUST</v>
      </c>
      <c r="C550" s="135" t="str">
        <f>INDEX('Master List'!$A$3:$AW$1063,MATCH('Print List'!$A550,Statement_No,0),MATCH('Print List'!C$2,'Master List'!$A$2:$AW$2,0))</f>
        <v>Y</v>
      </c>
      <c r="D550" s="135">
        <f>INDEX('Master List'!$A$3:$AW$1063,MATCH('Print List'!$A550,Statement_No,0),MATCH('Print List'!D$2,'Master List'!$A$2:$AW$2,0))</f>
        <v>402.26</v>
      </c>
      <c r="E550" s="135">
        <f>INDEX('Master List'!$A$3:$AW$1063,MATCH('Print List'!$A550,Statement_No,0),MATCH('Print List'!E$2,'Master List'!$A$2:$AW$2,0))</f>
        <v>238.44</v>
      </c>
      <c r="F550" s="135" t="str">
        <f>INDEX('Master List'!$A$3:$AW$1063,MATCH('Print List'!$A550,Statement_No,0),MATCH('Print List'!F$2,'Master List'!$A$2:$AW$2,0))</f>
        <v>Yes</v>
      </c>
      <c r="G550" s="135" t="str">
        <f>INDEX('Master List'!$A$3:$AW$1063,MATCH('Print List'!$A550,Statement_No,0),MATCH('Print List'!G$2,'Master List'!$A$2:$AW$2,0))</f>
        <v>San Joaquin River</v>
      </c>
      <c r="H550" s="135" t="str">
        <f>INDEX('Master List'!$A$3:$AW$1063,MATCH('Print List'!$A550,Statement_No,0),MATCH('Print List'!H$2,'Master List'!$A$2:$AW$2,0))</f>
        <v>San Joaquin</v>
      </c>
      <c r="I550" s="135" t="str">
        <f>INDEX('Master List'!$A$3:$AW$1063,MATCH('Print List'!$A550,Statement_No,0),MATCH('Print List'!I$2,'Master List'!$A$2:$AW$2,0))</f>
        <v>R1</v>
      </c>
      <c r="J550" s="135" t="str">
        <f>INDEX('Master List'!$A$3:$AW$1063,MATCH('Print List'!$A550,Statement_No,0),MATCH('Print List'!J$2,'Master List'!$A$2:$AW$2,0))</f>
        <v xml:space="preserve">There is one separation from the watercourse and the northern portion of the POU is on a patent not riparian to the watercourse. </v>
      </c>
      <c r="K550" s="135" t="str">
        <f>INDEX('Master List'!$A$3:$AW$1063,MATCH('Print List'!$A550,Statement_No,0),MATCH('Print List'!K$2,'Master List'!$A$2:$AW$2,0))</f>
        <v>Yes</v>
      </c>
      <c r="L550" s="135" t="str">
        <f>INDEX('Master List'!$A$3:$AW$1063,MATCH('Print List'!$A550,Statement_No,0),MATCH('Print List'!L$2,'Master List'!$A$2:$AW$2,0))</f>
        <v>N/A</v>
      </c>
      <c r="M550" s="135" t="str">
        <f>INDEX('Master List'!$A$3:$AW$1063,MATCH('Print List'!$A550,Statement_No,0),MATCH('Print List'!M$2,'Master List'!$A$2:$AW$2,0))</f>
        <v>P1</v>
      </c>
      <c r="N550" s="135" t="str">
        <f>INDEX('Master List'!$A$3:$AW$1063,MATCH('Print List'!$A550,Statement_No,0),MATCH('Print List'!N$2,'Master List'!$A$2:$AW$2,0))</f>
        <v>Claimant failed to submit Pre-1914 supporting documents; and riparian right is insufficient to constitute water use</v>
      </c>
      <c r="O550" s="135">
        <f>INDEX('Master List'!$A$3:$AW$1063,MATCH('Print List'!$A550,Statement_No,0),MATCH('Print List'!O$2,'Master List'!$A$2:$AW$2,0))</f>
        <v>0</v>
      </c>
      <c r="P550" s="135">
        <f>INDEX('Master List'!$A$3:$AW$1063,MATCH('Print List'!$A550,Statement_No,0),MATCH('Print List'!P$2,'Master List'!$A$2:$AW$2,0))</f>
        <v>0</v>
      </c>
      <c r="Q550" s="135">
        <f>INDEX('Master List'!$A$3:$AW$1063,MATCH('Print List'!$A550,Statement_No,0),MATCH('Print List'!Q$2,'Master List'!$A$2:$AW$2,0))</f>
        <v>0</v>
      </c>
      <c r="R550" s="135">
        <f>INDEX('Master List'!$A$3:$AW$1063,MATCH('Print List'!$A550,Statement_No,0),MATCH('Print List'!R$2,'Master List'!$A$2:$AW$2,0))</f>
        <v>0</v>
      </c>
      <c r="S550" s="135">
        <f>INDEX('Master List'!$A$3:$AW$1063,MATCH('Print List'!$A550,Statement_No,0),MATCH('Print List'!S$2,'Master List'!$A$2:$AW$2,0))</f>
        <v>0</v>
      </c>
      <c r="T550" s="135" t="str">
        <f>INDEX('Master List'!$A$3:$AW$1063,MATCH('Print List'!$A550,Statement_No,0),MATCH('Print List'!T$2,'Master List'!$A$2:$AW$2,0))</f>
        <v>R1</v>
      </c>
      <c r="U550" s="135" t="str">
        <f>INDEX('Master List'!$A$3:$AW$1063,MATCH('Print List'!$A550,Statement_No,0),MATCH('Print List'!U$2,'Master List'!$A$2:$AW$2,0))</f>
        <v>P1</v>
      </c>
    </row>
    <row r="551" spans="1:21" s="16" customFormat="1" ht="30" x14ac:dyDescent="0.25">
      <c r="A551" s="135" t="s">
        <v>2369</v>
      </c>
      <c r="B551" s="135" t="str">
        <f>INDEX('Master List'!$A$3:$AW$1063,MATCH('Print List'!$A551,Statement_No,0),MATCH('Print List'!B$2,'Master List'!$A$2:$AW$2,0))</f>
        <v>ELMWOOD PARTNERS L.P.</v>
      </c>
      <c r="C551" s="135" t="str">
        <f>INDEX('Master List'!$A$3:$AW$1063,MATCH('Print List'!$A551,Statement_No,0),MATCH('Print List'!C$2,'Master List'!$A$2:$AW$2,0))</f>
        <v>Y</v>
      </c>
      <c r="D551" s="135">
        <f>INDEX('Master List'!$A$3:$AW$1063,MATCH('Print List'!$A551,Statement_No,0),MATCH('Print List'!D$2,'Master List'!$A$2:$AW$2,0))</f>
        <v>450</v>
      </c>
      <c r="E551" s="135">
        <f>INDEX('Master List'!$A$3:$AW$1063,MATCH('Print List'!$A551,Statement_No,0),MATCH('Print List'!E$2,'Master List'!$A$2:$AW$2,0))</f>
        <v>134.21</v>
      </c>
      <c r="F551" s="135" t="str">
        <f>INDEX('Master List'!$A$3:$AW$1063,MATCH('Print List'!$A551,Statement_No,0),MATCH('Print List'!F$2,'Master List'!$A$2:$AW$2,0))</f>
        <v>Yes</v>
      </c>
      <c r="G551" s="135" t="str">
        <f>INDEX('Master List'!$A$3:$AW$1063,MATCH('Print List'!$A551,Statement_No,0),MATCH('Print List'!G$2,'Master List'!$A$2:$AW$2,0))</f>
        <v>San Joaquin River</v>
      </c>
      <c r="H551" s="135" t="str">
        <f>INDEX('Master List'!$A$3:$AW$1063,MATCH('Print List'!$A551,Statement_No,0),MATCH('Print List'!H$2,'Master List'!$A$2:$AW$2,0))</f>
        <v>San Joaquin</v>
      </c>
      <c r="I551" s="135" t="str">
        <f>INDEX('Master List'!$A$3:$AW$1063,MATCH('Print List'!$A551,Statement_No,0),MATCH('Print List'!I$2,'Master List'!$A$2:$AW$2,0))</f>
        <v>R3</v>
      </c>
      <c r="J551" s="135" t="str">
        <f>INDEX('Master List'!$A$3:$AW$1063,MATCH('Print List'!$A551,Statement_No,0),MATCH('Print List'!J$2,'Master List'!$A$2:$AW$2,0))</f>
        <v>POU/APN lie on Riparian Patents.</v>
      </c>
      <c r="K551" s="135" t="str">
        <f>INDEX('Master List'!$A$3:$AW$1063,MATCH('Print List'!$A551,Statement_No,0),MATCH('Print List'!K$2,'Master List'!$A$2:$AW$2,0))</f>
        <v>Yes</v>
      </c>
      <c r="L551" s="135" t="str">
        <f>INDEX('Master List'!$A$3:$AW$1063,MATCH('Print List'!$A551,Statement_No,0),MATCH('Print List'!L$2,'Master List'!$A$2:$AW$2,0))</f>
        <v>N/A</v>
      </c>
      <c r="M551" s="135" t="str">
        <f>INDEX('Master List'!$A$3:$AW$1063,MATCH('Print List'!$A551,Statement_No,0),MATCH('Print List'!M$2,'Master List'!$A$2:$AW$2,0))</f>
        <v>P1</v>
      </c>
      <c r="N551" s="135" t="str">
        <f>INDEX('Master List'!$A$3:$AW$1063,MATCH('Print List'!$A551,Statement_No,0),MATCH('Print List'!N$2,'Master List'!$A$2:$AW$2,0))</f>
        <v>No documentation provided</v>
      </c>
      <c r="O551" s="135">
        <f>INDEX('Master List'!$A$3:$AW$1063,MATCH('Print List'!$A551,Statement_No,0),MATCH('Print List'!O$2,'Master List'!$A$2:$AW$2,0))</f>
        <v>0</v>
      </c>
      <c r="P551" s="135">
        <f>INDEX('Master List'!$A$3:$AW$1063,MATCH('Print List'!$A551,Statement_No,0),MATCH('Print List'!P$2,'Master List'!$A$2:$AW$2,0))</f>
        <v>0</v>
      </c>
      <c r="Q551" s="135">
        <f>INDEX('Master List'!$A$3:$AW$1063,MATCH('Print List'!$A551,Statement_No,0),MATCH('Print List'!Q$2,'Master List'!$A$2:$AW$2,0))</f>
        <v>0</v>
      </c>
      <c r="R551" s="135">
        <f>INDEX('Master List'!$A$3:$AW$1063,MATCH('Print List'!$A551,Statement_No,0),MATCH('Print List'!R$2,'Master List'!$A$2:$AW$2,0))</f>
        <v>0</v>
      </c>
      <c r="S551" s="135">
        <f>INDEX('Master List'!$A$3:$AW$1063,MATCH('Print List'!$A551,Statement_No,0),MATCH('Print List'!S$2,'Master List'!$A$2:$AW$2,0))</f>
        <v>0</v>
      </c>
      <c r="T551" s="135" t="str">
        <f>INDEX('Master List'!$A$3:$AW$1063,MATCH('Print List'!$A551,Statement_No,0),MATCH('Print List'!T$2,'Master List'!$A$2:$AW$2,0))</f>
        <v>R3</v>
      </c>
      <c r="U551" s="135" t="str">
        <f>INDEX('Master List'!$A$3:$AW$1063,MATCH('Print List'!$A551,Statement_No,0),MATCH('Print List'!U$2,'Master List'!$A$2:$AW$2,0))</f>
        <v>P1</v>
      </c>
    </row>
    <row r="552" spans="1:21" s="16" customFormat="1" ht="45" x14ac:dyDescent="0.25">
      <c r="A552" s="135" t="s">
        <v>2376</v>
      </c>
      <c r="B552" s="135" t="str">
        <f>INDEX('Master List'!$A$3:$AW$1063,MATCH('Print List'!$A552,Statement_No,0),MATCH('Print List'!B$2,'Master List'!$A$2:$AW$2,0))</f>
        <v>ANTHONY G. DUTRA TRUST</v>
      </c>
      <c r="C552" s="135" t="str">
        <f>INDEX('Master List'!$A$3:$AW$1063,MATCH('Print List'!$A552,Statement_No,0),MATCH('Print List'!C$2,'Master List'!$A$2:$AW$2,0))</f>
        <v>Y</v>
      </c>
      <c r="D552" s="135">
        <f>INDEX('Master List'!$A$3:$AW$1063,MATCH('Print List'!$A552,Statement_No,0),MATCH('Print List'!D$2,'Master List'!$A$2:$AW$2,0))</f>
        <v>291.39999999999998</v>
      </c>
      <c r="E552" s="135">
        <f>INDEX('Master List'!$A$3:$AW$1063,MATCH('Print List'!$A552,Statement_No,0),MATCH('Print List'!E$2,'Master List'!$A$2:$AW$2,0))</f>
        <v>357.67</v>
      </c>
      <c r="F552" s="135" t="str">
        <f>INDEX('Master List'!$A$3:$AW$1063,MATCH('Print List'!$A552,Statement_No,0),MATCH('Print List'!F$2,'Master List'!$A$2:$AW$2,0))</f>
        <v>Yes</v>
      </c>
      <c r="G552" s="135" t="str">
        <f>INDEX('Master List'!$A$3:$AW$1063,MATCH('Print List'!$A552,Statement_No,0),MATCH('Print List'!G$2,'Master List'!$A$2:$AW$2,0))</f>
        <v>Walthall Slough</v>
      </c>
      <c r="H552" s="135" t="str">
        <f>INDEX('Master List'!$A$3:$AW$1063,MATCH('Print List'!$A552,Statement_No,0),MATCH('Print List'!H$2,'Master List'!$A$2:$AW$2,0))</f>
        <v>San Joaquin</v>
      </c>
      <c r="I552" s="135" t="str">
        <f>INDEX('Master List'!$A$3:$AW$1063,MATCH('Print List'!$A552,Statement_No,0),MATCH('Print List'!I$2,'Master List'!$A$2:$AW$2,0))</f>
        <v>R3</v>
      </c>
      <c r="J552" s="135" t="str">
        <f>INDEX('Master List'!$A$3:$AW$1063,MATCH('Print List'!$A552,Statement_No,0),MATCH('Print List'!J$2,'Master List'!$A$2:$AW$2,0))</f>
        <v xml:space="preserve">POU is located on one parcel that is completely covered by two patents riparian to the watercourse </v>
      </c>
      <c r="K552" s="135" t="str">
        <f>INDEX('Master List'!$A$3:$AW$1063,MATCH('Print List'!$A552,Statement_No,0),MATCH('Print List'!K$2,'Master List'!$A$2:$AW$2,0))</f>
        <v>Yes</v>
      </c>
      <c r="L552" s="135" t="str">
        <f>INDEX('Master List'!$A$3:$AW$1063,MATCH('Print List'!$A552,Statement_No,0),MATCH('Print List'!L$2,'Master List'!$A$2:$AW$2,0))</f>
        <v>N/A</v>
      </c>
      <c r="M552" s="135" t="str">
        <f>INDEX('Master List'!$A$3:$AW$1063,MATCH('Print List'!$A552,Statement_No,0),MATCH('Print List'!M$2,'Master List'!$A$2:$AW$2,0))</f>
        <v>P1</v>
      </c>
      <c r="N552" s="135" t="str">
        <f>INDEX('Master List'!$A$3:$AW$1063,MATCH('Print List'!$A552,Statement_No,0),MATCH('Print List'!N$2,'Master List'!$A$2:$AW$2,0))</f>
        <v>Claimant failed to submit Pre-1914 supporting documents; and riparian right is insufficient to constitute water use</v>
      </c>
      <c r="O552" s="135">
        <f>INDEX('Master List'!$A$3:$AW$1063,MATCH('Print List'!$A552,Statement_No,0),MATCH('Print List'!O$2,'Master List'!$A$2:$AW$2,0))</f>
        <v>0</v>
      </c>
      <c r="P552" s="135">
        <f>INDEX('Master List'!$A$3:$AW$1063,MATCH('Print List'!$A552,Statement_No,0),MATCH('Print List'!P$2,'Master List'!$A$2:$AW$2,0))</f>
        <v>0</v>
      </c>
      <c r="Q552" s="135">
        <f>INDEX('Master List'!$A$3:$AW$1063,MATCH('Print List'!$A552,Statement_No,0),MATCH('Print List'!Q$2,'Master List'!$A$2:$AW$2,0))</f>
        <v>0</v>
      </c>
      <c r="R552" s="135">
        <f>INDEX('Master List'!$A$3:$AW$1063,MATCH('Print List'!$A552,Statement_No,0),MATCH('Print List'!R$2,'Master List'!$A$2:$AW$2,0))</f>
        <v>0</v>
      </c>
      <c r="S552" s="135">
        <f>INDEX('Master List'!$A$3:$AW$1063,MATCH('Print List'!$A552,Statement_No,0),MATCH('Print List'!S$2,'Master List'!$A$2:$AW$2,0))</f>
        <v>0</v>
      </c>
      <c r="T552" s="135" t="str">
        <f>INDEX('Master List'!$A$3:$AW$1063,MATCH('Print List'!$A552,Statement_No,0),MATCH('Print List'!T$2,'Master List'!$A$2:$AW$2,0))</f>
        <v>R3</v>
      </c>
      <c r="U552" s="135" t="str">
        <f>INDEX('Master List'!$A$3:$AW$1063,MATCH('Print List'!$A552,Statement_No,0),MATCH('Print List'!U$2,'Master List'!$A$2:$AW$2,0))</f>
        <v>P1</v>
      </c>
    </row>
    <row r="553" spans="1:21" s="16" customFormat="1" ht="255" x14ac:dyDescent="0.25">
      <c r="A553" s="135" t="s">
        <v>2379</v>
      </c>
      <c r="B553" s="135" t="str">
        <f>INDEX('Master List'!$A$3:$AW$1063,MATCH('Print List'!$A553,Statement_No,0),MATCH('Print List'!B$2,'Master List'!$A$2:$AW$2,0))</f>
        <v>ISONE INC.</v>
      </c>
      <c r="C553" s="135" t="str">
        <f>INDEX('Master List'!$A$3:$AW$1063,MATCH('Print List'!$A553,Statement_No,0),MATCH('Print List'!C$2,'Master List'!$A$2:$AW$2,0))</f>
        <v>Y</v>
      </c>
      <c r="D553" s="135">
        <f>INDEX('Master List'!$A$3:$AW$1063,MATCH('Print List'!$A553,Statement_No,0),MATCH('Print List'!D$2,'Master List'!$A$2:$AW$2,0))</f>
        <v>954</v>
      </c>
      <c r="E553" s="135" t="str">
        <f>INDEX('Master List'!$A$3:$AW$1063,MATCH('Print List'!$A553,Statement_No,0),MATCH('Print List'!E$2,'Master List'!$A$2:$AW$2,0))</f>
        <v>-</v>
      </c>
      <c r="F553" s="135" t="str">
        <f>INDEX('Master List'!$A$3:$AW$1063,MATCH('Print List'!$A553,Statement_No,0),MATCH('Print List'!F$2,'Master List'!$A$2:$AW$2,0))</f>
        <v>Yes</v>
      </c>
      <c r="G553" s="135" t="str">
        <f>INDEX('Master List'!$A$3:$AW$1063,MATCH('Print List'!$A553,Statement_No,0),MATCH('Print List'!G$2,'Master List'!$A$2:$AW$2,0))</f>
        <v>Duck Slough, Middle River-Burns Cut Off</v>
      </c>
      <c r="H553" s="135" t="str">
        <f>INDEX('Master List'!$A$3:$AW$1063,MATCH('Print List'!$A553,Statement_No,0),MATCH('Print List'!H$2,'Master List'!$A$2:$AW$2,0))</f>
        <v>San Joaquin</v>
      </c>
      <c r="I553" s="135" t="str">
        <f>INDEX('Master List'!$A$3:$AW$1063,MATCH('Print List'!$A553,Statement_No,0),MATCH('Print List'!I$2,'Master List'!$A$2:$AW$2,0))</f>
        <v>R3</v>
      </c>
      <c r="J553" s="135" t="str">
        <f>INDEX('Master List'!$A$3:$AW$1063,MATCH('Print List'!$A553,Statement_No,0),MATCH('Print List'!J$2,'Master List'!$A$2:$AW$2,0))</f>
        <v>See Contract And Other Rights. POU is within Wood Irrigation Company service area, which is considered as *4 category. See S018876 POU and Underlying Patents</v>
      </c>
      <c r="K553" s="135" t="str">
        <f>INDEX('Master List'!$A$3:$AW$1063,MATCH('Print List'!$A553,Statement_No,0),MATCH('Print List'!K$2,'Master List'!$A$2:$AW$2,0))</f>
        <v>Yes</v>
      </c>
      <c r="L553" s="135" t="str">
        <f>INDEX('Master List'!$A$3:$AW$1063,MATCH('Print List'!$A553,Statement_No,0),MATCH('Print List'!L$2,'Master List'!$A$2:$AW$2,0))</f>
        <v>N/A</v>
      </c>
      <c r="M553" s="135" t="str">
        <f>INDEX('Master List'!$A$3:$AW$1063,MATCH('Print List'!$A553,Statement_No,0),MATCH('Print List'!M$2,'Master List'!$A$2:$AW$2,0))</f>
        <v>P3</v>
      </c>
      <c r="N553" s="135" t="str">
        <f>INDEX('Master List'!$A$3:$AW$1063,MATCH('Print List'!$A553,Statement_No,0),MATCH('Print List'!N$2,'Master List'!$A$2:$AW$2,0))</f>
        <v>POU is within Wood Irrigation Company service area, which is considered as *4 category. See S018876 POU and Underlying Patents</v>
      </c>
      <c r="O553" s="135" t="str">
        <f>INDEX('Master List'!$A$3:$AW$1063,MATCH('Print List'!$A553,Statement_No,0),MATCH('Print List'!O$2,'Master List'!$A$2:$AW$2,0))</f>
        <v>Woods Irrigation Company</v>
      </c>
      <c r="P553" s="135" t="str">
        <f>INDEX('Master List'!$A$3:$AW$1063,MATCH('Print List'!$A553,Statement_No,0),MATCH('Print List'!P$2,'Master List'!$A$2:$AW$2,0))</f>
        <v>R4</v>
      </c>
      <c r="Q553" s="135" t="str">
        <f>INDEX('Master List'!$A$3:$AW$1063,MATCH('Print List'!$A553,Statement_No,0),MATCH('Print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553" s="135" t="str">
        <f>INDEX('Master List'!$A$3:$AW$1063,MATCH('Print List'!$A553,Statement_No,0),MATCH('Print List'!R$2,'Master List'!$A$2:$AW$2,0))</f>
        <v>P4</v>
      </c>
      <c r="S553" s="135" t="str">
        <f>INDEX('Master List'!$A$3:$AW$1063,MATCH('Print List'!$A553,Statement_No,0),MATCH('Print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553" s="135" t="str">
        <f>INDEX('Master List'!$A$3:$AW$1063,MATCH('Print List'!$A553,Statement_No,0),MATCH('Print List'!T$2,'Master List'!$A$2:$AW$2,0))</f>
        <v>R4</v>
      </c>
      <c r="U553" s="135" t="str">
        <f>INDEX('Master List'!$A$3:$AW$1063,MATCH('Print List'!$A553,Statement_No,0),MATCH('Print List'!U$2,'Master List'!$A$2:$AW$2,0))</f>
        <v>P4</v>
      </c>
    </row>
    <row r="554" spans="1:21" s="16" customFormat="1" ht="75" x14ac:dyDescent="0.25">
      <c r="A554" s="136" t="s">
        <v>2383</v>
      </c>
      <c r="B554" s="135" t="str">
        <f>INDEX('Master List'!$A$3:$AW$1063,MATCH('Print List'!$A554,Statement_No,0),MATCH('Print List'!B$2,'Master List'!$A$2:$AW$2,0))</f>
        <v>ELMWOOD PARTNERS L.P.</v>
      </c>
      <c r="C554" s="135" t="str">
        <f>INDEX('Master List'!$A$3:$AW$1063,MATCH('Print List'!$A554,Statement_No,0),MATCH('Print List'!C$2,'Master List'!$A$2:$AW$2,0))</f>
        <v>Y</v>
      </c>
      <c r="D554" s="135">
        <f>INDEX('Master List'!$A$3:$AW$1063,MATCH('Print List'!$A554,Statement_No,0),MATCH('Print List'!D$2,'Master List'!$A$2:$AW$2,0))</f>
        <v>290</v>
      </c>
      <c r="E554" s="135">
        <f>INDEX('Master List'!$A$3:$AW$1063,MATCH('Print List'!$A554,Statement_No,0),MATCH('Print List'!E$2,'Master List'!$A$2:$AW$2,0))</f>
        <v>174.31</v>
      </c>
      <c r="F554" s="135" t="str">
        <f>INDEX('Master List'!$A$3:$AW$1063,MATCH('Print List'!$A554,Statement_No,0),MATCH('Print List'!F$2,'Master List'!$A$2:$AW$2,0))</f>
        <v>Yes</v>
      </c>
      <c r="G554" s="135" t="str">
        <f>INDEX('Master List'!$A$3:$AW$1063,MATCH('Print List'!$A554,Statement_No,0),MATCH('Print List'!G$2,'Master List'!$A$2:$AW$2,0))</f>
        <v>Fourteen Mile Slough</v>
      </c>
      <c r="H554" s="135" t="str">
        <f>INDEX('Master List'!$A$3:$AW$1063,MATCH('Print List'!$A554,Statement_No,0),MATCH('Print List'!H$2,'Master List'!$A$2:$AW$2,0))</f>
        <v>San Joaquin</v>
      </c>
      <c r="I554" s="135" t="str">
        <f>INDEX('Master List'!$A$3:$AW$1063,MATCH('Print List'!$A554,Statement_No,0),MATCH('Print List'!I$2,'Master List'!$A$2:$AW$2,0))</f>
        <v>R3</v>
      </c>
      <c r="J554" s="135" t="str">
        <f>INDEX('Master List'!$A$3:$AW$1063,MATCH('Print List'!$A554,Statement_No,0),MATCH('Print List'!J$2,'Master List'!$A$2:$AW$2,0))</f>
        <v>Response and staff review indicate that parcels are riparian either to the San Joaquin River or to Fourteen Mile Slough and, although the natural watercourse has been diked and channelized, contiguity to the watercourses has never been severed.</v>
      </c>
      <c r="K554" s="135" t="str">
        <f>INDEX('Master List'!$A$3:$AW$1063,MATCH('Print List'!$A554,Statement_No,0),MATCH('Print List'!K$2,'Master List'!$A$2:$AW$2,0))</f>
        <v>Yes</v>
      </c>
      <c r="L554" s="135" t="str">
        <f>INDEX('Master List'!$A$3:$AW$1063,MATCH('Print List'!$A554,Statement_No,0),MATCH('Print List'!L$2,'Master List'!$A$2:$AW$2,0))</f>
        <v>N/A</v>
      </c>
      <c r="M554" s="135" t="str">
        <f>INDEX('Master List'!$A$3:$AW$1063,MATCH('Print List'!$A554,Statement_No,0),MATCH('Print List'!M$2,'Master List'!$A$2:$AW$2,0))</f>
        <v>P1</v>
      </c>
      <c r="N554" s="135" t="str">
        <f>INDEX('Master List'!$A$3:$AW$1063,MATCH('Print List'!$A554,Statement_No,0),MATCH('Print List'!N$2,'Master List'!$A$2:$AW$2,0))</f>
        <v>No documentation provided</v>
      </c>
      <c r="O554" s="135">
        <f>INDEX('Master List'!$A$3:$AW$1063,MATCH('Print List'!$A554,Statement_No,0),MATCH('Print List'!O$2,'Master List'!$A$2:$AW$2,0))</f>
        <v>0</v>
      </c>
      <c r="P554" s="135">
        <f>INDEX('Master List'!$A$3:$AW$1063,MATCH('Print List'!$A554,Statement_No,0),MATCH('Print List'!P$2,'Master List'!$A$2:$AW$2,0))</f>
        <v>0</v>
      </c>
      <c r="Q554" s="135">
        <f>INDEX('Master List'!$A$3:$AW$1063,MATCH('Print List'!$A554,Statement_No,0),MATCH('Print List'!Q$2,'Master List'!$A$2:$AW$2,0))</f>
        <v>0</v>
      </c>
      <c r="R554" s="135">
        <f>INDEX('Master List'!$A$3:$AW$1063,MATCH('Print List'!$A554,Statement_No,0),MATCH('Print List'!R$2,'Master List'!$A$2:$AW$2,0))</f>
        <v>0</v>
      </c>
      <c r="S554" s="135">
        <f>INDEX('Master List'!$A$3:$AW$1063,MATCH('Print List'!$A554,Statement_No,0),MATCH('Print List'!S$2,'Master List'!$A$2:$AW$2,0))</f>
        <v>0</v>
      </c>
      <c r="T554" s="135" t="str">
        <f>INDEX('Master List'!$A$3:$AW$1063,MATCH('Print List'!$A554,Statement_No,0),MATCH('Print List'!T$2,'Master List'!$A$2:$AW$2,0))</f>
        <v>R3</v>
      </c>
      <c r="U554" s="135" t="str">
        <f>INDEX('Master List'!$A$3:$AW$1063,MATCH('Print List'!$A554,Statement_No,0),MATCH('Print List'!U$2,'Master List'!$A$2:$AW$2,0))</f>
        <v>P1</v>
      </c>
    </row>
    <row r="555" spans="1:21" s="16" customFormat="1" ht="240" x14ac:dyDescent="0.25">
      <c r="A555" s="135" t="s">
        <v>2384</v>
      </c>
      <c r="B555" s="135" t="str">
        <f>INDEX('Master List'!$A$3:$AW$1063,MATCH('Print List'!$A555,Statement_No,0),MATCH('Print List'!B$2,'Master List'!$A$2:$AW$2,0))</f>
        <v>ELLIOT DELTA ORCHARDS, LLC</v>
      </c>
      <c r="C555" s="135" t="str">
        <f>INDEX('Master List'!$A$3:$AW$1063,MATCH('Print List'!$A555,Statement_No,0),MATCH('Print List'!C$2,'Master List'!$A$2:$AW$2,0))</f>
        <v>Y</v>
      </c>
      <c r="D555" s="135">
        <f>INDEX('Master List'!$A$3:$AW$1063,MATCH('Print List'!$A555,Statement_No,0),MATCH('Print List'!D$2,'Master List'!$A$2:$AW$2,0))</f>
        <v>427.88484848484848</v>
      </c>
      <c r="E555" s="135">
        <f>INDEX('Master List'!$A$3:$AW$1063,MATCH('Print List'!$A555,Statement_No,0),MATCH('Print List'!E$2,'Master List'!$A$2:$AW$2,0))</f>
        <v>452.52699999999999</v>
      </c>
      <c r="F555" s="135" t="str">
        <f>INDEX('Master List'!$A$3:$AW$1063,MATCH('Print List'!$A555,Statement_No,0),MATCH('Print List'!F$2,'Master List'!$A$2:$AW$2,0))</f>
        <v>Yes</v>
      </c>
      <c r="G555" s="135" t="str">
        <f>INDEX('Master List'!$A$3:$AW$1063,MATCH('Print List'!$A555,Statement_No,0),MATCH('Print List'!G$2,'Master List'!$A$2:$AW$2,0))</f>
        <v>Sutter Slough</v>
      </c>
      <c r="H555" s="135" t="str">
        <f>INDEX('Master List'!$A$3:$AW$1063,MATCH('Print List'!$A555,Statement_No,0),MATCH('Print List'!H$2,'Master List'!$A$2:$AW$2,0))</f>
        <v>Sacramento</v>
      </c>
      <c r="I555" s="135" t="str">
        <f>INDEX('Master List'!$A$3:$AW$1063,MATCH('Print List'!$A555,Statement_No,0),MATCH('Print List'!I$2,'Master List'!$A$2:$AW$2,0))</f>
        <v>R3</v>
      </c>
      <c r="J555" s="135" t="str">
        <f>INDEX('Master List'!$A$3:$AW$1063,MATCH('Print List'!$A555,Statement_No,0),MATCH('Print List'!J$2,'Master List'!$A$2:$AW$2,0))</f>
        <v>Property abuts water source. Part of POU lies on non-private patent(s). POU and POD are in the same watershed. The property has no severances. There is no water used for storage.</v>
      </c>
      <c r="K555" s="135" t="str">
        <f>INDEX('Master List'!$A$3:$AW$1063,MATCH('Print List'!$A555,Statement_No,0),MATCH('Print List'!K$2,'Master List'!$A$2:$AW$2,0))</f>
        <v>Yes</v>
      </c>
      <c r="L555" s="135" t="str">
        <f>INDEX('Master List'!$A$3:$AW$1063,MATCH('Print List'!$A555,Statement_No,0),MATCH('Print List'!L$2,'Master List'!$A$2:$AW$2,0))</f>
        <v>N/A</v>
      </c>
      <c r="M555" s="135" t="str">
        <f>INDEX('Master List'!$A$3:$AW$1063,MATCH('Print List'!$A555,Statement_No,0),MATCH('Print List'!M$2,'Master List'!$A$2:$AW$2,0))</f>
        <v>P1</v>
      </c>
      <c r="N555" s="135" t="str">
        <f>INDEX('Master List'!$A$3:$AW$1063,MATCH('Print List'!$A555,Statement_No,0),MATCH('Print List'!N$2,'Master List'!$A$2:$AW$2,0))</f>
        <v>No supporting document for Pre-1914 right was submitted. Need more info.</v>
      </c>
      <c r="O555" s="135" t="str">
        <f>INDEX('Master List'!$A$3:$AW$1063,MATCH('Print List'!$A555,Statement_No,0),MATCH('Print List'!O$2,'Master List'!$A$2:$AW$2,0))</f>
        <v>North Delta Water Agency</v>
      </c>
      <c r="P555" s="135" t="str">
        <f>INDEX('Master List'!$A$3:$AW$1063,MATCH('Print List'!$A555,Statement_No,0),MATCH('Print List'!P$2,'Master List'!$A$2:$AW$2,0))</f>
        <v>R4</v>
      </c>
      <c r="Q555" s="135" t="str">
        <f>INDEX('Master List'!$A$3:$AW$1063,MATCH('Print List'!$A555,Statement_No,0),MATCH('Print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55" s="135" t="str">
        <f>INDEX('Master List'!$A$3:$AW$1063,MATCH('Print List'!$A555,Statement_No,0),MATCH('Print List'!R$2,'Master List'!$A$2:$AW$2,0))</f>
        <v>P4</v>
      </c>
      <c r="S555" s="135" t="str">
        <f>INDEX('Master List'!$A$3:$AW$1063,MATCH('Print List'!$A555,Statement_No,0),MATCH('Print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55" s="135" t="str">
        <f>INDEX('Master List'!$A$3:$AW$1063,MATCH('Print List'!$A555,Statement_No,0),MATCH('Print List'!T$2,'Master List'!$A$2:$AW$2,0))</f>
        <v>R4</v>
      </c>
      <c r="U555" s="135" t="str">
        <f>INDEX('Master List'!$A$3:$AW$1063,MATCH('Print List'!$A555,Statement_No,0),MATCH('Print List'!U$2,'Master List'!$A$2:$AW$2,0))</f>
        <v>P4</v>
      </c>
    </row>
    <row r="556" spans="1:21" s="16" customFormat="1" ht="240" x14ac:dyDescent="0.25">
      <c r="A556" s="136" t="s">
        <v>2388</v>
      </c>
      <c r="B556" s="135" t="str">
        <f>INDEX('Master List'!$A$3:$AW$1063,MATCH('Print List'!$A556,Statement_No,0),MATCH('Print List'!B$2,'Master List'!$A$2:$AW$2,0))</f>
        <v>ELLIOT DELTA ORCHARDS, LLC</v>
      </c>
      <c r="C556" s="135" t="str">
        <f>INDEX('Master List'!$A$3:$AW$1063,MATCH('Print List'!$A556,Statement_No,0),MATCH('Print List'!C$2,'Master List'!$A$2:$AW$2,0))</f>
        <v>Y</v>
      </c>
      <c r="D556" s="135">
        <f>INDEX('Master List'!$A$3:$AW$1063,MATCH('Print List'!$A556,Statement_No,0),MATCH('Print List'!D$2,'Master List'!$A$2:$AW$2,0))</f>
        <v>470.67333333333329</v>
      </c>
      <c r="E556" s="135">
        <f>INDEX('Master List'!$A$3:$AW$1063,MATCH('Print List'!$A556,Statement_No,0),MATCH('Print List'!E$2,'Master List'!$A$2:$AW$2,0))</f>
        <v>524.78</v>
      </c>
      <c r="F556" s="135" t="str">
        <f>INDEX('Master List'!$A$3:$AW$1063,MATCH('Print List'!$A556,Statement_No,0),MATCH('Print List'!F$2,'Master List'!$A$2:$AW$2,0))</f>
        <v>Yes</v>
      </c>
      <c r="G556" s="135" t="str">
        <f>INDEX('Master List'!$A$3:$AW$1063,MATCH('Print List'!$A556,Statement_No,0),MATCH('Print List'!G$2,'Master List'!$A$2:$AW$2,0))</f>
        <v>Sacramento River</v>
      </c>
      <c r="H556" s="135" t="str">
        <f>INDEX('Master List'!$A$3:$AW$1063,MATCH('Print List'!$A556,Statement_No,0),MATCH('Print List'!H$2,'Master List'!$A$2:$AW$2,0))</f>
        <v>Sacramento</v>
      </c>
      <c r="I556" s="135" t="str">
        <f>INDEX('Master List'!$A$3:$AW$1063,MATCH('Print List'!$A556,Statement_No,0),MATCH('Print List'!I$2,'Master List'!$A$2:$AW$2,0))</f>
        <v>R1</v>
      </c>
      <c r="J556" s="135" t="str">
        <f>INDEX('Master List'!$A$3:$AW$1063,MATCH('Print List'!$A556,Statement_No,0),MATCH('Print List'!J$2,'Master List'!$A$2:$AW$2,0))</f>
        <v>Southwest of the POU is located on a non-riparian patent.</v>
      </c>
      <c r="K556" s="135" t="str">
        <f>INDEX('Master List'!$A$3:$AW$1063,MATCH('Print List'!$A556,Statement_No,0),MATCH('Print List'!K$2,'Master List'!$A$2:$AW$2,0))</f>
        <v>Yes</v>
      </c>
      <c r="L556" s="135" t="str">
        <f>INDEX('Master List'!$A$3:$AW$1063,MATCH('Print List'!$A556,Statement_No,0),MATCH('Print List'!L$2,'Master List'!$A$2:$AW$2,0))</f>
        <v>N/A</v>
      </c>
      <c r="M556" s="135" t="str">
        <f>INDEX('Master List'!$A$3:$AW$1063,MATCH('Print List'!$A556,Statement_No,0),MATCH('Print List'!M$2,'Master List'!$A$2:$AW$2,0))</f>
        <v>P1</v>
      </c>
      <c r="N556" s="135" t="str">
        <f>INDEX('Master List'!$A$3:$AW$1063,MATCH('Print List'!$A556,Statement_No,0),MATCH('Print List'!N$2,'Master List'!$A$2:$AW$2,0))</f>
        <v>No supporting document for Pre-1914 right was submitted. Need more info.</v>
      </c>
      <c r="O556" s="135" t="str">
        <f>INDEX('Master List'!$A$3:$AW$1063,MATCH('Print List'!$A556,Statement_No,0),MATCH('Print List'!O$2,'Master List'!$A$2:$AW$2,0))</f>
        <v>North Delta Water Agency</v>
      </c>
      <c r="P556" s="135" t="str">
        <f>INDEX('Master List'!$A$3:$AW$1063,MATCH('Print List'!$A556,Statement_No,0),MATCH('Print List'!P$2,'Master List'!$A$2:$AW$2,0))</f>
        <v>R4</v>
      </c>
      <c r="Q556" s="135" t="str">
        <f>INDEX('Master List'!$A$3:$AW$1063,MATCH('Print List'!$A556,Statement_No,0),MATCH('Print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56" s="135" t="str">
        <f>INDEX('Master List'!$A$3:$AW$1063,MATCH('Print List'!$A556,Statement_No,0),MATCH('Print List'!R$2,'Master List'!$A$2:$AW$2,0))</f>
        <v>P4</v>
      </c>
      <c r="S556" s="135" t="str">
        <f>INDEX('Master List'!$A$3:$AW$1063,MATCH('Print List'!$A556,Statement_No,0),MATCH('Print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56" s="135" t="str">
        <f>INDEX('Master List'!$A$3:$AW$1063,MATCH('Print List'!$A556,Statement_No,0),MATCH('Print List'!T$2,'Master List'!$A$2:$AW$2,0))</f>
        <v>R4</v>
      </c>
      <c r="U556" s="135" t="str">
        <f>INDEX('Master List'!$A$3:$AW$1063,MATCH('Print List'!$A556,Statement_No,0),MATCH('Print List'!U$2,'Master List'!$A$2:$AW$2,0))</f>
        <v>P4</v>
      </c>
    </row>
    <row r="557" spans="1:21" s="16" customFormat="1" ht="30" x14ac:dyDescent="0.25">
      <c r="A557" s="135" t="s">
        <v>2389</v>
      </c>
      <c r="B557" s="135" t="str">
        <f>INDEX('Master List'!$A$3:$AW$1063,MATCH('Print List'!$A557,Statement_No,0),MATCH('Print List'!B$2,'Master List'!$A$2:$AW$2,0))</f>
        <v>BERNIECE L. SILVA TRUST</v>
      </c>
      <c r="C557" s="135" t="str">
        <f>INDEX('Master List'!$A$3:$AW$1063,MATCH('Print List'!$A557,Statement_No,0),MATCH('Print List'!C$2,'Master List'!$A$2:$AW$2,0))</f>
        <v>Y</v>
      </c>
      <c r="D557" s="135">
        <f>INDEX('Master List'!$A$3:$AW$1063,MATCH('Print List'!$A557,Statement_No,0),MATCH('Print List'!D$2,'Master List'!$A$2:$AW$2,0))</f>
        <v>1158.51</v>
      </c>
      <c r="E557" s="135">
        <f>INDEX('Master List'!$A$3:$AW$1063,MATCH('Print List'!$A557,Statement_No,0),MATCH('Print List'!E$2,'Master List'!$A$2:$AW$2,0))</f>
        <v>2345.8000000000002</v>
      </c>
      <c r="F557" s="135" t="str">
        <f>INDEX('Master List'!$A$3:$AW$1063,MATCH('Print List'!$A557,Statement_No,0),MATCH('Print List'!F$2,'Master List'!$A$2:$AW$2,0))</f>
        <v>Yes</v>
      </c>
      <c r="G557" s="135" t="str">
        <f>INDEX('Master List'!$A$3:$AW$1063,MATCH('Print List'!$A557,Statement_No,0),MATCH('Print List'!G$2,'Master List'!$A$2:$AW$2,0))</f>
        <v>Broadway Slough/Canal</v>
      </c>
      <c r="H557" s="135" t="str">
        <f>INDEX('Master List'!$A$3:$AW$1063,MATCH('Print List'!$A557,Statement_No,0),MATCH('Print List'!H$2,'Master List'!$A$2:$AW$2,0))</f>
        <v>San Joaquin</v>
      </c>
      <c r="I557" s="135" t="str">
        <f>INDEX('Master List'!$A$3:$AW$1063,MATCH('Print List'!$A557,Statement_No,0),MATCH('Print List'!I$2,'Master List'!$A$2:$AW$2,0))</f>
        <v>R2</v>
      </c>
      <c r="J557" s="135" t="str">
        <f>INDEX('Master List'!$A$3:$AW$1063,MATCH('Print List'!$A557,Statement_No,0),MATCH('Print List'!J$2,'Master List'!$A$2:$AW$2,0))</f>
        <v>More information is needed to determine if Broadway Slough existed at time of Patent.</v>
      </c>
      <c r="K557" s="135" t="str">
        <f>INDEX('Master List'!$A$3:$AW$1063,MATCH('Print List'!$A557,Statement_No,0),MATCH('Print List'!K$2,'Master List'!$A$2:$AW$2,0))</f>
        <v>Yes</v>
      </c>
      <c r="L557" s="135" t="str">
        <f>INDEX('Master List'!$A$3:$AW$1063,MATCH('Print List'!$A557,Statement_No,0),MATCH('Print List'!L$2,'Master List'!$A$2:$AW$2,0))</f>
        <v>N/A</v>
      </c>
      <c r="M557" s="135" t="str">
        <f>INDEX('Master List'!$A$3:$AW$1063,MATCH('Print List'!$A557,Statement_No,0),MATCH('Print List'!M$2,'Master List'!$A$2:$AW$2,0))</f>
        <v>P1</v>
      </c>
      <c r="N557" s="135" t="str">
        <f>INDEX('Master List'!$A$3:$AW$1063,MATCH('Print List'!$A557,Statement_No,0),MATCH('Print List'!N$2,'Master List'!$A$2:$AW$2,0))</f>
        <v>More information is needed.</v>
      </c>
      <c r="O557" s="135">
        <f>INDEX('Master List'!$A$3:$AW$1063,MATCH('Print List'!$A557,Statement_No,0),MATCH('Print List'!O$2,'Master List'!$A$2:$AW$2,0))</f>
        <v>0</v>
      </c>
      <c r="P557" s="135">
        <f>INDEX('Master List'!$A$3:$AW$1063,MATCH('Print List'!$A557,Statement_No,0),MATCH('Print List'!P$2,'Master List'!$A$2:$AW$2,0))</f>
        <v>0</v>
      </c>
      <c r="Q557" s="135">
        <f>INDEX('Master List'!$A$3:$AW$1063,MATCH('Print List'!$A557,Statement_No,0),MATCH('Print List'!Q$2,'Master List'!$A$2:$AW$2,0))</f>
        <v>0</v>
      </c>
      <c r="R557" s="135">
        <f>INDEX('Master List'!$A$3:$AW$1063,MATCH('Print List'!$A557,Statement_No,0),MATCH('Print List'!R$2,'Master List'!$A$2:$AW$2,0))</f>
        <v>0</v>
      </c>
      <c r="S557" s="135">
        <f>INDEX('Master List'!$A$3:$AW$1063,MATCH('Print List'!$A557,Statement_No,0),MATCH('Print List'!S$2,'Master List'!$A$2:$AW$2,0))</f>
        <v>0</v>
      </c>
      <c r="T557" s="135" t="str">
        <f>INDEX('Master List'!$A$3:$AW$1063,MATCH('Print List'!$A557,Statement_No,0),MATCH('Print List'!T$2,'Master List'!$A$2:$AW$2,0))</f>
        <v>R2</v>
      </c>
      <c r="U557" s="135" t="str">
        <f>INDEX('Master List'!$A$3:$AW$1063,MATCH('Print List'!$A557,Statement_No,0),MATCH('Print List'!U$2,'Master List'!$A$2:$AW$2,0))</f>
        <v>P1</v>
      </c>
    </row>
    <row r="558" spans="1:21" s="16" customFormat="1" ht="45" x14ac:dyDescent="0.25">
      <c r="A558" s="136" t="s">
        <v>2395</v>
      </c>
      <c r="B558" s="135" t="str">
        <f>INDEX('Master List'!$A$3:$AW$1063,MATCH('Print List'!$A558,Statement_No,0),MATCH('Print List'!B$2,'Master List'!$A$2:$AW$2,0))</f>
        <v>GARY M GRAHAM</v>
      </c>
      <c r="C558" s="135" t="str">
        <f>INDEX('Master List'!$A$3:$AW$1063,MATCH('Print List'!$A558,Statement_No,0),MATCH('Print List'!C$2,'Master List'!$A$2:$AW$2,0))</f>
        <v>Y</v>
      </c>
      <c r="D558" s="135">
        <f>INDEX('Master List'!$A$3:$AW$1063,MATCH('Print List'!$A558,Statement_No,0),MATCH('Print List'!D$2,'Master List'!$A$2:$AW$2,0))</f>
        <v>352</v>
      </c>
      <c r="E558" s="135">
        <f>INDEX('Master List'!$A$3:$AW$1063,MATCH('Print List'!$A558,Statement_No,0),MATCH('Print List'!E$2,'Master List'!$A$2:$AW$2,0))</f>
        <v>282.61</v>
      </c>
      <c r="F558" s="135" t="str">
        <f>INDEX('Master List'!$A$3:$AW$1063,MATCH('Print List'!$A558,Statement_No,0),MATCH('Print List'!F$2,'Master List'!$A$2:$AW$2,0))</f>
        <v>Yes</v>
      </c>
      <c r="G558" s="135" t="str">
        <f>INDEX('Master List'!$A$3:$AW$1063,MATCH('Print List'!$A558,Statement_No,0),MATCH('Print List'!G$2,'Master List'!$A$2:$AW$2,0))</f>
        <v>BURNS CUTOFF</v>
      </c>
      <c r="H558" s="135" t="str">
        <f>INDEX('Master List'!$A$3:$AW$1063,MATCH('Print List'!$A558,Statement_No,0),MATCH('Print List'!H$2,'Master List'!$A$2:$AW$2,0))</f>
        <v>San Joaquin</v>
      </c>
      <c r="I558" s="135" t="str">
        <f>INDEX('Master List'!$A$3:$AW$1063,MATCH('Print List'!$A558,Statement_No,0),MATCH('Print List'!I$2,'Master List'!$A$2:$AW$2,0))</f>
        <v>R3</v>
      </c>
      <c r="J558" s="135" t="str">
        <f>INDEX('Master List'!$A$3:$AW$1063,MATCH('Print List'!$A558,Statement_No,0),MATCH('Print List'!J$2,'Master List'!$A$2:$AW$2,0))</f>
        <v>APNs are on Riparian Patents</v>
      </c>
      <c r="K558" s="135" t="str">
        <f>INDEX('Master List'!$A$3:$AW$1063,MATCH('Print List'!$A558,Statement_No,0),MATCH('Print List'!K$2,'Master List'!$A$2:$AW$2,0))</f>
        <v>Yes</v>
      </c>
      <c r="L558" s="135" t="str">
        <f>INDEX('Master List'!$A$3:$AW$1063,MATCH('Print List'!$A558,Statement_No,0),MATCH('Print List'!L$2,'Master List'!$A$2:$AW$2,0))</f>
        <v>N/A</v>
      </c>
      <c r="M558" s="135" t="str">
        <f>INDEX('Master List'!$A$3:$AW$1063,MATCH('Print List'!$A558,Statement_No,0),MATCH('Print List'!M$2,'Master List'!$A$2:$AW$2,0))</f>
        <v>P3</v>
      </c>
      <c r="N558" s="135" t="str">
        <f>INDEX('Master List'!$A$3:$AW$1063,MATCH('Print List'!$A558,Statement_No,0),MATCH('Print List'!N$2,'Master List'!$A$2:$AW$2,0))</f>
        <v>POD and POU are located within WIC boundary which is considered as *4 category</v>
      </c>
      <c r="O558" s="135">
        <f>INDEX('Master List'!$A$3:$AW$1063,MATCH('Print List'!$A558,Statement_No,0),MATCH('Print List'!O$2,'Master List'!$A$2:$AW$2,0))</f>
        <v>0</v>
      </c>
      <c r="P558" s="135">
        <f>INDEX('Master List'!$A$3:$AW$1063,MATCH('Print List'!$A558,Statement_No,0),MATCH('Print List'!P$2,'Master List'!$A$2:$AW$2,0))</f>
        <v>0</v>
      </c>
      <c r="Q558" s="135">
        <f>INDEX('Master List'!$A$3:$AW$1063,MATCH('Print List'!$A558,Statement_No,0),MATCH('Print List'!Q$2,'Master List'!$A$2:$AW$2,0))</f>
        <v>0</v>
      </c>
      <c r="R558" s="135">
        <f>INDEX('Master List'!$A$3:$AW$1063,MATCH('Print List'!$A558,Statement_No,0),MATCH('Print List'!R$2,'Master List'!$A$2:$AW$2,0))</f>
        <v>0</v>
      </c>
      <c r="S558" s="135">
        <f>INDEX('Master List'!$A$3:$AW$1063,MATCH('Print List'!$A558,Statement_No,0),MATCH('Print List'!S$2,'Master List'!$A$2:$AW$2,0))</f>
        <v>0</v>
      </c>
      <c r="T558" s="135" t="str">
        <f>INDEX('Master List'!$A$3:$AW$1063,MATCH('Print List'!$A558,Statement_No,0),MATCH('Print List'!T$2,'Master List'!$A$2:$AW$2,0))</f>
        <v>R3</v>
      </c>
      <c r="U558" s="135" t="str">
        <f>INDEX('Master List'!$A$3:$AW$1063,MATCH('Print List'!$A558,Statement_No,0),MATCH('Print List'!U$2,'Master List'!$A$2:$AW$2,0))</f>
        <v>P3</v>
      </c>
    </row>
    <row r="559" spans="1:21" s="16" customFormat="1" ht="30" x14ac:dyDescent="0.25">
      <c r="A559" s="135" t="s">
        <v>2401</v>
      </c>
      <c r="B559" s="135" t="str">
        <f>INDEX('Master List'!$A$3:$AW$1063,MATCH('Print List'!$A559,Statement_No,0),MATCH('Print List'!B$2,'Master List'!$A$2:$AW$2,0))</f>
        <v>DOUGLASS M. EBERHARDT II</v>
      </c>
      <c r="C559" s="135" t="str">
        <f>INDEX('Master List'!$A$3:$AW$1063,MATCH('Print List'!$A559,Statement_No,0),MATCH('Print List'!C$2,'Master List'!$A$2:$AW$2,0))</f>
        <v>Y</v>
      </c>
      <c r="D559" s="135">
        <f>INDEX('Master List'!$A$3:$AW$1063,MATCH('Print List'!$A559,Statement_No,0),MATCH('Print List'!D$2,'Master List'!$A$2:$AW$2,0))</f>
        <v>410.82000000000005</v>
      </c>
      <c r="E559" s="135">
        <f>INDEX('Master List'!$A$3:$AW$1063,MATCH('Print List'!$A559,Statement_No,0),MATCH('Print List'!E$2,'Master List'!$A$2:$AW$2,0))</f>
        <v>511.47</v>
      </c>
      <c r="F559" s="135" t="str">
        <f>INDEX('Master List'!$A$3:$AW$1063,MATCH('Print List'!$A559,Statement_No,0),MATCH('Print List'!F$2,'Master List'!$A$2:$AW$2,0))</f>
        <v>Yes</v>
      </c>
      <c r="G559" s="135" t="str">
        <f>INDEX('Master List'!$A$3:$AW$1063,MATCH('Print List'!$A559,Statement_No,0),MATCH('Print List'!G$2,'Master List'!$A$2:$AW$2,0))</f>
        <v>FOURTEEN MILE SLOUGH</v>
      </c>
      <c r="H559" s="135" t="str">
        <f>INDEX('Master List'!$A$3:$AW$1063,MATCH('Print List'!$A559,Statement_No,0),MATCH('Print List'!H$2,'Master List'!$A$2:$AW$2,0))</f>
        <v>San Joaquin</v>
      </c>
      <c r="I559" s="135" t="str">
        <f>INDEX('Master List'!$A$3:$AW$1063,MATCH('Print List'!$A559,Statement_No,0),MATCH('Print List'!I$2,'Master List'!$A$2:$AW$2,0))</f>
        <v>R3</v>
      </c>
      <c r="J559" s="135" t="str">
        <f>INDEX('Master List'!$A$3:$AW$1063,MATCH('Print List'!$A559,Statement_No,0),MATCH('Print List'!J$2,'Master List'!$A$2:$AW$2,0))</f>
        <v>APNs/POU lie on Riparian Patents.</v>
      </c>
      <c r="K559" s="135" t="str">
        <f>INDEX('Master List'!$A$3:$AW$1063,MATCH('Print List'!$A559,Statement_No,0),MATCH('Print List'!K$2,'Master List'!$A$2:$AW$2,0))</f>
        <v>Yes</v>
      </c>
      <c r="L559" s="135" t="str">
        <f>INDEX('Master List'!$A$3:$AW$1063,MATCH('Print List'!$A559,Statement_No,0),MATCH('Print List'!L$2,'Master List'!$A$2:$AW$2,0))</f>
        <v>N/A</v>
      </c>
      <c r="M559" s="135" t="str">
        <f>INDEX('Master List'!$A$3:$AW$1063,MATCH('Print List'!$A559,Statement_No,0),MATCH('Print List'!M$2,'Master List'!$A$2:$AW$2,0))</f>
        <v>P1</v>
      </c>
      <c r="N559" s="135" t="str">
        <f>INDEX('Master List'!$A$3:$AW$1063,MATCH('Print List'!$A559,Statement_No,0),MATCH('Print List'!N$2,'Master List'!$A$2:$AW$2,0))</f>
        <v>Certificate of Purchase/Survey provided. Need more documentation</v>
      </c>
      <c r="O559" s="135">
        <f>INDEX('Master List'!$A$3:$AW$1063,MATCH('Print List'!$A559,Statement_No,0),MATCH('Print List'!O$2,'Master List'!$A$2:$AW$2,0))</f>
        <v>0</v>
      </c>
      <c r="P559" s="135">
        <f>INDEX('Master List'!$A$3:$AW$1063,MATCH('Print List'!$A559,Statement_No,0),MATCH('Print List'!P$2,'Master List'!$A$2:$AW$2,0))</f>
        <v>0</v>
      </c>
      <c r="Q559" s="135">
        <f>INDEX('Master List'!$A$3:$AW$1063,MATCH('Print List'!$A559,Statement_No,0),MATCH('Print List'!Q$2,'Master List'!$A$2:$AW$2,0))</f>
        <v>0</v>
      </c>
      <c r="R559" s="135">
        <f>INDEX('Master List'!$A$3:$AW$1063,MATCH('Print List'!$A559,Statement_No,0),MATCH('Print List'!R$2,'Master List'!$A$2:$AW$2,0))</f>
        <v>0</v>
      </c>
      <c r="S559" s="135">
        <f>INDEX('Master List'!$A$3:$AW$1063,MATCH('Print List'!$A559,Statement_No,0),MATCH('Print List'!S$2,'Master List'!$A$2:$AW$2,0))</f>
        <v>0</v>
      </c>
      <c r="T559" s="135" t="str">
        <f>INDEX('Master List'!$A$3:$AW$1063,MATCH('Print List'!$A559,Statement_No,0),MATCH('Print List'!T$2,'Master List'!$A$2:$AW$2,0))</f>
        <v>R3</v>
      </c>
      <c r="U559" s="135" t="str">
        <f>INDEX('Master List'!$A$3:$AW$1063,MATCH('Print List'!$A559,Statement_No,0),MATCH('Print List'!U$2,'Master List'!$A$2:$AW$2,0))</f>
        <v>P1</v>
      </c>
    </row>
    <row r="560" spans="1:21" s="16" customFormat="1" ht="45" x14ac:dyDescent="0.25">
      <c r="A560" s="136" t="s">
        <v>2405</v>
      </c>
      <c r="B560" s="135" t="str">
        <f>INDEX('Master List'!$A$3:$AW$1063,MATCH('Print List'!$A560,Statement_No,0),MATCH('Print List'!B$2,'Master List'!$A$2:$AW$2,0))</f>
        <v>DOUGLASS M. EBERHARDT, III ET AL.</v>
      </c>
      <c r="C560" s="135" t="str">
        <f>INDEX('Master List'!$A$3:$AW$1063,MATCH('Print List'!$A560,Statement_No,0),MATCH('Print List'!C$2,'Master List'!$A$2:$AW$2,0))</f>
        <v>Y</v>
      </c>
      <c r="D560" s="135">
        <f>INDEX('Master List'!$A$3:$AW$1063,MATCH('Print List'!$A560,Statement_No,0),MATCH('Print List'!D$2,'Master List'!$A$2:$AW$2,0))</f>
        <v>410.82000000000005</v>
      </c>
      <c r="E560" s="135">
        <f>INDEX('Master List'!$A$3:$AW$1063,MATCH('Print List'!$A560,Statement_No,0),MATCH('Print List'!E$2,'Master List'!$A$2:$AW$2,0))</f>
        <v>508.87</v>
      </c>
      <c r="F560" s="135" t="str">
        <f>INDEX('Master List'!$A$3:$AW$1063,MATCH('Print List'!$A560,Statement_No,0),MATCH('Print List'!F$2,'Master List'!$A$2:$AW$2,0))</f>
        <v>Yes</v>
      </c>
      <c r="G560" s="135" t="str">
        <f>INDEX('Master List'!$A$3:$AW$1063,MATCH('Print List'!$A560,Statement_No,0),MATCH('Print List'!G$2,'Master List'!$A$2:$AW$2,0))</f>
        <v>Fourteen Mile Slough</v>
      </c>
      <c r="H560" s="135" t="str">
        <f>INDEX('Master List'!$A$3:$AW$1063,MATCH('Print List'!$A560,Statement_No,0),MATCH('Print List'!H$2,'Master List'!$A$2:$AW$2,0))</f>
        <v>San Joaquin</v>
      </c>
      <c r="I560" s="135" t="str">
        <f>INDEX('Master List'!$A$3:$AW$1063,MATCH('Print List'!$A560,Statement_No,0),MATCH('Print List'!I$2,'Master List'!$A$2:$AW$2,0))</f>
        <v>R3</v>
      </c>
      <c r="J560" s="135" t="str">
        <f>INDEX('Master List'!$A$3:$AW$1063,MATCH('Print List'!$A560,Statement_No,0),MATCH('Print List'!J$2,'Master List'!$A$2:$AW$2,0))</f>
        <v>Property abuts a natural stream source. POUs and POD are in the same watershed. The property has no severance. There was no water used for storage.</v>
      </c>
      <c r="K560" s="135" t="str">
        <f>INDEX('Master List'!$A$3:$AW$1063,MATCH('Print List'!$A560,Statement_No,0),MATCH('Print List'!K$2,'Master List'!$A$2:$AW$2,0))</f>
        <v>Yes</v>
      </c>
      <c r="L560" s="135" t="str">
        <f>INDEX('Master List'!$A$3:$AW$1063,MATCH('Print List'!$A560,Statement_No,0),MATCH('Print List'!L$2,'Master List'!$A$2:$AW$2,0))</f>
        <v>N/A</v>
      </c>
      <c r="M560" s="135" t="str">
        <f>INDEX('Master List'!$A$3:$AW$1063,MATCH('Print List'!$A560,Statement_No,0),MATCH('Print List'!M$2,'Master List'!$A$2:$AW$2,0))</f>
        <v>P1</v>
      </c>
      <c r="N560" s="135" t="str">
        <f>INDEX('Master List'!$A$3:$AW$1063,MATCH('Print List'!$A560,Statement_No,0),MATCH('Print List'!N$2,'Master List'!$A$2:$AW$2,0))</f>
        <v>No supporting document for Pre-1914 right was submitted. Need more info.</v>
      </c>
      <c r="O560" s="135">
        <f>INDEX('Master List'!$A$3:$AW$1063,MATCH('Print List'!$A560,Statement_No,0),MATCH('Print List'!O$2,'Master List'!$A$2:$AW$2,0))</f>
        <v>0</v>
      </c>
      <c r="P560" s="135">
        <f>INDEX('Master List'!$A$3:$AW$1063,MATCH('Print List'!$A560,Statement_No,0),MATCH('Print List'!P$2,'Master List'!$A$2:$AW$2,0))</f>
        <v>0</v>
      </c>
      <c r="Q560" s="135">
        <f>INDEX('Master List'!$A$3:$AW$1063,MATCH('Print List'!$A560,Statement_No,0),MATCH('Print List'!Q$2,'Master List'!$A$2:$AW$2,0))</f>
        <v>0</v>
      </c>
      <c r="R560" s="135">
        <f>INDEX('Master List'!$A$3:$AW$1063,MATCH('Print List'!$A560,Statement_No,0),MATCH('Print List'!R$2,'Master List'!$A$2:$AW$2,0))</f>
        <v>0</v>
      </c>
      <c r="S560" s="135">
        <f>INDEX('Master List'!$A$3:$AW$1063,MATCH('Print List'!$A560,Statement_No,0),MATCH('Print List'!S$2,'Master List'!$A$2:$AW$2,0))</f>
        <v>0</v>
      </c>
      <c r="T560" s="135" t="str">
        <f>INDEX('Master List'!$A$3:$AW$1063,MATCH('Print List'!$A560,Statement_No,0),MATCH('Print List'!T$2,'Master List'!$A$2:$AW$2,0))</f>
        <v>R3</v>
      </c>
      <c r="U560" s="135" t="str">
        <f>INDEX('Master List'!$A$3:$AW$1063,MATCH('Print List'!$A560,Statement_No,0),MATCH('Print List'!U$2,'Master List'!$A$2:$AW$2,0))</f>
        <v>P1</v>
      </c>
    </row>
    <row r="561" spans="1:21" s="16" customFormat="1" ht="30" x14ac:dyDescent="0.25">
      <c r="A561" s="135" t="s">
        <v>2409</v>
      </c>
      <c r="B561" s="135" t="str">
        <f>INDEX('Master List'!$A$3:$AW$1063,MATCH('Print List'!$A561,Statement_No,0),MATCH('Print List'!B$2,'Master List'!$A$2:$AW$2,0))</f>
        <v>DOUGLASS M. EBERHARDT II</v>
      </c>
      <c r="C561" s="135" t="str">
        <f>INDEX('Master List'!$A$3:$AW$1063,MATCH('Print List'!$A561,Statement_No,0),MATCH('Print List'!C$2,'Master List'!$A$2:$AW$2,0))</f>
        <v>Y</v>
      </c>
      <c r="D561" s="135">
        <f>INDEX('Master List'!$A$3:$AW$1063,MATCH('Print List'!$A561,Statement_No,0),MATCH('Print List'!D$2,'Master List'!$A$2:$AW$2,0))</f>
        <v>410.82000000000005</v>
      </c>
      <c r="E561" s="135">
        <f>INDEX('Master List'!$A$3:$AW$1063,MATCH('Print List'!$A561,Statement_No,0),MATCH('Print List'!E$2,'Master List'!$A$2:$AW$2,0))</f>
        <v>350.57</v>
      </c>
      <c r="F561" s="135" t="str">
        <f>INDEX('Master List'!$A$3:$AW$1063,MATCH('Print List'!$A561,Statement_No,0),MATCH('Print List'!F$2,'Master List'!$A$2:$AW$2,0))</f>
        <v>Yes</v>
      </c>
      <c r="G561" s="135" t="str">
        <f>INDEX('Master List'!$A$3:$AW$1063,MATCH('Print List'!$A561,Statement_No,0),MATCH('Print List'!G$2,'Master List'!$A$2:$AW$2,0))</f>
        <v>FOURTEEN MILE SLOUGH</v>
      </c>
      <c r="H561" s="135" t="str">
        <f>INDEX('Master List'!$A$3:$AW$1063,MATCH('Print List'!$A561,Statement_No,0),MATCH('Print List'!H$2,'Master List'!$A$2:$AW$2,0))</f>
        <v>San Joaquin</v>
      </c>
      <c r="I561" s="135" t="str">
        <f>INDEX('Master List'!$A$3:$AW$1063,MATCH('Print List'!$A561,Statement_No,0),MATCH('Print List'!I$2,'Master List'!$A$2:$AW$2,0))</f>
        <v>R3</v>
      </c>
      <c r="J561" s="135" t="str">
        <f>INDEX('Master List'!$A$3:$AW$1063,MATCH('Print List'!$A561,Statement_No,0),MATCH('Print List'!J$2,'Master List'!$A$2:$AW$2,0))</f>
        <v>APNs/POU lie on Riparian Patents.</v>
      </c>
      <c r="K561" s="135" t="str">
        <f>INDEX('Master List'!$A$3:$AW$1063,MATCH('Print List'!$A561,Statement_No,0),MATCH('Print List'!K$2,'Master List'!$A$2:$AW$2,0))</f>
        <v>Yes</v>
      </c>
      <c r="L561" s="135" t="str">
        <f>INDEX('Master List'!$A$3:$AW$1063,MATCH('Print List'!$A561,Statement_No,0),MATCH('Print List'!L$2,'Master List'!$A$2:$AW$2,0))</f>
        <v>N/A</v>
      </c>
      <c r="M561" s="135" t="str">
        <f>INDEX('Master List'!$A$3:$AW$1063,MATCH('Print List'!$A561,Statement_No,0),MATCH('Print List'!M$2,'Master List'!$A$2:$AW$2,0))</f>
        <v>P1</v>
      </c>
      <c r="N561" s="135" t="str">
        <f>INDEX('Master List'!$A$3:$AW$1063,MATCH('Print List'!$A561,Statement_No,0),MATCH('Print List'!N$2,'Master List'!$A$2:$AW$2,0))</f>
        <v>Certificate of Purchase/Survey provided. Need more documentation</v>
      </c>
      <c r="O561" s="135">
        <f>INDEX('Master List'!$A$3:$AW$1063,MATCH('Print List'!$A561,Statement_No,0),MATCH('Print List'!O$2,'Master List'!$A$2:$AW$2,0))</f>
        <v>0</v>
      </c>
      <c r="P561" s="135">
        <f>INDEX('Master List'!$A$3:$AW$1063,MATCH('Print List'!$A561,Statement_No,0),MATCH('Print List'!P$2,'Master List'!$A$2:$AW$2,0))</f>
        <v>0</v>
      </c>
      <c r="Q561" s="135">
        <f>INDEX('Master List'!$A$3:$AW$1063,MATCH('Print List'!$A561,Statement_No,0),MATCH('Print List'!Q$2,'Master List'!$A$2:$AW$2,0))</f>
        <v>0</v>
      </c>
      <c r="R561" s="135">
        <f>INDEX('Master List'!$A$3:$AW$1063,MATCH('Print List'!$A561,Statement_No,0),MATCH('Print List'!R$2,'Master List'!$A$2:$AW$2,0))</f>
        <v>0</v>
      </c>
      <c r="S561" s="135">
        <f>INDEX('Master List'!$A$3:$AW$1063,MATCH('Print List'!$A561,Statement_No,0),MATCH('Print List'!S$2,'Master List'!$A$2:$AW$2,0))</f>
        <v>0</v>
      </c>
      <c r="T561" s="135" t="str">
        <f>INDEX('Master List'!$A$3:$AW$1063,MATCH('Print List'!$A561,Statement_No,0),MATCH('Print List'!T$2,'Master List'!$A$2:$AW$2,0))</f>
        <v>R3</v>
      </c>
      <c r="U561" s="135" t="str">
        <f>INDEX('Master List'!$A$3:$AW$1063,MATCH('Print List'!$A561,Statement_No,0),MATCH('Print List'!U$2,'Master List'!$A$2:$AW$2,0))</f>
        <v>P1</v>
      </c>
    </row>
    <row r="562" spans="1:21" s="16" customFormat="1" ht="30" x14ac:dyDescent="0.25">
      <c r="A562" s="135" t="s">
        <v>2410</v>
      </c>
      <c r="B562" s="135" t="str">
        <f>INDEX('Master List'!$A$3:$AW$1063,MATCH('Print List'!$A562,Statement_No,0),MATCH('Print List'!B$2,'Master List'!$A$2:$AW$2,0))</f>
        <v>DOUGLASS M. EBERHARDT II</v>
      </c>
      <c r="C562" s="135" t="str">
        <f>INDEX('Master List'!$A$3:$AW$1063,MATCH('Print List'!$A562,Statement_No,0),MATCH('Print List'!C$2,'Master List'!$A$2:$AW$2,0))</f>
        <v>Y</v>
      </c>
      <c r="D562" s="135">
        <f>INDEX('Master List'!$A$3:$AW$1063,MATCH('Print List'!$A562,Statement_No,0),MATCH('Print List'!D$2,'Master List'!$A$2:$AW$2,0))</f>
        <v>410.82000000000005</v>
      </c>
      <c r="E562" s="135">
        <f>INDEX('Master List'!$A$3:$AW$1063,MATCH('Print List'!$A562,Statement_No,0),MATCH('Print List'!E$2,'Master List'!$A$2:$AW$2,0))</f>
        <v>551.9</v>
      </c>
      <c r="F562" s="135" t="str">
        <f>INDEX('Master List'!$A$3:$AW$1063,MATCH('Print List'!$A562,Statement_No,0),MATCH('Print List'!F$2,'Master List'!$A$2:$AW$2,0))</f>
        <v>Yes</v>
      </c>
      <c r="G562" s="135" t="str">
        <f>INDEX('Master List'!$A$3:$AW$1063,MATCH('Print List'!$A562,Statement_No,0),MATCH('Print List'!G$2,'Master List'!$A$2:$AW$2,0))</f>
        <v>FOURTEEN MILE SLOUGH</v>
      </c>
      <c r="H562" s="135" t="str">
        <f>INDEX('Master List'!$A$3:$AW$1063,MATCH('Print List'!$A562,Statement_No,0),MATCH('Print List'!H$2,'Master List'!$A$2:$AW$2,0))</f>
        <v>San Joaquin</v>
      </c>
      <c r="I562" s="135" t="str">
        <f>INDEX('Master List'!$A$3:$AW$1063,MATCH('Print List'!$A562,Statement_No,0),MATCH('Print List'!I$2,'Master List'!$A$2:$AW$2,0))</f>
        <v>R3</v>
      </c>
      <c r="J562" s="135" t="str">
        <f>INDEX('Master List'!$A$3:$AW$1063,MATCH('Print List'!$A562,Statement_No,0),MATCH('Print List'!J$2,'Master List'!$A$2:$AW$2,0))</f>
        <v>APNs/POU lie on Riparian Patents.</v>
      </c>
      <c r="K562" s="135" t="str">
        <f>INDEX('Master List'!$A$3:$AW$1063,MATCH('Print List'!$A562,Statement_No,0),MATCH('Print List'!K$2,'Master List'!$A$2:$AW$2,0))</f>
        <v>Yes</v>
      </c>
      <c r="L562" s="135" t="str">
        <f>INDEX('Master List'!$A$3:$AW$1063,MATCH('Print List'!$A562,Statement_No,0),MATCH('Print List'!L$2,'Master List'!$A$2:$AW$2,0))</f>
        <v>N/A</v>
      </c>
      <c r="M562" s="135" t="str">
        <f>INDEX('Master List'!$A$3:$AW$1063,MATCH('Print List'!$A562,Statement_No,0),MATCH('Print List'!M$2,'Master List'!$A$2:$AW$2,0))</f>
        <v>P1</v>
      </c>
      <c r="N562" s="135" t="str">
        <f>INDEX('Master List'!$A$3:$AW$1063,MATCH('Print List'!$A562,Statement_No,0),MATCH('Print List'!N$2,'Master List'!$A$2:$AW$2,0))</f>
        <v>Certificate of Purchase/Survey provided. Need more documentation</v>
      </c>
      <c r="O562" s="135">
        <f>INDEX('Master List'!$A$3:$AW$1063,MATCH('Print List'!$A562,Statement_No,0),MATCH('Print List'!O$2,'Master List'!$A$2:$AW$2,0))</f>
        <v>0</v>
      </c>
      <c r="P562" s="135">
        <f>INDEX('Master List'!$A$3:$AW$1063,MATCH('Print List'!$A562,Statement_No,0),MATCH('Print List'!P$2,'Master List'!$A$2:$AW$2,0))</f>
        <v>0</v>
      </c>
      <c r="Q562" s="135">
        <f>INDEX('Master List'!$A$3:$AW$1063,MATCH('Print List'!$A562,Statement_No,0),MATCH('Print List'!Q$2,'Master List'!$A$2:$AW$2,0))</f>
        <v>0</v>
      </c>
      <c r="R562" s="135">
        <f>INDEX('Master List'!$A$3:$AW$1063,MATCH('Print List'!$A562,Statement_No,0),MATCH('Print List'!R$2,'Master List'!$A$2:$AW$2,0))</f>
        <v>0</v>
      </c>
      <c r="S562" s="135">
        <f>INDEX('Master List'!$A$3:$AW$1063,MATCH('Print List'!$A562,Statement_No,0),MATCH('Print List'!S$2,'Master List'!$A$2:$AW$2,0))</f>
        <v>0</v>
      </c>
      <c r="T562" s="135" t="str">
        <f>INDEX('Master List'!$A$3:$AW$1063,MATCH('Print List'!$A562,Statement_No,0),MATCH('Print List'!T$2,'Master List'!$A$2:$AW$2,0))</f>
        <v>R3</v>
      </c>
      <c r="U562" s="135" t="str">
        <f>INDEX('Master List'!$A$3:$AW$1063,MATCH('Print List'!$A562,Statement_No,0),MATCH('Print List'!U$2,'Master List'!$A$2:$AW$2,0))</f>
        <v>P1</v>
      </c>
    </row>
    <row r="563" spans="1:21" s="16" customFormat="1" ht="30" x14ac:dyDescent="0.25">
      <c r="A563" s="135" t="s">
        <v>2411</v>
      </c>
      <c r="B563" s="135" t="str">
        <f>INDEX('Master List'!$A$3:$AW$1063,MATCH('Print List'!$A563,Statement_No,0),MATCH('Print List'!B$2,'Master List'!$A$2:$AW$2,0))</f>
        <v>DOUGLASS M. EBERHARDT II</v>
      </c>
      <c r="C563" s="135" t="str">
        <f>INDEX('Master List'!$A$3:$AW$1063,MATCH('Print List'!$A563,Statement_No,0),MATCH('Print List'!C$2,'Master List'!$A$2:$AW$2,0))</f>
        <v>Y</v>
      </c>
      <c r="D563" s="135">
        <f>INDEX('Master List'!$A$3:$AW$1063,MATCH('Print List'!$A563,Statement_No,0),MATCH('Print List'!D$2,'Master List'!$A$2:$AW$2,0))</f>
        <v>316.01538461538462</v>
      </c>
      <c r="E563" s="135">
        <f>INDEX('Master List'!$A$3:$AW$1063,MATCH('Print List'!$A563,Statement_No,0),MATCH('Print List'!E$2,'Master List'!$A$2:$AW$2,0))</f>
        <v>572.57000000000005</v>
      </c>
      <c r="F563" s="135" t="str">
        <f>INDEX('Master List'!$A$3:$AW$1063,MATCH('Print List'!$A563,Statement_No,0),MATCH('Print List'!F$2,'Master List'!$A$2:$AW$2,0))</f>
        <v>Yes</v>
      </c>
      <c r="G563" s="135" t="str">
        <f>INDEX('Master List'!$A$3:$AW$1063,MATCH('Print List'!$A563,Statement_No,0),MATCH('Print List'!G$2,'Master List'!$A$2:$AW$2,0))</f>
        <v>FOURTEEN MILE SLOUGH</v>
      </c>
      <c r="H563" s="135" t="str">
        <f>INDEX('Master List'!$A$3:$AW$1063,MATCH('Print List'!$A563,Statement_No,0),MATCH('Print List'!H$2,'Master List'!$A$2:$AW$2,0))</f>
        <v>San Joaquin</v>
      </c>
      <c r="I563" s="135" t="str">
        <f>INDEX('Master List'!$A$3:$AW$1063,MATCH('Print List'!$A563,Statement_No,0),MATCH('Print List'!I$2,'Master List'!$A$2:$AW$2,0))</f>
        <v>R3</v>
      </c>
      <c r="J563" s="135" t="str">
        <f>INDEX('Master List'!$A$3:$AW$1063,MATCH('Print List'!$A563,Statement_No,0),MATCH('Print List'!J$2,'Master List'!$A$2:$AW$2,0))</f>
        <v>APNs/POU lie on Riparian Patents.</v>
      </c>
      <c r="K563" s="135" t="str">
        <f>INDEX('Master List'!$A$3:$AW$1063,MATCH('Print List'!$A563,Statement_No,0),MATCH('Print List'!K$2,'Master List'!$A$2:$AW$2,0))</f>
        <v>Yes</v>
      </c>
      <c r="L563" s="135" t="str">
        <f>INDEX('Master List'!$A$3:$AW$1063,MATCH('Print List'!$A563,Statement_No,0),MATCH('Print List'!L$2,'Master List'!$A$2:$AW$2,0))</f>
        <v>N/A</v>
      </c>
      <c r="M563" s="135" t="str">
        <f>INDEX('Master List'!$A$3:$AW$1063,MATCH('Print List'!$A563,Statement_No,0),MATCH('Print List'!M$2,'Master List'!$A$2:$AW$2,0))</f>
        <v>P1</v>
      </c>
      <c r="N563" s="135" t="str">
        <f>INDEX('Master List'!$A$3:$AW$1063,MATCH('Print List'!$A563,Statement_No,0),MATCH('Print List'!N$2,'Master List'!$A$2:$AW$2,0))</f>
        <v>Certificate of Purchase/Survey provided. Need more documentation</v>
      </c>
      <c r="O563" s="135">
        <f>INDEX('Master List'!$A$3:$AW$1063,MATCH('Print List'!$A563,Statement_No,0),MATCH('Print List'!O$2,'Master List'!$A$2:$AW$2,0))</f>
        <v>0</v>
      </c>
      <c r="P563" s="135">
        <f>INDEX('Master List'!$A$3:$AW$1063,MATCH('Print List'!$A563,Statement_No,0),MATCH('Print List'!P$2,'Master List'!$A$2:$AW$2,0))</f>
        <v>0</v>
      </c>
      <c r="Q563" s="135">
        <f>INDEX('Master List'!$A$3:$AW$1063,MATCH('Print List'!$A563,Statement_No,0),MATCH('Print List'!Q$2,'Master List'!$A$2:$AW$2,0))</f>
        <v>0</v>
      </c>
      <c r="R563" s="135">
        <f>INDEX('Master List'!$A$3:$AW$1063,MATCH('Print List'!$A563,Statement_No,0),MATCH('Print List'!R$2,'Master List'!$A$2:$AW$2,0))</f>
        <v>0</v>
      </c>
      <c r="S563" s="135">
        <f>INDEX('Master List'!$A$3:$AW$1063,MATCH('Print List'!$A563,Statement_No,0),MATCH('Print List'!S$2,'Master List'!$A$2:$AW$2,0))</f>
        <v>0</v>
      </c>
      <c r="T563" s="135" t="str">
        <f>INDEX('Master List'!$A$3:$AW$1063,MATCH('Print List'!$A563,Statement_No,0),MATCH('Print List'!T$2,'Master List'!$A$2:$AW$2,0))</f>
        <v>R3</v>
      </c>
      <c r="U563" s="135" t="str">
        <f>INDEX('Master List'!$A$3:$AW$1063,MATCH('Print List'!$A563,Statement_No,0),MATCH('Print List'!U$2,'Master List'!$A$2:$AW$2,0))</f>
        <v>P1</v>
      </c>
    </row>
    <row r="564" spans="1:21" s="16" customFormat="1" ht="30" x14ac:dyDescent="0.25">
      <c r="A564" s="136" t="s">
        <v>2412</v>
      </c>
      <c r="B564" s="135" t="str">
        <f>INDEX('Master List'!$A$3:$AW$1063,MATCH('Print List'!$A564,Statement_No,0),MATCH('Print List'!B$2,'Master List'!$A$2:$AW$2,0))</f>
        <v>COLEMAN FOLEY, JR.</v>
      </c>
      <c r="C564" s="135" t="str">
        <f>INDEX('Master List'!$A$3:$AW$1063,MATCH('Print List'!$A564,Statement_No,0),MATCH('Print List'!C$2,'Master List'!$A$2:$AW$2,0))</f>
        <v>Y</v>
      </c>
      <c r="D564" s="135">
        <f>INDEX('Master List'!$A$3:$AW$1063,MATCH('Print List'!$A564,Statement_No,0),MATCH('Print List'!D$2,'Master List'!$A$2:$AW$2,0))</f>
        <v>880.67999999999984</v>
      </c>
      <c r="E564" s="135">
        <f>INDEX('Master List'!$A$3:$AW$1063,MATCH('Print List'!$A564,Statement_No,0),MATCH('Print List'!E$2,'Master List'!$A$2:$AW$2,0))</f>
        <v>376.32</v>
      </c>
      <c r="F564" s="135" t="str">
        <f>INDEX('Master List'!$A$3:$AW$1063,MATCH('Print List'!$A564,Statement_No,0),MATCH('Print List'!F$2,'Master List'!$A$2:$AW$2,0))</f>
        <v>Yes</v>
      </c>
      <c r="G564" s="135" t="str">
        <f>INDEX('Master List'!$A$3:$AW$1063,MATCH('Print List'!$A564,Statement_No,0),MATCH('Print List'!G$2,'Master List'!$A$2:$AW$2,0))</f>
        <v>ROCK SLOUGH</v>
      </c>
      <c r="H564" s="135" t="str">
        <f>INDEX('Master List'!$A$3:$AW$1063,MATCH('Print List'!$A564,Statement_No,0),MATCH('Print List'!H$2,'Master List'!$A$2:$AW$2,0))</f>
        <v>Contra Costa</v>
      </c>
      <c r="I564" s="135" t="str">
        <f>INDEX('Master List'!$A$3:$AW$1063,MATCH('Print List'!$A564,Statement_No,0),MATCH('Print List'!I$2,'Master List'!$A$2:$AW$2,0))</f>
        <v>R2</v>
      </c>
      <c r="J564" s="135" t="str">
        <f>INDEX('Master List'!$A$3:$AW$1063,MATCH('Print List'!$A564,Statement_No,0),MATCH('Print List'!J$2,'Master List'!$A$2:$AW$2,0))</f>
        <v>APN 020160016 is separated from the Water source.</v>
      </c>
      <c r="K564" s="135" t="str">
        <f>INDEX('Master List'!$A$3:$AW$1063,MATCH('Print List'!$A564,Statement_No,0),MATCH('Print List'!K$2,'Master List'!$A$2:$AW$2,0))</f>
        <v>Yes</v>
      </c>
      <c r="L564" s="135" t="str">
        <f>INDEX('Master List'!$A$3:$AW$1063,MATCH('Print List'!$A564,Statement_No,0),MATCH('Print List'!L$2,'Master List'!$A$2:$AW$2,0))</f>
        <v>N/A</v>
      </c>
      <c r="M564" s="135" t="str">
        <f>INDEX('Master List'!$A$3:$AW$1063,MATCH('Print List'!$A564,Statement_No,0),MATCH('Print List'!M$2,'Master List'!$A$2:$AW$2,0))</f>
        <v>P1</v>
      </c>
      <c r="N564" s="135" t="str">
        <f>INDEX('Master List'!$A$3:$AW$1063,MATCH('Print List'!$A564,Statement_No,0),MATCH('Print List'!N$2,'Master List'!$A$2:$AW$2,0))</f>
        <v>No information given</v>
      </c>
      <c r="O564" s="135">
        <f>INDEX('Master List'!$A$3:$AW$1063,MATCH('Print List'!$A564,Statement_No,0),MATCH('Print List'!O$2,'Master List'!$A$2:$AW$2,0))</f>
        <v>0</v>
      </c>
      <c r="P564" s="135">
        <f>INDEX('Master List'!$A$3:$AW$1063,MATCH('Print List'!$A564,Statement_No,0),MATCH('Print List'!P$2,'Master List'!$A$2:$AW$2,0))</f>
        <v>0</v>
      </c>
      <c r="Q564" s="135">
        <f>INDEX('Master List'!$A$3:$AW$1063,MATCH('Print List'!$A564,Statement_No,0),MATCH('Print List'!Q$2,'Master List'!$A$2:$AW$2,0))</f>
        <v>0</v>
      </c>
      <c r="R564" s="135">
        <f>INDEX('Master List'!$A$3:$AW$1063,MATCH('Print List'!$A564,Statement_No,0),MATCH('Print List'!R$2,'Master List'!$A$2:$AW$2,0))</f>
        <v>0</v>
      </c>
      <c r="S564" s="135">
        <f>INDEX('Master List'!$A$3:$AW$1063,MATCH('Print List'!$A564,Statement_No,0),MATCH('Print List'!S$2,'Master List'!$A$2:$AW$2,0))</f>
        <v>0</v>
      </c>
      <c r="T564" s="135" t="str">
        <f>INDEX('Master List'!$A$3:$AW$1063,MATCH('Print List'!$A564,Statement_No,0),MATCH('Print List'!T$2,'Master List'!$A$2:$AW$2,0))</f>
        <v>R2</v>
      </c>
      <c r="U564" s="135" t="str">
        <f>INDEX('Master List'!$A$3:$AW$1063,MATCH('Print List'!$A564,Statement_No,0),MATCH('Print List'!U$2,'Master List'!$A$2:$AW$2,0))</f>
        <v>P1</v>
      </c>
    </row>
    <row r="565" spans="1:21" s="16" customFormat="1" ht="30" x14ac:dyDescent="0.25">
      <c r="A565" s="135" t="s">
        <v>2417</v>
      </c>
      <c r="B565" s="135" t="str">
        <f>INDEX('Master List'!$A$3:$AW$1063,MATCH('Print List'!$A565,Statement_No,0),MATCH('Print List'!B$2,'Master List'!$A$2:$AW$2,0))</f>
        <v>DOUGLASS M. EBERHARDT II</v>
      </c>
      <c r="C565" s="135" t="str">
        <f>INDEX('Master List'!$A$3:$AW$1063,MATCH('Print List'!$A565,Statement_No,0),MATCH('Print List'!C$2,'Master List'!$A$2:$AW$2,0))</f>
        <v>Y</v>
      </c>
      <c r="D565" s="135">
        <f>INDEX('Master List'!$A$3:$AW$1063,MATCH('Print List'!$A565,Statement_No,0),MATCH('Print List'!D$2,'Master List'!$A$2:$AW$2,0))</f>
        <v>410.82000000000005</v>
      </c>
      <c r="E565" s="135">
        <f>INDEX('Master List'!$A$3:$AW$1063,MATCH('Print List'!$A565,Statement_No,0),MATCH('Print List'!E$2,'Master List'!$A$2:$AW$2,0))</f>
        <v>1134.1500000000001</v>
      </c>
      <c r="F565" s="135" t="str">
        <f>INDEX('Master List'!$A$3:$AW$1063,MATCH('Print List'!$A565,Statement_No,0),MATCH('Print List'!F$2,'Master List'!$A$2:$AW$2,0))</f>
        <v>Yes</v>
      </c>
      <c r="G565" s="135" t="str">
        <f>INDEX('Master List'!$A$3:$AW$1063,MATCH('Print List'!$A565,Statement_No,0),MATCH('Print List'!G$2,'Master List'!$A$2:$AW$2,0))</f>
        <v>FOURTEEN MILE SLOUGH</v>
      </c>
      <c r="H565" s="135" t="str">
        <f>INDEX('Master List'!$A$3:$AW$1063,MATCH('Print List'!$A565,Statement_No,0),MATCH('Print List'!H$2,'Master List'!$A$2:$AW$2,0))</f>
        <v>San Joaquin</v>
      </c>
      <c r="I565" s="135" t="str">
        <f>INDEX('Master List'!$A$3:$AW$1063,MATCH('Print List'!$A565,Statement_No,0),MATCH('Print List'!I$2,'Master List'!$A$2:$AW$2,0))</f>
        <v>R3</v>
      </c>
      <c r="J565" s="135" t="str">
        <f>INDEX('Master List'!$A$3:$AW$1063,MATCH('Print List'!$A565,Statement_No,0),MATCH('Print List'!J$2,'Master List'!$A$2:$AW$2,0))</f>
        <v>APNs/POU lie on Riparian Patents.</v>
      </c>
      <c r="K565" s="135" t="str">
        <f>INDEX('Master List'!$A$3:$AW$1063,MATCH('Print List'!$A565,Statement_No,0),MATCH('Print List'!K$2,'Master List'!$A$2:$AW$2,0))</f>
        <v>Yes</v>
      </c>
      <c r="L565" s="135" t="str">
        <f>INDEX('Master List'!$A$3:$AW$1063,MATCH('Print List'!$A565,Statement_No,0),MATCH('Print List'!L$2,'Master List'!$A$2:$AW$2,0))</f>
        <v>N/A</v>
      </c>
      <c r="M565" s="135" t="str">
        <f>INDEX('Master List'!$A$3:$AW$1063,MATCH('Print List'!$A565,Statement_No,0),MATCH('Print List'!M$2,'Master List'!$A$2:$AW$2,0))</f>
        <v>P1</v>
      </c>
      <c r="N565" s="135" t="str">
        <f>INDEX('Master List'!$A$3:$AW$1063,MATCH('Print List'!$A565,Statement_No,0),MATCH('Print List'!N$2,'Master List'!$A$2:$AW$2,0))</f>
        <v>Certificate of Purchase/Survey provided. Need more documentation</v>
      </c>
      <c r="O565" s="135">
        <f>INDEX('Master List'!$A$3:$AW$1063,MATCH('Print List'!$A565,Statement_No,0),MATCH('Print List'!O$2,'Master List'!$A$2:$AW$2,0))</f>
        <v>0</v>
      </c>
      <c r="P565" s="135">
        <f>INDEX('Master List'!$A$3:$AW$1063,MATCH('Print List'!$A565,Statement_No,0),MATCH('Print List'!P$2,'Master List'!$A$2:$AW$2,0))</f>
        <v>0</v>
      </c>
      <c r="Q565" s="135">
        <f>INDEX('Master List'!$A$3:$AW$1063,MATCH('Print List'!$A565,Statement_No,0),MATCH('Print List'!Q$2,'Master List'!$A$2:$AW$2,0))</f>
        <v>0</v>
      </c>
      <c r="R565" s="135">
        <f>INDEX('Master List'!$A$3:$AW$1063,MATCH('Print List'!$A565,Statement_No,0),MATCH('Print List'!R$2,'Master List'!$A$2:$AW$2,0))</f>
        <v>0</v>
      </c>
      <c r="S565" s="135">
        <f>INDEX('Master List'!$A$3:$AW$1063,MATCH('Print List'!$A565,Statement_No,0),MATCH('Print List'!S$2,'Master List'!$A$2:$AW$2,0))</f>
        <v>0</v>
      </c>
      <c r="T565" s="135" t="str">
        <f>INDEX('Master List'!$A$3:$AW$1063,MATCH('Print List'!$A565,Statement_No,0),MATCH('Print List'!T$2,'Master List'!$A$2:$AW$2,0))</f>
        <v>R3</v>
      </c>
      <c r="U565" s="135" t="str">
        <f>INDEX('Master List'!$A$3:$AW$1063,MATCH('Print List'!$A565,Statement_No,0),MATCH('Print List'!U$2,'Master List'!$A$2:$AW$2,0))</f>
        <v>P1</v>
      </c>
    </row>
    <row r="566" spans="1:21" s="16" customFormat="1" ht="30" x14ac:dyDescent="0.25">
      <c r="A566" s="135" t="s">
        <v>2418</v>
      </c>
      <c r="B566" s="135" t="str">
        <f>INDEX('Master List'!$A$3:$AW$1063,MATCH('Print List'!$A566,Statement_No,0),MATCH('Print List'!B$2,'Master List'!$A$2:$AW$2,0))</f>
        <v>COLEMAN FOLEY</v>
      </c>
      <c r="C566" s="135" t="str">
        <f>INDEX('Master List'!$A$3:$AW$1063,MATCH('Print List'!$A566,Statement_No,0),MATCH('Print List'!C$2,'Master List'!$A$2:$AW$2,0))</f>
        <v>Y</v>
      </c>
      <c r="D566" s="135">
        <f>INDEX('Master List'!$A$3:$AW$1063,MATCH('Print List'!$A566,Statement_No,0),MATCH('Print List'!D$2,'Master List'!$A$2:$AW$2,0))</f>
        <v>393.98</v>
      </c>
      <c r="E566" s="135">
        <f>INDEX('Master List'!$A$3:$AW$1063,MATCH('Print List'!$A566,Statement_No,0),MATCH('Print List'!E$2,'Master List'!$A$2:$AW$2,0))</f>
        <v>215.42</v>
      </c>
      <c r="F566" s="135" t="str">
        <f>INDEX('Master List'!$A$3:$AW$1063,MATCH('Print List'!$A566,Statement_No,0),MATCH('Print List'!F$2,'Master List'!$A$2:$AW$2,0))</f>
        <v>Yes</v>
      </c>
      <c r="G566" s="135" t="str">
        <f>INDEX('Master List'!$A$3:$AW$1063,MATCH('Print List'!$A566,Statement_No,0),MATCH('Print List'!G$2,'Master List'!$A$2:$AW$2,0))</f>
        <v>Middle River</v>
      </c>
      <c r="H566" s="135" t="str">
        <f>INDEX('Master List'!$A$3:$AW$1063,MATCH('Print List'!$A566,Statement_No,0),MATCH('Print List'!H$2,'Master List'!$A$2:$AW$2,0))</f>
        <v>San Joaquin</v>
      </c>
      <c r="I566" s="135" t="str">
        <f>INDEX('Master List'!$A$3:$AW$1063,MATCH('Print List'!$A566,Statement_No,0),MATCH('Print List'!I$2,'Master List'!$A$2:$AW$2,0))</f>
        <v>R3</v>
      </c>
      <c r="J566" s="135" t="str">
        <f>INDEX('Master List'!$A$3:$AW$1063,MATCH('Print List'!$A566,Statement_No,0),MATCH('Print List'!J$2,'Master List'!$A$2:$AW$2,0))</f>
        <v>POU/PODs are on Riparian Patents</v>
      </c>
      <c r="K566" s="135" t="str">
        <f>INDEX('Master List'!$A$3:$AW$1063,MATCH('Print List'!$A566,Statement_No,0),MATCH('Print List'!K$2,'Master List'!$A$2:$AW$2,0))</f>
        <v>Yes</v>
      </c>
      <c r="L566" s="135" t="str">
        <f>INDEX('Master List'!$A$3:$AW$1063,MATCH('Print List'!$A566,Statement_No,0),MATCH('Print List'!L$2,'Master List'!$A$2:$AW$2,0))</f>
        <v>N/A</v>
      </c>
      <c r="M566" s="135" t="str">
        <f>INDEX('Master List'!$A$3:$AW$1063,MATCH('Print List'!$A566,Statement_No,0),MATCH('Print List'!M$2,'Master List'!$A$2:$AW$2,0))</f>
        <v>P1</v>
      </c>
      <c r="N566" s="135" t="str">
        <f>INDEX('Master List'!$A$3:$AW$1063,MATCH('Print List'!$A566,Statement_No,0),MATCH('Print List'!N$2,'Master List'!$A$2:$AW$2,0))</f>
        <v>No supporting document for Pre-1914 right was submitted. Need more info.</v>
      </c>
      <c r="O566" s="135">
        <f>INDEX('Master List'!$A$3:$AW$1063,MATCH('Print List'!$A566,Statement_No,0),MATCH('Print List'!O$2,'Master List'!$A$2:$AW$2,0))</f>
        <v>0</v>
      </c>
      <c r="P566" s="135">
        <f>INDEX('Master List'!$A$3:$AW$1063,MATCH('Print List'!$A566,Statement_No,0),MATCH('Print List'!P$2,'Master List'!$A$2:$AW$2,0))</f>
        <v>0</v>
      </c>
      <c r="Q566" s="135">
        <f>INDEX('Master List'!$A$3:$AW$1063,MATCH('Print List'!$A566,Statement_No,0),MATCH('Print List'!Q$2,'Master List'!$A$2:$AW$2,0))</f>
        <v>0</v>
      </c>
      <c r="R566" s="135">
        <f>INDEX('Master List'!$A$3:$AW$1063,MATCH('Print List'!$A566,Statement_No,0),MATCH('Print List'!R$2,'Master List'!$A$2:$AW$2,0))</f>
        <v>0</v>
      </c>
      <c r="S566" s="135">
        <f>INDEX('Master List'!$A$3:$AW$1063,MATCH('Print List'!$A566,Statement_No,0),MATCH('Print List'!S$2,'Master List'!$A$2:$AW$2,0))</f>
        <v>0</v>
      </c>
      <c r="T566" s="135" t="str">
        <f>INDEX('Master List'!$A$3:$AW$1063,MATCH('Print List'!$A566,Statement_No,0),MATCH('Print List'!T$2,'Master List'!$A$2:$AW$2,0))</f>
        <v>R3</v>
      </c>
      <c r="U566" s="135" t="str">
        <f>INDEX('Master List'!$A$3:$AW$1063,MATCH('Print List'!$A566,Statement_No,0),MATCH('Print List'!U$2,'Master List'!$A$2:$AW$2,0))</f>
        <v>P1</v>
      </c>
    </row>
    <row r="567" spans="1:21" s="16" customFormat="1" ht="240" x14ac:dyDescent="0.25">
      <c r="A567" s="135" t="s">
        <v>2421</v>
      </c>
      <c r="B567" s="135" t="str">
        <f>INDEX('Master List'!$A$3:$AW$1063,MATCH('Print List'!$A567,Statement_No,0),MATCH('Print List'!B$2,'Master List'!$A$2:$AW$2,0))</f>
        <v>MERRITT ISLAND RANCH- GREENE &amp; HEMLY, INC</v>
      </c>
      <c r="C567" s="135" t="str">
        <f>INDEX('Master List'!$A$3:$AW$1063,MATCH('Print List'!$A567,Statement_No,0),MATCH('Print List'!C$2,'Master List'!$A$2:$AW$2,0))</f>
        <v>Y</v>
      </c>
      <c r="D567" s="135">
        <f>INDEX('Master List'!$A$3:$AW$1063,MATCH('Print List'!$A567,Statement_No,0),MATCH('Print List'!D$2,'Master List'!$A$2:$AW$2,0))</f>
        <v>517.80000000000007</v>
      </c>
      <c r="E567" s="135">
        <f>INDEX('Master List'!$A$3:$AW$1063,MATCH('Print List'!$A567,Statement_No,0),MATCH('Print List'!E$2,'Master List'!$A$2:$AW$2,0))</f>
        <v>521.45000000000005</v>
      </c>
      <c r="F567" s="135" t="str">
        <f>INDEX('Master List'!$A$3:$AW$1063,MATCH('Print List'!$A567,Statement_No,0),MATCH('Print List'!F$2,'Master List'!$A$2:$AW$2,0))</f>
        <v>Yes</v>
      </c>
      <c r="G567" s="135" t="str">
        <f>INDEX('Master List'!$A$3:$AW$1063,MATCH('Print List'!$A567,Statement_No,0),MATCH('Print List'!G$2,'Master List'!$A$2:$AW$2,0))</f>
        <v>SACRAMENTO RIVER</v>
      </c>
      <c r="H567" s="135" t="str">
        <f>INDEX('Master List'!$A$3:$AW$1063,MATCH('Print List'!$A567,Statement_No,0),MATCH('Print List'!H$2,'Master List'!$A$2:$AW$2,0))</f>
        <v>Yolo</v>
      </c>
      <c r="I567" s="135" t="str">
        <f>INDEX('Master List'!$A$3:$AW$1063,MATCH('Print List'!$A567,Statement_No,0),MATCH('Print List'!I$2,'Master List'!$A$2:$AW$2,0))</f>
        <v>R3</v>
      </c>
      <c r="J567" s="135" t="str">
        <f>INDEX('Master List'!$A$3:$AW$1063,MATCH('Print List'!$A567,Statement_No,0),MATCH('Print List'!J$2,'Master List'!$A$2:$AW$2,0))</f>
        <v xml:space="preserve">POU and POD are in the same watershed. POU is entirely covered by riparian patents. A small portion is not covered by a riparian right but that is assumed to be due to mapping errors </v>
      </c>
      <c r="K567" s="135" t="str">
        <f>INDEX('Master List'!$A$3:$AW$1063,MATCH('Print List'!$A567,Statement_No,0),MATCH('Print List'!K$2,'Master List'!$A$2:$AW$2,0))</f>
        <v>Yes</v>
      </c>
      <c r="L567" s="135" t="str">
        <f>INDEX('Master List'!$A$3:$AW$1063,MATCH('Print List'!$A567,Statement_No,0),MATCH('Print List'!L$2,'Master List'!$A$2:$AW$2,0))</f>
        <v>N/A</v>
      </c>
      <c r="M567" s="135" t="str">
        <f>INDEX('Master List'!$A$3:$AW$1063,MATCH('Print List'!$A567,Statement_No,0),MATCH('Print List'!M$2,'Master List'!$A$2:$AW$2,0))</f>
        <v>P1</v>
      </c>
      <c r="N567" s="135" t="str">
        <f>INDEX('Master List'!$A$3:$AW$1063,MATCH('Print List'!$A567,Statement_No,0),MATCH('Print List'!N$2,'Master List'!$A$2:$AW$2,0))</f>
        <v>No supporting document for Pre-1914 right was submitted. Need more info.</v>
      </c>
      <c r="O567" s="135" t="str">
        <f>INDEX('Master List'!$A$3:$AW$1063,MATCH('Print List'!$A567,Statement_No,0),MATCH('Print List'!O$2,'Master List'!$A$2:$AW$2,0))</f>
        <v>North Delta Water Agency</v>
      </c>
      <c r="P567" s="135" t="str">
        <f>INDEX('Master List'!$A$3:$AW$1063,MATCH('Print List'!$A567,Statement_No,0),MATCH('Print List'!P$2,'Master List'!$A$2:$AW$2,0))</f>
        <v>R4</v>
      </c>
      <c r="Q567" s="135" t="str">
        <f>INDEX('Master List'!$A$3:$AW$1063,MATCH('Print List'!$A567,Statement_No,0),MATCH('Print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67" s="135" t="str">
        <f>INDEX('Master List'!$A$3:$AW$1063,MATCH('Print List'!$A567,Statement_No,0),MATCH('Print List'!R$2,'Master List'!$A$2:$AW$2,0))</f>
        <v>P4</v>
      </c>
      <c r="S567" s="135" t="str">
        <f>INDEX('Master List'!$A$3:$AW$1063,MATCH('Print List'!$A567,Statement_No,0),MATCH('Print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67" s="135" t="str">
        <f>INDEX('Master List'!$A$3:$AW$1063,MATCH('Print List'!$A567,Statement_No,0),MATCH('Print List'!T$2,'Master List'!$A$2:$AW$2,0))</f>
        <v>R4</v>
      </c>
      <c r="U567" s="135" t="str">
        <f>INDEX('Master List'!$A$3:$AW$1063,MATCH('Print List'!$A567,Statement_No,0),MATCH('Print List'!U$2,'Master List'!$A$2:$AW$2,0))</f>
        <v>P4</v>
      </c>
    </row>
    <row r="568" spans="1:21" s="16" customFormat="1" ht="30" x14ac:dyDescent="0.25">
      <c r="A568" s="135" t="s">
        <v>2429</v>
      </c>
      <c r="B568" s="135" t="str">
        <f>INDEX('Master List'!$A$3:$AW$1063,MATCH('Print List'!$A568,Statement_No,0),MATCH('Print List'!B$2,'Master List'!$A$2:$AW$2,0))</f>
        <v>DOUGLASS M. EBERHARDT II</v>
      </c>
      <c r="C568" s="135" t="str">
        <f>INDEX('Master List'!$A$3:$AW$1063,MATCH('Print List'!$A568,Statement_No,0),MATCH('Print List'!C$2,'Master List'!$A$2:$AW$2,0))</f>
        <v>Y</v>
      </c>
      <c r="D568" s="135">
        <f>INDEX('Master List'!$A$3:$AW$1063,MATCH('Print List'!$A568,Statement_No,0),MATCH('Print List'!D$2,'Master List'!$A$2:$AW$2,0))</f>
        <v>410.82000000000005</v>
      </c>
      <c r="E568" s="135">
        <f>INDEX('Master List'!$A$3:$AW$1063,MATCH('Print List'!$A568,Statement_No,0),MATCH('Print List'!E$2,'Master List'!$A$2:$AW$2,0))</f>
        <v>417.11099999999999</v>
      </c>
      <c r="F568" s="135" t="str">
        <f>INDEX('Master List'!$A$3:$AW$1063,MATCH('Print List'!$A568,Statement_No,0),MATCH('Print List'!F$2,'Master List'!$A$2:$AW$2,0))</f>
        <v>Yes</v>
      </c>
      <c r="G568" s="135" t="str">
        <f>INDEX('Master List'!$A$3:$AW$1063,MATCH('Print List'!$A568,Statement_No,0),MATCH('Print List'!G$2,'Master List'!$A$2:$AW$2,0))</f>
        <v>FOURTEEN MILE SLOUGH</v>
      </c>
      <c r="H568" s="135" t="str">
        <f>INDEX('Master List'!$A$3:$AW$1063,MATCH('Print List'!$A568,Statement_No,0),MATCH('Print List'!H$2,'Master List'!$A$2:$AW$2,0))</f>
        <v>San Joaquin</v>
      </c>
      <c r="I568" s="135" t="str">
        <f>INDEX('Master List'!$A$3:$AW$1063,MATCH('Print List'!$A568,Statement_No,0),MATCH('Print List'!I$2,'Master List'!$A$2:$AW$2,0))</f>
        <v>R3</v>
      </c>
      <c r="J568" s="135" t="str">
        <f>INDEX('Master List'!$A$3:$AW$1063,MATCH('Print List'!$A568,Statement_No,0),MATCH('Print List'!J$2,'Master List'!$A$2:$AW$2,0))</f>
        <v>APNs/POU lie on Riparian Patents.</v>
      </c>
      <c r="K568" s="135" t="str">
        <f>INDEX('Master List'!$A$3:$AW$1063,MATCH('Print List'!$A568,Statement_No,0),MATCH('Print List'!K$2,'Master List'!$A$2:$AW$2,0))</f>
        <v>Yes</v>
      </c>
      <c r="L568" s="135" t="str">
        <f>INDEX('Master List'!$A$3:$AW$1063,MATCH('Print List'!$A568,Statement_No,0),MATCH('Print List'!L$2,'Master List'!$A$2:$AW$2,0))</f>
        <v>N/A</v>
      </c>
      <c r="M568" s="135" t="str">
        <f>INDEX('Master List'!$A$3:$AW$1063,MATCH('Print List'!$A568,Statement_No,0),MATCH('Print List'!M$2,'Master List'!$A$2:$AW$2,0))</f>
        <v>P1</v>
      </c>
      <c r="N568" s="135" t="str">
        <f>INDEX('Master List'!$A$3:$AW$1063,MATCH('Print List'!$A568,Statement_No,0),MATCH('Print List'!N$2,'Master List'!$A$2:$AW$2,0))</f>
        <v>Certificate of Purchase/Survey provided. Need more documentation</v>
      </c>
      <c r="O568" s="135">
        <f>INDEX('Master List'!$A$3:$AW$1063,MATCH('Print List'!$A568,Statement_No,0),MATCH('Print List'!O$2,'Master List'!$A$2:$AW$2,0))</f>
        <v>0</v>
      </c>
      <c r="P568" s="135">
        <f>INDEX('Master List'!$A$3:$AW$1063,MATCH('Print List'!$A568,Statement_No,0),MATCH('Print List'!P$2,'Master List'!$A$2:$AW$2,0))</f>
        <v>0</v>
      </c>
      <c r="Q568" s="135">
        <f>INDEX('Master List'!$A$3:$AW$1063,MATCH('Print List'!$A568,Statement_No,0),MATCH('Print List'!Q$2,'Master List'!$A$2:$AW$2,0))</f>
        <v>0</v>
      </c>
      <c r="R568" s="135">
        <f>INDEX('Master List'!$A$3:$AW$1063,MATCH('Print List'!$A568,Statement_No,0),MATCH('Print List'!R$2,'Master List'!$A$2:$AW$2,0))</f>
        <v>0</v>
      </c>
      <c r="S568" s="135">
        <f>INDEX('Master List'!$A$3:$AW$1063,MATCH('Print List'!$A568,Statement_No,0),MATCH('Print List'!S$2,'Master List'!$A$2:$AW$2,0))</f>
        <v>0</v>
      </c>
      <c r="T568" s="135" t="str">
        <f>INDEX('Master List'!$A$3:$AW$1063,MATCH('Print List'!$A568,Statement_No,0),MATCH('Print List'!T$2,'Master List'!$A$2:$AW$2,0))</f>
        <v>R3</v>
      </c>
      <c r="U568" s="135" t="str">
        <f>INDEX('Master List'!$A$3:$AW$1063,MATCH('Print List'!$A568,Statement_No,0),MATCH('Print List'!U$2,'Master List'!$A$2:$AW$2,0))</f>
        <v>P1</v>
      </c>
    </row>
    <row r="569" spans="1:21" s="16" customFormat="1" ht="30" x14ac:dyDescent="0.25">
      <c r="A569" s="135" t="s">
        <v>2430</v>
      </c>
      <c r="B569" s="135" t="str">
        <f>INDEX('Master List'!$A$3:$AW$1063,MATCH('Print List'!$A569,Statement_No,0),MATCH('Print List'!B$2,'Master List'!$A$2:$AW$2,0))</f>
        <v>DOUGLASS M. EBERHARDT II</v>
      </c>
      <c r="C569" s="135" t="str">
        <f>INDEX('Master List'!$A$3:$AW$1063,MATCH('Print List'!$A569,Statement_No,0),MATCH('Print List'!C$2,'Master List'!$A$2:$AW$2,0))</f>
        <v>Y</v>
      </c>
      <c r="D569" s="135">
        <f>INDEX('Master List'!$A$3:$AW$1063,MATCH('Print List'!$A569,Statement_No,0),MATCH('Print List'!D$2,'Master List'!$A$2:$AW$2,0))</f>
        <v>410.82000000000005</v>
      </c>
      <c r="E569" s="135">
        <f>INDEX('Master List'!$A$3:$AW$1063,MATCH('Print List'!$A569,Statement_No,0),MATCH('Print List'!E$2,'Master List'!$A$2:$AW$2,0))</f>
        <v>169.74199999999999</v>
      </c>
      <c r="F569" s="135" t="str">
        <f>INDEX('Master List'!$A$3:$AW$1063,MATCH('Print List'!$A569,Statement_No,0),MATCH('Print List'!F$2,'Master List'!$A$2:$AW$2,0))</f>
        <v>Yes</v>
      </c>
      <c r="G569" s="135" t="str">
        <f>INDEX('Master List'!$A$3:$AW$1063,MATCH('Print List'!$A569,Statement_No,0),MATCH('Print List'!G$2,'Master List'!$A$2:$AW$2,0))</f>
        <v>FOURTEEN MILE SLOUGH</v>
      </c>
      <c r="H569" s="135" t="str">
        <f>INDEX('Master List'!$A$3:$AW$1063,MATCH('Print List'!$A569,Statement_No,0),MATCH('Print List'!H$2,'Master List'!$A$2:$AW$2,0))</f>
        <v>San Joaquin</v>
      </c>
      <c r="I569" s="135" t="str">
        <f>INDEX('Master List'!$A$3:$AW$1063,MATCH('Print List'!$A569,Statement_No,0),MATCH('Print List'!I$2,'Master List'!$A$2:$AW$2,0))</f>
        <v>R3</v>
      </c>
      <c r="J569" s="135" t="str">
        <f>INDEX('Master List'!$A$3:$AW$1063,MATCH('Print List'!$A569,Statement_No,0),MATCH('Print List'!J$2,'Master List'!$A$2:$AW$2,0))</f>
        <v>APNs/POU lie on Riparian Patents.</v>
      </c>
      <c r="K569" s="135" t="str">
        <f>INDEX('Master List'!$A$3:$AW$1063,MATCH('Print List'!$A569,Statement_No,0),MATCH('Print List'!K$2,'Master List'!$A$2:$AW$2,0))</f>
        <v>Yes</v>
      </c>
      <c r="L569" s="135" t="str">
        <f>INDEX('Master List'!$A$3:$AW$1063,MATCH('Print List'!$A569,Statement_No,0),MATCH('Print List'!L$2,'Master List'!$A$2:$AW$2,0))</f>
        <v>N/A</v>
      </c>
      <c r="M569" s="135" t="str">
        <f>INDEX('Master List'!$A$3:$AW$1063,MATCH('Print List'!$A569,Statement_No,0),MATCH('Print List'!M$2,'Master List'!$A$2:$AW$2,0))</f>
        <v>P1</v>
      </c>
      <c r="N569" s="135" t="str">
        <f>INDEX('Master List'!$A$3:$AW$1063,MATCH('Print List'!$A569,Statement_No,0),MATCH('Print List'!N$2,'Master List'!$A$2:$AW$2,0))</f>
        <v>Certificate of Purchase/Survey provided. Need more documentation</v>
      </c>
      <c r="O569" s="135">
        <f>INDEX('Master List'!$A$3:$AW$1063,MATCH('Print List'!$A569,Statement_No,0),MATCH('Print List'!O$2,'Master List'!$A$2:$AW$2,0))</f>
        <v>0</v>
      </c>
      <c r="P569" s="135">
        <f>INDEX('Master List'!$A$3:$AW$1063,MATCH('Print List'!$A569,Statement_No,0),MATCH('Print List'!P$2,'Master List'!$A$2:$AW$2,0))</f>
        <v>0</v>
      </c>
      <c r="Q569" s="135">
        <f>INDEX('Master List'!$A$3:$AW$1063,MATCH('Print List'!$A569,Statement_No,0),MATCH('Print List'!Q$2,'Master List'!$A$2:$AW$2,0))</f>
        <v>0</v>
      </c>
      <c r="R569" s="135">
        <f>INDEX('Master List'!$A$3:$AW$1063,MATCH('Print List'!$A569,Statement_No,0),MATCH('Print List'!R$2,'Master List'!$A$2:$AW$2,0))</f>
        <v>0</v>
      </c>
      <c r="S569" s="135">
        <f>INDEX('Master List'!$A$3:$AW$1063,MATCH('Print List'!$A569,Statement_No,0),MATCH('Print List'!S$2,'Master List'!$A$2:$AW$2,0))</f>
        <v>0</v>
      </c>
      <c r="T569" s="135" t="str">
        <f>INDEX('Master List'!$A$3:$AW$1063,MATCH('Print List'!$A569,Statement_No,0),MATCH('Print List'!T$2,'Master List'!$A$2:$AW$2,0))</f>
        <v>R3</v>
      </c>
      <c r="U569" s="135" t="str">
        <f>INDEX('Master List'!$A$3:$AW$1063,MATCH('Print List'!$A569,Statement_No,0),MATCH('Print List'!U$2,'Master List'!$A$2:$AW$2,0))</f>
        <v>P1</v>
      </c>
    </row>
    <row r="570" spans="1:21" s="16" customFormat="1" ht="45" x14ac:dyDescent="0.25">
      <c r="A570" s="136" t="s">
        <v>2431</v>
      </c>
      <c r="B570" s="135" t="str">
        <f>INDEX('Master List'!$A$3:$AW$1063,MATCH('Print List'!$A570,Statement_No,0),MATCH('Print List'!B$2,'Master List'!$A$2:$AW$2,0))</f>
        <v>GLENGARRY PROPERTY SERVICES</v>
      </c>
      <c r="C570" s="135" t="str">
        <f>INDEX('Master List'!$A$3:$AW$1063,MATCH('Print List'!$A570,Statement_No,0),MATCH('Print List'!C$2,'Master List'!$A$2:$AW$2,0))</f>
        <v>Y</v>
      </c>
      <c r="D570" s="135">
        <f>INDEX('Master List'!$A$3:$AW$1063,MATCH('Print List'!$A570,Statement_No,0),MATCH('Print List'!D$2,'Master List'!$A$2:$AW$2,0))</f>
        <v>1966.6666666666667</v>
      </c>
      <c r="E570" s="135">
        <f>INDEX('Master List'!$A$3:$AW$1063,MATCH('Print List'!$A570,Statement_No,0),MATCH('Print List'!E$2,'Master List'!$A$2:$AW$2,0))</f>
        <v>7680</v>
      </c>
      <c r="F570" s="135" t="str">
        <f>INDEX('Master List'!$A$3:$AW$1063,MATCH('Print List'!$A570,Statement_No,0),MATCH('Print List'!F$2,'Master List'!$A$2:$AW$2,0))</f>
        <v>Yes</v>
      </c>
      <c r="G570" s="135" t="str">
        <f>INDEX('Master List'!$A$3:$AW$1063,MATCH('Print List'!$A570,Statement_No,0),MATCH('Print List'!G$2,'Master List'!$A$2:$AW$2,0))</f>
        <v>SANDMOUND SLOUGH</v>
      </c>
      <c r="H570" s="135" t="str">
        <f>INDEX('Master List'!$A$3:$AW$1063,MATCH('Print List'!$A570,Statement_No,0),MATCH('Print List'!H$2,'Master List'!$A$2:$AW$2,0))</f>
        <v>Contra Costa</v>
      </c>
      <c r="I570" s="135" t="str">
        <f>INDEX('Master List'!$A$3:$AW$1063,MATCH('Print List'!$A570,Statement_No,0),MATCH('Print List'!I$2,'Master List'!$A$2:$AW$2,0))</f>
        <v>R3</v>
      </c>
      <c r="J570" s="135" t="str">
        <f>INDEX('Master List'!$A$3:$AW$1063,MATCH('Print List'!$A570,Statement_No,0),MATCH('Print List'!J$2,'Master List'!$A$2:$AW$2,0))</f>
        <v xml:space="preserve">unconfirmed POU, but POD covered under single patent. Could not determine if water was used for storage. </v>
      </c>
      <c r="K570" s="135" t="str">
        <f>INDEX('Master List'!$A$3:$AW$1063,MATCH('Print List'!$A570,Statement_No,0),MATCH('Print List'!K$2,'Master List'!$A$2:$AW$2,0))</f>
        <v>Yes</v>
      </c>
      <c r="L570" s="135" t="str">
        <f>INDEX('Master List'!$A$3:$AW$1063,MATCH('Print List'!$A570,Statement_No,0),MATCH('Print List'!L$2,'Master List'!$A$2:$AW$2,0))</f>
        <v>N/A</v>
      </c>
      <c r="M570" s="135" t="str">
        <f>INDEX('Master List'!$A$3:$AW$1063,MATCH('Print List'!$A570,Statement_No,0),MATCH('Print List'!M$2,'Master List'!$A$2:$AW$2,0))</f>
        <v>P1</v>
      </c>
      <c r="N570" s="135" t="str">
        <f>INDEX('Master List'!$A$3:$AW$1063,MATCH('Print List'!$A570,Statement_No,0),MATCH('Print List'!N$2,'Master List'!$A$2:$AW$2,0))</f>
        <v>Documentation is needed.</v>
      </c>
      <c r="O570" s="135">
        <f>INDEX('Master List'!$A$3:$AW$1063,MATCH('Print List'!$A570,Statement_No,0),MATCH('Print List'!O$2,'Master List'!$A$2:$AW$2,0))</f>
        <v>0</v>
      </c>
      <c r="P570" s="135">
        <f>INDEX('Master List'!$A$3:$AW$1063,MATCH('Print List'!$A570,Statement_No,0),MATCH('Print List'!P$2,'Master List'!$A$2:$AW$2,0))</f>
        <v>0</v>
      </c>
      <c r="Q570" s="135">
        <f>INDEX('Master List'!$A$3:$AW$1063,MATCH('Print List'!$A570,Statement_No,0),MATCH('Print List'!Q$2,'Master List'!$A$2:$AW$2,0))</f>
        <v>0</v>
      </c>
      <c r="R570" s="135">
        <f>INDEX('Master List'!$A$3:$AW$1063,MATCH('Print List'!$A570,Statement_No,0),MATCH('Print List'!R$2,'Master List'!$A$2:$AW$2,0))</f>
        <v>0</v>
      </c>
      <c r="S570" s="135">
        <f>INDEX('Master List'!$A$3:$AW$1063,MATCH('Print List'!$A570,Statement_No,0),MATCH('Print List'!S$2,'Master List'!$A$2:$AW$2,0))</f>
        <v>0</v>
      </c>
      <c r="T570" s="135" t="str">
        <f>INDEX('Master List'!$A$3:$AW$1063,MATCH('Print List'!$A570,Statement_No,0),MATCH('Print List'!T$2,'Master List'!$A$2:$AW$2,0))</f>
        <v>R3</v>
      </c>
      <c r="U570" s="135" t="str">
        <f>INDEX('Master List'!$A$3:$AW$1063,MATCH('Print List'!$A570,Statement_No,0),MATCH('Print List'!U$2,'Master List'!$A$2:$AW$2,0))</f>
        <v>P1</v>
      </c>
    </row>
    <row r="571" spans="1:21" s="16" customFormat="1" ht="240" x14ac:dyDescent="0.25">
      <c r="A571" s="135" t="s">
        <v>2438</v>
      </c>
      <c r="B571" s="135" t="str">
        <f>INDEX('Master List'!$A$3:$AW$1063,MATCH('Print List'!$A571,Statement_No,0),MATCH('Print List'!B$2,'Master List'!$A$2:$AW$2,0))</f>
        <v>FIDDYMENT FAMILY PARTNERS C/O DUANE FIDDYMENT</v>
      </c>
      <c r="C571" s="135" t="str">
        <f>INDEX('Master List'!$A$3:$AW$1063,MATCH('Print List'!$A571,Statement_No,0),MATCH('Print List'!C$2,'Master List'!$A$2:$AW$2,0))</f>
        <v>Y</v>
      </c>
      <c r="D571" s="135">
        <f>INDEX('Master List'!$A$3:$AW$1063,MATCH('Print List'!$A571,Statement_No,0),MATCH('Print List'!D$2,'Master List'!$A$2:$AW$2,0))</f>
        <v>394.33</v>
      </c>
      <c r="E571" s="135">
        <f>INDEX('Master List'!$A$3:$AW$1063,MATCH('Print List'!$A571,Statement_No,0),MATCH('Print List'!E$2,'Master List'!$A$2:$AW$2,0))</f>
        <v>341.21</v>
      </c>
      <c r="F571" s="135" t="str">
        <f>INDEX('Master List'!$A$3:$AW$1063,MATCH('Print List'!$A571,Statement_No,0),MATCH('Print List'!F$2,'Master List'!$A$2:$AW$2,0))</f>
        <v>Yes</v>
      </c>
      <c r="G571" s="135" t="str">
        <f>INDEX('Master List'!$A$3:$AW$1063,MATCH('Print List'!$A571,Statement_No,0),MATCH('Print List'!G$2,'Master List'!$A$2:$AW$2,0))</f>
        <v>BEAVER SLOUGH</v>
      </c>
      <c r="H571" s="135" t="str">
        <f>INDEX('Master List'!$A$3:$AW$1063,MATCH('Print List'!$A571,Statement_No,0),MATCH('Print List'!H$2,'Master List'!$A$2:$AW$2,0))</f>
        <v>San Joaquin</v>
      </c>
      <c r="I571" s="135" t="str">
        <f>INDEX('Master List'!$A$3:$AW$1063,MATCH('Print List'!$A571,Statement_No,0),MATCH('Print List'!I$2,'Master List'!$A$2:$AW$2,0))</f>
        <v>R2</v>
      </c>
      <c r="J571" s="135" t="str">
        <f>INDEX('Master List'!$A$3:$AW$1063,MATCH('Print List'!$A571,Statement_No,0),MATCH('Print List'!J$2,'Master List'!$A$2:$AW$2,0))</f>
        <v>Need to determine if Beaver Slough can be considered a natural source. Patents do not touch any other watercourse.</v>
      </c>
      <c r="K571" s="135" t="str">
        <f>INDEX('Master List'!$A$3:$AW$1063,MATCH('Print List'!$A571,Statement_No,0),MATCH('Print List'!K$2,'Master List'!$A$2:$AW$2,0))</f>
        <v>Yes</v>
      </c>
      <c r="L571" s="135" t="str">
        <f>INDEX('Master List'!$A$3:$AW$1063,MATCH('Print List'!$A571,Statement_No,0),MATCH('Print List'!L$2,'Master List'!$A$2:$AW$2,0))</f>
        <v>N/A</v>
      </c>
      <c r="M571" s="135" t="str">
        <f>INDEX('Master List'!$A$3:$AW$1063,MATCH('Print List'!$A571,Statement_No,0),MATCH('Print List'!M$2,'Master List'!$A$2:$AW$2,0))</f>
        <v>P1</v>
      </c>
      <c r="N571" s="135" t="str">
        <f>INDEX('Master List'!$A$3:$AW$1063,MATCH('Print List'!$A571,Statement_No,0),MATCH('Print List'!N$2,'Master List'!$A$2:$AW$2,0))</f>
        <v>No documentation provided</v>
      </c>
      <c r="O571" s="135" t="str">
        <f>INDEX('Master List'!$A$3:$AW$1063,MATCH('Print List'!$A571,Statement_No,0),MATCH('Print List'!O$2,'Master List'!$A$2:$AW$2,0))</f>
        <v>North Delta Water Agency</v>
      </c>
      <c r="P571" s="135" t="str">
        <f>INDEX('Master List'!$A$3:$AW$1063,MATCH('Print List'!$A571,Statement_No,0),MATCH('Print List'!P$2,'Master List'!$A$2:$AW$2,0))</f>
        <v>R4</v>
      </c>
      <c r="Q571" s="135" t="str">
        <f>INDEX('Master List'!$A$3:$AW$1063,MATCH('Print List'!$A571,Statement_No,0),MATCH('Print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71" s="135" t="str">
        <f>INDEX('Master List'!$A$3:$AW$1063,MATCH('Print List'!$A571,Statement_No,0),MATCH('Print List'!R$2,'Master List'!$A$2:$AW$2,0))</f>
        <v>P4</v>
      </c>
      <c r="S571" s="135" t="str">
        <f>INDEX('Master List'!$A$3:$AW$1063,MATCH('Print List'!$A571,Statement_No,0),MATCH('Print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71" s="135" t="str">
        <f>INDEX('Master List'!$A$3:$AW$1063,MATCH('Print List'!$A571,Statement_No,0),MATCH('Print List'!T$2,'Master List'!$A$2:$AW$2,0))</f>
        <v>R4</v>
      </c>
      <c r="U571" s="135" t="str">
        <f>INDEX('Master List'!$A$3:$AW$1063,MATCH('Print List'!$A571,Statement_No,0),MATCH('Print List'!U$2,'Master List'!$A$2:$AW$2,0))</f>
        <v>P4</v>
      </c>
    </row>
    <row r="572" spans="1:21" s="16" customFormat="1" ht="30" x14ac:dyDescent="0.25">
      <c r="A572" s="135" t="s">
        <v>2444</v>
      </c>
      <c r="B572" s="135" t="str">
        <f>INDEX('Master List'!$A$3:$AW$1063,MATCH('Print List'!$A572,Statement_No,0),MATCH('Print List'!B$2,'Master List'!$A$2:$AW$2,0))</f>
        <v>BERNIECE L. SILVA TRUST</v>
      </c>
      <c r="C572" s="135" t="str">
        <f>INDEX('Master List'!$A$3:$AW$1063,MATCH('Print List'!$A572,Statement_No,0),MATCH('Print List'!C$2,'Master List'!$A$2:$AW$2,0))</f>
        <v>Y</v>
      </c>
      <c r="D572" s="135">
        <f>INDEX('Master List'!$A$3:$AW$1063,MATCH('Print List'!$A572,Statement_No,0),MATCH('Print List'!D$2,'Master List'!$A$2:$AW$2,0))</f>
        <v>406.93666666666667</v>
      </c>
      <c r="E572" s="135">
        <f>INDEX('Master List'!$A$3:$AW$1063,MATCH('Print List'!$A572,Statement_No,0),MATCH('Print List'!E$2,'Master List'!$A$2:$AW$2,0))</f>
        <v>592.88</v>
      </c>
      <c r="F572" s="135" t="str">
        <f>INDEX('Master List'!$A$3:$AW$1063,MATCH('Print List'!$A572,Statement_No,0),MATCH('Print List'!F$2,'Master List'!$A$2:$AW$2,0))</f>
        <v>Yes</v>
      </c>
      <c r="G572" s="135" t="str">
        <f>INDEX('Master List'!$A$3:$AW$1063,MATCH('Print List'!$A572,Statement_No,0),MATCH('Print List'!G$2,'Master List'!$A$2:$AW$2,0))</f>
        <v>Old River</v>
      </c>
      <c r="H572" s="135" t="str">
        <f>INDEX('Master List'!$A$3:$AW$1063,MATCH('Print List'!$A572,Statement_No,0),MATCH('Print List'!H$2,'Master List'!$A$2:$AW$2,0))</f>
        <v>San Joaquin</v>
      </c>
      <c r="I572" s="135" t="str">
        <f>INDEX('Master List'!$A$3:$AW$1063,MATCH('Print List'!$A572,Statement_No,0),MATCH('Print List'!I$2,'Master List'!$A$2:$AW$2,0))</f>
        <v>R3</v>
      </c>
      <c r="J572" s="135" t="str">
        <f>INDEX('Master List'!$A$3:$AW$1063,MATCH('Print List'!$A572,Statement_No,0),MATCH('Print List'!J$2,'Master List'!$A$2:$AW$2,0))</f>
        <v>APN is on a Riparian Patent. Refer to initial comments.</v>
      </c>
      <c r="K572" s="135" t="str">
        <f>INDEX('Master List'!$A$3:$AW$1063,MATCH('Print List'!$A572,Statement_No,0),MATCH('Print List'!K$2,'Master List'!$A$2:$AW$2,0))</f>
        <v>Yes</v>
      </c>
      <c r="L572" s="135" t="str">
        <f>INDEX('Master List'!$A$3:$AW$1063,MATCH('Print List'!$A572,Statement_No,0),MATCH('Print List'!L$2,'Master List'!$A$2:$AW$2,0))</f>
        <v>N/A</v>
      </c>
      <c r="M572" s="135" t="str">
        <f>INDEX('Master List'!$A$3:$AW$1063,MATCH('Print List'!$A572,Statement_No,0),MATCH('Print List'!M$2,'Master List'!$A$2:$AW$2,0))</f>
        <v>P1</v>
      </c>
      <c r="N572" s="135" t="str">
        <f>INDEX('Master List'!$A$3:$AW$1063,MATCH('Print List'!$A572,Statement_No,0),MATCH('Print List'!N$2,'Master List'!$A$2:$AW$2,0))</f>
        <v>More information is needed.</v>
      </c>
      <c r="O572" s="135">
        <f>INDEX('Master List'!$A$3:$AW$1063,MATCH('Print List'!$A572,Statement_No,0),MATCH('Print List'!O$2,'Master List'!$A$2:$AW$2,0))</f>
        <v>0</v>
      </c>
      <c r="P572" s="135">
        <f>INDEX('Master List'!$A$3:$AW$1063,MATCH('Print List'!$A572,Statement_No,0),MATCH('Print List'!P$2,'Master List'!$A$2:$AW$2,0))</f>
        <v>0</v>
      </c>
      <c r="Q572" s="135">
        <f>INDEX('Master List'!$A$3:$AW$1063,MATCH('Print List'!$A572,Statement_No,0),MATCH('Print List'!Q$2,'Master List'!$A$2:$AW$2,0))</f>
        <v>0</v>
      </c>
      <c r="R572" s="135">
        <f>INDEX('Master List'!$A$3:$AW$1063,MATCH('Print List'!$A572,Statement_No,0),MATCH('Print List'!R$2,'Master List'!$A$2:$AW$2,0))</f>
        <v>0</v>
      </c>
      <c r="S572" s="135">
        <f>INDEX('Master List'!$A$3:$AW$1063,MATCH('Print List'!$A572,Statement_No,0),MATCH('Print List'!S$2,'Master List'!$A$2:$AW$2,0))</f>
        <v>0</v>
      </c>
      <c r="T572" s="135" t="str">
        <f>INDEX('Master List'!$A$3:$AW$1063,MATCH('Print List'!$A572,Statement_No,0),MATCH('Print List'!T$2,'Master List'!$A$2:$AW$2,0))</f>
        <v>R3</v>
      </c>
      <c r="U572" s="135" t="str">
        <f>INDEX('Master List'!$A$3:$AW$1063,MATCH('Print List'!$A572,Statement_No,0),MATCH('Print List'!U$2,'Master List'!$A$2:$AW$2,0))</f>
        <v>P1</v>
      </c>
    </row>
    <row r="573" spans="1:21" s="16" customFormat="1" ht="60" x14ac:dyDescent="0.25">
      <c r="A573" s="135" t="s">
        <v>2446</v>
      </c>
      <c r="B573" s="135" t="str">
        <f>INDEX('Master List'!$A$3:$AW$1063,MATCH('Print List'!$A573,Statement_No,0),MATCH('Print List'!B$2,'Master List'!$A$2:$AW$2,0))</f>
        <v>TIM T GRUNSKY</v>
      </c>
      <c r="C573" s="135" t="str">
        <f>INDEX('Master List'!$A$3:$AW$1063,MATCH('Print List'!$A573,Statement_No,0),MATCH('Print List'!C$2,'Master List'!$A$2:$AW$2,0))</f>
        <v>Y</v>
      </c>
      <c r="D573" s="135">
        <f>INDEX('Master List'!$A$3:$AW$1063,MATCH('Print List'!$A573,Statement_No,0),MATCH('Print List'!D$2,'Master List'!$A$2:$AW$2,0))</f>
        <v>304.69</v>
      </c>
      <c r="E573" s="135">
        <f>INDEX('Master List'!$A$3:$AW$1063,MATCH('Print List'!$A573,Statement_No,0),MATCH('Print List'!E$2,'Master List'!$A$2:$AW$2,0))</f>
        <v>0</v>
      </c>
      <c r="F573" s="135" t="str">
        <f>INDEX('Master List'!$A$3:$AW$1063,MATCH('Print List'!$A573,Statement_No,0),MATCH('Print List'!F$2,'Master List'!$A$2:$AW$2,0))</f>
        <v>Yes</v>
      </c>
      <c r="G573" s="135" t="str">
        <f>INDEX('Master List'!$A$3:$AW$1063,MATCH('Print List'!$A573,Statement_No,0),MATCH('Print List'!G$2,'Master List'!$A$2:$AW$2,0))</f>
        <v>WHISKEY SLOUGH</v>
      </c>
      <c r="H573" s="135" t="str">
        <f>INDEX('Master List'!$A$3:$AW$1063,MATCH('Print List'!$A573,Statement_No,0),MATCH('Print List'!H$2,'Master List'!$A$2:$AW$2,0))</f>
        <v>San Joaquin</v>
      </c>
      <c r="I573" s="135" t="str">
        <f>INDEX('Master List'!$A$3:$AW$1063,MATCH('Print List'!$A573,Statement_No,0),MATCH('Print List'!I$2,'Master List'!$A$2:$AW$2,0))</f>
        <v>R3</v>
      </c>
      <c r="J573" s="135" t="str">
        <f>INDEX('Master List'!$A$3:$AW$1063,MATCH('Print List'!$A573,Statement_No,0),MATCH('Print List'!J$2,'Master List'!$A$2:$AW$2,0))</f>
        <v xml:space="preserve">POD and POU are on the same watercourse and there are no separations from the watercourse within the POU. POU is also located on a patent riparian to the watercourse </v>
      </c>
      <c r="K573" s="135" t="str">
        <f>INDEX('Master List'!$A$3:$AW$1063,MATCH('Print List'!$A573,Statement_No,0),MATCH('Print List'!K$2,'Master List'!$A$2:$AW$2,0))</f>
        <v>Yes</v>
      </c>
      <c r="L573" s="135" t="str">
        <f>INDEX('Master List'!$A$3:$AW$1063,MATCH('Print List'!$A573,Statement_No,0),MATCH('Print List'!L$2,'Master List'!$A$2:$AW$2,0))</f>
        <v>N/A</v>
      </c>
      <c r="M573" s="135" t="str">
        <f>INDEX('Master List'!$A$3:$AW$1063,MATCH('Print List'!$A573,Statement_No,0),MATCH('Print List'!M$2,'Master List'!$A$2:$AW$2,0))</f>
        <v>P3</v>
      </c>
      <c r="N573" s="135" t="str">
        <f>INDEX('Master List'!$A$3:$AW$1063,MATCH('Print List'!$A573,Statement_No,0),MATCH('Print List'!N$2,'Master List'!$A$2:$AW$2,0))</f>
        <v>Claimant failed to submit Pre-1914 supporting documents; however, riparian right is sufficient to constitute water use</v>
      </c>
      <c r="O573" s="135">
        <f>INDEX('Master List'!$A$3:$AW$1063,MATCH('Print List'!$A573,Statement_No,0),MATCH('Print List'!O$2,'Master List'!$A$2:$AW$2,0))</f>
        <v>0</v>
      </c>
      <c r="P573" s="135">
        <f>INDEX('Master List'!$A$3:$AW$1063,MATCH('Print List'!$A573,Statement_No,0),MATCH('Print List'!P$2,'Master List'!$A$2:$AW$2,0))</f>
        <v>0</v>
      </c>
      <c r="Q573" s="135">
        <f>INDEX('Master List'!$A$3:$AW$1063,MATCH('Print List'!$A573,Statement_No,0),MATCH('Print List'!Q$2,'Master List'!$A$2:$AW$2,0))</f>
        <v>0</v>
      </c>
      <c r="R573" s="135">
        <f>INDEX('Master List'!$A$3:$AW$1063,MATCH('Print List'!$A573,Statement_No,0),MATCH('Print List'!R$2,'Master List'!$A$2:$AW$2,0))</f>
        <v>0</v>
      </c>
      <c r="S573" s="135">
        <f>INDEX('Master List'!$A$3:$AW$1063,MATCH('Print List'!$A573,Statement_No,0),MATCH('Print List'!S$2,'Master List'!$A$2:$AW$2,0))</f>
        <v>0</v>
      </c>
      <c r="T573" s="135" t="str">
        <f>INDEX('Master List'!$A$3:$AW$1063,MATCH('Print List'!$A573,Statement_No,0),MATCH('Print List'!T$2,'Master List'!$A$2:$AW$2,0))</f>
        <v>R3</v>
      </c>
      <c r="U573" s="135" t="str">
        <f>INDEX('Master List'!$A$3:$AW$1063,MATCH('Print List'!$A573,Statement_No,0),MATCH('Print List'!U$2,'Master List'!$A$2:$AW$2,0))</f>
        <v>P3</v>
      </c>
    </row>
    <row r="574" spans="1:21" s="16" customFormat="1" ht="30" x14ac:dyDescent="0.25">
      <c r="A574" s="135" t="s">
        <v>2447</v>
      </c>
      <c r="B574" s="135" t="str">
        <f>INDEX('Master List'!$A$3:$AW$1063,MATCH('Print List'!$A574,Statement_No,0),MATCH('Print List'!B$2,'Master List'!$A$2:$AW$2,0))</f>
        <v>BERNIECE L. SILVA TRUST</v>
      </c>
      <c r="C574" s="135" t="str">
        <f>INDEX('Master List'!$A$3:$AW$1063,MATCH('Print List'!$A574,Statement_No,0),MATCH('Print List'!C$2,'Master List'!$A$2:$AW$2,0))</f>
        <v>Y</v>
      </c>
      <c r="D574" s="135">
        <f>INDEX('Master List'!$A$3:$AW$1063,MATCH('Print List'!$A574,Statement_No,0),MATCH('Print List'!D$2,'Master List'!$A$2:$AW$2,0))</f>
        <v>386.97666666666663</v>
      </c>
      <c r="E574" s="135">
        <f>INDEX('Master List'!$A$3:$AW$1063,MATCH('Print List'!$A574,Statement_No,0),MATCH('Print List'!E$2,'Master List'!$A$2:$AW$2,0))</f>
        <v>663.16</v>
      </c>
      <c r="F574" s="135" t="str">
        <f>INDEX('Master List'!$A$3:$AW$1063,MATCH('Print List'!$A574,Statement_No,0),MATCH('Print List'!F$2,'Master List'!$A$2:$AW$2,0))</f>
        <v>Yes</v>
      </c>
      <c r="G574" s="135" t="str">
        <f>INDEX('Master List'!$A$3:$AW$1063,MATCH('Print List'!$A574,Statement_No,0),MATCH('Print List'!G$2,'Master List'!$A$2:$AW$2,0))</f>
        <v>OLD RIVER</v>
      </c>
      <c r="H574" s="135" t="str">
        <f>INDEX('Master List'!$A$3:$AW$1063,MATCH('Print List'!$A574,Statement_No,0),MATCH('Print List'!H$2,'Master List'!$A$2:$AW$2,0))</f>
        <v>San Joaquin</v>
      </c>
      <c r="I574" s="135" t="str">
        <f>INDEX('Master List'!$A$3:$AW$1063,MATCH('Print List'!$A574,Statement_No,0),MATCH('Print List'!I$2,'Master List'!$A$2:$AW$2,0))</f>
        <v>R3</v>
      </c>
      <c r="J574" s="135" t="str">
        <f>INDEX('Master List'!$A$3:$AW$1063,MATCH('Print List'!$A574,Statement_No,0),MATCH('Print List'!J$2,'Master List'!$A$2:$AW$2,0))</f>
        <v>APN is on a Riparian Patent. Refer to initial comments.</v>
      </c>
      <c r="K574" s="135" t="str">
        <f>INDEX('Master List'!$A$3:$AW$1063,MATCH('Print List'!$A574,Statement_No,0),MATCH('Print List'!K$2,'Master List'!$A$2:$AW$2,0))</f>
        <v>Yes</v>
      </c>
      <c r="L574" s="135" t="str">
        <f>INDEX('Master List'!$A$3:$AW$1063,MATCH('Print List'!$A574,Statement_No,0),MATCH('Print List'!L$2,'Master List'!$A$2:$AW$2,0))</f>
        <v>N/A</v>
      </c>
      <c r="M574" s="135" t="str">
        <f>INDEX('Master List'!$A$3:$AW$1063,MATCH('Print List'!$A574,Statement_No,0),MATCH('Print List'!M$2,'Master List'!$A$2:$AW$2,0))</f>
        <v>P1</v>
      </c>
      <c r="N574" s="135" t="str">
        <f>INDEX('Master List'!$A$3:$AW$1063,MATCH('Print List'!$A574,Statement_No,0),MATCH('Print List'!N$2,'Master List'!$A$2:$AW$2,0))</f>
        <v>More information is needed.</v>
      </c>
      <c r="O574" s="135">
        <f>INDEX('Master List'!$A$3:$AW$1063,MATCH('Print List'!$A574,Statement_No,0),MATCH('Print List'!O$2,'Master List'!$A$2:$AW$2,0))</f>
        <v>0</v>
      </c>
      <c r="P574" s="135">
        <f>INDEX('Master List'!$A$3:$AW$1063,MATCH('Print List'!$A574,Statement_No,0),MATCH('Print List'!P$2,'Master List'!$A$2:$AW$2,0))</f>
        <v>0</v>
      </c>
      <c r="Q574" s="135">
        <f>INDEX('Master List'!$A$3:$AW$1063,MATCH('Print List'!$A574,Statement_No,0),MATCH('Print List'!Q$2,'Master List'!$A$2:$AW$2,0))</f>
        <v>0</v>
      </c>
      <c r="R574" s="135">
        <f>INDEX('Master List'!$A$3:$AW$1063,MATCH('Print List'!$A574,Statement_No,0),MATCH('Print List'!R$2,'Master List'!$A$2:$AW$2,0))</f>
        <v>0</v>
      </c>
      <c r="S574" s="135">
        <f>INDEX('Master List'!$A$3:$AW$1063,MATCH('Print List'!$A574,Statement_No,0),MATCH('Print List'!S$2,'Master List'!$A$2:$AW$2,0))</f>
        <v>0</v>
      </c>
      <c r="T574" s="135" t="str">
        <f>INDEX('Master List'!$A$3:$AW$1063,MATCH('Print List'!$A574,Statement_No,0),MATCH('Print List'!T$2,'Master List'!$A$2:$AW$2,0))</f>
        <v>R3</v>
      </c>
      <c r="U574" s="135" t="str">
        <f>INDEX('Master List'!$A$3:$AW$1063,MATCH('Print List'!$A574,Statement_No,0),MATCH('Print List'!U$2,'Master List'!$A$2:$AW$2,0))</f>
        <v>P1</v>
      </c>
    </row>
    <row r="575" spans="1:21" s="16" customFormat="1" ht="45" x14ac:dyDescent="0.25">
      <c r="A575" s="135" t="s">
        <v>2448</v>
      </c>
      <c r="B575" s="135" t="str">
        <f>INDEX('Master List'!$A$3:$AW$1063,MATCH('Print List'!$A575,Statement_No,0),MATCH('Print List'!B$2,'Master List'!$A$2:$AW$2,0))</f>
        <v>DANIEL F ROZA JR</v>
      </c>
      <c r="C575" s="135" t="str">
        <f>INDEX('Master List'!$A$3:$AW$1063,MATCH('Print List'!$A575,Statement_No,0),MATCH('Print List'!C$2,'Master List'!$A$2:$AW$2,0))</f>
        <v>Y</v>
      </c>
      <c r="D575" s="135">
        <f>INDEX('Master List'!$A$3:$AW$1063,MATCH('Print List'!$A575,Statement_No,0),MATCH('Print List'!D$2,'Master List'!$A$2:$AW$2,0))</f>
        <v>525.23666666666668</v>
      </c>
      <c r="E575" s="135">
        <f>INDEX('Master List'!$A$3:$AW$1063,MATCH('Print List'!$A575,Statement_No,0),MATCH('Print List'!E$2,'Master List'!$A$2:$AW$2,0))</f>
        <v>898.35</v>
      </c>
      <c r="F575" s="135" t="str">
        <f>INDEX('Master List'!$A$3:$AW$1063,MATCH('Print List'!$A575,Statement_No,0),MATCH('Print List'!F$2,'Master List'!$A$2:$AW$2,0))</f>
        <v>Yes</v>
      </c>
      <c r="G575" s="135" t="str">
        <f>INDEX('Master List'!$A$3:$AW$1063,MATCH('Print List'!$A575,Statement_No,0),MATCH('Print List'!G$2,'Master List'!$A$2:$AW$2,0))</f>
        <v>Middle River</v>
      </c>
      <c r="H575" s="135" t="str">
        <f>INDEX('Master List'!$A$3:$AW$1063,MATCH('Print List'!$A575,Statement_No,0),MATCH('Print List'!H$2,'Master List'!$A$2:$AW$2,0))</f>
        <v>San Joaquin</v>
      </c>
      <c r="I575" s="135" t="str">
        <f>INDEX('Master List'!$A$3:$AW$1063,MATCH('Print List'!$A575,Statement_No,0),MATCH('Print List'!I$2,'Master List'!$A$2:$AW$2,0))</f>
        <v>R1</v>
      </c>
      <c r="J575" s="135" t="str">
        <f>INDEX('Master List'!$A$3:$AW$1063,MATCH('Print List'!$A575,Statement_No,0),MATCH('Print List'!J$2,'Master List'!$A$2:$AW$2,0))</f>
        <v>Owner does not own POU. Not Riparian either.</v>
      </c>
      <c r="K575" s="135" t="str">
        <f>INDEX('Master List'!$A$3:$AW$1063,MATCH('Print List'!$A575,Statement_No,0),MATCH('Print List'!K$2,'Master List'!$A$2:$AW$2,0))</f>
        <v>Yes</v>
      </c>
      <c r="L575" s="135" t="str">
        <f>INDEX('Master List'!$A$3:$AW$1063,MATCH('Print List'!$A575,Statement_No,0),MATCH('Print List'!L$2,'Master List'!$A$2:$AW$2,0))</f>
        <v>N/A</v>
      </c>
      <c r="M575" s="135" t="str">
        <f>INDEX('Master List'!$A$3:$AW$1063,MATCH('Print List'!$A575,Statement_No,0),MATCH('Print List'!M$2,'Master List'!$A$2:$AW$2,0))</f>
        <v>P3</v>
      </c>
      <c r="N575" s="135" t="str">
        <f>INDEX('Master List'!$A$3:$AW$1063,MATCH('Print List'!$A575,Statement_No,0),MATCH('Print List'!N$2,'Master List'!$A$2:$AW$2,0))</f>
        <v>POD and POU are located within WIC boundary which is considered as *4 category</v>
      </c>
      <c r="O575" s="135">
        <f>INDEX('Master List'!$A$3:$AW$1063,MATCH('Print List'!$A575,Statement_No,0),MATCH('Print List'!O$2,'Master List'!$A$2:$AW$2,0))</f>
        <v>0</v>
      </c>
      <c r="P575" s="135">
        <f>INDEX('Master List'!$A$3:$AW$1063,MATCH('Print List'!$A575,Statement_No,0),MATCH('Print List'!P$2,'Master List'!$A$2:$AW$2,0))</f>
        <v>0</v>
      </c>
      <c r="Q575" s="135">
        <f>INDEX('Master List'!$A$3:$AW$1063,MATCH('Print List'!$A575,Statement_No,0),MATCH('Print List'!Q$2,'Master List'!$A$2:$AW$2,0))</f>
        <v>0</v>
      </c>
      <c r="R575" s="135">
        <f>INDEX('Master List'!$A$3:$AW$1063,MATCH('Print List'!$A575,Statement_No,0),MATCH('Print List'!R$2,'Master List'!$A$2:$AW$2,0))</f>
        <v>0</v>
      </c>
      <c r="S575" s="135">
        <f>INDEX('Master List'!$A$3:$AW$1063,MATCH('Print List'!$A575,Statement_No,0),MATCH('Print List'!S$2,'Master List'!$A$2:$AW$2,0))</f>
        <v>0</v>
      </c>
      <c r="T575" s="135" t="str">
        <f>INDEX('Master List'!$A$3:$AW$1063,MATCH('Print List'!$A575,Statement_No,0),MATCH('Print List'!T$2,'Master List'!$A$2:$AW$2,0))</f>
        <v>R1</v>
      </c>
      <c r="U575" s="135" t="str">
        <f>INDEX('Master List'!$A$3:$AW$1063,MATCH('Print List'!$A575,Statement_No,0),MATCH('Print List'!U$2,'Master List'!$A$2:$AW$2,0))</f>
        <v>P3</v>
      </c>
    </row>
    <row r="576" spans="1:21" s="16" customFormat="1" ht="30" x14ac:dyDescent="0.25">
      <c r="A576" s="136" t="s">
        <v>2452</v>
      </c>
      <c r="B576" s="135" t="str">
        <f>INDEX('Master List'!$A$3:$AW$1063,MATCH('Print List'!$A576,Statement_No,0),MATCH('Print List'!B$2,'Master List'!$A$2:$AW$2,0))</f>
        <v>DANIEL F ROZA JR</v>
      </c>
      <c r="C576" s="135" t="str">
        <f>INDEX('Master List'!$A$3:$AW$1063,MATCH('Print List'!$A576,Statement_No,0),MATCH('Print List'!C$2,'Master List'!$A$2:$AW$2,0))</f>
        <v>Y</v>
      </c>
      <c r="D576" s="135">
        <f>INDEX('Master List'!$A$3:$AW$1063,MATCH('Print List'!$A576,Statement_No,0),MATCH('Print List'!D$2,'Master List'!$A$2:$AW$2,0))</f>
        <v>645.26333333333332</v>
      </c>
      <c r="E576" s="135">
        <f>INDEX('Master List'!$A$3:$AW$1063,MATCH('Print List'!$A576,Statement_No,0),MATCH('Print List'!E$2,'Master List'!$A$2:$AW$2,0))</f>
        <v>800.09</v>
      </c>
      <c r="F576" s="135" t="str">
        <f>INDEX('Master List'!$A$3:$AW$1063,MATCH('Print List'!$A576,Statement_No,0),MATCH('Print List'!F$2,'Master List'!$A$2:$AW$2,0))</f>
        <v>Yes</v>
      </c>
      <c r="G576" s="135" t="str">
        <f>INDEX('Master List'!$A$3:$AW$1063,MATCH('Print List'!$A576,Statement_No,0),MATCH('Print List'!G$2,'Master List'!$A$2:$AW$2,0))</f>
        <v>Old River</v>
      </c>
      <c r="H576" s="135" t="str">
        <f>INDEX('Master List'!$A$3:$AW$1063,MATCH('Print List'!$A576,Statement_No,0),MATCH('Print List'!H$2,'Master List'!$A$2:$AW$2,0))</f>
        <v>San Joaquin</v>
      </c>
      <c r="I576" s="135" t="str">
        <f>INDEX('Master List'!$A$3:$AW$1063,MATCH('Print List'!$A576,Statement_No,0),MATCH('Print List'!I$2,'Master List'!$A$2:$AW$2,0))</f>
        <v>R3</v>
      </c>
      <c r="J576" s="135" t="str">
        <f>INDEX('Master List'!$A$3:$AW$1063,MATCH('Print List'!$A576,Statement_No,0),MATCH('Print List'!J$2,'Master List'!$A$2:$AW$2,0))</f>
        <v>APNs/POU lie on the Rancho El Pescadero Patent.</v>
      </c>
      <c r="K576" s="135" t="str">
        <f>INDEX('Master List'!$A$3:$AW$1063,MATCH('Print List'!$A576,Statement_No,0),MATCH('Print List'!K$2,'Master List'!$A$2:$AW$2,0))</f>
        <v>Yes</v>
      </c>
      <c r="L576" s="135" t="str">
        <f>INDEX('Master List'!$A$3:$AW$1063,MATCH('Print List'!$A576,Statement_No,0),MATCH('Print List'!L$2,'Master List'!$A$2:$AW$2,0))</f>
        <v>N/A</v>
      </c>
      <c r="M576" s="135" t="str">
        <f>INDEX('Master List'!$A$3:$AW$1063,MATCH('Print List'!$A576,Statement_No,0),MATCH('Print List'!M$2,'Master List'!$A$2:$AW$2,0))</f>
        <v>P3</v>
      </c>
      <c r="N576" s="135" t="str">
        <f>INDEX('Master List'!$A$3:$AW$1063,MATCH('Print List'!$A576,Statement_No,0),MATCH('Print List'!N$2,'Master List'!$A$2:$AW$2,0))</f>
        <v>Pg. 11 of the PDF states irrigation use in an Agreement dated 1912</v>
      </c>
      <c r="O576" s="135">
        <f>INDEX('Master List'!$A$3:$AW$1063,MATCH('Print List'!$A576,Statement_No,0),MATCH('Print List'!O$2,'Master List'!$A$2:$AW$2,0))</f>
        <v>0</v>
      </c>
      <c r="P576" s="135">
        <f>INDEX('Master List'!$A$3:$AW$1063,MATCH('Print List'!$A576,Statement_No,0),MATCH('Print List'!P$2,'Master List'!$A$2:$AW$2,0))</f>
        <v>0</v>
      </c>
      <c r="Q576" s="135">
        <f>INDEX('Master List'!$A$3:$AW$1063,MATCH('Print List'!$A576,Statement_No,0),MATCH('Print List'!Q$2,'Master List'!$A$2:$AW$2,0))</f>
        <v>0</v>
      </c>
      <c r="R576" s="135">
        <f>INDEX('Master List'!$A$3:$AW$1063,MATCH('Print List'!$A576,Statement_No,0),MATCH('Print List'!R$2,'Master List'!$A$2:$AW$2,0))</f>
        <v>0</v>
      </c>
      <c r="S576" s="135">
        <f>INDEX('Master List'!$A$3:$AW$1063,MATCH('Print List'!$A576,Statement_No,0),MATCH('Print List'!S$2,'Master List'!$A$2:$AW$2,0))</f>
        <v>0</v>
      </c>
      <c r="T576" s="135" t="str">
        <f>INDEX('Master List'!$A$3:$AW$1063,MATCH('Print List'!$A576,Statement_No,0),MATCH('Print List'!T$2,'Master List'!$A$2:$AW$2,0))</f>
        <v>R3</v>
      </c>
      <c r="U576" s="135" t="str">
        <f>INDEX('Master List'!$A$3:$AW$1063,MATCH('Print List'!$A576,Statement_No,0),MATCH('Print List'!U$2,'Master List'!$A$2:$AW$2,0))</f>
        <v>P3</v>
      </c>
    </row>
    <row r="577" spans="1:21" s="16" customFormat="1" ht="45" x14ac:dyDescent="0.25">
      <c r="A577" s="135" t="s">
        <v>2458</v>
      </c>
      <c r="B577" s="135" t="str">
        <f>INDEX('Master List'!$A$3:$AW$1063,MATCH('Print List'!$A577,Statement_No,0),MATCH('Print List'!B$2,'Master List'!$A$2:$AW$2,0))</f>
        <v>DANIEL F ROZA JR</v>
      </c>
      <c r="C577" s="135" t="str">
        <f>INDEX('Master List'!$A$3:$AW$1063,MATCH('Print List'!$A577,Statement_No,0),MATCH('Print List'!C$2,'Master List'!$A$2:$AW$2,0))</f>
        <v>Y</v>
      </c>
      <c r="D577" s="135">
        <f>INDEX('Master List'!$A$3:$AW$1063,MATCH('Print List'!$A577,Statement_No,0),MATCH('Print List'!D$2,'Master List'!$A$2:$AW$2,0))</f>
        <v>379.31</v>
      </c>
      <c r="E577" s="135">
        <f>INDEX('Master List'!$A$3:$AW$1063,MATCH('Print List'!$A577,Statement_No,0),MATCH('Print List'!E$2,'Master List'!$A$2:$AW$2,0))</f>
        <v>516.54999999999995</v>
      </c>
      <c r="F577" s="135" t="str">
        <f>INDEX('Master List'!$A$3:$AW$1063,MATCH('Print List'!$A577,Statement_No,0),MATCH('Print List'!F$2,'Master List'!$A$2:$AW$2,0))</f>
        <v>Yes</v>
      </c>
      <c r="G577" s="135" t="str">
        <f>INDEX('Master List'!$A$3:$AW$1063,MATCH('Print List'!$A577,Statement_No,0),MATCH('Print List'!G$2,'Master List'!$A$2:$AW$2,0))</f>
        <v>Middle River</v>
      </c>
      <c r="H577" s="135" t="str">
        <f>INDEX('Master List'!$A$3:$AW$1063,MATCH('Print List'!$A577,Statement_No,0),MATCH('Print List'!H$2,'Master List'!$A$2:$AW$2,0))</f>
        <v>San Joaquin</v>
      </c>
      <c r="I577" s="135" t="str">
        <f>INDEX('Master List'!$A$3:$AW$1063,MATCH('Print List'!$A577,Statement_No,0),MATCH('Print List'!I$2,'Master List'!$A$2:$AW$2,0))</f>
        <v>R2</v>
      </c>
      <c r="J577" s="135" t="str">
        <f>INDEX('Master List'!$A$3:$AW$1063,MATCH('Print List'!$A577,Statement_No,0),MATCH('Print List'!J$2,'Master List'!$A$2:$AW$2,0))</f>
        <v>Part of the northern most portion of the APN is separate from the main Riparian Patent. However, northern part is still on a patent Riparian to same water source.</v>
      </c>
      <c r="K577" s="135" t="str">
        <f>INDEX('Master List'!$A$3:$AW$1063,MATCH('Print List'!$A577,Statement_No,0),MATCH('Print List'!K$2,'Master List'!$A$2:$AW$2,0))</f>
        <v>Yes</v>
      </c>
      <c r="L577" s="135" t="str">
        <f>INDEX('Master List'!$A$3:$AW$1063,MATCH('Print List'!$A577,Statement_No,0),MATCH('Print List'!L$2,'Master List'!$A$2:$AW$2,0))</f>
        <v>N/A</v>
      </c>
      <c r="M577" s="135" t="str">
        <f>INDEX('Master List'!$A$3:$AW$1063,MATCH('Print List'!$A577,Statement_No,0),MATCH('Print List'!M$2,'Master List'!$A$2:$AW$2,0))</f>
        <v>P1</v>
      </c>
      <c r="N577" s="135" t="str">
        <f>INDEX('Master List'!$A$3:$AW$1063,MATCH('Print List'!$A577,Statement_No,0),MATCH('Print List'!N$2,'Master List'!$A$2:$AW$2,0))</f>
        <v>No documentation provided</v>
      </c>
      <c r="O577" s="135">
        <f>INDEX('Master List'!$A$3:$AW$1063,MATCH('Print List'!$A577,Statement_No,0),MATCH('Print List'!O$2,'Master List'!$A$2:$AW$2,0))</f>
        <v>0</v>
      </c>
      <c r="P577" s="135">
        <f>INDEX('Master List'!$A$3:$AW$1063,MATCH('Print List'!$A577,Statement_No,0),MATCH('Print List'!P$2,'Master List'!$A$2:$AW$2,0))</f>
        <v>0</v>
      </c>
      <c r="Q577" s="135">
        <f>INDEX('Master List'!$A$3:$AW$1063,MATCH('Print List'!$A577,Statement_No,0),MATCH('Print List'!Q$2,'Master List'!$A$2:$AW$2,0))</f>
        <v>0</v>
      </c>
      <c r="R577" s="135">
        <f>INDEX('Master List'!$A$3:$AW$1063,MATCH('Print List'!$A577,Statement_No,0),MATCH('Print List'!R$2,'Master List'!$A$2:$AW$2,0))</f>
        <v>0</v>
      </c>
      <c r="S577" s="135">
        <f>INDEX('Master List'!$A$3:$AW$1063,MATCH('Print List'!$A577,Statement_No,0),MATCH('Print List'!S$2,'Master List'!$A$2:$AW$2,0))</f>
        <v>0</v>
      </c>
      <c r="T577" s="135" t="str">
        <f>INDEX('Master List'!$A$3:$AW$1063,MATCH('Print List'!$A577,Statement_No,0),MATCH('Print List'!T$2,'Master List'!$A$2:$AW$2,0))</f>
        <v>R2</v>
      </c>
      <c r="U577" s="135" t="str">
        <f>INDEX('Master List'!$A$3:$AW$1063,MATCH('Print List'!$A577,Statement_No,0),MATCH('Print List'!U$2,'Master List'!$A$2:$AW$2,0))</f>
        <v>P1</v>
      </c>
    </row>
    <row r="578" spans="1:21" s="16" customFormat="1" x14ac:dyDescent="0.25">
      <c r="A578" s="136" t="s">
        <v>2462</v>
      </c>
      <c r="B578" s="135" t="str">
        <f>INDEX('Master List'!$A$3:$AW$1063,MATCH('Print List'!$A578,Statement_No,0),MATCH('Print List'!B$2,'Master List'!$A$2:$AW$2,0))</f>
        <v>DANIEL F ROZA JR</v>
      </c>
      <c r="C578" s="135" t="str">
        <f>INDEX('Master List'!$A$3:$AW$1063,MATCH('Print List'!$A578,Statement_No,0),MATCH('Print List'!C$2,'Master List'!$A$2:$AW$2,0))</f>
        <v>Y</v>
      </c>
      <c r="D578" s="135">
        <f>INDEX('Master List'!$A$3:$AW$1063,MATCH('Print List'!$A578,Statement_No,0),MATCH('Print List'!D$2,'Master List'!$A$2:$AW$2,0))</f>
        <v>288.09666666666669</v>
      </c>
      <c r="E578" s="135">
        <f>INDEX('Master List'!$A$3:$AW$1063,MATCH('Print List'!$A578,Statement_No,0),MATCH('Print List'!E$2,'Master List'!$A$2:$AW$2,0))</f>
        <v>254.13</v>
      </c>
      <c r="F578" s="135" t="str">
        <f>INDEX('Master List'!$A$3:$AW$1063,MATCH('Print List'!$A578,Statement_No,0),MATCH('Print List'!F$2,'Master List'!$A$2:$AW$2,0))</f>
        <v>Yes</v>
      </c>
      <c r="G578" s="135" t="str">
        <f>INDEX('Master List'!$A$3:$AW$1063,MATCH('Print List'!$A578,Statement_No,0),MATCH('Print List'!G$2,'Master List'!$A$2:$AW$2,0))</f>
        <v>Middle River</v>
      </c>
      <c r="H578" s="135" t="str">
        <f>INDEX('Master List'!$A$3:$AW$1063,MATCH('Print List'!$A578,Statement_No,0),MATCH('Print List'!H$2,'Master List'!$A$2:$AW$2,0))</f>
        <v>San Joaquin</v>
      </c>
      <c r="I578" s="135" t="str">
        <f>INDEX('Master List'!$A$3:$AW$1063,MATCH('Print List'!$A578,Statement_No,0),MATCH('Print List'!I$2,'Master List'!$A$2:$AW$2,0))</f>
        <v>R3</v>
      </c>
      <c r="J578" s="135" t="str">
        <f>INDEX('Master List'!$A$3:$AW$1063,MATCH('Print List'!$A578,Statement_No,0),MATCH('Print List'!J$2,'Master List'!$A$2:$AW$2,0))</f>
        <v>APNs and POU lie on Riparian Patents.</v>
      </c>
      <c r="K578" s="135" t="str">
        <f>INDEX('Master List'!$A$3:$AW$1063,MATCH('Print List'!$A578,Statement_No,0),MATCH('Print List'!K$2,'Master List'!$A$2:$AW$2,0))</f>
        <v>Yes</v>
      </c>
      <c r="L578" s="135" t="str">
        <f>INDEX('Master List'!$A$3:$AW$1063,MATCH('Print List'!$A578,Statement_No,0),MATCH('Print List'!L$2,'Master List'!$A$2:$AW$2,0))</f>
        <v>N/A</v>
      </c>
      <c r="M578" s="135" t="str">
        <f>INDEX('Master List'!$A$3:$AW$1063,MATCH('Print List'!$A578,Statement_No,0),MATCH('Print List'!M$2,'Master List'!$A$2:$AW$2,0))</f>
        <v>P1</v>
      </c>
      <c r="N578" s="135" t="str">
        <f>INDEX('Master List'!$A$3:$AW$1063,MATCH('Print List'!$A578,Statement_No,0),MATCH('Print List'!N$2,'Master List'!$A$2:$AW$2,0))</f>
        <v>No documentation provided</v>
      </c>
      <c r="O578" s="135">
        <f>INDEX('Master List'!$A$3:$AW$1063,MATCH('Print List'!$A578,Statement_No,0),MATCH('Print List'!O$2,'Master List'!$A$2:$AW$2,0))</f>
        <v>0</v>
      </c>
      <c r="P578" s="135">
        <f>INDEX('Master List'!$A$3:$AW$1063,MATCH('Print List'!$A578,Statement_No,0),MATCH('Print List'!P$2,'Master List'!$A$2:$AW$2,0))</f>
        <v>0</v>
      </c>
      <c r="Q578" s="135">
        <f>INDEX('Master List'!$A$3:$AW$1063,MATCH('Print List'!$A578,Statement_No,0),MATCH('Print List'!Q$2,'Master List'!$A$2:$AW$2,0))</f>
        <v>0</v>
      </c>
      <c r="R578" s="135">
        <f>INDEX('Master List'!$A$3:$AW$1063,MATCH('Print List'!$A578,Statement_No,0),MATCH('Print List'!R$2,'Master List'!$A$2:$AW$2,0))</f>
        <v>0</v>
      </c>
      <c r="S578" s="135">
        <f>INDEX('Master List'!$A$3:$AW$1063,MATCH('Print List'!$A578,Statement_No,0),MATCH('Print List'!S$2,'Master List'!$A$2:$AW$2,0))</f>
        <v>0</v>
      </c>
      <c r="T578" s="135" t="str">
        <f>INDEX('Master List'!$A$3:$AW$1063,MATCH('Print List'!$A578,Statement_No,0),MATCH('Print List'!T$2,'Master List'!$A$2:$AW$2,0))</f>
        <v>R3</v>
      </c>
      <c r="U578" s="135" t="str">
        <f>INDEX('Master List'!$A$3:$AW$1063,MATCH('Print List'!$A578,Statement_No,0),MATCH('Print List'!U$2,'Master List'!$A$2:$AW$2,0))</f>
        <v>P1</v>
      </c>
    </row>
    <row r="579" spans="1:21" s="16" customFormat="1" x14ac:dyDescent="0.25">
      <c r="A579" s="135" t="s">
        <v>2465</v>
      </c>
      <c r="B579" s="135" t="str">
        <f>INDEX('Master List'!$A$3:$AW$1063,MATCH('Print List'!$A579,Statement_No,0),MATCH('Print List'!B$2,'Master List'!$A$2:$AW$2,0))</f>
        <v>DANIEL F ROZA JR</v>
      </c>
      <c r="C579" s="135" t="str">
        <f>INDEX('Master List'!$A$3:$AW$1063,MATCH('Print List'!$A579,Statement_No,0),MATCH('Print List'!C$2,'Master List'!$A$2:$AW$2,0))</f>
        <v>Y</v>
      </c>
      <c r="D579" s="135">
        <f>INDEX('Master List'!$A$3:$AW$1063,MATCH('Print List'!$A579,Statement_No,0),MATCH('Print List'!D$2,'Master List'!$A$2:$AW$2,0))</f>
        <v>373.97333333333336</v>
      </c>
      <c r="E579" s="135">
        <f>INDEX('Master List'!$A$3:$AW$1063,MATCH('Print List'!$A579,Statement_No,0),MATCH('Print List'!E$2,'Master List'!$A$2:$AW$2,0))</f>
        <v>443.56</v>
      </c>
      <c r="F579" s="135" t="str">
        <f>INDEX('Master List'!$A$3:$AW$1063,MATCH('Print List'!$A579,Statement_No,0),MATCH('Print List'!F$2,'Master List'!$A$2:$AW$2,0))</f>
        <v>Yes</v>
      </c>
      <c r="G579" s="135" t="str">
        <f>INDEX('Master List'!$A$3:$AW$1063,MATCH('Print List'!$A579,Statement_No,0),MATCH('Print List'!G$2,'Master List'!$A$2:$AW$2,0))</f>
        <v>Grant Line Canal</v>
      </c>
      <c r="H579" s="135" t="str">
        <f>INDEX('Master List'!$A$3:$AW$1063,MATCH('Print List'!$A579,Statement_No,0),MATCH('Print List'!H$2,'Master List'!$A$2:$AW$2,0))</f>
        <v>San Joaquin</v>
      </c>
      <c r="I579" s="135" t="str">
        <f>INDEX('Master List'!$A$3:$AW$1063,MATCH('Print List'!$A579,Statement_No,0),MATCH('Print List'!I$2,'Master List'!$A$2:$AW$2,0))</f>
        <v>R3</v>
      </c>
      <c r="J579" s="135" t="str">
        <f>INDEX('Master List'!$A$3:$AW$1063,MATCH('Print List'!$A579,Statement_No,0),MATCH('Print List'!J$2,'Master List'!$A$2:$AW$2,0))</f>
        <v>APNs/POU lie on a large, single Riparian Patent.</v>
      </c>
      <c r="K579" s="135" t="str">
        <f>INDEX('Master List'!$A$3:$AW$1063,MATCH('Print List'!$A579,Statement_No,0),MATCH('Print List'!K$2,'Master List'!$A$2:$AW$2,0))</f>
        <v>Yes</v>
      </c>
      <c r="L579" s="135" t="str">
        <f>INDEX('Master List'!$A$3:$AW$1063,MATCH('Print List'!$A579,Statement_No,0),MATCH('Print List'!L$2,'Master List'!$A$2:$AW$2,0))</f>
        <v>N/A</v>
      </c>
      <c r="M579" s="135" t="str">
        <f>INDEX('Master List'!$A$3:$AW$1063,MATCH('Print List'!$A579,Statement_No,0),MATCH('Print List'!M$2,'Master List'!$A$2:$AW$2,0))</f>
        <v>P1</v>
      </c>
      <c r="N579" s="135" t="str">
        <f>INDEX('Master List'!$A$3:$AW$1063,MATCH('Print List'!$A579,Statement_No,0),MATCH('Print List'!N$2,'Master List'!$A$2:$AW$2,0))</f>
        <v>No documentation provided</v>
      </c>
      <c r="O579" s="135">
        <f>INDEX('Master List'!$A$3:$AW$1063,MATCH('Print List'!$A579,Statement_No,0),MATCH('Print List'!O$2,'Master List'!$A$2:$AW$2,0))</f>
        <v>0</v>
      </c>
      <c r="P579" s="135">
        <f>INDEX('Master List'!$A$3:$AW$1063,MATCH('Print List'!$A579,Statement_No,0),MATCH('Print List'!P$2,'Master List'!$A$2:$AW$2,0))</f>
        <v>0</v>
      </c>
      <c r="Q579" s="135">
        <f>INDEX('Master List'!$A$3:$AW$1063,MATCH('Print List'!$A579,Statement_No,0),MATCH('Print List'!Q$2,'Master List'!$A$2:$AW$2,0))</f>
        <v>0</v>
      </c>
      <c r="R579" s="135">
        <f>INDEX('Master List'!$A$3:$AW$1063,MATCH('Print List'!$A579,Statement_No,0),MATCH('Print List'!R$2,'Master List'!$A$2:$AW$2,0))</f>
        <v>0</v>
      </c>
      <c r="S579" s="135">
        <f>INDEX('Master List'!$A$3:$AW$1063,MATCH('Print List'!$A579,Statement_No,0),MATCH('Print List'!S$2,'Master List'!$A$2:$AW$2,0))</f>
        <v>0</v>
      </c>
      <c r="T579" s="135" t="str">
        <f>INDEX('Master List'!$A$3:$AW$1063,MATCH('Print List'!$A579,Statement_No,0),MATCH('Print List'!T$2,'Master List'!$A$2:$AW$2,0))</f>
        <v>R3</v>
      </c>
      <c r="U579" s="135" t="str">
        <f>INDEX('Master List'!$A$3:$AW$1063,MATCH('Print List'!$A579,Statement_No,0),MATCH('Print List'!U$2,'Master List'!$A$2:$AW$2,0))</f>
        <v>P1</v>
      </c>
    </row>
    <row r="580" spans="1:21" s="16" customFormat="1" ht="30" x14ac:dyDescent="0.25">
      <c r="A580" s="136" t="s">
        <v>2469</v>
      </c>
      <c r="B580" s="135" t="str">
        <f>INDEX('Master List'!$A$3:$AW$1063,MATCH('Print List'!$A580,Statement_No,0),MATCH('Print List'!B$2,'Master List'!$A$2:$AW$2,0))</f>
        <v>DANIEL F ROZA JR</v>
      </c>
      <c r="C580" s="135" t="str">
        <f>INDEX('Master List'!$A$3:$AW$1063,MATCH('Print List'!$A580,Statement_No,0),MATCH('Print List'!C$2,'Master List'!$A$2:$AW$2,0))</f>
        <v>Y</v>
      </c>
      <c r="D580" s="135">
        <f>INDEX('Master List'!$A$3:$AW$1063,MATCH('Print List'!$A580,Statement_No,0),MATCH('Print List'!D$2,'Master List'!$A$2:$AW$2,0))</f>
        <v>342.01</v>
      </c>
      <c r="E580" s="135">
        <f>INDEX('Master List'!$A$3:$AW$1063,MATCH('Print List'!$A580,Statement_No,0),MATCH('Print List'!E$2,'Master List'!$A$2:$AW$2,0))</f>
        <v>461.64</v>
      </c>
      <c r="F580" s="135" t="str">
        <f>INDEX('Master List'!$A$3:$AW$1063,MATCH('Print List'!$A580,Statement_No,0),MATCH('Print List'!F$2,'Master List'!$A$2:$AW$2,0))</f>
        <v>Yes</v>
      </c>
      <c r="G580" s="135" t="str">
        <f>INDEX('Master List'!$A$3:$AW$1063,MATCH('Print List'!$A580,Statement_No,0),MATCH('Print List'!G$2,'Master List'!$A$2:$AW$2,0))</f>
        <v>Middle River</v>
      </c>
      <c r="H580" s="135" t="str">
        <f>INDEX('Master List'!$A$3:$AW$1063,MATCH('Print List'!$A580,Statement_No,0),MATCH('Print List'!H$2,'Master List'!$A$2:$AW$2,0))</f>
        <v>San Joaquin</v>
      </c>
      <c r="I580" s="135" t="str">
        <f>INDEX('Master List'!$A$3:$AW$1063,MATCH('Print List'!$A580,Statement_No,0),MATCH('Print List'!I$2,'Master List'!$A$2:$AW$2,0))</f>
        <v>R3</v>
      </c>
      <c r="J580" s="135" t="str">
        <f>INDEX('Master List'!$A$3:$AW$1063,MATCH('Print List'!$A580,Statement_No,0),MATCH('Print List'!J$2,'Master List'!$A$2:$AW$2,0))</f>
        <v>APNs/POU lie on the Rancho El Pescadero Patent.</v>
      </c>
      <c r="K580" s="135" t="str">
        <f>INDEX('Master List'!$A$3:$AW$1063,MATCH('Print List'!$A580,Statement_No,0),MATCH('Print List'!K$2,'Master List'!$A$2:$AW$2,0))</f>
        <v>Yes</v>
      </c>
      <c r="L580" s="135" t="str">
        <f>INDEX('Master List'!$A$3:$AW$1063,MATCH('Print List'!$A580,Statement_No,0),MATCH('Print List'!L$2,'Master List'!$A$2:$AW$2,0))</f>
        <v>N/A</v>
      </c>
      <c r="M580" s="135" t="str">
        <f>INDEX('Master List'!$A$3:$AW$1063,MATCH('Print List'!$A580,Statement_No,0),MATCH('Print List'!M$2,'Master List'!$A$2:$AW$2,0))</f>
        <v>P3</v>
      </c>
      <c r="N580" s="135" t="str">
        <f>INDEX('Master List'!$A$3:$AW$1063,MATCH('Print List'!$A580,Statement_No,0),MATCH('Print List'!N$2,'Master List'!$A$2:$AW$2,0))</f>
        <v>POD and POU are located within RD 2058 which is considered as *4 category</v>
      </c>
      <c r="O580" s="135">
        <f>INDEX('Master List'!$A$3:$AW$1063,MATCH('Print List'!$A580,Statement_No,0),MATCH('Print List'!O$2,'Master List'!$A$2:$AW$2,0))</f>
        <v>0</v>
      </c>
      <c r="P580" s="135">
        <f>INDEX('Master List'!$A$3:$AW$1063,MATCH('Print List'!$A580,Statement_No,0),MATCH('Print List'!P$2,'Master List'!$A$2:$AW$2,0))</f>
        <v>0</v>
      </c>
      <c r="Q580" s="135">
        <f>INDEX('Master List'!$A$3:$AW$1063,MATCH('Print List'!$A580,Statement_No,0),MATCH('Print List'!Q$2,'Master List'!$A$2:$AW$2,0))</f>
        <v>0</v>
      </c>
      <c r="R580" s="135">
        <f>INDEX('Master List'!$A$3:$AW$1063,MATCH('Print List'!$A580,Statement_No,0),MATCH('Print List'!R$2,'Master List'!$A$2:$AW$2,0))</f>
        <v>0</v>
      </c>
      <c r="S580" s="135">
        <f>INDEX('Master List'!$A$3:$AW$1063,MATCH('Print List'!$A580,Statement_No,0),MATCH('Print List'!S$2,'Master List'!$A$2:$AW$2,0))</f>
        <v>0</v>
      </c>
      <c r="T580" s="135" t="str">
        <f>INDEX('Master List'!$A$3:$AW$1063,MATCH('Print List'!$A580,Statement_No,0),MATCH('Print List'!T$2,'Master List'!$A$2:$AW$2,0))</f>
        <v>R3</v>
      </c>
      <c r="U580" s="135" t="str">
        <f>INDEX('Master List'!$A$3:$AW$1063,MATCH('Print List'!$A580,Statement_No,0),MATCH('Print List'!U$2,'Master List'!$A$2:$AW$2,0))</f>
        <v>P3</v>
      </c>
    </row>
    <row r="581" spans="1:21" s="16" customFormat="1" ht="45" x14ac:dyDescent="0.25">
      <c r="A581" s="135" t="s">
        <v>2472</v>
      </c>
      <c r="B581" s="135" t="str">
        <f>INDEX('Master List'!$A$3:$AW$1063,MATCH('Print List'!$A581,Statement_No,0),MATCH('Print List'!B$2,'Master List'!$A$2:$AW$2,0))</f>
        <v>DANIEL F ROZA JR</v>
      </c>
      <c r="C581" s="135" t="str">
        <f>INDEX('Master List'!$A$3:$AW$1063,MATCH('Print List'!$A581,Statement_No,0),MATCH('Print List'!C$2,'Master List'!$A$2:$AW$2,0))</f>
        <v>Y</v>
      </c>
      <c r="D581" s="135">
        <f>INDEX('Master List'!$A$3:$AW$1063,MATCH('Print List'!$A581,Statement_No,0),MATCH('Print List'!D$2,'Master List'!$A$2:$AW$2,0))</f>
        <v>331.47666666666669</v>
      </c>
      <c r="E581" s="135">
        <f>INDEX('Master List'!$A$3:$AW$1063,MATCH('Print List'!$A581,Statement_No,0),MATCH('Print List'!E$2,'Master List'!$A$2:$AW$2,0))</f>
        <v>182.01</v>
      </c>
      <c r="F581" s="135" t="str">
        <f>INDEX('Master List'!$A$3:$AW$1063,MATCH('Print List'!$A581,Statement_No,0),MATCH('Print List'!F$2,'Master List'!$A$2:$AW$2,0))</f>
        <v>Yes</v>
      </c>
      <c r="G581" s="135" t="str">
        <f>INDEX('Master List'!$A$3:$AW$1063,MATCH('Print List'!$A581,Statement_No,0),MATCH('Print List'!G$2,'Master List'!$A$2:$AW$2,0))</f>
        <v>Middle River</v>
      </c>
      <c r="H581" s="135" t="str">
        <f>INDEX('Master List'!$A$3:$AW$1063,MATCH('Print List'!$A581,Statement_No,0),MATCH('Print List'!H$2,'Master List'!$A$2:$AW$2,0))</f>
        <v>San Joaquin</v>
      </c>
      <c r="I581" s="135" t="str">
        <f>INDEX('Master List'!$A$3:$AW$1063,MATCH('Print List'!$A581,Statement_No,0),MATCH('Print List'!I$2,'Master List'!$A$2:$AW$2,0))</f>
        <v>R3</v>
      </c>
      <c r="J581" s="135" t="str">
        <f>INDEX('Master List'!$A$3:$AW$1063,MATCH('Print List'!$A581,Statement_No,0),MATCH('Print List'!J$2,'Master List'!$A$2:$AW$2,0))</f>
        <v>APNs and POU lie on Riparian Patents.</v>
      </c>
      <c r="K581" s="135" t="str">
        <f>INDEX('Master List'!$A$3:$AW$1063,MATCH('Print List'!$A581,Statement_No,0),MATCH('Print List'!K$2,'Master List'!$A$2:$AW$2,0))</f>
        <v>Yes</v>
      </c>
      <c r="L581" s="135" t="str">
        <f>INDEX('Master List'!$A$3:$AW$1063,MATCH('Print List'!$A581,Statement_No,0),MATCH('Print List'!L$2,'Master List'!$A$2:$AW$2,0))</f>
        <v>N/A</v>
      </c>
      <c r="M581" s="135" t="str">
        <f>INDEX('Master List'!$A$3:$AW$1063,MATCH('Print List'!$A581,Statement_No,0),MATCH('Print List'!M$2,'Master List'!$A$2:$AW$2,0))</f>
        <v>P3</v>
      </c>
      <c r="N581" s="135" t="str">
        <f>INDEX('Master List'!$A$3:$AW$1063,MATCH('Print List'!$A581,Statement_No,0),MATCH('Print List'!N$2,'Master List'!$A$2:$AW$2,0))</f>
        <v>POD and POU are located within WIC boundary which is considered as *4 category</v>
      </c>
      <c r="O581" s="135">
        <f>INDEX('Master List'!$A$3:$AW$1063,MATCH('Print List'!$A581,Statement_No,0),MATCH('Print List'!O$2,'Master List'!$A$2:$AW$2,0))</f>
        <v>0</v>
      </c>
      <c r="P581" s="135">
        <f>INDEX('Master List'!$A$3:$AW$1063,MATCH('Print List'!$A581,Statement_No,0),MATCH('Print List'!P$2,'Master List'!$A$2:$AW$2,0))</f>
        <v>0</v>
      </c>
      <c r="Q581" s="135">
        <f>INDEX('Master List'!$A$3:$AW$1063,MATCH('Print List'!$A581,Statement_No,0),MATCH('Print List'!Q$2,'Master List'!$A$2:$AW$2,0))</f>
        <v>0</v>
      </c>
      <c r="R581" s="135">
        <f>INDEX('Master List'!$A$3:$AW$1063,MATCH('Print List'!$A581,Statement_No,0),MATCH('Print List'!R$2,'Master List'!$A$2:$AW$2,0))</f>
        <v>0</v>
      </c>
      <c r="S581" s="135">
        <f>INDEX('Master List'!$A$3:$AW$1063,MATCH('Print List'!$A581,Statement_No,0),MATCH('Print List'!S$2,'Master List'!$A$2:$AW$2,0))</f>
        <v>0</v>
      </c>
      <c r="T581" s="135" t="str">
        <f>INDEX('Master List'!$A$3:$AW$1063,MATCH('Print List'!$A581,Statement_No,0),MATCH('Print List'!T$2,'Master List'!$A$2:$AW$2,0))</f>
        <v>R3</v>
      </c>
      <c r="U581" s="135" t="str">
        <f>INDEX('Master List'!$A$3:$AW$1063,MATCH('Print List'!$A581,Statement_No,0),MATCH('Print List'!U$2,'Master List'!$A$2:$AW$2,0))</f>
        <v>P3</v>
      </c>
    </row>
    <row r="582" spans="1:21" s="16" customFormat="1" x14ac:dyDescent="0.25">
      <c r="A582" s="136" t="s">
        <v>2475</v>
      </c>
      <c r="B582" s="135" t="str">
        <f>INDEX('Master List'!$A$3:$AW$1063,MATCH('Print List'!$A582,Statement_No,0),MATCH('Print List'!B$2,'Master List'!$A$2:$AW$2,0))</f>
        <v>EDDY JO CARDOZA</v>
      </c>
      <c r="C582" s="135" t="str">
        <f>INDEX('Master List'!$A$3:$AW$1063,MATCH('Print List'!$A582,Statement_No,0),MATCH('Print List'!C$2,'Master List'!$A$2:$AW$2,0))</f>
        <v>Y</v>
      </c>
      <c r="D582" s="135">
        <f>INDEX('Master List'!$A$3:$AW$1063,MATCH('Print List'!$A582,Statement_No,0),MATCH('Print List'!D$2,'Master List'!$A$2:$AW$2,0))</f>
        <v>330.93666666666661</v>
      </c>
      <c r="E582" s="135">
        <f>INDEX('Master List'!$A$3:$AW$1063,MATCH('Print List'!$A582,Statement_No,0),MATCH('Print List'!E$2,'Master List'!$A$2:$AW$2,0))</f>
        <v>488.62700000000001</v>
      </c>
      <c r="F582" s="135" t="str">
        <f>INDEX('Master List'!$A$3:$AW$1063,MATCH('Print List'!$A582,Statement_No,0),MATCH('Print List'!F$2,'Master List'!$A$2:$AW$2,0))</f>
        <v>Yes</v>
      </c>
      <c r="G582" s="135" t="str">
        <f>INDEX('Master List'!$A$3:$AW$1063,MATCH('Print List'!$A582,Statement_No,0),MATCH('Print List'!G$2,'Master List'!$A$2:$AW$2,0))</f>
        <v>San Joaquin River</v>
      </c>
      <c r="H582" s="135" t="str">
        <f>INDEX('Master List'!$A$3:$AW$1063,MATCH('Print List'!$A582,Statement_No,0),MATCH('Print List'!H$2,'Master List'!$A$2:$AW$2,0))</f>
        <v>San Joaquin</v>
      </c>
      <c r="I582" s="135" t="str">
        <f>INDEX('Master List'!$A$3:$AW$1063,MATCH('Print List'!$A582,Statement_No,0),MATCH('Print List'!I$2,'Master List'!$A$2:$AW$2,0))</f>
        <v>R3</v>
      </c>
      <c r="J582" s="135" t="str">
        <f>INDEX('Master List'!$A$3:$AW$1063,MATCH('Print List'!$A582,Statement_No,0),MATCH('Print List'!J$2,'Master List'!$A$2:$AW$2,0))</f>
        <v>POU is on a Riparian Patent.</v>
      </c>
      <c r="K582" s="135" t="str">
        <f>INDEX('Master List'!$A$3:$AW$1063,MATCH('Print List'!$A582,Statement_No,0),MATCH('Print List'!K$2,'Master List'!$A$2:$AW$2,0))</f>
        <v>Yes</v>
      </c>
      <c r="L582" s="135" t="str">
        <f>INDEX('Master List'!$A$3:$AW$1063,MATCH('Print List'!$A582,Statement_No,0),MATCH('Print List'!L$2,'Master List'!$A$2:$AW$2,0))</f>
        <v>N/A</v>
      </c>
      <c r="M582" s="135" t="str">
        <f>INDEX('Master List'!$A$3:$AW$1063,MATCH('Print List'!$A582,Statement_No,0),MATCH('Print List'!M$2,'Master List'!$A$2:$AW$2,0))</f>
        <v>P1</v>
      </c>
      <c r="N582" s="135" t="str">
        <f>INDEX('Master List'!$A$3:$AW$1063,MATCH('Print List'!$A582,Statement_No,0),MATCH('Print List'!N$2,'Master List'!$A$2:$AW$2,0))</f>
        <v>More information is needed.</v>
      </c>
      <c r="O582" s="135">
        <f>INDEX('Master List'!$A$3:$AW$1063,MATCH('Print List'!$A582,Statement_No,0),MATCH('Print List'!O$2,'Master List'!$A$2:$AW$2,0))</f>
        <v>0</v>
      </c>
      <c r="P582" s="135">
        <f>INDEX('Master List'!$A$3:$AW$1063,MATCH('Print List'!$A582,Statement_No,0),MATCH('Print List'!P$2,'Master List'!$A$2:$AW$2,0))</f>
        <v>0</v>
      </c>
      <c r="Q582" s="135">
        <f>INDEX('Master List'!$A$3:$AW$1063,MATCH('Print List'!$A582,Statement_No,0),MATCH('Print List'!Q$2,'Master List'!$A$2:$AW$2,0))</f>
        <v>0</v>
      </c>
      <c r="R582" s="135">
        <f>INDEX('Master List'!$A$3:$AW$1063,MATCH('Print List'!$A582,Statement_No,0),MATCH('Print List'!R$2,'Master List'!$A$2:$AW$2,0))</f>
        <v>0</v>
      </c>
      <c r="S582" s="135">
        <f>INDEX('Master List'!$A$3:$AW$1063,MATCH('Print List'!$A582,Statement_No,0),MATCH('Print List'!S$2,'Master List'!$A$2:$AW$2,0))</f>
        <v>0</v>
      </c>
      <c r="T582" s="135" t="str">
        <f>INDEX('Master List'!$A$3:$AW$1063,MATCH('Print List'!$A582,Statement_No,0),MATCH('Print List'!T$2,'Master List'!$A$2:$AW$2,0))</f>
        <v>R3</v>
      </c>
      <c r="U582" s="135" t="str">
        <f>INDEX('Master List'!$A$3:$AW$1063,MATCH('Print List'!$A582,Statement_No,0),MATCH('Print List'!U$2,'Master List'!$A$2:$AW$2,0))</f>
        <v>P1</v>
      </c>
    </row>
    <row r="583" spans="1:21" s="16" customFormat="1" ht="240" x14ac:dyDescent="0.25">
      <c r="A583" s="135" t="s">
        <v>2480</v>
      </c>
      <c r="B583" s="135" t="str">
        <f>INDEX('Master List'!$A$3:$AW$1063,MATCH('Print List'!$A583,Statement_No,0),MATCH('Print List'!B$2,'Master List'!$A$2:$AW$2,0))</f>
        <v>EDDY JO CARDOZA</v>
      </c>
      <c r="C583" s="135" t="str">
        <f>INDEX('Master List'!$A$3:$AW$1063,MATCH('Print List'!$A583,Statement_No,0),MATCH('Print List'!C$2,'Master List'!$A$2:$AW$2,0))</f>
        <v>Y</v>
      </c>
      <c r="D583" s="135">
        <f>INDEX('Master List'!$A$3:$AW$1063,MATCH('Print List'!$A583,Statement_No,0),MATCH('Print List'!D$2,'Master List'!$A$2:$AW$2,0))</f>
        <v>315.15666666666664</v>
      </c>
      <c r="E583" s="135">
        <f>INDEX('Master List'!$A$3:$AW$1063,MATCH('Print List'!$A583,Statement_No,0),MATCH('Print List'!E$2,'Master List'!$A$2:$AW$2,0))</f>
        <v>454.41699999999997</v>
      </c>
      <c r="F583" s="135" t="str">
        <f>INDEX('Master List'!$A$3:$AW$1063,MATCH('Print List'!$A583,Statement_No,0),MATCH('Print List'!F$2,'Master List'!$A$2:$AW$2,0))</f>
        <v>Yes</v>
      </c>
      <c r="G583" s="135" t="str">
        <f>INDEX('Master List'!$A$3:$AW$1063,MATCH('Print List'!$A583,Statement_No,0),MATCH('Print List'!G$2,'Master List'!$A$2:$AW$2,0))</f>
        <v>San Joaquin River</v>
      </c>
      <c r="H583" s="135" t="str">
        <f>INDEX('Master List'!$A$3:$AW$1063,MATCH('Print List'!$A583,Statement_No,0),MATCH('Print List'!H$2,'Master List'!$A$2:$AW$2,0))</f>
        <v>San Joaquin</v>
      </c>
      <c r="I583" s="135" t="str">
        <f>INDEX('Master List'!$A$3:$AW$1063,MATCH('Print List'!$A583,Statement_No,0),MATCH('Print List'!I$2,'Master List'!$A$2:$AW$2,0))</f>
        <v>R2</v>
      </c>
      <c r="J583" s="135" t="str">
        <f>INDEX('Master List'!$A$3:$AW$1063,MATCH('Print List'!$A583,Statement_No,0),MATCH('Print List'!J$2,'Master List'!$A$2:$AW$2,0))</f>
        <v>POU is separated from the POD and POD is on a different land owner's property. Parcels are on patents that touch the same water course. May need information to see if there is an agreement.</v>
      </c>
      <c r="K583" s="135" t="str">
        <f>INDEX('Master List'!$A$3:$AW$1063,MATCH('Print List'!$A583,Statement_No,0),MATCH('Print List'!K$2,'Master List'!$A$2:$AW$2,0))</f>
        <v>Yes</v>
      </c>
      <c r="L583" s="135" t="str">
        <f>INDEX('Master List'!$A$3:$AW$1063,MATCH('Print List'!$A583,Statement_No,0),MATCH('Print List'!L$2,'Master List'!$A$2:$AW$2,0))</f>
        <v>N/A</v>
      </c>
      <c r="M583" s="135" t="str">
        <f>INDEX('Master List'!$A$3:$AW$1063,MATCH('Print List'!$A583,Statement_No,0),MATCH('Print List'!M$2,'Master List'!$A$2:$AW$2,0))</f>
        <v>P1</v>
      </c>
      <c r="N583" s="135" t="str">
        <f>INDEX('Master List'!$A$3:$AW$1063,MATCH('Print List'!$A583,Statement_No,0),MATCH('Print List'!N$2,'Master List'!$A$2:$AW$2,0))</f>
        <v>ISWDU states first year possibly in 1800's</v>
      </c>
      <c r="O583" s="135" t="str">
        <f>INDEX('Master List'!$A$3:$AW$1063,MATCH('Print List'!$A583,Statement_No,0),MATCH('Print List'!O$2,'Master List'!$A$2:$AW$2,0))</f>
        <v>North Delta Water Agency</v>
      </c>
      <c r="P583" s="135" t="str">
        <f>INDEX('Master List'!$A$3:$AW$1063,MATCH('Print List'!$A583,Statement_No,0),MATCH('Print List'!P$2,'Master List'!$A$2:$AW$2,0))</f>
        <v>R4</v>
      </c>
      <c r="Q583" s="135" t="str">
        <f>INDEX('Master List'!$A$3:$AW$1063,MATCH('Print List'!$A583,Statement_No,0),MATCH('Print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83" s="135" t="str">
        <f>INDEX('Master List'!$A$3:$AW$1063,MATCH('Print List'!$A583,Statement_No,0),MATCH('Print List'!R$2,'Master List'!$A$2:$AW$2,0))</f>
        <v>P4</v>
      </c>
      <c r="S583" s="135" t="str">
        <f>INDEX('Master List'!$A$3:$AW$1063,MATCH('Print List'!$A583,Statement_No,0),MATCH('Print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83" s="135" t="str">
        <f>INDEX('Master List'!$A$3:$AW$1063,MATCH('Print List'!$A583,Statement_No,0),MATCH('Print List'!T$2,'Master List'!$A$2:$AW$2,0))</f>
        <v>R4</v>
      </c>
      <c r="U583" s="135" t="str">
        <f>INDEX('Master List'!$A$3:$AW$1063,MATCH('Print List'!$A583,Statement_No,0),MATCH('Print List'!U$2,'Master List'!$A$2:$AW$2,0))</f>
        <v>P4</v>
      </c>
    </row>
    <row r="584" spans="1:21" s="16" customFormat="1" ht="60" x14ac:dyDescent="0.25">
      <c r="A584" s="136" t="s">
        <v>2483</v>
      </c>
      <c r="B584" s="135" t="str">
        <f>INDEX('Master List'!$A$3:$AW$1063,MATCH('Print List'!$A584,Statement_No,0),MATCH('Print List'!B$2,'Master List'!$A$2:$AW$2,0))</f>
        <v>JOHN C KELLEY PROPERTIES LLC</v>
      </c>
      <c r="C584" s="135" t="str">
        <f>INDEX('Master List'!$A$3:$AW$1063,MATCH('Print List'!$A584,Statement_No,0),MATCH('Print List'!C$2,'Master List'!$A$2:$AW$2,0))</f>
        <v>Y</v>
      </c>
      <c r="D584" s="135">
        <f>INDEX('Master List'!$A$3:$AW$1063,MATCH('Print List'!$A584,Statement_No,0),MATCH('Print List'!D$2,'Master List'!$A$2:$AW$2,0))</f>
        <v>406.17666666666668</v>
      </c>
      <c r="E584" s="135">
        <f>INDEX('Master List'!$A$3:$AW$1063,MATCH('Print List'!$A584,Statement_No,0),MATCH('Print List'!E$2,'Master List'!$A$2:$AW$2,0))</f>
        <v>14.59</v>
      </c>
      <c r="F584" s="135" t="str">
        <f>INDEX('Master List'!$A$3:$AW$1063,MATCH('Print List'!$A584,Statement_No,0),MATCH('Print List'!F$2,'Master List'!$A$2:$AW$2,0))</f>
        <v>Yes</v>
      </c>
      <c r="G584" s="135" t="str">
        <f>INDEX('Master List'!$A$3:$AW$1063,MATCH('Print List'!$A584,Statement_No,0),MATCH('Print List'!G$2,'Master List'!$A$2:$AW$2,0))</f>
        <v>Fourteen Mile Slough (Actual)
Mosher Slough (Claimed)</v>
      </c>
      <c r="H584" s="135" t="str">
        <f>INDEX('Master List'!$A$3:$AW$1063,MATCH('Print List'!$A584,Statement_No,0),MATCH('Print List'!H$2,'Master List'!$A$2:$AW$2,0))</f>
        <v>San Joaquin</v>
      </c>
      <c r="I584" s="135" t="str">
        <f>INDEX('Master List'!$A$3:$AW$1063,MATCH('Print List'!$A584,Statement_No,0),MATCH('Print List'!I$2,'Master List'!$A$2:$AW$2,0))</f>
        <v>R1</v>
      </c>
      <c r="J584" s="135" t="str">
        <f>INDEX('Master List'!$A$3:$AW$1063,MATCH('Print List'!$A584,Statement_No,0),MATCH('Print List'!J$2,'Master List'!$A$2:$AW$2,0))</f>
        <v>Portion of the POU overlies non-riparian patents.</v>
      </c>
      <c r="K584" s="135" t="str">
        <f>INDEX('Master List'!$A$3:$AW$1063,MATCH('Print List'!$A584,Statement_No,0),MATCH('Print List'!K$2,'Master List'!$A$2:$AW$2,0))</f>
        <v>Yes</v>
      </c>
      <c r="L584" s="135" t="str">
        <f>INDEX('Master List'!$A$3:$AW$1063,MATCH('Print List'!$A584,Statement_No,0),MATCH('Print List'!L$2,'Master List'!$A$2:$AW$2,0))</f>
        <v>N/A</v>
      </c>
      <c r="M584" s="135" t="str">
        <f>INDEX('Master List'!$A$3:$AW$1063,MATCH('Print List'!$A584,Statement_No,0),MATCH('Print List'!M$2,'Master List'!$A$2:$AW$2,0))</f>
        <v>P1</v>
      </c>
      <c r="N584" s="135" t="str">
        <f>INDEX('Master List'!$A$3:$AW$1063,MATCH('Print List'!$A584,Statement_No,0),MATCH('Print List'!N$2,'Master List'!$A$2:$AW$2,0))</f>
        <v>No supporting document for Pre-1914 right was submitted. Need more info.</v>
      </c>
      <c r="O584" s="135">
        <f>INDEX('Master List'!$A$3:$AW$1063,MATCH('Print List'!$A584,Statement_No,0),MATCH('Print List'!O$2,'Master List'!$A$2:$AW$2,0))</f>
        <v>0</v>
      </c>
      <c r="P584" s="135">
        <f>INDEX('Master List'!$A$3:$AW$1063,MATCH('Print List'!$A584,Statement_No,0),MATCH('Print List'!P$2,'Master List'!$A$2:$AW$2,0))</f>
        <v>0</v>
      </c>
      <c r="Q584" s="135">
        <f>INDEX('Master List'!$A$3:$AW$1063,MATCH('Print List'!$A584,Statement_No,0),MATCH('Print List'!Q$2,'Master List'!$A$2:$AW$2,0))</f>
        <v>0</v>
      </c>
      <c r="R584" s="135">
        <f>INDEX('Master List'!$A$3:$AW$1063,MATCH('Print List'!$A584,Statement_No,0),MATCH('Print List'!R$2,'Master List'!$A$2:$AW$2,0))</f>
        <v>0</v>
      </c>
      <c r="S584" s="135">
        <f>INDEX('Master List'!$A$3:$AW$1063,MATCH('Print List'!$A584,Statement_No,0),MATCH('Print List'!S$2,'Master List'!$A$2:$AW$2,0))</f>
        <v>0</v>
      </c>
      <c r="T584" s="135" t="str">
        <f>INDEX('Master List'!$A$3:$AW$1063,MATCH('Print List'!$A584,Statement_No,0),MATCH('Print List'!T$2,'Master List'!$A$2:$AW$2,0))</f>
        <v>R1</v>
      </c>
      <c r="U584" s="135" t="str">
        <f>INDEX('Master List'!$A$3:$AW$1063,MATCH('Print List'!$A584,Statement_No,0),MATCH('Print List'!U$2,'Master List'!$A$2:$AW$2,0))</f>
        <v>P1</v>
      </c>
    </row>
    <row r="585" spans="1:21" s="16" customFormat="1" ht="240" x14ac:dyDescent="0.25">
      <c r="A585" s="135" t="s">
        <v>2491</v>
      </c>
      <c r="B585" s="135" t="str">
        <f>INDEX('Master List'!$A$3:$AW$1063,MATCH('Print List'!$A585,Statement_No,0),MATCH('Print List'!B$2,'Master List'!$A$2:$AW$2,0))</f>
        <v>KIRTLAN FAMILY TRUST</v>
      </c>
      <c r="C585" s="135" t="str">
        <f>INDEX('Master List'!$A$3:$AW$1063,MATCH('Print List'!$A585,Statement_No,0),MATCH('Print List'!C$2,'Master List'!$A$2:$AW$2,0))</f>
        <v>Y</v>
      </c>
      <c r="D585" s="135">
        <f>INDEX('Master List'!$A$3:$AW$1063,MATCH('Print List'!$A585,Statement_No,0),MATCH('Print List'!D$2,'Master List'!$A$2:$AW$2,0))</f>
        <v>300.67832639253322</v>
      </c>
      <c r="E585" s="135">
        <f>INDEX('Master List'!$A$3:$AW$1063,MATCH('Print List'!$A585,Statement_No,0),MATCH('Print List'!E$2,'Master List'!$A$2:$AW$2,0))</f>
        <v>71.400000000000006</v>
      </c>
      <c r="F585" s="135" t="str">
        <f>INDEX('Master List'!$A$3:$AW$1063,MATCH('Print List'!$A585,Statement_No,0),MATCH('Print List'!F$2,'Master List'!$A$2:$AW$2,0))</f>
        <v>Yes</v>
      </c>
      <c r="G585" s="135" t="str">
        <f>INDEX('Master List'!$A$3:$AW$1063,MATCH('Print List'!$A585,Statement_No,0),MATCH('Print List'!G$2,'Master List'!$A$2:$AW$2,0))</f>
        <v>SACRAMENTO RIVER</v>
      </c>
      <c r="H585" s="135" t="str">
        <f>INDEX('Master List'!$A$3:$AW$1063,MATCH('Print List'!$A585,Statement_No,0),MATCH('Print List'!H$2,'Master List'!$A$2:$AW$2,0))</f>
        <v>Yolo</v>
      </c>
      <c r="I585" s="135" t="str">
        <f>INDEX('Master List'!$A$3:$AW$1063,MATCH('Print List'!$A585,Statement_No,0),MATCH('Print List'!I$2,'Master List'!$A$2:$AW$2,0))</f>
        <v>R3</v>
      </c>
      <c r="J585" s="135" t="str">
        <f>INDEX('Master List'!$A$3:$AW$1063,MATCH('Print List'!$A585,Statement_No,0),MATCH('Print List'!J$2,'Master List'!$A$2:$AW$2,0))</f>
        <v>POU and POD are in the same watershed and POU is entirely covered by a riparian patent</v>
      </c>
      <c r="K585" s="135" t="str">
        <f>INDEX('Master List'!$A$3:$AW$1063,MATCH('Print List'!$A585,Statement_No,0),MATCH('Print List'!K$2,'Master List'!$A$2:$AW$2,0))</f>
        <v>Yes</v>
      </c>
      <c r="L585" s="135" t="str">
        <f>INDEX('Master List'!$A$3:$AW$1063,MATCH('Print List'!$A585,Statement_No,0),MATCH('Print List'!L$2,'Master List'!$A$2:$AW$2,0))</f>
        <v>N/A</v>
      </c>
      <c r="M585" s="135" t="str">
        <f>INDEX('Master List'!$A$3:$AW$1063,MATCH('Print List'!$A585,Statement_No,0),MATCH('Print List'!M$2,'Master List'!$A$2:$AW$2,0))</f>
        <v>P1</v>
      </c>
      <c r="N585" s="135" t="str">
        <f>INDEX('Master List'!$A$3:$AW$1063,MATCH('Print List'!$A585,Statement_No,0),MATCH('Print List'!N$2,'Master List'!$A$2:$AW$2,0))</f>
        <v>No supporting document for Pre-1914 right was submitted. Need more info.</v>
      </c>
      <c r="O585" s="135" t="str">
        <f>INDEX('Master List'!$A$3:$AW$1063,MATCH('Print List'!$A585,Statement_No,0),MATCH('Print List'!O$2,'Master List'!$A$2:$AW$2,0))</f>
        <v>North Delta Water Agency</v>
      </c>
      <c r="P585" s="135" t="str">
        <f>INDEX('Master List'!$A$3:$AW$1063,MATCH('Print List'!$A585,Statement_No,0),MATCH('Print List'!P$2,'Master List'!$A$2:$AW$2,0))</f>
        <v>R4</v>
      </c>
      <c r="Q585" s="135" t="str">
        <f>INDEX('Master List'!$A$3:$AW$1063,MATCH('Print List'!$A585,Statement_No,0),MATCH('Print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85" s="135" t="str">
        <f>INDEX('Master List'!$A$3:$AW$1063,MATCH('Print List'!$A585,Statement_No,0),MATCH('Print List'!R$2,'Master List'!$A$2:$AW$2,0))</f>
        <v>P4</v>
      </c>
      <c r="S585" s="135" t="str">
        <f>INDEX('Master List'!$A$3:$AW$1063,MATCH('Print List'!$A585,Statement_No,0),MATCH('Print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85" s="135" t="str">
        <f>INDEX('Master List'!$A$3:$AW$1063,MATCH('Print List'!$A585,Statement_No,0),MATCH('Print List'!T$2,'Master List'!$A$2:$AW$2,0))</f>
        <v>R4</v>
      </c>
      <c r="U585" s="135" t="str">
        <f>INDEX('Master List'!$A$3:$AW$1063,MATCH('Print List'!$A585,Statement_No,0),MATCH('Print List'!U$2,'Master List'!$A$2:$AW$2,0))</f>
        <v>P4</v>
      </c>
    </row>
    <row r="586" spans="1:21" s="16" customFormat="1" ht="75" x14ac:dyDescent="0.25">
      <c r="A586" s="136" t="s">
        <v>2498</v>
      </c>
      <c r="B586" s="135" t="str">
        <f>INDEX('Master List'!$A$3:$AW$1063,MATCH('Print List'!$A586,Statement_No,0),MATCH('Print List'!B$2,'Master List'!$A$2:$AW$2,0))</f>
        <v>CARDOZA HOME RANCH</v>
      </c>
      <c r="C586" s="135" t="str">
        <f>INDEX('Master List'!$A$3:$AW$1063,MATCH('Print List'!$A586,Statement_No,0),MATCH('Print List'!C$2,'Master List'!$A$2:$AW$2,0))</f>
        <v>Y</v>
      </c>
      <c r="D586" s="135">
        <f>INDEX('Master List'!$A$3:$AW$1063,MATCH('Print List'!$A586,Statement_No,0),MATCH('Print List'!D$2,'Master List'!$A$2:$AW$2,0))</f>
        <v>279.56</v>
      </c>
      <c r="E586" s="135">
        <f>INDEX('Master List'!$A$3:$AW$1063,MATCH('Print List'!$A586,Statement_No,0),MATCH('Print List'!E$2,'Master List'!$A$2:$AW$2,0))</f>
        <v>376.24</v>
      </c>
      <c r="F586" s="135" t="str">
        <f>INDEX('Master List'!$A$3:$AW$1063,MATCH('Print List'!$A586,Statement_No,0),MATCH('Print List'!F$2,'Master List'!$A$2:$AW$2,0))</f>
        <v>Yes</v>
      </c>
      <c r="G586" s="135" t="str">
        <f>INDEX('Master List'!$A$3:$AW$1063,MATCH('Print List'!$A586,Statement_No,0),MATCH('Print List'!G$2,'Master List'!$A$2:$AW$2,0))</f>
        <v>San Joaquin River</v>
      </c>
      <c r="H586" s="135" t="str">
        <f>INDEX('Master List'!$A$3:$AW$1063,MATCH('Print List'!$A586,Statement_No,0),MATCH('Print List'!H$2,'Master List'!$A$2:$AW$2,0))</f>
        <v>San Joaquin</v>
      </c>
      <c r="I586" s="135" t="str">
        <f>INDEX('Master List'!$A$3:$AW$1063,MATCH('Print List'!$A586,Statement_No,0),MATCH('Print List'!I$2,'Master List'!$A$2:$AW$2,0))</f>
        <v>R3</v>
      </c>
      <c r="J586" s="135" t="str">
        <f>INDEX('Master List'!$A$3:$AW$1063,MATCH('Print List'!$A586,Statement_No,0),MATCH('Print List'!J$2,'Master List'!$A$2:$AW$2,0))</f>
        <v>Walthall Slough existed at the time of patent. Hence, the place of use is adjacent to the same "natural" watercourse as the POD. The place of use is also entirely enclosed within patents that were riparian to Walthall Slough.</v>
      </c>
      <c r="K586" s="135" t="str">
        <f>INDEX('Master List'!$A$3:$AW$1063,MATCH('Print List'!$A586,Statement_No,0),MATCH('Print List'!K$2,'Master List'!$A$2:$AW$2,0))</f>
        <v>Yes</v>
      </c>
      <c r="L586" s="135" t="str">
        <f>INDEX('Master List'!$A$3:$AW$1063,MATCH('Print List'!$A586,Statement_No,0),MATCH('Print List'!L$2,'Master List'!$A$2:$AW$2,0))</f>
        <v>N/A</v>
      </c>
      <c r="M586" s="135" t="str">
        <f>INDEX('Master List'!$A$3:$AW$1063,MATCH('Print List'!$A586,Statement_No,0),MATCH('Print List'!M$2,'Master List'!$A$2:$AW$2,0))</f>
        <v>P1</v>
      </c>
      <c r="N586" s="135" t="str">
        <f>INDEX('Master List'!$A$3:$AW$1063,MATCH('Print List'!$A586,Statement_No,0),MATCH('Print List'!N$2,'Master List'!$A$2:$AW$2,0))</f>
        <v>More information needed</v>
      </c>
      <c r="O586" s="135">
        <f>INDEX('Master List'!$A$3:$AW$1063,MATCH('Print List'!$A586,Statement_No,0),MATCH('Print List'!O$2,'Master List'!$A$2:$AW$2,0))</f>
        <v>0</v>
      </c>
      <c r="P586" s="135">
        <f>INDEX('Master List'!$A$3:$AW$1063,MATCH('Print List'!$A586,Statement_No,0),MATCH('Print List'!P$2,'Master List'!$A$2:$AW$2,0))</f>
        <v>0</v>
      </c>
      <c r="Q586" s="135">
        <f>INDEX('Master List'!$A$3:$AW$1063,MATCH('Print List'!$A586,Statement_No,0),MATCH('Print List'!Q$2,'Master List'!$A$2:$AW$2,0))</f>
        <v>0</v>
      </c>
      <c r="R586" s="135">
        <f>INDEX('Master List'!$A$3:$AW$1063,MATCH('Print List'!$A586,Statement_No,0),MATCH('Print List'!R$2,'Master List'!$A$2:$AW$2,0))</f>
        <v>0</v>
      </c>
      <c r="S586" s="135">
        <f>INDEX('Master List'!$A$3:$AW$1063,MATCH('Print List'!$A586,Statement_No,0),MATCH('Print List'!S$2,'Master List'!$A$2:$AW$2,0))</f>
        <v>0</v>
      </c>
      <c r="T586" s="135" t="str">
        <f>INDEX('Master List'!$A$3:$AW$1063,MATCH('Print List'!$A586,Statement_No,0),MATCH('Print List'!T$2,'Master List'!$A$2:$AW$2,0))</f>
        <v>R3</v>
      </c>
      <c r="U586" s="135" t="str">
        <f>INDEX('Master List'!$A$3:$AW$1063,MATCH('Print List'!$A586,Statement_No,0),MATCH('Print List'!U$2,'Master List'!$A$2:$AW$2,0))</f>
        <v>P1</v>
      </c>
    </row>
    <row r="587" spans="1:21" s="16" customFormat="1" ht="240" x14ac:dyDescent="0.25">
      <c r="A587" s="135" t="s">
        <v>2503</v>
      </c>
      <c r="B587" s="135" t="str">
        <f>INDEX('Master List'!$A$3:$AW$1063,MATCH('Print List'!$A587,Statement_No,0),MATCH('Print List'!B$2,'Master List'!$A$2:$AW$2,0))</f>
        <v>KIRTLAN FAMILY TRUST</v>
      </c>
      <c r="C587" s="135" t="str">
        <f>INDEX('Master List'!$A$3:$AW$1063,MATCH('Print List'!$A587,Statement_No,0),MATCH('Print List'!C$2,'Master List'!$A$2:$AW$2,0))</f>
        <v>Y</v>
      </c>
      <c r="D587" s="135">
        <f>INDEX('Master List'!$A$3:$AW$1063,MATCH('Print List'!$A587,Statement_No,0),MATCH('Print List'!D$2,'Master List'!$A$2:$AW$2,0))</f>
        <v>375.13567039331872</v>
      </c>
      <c r="E587" s="135">
        <f>INDEX('Master List'!$A$3:$AW$1063,MATCH('Print List'!$A587,Statement_No,0),MATCH('Print List'!E$2,'Master List'!$A$2:$AW$2,0))</f>
        <v>49.6</v>
      </c>
      <c r="F587" s="135" t="str">
        <f>INDEX('Master List'!$A$3:$AW$1063,MATCH('Print List'!$A587,Statement_No,0),MATCH('Print List'!F$2,'Master List'!$A$2:$AW$2,0))</f>
        <v>Yes</v>
      </c>
      <c r="G587" s="135" t="str">
        <f>INDEX('Master List'!$A$3:$AW$1063,MATCH('Print List'!$A587,Statement_No,0),MATCH('Print List'!G$2,'Master List'!$A$2:$AW$2,0))</f>
        <v>SACRAMENTO RIVER</v>
      </c>
      <c r="H587" s="135" t="str">
        <f>INDEX('Master List'!$A$3:$AW$1063,MATCH('Print List'!$A587,Statement_No,0),MATCH('Print List'!H$2,'Master List'!$A$2:$AW$2,0))</f>
        <v>Yolo</v>
      </c>
      <c r="I587" s="135" t="str">
        <f>INDEX('Master List'!$A$3:$AW$1063,MATCH('Print List'!$A587,Statement_No,0),MATCH('Print List'!I$2,'Master List'!$A$2:$AW$2,0))</f>
        <v>R2</v>
      </c>
      <c r="J587" s="135" t="str">
        <f>INDEX('Master List'!$A$3:$AW$1063,MATCH('Print List'!$A587,Statement_No,0),MATCH('Print List'!J$2,'Master List'!$A$2:$AW$2,0))</f>
        <v>Chain of title needed for parcels that do not touch Sacramento River</v>
      </c>
      <c r="K587" s="135" t="str">
        <f>INDEX('Master List'!$A$3:$AW$1063,MATCH('Print List'!$A587,Statement_No,0),MATCH('Print List'!K$2,'Master List'!$A$2:$AW$2,0))</f>
        <v>Yes</v>
      </c>
      <c r="L587" s="135" t="str">
        <f>INDEX('Master List'!$A$3:$AW$1063,MATCH('Print List'!$A587,Statement_No,0),MATCH('Print List'!L$2,'Master List'!$A$2:$AW$2,0))</f>
        <v>N/A</v>
      </c>
      <c r="M587" s="135" t="str">
        <f>INDEX('Master List'!$A$3:$AW$1063,MATCH('Print List'!$A587,Statement_No,0),MATCH('Print List'!M$2,'Master List'!$A$2:$AW$2,0))</f>
        <v>P1</v>
      </c>
      <c r="N587" s="135" t="str">
        <f>INDEX('Master List'!$A$3:$AW$1063,MATCH('Print List'!$A587,Statement_No,0),MATCH('Print List'!N$2,'Master List'!$A$2:$AW$2,0))</f>
        <v>No supporting document for Pre-1914 right was submitted. Need more info.</v>
      </c>
      <c r="O587" s="135" t="str">
        <f>INDEX('Master List'!$A$3:$AW$1063,MATCH('Print List'!$A587,Statement_No,0),MATCH('Print List'!O$2,'Master List'!$A$2:$AW$2,0))</f>
        <v>North Delta Water Agency</v>
      </c>
      <c r="P587" s="135" t="str">
        <f>INDEX('Master List'!$A$3:$AW$1063,MATCH('Print List'!$A587,Statement_No,0),MATCH('Print List'!P$2,'Master List'!$A$2:$AW$2,0))</f>
        <v>R4</v>
      </c>
      <c r="Q587" s="135" t="str">
        <f>INDEX('Master List'!$A$3:$AW$1063,MATCH('Print List'!$A587,Statement_No,0),MATCH('Print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587" s="135" t="str">
        <f>INDEX('Master List'!$A$3:$AW$1063,MATCH('Print List'!$A587,Statement_No,0),MATCH('Print List'!R$2,'Master List'!$A$2:$AW$2,0))</f>
        <v>P4</v>
      </c>
      <c r="S587" s="135" t="str">
        <f>INDEX('Master List'!$A$3:$AW$1063,MATCH('Print List'!$A587,Statement_No,0),MATCH('Print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587" s="135" t="str">
        <f>INDEX('Master List'!$A$3:$AW$1063,MATCH('Print List'!$A587,Statement_No,0),MATCH('Print List'!T$2,'Master List'!$A$2:$AW$2,0))</f>
        <v>R4</v>
      </c>
      <c r="U587" s="135" t="str">
        <f>INDEX('Master List'!$A$3:$AW$1063,MATCH('Print List'!$A587,Statement_No,0),MATCH('Print List'!U$2,'Master List'!$A$2:$AW$2,0))</f>
        <v>P4</v>
      </c>
    </row>
    <row r="588" spans="1:21" s="16" customFormat="1" ht="30" x14ac:dyDescent="0.25">
      <c r="A588" s="136" t="s">
        <v>2508</v>
      </c>
      <c r="B588" s="135" t="str">
        <f>INDEX('Master List'!$A$3:$AW$1063,MATCH('Print List'!$A588,Statement_No,0),MATCH('Print List'!B$2,'Master List'!$A$2:$AW$2,0))</f>
        <v>JOHNNIE L COSTA</v>
      </c>
      <c r="C588" s="135" t="str">
        <f>INDEX('Master List'!$A$3:$AW$1063,MATCH('Print List'!$A588,Statement_No,0),MATCH('Print List'!C$2,'Master List'!$A$2:$AW$2,0))</f>
        <v>Y</v>
      </c>
      <c r="D588" s="135">
        <f>INDEX('Master List'!$A$3:$AW$1063,MATCH('Print List'!$A588,Statement_No,0),MATCH('Print List'!D$2,'Master List'!$A$2:$AW$2,0))</f>
        <v>320</v>
      </c>
      <c r="E588" s="135">
        <f>INDEX('Master List'!$A$3:$AW$1063,MATCH('Print List'!$A588,Statement_No,0),MATCH('Print List'!E$2,'Master List'!$A$2:$AW$2,0))</f>
        <v>0</v>
      </c>
      <c r="F588" s="135" t="str">
        <f>INDEX('Master List'!$A$3:$AW$1063,MATCH('Print List'!$A588,Statement_No,0),MATCH('Print List'!F$2,'Master List'!$A$2:$AW$2,0))</f>
        <v>Yes</v>
      </c>
      <c r="G588" s="135" t="str">
        <f>INDEX('Master List'!$A$3:$AW$1063,MATCH('Print List'!$A588,Statement_No,0),MATCH('Print List'!G$2,'Master List'!$A$2:$AW$2,0))</f>
        <v>OLD RIVER</v>
      </c>
      <c r="H588" s="135" t="str">
        <f>INDEX('Master List'!$A$3:$AW$1063,MATCH('Print List'!$A588,Statement_No,0),MATCH('Print List'!H$2,'Master List'!$A$2:$AW$2,0))</f>
        <v>San Joaquin</v>
      </c>
      <c r="I588" s="135" t="str">
        <f>INDEX('Master List'!$A$3:$AW$1063,MATCH('Print List'!$A588,Statement_No,0),MATCH('Print List'!I$2,'Master List'!$A$2:$AW$2,0))</f>
        <v>R3</v>
      </c>
      <c r="J588" s="135" t="str">
        <f>INDEX('Master List'!$A$3:$AW$1063,MATCH('Print List'!$A588,Statement_No,0),MATCH('Print List'!J$2,'Master List'!$A$2:$AW$2,0))</f>
        <v>POU APN 209-310-08 according to POU map, riparian to Old River</v>
      </c>
      <c r="K588" s="135" t="str">
        <f>INDEX('Master List'!$A$3:$AW$1063,MATCH('Print List'!$A588,Statement_No,0),MATCH('Print List'!K$2,'Master List'!$A$2:$AW$2,0))</f>
        <v>No</v>
      </c>
      <c r="L588" s="135" t="str">
        <f>INDEX('Master List'!$A$3:$AW$1063,MATCH('Print List'!$A588,Statement_No,0),MATCH('Print List'!L$2,'Master List'!$A$2:$AW$2,0))</f>
        <v>N/A</v>
      </c>
      <c r="M588" s="135" t="str">
        <f>INDEX('Master List'!$A$3:$AW$1063,MATCH('Print List'!$A588,Statement_No,0),MATCH('Print List'!M$2,'Master List'!$A$2:$AW$2,0))</f>
        <v>N/A</v>
      </c>
      <c r="N588" s="135" t="str">
        <f>INDEX('Master List'!$A$3:$AW$1063,MATCH('Print List'!$A588,Statement_No,0),MATCH('Print List'!N$2,'Master List'!$A$2:$AW$2,0))</f>
        <v>N/A</v>
      </c>
      <c r="O588" s="135">
        <f>INDEX('Master List'!$A$3:$AW$1063,MATCH('Print List'!$A588,Statement_No,0),MATCH('Print List'!O$2,'Master List'!$A$2:$AW$2,0))</f>
        <v>0</v>
      </c>
      <c r="P588" s="135">
        <f>INDEX('Master List'!$A$3:$AW$1063,MATCH('Print List'!$A588,Statement_No,0),MATCH('Print List'!P$2,'Master List'!$A$2:$AW$2,0))</f>
        <v>0</v>
      </c>
      <c r="Q588" s="135">
        <f>INDEX('Master List'!$A$3:$AW$1063,MATCH('Print List'!$A588,Statement_No,0),MATCH('Print List'!Q$2,'Master List'!$A$2:$AW$2,0))</f>
        <v>0</v>
      </c>
      <c r="R588" s="135">
        <f>INDEX('Master List'!$A$3:$AW$1063,MATCH('Print List'!$A588,Statement_No,0),MATCH('Print List'!R$2,'Master List'!$A$2:$AW$2,0))</f>
        <v>0</v>
      </c>
      <c r="S588" s="135">
        <f>INDEX('Master List'!$A$3:$AW$1063,MATCH('Print List'!$A588,Statement_No,0),MATCH('Print List'!S$2,'Master List'!$A$2:$AW$2,0))</f>
        <v>0</v>
      </c>
      <c r="T588" s="135" t="str">
        <f>INDEX('Master List'!$A$3:$AW$1063,MATCH('Print List'!$A588,Statement_No,0),MATCH('Print List'!T$2,'Master List'!$A$2:$AW$2,0))</f>
        <v>R3</v>
      </c>
      <c r="U588" s="135" t="str">
        <f>INDEX('Master List'!$A$3:$AW$1063,MATCH('Print List'!$A588,Statement_No,0),MATCH('Print List'!U$2,'Master List'!$A$2:$AW$2,0))</f>
        <v>N/A</v>
      </c>
    </row>
    <row r="589" spans="1:21" s="16" customFormat="1" ht="30" x14ac:dyDescent="0.25">
      <c r="A589" s="135" t="s">
        <v>2513</v>
      </c>
      <c r="B589" s="135" t="str">
        <f>INDEX('Master List'!$A$3:$AW$1063,MATCH('Print List'!$A589,Statement_No,0),MATCH('Print List'!B$2,'Master List'!$A$2:$AW$2,0))</f>
        <v>FRED A. DOUMA FAMILY TRUST</v>
      </c>
      <c r="C589" s="135" t="str">
        <f>INDEX('Master List'!$A$3:$AW$1063,MATCH('Print List'!$A589,Statement_No,0),MATCH('Print List'!C$2,'Master List'!$A$2:$AW$2,0))</f>
        <v>Y</v>
      </c>
      <c r="D589" s="135">
        <f>INDEX('Master List'!$A$3:$AW$1063,MATCH('Print List'!$A589,Statement_No,0),MATCH('Print List'!D$2,'Master List'!$A$2:$AW$2,0))</f>
        <v>464.73183551173219</v>
      </c>
      <c r="E589" s="135">
        <f>INDEX('Master List'!$A$3:$AW$1063,MATCH('Print List'!$A589,Statement_No,0),MATCH('Print List'!E$2,'Master List'!$A$2:$AW$2,0))</f>
        <v>1749.701</v>
      </c>
      <c r="F589" s="135" t="str">
        <f>INDEX('Master List'!$A$3:$AW$1063,MATCH('Print List'!$A589,Statement_No,0),MATCH('Print List'!F$2,'Master List'!$A$2:$AW$2,0))</f>
        <v>Yes</v>
      </c>
      <c r="G589" s="135" t="str">
        <f>INDEX('Master List'!$A$3:$AW$1063,MATCH('Print List'!$A589,Statement_No,0),MATCH('Print List'!G$2,'Master List'!$A$2:$AW$2,0))</f>
        <v>SAN JOAQUIN RIVER</v>
      </c>
      <c r="H589" s="135" t="str">
        <f>INDEX('Master List'!$A$3:$AW$1063,MATCH('Print List'!$A589,Statement_No,0),MATCH('Print List'!H$2,'Master List'!$A$2:$AW$2,0))</f>
        <v>San Joaquin</v>
      </c>
      <c r="I589" s="135" t="str">
        <f>INDEX('Master List'!$A$3:$AW$1063,MATCH('Print List'!$A589,Statement_No,0),MATCH('Print List'!I$2,'Master List'!$A$2:$AW$2,0))</f>
        <v>R3</v>
      </c>
      <c r="J589" s="135" t="str">
        <f>INDEX('Master List'!$A$3:$AW$1063,MATCH('Print List'!$A589,Statement_No,0),MATCH('Print List'!J$2,'Master List'!$A$2:$AW$2,0))</f>
        <v>POU/APN lie on the same Riparian Patent</v>
      </c>
      <c r="K589" s="135" t="str">
        <f>INDEX('Master List'!$A$3:$AW$1063,MATCH('Print List'!$A589,Statement_No,0),MATCH('Print List'!K$2,'Master List'!$A$2:$AW$2,0))</f>
        <v>Yes</v>
      </c>
      <c r="L589" s="135" t="str">
        <f>INDEX('Master List'!$A$3:$AW$1063,MATCH('Print List'!$A589,Statement_No,0),MATCH('Print List'!L$2,'Master List'!$A$2:$AW$2,0))</f>
        <v>N/A</v>
      </c>
      <c r="M589" s="135" t="str">
        <f>INDEX('Master List'!$A$3:$AW$1063,MATCH('Print List'!$A589,Statement_No,0),MATCH('Print List'!M$2,'Master List'!$A$2:$AW$2,0))</f>
        <v>P1</v>
      </c>
      <c r="N589" s="135" t="str">
        <f>INDEX('Master List'!$A$3:$AW$1063,MATCH('Print List'!$A589,Statement_No,0),MATCH('Print List'!N$2,'Master List'!$A$2:$AW$2,0))</f>
        <v>No documentation given</v>
      </c>
      <c r="O589" s="135">
        <f>INDEX('Master List'!$A$3:$AW$1063,MATCH('Print List'!$A589,Statement_No,0),MATCH('Print List'!O$2,'Master List'!$A$2:$AW$2,0))</f>
        <v>0</v>
      </c>
      <c r="P589" s="135">
        <f>INDEX('Master List'!$A$3:$AW$1063,MATCH('Print List'!$A589,Statement_No,0),MATCH('Print List'!P$2,'Master List'!$A$2:$AW$2,0))</f>
        <v>0</v>
      </c>
      <c r="Q589" s="135">
        <f>INDEX('Master List'!$A$3:$AW$1063,MATCH('Print List'!$A589,Statement_No,0),MATCH('Print List'!Q$2,'Master List'!$A$2:$AW$2,0))</f>
        <v>0</v>
      </c>
      <c r="R589" s="135">
        <f>INDEX('Master List'!$A$3:$AW$1063,MATCH('Print List'!$A589,Statement_No,0),MATCH('Print List'!R$2,'Master List'!$A$2:$AW$2,0))</f>
        <v>0</v>
      </c>
      <c r="S589" s="135">
        <f>INDEX('Master List'!$A$3:$AW$1063,MATCH('Print List'!$A589,Statement_No,0),MATCH('Print List'!S$2,'Master List'!$A$2:$AW$2,0))</f>
        <v>0</v>
      </c>
      <c r="T589" s="135" t="str">
        <f>INDEX('Master List'!$A$3:$AW$1063,MATCH('Print List'!$A589,Statement_No,0),MATCH('Print List'!T$2,'Master List'!$A$2:$AW$2,0))</f>
        <v>R3</v>
      </c>
      <c r="U589" s="135" t="str">
        <f>INDEX('Master List'!$A$3:$AW$1063,MATCH('Print List'!$A589,Statement_No,0),MATCH('Print List'!U$2,'Master List'!$A$2:$AW$2,0))</f>
        <v>P1</v>
      </c>
    </row>
    <row r="590" spans="1:21" s="16" customFormat="1" ht="30" x14ac:dyDescent="0.25">
      <c r="A590" s="135" t="s">
        <v>2517</v>
      </c>
      <c r="B590" s="135" t="str">
        <f>INDEX('Master List'!$A$3:$AW$1063,MATCH('Print List'!$A590,Statement_No,0),MATCH('Print List'!B$2,'Master List'!$A$2:$AW$2,0))</f>
        <v>WOODY'S ON THE RIVER LLC, ET AL</v>
      </c>
      <c r="C590" s="135" t="str">
        <f>INDEX('Master List'!$A$3:$AW$1063,MATCH('Print List'!$A590,Statement_No,0),MATCH('Print List'!C$2,'Master List'!$A$2:$AW$2,0))</f>
        <v>Y</v>
      </c>
      <c r="D590" s="135">
        <f>INDEX('Master List'!$A$3:$AW$1063,MATCH('Print List'!$A590,Statement_No,0),MATCH('Print List'!D$2,'Master List'!$A$2:$AW$2,0))</f>
        <v>2465.8395833333329</v>
      </c>
      <c r="E590" s="135">
        <f>INDEX('Master List'!$A$3:$AW$1063,MATCH('Print List'!$A590,Statement_No,0),MATCH('Print List'!E$2,'Master List'!$A$2:$AW$2,0))</f>
        <v>579.11</v>
      </c>
      <c r="F590" s="135" t="str">
        <f>INDEX('Master List'!$A$3:$AW$1063,MATCH('Print List'!$A590,Statement_No,0),MATCH('Print List'!F$2,'Master List'!$A$2:$AW$2,0))</f>
        <v>Yes</v>
      </c>
      <c r="G590" s="135" t="str">
        <f>INDEX('Master List'!$A$3:$AW$1063,MATCH('Print List'!$A590,Statement_No,0),MATCH('Print List'!G$2,'Master List'!$A$2:$AW$2,0))</f>
        <v>WHITE SLOUGH</v>
      </c>
      <c r="H590" s="135" t="str">
        <f>INDEX('Master List'!$A$3:$AW$1063,MATCH('Print List'!$A590,Statement_No,0),MATCH('Print List'!H$2,'Master List'!$A$2:$AW$2,0))</f>
        <v>San Joaquin</v>
      </c>
      <c r="I590" s="135" t="str">
        <f>INDEX('Master List'!$A$3:$AW$1063,MATCH('Print List'!$A590,Statement_No,0),MATCH('Print List'!I$2,'Master List'!$A$2:$AW$2,0))</f>
        <v>R3</v>
      </c>
      <c r="J590" s="135" t="str">
        <f>INDEX('Master List'!$A$3:$AW$1063,MATCH('Print List'!$A590,Statement_No,0),MATCH('Print List'!J$2,'Master List'!$A$2:$AW$2,0))</f>
        <v>APNs and POU lie on Riparian Patents.</v>
      </c>
      <c r="K590" s="135" t="str">
        <f>INDEX('Master List'!$A$3:$AW$1063,MATCH('Print List'!$A590,Statement_No,0),MATCH('Print List'!K$2,'Master List'!$A$2:$AW$2,0))</f>
        <v>Yes</v>
      </c>
      <c r="L590" s="135" t="str">
        <f>INDEX('Master List'!$A$3:$AW$1063,MATCH('Print List'!$A590,Statement_No,0),MATCH('Print List'!L$2,'Master List'!$A$2:$AW$2,0))</f>
        <v>N/A</v>
      </c>
      <c r="M590" s="135" t="str">
        <f>INDEX('Master List'!$A$3:$AW$1063,MATCH('Print List'!$A590,Statement_No,0),MATCH('Print List'!M$2,'Master List'!$A$2:$AW$2,0))</f>
        <v>P1</v>
      </c>
      <c r="N590" s="135" t="str">
        <f>INDEX('Master List'!$A$3:$AW$1063,MATCH('Print List'!$A590,Statement_No,0),MATCH('Print List'!N$2,'Master List'!$A$2:$AW$2,0))</f>
        <v>No documentation provided</v>
      </c>
      <c r="O590" s="135">
        <f>INDEX('Master List'!$A$3:$AW$1063,MATCH('Print List'!$A590,Statement_No,0),MATCH('Print List'!O$2,'Master List'!$A$2:$AW$2,0))</f>
        <v>0</v>
      </c>
      <c r="P590" s="135">
        <f>INDEX('Master List'!$A$3:$AW$1063,MATCH('Print List'!$A590,Statement_No,0),MATCH('Print List'!P$2,'Master List'!$A$2:$AW$2,0))</f>
        <v>0</v>
      </c>
      <c r="Q590" s="135">
        <f>INDEX('Master List'!$A$3:$AW$1063,MATCH('Print List'!$A590,Statement_No,0),MATCH('Print List'!Q$2,'Master List'!$A$2:$AW$2,0))</f>
        <v>0</v>
      </c>
      <c r="R590" s="135">
        <f>INDEX('Master List'!$A$3:$AW$1063,MATCH('Print List'!$A590,Statement_No,0),MATCH('Print List'!R$2,'Master List'!$A$2:$AW$2,0))</f>
        <v>0</v>
      </c>
      <c r="S590" s="135">
        <f>INDEX('Master List'!$A$3:$AW$1063,MATCH('Print List'!$A590,Statement_No,0),MATCH('Print List'!S$2,'Master List'!$A$2:$AW$2,0))</f>
        <v>0</v>
      </c>
      <c r="T590" s="135" t="str">
        <f>INDEX('Master List'!$A$3:$AW$1063,MATCH('Print List'!$A590,Statement_No,0),MATCH('Print List'!T$2,'Master List'!$A$2:$AW$2,0))</f>
        <v>R3</v>
      </c>
      <c r="U590" s="135" t="str">
        <f>INDEX('Master List'!$A$3:$AW$1063,MATCH('Print List'!$A590,Statement_No,0),MATCH('Print List'!U$2,'Master List'!$A$2:$AW$2,0))</f>
        <v>P1</v>
      </c>
    </row>
    <row r="591" spans="1:21" s="16" customFormat="1" ht="30" x14ac:dyDescent="0.25">
      <c r="A591" s="135" t="s">
        <v>2521</v>
      </c>
      <c r="B591" s="135" t="str">
        <f>INDEX('Master List'!$A$3:$AW$1063,MATCH('Print List'!$A591,Statement_No,0),MATCH('Print List'!B$2,'Master List'!$A$2:$AW$2,0))</f>
        <v>GLORIA A BACCHETTI</v>
      </c>
      <c r="C591" s="135" t="str">
        <f>INDEX('Master List'!$A$3:$AW$1063,MATCH('Print List'!$A591,Statement_No,0),MATCH('Print List'!C$2,'Master List'!$A$2:$AW$2,0))</f>
        <v>Y</v>
      </c>
      <c r="D591" s="135">
        <f>INDEX('Master List'!$A$3:$AW$1063,MATCH('Print List'!$A591,Statement_No,0),MATCH('Print List'!D$2,'Master List'!$A$2:$AW$2,0))</f>
        <v>769</v>
      </c>
      <c r="E591" s="135">
        <f>INDEX('Master List'!$A$3:$AW$1063,MATCH('Print List'!$A591,Statement_No,0),MATCH('Print List'!E$2,'Master List'!$A$2:$AW$2,0))</f>
        <v>883.32</v>
      </c>
      <c r="F591" s="135" t="str">
        <f>INDEX('Master List'!$A$3:$AW$1063,MATCH('Print List'!$A591,Statement_No,0),MATCH('Print List'!F$2,'Master List'!$A$2:$AW$2,0))</f>
        <v>Yes</v>
      </c>
      <c r="G591" s="135" t="str">
        <f>INDEX('Master List'!$A$3:$AW$1063,MATCH('Print List'!$A591,Statement_No,0),MATCH('Print List'!G$2,'Master List'!$A$2:$AW$2,0))</f>
        <v>OLD RIVER</v>
      </c>
      <c r="H591" s="135" t="str">
        <f>INDEX('Master List'!$A$3:$AW$1063,MATCH('Print List'!$A591,Statement_No,0),MATCH('Print List'!H$2,'Master List'!$A$2:$AW$2,0))</f>
        <v>San Joaquin</v>
      </c>
      <c r="I591" s="135" t="str">
        <f>INDEX('Master List'!$A$3:$AW$1063,MATCH('Print List'!$A591,Statement_No,0),MATCH('Print List'!I$2,'Master List'!$A$2:$AW$2,0))</f>
        <v>R3</v>
      </c>
      <c r="J591" s="135" t="str">
        <f>INDEX('Master List'!$A$3:$AW$1063,MATCH('Print List'!$A591,Statement_No,0),MATCH('Print List'!J$2,'Master List'!$A$2:$AW$2,0))</f>
        <v>POU is located within Rancho El Pescadero.</v>
      </c>
      <c r="K591" s="135" t="str">
        <f>INDEX('Master List'!$A$3:$AW$1063,MATCH('Print List'!$A591,Statement_No,0),MATCH('Print List'!K$2,'Master List'!$A$2:$AW$2,0))</f>
        <v>Yes</v>
      </c>
      <c r="L591" s="135" t="str">
        <f>INDEX('Master List'!$A$3:$AW$1063,MATCH('Print List'!$A591,Statement_No,0),MATCH('Print List'!L$2,'Master List'!$A$2:$AW$2,0))</f>
        <v>N/A</v>
      </c>
      <c r="M591" s="135" t="str">
        <f>INDEX('Master List'!$A$3:$AW$1063,MATCH('Print List'!$A591,Statement_No,0),MATCH('Print List'!M$2,'Master List'!$A$2:$AW$2,0))</f>
        <v>P1</v>
      </c>
      <c r="N591" s="135" t="str">
        <f>INDEX('Master List'!$A$3:$AW$1063,MATCH('Print List'!$A591,Statement_No,0),MATCH('Print List'!N$2,'Master List'!$A$2:$AW$2,0))</f>
        <v>No supporting document for Pre-1914 right was submitted. Need more info.</v>
      </c>
      <c r="O591" s="135">
        <f>INDEX('Master List'!$A$3:$AW$1063,MATCH('Print List'!$A591,Statement_No,0),MATCH('Print List'!O$2,'Master List'!$A$2:$AW$2,0))</f>
        <v>0</v>
      </c>
      <c r="P591" s="135">
        <f>INDEX('Master List'!$A$3:$AW$1063,MATCH('Print List'!$A591,Statement_No,0),MATCH('Print List'!P$2,'Master List'!$A$2:$AW$2,0))</f>
        <v>0</v>
      </c>
      <c r="Q591" s="135">
        <f>INDEX('Master List'!$A$3:$AW$1063,MATCH('Print List'!$A591,Statement_No,0),MATCH('Print List'!Q$2,'Master List'!$A$2:$AW$2,0))</f>
        <v>0</v>
      </c>
      <c r="R591" s="135">
        <f>INDEX('Master List'!$A$3:$AW$1063,MATCH('Print List'!$A591,Statement_No,0),MATCH('Print List'!R$2,'Master List'!$A$2:$AW$2,0))</f>
        <v>0</v>
      </c>
      <c r="S591" s="135">
        <f>INDEX('Master List'!$A$3:$AW$1063,MATCH('Print List'!$A591,Statement_No,0),MATCH('Print List'!S$2,'Master List'!$A$2:$AW$2,0))</f>
        <v>0</v>
      </c>
      <c r="T591" s="135" t="str">
        <f>INDEX('Master List'!$A$3:$AW$1063,MATCH('Print List'!$A591,Statement_No,0),MATCH('Print List'!T$2,'Master List'!$A$2:$AW$2,0))</f>
        <v>R3</v>
      </c>
      <c r="U591" s="135" t="str">
        <f>INDEX('Master List'!$A$3:$AW$1063,MATCH('Print List'!$A591,Statement_No,0),MATCH('Print List'!U$2,'Master List'!$A$2:$AW$2,0))</f>
        <v>P1</v>
      </c>
    </row>
    <row r="592" spans="1:21" s="16" customFormat="1" ht="45" x14ac:dyDescent="0.25">
      <c r="A592" s="136" t="s">
        <v>2524</v>
      </c>
      <c r="B592" s="135" t="str">
        <f>INDEX('Master List'!$A$3:$AW$1063,MATCH('Print List'!$A592,Statement_No,0),MATCH('Print List'!B$2,'Master List'!$A$2:$AW$2,0))</f>
        <v>CARDOZA HOME RANCH</v>
      </c>
      <c r="C592" s="135" t="str">
        <f>INDEX('Master List'!$A$3:$AW$1063,MATCH('Print List'!$A592,Statement_No,0),MATCH('Print List'!C$2,'Master List'!$A$2:$AW$2,0))</f>
        <v>Y</v>
      </c>
      <c r="D592" s="135">
        <f>INDEX('Master List'!$A$3:$AW$1063,MATCH('Print List'!$A592,Statement_No,0),MATCH('Print List'!D$2,'Master List'!$A$2:$AW$2,0))</f>
        <v>390.47333333333336</v>
      </c>
      <c r="E592" s="135">
        <f>INDEX('Master List'!$A$3:$AW$1063,MATCH('Print List'!$A592,Statement_No,0),MATCH('Print List'!E$2,'Master List'!$A$2:$AW$2,0))</f>
        <v>425.9</v>
      </c>
      <c r="F592" s="135" t="str">
        <f>INDEX('Master List'!$A$3:$AW$1063,MATCH('Print List'!$A592,Statement_No,0),MATCH('Print List'!F$2,'Master List'!$A$2:$AW$2,0))</f>
        <v>Yes</v>
      </c>
      <c r="G592" s="135" t="str">
        <f>INDEX('Master List'!$A$3:$AW$1063,MATCH('Print List'!$A592,Statement_No,0),MATCH('Print List'!G$2,'Master List'!$A$2:$AW$2,0))</f>
        <v>Walthall Slough</v>
      </c>
      <c r="H592" s="135" t="str">
        <f>INDEX('Master List'!$A$3:$AW$1063,MATCH('Print List'!$A592,Statement_No,0),MATCH('Print List'!H$2,'Master List'!$A$2:$AW$2,0))</f>
        <v>San Joaquin</v>
      </c>
      <c r="I592" s="135" t="str">
        <f>INDEX('Master List'!$A$3:$AW$1063,MATCH('Print List'!$A592,Statement_No,0),MATCH('Print List'!I$2,'Master List'!$A$2:$AW$2,0))</f>
        <v>R3</v>
      </c>
      <c r="J592" s="135" t="str">
        <f>INDEX('Master List'!$A$3:$AW$1063,MATCH('Print List'!$A592,Statement_No,0),MATCH('Print List'!J$2,'Master List'!$A$2:$AW$2,0))</f>
        <v>Place of use is adjacent to the same natural watercourse as the POD. Place of use entirely enclosed within patents that were riparian to the San Joaquin River.</v>
      </c>
      <c r="K592" s="135" t="str">
        <f>INDEX('Master List'!$A$3:$AW$1063,MATCH('Print List'!$A592,Statement_No,0),MATCH('Print List'!K$2,'Master List'!$A$2:$AW$2,0))</f>
        <v>Yes</v>
      </c>
      <c r="L592" s="135" t="str">
        <f>INDEX('Master List'!$A$3:$AW$1063,MATCH('Print List'!$A592,Statement_No,0),MATCH('Print List'!L$2,'Master List'!$A$2:$AW$2,0))</f>
        <v>N/A</v>
      </c>
      <c r="M592" s="135" t="str">
        <f>INDEX('Master List'!$A$3:$AW$1063,MATCH('Print List'!$A592,Statement_No,0),MATCH('Print List'!M$2,'Master List'!$A$2:$AW$2,0))</f>
        <v>P1</v>
      </c>
      <c r="N592" s="135" t="str">
        <f>INDEX('Master List'!$A$3:$AW$1063,MATCH('Print List'!$A592,Statement_No,0),MATCH('Print List'!N$2,'Master List'!$A$2:$AW$2,0))</f>
        <v>More information needed</v>
      </c>
      <c r="O592" s="135">
        <f>INDEX('Master List'!$A$3:$AW$1063,MATCH('Print List'!$A592,Statement_No,0),MATCH('Print List'!O$2,'Master List'!$A$2:$AW$2,0))</f>
        <v>0</v>
      </c>
      <c r="P592" s="135">
        <f>INDEX('Master List'!$A$3:$AW$1063,MATCH('Print List'!$A592,Statement_No,0),MATCH('Print List'!P$2,'Master List'!$A$2:$AW$2,0))</f>
        <v>0</v>
      </c>
      <c r="Q592" s="135">
        <f>INDEX('Master List'!$A$3:$AW$1063,MATCH('Print List'!$A592,Statement_No,0),MATCH('Print List'!Q$2,'Master List'!$A$2:$AW$2,0))</f>
        <v>0</v>
      </c>
      <c r="R592" s="135">
        <f>INDEX('Master List'!$A$3:$AW$1063,MATCH('Print List'!$A592,Statement_No,0),MATCH('Print List'!R$2,'Master List'!$A$2:$AW$2,0))</f>
        <v>0</v>
      </c>
      <c r="S592" s="135">
        <f>INDEX('Master List'!$A$3:$AW$1063,MATCH('Print List'!$A592,Statement_No,0),MATCH('Print List'!S$2,'Master List'!$A$2:$AW$2,0))</f>
        <v>0</v>
      </c>
      <c r="T592" s="135" t="str">
        <f>INDEX('Master List'!$A$3:$AW$1063,MATCH('Print List'!$A592,Statement_No,0),MATCH('Print List'!T$2,'Master List'!$A$2:$AW$2,0))</f>
        <v>R3</v>
      </c>
      <c r="U592" s="135" t="str">
        <f>INDEX('Master List'!$A$3:$AW$1063,MATCH('Print List'!$A592,Statement_No,0),MATCH('Print List'!U$2,'Master List'!$A$2:$AW$2,0))</f>
        <v>P1</v>
      </c>
    </row>
    <row r="593" spans="1:21" s="16" customFormat="1" ht="75" x14ac:dyDescent="0.25">
      <c r="A593" s="135" t="s">
        <v>2526</v>
      </c>
      <c r="B593" s="135" t="str">
        <f>INDEX('Master List'!$A$3:$AW$1063,MATCH('Print List'!$A593,Statement_No,0),MATCH('Print List'!B$2,'Master List'!$A$2:$AW$2,0))</f>
        <v>CARDOZA HOME RANCH</v>
      </c>
      <c r="C593" s="135" t="str">
        <f>INDEX('Master List'!$A$3:$AW$1063,MATCH('Print List'!$A593,Statement_No,0),MATCH('Print List'!C$2,'Master List'!$A$2:$AW$2,0))</f>
        <v>Y</v>
      </c>
      <c r="D593" s="135">
        <f>INDEX('Master List'!$A$3:$AW$1063,MATCH('Print List'!$A593,Statement_No,0),MATCH('Print List'!D$2,'Master List'!$A$2:$AW$2,0))</f>
        <v>305.74666666666667</v>
      </c>
      <c r="E593" s="135">
        <f>INDEX('Master List'!$A$3:$AW$1063,MATCH('Print List'!$A593,Statement_No,0),MATCH('Print List'!E$2,'Master List'!$A$2:$AW$2,0))</f>
        <v>351.8</v>
      </c>
      <c r="F593" s="135" t="str">
        <f>INDEX('Master List'!$A$3:$AW$1063,MATCH('Print List'!$A593,Statement_No,0),MATCH('Print List'!F$2,'Master List'!$A$2:$AW$2,0))</f>
        <v>Yes</v>
      </c>
      <c r="G593" s="135" t="str">
        <f>INDEX('Master List'!$A$3:$AW$1063,MATCH('Print List'!$A593,Statement_No,0),MATCH('Print List'!G$2,'Master List'!$A$2:$AW$2,0))</f>
        <v>Walthall Slough</v>
      </c>
      <c r="H593" s="135" t="str">
        <f>INDEX('Master List'!$A$3:$AW$1063,MATCH('Print List'!$A593,Statement_No,0),MATCH('Print List'!H$2,'Master List'!$A$2:$AW$2,0))</f>
        <v>San Joaquin</v>
      </c>
      <c r="I593" s="135" t="str">
        <f>INDEX('Master List'!$A$3:$AW$1063,MATCH('Print List'!$A593,Statement_No,0),MATCH('Print List'!I$2,'Master List'!$A$2:$AW$2,0))</f>
        <v>R3</v>
      </c>
      <c r="J593" s="135" t="str">
        <f>INDEX('Master List'!$A$3:$AW$1063,MATCH('Print List'!$A593,Statement_No,0),MATCH('Print List'!J$2,'Master List'!$A$2:$AW$2,0))</f>
        <v>Walthall Slough existed at the time of patent. Hence, the place of use is adjacent to the same "natural" watercourse as the POD. The place of use is also entirely enclosed within patents that were riparian to Walthall Slough.</v>
      </c>
      <c r="K593" s="135" t="str">
        <f>INDEX('Master List'!$A$3:$AW$1063,MATCH('Print List'!$A593,Statement_No,0),MATCH('Print List'!K$2,'Master List'!$A$2:$AW$2,0))</f>
        <v>Yes</v>
      </c>
      <c r="L593" s="135" t="str">
        <f>INDEX('Master List'!$A$3:$AW$1063,MATCH('Print List'!$A593,Statement_No,0),MATCH('Print List'!L$2,'Master List'!$A$2:$AW$2,0))</f>
        <v>N/A</v>
      </c>
      <c r="M593" s="135" t="str">
        <f>INDEX('Master List'!$A$3:$AW$1063,MATCH('Print List'!$A593,Statement_No,0),MATCH('Print List'!M$2,'Master List'!$A$2:$AW$2,0))</f>
        <v>P1</v>
      </c>
      <c r="N593" s="135" t="str">
        <f>INDEX('Master List'!$A$3:$AW$1063,MATCH('Print List'!$A593,Statement_No,0),MATCH('Print List'!N$2,'Master List'!$A$2:$AW$2,0))</f>
        <v>More information needed</v>
      </c>
      <c r="O593" s="135">
        <f>INDEX('Master List'!$A$3:$AW$1063,MATCH('Print List'!$A593,Statement_No,0),MATCH('Print List'!O$2,'Master List'!$A$2:$AW$2,0))</f>
        <v>0</v>
      </c>
      <c r="P593" s="135">
        <f>INDEX('Master List'!$A$3:$AW$1063,MATCH('Print List'!$A593,Statement_No,0),MATCH('Print List'!P$2,'Master List'!$A$2:$AW$2,0))</f>
        <v>0</v>
      </c>
      <c r="Q593" s="135">
        <f>INDEX('Master List'!$A$3:$AW$1063,MATCH('Print List'!$A593,Statement_No,0),MATCH('Print List'!Q$2,'Master List'!$A$2:$AW$2,0))</f>
        <v>0</v>
      </c>
      <c r="R593" s="135">
        <f>INDEX('Master List'!$A$3:$AW$1063,MATCH('Print List'!$A593,Statement_No,0),MATCH('Print List'!R$2,'Master List'!$A$2:$AW$2,0))</f>
        <v>0</v>
      </c>
      <c r="S593" s="135">
        <f>INDEX('Master List'!$A$3:$AW$1063,MATCH('Print List'!$A593,Statement_No,0),MATCH('Print List'!S$2,'Master List'!$A$2:$AW$2,0))</f>
        <v>0</v>
      </c>
      <c r="T593" s="135" t="str">
        <f>INDEX('Master List'!$A$3:$AW$1063,MATCH('Print List'!$A593,Statement_No,0),MATCH('Print List'!T$2,'Master List'!$A$2:$AW$2,0))</f>
        <v>R3</v>
      </c>
      <c r="U593" s="135" t="str">
        <f>INDEX('Master List'!$A$3:$AW$1063,MATCH('Print List'!$A593,Statement_No,0),MATCH('Print List'!U$2,'Master List'!$A$2:$AW$2,0))</f>
        <v>P1</v>
      </c>
    </row>
    <row r="594" spans="1:21" s="16" customFormat="1" ht="45" x14ac:dyDescent="0.25">
      <c r="A594" s="135" t="s">
        <v>2527</v>
      </c>
      <c r="B594" s="135" t="str">
        <f>INDEX('Master List'!$A$3:$AW$1063,MATCH('Print List'!$A594,Statement_No,0),MATCH('Print List'!B$2,'Master List'!$A$2:$AW$2,0))</f>
        <v>CITY OF TRACY</v>
      </c>
      <c r="C594" s="135" t="str">
        <f>INDEX('Master List'!$A$3:$AW$1063,MATCH('Print List'!$A594,Statement_No,0),MATCH('Print List'!C$2,'Master List'!$A$2:$AW$2,0))</f>
        <v>Y</v>
      </c>
      <c r="D594" s="135">
        <f>INDEX('Master List'!$A$3:$AW$1063,MATCH('Print List'!$A594,Statement_No,0),MATCH('Print List'!D$2,'Master List'!$A$2:$AW$2,0))</f>
        <v>3918.6666666666665</v>
      </c>
      <c r="E594" s="135">
        <f>INDEX('Master List'!$A$3:$AW$1063,MATCH('Print List'!$A594,Statement_No,0),MATCH('Print List'!E$2,'Master List'!$A$2:$AW$2,0))</f>
        <v>2420.56</v>
      </c>
      <c r="F594" s="135" t="str">
        <f>INDEX('Master List'!$A$3:$AW$1063,MATCH('Print List'!$A594,Statement_No,0),MATCH('Print List'!F$2,'Master List'!$A$2:$AW$2,0))</f>
        <v>Yes</v>
      </c>
      <c r="G594" s="135" t="str">
        <f>INDEX('Master List'!$A$3:$AW$1063,MATCH('Print List'!$A594,Statement_No,0),MATCH('Print List'!G$2,'Master List'!$A$2:$AW$2,0))</f>
        <v>Sugar Cut</v>
      </c>
      <c r="H594" s="135" t="str">
        <f>INDEX('Master List'!$A$3:$AW$1063,MATCH('Print List'!$A594,Statement_No,0),MATCH('Print List'!H$2,'Master List'!$A$2:$AW$2,0))</f>
        <v>San Joaquin</v>
      </c>
      <c r="I594" s="135" t="str">
        <f>INDEX('Master List'!$A$3:$AW$1063,MATCH('Print List'!$A594,Statement_No,0),MATCH('Print List'!I$2,'Master List'!$A$2:$AW$2,0))</f>
        <v>R2</v>
      </c>
      <c r="J594" s="135" t="str">
        <f>INDEX('Master List'!$A$3:$AW$1063,MATCH('Print List'!$A594,Statement_No,0),MATCH('Print List'!J$2,'Master List'!$A$2:$AW$2,0))</f>
        <v>Though the POU and POD are covered by a patent riparian to the watercourse, there are multiple separations from the watercourse within the POU</v>
      </c>
      <c r="K594" s="135" t="str">
        <f>INDEX('Master List'!$A$3:$AW$1063,MATCH('Print List'!$A594,Statement_No,0),MATCH('Print List'!K$2,'Master List'!$A$2:$AW$2,0))</f>
        <v>Yes</v>
      </c>
      <c r="L594" s="135" t="str">
        <f>INDEX('Master List'!$A$3:$AW$1063,MATCH('Print List'!$A594,Statement_No,0),MATCH('Print List'!L$2,'Master List'!$A$2:$AW$2,0))</f>
        <v>N/A</v>
      </c>
      <c r="M594" s="135" t="str">
        <f>INDEX('Master List'!$A$3:$AW$1063,MATCH('Print List'!$A594,Statement_No,0),MATCH('Print List'!M$2,'Master List'!$A$2:$AW$2,0))</f>
        <v>P1</v>
      </c>
      <c r="N594" s="135" t="str">
        <f>INDEX('Master List'!$A$3:$AW$1063,MATCH('Print List'!$A594,Statement_No,0),MATCH('Print List'!N$2,'Master List'!$A$2:$AW$2,0))</f>
        <v>Claimant failed to submit Pre-1914 supporting documents; and riparian right is insufficient to constitute water use</v>
      </c>
      <c r="O594" s="135">
        <f>INDEX('Master List'!$A$3:$AW$1063,MATCH('Print List'!$A594,Statement_No,0),MATCH('Print List'!O$2,'Master List'!$A$2:$AW$2,0))</f>
        <v>0</v>
      </c>
      <c r="P594" s="135">
        <f>INDEX('Master List'!$A$3:$AW$1063,MATCH('Print List'!$A594,Statement_No,0),MATCH('Print List'!P$2,'Master List'!$A$2:$AW$2,0))</f>
        <v>0</v>
      </c>
      <c r="Q594" s="135">
        <f>INDEX('Master List'!$A$3:$AW$1063,MATCH('Print List'!$A594,Statement_No,0),MATCH('Print List'!Q$2,'Master List'!$A$2:$AW$2,0))</f>
        <v>0</v>
      </c>
      <c r="R594" s="135">
        <f>INDEX('Master List'!$A$3:$AW$1063,MATCH('Print List'!$A594,Statement_No,0),MATCH('Print List'!R$2,'Master List'!$A$2:$AW$2,0))</f>
        <v>0</v>
      </c>
      <c r="S594" s="135">
        <f>INDEX('Master List'!$A$3:$AW$1063,MATCH('Print List'!$A594,Statement_No,0),MATCH('Print List'!S$2,'Master List'!$A$2:$AW$2,0))</f>
        <v>0</v>
      </c>
      <c r="T594" s="135" t="str">
        <f>INDEX('Master List'!$A$3:$AW$1063,MATCH('Print List'!$A594,Statement_No,0),MATCH('Print List'!T$2,'Master List'!$A$2:$AW$2,0))</f>
        <v>R2</v>
      </c>
      <c r="U594" s="135" t="str">
        <f>INDEX('Master List'!$A$3:$AW$1063,MATCH('Print List'!$A594,Statement_No,0),MATCH('Print List'!U$2,'Master List'!$A$2:$AW$2,0))</f>
        <v>P1</v>
      </c>
    </row>
    <row r="595" spans="1:21" s="16" customFormat="1" ht="30" x14ac:dyDescent="0.25">
      <c r="A595" s="135" t="s">
        <v>2533</v>
      </c>
      <c r="B595" s="135" t="str">
        <f>INDEX('Master List'!$A$3:$AW$1063,MATCH('Print List'!$A595,Statement_No,0),MATCH('Print List'!B$2,'Master List'!$A$2:$AW$2,0))</f>
        <v>JOHN C KELLEY PROPERTIES LLC</v>
      </c>
      <c r="C595" s="135" t="str">
        <f>INDEX('Master List'!$A$3:$AW$1063,MATCH('Print List'!$A595,Statement_No,0),MATCH('Print List'!C$2,'Master List'!$A$2:$AW$2,0))</f>
        <v>Y</v>
      </c>
      <c r="D595" s="135">
        <f>INDEX('Master List'!$A$3:$AW$1063,MATCH('Print List'!$A595,Statement_No,0),MATCH('Print List'!D$2,'Master List'!$A$2:$AW$2,0))</f>
        <v>998.86</v>
      </c>
      <c r="E595" s="135">
        <f>INDEX('Master List'!$A$3:$AW$1063,MATCH('Print List'!$A595,Statement_No,0),MATCH('Print List'!E$2,'Master List'!$A$2:$AW$2,0))</f>
        <v>666.04</v>
      </c>
      <c r="F595" s="135" t="str">
        <f>INDEX('Master List'!$A$3:$AW$1063,MATCH('Print List'!$A595,Statement_No,0),MATCH('Print List'!F$2,'Master List'!$A$2:$AW$2,0))</f>
        <v>Yes</v>
      </c>
      <c r="G595" s="135" t="str">
        <f>INDEX('Master List'!$A$3:$AW$1063,MATCH('Print List'!$A595,Statement_No,0),MATCH('Print List'!G$2,'Master List'!$A$2:$AW$2,0))</f>
        <v>Mosher Slough</v>
      </c>
      <c r="H595" s="135" t="str">
        <f>INDEX('Master List'!$A$3:$AW$1063,MATCH('Print List'!$A595,Statement_No,0),MATCH('Print List'!H$2,'Master List'!$A$2:$AW$2,0))</f>
        <v>San Joaquin</v>
      </c>
      <c r="I595" s="135" t="str">
        <f>INDEX('Master List'!$A$3:$AW$1063,MATCH('Print List'!$A595,Statement_No,0),MATCH('Print List'!I$2,'Master List'!$A$2:$AW$2,0))</f>
        <v>R1</v>
      </c>
      <c r="J595" s="135" t="str">
        <f>INDEX('Master List'!$A$3:$AW$1063,MATCH('Print List'!$A595,Statement_No,0),MATCH('Print List'!J$2,'Master List'!$A$2:$AW$2,0))</f>
        <v>Portion of the POU overlies non-riparian patents.</v>
      </c>
      <c r="K595" s="135" t="str">
        <f>INDEX('Master List'!$A$3:$AW$1063,MATCH('Print List'!$A595,Statement_No,0),MATCH('Print List'!K$2,'Master List'!$A$2:$AW$2,0))</f>
        <v>Yes</v>
      </c>
      <c r="L595" s="135" t="str">
        <f>INDEX('Master List'!$A$3:$AW$1063,MATCH('Print List'!$A595,Statement_No,0),MATCH('Print List'!L$2,'Master List'!$A$2:$AW$2,0))</f>
        <v>N/A</v>
      </c>
      <c r="M595" s="135" t="str">
        <f>INDEX('Master List'!$A$3:$AW$1063,MATCH('Print List'!$A595,Statement_No,0),MATCH('Print List'!M$2,'Master List'!$A$2:$AW$2,0))</f>
        <v>P1</v>
      </c>
      <c r="N595" s="135" t="str">
        <f>INDEX('Master List'!$A$3:$AW$1063,MATCH('Print List'!$A595,Statement_No,0),MATCH('Print List'!N$2,'Master List'!$A$2:$AW$2,0))</f>
        <v>No supporting document for Pre-1914 right was submitted. Need more info.</v>
      </c>
      <c r="O595" s="135">
        <f>INDEX('Master List'!$A$3:$AW$1063,MATCH('Print List'!$A595,Statement_No,0),MATCH('Print List'!O$2,'Master List'!$A$2:$AW$2,0))</f>
        <v>0</v>
      </c>
      <c r="P595" s="135">
        <f>INDEX('Master List'!$A$3:$AW$1063,MATCH('Print List'!$A595,Statement_No,0),MATCH('Print List'!P$2,'Master List'!$A$2:$AW$2,0))</f>
        <v>0</v>
      </c>
      <c r="Q595" s="135">
        <f>INDEX('Master List'!$A$3:$AW$1063,MATCH('Print List'!$A595,Statement_No,0),MATCH('Print List'!Q$2,'Master List'!$A$2:$AW$2,0))</f>
        <v>0</v>
      </c>
      <c r="R595" s="135">
        <f>INDEX('Master List'!$A$3:$AW$1063,MATCH('Print List'!$A595,Statement_No,0),MATCH('Print List'!R$2,'Master List'!$A$2:$AW$2,0))</f>
        <v>0</v>
      </c>
      <c r="S595" s="135">
        <f>INDEX('Master List'!$A$3:$AW$1063,MATCH('Print List'!$A595,Statement_No,0),MATCH('Print List'!S$2,'Master List'!$A$2:$AW$2,0))</f>
        <v>0</v>
      </c>
      <c r="T595" s="135" t="str">
        <f>INDEX('Master List'!$A$3:$AW$1063,MATCH('Print List'!$A595,Statement_No,0),MATCH('Print List'!T$2,'Master List'!$A$2:$AW$2,0))</f>
        <v>R1</v>
      </c>
      <c r="U595" s="135" t="str">
        <f>INDEX('Master List'!$A$3:$AW$1063,MATCH('Print List'!$A595,Statement_No,0),MATCH('Print List'!U$2,'Master List'!$A$2:$AW$2,0))</f>
        <v>P1</v>
      </c>
    </row>
    <row r="596" spans="1:21" s="16" customFormat="1" ht="30" x14ac:dyDescent="0.25">
      <c r="A596" s="136" t="s">
        <v>2537</v>
      </c>
      <c r="B596" s="135" t="str">
        <f>INDEX('Master List'!$A$3:$AW$1063,MATCH('Print List'!$A596,Statement_No,0),MATCH('Print List'!B$2,'Master List'!$A$2:$AW$2,0))</f>
        <v>JOHN C KELLEY PROPERTIES LLC</v>
      </c>
      <c r="C596" s="135" t="str">
        <f>INDEX('Master List'!$A$3:$AW$1063,MATCH('Print List'!$A596,Statement_No,0),MATCH('Print List'!C$2,'Master List'!$A$2:$AW$2,0))</f>
        <v>Y</v>
      </c>
      <c r="D596" s="135">
        <f>INDEX('Master List'!$A$3:$AW$1063,MATCH('Print List'!$A596,Statement_No,0),MATCH('Print List'!D$2,'Master List'!$A$2:$AW$2,0))</f>
        <v>650.84333333333348</v>
      </c>
      <c r="E596" s="135">
        <f>INDEX('Master List'!$A$3:$AW$1063,MATCH('Print List'!$A596,Statement_No,0),MATCH('Print List'!E$2,'Master List'!$A$2:$AW$2,0))</f>
        <v>366.79</v>
      </c>
      <c r="F596" s="135" t="str">
        <f>INDEX('Master List'!$A$3:$AW$1063,MATCH('Print List'!$A596,Statement_No,0),MATCH('Print List'!F$2,'Master List'!$A$2:$AW$2,0))</f>
        <v>Yes</v>
      </c>
      <c r="G596" s="135" t="str">
        <f>INDEX('Master List'!$A$3:$AW$1063,MATCH('Print List'!$A596,Statement_No,0),MATCH('Print List'!G$2,'Master List'!$A$2:$AW$2,0))</f>
        <v>Mosher Slough</v>
      </c>
      <c r="H596" s="135" t="str">
        <f>INDEX('Master List'!$A$3:$AW$1063,MATCH('Print List'!$A596,Statement_No,0),MATCH('Print List'!H$2,'Master List'!$A$2:$AW$2,0))</f>
        <v>San Joaquin</v>
      </c>
      <c r="I596" s="135" t="str">
        <f>INDEX('Master List'!$A$3:$AW$1063,MATCH('Print List'!$A596,Statement_No,0),MATCH('Print List'!I$2,'Master List'!$A$2:$AW$2,0))</f>
        <v>R1</v>
      </c>
      <c r="J596" s="135" t="str">
        <f>INDEX('Master List'!$A$3:$AW$1063,MATCH('Print List'!$A596,Statement_No,0),MATCH('Print List'!J$2,'Master List'!$A$2:$AW$2,0))</f>
        <v>Portion of the POU overlies non-riparian patents.</v>
      </c>
      <c r="K596" s="135" t="str">
        <f>INDEX('Master List'!$A$3:$AW$1063,MATCH('Print List'!$A596,Statement_No,0),MATCH('Print List'!K$2,'Master List'!$A$2:$AW$2,0))</f>
        <v>Yes</v>
      </c>
      <c r="L596" s="135" t="str">
        <f>INDEX('Master List'!$A$3:$AW$1063,MATCH('Print List'!$A596,Statement_No,0),MATCH('Print List'!L$2,'Master List'!$A$2:$AW$2,0))</f>
        <v>N/A</v>
      </c>
      <c r="M596" s="135" t="str">
        <f>INDEX('Master List'!$A$3:$AW$1063,MATCH('Print List'!$A596,Statement_No,0),MATCH('Print List'!M$2,'Master List'!$A$2:$AW$2,0))</f>
        <v>P1</v>
      </c>
      <c r="N596" s="135" t="str">
        <f>INDEX('Master List'!$A$3:$AW$1063,MATCH('Print List'!$A596,Statement_No,0),MATCH('Print List'!N$2,'Master List'!$A$2:$AW$2,0))</f>
        <v>No supporting document for Pre-1914 right was submitted. Need more info.</v>
      </c>
      <c r="O596" s="135">
        <f>INDEX('Master List'!$A$3:$AW$1063,MATCH('Print List'!$A596,Statement_No,0),MATCH('Print List'!O$2,'Master List'!$A$2:$AW$2,0))</f>
        <v>0</v>
      </c>
      <c r="P596" s="135">
        <f>INDEX('Master List'!$A$3:$AW$1063,MATCH('Print List'!$A596,Statement_No,0),MATCH('Print List'!P$2,'Master List'!$A$2:$AW$2,0))</f>
        <v>0</v>
      </c>
      <c r="Q596" s="135">
        <f>INDEX('Master List'!$A$3:$AW$1063,MATCH('Print List'!$A596,Statement_No,0),MATCH('Print List'!Q$2,'Master List'!$A$2:$AW$2,0))</f>
        <v>0</v>
      </c>
      <c r="R596" s="135">
        <f>INDEX('Master List'!$A$3:$AW$1063,MATCH('Print List'!$A596,Statement_No,0),MATCH('Print List'!R$2,'Master List'!$A$2:$AW$2,0))</f>
        <v>0</v>
      </c>
      <c r="S596" s="135">
        <f>INDEX('Master List'!$A$3:$AW$1063,MATCH('Print List'!$A596,Statement_No,0),MATCH('Print List'!S$2,'Master List'!$A$2:$AW$2,0))</f>
        <v>0</v>
      </c>
      <c r="T596" s="135" t="str">
        <f>INDEX('Master List'!$A$3:$AW$1063,MATCH('Print List'!$A596,Statement_No,0),MATCH('Print List'!T$2,'Master List'!$A$2:$AW$2,0))</f>
        <v>R1</v>
      </c>
      <c r="U596" s="135" t="str">
        <f>INDEX('Master List'!$A$3:$AW$1063,MATCH('Print List'!$A596,Statement_No,0),MATCH('Print List'!U$2,'Master List'!$A$2:$AW$2,0))</f>
        <v>P1</v>
      </c>
    </row>
    <row r="597" spans="1:21" s="16" customFormat="1" ht="30" x14ac:dyDescent="0.25">
      <c r="A597" s="135" t="s">
        <v>2538</v>
      </c>
      <c r="B597" s="135" t="str">
        <f>INDEX('Master List'!$A$3:$AW$1063,MATCH('Print List'!$A597,Statement_No,0),MATCH('Print List'!B$2,'Master List'!$A$2:$AW$2,0))</f>
        <v>FAY LOUIE</v>
      </c>
      <c r="C597" s="135" t="str">
        <f>INDEX('Master List'!$A$3:$AW$1063,MATCH('Print List'!$A597,Statement_No,0),MATCH('Print List'!C$2,'Master List'!$A$2:$AW$2,0))</f>
        <v>Y</v>
      </c>
      <c r="D597" s="135">
        <f>INDEX('Master List'!$A$3:$AW$1063,MATCH('Print List'!$A597,Statement_No,0),MATCH('Print List'!D$2,'Master List'!$A$2:$AW$2,0))</f>
        <v>532.48666666666668</v>
      </c>
      <c r="E597" s="135">
        <f>INDEX('Master List'!$A$3:$AW$1063,MATCH('Print List'!$A597,Statement_No,0),MATCH('Print List'!E$2,'Master List'!$A$2:$AW$2,0))</f>
        <v>609.71</v>
      </c>
      <c r="F597" s="135" t="str">
        <f>INDEX('Master List'!$A$3:$AW$1063,MATCH('Print List'!$A597,Statement_No,0),MATCH('Print List'!F$2,'Master List'!$A$2:$AW$2,0))</f>
        <v>Yes</v>
      </c>
      <c r="G597" s="135" t="str">
        <f>INDEX('Master List'!$A$3:$AW$1063,MATCH('Print List'!$A597,Statement_No,0),MATCH('Print List'!G$2,'Master List'!$A$2:$AW$2,0))</f>
        <v>INDIAN SLOUGH</v>
      </c>
      <c r="H597" s="135" t="str">
        <f>INDEX('Master List'!$A$3:$AW$1063,MATCH('Print List'!$A597,Statement_No,0),MATCH('Print List'!H$2,'Master List'!$A$2:$AW$2,0))</f>
        <v>Contra Costa</v>
      </c>
      <c r="I597" s="135" t="str">
        <f>INDEX('Master List'!$A$3:$AW$1063,MATCH('Print List'!$A597,Statement_No,0),MATCH('Print List'!I$2,'Master List'!$A$2:$AW$2,0))</f>
        <v>R2</v>
      </c>
      <c r="J597" s="135" t="str">
        <f>INDEX('Master List'!$A$3:$AW$1063,MATCH('Print List'!$A597,Statement_No,0),MATCH('Print List'!J$2,'Master List'!$A$2:$AW$2,0))</f>
        <v>POU not located near POD. POU is mostly on same Patent/Survey to water.</v>
      </c>
      <c r="K597" s="135" t="str">
        <f>INDEX('Master List'!$A$3:$AW$1063,MATCH('Print List'!$A597,Statement_No,0),MATCH('Print List'!K$2,'Master List'!$A$2:$AW$2,0))</f>
        <v>Yes</v>
      </c>
      <c r="L597" s="135" t="str">
        <f>INDEX('Master List'!$A$3:$AW$1063,MATCH('Print List'!$A597,Statement_No,0),MATCH('Print List'!L$2,'Master List'!$A$2:$AW$2,0))</f>
        <v>N/A</v>
      </c>
      <c r="M597" s="135" t="str">
        <f>INDEX('Master List'!$A$3:$AW$1063,MATCH('Print List'!$A597,Statement_No,0),MATCH('Print List'!M$2,'Master List'!$A$2:$AW$2,0))</f>
        <v>P1</v>
      </c>
      <c r="N597" s="135" t="str">
        <f>INDEX('Master List'!$A$3:$AW$1063,MATCH('Print List'!$A597,Statement_No,0),MATCH('Print List'!N$2,'Master List'!$A$2:$AW$2,0))</f>
        <v>Documentation is needed.</v>
      </c>
      <c r="O597" s="135">
        <f>INDEX('Master List'!$A$3:$AW$1063,MATCH('Print List'!$A597,Statement_No,0),MATCH('Print List'!O$2,'Master List'!$A$2:$AW$2,0))</f>
        <v>0</v>
      </c>
      <c r="P597" s="135">
        <f>INDEX('Master List'!$A$3:$AW$1063,MATCH('Print List'!$A597,Statement_No,0),MATCH('Print List'!P$2,'Master List'!$A$2:$AW$2,0))</f>
        <v>0</v>
      </c>
      <c r="Q597" s="135">
        <f>INDEX('Master List'!$A$3:$AW$1063,MATCH('Print List'!$A597,Statement_No,0),MATCH('Print List'!Q$2,'Master List'!$A$2:$AW$2,0))</f>
        <v>0</v>
      </c>
      <c r="R597" s="135">
        <f>INDEX('Master List'!$A$3:$AW$1063,MATCH('Print List'!$A597,Statement_No,0),MATCH('Print List'!R$2,'Master List'!$A$2:$AW$2,0))</f>
        <v>0</v>
      </c>
      <c r="S597" s="135">
        <f>INDEX('Master List'!$A$3:$AW$1063,MATCH('Print List'!$A597,Statement_No,0),MATCH('Print List'!S$2,'Master List'!$A$2:$AW$2,0))</f>
        <v>0</v>
      </c>
      <c r="T597" s="135" t="str">
        <f>INDEX('Master List'!$A$3:$AW$1063,MATCH('Print List'!$A597,Statement_No,0),MATCH('Print List'!T$2,'Master List'!$A$2:$AW$2,0))</f>
        <v>R2</v>
      </c>
      <c r="U597" s="135" t="str">
        <f>INDEX('Master List'!$A$3:$AW$1063,MATCH('Print List'!$A597,Statement_No,0),MATCH('Print List'!U$2,'Master List'!$A$2:$AW$2,0))</f>
        <v>P1</v>
      </c>
    </row>
    <row r="598" spans="1:21" s="16" customFormat="1" ht="30" x14ac:dyDescent="0.25">
      <c r="A598" s="136" t="s">
        <v>2543</v>
      </c>
      <c r="B598" s="135" t="str">
        <f>INDEX('Master List'!$A$3:$AW$1063,MATCH('Print List'!$A598,Statement_No,0),MATCH('Print List'!B$2,'Master List'!$A$2:$AW$2,0))</f>
        <v>JOHN C KELLEY PROPERTIES LLC</v>
      </c>
      <c r="C598" s="135" t="str">
        <f>INDEX('Master List'!$A$3:$AW$1063,MATCH('Print List'!$A598,Statement_No,0),MATCH('Print List'!C$2,'Master List'!$A$2:$AW$2,0))</f>
        <v>Y</v>
      </c>
      <c r="D598" s="135">
        <f>INDEX('Master List'!$A$3:$AW$1063,MATCH('Print List'!$A598,Statement_No,0),MATCH('Print List'!D$2,'Master List'!$A$2:$AW$2,0))</f>
        <v>1475.3733333333334</v>
      </c>
      <c r="E598" s="135">
        <f>INDEX('Master List'!$A$3:$AW$1063,MATCH('Print List'!$A598,Statement_No,0),MATCH('Print List'!E$2,'Master List'!$A$2:$AW$2,0))</f>
        <v>678.24</v>
      </c>
      <c r="F598" s="135" t="str">
        <f>INDEX('Master List'!$A$3:$AW$1063,MATCH('Print List'!$A598,Statement_No,0),MATCH('Print List'!F$2,'Master List'!$A$2:$AW$2,0))</f>
        <v>Yes</v>
      </c>
      <c r="G598" s="135" t="str">
        <f>INDEX('Master List'!$A$3:$AW$1063,MATCH('Print List'!$A598,Statement_No,0),MATCH('Print List'!G$2,'Master List'!$A$2:$AW$2,0))</f>
        <v>Mosher Slough</v>
      </c>
      <c r="H598" s="135" t="str">
        <f>INDEX('Master List'!$A$3:$AW$1063,MATCH('Print List'!$A598,Statement_No,0),MATCH('Print List'!H$2,'Master List'!$A$2:$AW$2,0))</f>
        <v>San Joaquin</v>
      </c>
      <c r="I598" s="135" t="str">
        <f>INDEX('Master List'!$A$3:$AW$1063,MATCH('Print List'!$A598,Statement_No,0),MATCH('Print List'!I$2,'Master List'!$A$2:$AW$2,0))</f>
        <v>R1</v>
      </c>
      <c r="J598" s="135" t="str">
        <f>INDEX('Master List'!$A$3:$AW$1063,MATCH('Print List'!$A598,Statement_No,0),MATCH('Print List'!J$2,'Master List'!$A$2:$AW$2,0))</f>
        <v>Portion of the POU overlies non-riparian patents.</v>
      </c>
      <c r="K598" s="135" t="str">
        <f>INDEX('Master List'!$A$3:$AW$1063,MATCH('Print List'!$A598,Statement_No,0),MATCH('Print List'!K$2,'Master List'!$A$2:$AW$2,0))</f>
        <v>Yes</v>
      </c>
      <c r="L598" s="135" t="str">
        <f>INDEX('Master List'!$A$3:$AW$1063,MATCH('Print List'!$A598,Statement_No,0),MATCH('Print List'!L$2,'Master List'!$A$2:$AW$2,0))</f>
        <v>N/A</v>
      </c>
      <c r="M598" s="135" t="str">
        <f>INDEX('Master List'!$A$3:$AW$1063,MATCH('Print List'!$A598,Statement_No,0),MATCH('Print List'!M$2,'Master List'!$A$2:$AW$2,0))</f>
        <v>P1</v>
      </c>
      <c r="N598" s="135" t="str">
        <f>INDEX('Master List'!$A$3:$AW$1063,MATCH('Print List'!$A598,Statement_No,0),MATCH('Print List'!N$2,'Master List'!$A$2:$AW$2,0))</f>
        <v>No supporting document for Pre-1914 right was submitted. Need more info.</v>
      </c>
      <c r="O598" s="135">
        <f>INDEX('Master List'!$A$3:$AW$1063,MATCH('Print List'!$A598,Statement_No,0),MATCH('Print List'!O$2,'Master List'!$A$2:$AW$2,0))</f>
        <v>0</v>
      </c>
      <c r="P598" s="135">
        <f>INDEX('Master List'!$A$3:$AW$1063,MATCH('Print List'!$A598,Statement_No,0),MATCH('Print List'!P$2,'Master List'!$A$2:$AW$2,0))</f>
        <v>0</v>
      </c>
      <c r="Q598" s="135">
        <f>INDEX('Master List'!$A$3:$AW$1063,MATCH('Print List'!$A598,Statement_No,0),MATCH('Print List'!Q$2,'Master List'!$A$2:$AW$2,0))</f>
        <v>0</v>
      </c>
      <c r="R598" s="135">
        <f>INDEX('Master List'!$A$3:$AW$1063,MATCH('Print List'!$A598,Statement_No,0),MATCH('Print List'!R$2,'Master List'!$A$2:$AW$2,0))</f>
        <v>0</v>
      </c>
      <c r="S598" s="135">
        <f>INDEX('Master List'!$A$3:$AW$1063,MATCH('Print List'!$A598,Statement_No,0),MATCH('Print List'!S$2,'Master List'!$A$2:$AW$2,0))</f>
        <v>0</v>
      </c>
      <c r="T598" s="135" t="str">
        <f>INDEX('Master List'!$A$3:$AW$1063,MATCH('Print List'!$A598,Statement_No,0),MATCH('Print List'!T$2,'Master List'!$A$2:$AW$2,0))</f>
        <v>R1</v>
      </c>
      <c r="U598" s="135" t="str">
        <f>INDEX('Master List'!$A$3:$AW$1063,MATCH('Print List'!$A598,Statement_No,0),MATCH('Print List'!U$2,'Master List'!$A$2:$AW$2,0))</f>
        <v>P1</v>
      </c>
    </row>
    <row r="599" spans="1:21" s="16" customFormat="1" ht="105" x14ac:dyDescent="0.25">
      <c r="A599" s="135" t="s">
        <v>2545</v>
      </c>
      <c r="B599" s="135" t="str">
        <f>INDEX('Master List'!$A$3:$AW$1063,MATCH('Print List'!$A599,Statement_No,0),MATCH('Print List'!B$2,'Master List'!$A$2:$AW$2,0))</f>
        <v>ENSHER, ALEXANDER AND BARSOOM, INC.</v>
      </c>
      <c r="C599" s="135" t="str">
        <f>INDEX('Master List'!$A$3:$AW$1063,MATCH('Print List'!$A599,Statement_No,0),MATCH('Print List'!C$2,'Master List'!$A$2:$AW$2,0))</f>
        <v>Y</v>
      </c>
      <c r="D599" s="135">
        <f>INDEX('Master List'!$A$3:$AW$1063,MATCH('Print List'!$A599,Statement_No,0),MATCH('Print List'!D$2,'Master List'!$A$2:$AW$2,0))</f>
        <v>385.58333333333337</v>
      </c>
      <c r="E599" s="135">
        <f>INDEX('Master List'!$A$3:$AW$1063,MATCH('Print List'!$A599,Statement_No,0),MATCH('Print List'!E$2,'Master List'!$A$2:$AW$2,0))</f>
        <v>511.42</v>
      </c>
      <c r="F599" s="135" t="str">
        <f>INDEX('Master List'!$A$3:$AW$1063,MATCH('Print List'!$A599,Statement_No,0),MATCH('Print List'!F$2,'Master List'!$A$2:$AW$2,0))</f>
        <v>Yes</v>
      </c>
      <c r="G599" s="135" t="str">
        <f>INDEX('Master List'!$A$3:$AW$1063,MATCH('Print List'!$A599,Statement_No,0),MATCH('Print List'!G$2,'Master List'!$A$2:$AW$2,0))</f>
        <v>Trapper Slough</v>
      </c>
      <c r="H599" s="135" t="str">
        <f>INDEX('Master List'!$A$3:$AW$1063,MATCH('Print List'!$A599,Statement_No,0),MATCH('Print List'!H$2,'Master List'!$A$2:$AW$2,0))</f>
        <v>San Joaquin</v>
      </c>
      <c r="I599" s="135" t="str">
        <f>INDEX('Master List'!$A$3:$AW$1063,MATCH('Print List'!$A599,Statement_No,0),MATCH('Print List'!I$2,'Master List'!$A$2:$AW$2,0))</f>
        <v>R3</v>
      </c>
      <c r="J599" s="135" t="str">
        <f>INDEX('Master List'!$A$3:$AW$1063,MATCH('Print List'!$A599,Statement_No,0),MATCH('Print List'!J$2,'Master List'!$A$2:$AW$2,0))</f>
        <v xml:space="preserve">
Place of use adjacent to Trapper Slough, POD owned by water right claimant, and place of use enclosed completely within original riparian patent. Although Trapper Slough did not exist at the time of the patent, it has existed since at least 1911, old enough to be considered a natural watercourse.</v>
      </c>
      <c r="K599" s="135" t="str">
        <f>INDEX('Master List'!$A$3:$AW$1063,MATCH('Print List'!$A599,Statement_No,0),MATCH('Print List'!K$2,'Master List'!$A$2:$AW$2,0))</f>
        <v>Yes</v>
      </c>
      <c r="L599" s="135" t="str">
        <f>INDEX('Master List'!$A$3:$AW$1063,MATCH('Print List'!$A599,Statement_No,0),MATCH('Print List'!L$2,'Master List'!$A$2:$AW$2,0))</f>
        <v>N/A</v>
      </c>
      <c r="M599" s="135" t="str">
        <f>INDEX('Master List'!$A$3:$AW$1063,MATCH('Print List'!$A599,Statement_No,0),MATCH('Print List'!M$2,'Master List'!$A$2:$AW$2,0))</f>
        <v>P1</v>
      </c>
      <c r="N599" s="135" t="str">
        <f>INDEX('Master List'!$A$3:$AW$1063,MATCH('Print List'!$A599,Statement_No,0),MATCH('Print List'!N$2,'Master List'!$A$2:$AW$2,0))</f>
        <v>No documentation provided</v>
      </c>
      <c r="O599" s="135">
        <f>INDEX('Master List'!$A$3:$AW$1063,MATCH('Print List'!$A599,Statement_No,0),MATCH('Print List'!O$2,'Master List'!$A$2:$AW$2,0))</f>
        <v>0</v>
      </c>
      <c r="P599" s="135">
        <f>INDEX('Master List'!$A$3:$AW$1063,MATCH('Print List'!$A599,Statement_No,0),MATCH('Print List'!P$2,'Master List'!$A$2:$AW$2,0))</f>
        <v>0</v>
      </c>
      <c r="Q599" s="135">
        <f>INDEX('Master List'!$A$3:$AW$1063,MATCH('Print List'!$A599,Statement_No,0),MATCH('Print List'!Q$2,'Master List'!$A$2:$AW$2,0))</f>
        <v>0</v>
      </c>
      <c r="R599" s="135">
        <f>INDEX('Master List'!$A$3:$AW$1063,MATCH('Print List'!$A599,Statement_No,0),MATCH('Print List'!R$2,'Master List'!$A$2:$AW$2,0))</f>
        <v>0</v>
      </c>
      <c r="S599" s="135">
        <f>INDEX('Master List'!$A$3:$AW$1063,MATCH('Print List'!$A599,Statement_No,0),MATCH('Print List'!S$2,'Master List'!$A$2:$AW$2,0))</f>
        <v>0</v>
      </c>
      <c r="T599" s="135" t="str">
        <f>INDEX('Master List'!$A$3:$AW$1063,MATCH('Print List'!$A599,Statement_No,0),MATCH('Print List'!T$2,'Master List'!$A$2:$AW$2,0))</f>
        <v>R3</v>
      </c>
      <c r="U599" s="135" t="str">
        <f>INDEX('Master List'!$A$3:$AW$1063,MATCH('Print List'!$A599,Statement_No,0),MATCH('Print List'!U$2,'Master List'!$A$2:$AW$2,0))</f>
        <v>P1</v>
      </c>
    </row>
    <row r="600" spans="1:21" s="16" customFormat="1" ht="30" x14ac:dyDescent="0.25">
      <c r="A600" s="136" t="s">
        <v>2547</v>
      </c>
      <c r="B600" s="135" t="str">
        <f>INDEX('Master List'!$A$3:$AW$1063,MATCH('Print List'!$A600,Statement_No,0),MATCH('Print List'!B$2,'Master List'!$A$2:$AW$2,0))</f>
        <v>JOHN C KELLEY PROPERTIES LLC</v>
      </c>
      <c r="C600" s="135" t="str">
        <f>INDEX('Master List'!$A$3:$AW$1063,MATCH('Print List'!$A600,Statement_No,0),MATCH('Print List'!C$2,'Master List'!$A$2:$AW$2,0))</f>
        <v>Y</v>
      </c>
      <c r="D600" s="135">
        <f>INDEX('Master List'!$A$3:$AW$1063,MATCH('Print List'!$A600,Statement_No,0),MATCH('Print List'!D$2,'Master List'!$A$2:$AW$2,0))</f>
        <v>676.09666666666669</v>
      </c>
      <c r="E600" s="135">
        <f>INDEX('Master List'!$A$3:$AW$1063,MATCH('Print List'!$A600,Statement_No,0),MATCH('Print List'!E$2,'Master List'!$A$2:$AW$2,0))</f>
        <v>387.29</v>
      </c>
      <c r="F600" s="135" t="str">
        <f>INDEX('Master List'!$A$3:$AW$1063,MATCH('Print List'!$A600,Statement_No,0),MATCH('Print List'!F$2,'Master List'!$A$2:$AW$2,0))</f>
        <v>Yes</v>
      </c>
      <c r="G600" s="135" t="str">
        <f>INDEX('Master List'!$A$3:$AW$1063,MATCH('Print List'!$A600,Statement_No,0),MATCH('Print List'!G$2,'Master List'!$A$2:$AW$2,0))</f>
        <v>Mosher Slough</v>
      </c>
      <c r="H600" s="135" t="str">
        <f>INDEX('Master List'!$A$3:$AW$1063,MATCH('Print List'!$A600,Statement_No,0),MATCH('Print List'!H$2,'Master List'!$A$2:$AW$2,0))</f>
        <v>San Joaquin</v>
      </c>
      <c r="I600" s="135" t="str">
        <f>INDEX('Master List'!$A$3:$AW$1063,MATCH('Print List'!$A600,Statement_No,0),MATCH('Print List'!I$2,'Master List'!$A$2:$AW$2,0))</f>
        <v>R1</v>
      </c>
      <c r="J600" s="135" t="str">
        <f>INDEX('Master List'!$A$3:$AW$1063,MATCH('Print List'!$A600,Statement_No,0),MATCH('Print List'!J$2,'Master List'!$A$2:$AW$2,0))</f>
        <v>Portion of the POU overlies non-riparian patents.</v>
      </c>
      <c r="K600" s="135" t="str">
        <f>INDEX('Master List'!$A$3:$AW$1063,MATCH('Print List'!$A600,Statement_No,0),MATCH('Print List'!K$2,'Master List'!$A$2:$AW$2,0))</f>
        <v>Yes</v>
      </c>
      <c r="L600" s="135" t="str">
        <f>INDEX('Master List'!$A$3:$AW$1063,MATCH('Print List'!$A600,Statement_No,0),MATCH('Print List'!L$2,'Master List'!$A$2:$AW$2,0))</f>
        <v>N/A</v>
      </c>
      <c r="M600" s="135" t="str">
        <f>INDEX('Master List'!$A$3:$AW$1063,MATCH('Print List'!$A600,Statement_No,0),MATCH('Print List'!M$2,'Master List'!$A$2:$AW$2,0))</f>
        <v>P1</v>
      </c>
      <c r="N600" s="135" t="str">
        <f>INDEX('Master List'!$A$3:$AW$1063,MATCH('Print List'!$A600,Statement_No,0),MATCH('Print List'!N$2,'Master List'!$A$2:$AW$2,0))</f>
        <v>No supporting document for Pre-1914 right was submitted. Need more info.</v>
      </c>
      <c r="O600" s="135">
        <f>INDEX('Master List'!$A$3:$AW$1063,MATCH('Print List'!$A600,Statement_No,0),MATCH('Print List'!O$2,'Master List'!$A$2:$AW$2,0))</f>
        <v>0</v>
      </c>
      <c r="P600" s="135">
        <f>INDEX('Master List'!$A$3:$AW$1063,MATCH('Print List'!$A600,Statement_No,0),MATCH('Print List'!P$2,'Master List'!$A$2:$AW$2,0))</f>
        <v>0</v>
      </c>
      <c r="Q600" s="135">
        <f>INDEX('Master List'!$A$3:$AW$1063,MATCH('Print List'!$A600,Statement_No,0),MATCH('Print List'!Q$2,'Master List'!$A$2:$AW$2,0))</f>
        <v>0</v>
      </c>
      <c r="R600" s="135">
        <f>INDEX('Master List'!$A$3:$AW$1063,MATCH('Print List'!$A600,Statement_No,0),MATCH('Print List'!R$2,'Master List'!$A$2:$AW$2,0))</f>
        <v>0</v>
      </c>
      <c r="S600" s="135">
        <f>INDEX('Master List'!$A$3:$AW$1063,MATCH('Print List'!$A600,Statement_No,0),MATCH('Print List'!S$2,'Master List'!$A$2:$AW$2,0))</f>
        <v>0</v>
      </c>
      <c r="T600" s="135" t="str">
        <f>INDEX('Master List'!$A$3:$AW$1063,MATCH('Print List'!$A600,Statement_No,0),MATCH('Print List'!T$2,'Master List'!$A$2:$AW$2,0))</f>
        <v>R1</v>
      </c>
      <c r="U600" s="135" t="str">
        <f>INDEX('Master List'!$A$3:$AW$1063,MATCH('Print List'!$A600,Statement_No,0),MATCH('Print List'!U$2,'Master List'!$A$2:$AW$2,0))</f>
        <v>P1</v>
      </c>
    </row>
    <row r="601" spans="1:21" s="16" customFormat="1" ht="45" x14ac:dyDescent="0.25">
      <c r="A601" s="135" t="s">
        <v>2550</v>
      </c>
      <c r="B601" s="135" t="str">
        <f>INDEX('Master List'!$A$3:$AW$1063,MATCH('Print List'!$A601,Statement_No,0),MATCH('Print List'!B$2,'Master List'!$A$2:$AW$2,0))</f>
        <v>JOHN ARMANINO</v>
      </c>
      <c r="C601" s="135" t="str">
        <f>INDEX('Master List'!$A$3:$AW$1063,MATCH('Print List'!$A601,Statement_No,0),MATCH('Print List'!C$2,'Master List'!$A$2:$AW$2,0))</f>
        <v>Y</v>
      </c>
      <c r="D601" s="135">
        <f>INDEX('Master List'!$A$3:$AW$1063,MATCH('Print List'!$A601,Statement_No,0),MATCH('Print List'!D$2,'Master List'!$A$2:$AW$2,0))</f>
        <v>723</v>
      </c>
      <c r="E601" s="135">
        <f>INDEX('Master List'!$A$3:$AW$1063,MATCH('Print List'!$A601,Statement_No,0),MATCH('Print List'!E$2,'Master List'!$A$2:$AW$2,0))</f>
        <v>1330.72</v>
      </c>
      <c r="F601" s="135" t="str">
        <f>INDEX('Master List'!$A$3:$AW$1063,MATCH('Print List'!$A601,Statement_No,0),MATCH('Print List'!F$2,'Master List'!$A$2:$AW$2,0))</f>
        <v>Yes</v>
      </c>
      <c r="G601" s="135" t="str">
        <f>INDEX('Master List'!$A$3:$AW$1063,MATCH('Print List'!$A601,Statement_No,0),MATCH('Print List'!G$2,'Master List'!$A$2:$AW$2,0))</f>
        <v>WHISKEY SLOUGH TURNER CUT SAN JOAQUIN RIVER</v>
      </c>
      <c r="H601" s="135" t="str">
        <f>INDEX('Master List'!$A$3:$AW$1063,MATCH('Print List'!$A601,Statement_No,0),MATCH('Print List'!H$2,'Master List'!$A$2:$AW$2,0))</f>
        <v>San Joaquin</v>
      </c>
      <c r="I601" s="135" t="str">
        <f>INDEX('Master List'!$A$3:$AW$1063,MATCH('Print List'!$A601,Statement_No,0),MATCH('Print List'!I$2,'Master List'!$A$2:$AW$2,0))</f>
        <v>R3</v>
      </c>
      <c r="J601" s="135" t="str">
        <f>INDEX('Master List'!$A$3:$AW$1063,MATCH('Print List'!$A601,Statement_No,0),MATCH('Print List'!J$2,'Master List'!$A$2:$AW$2,0))</f>
        <v>POU/Patents are Riparian either to the River or the Cut.</v>
      </c>
      <c r="K601" s="135" t="str">
        <f>INDEX('Master List'!$A$3:$AW$1063,MATCH('Print List'!$A601,Statement_No,0),MATCH('Print List'!K$2,'Master List'!$A$2:$AW$2,0))</f>
        <v>Yes</v>
      </c>
      <c r="L601" s="135" t="str">
        <f>INDEX('Master List'!$A$3:$AW$1063,MATCH('Print List'!$A601,Statement_No,0),MATCH('Print List'!L$2,'Master List'!$A$2:$AW$2,0))</f>
        <v>N/A</v>
      </c>
      <c r="M601" s="135" t="str">
        <f>INDEX('Master List'!$A$3:$AW$1063,MATCH('Print List'!$A601,Statement_No,0),MATCH('Print List'!M$2,'Master List'!$A$2:$AW$2,0))</f>
        <v>P1</v>
      </c>
      <c r="N601" s="135" t="str">
        <f>INDEX('Master List'!$A$3:$AW$1063,MATCH('Print List'!$A601,Statement_No,0),MATCH('Print List'!N$2,'Master List'!$A$2:$AW$2,0))</f>
        <v>No information given</v>
      </c>
      <c r="O601" s="135">
        <f>INDEX('Master List'!$A$3:$AW$1063,MATCH('Print List'!$A601,Statement_No,0),MATCH('Print List'!O$2,'Master List'!$A$2:$AW$2,0))</f>
        <v>0</v>
      </c>
      <c r="P601" s="135">
        <f>INDEX('Master List'!$A$3:$AW$1063,MATCH('Print List'!$A601,Statement_No,0),MATCH('Print List'!P$2,'Master List'!$A$2:$AW$2,0))</f>
        <v>0</v>
      </c>
      <c r="Q601" s="135">
        <f>INDEX('Master List'!$A$3:$AW$1063,MATCH('Print List'!$A601,Statement_No,0),MATCH('Print List'!Q$2,'Master List'!$A$2:$AW$2,0))</f>
        <v>0</v>
      </c>
      <c r="R601" s="135">
        <f>INDEX('Master List'!$A$3:$AW$1063,MATCH('Print List'!$A601,Statement_No,0),MATCH('Print List'!R$2,'Master List'!$A$2:$AW$2,0))</f>
        <v>0</v>
      </c>
      <c r="S601" s="135">
        <f>INDEX('Master List'!$A$3:$AW$1063,MATCH('Print List'!$A601,Statement_No,0),MATCH('Print List'!S$2,'Master List'!$A$2:$AW$2,0))</f>
        <v>0</v>
      </c>
      <c r="T601" s="135" t="str">
        <f>INDEX('Master List'!$A$3:$AW$1063,MATCH('Print List'!$A601,Statement_No,0),MATCH('Print List'!T$2,'Master List'!$A$2:$AW$2,0))</f>
        <v>R3</v>
      </c>
      <c r="U601" s="135" t="str">
        <f>INDEX('Master List'!$A$3:$AW$1063,MATCH('Print List'!$A601,Statement_No,0),MATCH('Print List'!U$2,'Master List'!$A$2:$AW$2,0))</f>
        <v>P1</v>
      </c>
    </row>
    <row r="602" spans="1:21" s="16" customFormat="1" x14ac:dyDescent="0.25">
      <c r="A602" s="136" t="s">
        <v>2557</v>
      </c>
      <c r="B602" s="135" t="str">
        <f>INDEX('Master List'!$A$3:$AW$1063,MATCH('Print List'!$A602,Statement_No,0),MATCH('Print List'!B$2,'Master List'!$A$2:$AW$2,0))</f>
        <v>GUILLERMO PEREZ</v>
      </c>
      <c r="C602" s="135" t="str">
        <f>INDEX('Master List'!$A$3:$AW$1063,MATCH('Print List'!$A602,Statement_No,0),MATCH('Print List'!C$2,'Master List'!$A$2:$AW$2,0))</f>
        <v>Y</v>
      </c>
      <c r="D602" s="135">
        <f>INDEX('Master List'!$A$3:$AW$1063,MATCH('Print List'!$A602,Statement_No,0),MATCH('Print List'!D$2,'Master List'!$A$2:$AW$2,0))</f>
        <v>523</v>
      </c>
      <c r="E602" s="135">
        <f>INDEX('Master List'!$A$3:$AW$1063,MATCH('Print List'!$A602,Statement_No,0),MATCH('Print List'!E$2,'Master List'!$A$2:$AW$2,0))</f>
        <v>122.86</v>
      </c>
      <c r="F602" s="135" t="str">
        <f>INDEX('Master List'!$A$3:$AW$1063,MATCH('Print List'!$A602,Statement_No,0),MATCH('Print List'!F$2,'Master List'!$A$2:$AW$2,0))</f>
        <v>Yes</v>
      </c>
      <c r="G602" s="135" t="str">
        <f>INDEX('Master List'!$A$3:$AW$1063,MATCH('Print List'!$A602,Statement_No,0),MATCH('Print List'!G$2,'Master List'!$A$2:$AW$2,0))</f>
        <v>Upland Canal</v>
      </c>
      <c r="H602" s="135" t="str">
        <f>INDEX('Master List'!$A$3:$AW$1063,MATCH('Print List'!$A602,Statement_No,0),MATCH('Print List'!H$2,'Master List'!$A$2:$AW$2,0))</f>
        <v>San Joaquin</v>
      </c>
      <c r="I602" s="135" t="str">
        <f>INDEX('Master List'!$A$3:$AW$1063,MATCH('Print List'!$A602,Statement_No,0),MATCH('Print List'!I$2,'Master List'!$A$2:$AW$2,0))</f>
        <v>R1</v>
      </c>
      <c r="J602" s="135" t="str">
        <f>INDEX('Master List'!$A$3:$AW$1063,MATCH('Print List'!$A602,Statement_No,0),MATCH('Print List'!J$2,'Master List'!$A$2:$AW$2,0))</f>
        <v>APN/POU is on Non-Riparian Patents.</v>
      </c>
      <c r="K602" s="135" t="str">
        <f>INDEX('Master List'!$A$3:$AW$1063,MATCH('Print List'!$A602,Statement_No,0),MATCH('Print List'!K$2,'Master List'!$A$2:$AW$2,0))</f>
        <v>Yes</v>
      </c>
      <c r="L602" s="135" t="str">
        <f>INDEX('Master List'!$A$3:$AW$1063,MATCH('Print List'!$A602,Statement_No,0),MATCH('Print List'!L$2,'Master List'!$A$2:$AW$2,0))</f>
        <v>N/A</v>
      </c>
      <c r="M602" s="135" t="str">
        <f>INDEX('Master List'!$A$3:$AW$1063,MATCH('Print List'!$A602,Statement_No,0),MATCH('Print List'!M$2,'Master List'!$A$2:$AW$2,0))</f>
        <v>P1</v>
      </c>
      <c r="N602" s="135" t="str">
        <f>INDEX('Master List'!$A$3:$AW$1063,MATCH('Print List'!$A602,Statement_No,0),MATCH('Print List'!N$2,'Master List'!$A$2:$AW$2,0))</f>
        <v>No information given</v>
      </c>
      <c r="O602" s="135">
        <f>INDEX('Master List'!$A$3:$AW$1063,MATCH('Print List'!$A602,Statement_No,0),MATCH('Print List'!O$2,'Master List'!$A$2:$AW$2,0))</f>
        <v>0</v>
      </c>
      <c r="P602" s="135">
        <f>INDEX('Master List'!$A$3:$AW$1063,MATCH('Print List'!$A602,Statement_No,0),MATCH('Print List'!P$2,'Master List'!$A$2:$AW$2,0))</f>
        <v>0</v>
      </c>
      <c r="Q602" s="135">
        <f>INDEX('Master List'!$A$3:$AW$1063,MATCH('Print List'!$A602,Statement_No,0),MATCH('Print List'!Q$2,'Master List'!$A$2:$AW$2,0))</f>
        <v>0</v>
      </c>
      <c r="R602" s="135">
        <f>INDEX('Master List'!$A$3:$AW$1063,MATCH('Print List'!$A602,Statement_No,0),MATCH('Print List'!R$2,'Master List'!$A$2:$AW$2,0))</f>
        <v>0</v>
      </c>
      <c r="S602" s="135">
        <f>INDEX('Master List'!$A$3:$AW$1063,MATCH('Print List'!$A602,Statement_No,0),MATCH('Print List'!S$2,'Master List'!$A$2:$AW$2,0))</f>
        <v>0</v>
      </c>
      <c r="T602" s="135" t="str">
        <f>INDEX('Master List'!$A$3:$AW$1063,MATCH('Print List'!$A602,Statement_No,0),MATCH('Print List'!T$2,'Master List'!$A$2:$AW$2,0))</f>
        <v>R1</v>
      </c>
      <c r="U602" s="135" t="str">
        <f>INDEX('Master List'!$A$3:$AW$1063,MATCH('Print List'!$A602,Statement_No,0),MATCH('Print List'!U$2,'Master List'!$A$2:$AW$2,0))</f>
        <v>P1</v>
      </c>
    </row>
    <row r="603" spans="1:21" s="16" customFormat="1" ht="30" x14ac:dyDescent="0.25">
      <c r="A603" s="135" t="s">
        <v>2564</v>
      </c>
      <c r="B603" s="135" t="str">
        <f>INDEX('Master List'!$A$3:$AW$1063,MATCH('Print List'!$A603,Statement_No,0),MATCH('Print List'!B$2,'Master List'!$A$2:$AW$2,0))</f>
        <v>JOHN C KELLEY PROPERTIES LLC</v>
      </c>
      <c r="C603" s="135" t="str">
        <f>INDEX('Master List'!$A$3:$AW$1063,MATCH('Print List'!$A603,Statement_No,0),MATCH('Print List'!C$2,'Master List'!$A$2:$AW$2,0))</f>
        <v>Y</v>
      </c>
      <c r="D603" s="135">
        <f>INDEX('Master List'!$A$3:$AW$1063,MATCH('Print List'!$A603,Statement_No,0),MATCH('Print List'!D$2,'Master List'!$A$2:$AW$2,0))</f>
        <v>504.64666666666676</v>
      </c>
      <c r="E603" s="135">
        <f>INDEX('Master List'!$A$3:$AW$1063,MATCH('Print List'!$A603,Statement_No,0),MATCH('Print List'!E$2,'Master List'!$A$2:$AW$2,0))</f>
        <v>156.13</v>
      </c>
      <c r="F603" s="135" t="str">
        <f>INDEX('Master List'!$A$3:$AW$1063,MATCH('Print List'!$A603,Statement_No,0),MATCH('Print List'!F$2,'Master List'!$A$2:$AW$2,0))</f>
        <v>Yes</v>
      </c>
      <c r="G603" s="135" t="str">
        <f>INDEX('Master List'!$A$3:$AW$1063,MATCH('Print List'!$A603,Statement_No,0),MATCH('Print List'!G$2,'Master List'!$A$2:$AW$2,0))</f>
        <v>Mosher Slough</v>
      </c>
      <c r="H603" s="135" t="str">
        <f>INDEX('Master List'!$A$3:$AW$1063,MATCH('Print List'!$A603,Statement_No,0),MATCH('Print List'!H$2,'Master List'!$A$2:$AW$2,0))</f>
        <v>San Joaquin</v>
      </c>
      <c r="I603" s="135" t="str">
        <f>INDEX('Master List'!$A$3:$AW$1063,MATCH('Print List'!$A603,Statement_No,0),MATCH('Print List'!I$2,'Master List'!$A$2:$AW$2,0))</f>
        <v>R1</v>
      </c>
      <c r="J603" s="135" t="str">
        <f>INDEX('Master List'!$A$3:$AW$1063,MATCH('Print List'!$A603,Statement_No,0),MATCH('Print List'!J$2,'Master List'!$A$2:$AW$2,0))</f>
        <v>Portion of the POU overlies non-riparian patents.</v>
      </c>
      <c r="K603" s="135" t="str">
        <f>INDEX('Master List'!$A$3:$AW$1063,MATCH('Print List'!$A603,Statement_No,0),MATCH('Print List'!K$2,'Master List'!$A$2:$AW$2,0))</f>
        <v>Yes</v>
      </c>
      <c r="L603" s="135" t="str">
        <f>INDEX('Master List'!$A$3:$AW$1063,MATCH('Print List'!$A603,Statement_No,0),MATCH('Print List'!L$2,'Master List'!$A$2:$AW$2,0))</f>
        <v>N/A</v>
      </c>
      <c r="M603" s="135" t="str">
        <f>INDEX('Master List'!$A$3:$AW$1063,MATCH('Print List'!$A603,Statement_No,0),MATCH('Print List'!M$2,'Master List'!$A$2:$AW$2,0))</f>
        <v>P1</v>
      </c>
      <c r="N603" s="135" t="str">
        <f>INDEX('Master List'!$A$3:$AW$1063,MATCH('Print List'!$A603,Statement_No,0),MATCH('Print List'!N$2,'Master List'!$A$2:$AW$2,0))</f>
        <v>No supporting document for Pre-1914 right was submitted. Need more info.</v>
      </c>
      <c r="O603" s="135">
        <f>INDEX('Master List'!$A$3:$AW$1063,MATCH('Print List'!$A603,Statement_No,0),MATCH('Print List'!O$2,'Master List'!$A$2:$AW$2,0))</f>
        <v>0</v>
      </c>
      <c r="P603" s="135">
        <f>INDEX('Master List'!$A$3:$AW$1063,MATCH('Print List'!$A603,Statement_No,0),MATCH('Print List'!P$2,'Master List'!$A$2:$AW$2,0))</f>
        <v>0</v>
      </c>
      <c r="Q603" s="135">
        <f>INDEX('Master List'!$A$3:$AW$1063,MATCH('Print List'!$A603,Statement_No,0),MATCH('Print List'!Q$2,'Master List'!$A$2:$AW$2,0))</f>
        <v>0</v>
      </c>
      <c r="R603" s="135">
        <f>INDEX('Master List'!$A$3:$AW$1063,MATCH('Print List'!$A603,Statement_No,0),MATCH('Print List'!R$2,'Master List'!$A$2:$AW$2,0))</f>
        <v>0</v>
      </c>
      <c r="S603" s="135">
        <f>INDEX('Master List'!$A$3:$AW$1063,MATCH('Print List'!$A603,Statement_No,0),MATCH('Print List'!S$2,'Master List'!$A$2:$AW$2,0))</f>
        <v>0</v>
      </c>
      <c r="T603" s="135" t="str">
        <f>INDEX('Master List'!$A$3:$AW$1063,MATCH('Print List'!$A603,Statement_No,0),MATCH('Print List'!T$2,'Master List'!$A$2:$AW$2,0))</f>
        <v>R1</v>
      </c>
      <c r="U603" s="135" t="str">
        <f>INDEX('Master List'!$A$3:$AW$1063,MATCH('Print List'!$A603,Statement_No,0),MATCH('Print List'!U$2,'Master List'!$A$2:$AW$2,0))</f>
        <v>P1</v>
      </c>
    </row>
    <row r="604" spans="1:21" s="16" customFormat="1" ht="30" x14ac:dyDescent="0.25">
      <c r="A604" s="136" t="s">
        <v>2565</v>
      </c>
      <c r="B604" s="135" t="str">
        <f>INDEX('Master List'!$A$3:$AW$1063,MATCH('Print List'!$A604,Statement_No,0),MATCH('Print List'!B$2,'Master List'!$A$2:$AW$2,0))</f>
        <v>JOHN C KELLEY PROPERTIES LLC</v>
      </c>
      <c r="C604" s="135" t="str">
        <f>INDEX('Master List'!$A$3:$AW$1063,MATCH('Print List'!$A604,Statement_No,0),MATCH('Print List'!C$2,'Master List'!$A$2:$AW$2,0))</f>
        <v>Y</v>
      </c>
      <c r="D604" s="135">
        <f>INDEX('Master List'!$A$3:$AW$1063,MATCH('Print List'!$A604,Statement_No,0),MATCH('Print List'!D$2,'Master List'!$A$2:$AW$2,0))</f>
        <v>516.17666666666673</v>
      </c>
      <c r="E604" s="135">
        <f>INDEX('Master List'!$A$3:$AW$1063,MATCH('Print List'!$A604,Statement_No,0),MATCH('Print List'!E$2,'Master List'!$A$2:$AW$2,0))</f>
        <v>348.59</v>
      </c>
      <c r="F604" s="135" t="str">
        <f>INDEX('Master List'!$A$3:$AW$1063,MATCH('Print List'!$A604,Statement_No,0),MATCH('Print List'!F$2,'Master List'!$A$2:$AW$2,0))</f>
        <v>Yes</v>
      </c>
      <c r="G604" s="135" t="str">
        <f>INDEX('Master List'!$A$3:$AW$1063,MATCH('Print List'!$A604,Statement_No,0),MATCH('Print List'!G$2,'Master List'!$A$2:$AW$2,0))</f>
        <v>Mosher Slough</v>
      </c>
      <c r="H604" s="135" t="str">
        <f>INDEX('Master List'!$A$3:$AW$1063,MATCH('Print List'!$A604,Statement_No,0),MATCH('Print List'!H$2,'Master List'!$A$2:$AW$2,0))</f>
        <v>San Joaquin</v>
      </c>
      <c r="I604" s="135" t="str">
        <f>INDEX('Master List'!$A$3:$AW$1063,MATCH('Print List'!$A604,Statement_No,0),MATCH('Print List'!I$2,'Master List'!$A$2:$AW$2,0))</f>
        <v>R1</v>
      </c>
      <c r="J604" s="135" t="str">
        <f>INDEX('Master List'!$A$3:$AW$1063,MATCH('Print List'!$A604,Statement_No,0),MATCH('Print List'!J$2,'Master List'!$A$2:$AW$2,0))</f>
        <v>Portion of the POU overlies non-riparian patents.</v>
      </c>
      <c r="K604" s="135" t="str">
        <f>INDEX('Master List'!$A$3:$AW$1063,MATCH('Print List'!$A604,Statement_No,0),MATCH('Print List'!K$2,'Master List'!$A$2:$AW$2,0))</f>
        <v>Yes</v>
      </c>
      <c r="L604" s="135" t="str">
        <f>INDEX('Master List'!$A$3:$AW$1063,MATCH('Print List'!$A604,Statement_No,0),MATCH('Print List'!L$2,'Master List'!$A$2:$AW$2,0))</f>
        <v>N/A</v>
      </c>
      <c r="M604" s="135" t="str">
        <f>INDEX('Master List'!$A$3:$AW$1063,MATCH('Print List'!$A604,Statement_No,0),MATCH('Print List'!M$2,'Master List'!$A$2:$AW$2,0))</f>
        <v>P1</v>
      </c>
      <c r="N604" s="135" t="str">
        <f>INDEX('Master List'!$A$3:$AW$1063,MATCH('Print List'!$A604,Statement_No,0),MATCH('Print List'!N$2,'Master List'!$A$2:$AW$2,0))</f>
        <v>No supporting document for Pre-1914 right was submitted. Need more info.</v>
      </c>
      <c r="O604" s="135">
        <f>INDEX('Master List'!$A$3:$AW$1063,MATCH('Print List'!$A604,Statement_No,0),MATCH('Print List'!O$2,'Master List'!$A$2:$AW$2,0))</f>
        <v>0</v>
      </c>
      <c r="P604" s="135">
        <f>INDEX('Master List'!$A$3:$AW$1063,MATCH('Print List'!$A604,Statement_No,0),MATCH('Print List'!P$2,'Master List'!$A$2:$AW$2,0))</f>
        <v>0</v>
      </c>
      <c r="Q604" s="135">
        <f>INDEX('Master List'!$A$3:$AW$1063,MATCH('Print List'!$A604,Statement_No,0),MATCH('Print List'!Q$2,'Master List'!$A$2:$AW$2,0))</f>
        <v>0</v>
      </c>
      <c r="R604" s="135">
        <f>INDEX('Master List'!$A$3:$AW$1063,MATCH('Print List'!$A604,Statement_No,0),MATCH('Print List'!R$2,'Master List'!$A$2:$AW$2,0))</f>
        <v>0</v>
      </c>
      <c r="S604" s="135">
        <f>INDEX('Master List'!$A$3:$AW$1063,MATCH('Print List'!$A604,Statement_No,0),MATCH('Print List'!S$2,'Master List'!$A$2:$AW$2,0))</f>
        <v>0</v>
      </c>
      <c r="T604" s="135" t="str">
        <f>INDEX('Master List'!$A$3:$AW$1063,MATCH('Print List'!$A604,Statement_No,0),MATCH('Print List'!T$2,'Master List'!$A$2:$AW$2,0))</f>
        <v>R1</v>
      </c>
      <c r="U604" s="135" t="str">
        <f>INDEX('Master List'!$A$3:$AW$1063,MATCH('Print List'!$A604,Statement_No,0),MATCH('Print List'!U$2,'Master List'!$A$2:$AW$2,0))</f>
        <v>P1</v>
      </c>
    </row>
    <row r="605" spans="1:21" s="16" customFormat="1" ht="45" x14ac:dyDescent="0.25">
      <c r="A605" s="135" t="s">
        <v>2568</v>
      </c>
      <c r="B605" s="135" t="str">
        <f>INDEX('Master List'!$A$3:$AW$1063,MATCH('Print List'!$A605,Statement_No,0),MATCH('Print List'!B$2,'Master List'!$A$2:$AW$2,0))</f>
        <v>RICHARD AND MIKKI RIELLA 2006 FAMILY TRUST</v>
      </c>
      <c r="C605" s="135" t="str">
        <f>INDEX('Master List'!$A$3:$AW$1063,MATCH('Print List'!$A605,Statement_No,0),MATCH('Print List'!C$2,'Master List'!$A$2:$AW$2,0))</f>
        <v>Y</v>
      </c>
      <c r="D605" s="135">
        <f>INDEX('Master List'!$A$3:$AW$1063,MATCH('Print List'!$A605,Statement_No,0),MATCH('Print List'!D$2,'Master List'!$A$2:$AW$2,0))</f>
        <v>860.59</v>
      </c>
      <c r="E605" s="135">
        <f>INDEX('Master List'!$A$3:$AW$1063,MATCH('Print List'!$A605,Statement_No,0),MATCH('Print List'!E$2,'Master List'!$A$2:$AW$2,0))</f>
        <v>383.9</v>
      </c>
      <c r="F605" s="135" t="str">
        <f>INDEX('Master List'!$A$3:$AW$1063,MATCH('Print List'!$A605,Statement_No,0),MATCH('Print List'!F$2,'Master List'!$A$2:$AW$2,0))</f>
        <v>Yes</v>
      </c>
      <c r="G605" s="135" t="str">
        <f>INDEX('Master List'!$A$3:$AW$1063,MATCH('Print List'!$A605,Statement_No,0),MATCH('Print List'!G$2,'Master List'!$A$2:$AW$2,0))</f>
        <v>SAN JOAQUIN RIVER</v>
      </c>
      <c r="H605" s="135" t="str">
        <f>INDEX('Master List'!$A$3:$AW$1063,MATCH('Print List'!$A605,Statement_No,0),MATCH('Print List'!H$2,'Master List'!$A$2:$AW$2,0))</f>
        <v>San Joaquin</v>
      </c>
      <c r="I605" s="135" t="str">
        <f>INDEX('Master List'!$A$3:$AW$1063,MATCH('Print List'!$A605,Statement_No,0),MATCH('Print List'!I$2,'Master List'!$A$2:$AW$2,0))</f>
        <v>R1</v>
      </c>
      <c r="J605" s="135" t="str">
        <f>INDEX('Master List'!$A$3:$AW$1063,MATCH('Print List'!$A605,Statement_No,0),MATCH('Print List'!J$2,'Master List'!$A$2:$AW$2,0))</f>
        <v>Part of the POU is on separate non-Riparian Patents.</v>
      </c>
      <c r="K605" s="135" t="str">
        <f>INDEX('Master List'!$A$3:$AW$1063,MATCH('Print List'!$A605,Statement_No,0),MATCH('Print List'!K$2,'Master List'!$A$2:$AW$2,0))</f>
        <v>Yes</v>
      </c>
      <c r="L605" s="135" t="str">
        <f>INDEX('Master List'!$A$3:$AW$1063,MATCH('Print List'!$A605,Statement_No,0),MATCH('Print List'!L$2,'Master List'!$A$2:$AW$2,0))</f>
        <v>N/A</v>
      </c>
      <c r="M605" s="135" t="str">
        <f>INDEX('Master List'!$A$3:$AW$1063,MATCH('Print List'!$A605,Statement_No,0),MATCH('Print List'!M$2,'Master List'!$A$2:$AW$2,0))</f>
        <v>P2</v>
      </c>
      <c r="N605" s="135" t="str">
        <f>INDEX('Master List'!$A$3:$AW$1063,MATCH('Print List'!$A605,Statement_No,0),MATCH('Print List'!N$2,'Master List'!$A$2:$AW$2,0))</f>
        <v>General documentation is provided, but more specific ones detailing time of use is needed.</v>
      </c>
      <c r="O605" s="135">
        <f>INDEX('Master List'!$A$3:$AW$1063,MATCH('Print List'!$A605,Statement_No,0),MATCH('Print List'!O$2,'Master List'!$A$2:$AW$2,0))</f>
        <v>0</v>
      </c>
      <c r="P605" s="135">
        <f>INDEX('Master List'!$A$3:$AW$1063,MATCH('Print List'!$A605,Statement_No,0),MATCH('Print List'!P$2,'Master List'!$A$2:$AW$2,0))</f>
        <v>0</v>
      </c>
      <c r="Q605" s="135">
        <f>INDEX('Master List'!$A$3:$AW$1063,MATCH('Print List'!$A605,Statement_No,0),MATCH('Print List'!Q$2,'Master List'!$A$2:$AW$2,0))</f>
        <v>0</v>
      </c>
      <c r="R605" s="135">
        <f>INDEX('Master List'!$A$3:$AW$1063,MATCH('Print List'!$A605,Statement_No,0),MATCH('Print List'!R$2,'Master List'!$A$2:$AW$2,0))</f>
        <v>0</v>
      </c>
      <c r="S605" s="135">
        <f>INDEX('Master List'!$A$3:$AW$1063,MATCH('Print List'!$A605,Statement_No,0),MATCH('Print List'!S$2,'Master List'!$A$2:$AW$2,0))</f>
        <v>0</v>
      </c>
      <c r="T605" s="135" t="str">
        <f>INDEX('Master List'!$A$3:$AW$1063,MATCH('Print List'!$A605,Statement_No,0),MATCH('Print List'!T$2,'Master List'!$A$2:$AW$2,0))</f>
        <v>R1</v>
      </c>
      <c r="U605" s="135" t="str">
        <f>INDEX('Master List'!$A$3:$AW$1063,MATCH('Print List'!$A605,Statement_No,0),MATCH('Print List'!U$2,'Master List'!$A$2:$AW$2,0))</f>
        <v>P2</v>
      </c>
    </row>
    <row r="606" spans="1:21" s="16" customFormat="1" ht="30" x14ac:dyDescent="0.25">
      <c r="A606" s="136" t="s">
        <v>2573</v>
      </c>
      <c r="B606" s="135" t="str">
        <f>INDEX('Master List'!$A$3:$AW$1063,MATCH('Print List'!$A606,Statement_No,0),MATCH('Print List'!B$2,'Master List'!$A$2:$AW$2,0))</f>
        <v>JOHN C KELLEY PROPERTIES LLC</v>
      </c>
      <c r="C606" s="135" t="str">
        <f>INDEX('Master List'!$A$3:$AW$1063,MATCH('Print List'!$A606,Statement_No,0),MATCH('Print List'!C$2,'Master List'!$A$2:$AW$2,0))</f>
        <v>Y</v>
      </c>
      <c r="D606" s="135">
        <f>INDEX('Master List'!$A$3:$AW$1063,MATCH('Print List'!$A606,Statement_No,0),MATCH('Print List'!D$2,'Master List'!$A$2:$AW$2,0))</f>
        <v>422.99333333333328</v>
      </c>
      <c r="E606" s="135">
        <f>INDEX('Master List'!$A$3:$AW$1063,MATCH('Print List'!$A606,Statement_No,0),MATCH('Print List'!E$2,'Master List'!$A$2:$AW$2,0))</f>
        <v>127.57</v>
      </c>
      <c r="F606" s="135" t="str">
        <f>INDEX('Master List'!$A$3:$AW$1063,MATCH('Print List'!$A606,Statement_No,0),MATCH('Print List'!F$2,'Master List'!$A$2:$AW$2,0))</f>
        <v>Yes</v>
      </c>
      <c r="G606" s="135" t="str">
        <f>INDEX('Master List'!$A$3:$AW$1063,MATCH('Print List'!$A606,Statement_No,0),MATCH('Print List'!G$2,'Master List'!$A$2:$AW$2,0))</f>
        <v>Disappointment Slough</v>
      </c>
      <c r="H606" s="135" t="str">
        <f>INDEX('Master List'!$A$3:$AW$1063,MATCH('Print List'!$A606,Statement_No,0),MATCH('Print List'!H$2,'Master List'!$A$2:$AW$2,0))</f>
        <v>San Joaquin</v>
      </c>
      <c r="I606" s="135" t="str">
        <f>INDEX('Master List'!$A$3:$AW$1063,MATCH('Print List'!$A606,Statement_No,0),MATCH('Print List'!I$2,'Master List'!$A$2:$AW$2,0))</f>
        <v>R1</v>
      </c>
      <c r="J606" s="135" t="str">
        <f>INDEX('Master List'!$A$3:$AW$1063,MATCH('Print List'!$A606,Statement_No,0),MATCH('Print List'!J$2,'Master List'!$A$2:$AW$2,0))</f>
        <v>Portion of the POU overlies non-riparian patents.</v>
      </c>
      <c r="K606" s="135" t="str">
        <f>INDEX('Master List'!$A$3:$AW$1063,MATCH('Print List'!$A606,Statement_No,0),MATCH('Print List'!K$2,'Master List'!$A$2:$AW$2,0))</f>
        <v>Yes</v>
      </c>
      <c r="L606" s="135" t="str">
        <f>INDEX('Master List'!$A$3:$AW$1063,MATCH('Print List'!$A606,Statement_No,0),MATCH('Print List'!L$2,'Master List'!$A$2:$AW$2,0))</f>
        <v>N/A</v>
      </c>
      <c r="M606" s="135" t="str">
        <f>INDEX('Master List'!$A$3:$AW$1063,MATCH('Print List'!$A606,Statement_No,0),MATCH('Print List'!M$2,'Master List'!$A$2:$AW$2,0))</f>
        <v>P1</v>
      </c>
      <c r="N606" s="135" t="str">
        <f>INDEX('Master List'!$A$3:$AW$1063,MATCH('Print List'!$A606,Statement_No,0),MATCH('Print List'!N$2,'Master List'!$A$2:$AW$2,0))</f>
        <v>No supporting document for Pre-1914 right was submitted. Need more info.</v>
      </c>
      <c r="O606" s="135">
        <f>INDEX('Master List'!$A$3:$AW$1063,MATCH('Print List'!$A606,Statement_No,0),MATCH('Print List'!O$2,'Master List'!$A$2:$AW$2,0))</f>
        <v>0</v>
      </c>
      <c r="P606" s="135">
        <f>INDEX('Master List'!$A$3:$AW$1063,MATCH('Print List'!$A606,Statement_No,0),MATCH('Print List'!P$2,'Master List'!$A$2:$AW$2,0))</f>
        <v>0</v>
      </c>
      <c r="Q606" s="135">
        <f>INDEX('Master List'!$A$3:$AW$1063,MATCH('Print List'!$A606,Statement_No,0),MATCH('Print List'!Q$2,'Master List'!$A$2:$AW$2,0))</f>
        <v>0</v>
      </c>
      <c r="R606" s="135">
        <f>INDEX('Master List'!$A$3:$AW$1063,MATCH('Print List'!$A606,Statement_No,0),MATCH('Print List'!R$2,'Master List'!$A$2:$AW$2,0))</f>
        <v>0</v>
      </c>
      <c r="S606" s="135">
        <f>INDEX('Master List'!$A$3:$AW$1063,MATCH('Print List'!$A606,Statement_No,0),MATCH('Print List'!S$2,'Master List'!$A$2:$AW$2,0))</f>
        <v>0</v>
      </c>
      <c r="T606" s="135" t="str">
        <f>INDEX('Master List'!$A$3:$AW$1063,MATCH('Print List'!$A606,Statement_No,0),MATCH('Print List'!T$2,'Master List'!$A$2:$AW$2,0))</f>
        <v>R1</v>
      </c>
      <c r="U606" s="135" t="str">
        <f>INDEX('Master List'!$A$3:$AW$1063,MATCH('Print List'!$A606,Statement_No,0),MATCH('Print List'!U$2,'Master List'!$A$2:$AW$2,0))</f>
        <v>P1</v>
      </c>
    </row>
    <row r="607" spans="1:21" s="16" customFormat="1" ht="30" x14ac:dyDescent="0.25">
      <c r="A607" s="135" t="s">
        <v>2574</v>
      </c>
      <c r="B607" s="135" t="str">
        <f>INDEX('Master List'!$A$3:$AW$1063,MATCH('Print List'!$A607,Statement_No,0),MATCH('Print List'!B$2,'Master List'!$A$2:$AW$2,0))</f>
        <v>ANTONIO I MARTIN</v>
      </c>
      <c r="C607" s="135" t="str">
        <f>INDEX('Master List'!$A$3:$AW$1063,MATCH('Print List'!$A607,Statement_No,0),MATCH('Print List'!C$2,'Master List'!$A$2:$AW$2,0))</f>
        <v>Y</v>
      </c>
      <c r="D607" s="135">
        <f>INDEX('Master List'!$A$3:$AW$1063,MATCH('Print List'!$A607,Statement_No,0),MATCH('Print List'!D$2,'Master List'!$A$2:$AW$2,0))</f>
        <v>325.83333333333331</v>
      </c>
      <c r="E607" s="135" t="str">
        <f>INDEX('Master List'!$A$3:$AW$1063,MATCH('Print List'!$A607,Statement_No,0),MATCH('Print List'!E$2,'Master List'!$A$2:$AW$2,0))</f>
        <v>-</v>
      </c>
      <c r="F607" s="135" t="str">
        <f>INDEX('Master List'!$A$3:$AW$1063,MATCH('Print List'!$A607,Statement_No,0),MATCH('Print List'!F$2,'Master List'!$A$2:$AW$2,0))</f>
        <v>Yes</v>
      </c>
      <c r="G607" s="135" t="str">
        <f>INDEX('Master List'!$A$3:$AW$1063,MATCH('Print List'!$A607,Statement_No,0),MATCH('Print List'!G$2,'Master List'!$A$2:$AW$2,0))</f>
        <v>MIDDLE RIVER</v>
      </c>
      <c r="H607" s="135" t="str">
        <f>INDEX('Master List'!$A$3:$AW$1063,MATCH('Print List'!$A607,Statement_No,0),MATCH('Print List'!H$2,'Master List'!$A$2:$AW$2,0))</f>
        <v>San Joaquin</v>
      </c>
      <c r="I607" s="135" t="str">
        <f>INDEX('Master List'!$A$3:$AW$1063,MATCH('Print List'!$A607,Statement_No,0),MATCH('Print List'!I$2,'Master List'!$A$2:$AW$2,0))</f>
        <v>R1</v>
      </c>
      <c r="J607" s="135" t="str">
        <f>INDEX('Master List'!$A$3:$AW$1063,MATCH('Print List'!$A607,Statement_No,0),MATCH('Print List'!J$2,'Master List'!$A$2:$AW$2,0))</f>
        <v>Part of the APN/POU is on Non-Riparian Patent</v>
      </c>
      <c r="K607" s="135" t="str">
        <f>INDEX('Master List'!$A$3:$AW$1063,MATCH('Print List'!$A607,Statement_No,0),MATCH('Print List'!K$2,'Master List'!$A$2:$AW$2,0))</f>
        <v>Yes</v>
      </c>
      <c r="L607" s="135" t="str">
        <f>INDEX('Master List'!$A$3:$AW$1063,MATCH('Print List'!$A607,Statement_No,0),MATCH('Print List'!L$2,'Master List'!$A$2:$AW$2,0))</f>
        <v>N/A</v>
      </c>
      <c r="M607" s="135" t="str">
        <f>INDEX('Master List'!$A$3:$AW$1063,MATCH('Print List'!$A607,Statement_No,0),MATCH('Print List'!M$2,'Master List'!$A$2:$AW$2,0))</f>
        <v>P1</v>
      </c>
      <c r="N607" s="135" t="str">
        <f>INDEX('Master List'!$A$3:$AW$1063,MATCH('Print List'!$A607,Statement_No,0),MATCH('Print List'!N$2,'Master List'!$A$2:$AW$2,0))</f>
        <v>No documentation provided.</v>
      </c>
      <c r="O607" s="135">
        <f>INDEX('Master List'!$A$3:$AW$1063,MATCH('Print List'!$A607,Statement_No,0),MATCH('Print List'!O$2,'Master List'!$A$2:$AW$2,0))</f>
        <v>0</v>
      </c>
      <c r="P607" s="135">
        <f>INDEX('Master List'!$A$3:$AW$1063,MATCH('Print List'!$A607,Statement_No,0),MATCH('Print List'!P$2,'Master List'!$A$2:$AW$2,0))</f>
        <v>0</v>
      </c>
      <c r="Q607" s="135">
        <f>INDEX('Master List'!$A$3:$AW$1063,MATCH('Print List'!$A607,Statement_No,0),MATCH('Print List'!Q$2,'Master List'!$A$2:$AW$2,0))</f>
        <v>0</v>
      </c>
      <c r="R607" s="135">
        <f>INDEX('Master List'!$A$3:$AW$1063,MATCH('Print List'!$A607,Statement_No,0),MATCH('Print List'!R$2,'Master List'!$A$2:$AW$2,0))</f>
        <v>0</v>
      </c>
      <c r="S607" s="135">
        <f>INDEX('Master List'!$A$3:$AW$1063,MATCH('Print List'!$A607,Statement_No,0),MATCH('Print List'!S$2,'Master List'!$A$2:$AW$2,0))</f>
        <v>0</v>
      </c>
      <c r="T607" s="135" t="str">
        <f>INDEX('Master List'!$A$3:$AW$1063,MATCH('Print List'!$A607,Statement_No,0),MATCH('Print List'!T$2,'Master List'!$A$2:$AW$2,0))</f>
        <v>R1</v>
      </c>
      <c r="U607" s="135" t="str">
        <f>INDEX('Master List'!$A$3:$AW$1063,MATCH('Print List'!$A607,Statement_No,0),MATCH('Print List'!U$2,'Master List'!$A$2:$AW$2,0))</f>
        <v>P1</v>
      </c>
    </row>
    <row r="608" spans="1:21" s="16" customFormat="1" ht="240" x14ac:dyDescent="0.25">
      <c r="A608" s="135" t="s">
        <v>2579</v>
      </c>
      <c r="B608" s="135" t="str">
        <f>INDEX('Master List'!$A$3:$AW$1063,MATCH('Print List'!$A608,Statement_No,0),MATCH('Print List'!B$2,'Master List'!$A$2:$AW$2,0))</f>
        <v>STEVE MELLO</v>
      </c>
      <c r="C608" s="135" t="str">
        <f>INDEX('Master List'!$A$3:$AW$1063,MATCH('Print List'!$A608,Statement_No,0),MATCH('Print List'!C$2,'Master List'!$A$2:$AW$2,0))</f>
        <v>Y</v>
      </c>
      <c r="D608" s="135">
        <f>INDEX('Master List'!$A$3:$AW$1063,MATCH('Print List'!$A608,Statement_No,0),MATCH('Print List'!D$2,'Master List'!$A$2:$AW$2,0))</f>
        <v>866.73333333333335</v>
      </c>
      <c r="E608" s="135">
        <f>INDEX('Master List'!$A$3:$AW$1063,MATCH('Print List'!$A608,Statement_No,0),MATCH('Print List'!E$2,'Master List'!$A$2:$AW$2,0))</f>
        <v>0</v>
      </c>
      <c r="F608" s="135" t="str">
        <f>INDEX('Master List'!$A$3:$AW$1063,MATCH('Print List'!$A608,Statement_No,0),MATCH('Print List'!F$2,'Master List'!$A$2:$AW$2,0))</f>
        <v>Yes</v>
      </c>
      <c r="G608" s="135" t="str">
        <f>INDEX('Master List'!$A$3:$AW$1063,MATCH('Print List'!$A608,Statement_No,0),MATCH('Print List'!G$2,'Master List'!$A$2:$AW$2,0))</f>
        <v>MOKELUMNE RIVER</v>
      </c>
      <c r="H608" s="135" t="str">
        <f>INDEX('Master List'!$A$3:$AW$1063,MATCH('Print List'!$A608,Statement_No,0),MATCH('Print List'!H$2,'Master List'!$A$2:$AW$2,0))</f>
        <v>Sacramento</v>
      </c>
      <c r="I608" s="135" t="str">
        <f>INDEX('Master List'!$A$3:$AW$1063,MATCH('Print List'!$A608,Statement_No,0),MATCH('Print List'!I$2,'Master List'!$A$2:$AW$2,0))</f>
        <v>R2</v>
      </c>
      <c r="J608" s="135" t="str">
        <f>INDEX('Master List'!$A$3:$AW$1063,MATCH('Print List'!$A608,Statement_No,0),MATCH('Print List'!J$2,'Master List'!$A$2:$AW$2,0))</f>
        <v>a small portion of POU lies on Patent 4209 which is not riparian to the water source, North Mokelumne River, but is riparian to Georgiana Slough.</v>
      </c>
      <c r="K608" s="135" t="str">
        <f>INDEX('Master List'!$A$3:$AW$1063,MATCH('Print List'!$A608,Statement_No,0),MATCH('Print List'!K$2,'Master List'!$A$2:$AW$2,0))</f>
        <v>Yes</v>
      </c>
      <c r="L608" s="135" t="str">
        <f>INDEX('Master List'!$A$3:$AW$1063,MATCH('Print List'!$A608,Statement_No,0),MATCH('Print List'!L$2,'Master List'!$A$2:$AW$2,0))</f>
        <v>N/A</v>
      </c>
      <c r="M608" s="135" t="str">
        <f>INDEX('Master List'!$A$3:$AW$1063,MATCH('Print List'!$A608,Statement_No,0),MATCH('Print List'!M$2,'Master List'!$A$2:$AW$2,0))</f>
        <v>P2</v>
      </c>
      <c r="N608" s="135" t="str">
        <f>INDEX('Master List'!$A$3:$AW$1063,MATCH('Print List'!$A608,Statement_No,0),MATCH('Print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608" s="135" t="str">
        <f>INDEX('Master List'!$A$3:$AW$1063,MATCH('Print List'!$A608,Statement_No,0),MATCH('Print List'!O$2,'Master List'!$A$2:$AW$2,0))</f>
        <v>North Delta Water Agency</v>
      </c>
      <c r="P608" s="135" t="str">
        <f>INDEX('Master List'!$A$3:$AW$1063,MATCH('Print List'!$A608,Statement_No,0),MATCH('Print List'!P$2,'Master List'!$A$2:$AW$2,0))</f>
        <v>R4</v>
      </c>
      <c r="Q608" s="135" t="str">
        <f>INDEX('Master List'!$A$3:$AW$1063,MATCH('Print List'!$A608,Statement_No,0),MATCH('Print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08" s="135" t="str">
        <f>INDEX('Master List'!$A$3:$AW$1063,MATCH('Print List'!$A608,Statement_No,0),MATCH('Print List'!R$2,'Master List'!$A$2:$AW$2,0))</f>
        <v>P4</v>
      </c>
      <c r="S608" s="135" t="str">
        <f>INDEX('Master List'!$A$3:$AW$1063,MATCH('Print List'!$A608,Statement_No,0),MATCH('Print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08" s="135" t="str">
        <f>INDEX('Master List'!$A$3:$AW$1063,MATCH('Print List'!$A608,Statement_No,0),MATCH('Print List'!T$2,'Master List'!$A$2:$AW$2,0))</f>
        <v>R4</v>
      </c>
      <c r="U608" s="135" t="str">
        <f>INDEX('Master List'!$A$3:$AW$1063,MATCH('Print List'!$A608,Statement_No,0),MATCH('Print List'!U$2,'Master List'!$A$2:$AW$2,0))</f>
        <v>P4</v>
      </c>
    </row>
    <row r="609" spans="1:21" s="16" customFormat="1" x14ac:dyDescent="0.25">
      <c r="A609" s="135" t="s">
        <v>2584</v>
      </c>
      <c r="B609" s="135" t="str">
        <f>INDEX('Master List'!$A$3:$AW$1063,MATCH('Print List'!$A609,Statement_No,0),MATCH('Print List'!B$2,'Master List'!$A$2:$AW$2,0))</f>
        <v>GARY CAFFESE</v>
      </c>
      <c r="C609" s="135" t="str">
        <f>INDEX('Master List'!$A$3:$AW$1063,MATCH('Print List'!$A609,Statement_No,0),MATCH('Print List'!C$2,'Master List'!$A$2:$AW$2,0))</f>
        <v>Y</v>
      </c>
      <c r="D609" s="135">
        <f>INDEX('Master List'!$A$3:$AW$1063,MATCH('Print List'!$A609,Statement_No,0),MATCH('Print List'!D$2,'Master List'!$A$2:$AW$2,0))</f>
        <v>312.89999999999998</v>
      </c>
      <c r="E609" s="135">
        <f>INDEX('Master List'!$A$3:$AW$1063,MATCH('Print List'!$A609,Statement_No,0),MATCH('Print List'!E$2,'Master List'!$A$2:$AW$2,0))</f>
        <v>595.04999999999995</v>
      </c>
      <c r="F609" s="135" t="str">
        <f>INDEX('Master List'!$A$3:$AW$1063,MATCH('Print List'!$A609,Statement_No,0),MATCH('Print List'!F$2,'Master List'!$A$2:$AW$2,0))</f>
        <v>Yes</v>
      </c>
      <c r="G609" s="135" t="str">
        <f>INDEX('Master List'!$A$3:$AW$1063,MATCH('Print List'!$A609,Statement_No,0),MATCH('Print List'!G$2,'Master List'!$A$2:$AW$2,0))</f>
        <v>Ward Cut</v>
      </c>
      <c r="H609" s="135" t="str">
        <f>INDEX('Master List'!$A$3:$AW$1063,MATCH('Print List'!$A609,Statement_No,0),MATCH('Print List'!H$2,'Master List'!$A$2:$AW$2,0))</f>
        <v>San Joaquin</v>
      </c>
      <c r="I609" s="135" t="str">
        <f>INDEX('Master List'!$A$3:$AW$1063,MATCH('Print List'!$A609,Statement_No,0),MATCH('Print List'!I$2,'Master List'!$A$2:$AW$2,0))</f>
        <v>R3</v>
      </c>
      <c r="J609" s="135" t="str">
        <f>INDEX('Master List'!$A$3:$AW$1063,MATCH('Print List'!$A609,Statement_No,0),MATCH('Print List'!J$2,'Master List'!$A$2:$AW$2,0))</f>
        <v>APN/POU lie on Riparian Patents.</v>
      </c>
      <c r="K609" s="135" t="str">
        <f>INDEX('Master List'!$A$3:$AW$1063,MATCH('Print List'!$A609,Statement_No,0),MATCH('Print List'!K$2,'Master List'!$A$2:$AW$2,0))</f>
        <v>Yes</v>
      </c>
      <c r="L609" s="135" t="str">
        <f>INDEX('Master List'!$A$3:$AW$1063,MATCH('Print List'!$A609,Statement_No,0),MATCH('Print List'!L$2,'Master List'!$A$2:$AW$2,0))</f>
        <v>N/A</v>
      </c>
      <c r="M609" s="135" t="str">
        <f>INDEX('Master List'!$A$3:$AW$1063,MATCH('Print List'!$A609,Statement_No,0),MATCH('Print List'!M$2,'Master List'!$A$2:$AW$2,0))</f>
        <v>P1</v>
      </c>
      <c r="N609" s="135" t="str">
        <f>INDEX('Master List'!$A$3:$AW$1063,MATCH('Print List'!$A609,Statement_No,0),MATCH('Print List'!N$2,'Master List'!$A$2:$AW$2,0))</f>
        <v>No documentation provided</v>
      </c>
      <c r="O609" s="135">
        <f>INDEX('Master List'!$A$3:$AW$1063,MATCH('Print List'!$A609,Statement_No,0),MATCH('Print List'!O$2,'Master List'!$A$2:$AW$2,0))</f>
        <v>0</v>
      </c>
      <c r="P609" s="135">
        <f>INDEX('Master List'!$A$3:$AW$1063,MATCH('Print List'!$A609,Statement_No,0),MATCH('Print List'!P$2,'Master List'!$A$2:$AW$2,0))</f>
        <v>0</v>
      </c>
      <c r="Q609" s="135">
        <f>INDEX('Master List'!$A$3:$AW$1063,MATCH('Print List'!$A609,Statement_No,0),MATCH('Print List'!Q$2,'Master List'!$A$2:$AW$2,0))</f>
        <v>0</v>
      </c>
      <c r="R609" s="135">
        <f>INDEX('Master List'!$A$3:$AW$1063,MATCH('Print List'!$A609,Statement_No,0),MATCH('Print List'!R$2,'Master List'!$A$2:$AW$2,0))</f>
        <v>0</v>
      </c>
      <c r="S609" s="135">
        <f>INDEX('Master List'!$A$3:$AW$1063,MATCH('Print List'!$A609,Statement_No,0),MATCH('Print List'!S$2,'Master List'!$A$2:$AW$2,0))</f>
        <v>0</v>
      </c>
      <c r="T609" s="135" t="str">
        <f>INDEX('Master List'!$A$3:$AW$1063,MATCH('Print List'!$A609,Statement_No,0),MATCH('Print List'!T$2,'Master List'!$A$2:$AW$2,0))</f>
        <v>R3</v>
      </c>
      <c r="U609" s="135" t="str">
        <f>INDEX('Master List'!$A$3:$AW$1063,MATCH('Print List'!$A609,Statement_No,0),MATCH('Print List'!U$2,'Master List'!$A$2:$AW$2,0))</f>
        <v>P1</v>
      </c>
    </row>
    <row r="610" spans="1:21" s="16" customFormat="1" ht="30" x14ac:dyDescent="0.25">
      <c r="A610" s="136" t="s">
        <v>2590</v>
      </c>
      <c r="B610" s="135" t="str">
        <f>INDEX('Master List'!$A$3:$AW$1063,MATCH('Print List'!$A610,Statement_No,0),MATCH('Print List'!B$2,'Master List'!$A$2:$AW$2,0))</f>
        <v>GARY CAFFESE</v>
      </c>
      <c r="C610" s="135" t="str">
        <f>INDEX('Master List'!$A$3:$AW$1063,MATCH('Print List'!$A610,Statement_No,0),MATCH('Print List'!C$2,'Master List'!$A$2:$AW$2,0))</f>
        <v>Y</v>
      </c>
      <c r="D610" s="135">
        <f>INDEX('Master List'!$A$3:$AW$1063,MATCH('Print List'!$A610,Statement_No,0),MATCH('Print List'!D$2,'Master List'!$A$2:$AW$2,0))</f>
        <v>312.89999999999998</v>
      </c>
      <c r="E610" s="135" t="str">
        <f>INDEX('Master List'!$A$3:$AW$1063,MATCH('Print List'!$A610,Statement_No,0),MATCH('Print List'!E$2,'Master List'!$A$2:$AW$2,0))</f>
        <v>-</v>
      </c>
      <c r="F610" s="135" t="str">
        <f>INDEX('Master List'!$A$3:$AW$1063,MATCH('Print List'!$A610,Statement_No,0),MATCH('Print List'!F$2,'Master List'!$A$2:$AW$2,0))</f>
        <v>Yes</v>
      </c>
      <c r="G610" s="135" t="str">
        <f>INDEX('Master List'!$A$3:$AW$1063,MATCH('Print List'!$A610,Statement_No,0),MATCH('Print List'!G$2,'Master List'!$A$2:$AW$2,0))</f>
        <v>Little Connection Slough</v>
      </c>
      <c r="H610" s="135" t="str">
        <f>INDEX('Master List'!$A$3:$AW$1063,MATCH('Print List'!$A610,Statement_No,0),MATCH('Print List'!H$2,'Master List'!$A$2:$AW$2,0))</f>
        <v>San Joaquin</v>
      </c>
      <c r="I610" s="135" t="str">
        <f>INDEX('Master List'!$A$3:$AW$1063,MATCH('Print List'!$A610,Statement_No,0),MATCH('Print List'!I$2,'Master List'!$A$2:$AW$2,0))</f>
        <v>R3</v>
      </c>
      <c r="J610" s="135" t="str">
        <f>INDEX('Master List'!$A$3:$AW$1063,MATCH('Print List'!$A610,Statement_No,0),MATCH('Print List'!J$2,'Master List'!$A$2:$AW$2,0))</f>
        <v>APN/POU lie on Riparian Patents.</v>
      </c>
      <c r="K610" s="135" t="str">
        <f>INDEX('Master List'!$A$3:$AW$1063,MATCH('Print List'!$A610,Statement_No,0),MATCH('Print List'!K$2,'Master List'!$A$2:$AW$2,0))</f>
        <v>Yes</v>
      </c>
      <c r="L610" s="135" t="str">
        <f>INDEX('Master List'!$A$3:$AW$1063,MATCH('Print List'!$A610,Statement_No,0),MATCH('Print List'!L$2,'Master List'!$A$2:$AW$2,0))</f>
        <v>N/A</v>
      </c>
      <c r="M610" s="135" t="str">
        <f>INDEX('Master List'!$A$3:$AW$1063,MATCH('Print List'!$A610,Statement_No,0),MATCH('Print List'!M$2,'Master List'!$A$2:$AW$2,0))</f>
        <v>P1</v>
      </c>
      <c r="N610" s="135" t="str">
        <f>INDEX('Master List'!$A$3:$AW$1063,MATCH('Print List'!$A610,Statement_No,0),MATCH('Print List'!N$2,'Master List'!$A$2:$AW$2,0))</f>
        <v>No documentation provided</v>
      </c>
      <c r="O610" s="135">
        <f>INDEX('Master List'!$A$3:$AW$1063,MATCH('Print List'!$A610,Statement_No,0),MATCH('Print List'!O$2,'Master List'!$A$2:$AW$2,0))</f>
        <v>0</v>
      </c>
      <c r="P610" s="135">
        <f>INDEX('Master List'!$A$3:$AW$1063,MATCH('Print List'!$A610,Statement_No,0),MATCH('Print List'!P$2,'Master List'!$A$2:$AW$2,0))</f>
        <v>0</v>
      </c>
      <c r="Q610" s="135">
        <f>INDEX('Master List'!$A$3:$AW$1063,MATCH('Print List'!$A610,Statement_No,0),MATCH('Print List'!Q$2,'Master List'!$A$2:$AW$2,0))</f>
        <v>0</v>
      </c>
      <c r="R610" s="135">
        <f>INDEX('Master List'!$A$3:$AW$1063,MATCH('Print List'!$A610,Statement_No,0),MATCH('Print List'!R$2,'Master List'!$A$2:$AW$2,0))</f>
        <v>0</v>
      </c>
      <c r="S610" s="135">
        <f>INDEX('Master List'!$A$3:$AW$1063,MATCH('Print List'!$A610,Statement_No,0),MATCH('Print List'!S$2,'Master List'!$A$2:$AW$2,0))</f>
        <v>0</v>
      </c>
      <c r="T610" s="135" t="str">
        <f>INDEX('Master List'!$A$3:$AW$1063,MATCH('Print List'!$A610,Statement_No,0),MATCH('Print List'!T$2,'Master List'!$A$2:$AW$2,0))</f>
        <v>R3</v>
      </c>
      <c r="U610" s="135" t="str">
        <f>INDEX('Master List'!$A$3:$AW$1063,MATCH('Print List'!$A610,Statement_No,0),MATCH('Print List'!U$2,'Master List'!$A$2:$AW$2,0))</f>
        <v>P1</v>
      </c>
    </row>
    <row r="611" spans="1:21" s="16" customFormat="1" ht="30" x14ac:dyDescent="0.25">
      <c r="A611" s="135" t="s">
        <v>2591</v>
      </c>
      <c r="B611" s="135" t="str">
        <f>INDEX('Master List'!$A$3:$AW$1063,MATCH('Print List'!$A611,Statement_No,0),MATCH('Print List'!B$2,'Master List'!$A$2:$AW$2,0))</f>
        <v>MIKE RATTO</v>
      </c>
      <c r="C611" s="135" t="str">
        <f>INDEX('Master List'!$A$3:$AW$1063,MATCH('Print List'!$A611,Statement_No,0),MATCH('Print List'!C$2,'Master List'!$A$2:$AW$2,0))</f>
        <v>Y</v>
      </c>
      <c r="D611" s="135">
        <f>INDEX('Master List'!$A$3:$AW$1063,MATCH('Print List'!$A611,Statement_No,0),MATCH('Print List'!D$2,'Master List'!$A$2:$AW$2,0))</f>
        <v>326.8</v>
      </c>
      <c r="E611" s="135">
        <f>INDEX('Master List'!$A$3:$AW$1063,MATCH('Print List'!$A611,Statement_No,0),MATCH('Print List'!E$2,'Master List'!$A$2:$AW$2,0))</f>
        <v>214.32</v>
      </c>
      <c r="F611" s="135" t="str">
        <f>INDEX('Master List'!$A$3:$AW$1063,MATCH('Print List'!$A611,Statement_No,0),MATCH('Print List'!F$2,'Master List'!$A$2:$AW$2,0))</f>
        <v>Yes</v>
      </c>
      <c r="G611" s="135" t="str">
        <f>INDEX('Master List'!$A$3:$AW$1063,MATCH('Print List'!$A611,Statement_No,0),MATCH('Print List'!G$2,'Master List'!$A$2:$AW$2,0))</f>
        <v>SAN JOAQUIN RIVER</v>
      </c>
      <c r="H611" s="135" t="str">
        <f>INDEX('Master List'!$A$3:$AW$1063,MATCH('Print List'!$A611,Statement_No,0),MATCH('Print List'!H$2,'Master List'!$A$2:$AW$2,0))</f>
        <v>San Joaquin</v>
      </c>
      <c r="I611" s="135" t="str">
        <f>INDEX('Master List'!$A$3:$AW$1063,MATCH('Print List'!$A611,Statement_No,0),MATCH('Print List'!I$2,'Master List'!$A$2:$AW$2,0))</f>
        <v>R3</v>
      </c>
      <c r="J611" s="135">
        <f>INDEX('Master List'!$A$3:$AW$1063,MATCH('Print List'!$A611,Statement_No,0),MATCH('Print List'!J$2,'Master List'!$A$2:$AW$2,0))</f>
        <v>0</v>
      </c>
      <c r="K611" s="135" t="str">
        <f>INDEX('Master List'!$A$3:$AW$1063,MATCH('Print List'!$A611,Statement_No,0),MATCH('Print List'!K$2,'Master List'!$A$2:$AW$2,0))</f>
        <v>Yes</v>
      </c>
      <c r="L611" s="135" t="str">
        <f>INDEX('Master List'!$A$3:$AW$1063,MATCH('Print List'!$A611,Statement_No,0),MATCH('Print List'!L$2,'Master List'!$A$2:$AW$2,0))</f>
        <v>N/A</v>
      </c>
      <c r="M611" s="135" t="str">
        <f>INDEX('Master List'!$A$3:$AW$1063,MATCH('Print List'!$A611,Statement_No,0),MATCH('Print List'!M$2,'Master List'!$A$2:$AW$2,0))</f>
        <v>P3</v>
      </c>
      <c r="N611" s="135" t="str">
        <f>INDEX('Master List'!$A$3:$AW$1063,MATCH('Print List'!$A611,Statement_No,0),MATCH('Print List'!N$2,'Master List'!$A$2:$AW$2,0))</f>
        <v xml:space="preserve">Pg. 9 of the PDF describes irrigation prior to 1914. </v>
      </c>
      <c r="O611" s="135">
        <f>INDEX('Master List'!$A$3:$AW$1063,MATCH('Print List'!$A611,Statement_No,0),MATCH('Print List'!O$2,'Master List'!$A$2:$AW$2,0))</f>
        <v>0</v>
      </c>
      <c r="P611" s="135">
        <f>INDEX('Master List'!$A$3:$AW$1063,MATCH('Print List'!$A611,Statement_No,0),MATCH('Print List'!P$2,'Master List'!$A$2:$AW$2,0))</f>
        <v>0</v>
      </c>
      <c r="Q611" s="135">
        <f>INDEX('Master List'!$A$3:$AW$1063,MATCH('Print List'!$A611,Statement_No,0),MATCH('Print List'!Q$2,'Master List'!$A$2:$AW$2,0))</f>
        <v>0</v>
      </c>
      <c r="R611" s="135">
        <f>INDEX('Master List'!$A$3:$AW$1063,MATCH('Print List'!$A611,Statement_No,0),MATCH('Print List'!R$2,'Master List'!$A$2:$AW$2,0))</f>
        <v>0</v>
      </c>
      <c r="S611" s="135">
        <f>INDEX('Master List'!$A$3:$AW$1063,MATCH('Print List'!$A611,Statement_No,0),MATCH('Print List'!S$2,'Master List'!$A$2:$AW$2,0))</f>
        <v>0</v>
      </c>
      <c r="T611" s="135" t="str">
        <f>INDEX('Master List'!$A$3:$AW$1063,MATCH('Print List'!$A611,Statement_No,0),MATCH('Print List'!T$2,'Master List'!$A$2:$AW$2,0))</f>
        <v>R3</v>
      </c>
      <c r="U611" s="135" t="str">
        <f>INDEX('Master List'!$A$3:$AW$1063,MATCH('Print List'!$A611,Statement_No,0),MATCH('Print List'!U$2,'Master List'!$A$2:$AW$2,0))</f>
        <v>P3</v>
      </c>
    </row>
    <row r="612" spans="1:21" s="16" customFormat="1" ht="240" x14ac:dyDescent="0.25">
      <c r="A612" s="135" t="s">
        <v>2595</v>
      </c>
      <c r="B612" s="135" t="str">
        <f>INDEX('Master List'!$A$3:$AW$1063,MATCH('Print List'!$A612,Statement_No,0),MATCH('Print List'!B$2,'Master List'!$A$2:$AW$2,0))</f>
        <v>THE NATURE CONSERVANCY</v>
      </c>
      <c r="C612" s="135" t="str">
        <f>INDEX('Master List'!$A$3:$AW$1063,MATCH('Print List'!$A612,Statement_No,0),MATCH('Print List'!C$2,'Master List'!$A$2:$AW$2,0))</f>
        <v>Y</v>
      </c>
      <c r="D612" s="135">
        <f>INDEX('Master List'!$A$3:$AW$1063,MATCH('Print List'!$A612,Statement_No,0),MATCH('Print List'!D$2,'Master List'!$A$2:$AW$2,0))</f>
        <v>663.2399999999999</v>
      </c>
      <c r="E612" s="135">
        <f>INDEX('Master List'!$A$3:$AW$1063,MATCH('Print List'!$A612,Statement_No,0),MATCH('Print List'!E$2,'Master List'!$A$2:$AW$2,0))</f>
        <v>336.6</v>
      </c>
      <c r="F612" s="135" t="str">
        <f>INDEX('Master List'!$A$3:$AW$1063,MATCH('Print List'!$A612,Statement_No,0),MATCH('Print List'!F$2,'Master List'!$A$2:$AW$2,0))</f>
        <v>Yes</v>
      </c>
      <c r="G612" s="135" t="str">
        <f>INDEX('Master List'!$A$3:$AW$1063,MATCH('Print List'!$A612,Statement_No,0),MATCH('Print List'!G$2,'Master List'!$A$2:$AW$2,0))</f>
        <v>Mokelumne River</v>
      </c>
      <c r="H612" s="135" t="str">
        <f>INDEX('Master List'!$A$3:$AW$1063,MATCH('Print List'!$A612,Statement_No,0),MATCH('Print List'!H$2,'Master List'!$A$2:$AW$2,0))</f>
        <v>San Joaquin</v>
      </c>
      <c r="I612" s="135" t="str">
        <f>INDEX('Master List'!$A$3:$AW$1063,MATCH('Print List'!$A612,Statement_No,0),MATCH('Print List'!I$2,'Master List'!$A$2:$AW$2,0))</f>
        <v>R3</v>
      </c>
      <c r="J612" s="135" t="str">
        <f>INDEX('Master List'!$A$3:$AW$1063,MATCH('Print List'!$A612,Statement_No,0),MATCH('Print List'!J$2,'Master List'!$A$2:$AW$2,0))</f>
        <v>although there are areas with missing patents, they appear to be riparian to the river (adjacent)</v>
      </c>
      <c r="K612" s="135" t="str">
        <f>INDEX('Master List'!$A$3:$AW$1063,MATCH('Print List'!$A612,Statement_No,0),MATCH('Print List'!K$2,'Master List'!$A$2:$AW$2,0))</f>
        <v>Yes</v>
      </c>
      <c r="L612" s="135" t="str">
        <f>INDEX('Master List'!$A$3:$AW$1063,MATCH('Print List'!$A612,Statement_No,0),MATCH('Print List'!L$2,'Master List'!$A$2:$AW$2,0))</f>
        <v>N/A</v>
      </c>
      <c r="M612" s="135" t="str">
        <f>INDEX('Master List'!$A$3:$AW$1063,MATCH('Print List'!$A612,Statement_No,0),MATCH('Print List'!M$2,'Master List'!$A$2:$AW$2,0))</f>
        <v>P1</v>
      </c>
      <c r="N612" s="135" t="str">
        <f>INDEX('Master List'!$A$3:$AW$1063,MATCH('Print List'!$A612,Statement_No,0),MATCH('Print List'!N$2,'Master List'!$A$2:$AW$2,0))</f>
        <v>No documentation provided</v>
      </c>
      <c r="O612" s="135" t="str">
        <f>INDEX('Master List'!$A$3:$AW$1063,MATCH('Print List'!$A612,Statement_No,0),MATCH('Print List'!O$2,'Master List'!$A$2:$AW$2,0))</f>
        <v>North Delta Water Agency</v>
      </c>
      <c r="P612" s="135" t="str">
        <f>INDEX('Master List'!$A$3:$AW$1063,MATCH('Print List'!$A612,Statement_No,0),MATCH('Print List'!P$2,'Master List'!$A$2:$AW$2,0))</f>
        <v>R4</v>
      </c>
      <c r="Q612" s="135" t="str">
        <f>INDEX('Master List'!$A$3:$AW$1063,MATCH('Print List'!$A612,Statement_No,0),MATCH('Print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2" s="135" t="str">
        <f>INDEX('Master List'!$A$3:$AW$1063,MATCH('Print List'!$A612,Statement_No,0),MATCH('Print List'!R$2,'Master List'!$A$2:$AW$2,0))</f>
        <v>P4</v>
      </c>
      <c r="S612" s="135" t="str">
        <f>INDEX('Master List'!$A$3:$AW$1063,MATCH('Print List'!$A612,Statement_No,0),MATCH('Print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2" s="135" t="str">
        <f>INDEX('Master List'!$A$3:$AW$1063,MATCH('Print List'!$A612,Statement_No,0),MATCH('Print List'!T$2,'Master List'!$A$2:$AW$2,0))</f>
        <v>R4</v>
      </c>
      <c r="U612" s="135" t="str">
        <f>INDEX('Master List'!$A$3:$AW$1063,MATCH('Print List'!$A612,Statement_No,0),MATCH('Print List'!U$2,'Master List'!$A$2:$AW$2,0))</f>
        <v>P4</v>
      </c>
    </row>
    <row r="613" spans="1:21" s="16" customFormat="1" ht="240" x14ac:dyDescent="0.25">
      <c r="A613" s="135" t="s">
        <v>2596</v>
      </c>
      <c r="B613" s="135" t="str">
        <f>INDEX('Master List'!$A$3:$AW$1063,MATCH('Print List'!$A613,Statement_No,0),MATCH('Print List'!B$2,'Master List'!$A$2:$AW$2,0))</f>
        <v>THE NATURE CONSERVANCY</v>
      </c>
      <c r="C613" s="135" t="str">
        <f>INDEX('Master List'!$A$3:$AW$1063,MATCH('Print List'!$A613,Statement_No,0),MATCH('Print List'!C$2,'Master List'!$A$2:$AW$2,0))</f>
        <v>Y</v>
      </c>
      <c r="D613" s="135">
        <f>INDEX('Master List'!$A$3:$AW$1063,MATCH('Print List'!$A613,Statement_No,0),MATCH('Print List'!D$2,'Master List'!$A$2:$AW$2,0))</f>
        <v>603.28666666666663</v>
      </c>
      <c r="E613" s="135">
        <f>INDEX('Master List'!$A$3:$AW$1063,MATCH('Print List'!$A613,Statement_No,0),MATCH('Print List'!E$2,'Master List'!$A$2:$AW$2,0))</f>
        <v>712.8</v>
      </c>
      <c r="F613" s="135" t="str">
        <f>INDEX('Master List'!$A$3:$AW$1063,MATCH('Print List'!$A613,Statement_No,0),MATCH('Print List'!F$2,'Master List'!$A$2:$AW$2,0))</f>
        <v>Yes</v>
      </c>
      <c r="G613" s="135" t="str">
        <f>INDEX('Master List'!$A$3:$AW$1063,MATCH('Print List'!$A613,Statement_No,0),MATCH('Print List'!G$2,'Master List'!$A$2:$AW$2,0))</f>
        <v>Mokelumne River</v>
      </c>
      <c r="H613" s="135" t="str">
        <f>INDEX('Master List'!$A$3:$AW$1063,MATCH('Print List'!$A613,Statement_No,0),MATCH('Print List'!H$2,'Master List'!$A$2:$AW$2,0))</f>
        <v>San Joaquin</v>
      </c>
      <c r="I613" s="135" t="str">
        <f>INDEX('Master List'!$A$3:$AW$1063,MATCH('Print List'!$A613,Statement_No,0),MATCH('Print List'!I$2,'Master List'!$A$2:$AW$2,0))</f>
        <v>R3</v>
      </c>
      <c r="J613" s="135" t="str">
        <f>INDEX('Master List'!$A$3:$AW$1063,MATCH('Print List'!$A613,Statement_No,0),MATCH('Print List'!J$2,'Master List'!$A$2:$AW$2,0))</f>
        <v>although there are areas with missing patents, they appear to be riparian to the river (adjacent)</v>
      </c>
      <c r="K613" s="135" t="str">
        <f>INDEX('Master List'!$A$3:$AW$1063,MATCH('Print List'!$A613,Statement_No,0),MATCH('Print List'!K$2,'Master List'!$A$2:$AW$2,0))</f>
        <v>Yes</v>
      </c>
      <c r="L613" s="135" t="str">
        <f>INDEX('Master List'!$A$3:$AW$1063,MATCH('Print List'!$A613,Statement_No,0),MATCH('Print List'!L$2,'Master List'!$A$2:$AW$2,0))</f>
        <v>N/A</v>
      </c>
      <c r="M613" s="135" t="str">
        <f>INDEX('Master List'!$A$3:$AW$1063,MATCH('Print List'!$A613,Statement_No,0),MATCH('Print List'!M$2,'Master List'!$A$2:$AW$2,0))</f>
        <v>P1</v>
      </c>
      <c r="N613" s="135" t="str">
        <f>INDEX('Master List'!$A$3:$AW$1063,MATCH('Print List'!$A613,Statement_No,0),MATCH('Print List'!N$2,'Master List'!$A$2:$AW$2,0))</f>
        <v>No documentation provided</v>
      </c>
      <c r="O613" s="135" t="str">
        <f>INDEX('Master List'!$A$3:$AW$1063,MATCH('Print List'!$A613,Statement_No,0),MATCH('Print List'!O$2,'Master List'!$A$2:$AW$2,0))</f>
        <v>North Delta Water Agency</v>
      </c>
      <c r="P613" s="135" t="str">
        <f>INDEX('Master List'!$A$3:$AW$1063,MATCH('Print List'!$A613,Statement_No,0),MATCH('Print List'!P$2,'Master List'!$A$2:$AW$2,0))</f>
        <v>R4</v>
      </c>
      <c r="Q613" s="135" t="str">
        <f>INDEX('Master List'!$A$3:$AW$1063,MATCH('Print List'!$A613,Statement_No,0),MATCH('Print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3" s="135" t="str">
        <f>INDEX('Master List'!$A$3:$AW$1063,MATCH('Print List'!$A613,Statement_No,0),MATCH('Print List'!R$2,'Master List'!$A$2:$AW$2,0))</f>
        <v>P4</v>
      </c>
      <c r="S613" s="135" t="str">
        <f>INDEX('Master List'!$A$3:$AW$1063,MATCH('Print List'!$A613,Statement_No,0),MATCH('Print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3" s="135" t="str">
        <f>INDEX('Master List'!$A$3:$AW$1063,MATCH('Print List'!$A613,Statement_No,0),MATCH('Print List'!T$2,'Master List'!$A$2:$AW$2,0))</f>
        <v>R4</v>
      </c>
      <c r="U613" s="135" t="str">
        <f>INDEX('Master List'!$A$3:$AW$1063,MATCH('Print List'!$A613,Statement_No,0),MATCH('Print List'!U$2,'Master List'!$A$2:$AW$2,0))</f>
        <v>P4</v>
      </c>
    </row>
    <row r="614" spans="1:21" s="16" customFormat="1" ht="240" x14ac:dyDescent="0.25">
      <c r="A614" s="136" t="s">
        <v>2597</v>
      </c>
      <c r="B614" s="135" t="str">
        <f>INDEX('Master List'!$A$3:$AW$1063,MATCH('Print List'!$A614,Statement_No,0),MATCH('Print List'!B$2,'Master List'!$A$2:$AW$2,0))</f>
        <v>JIM R CHANCE</v>
      </c>
      <c r="C614" s="135" t="str">
        <f>INDEX('Master List'!$A$3:$AW$1063,MATCH('Print List'!$A614,Statement_No,0),MATCH('Print List'!C$2,'Master List'!$A$2:$AW$2,0))</f>
        <v>Y</v>
      </c>
      <c r="D614" s="135">
        <f>INDEX('Master List'!$A$3:$AW$1063,MATCH('Print List'!$A614,Statement_No,0),MATCH('Print List'!D$2,'Master List'!$A$2:$AW$2,0))</f>
        <v>2250</v>
      </c>
      <c r="E614" s="135">
        <f>INDEX('Master List'!$A$3:$AW$1063,MATCH('Print List'!$A614,Statement_No,0),MATCH('Print List'!E$2,'Master List'!$A$2:$AW$2,0))</f>
        <v>3489.74</v>
      </c>
      <c r="F614" s="135" t="str">
        <f>INDEX('Master List'!$A$3:$AW$1063,MATCH('Print List'!$A614,Statement_No,0),MATCH('Print List'!F$2,'Master List'!$A$2:$AW$2,0))</f>
        <v>Yes</v>
      </c>
      <c r="G614" s="135" t="str">
        <f>INDEX('Master List'!$A$3:$AW$1063,MATCH('Print List'!$A614,Statement_No,0),MATCH('Print List'!G$2,'Master List'!$A$2:$AW$2,0))</f>
        <v>Cache Slough</v>
      </c>
      <c r="H614" s="135" t="str">
        <f>INDEX('Master List'!$A$3:$AW$1063,MATCH('Print List'!$A614,Statement_No,0),MATCH('Print List'!H$2,'Master List'!$A$2:$AW$2,0))</f>
        <v>Solano</v>
      </c>
      <c r="I614" s="135" t="str">
        <f>INDEX('Master List'!$A$3:$AW$1063,MATCH('Print List'!$A614,Statement_No,0),MATCH('Print List'!I$2,'Master List'!$A$2:$AW$2,0))</f>
        <v>R2</v>
      </c>
      <c r="J614" s="135">
        <f>INDEX('Master List'!$A$3:$AW$1063,MATCH('Print List'!$A614,Statement_No,0),MATCH('Print List'!J$2,'Master List'!$A$2:$AW$2,0))</f>
        <v>0</v>
      </c>
      <c r="K614" s="135" t="str">
        <f>INDEX('Master List'!$A$3:$AW$1063,MATCH('Print List'!$A614,Statement_No,0),MATCH('Print List'!K$2,'Master List'!$A$2:$AW$2,0))</f>
        <v>No</v>
      </c>
      <c r="L614" s="135" t="str">
        <f>INDEX('Master List'!$A$3:$AW$1063,MATCH('Print List'!$A614,Statement_No,0),MATCH('Print List'!L$2,'Master List'!$A$2:$AW$2,0))</f>
        <v>N/A</v>
      </c>
      <c r="M614" s="135" t="str">
        <f>INDEX('Master List'!$A$3:$AW$1063,MATCH('Print List'!$A614,Statement_No,0),MATCH('Print List'!M$2,'Master List'!$A$2:$AW$2,0))</f>
        <v>N/A</v>
      </c>
      <c r="N614" s="135" t="str">
        <f>INDEX('Master List'!$A$3:$AW$1063,MATCH('Print List'!$A614,Statement_No,0),MATCH('Print List'!N$2,'Master List'!$A$2:$AW$2,0))</f>
        <v>N/A</v>
      </c>
      <c r="O614" s="135" t="str">
        <f>INDEX('Master List'!$A$3:$AW$1063,MATCH('Print List'!$A614,Statement_No,0),MATCH('Print List'!O$2,'Master List'!$A$2:$AW$2,0))</f>
        <v>North Delta Water Agency</v>
      </c>
      <c r="P614" s="135" t="str">
        <f>INDEX('Master List'!$A$3:$AW$1063,MATCH('Print List'!$A614,Statement_No,0),MATCH('Print List'!P$2,'Master List'!$A$2:$AW$2,0))</f>
        <v>R4</v>
      </c>
      <c r="Q614" s="135" t="str">
        <f>INDEX('Master List'!$A$3:$AW$1063,MATCH('Print List'!$A614,Statement_No,0),MATCH('Print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4" s="135" t="str">
        <f>INDEX('Master List'!$A$3:$AW$1063,MATCH('Print List'!$A614,Statement_No,0),MATCH('Print List'!R$2,'Master List'!$A$2:$AW$2,0))</f>
        <v>P4</v>
      </c>
      <c r="S614" s="135" t="str">
        <f>INDEX('Master List'!$A$3:$AW$1063,MATCH('Print List'!$A614,Statement_No,0),MATCH('Print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4" s="135" t="str">
        <f>INDEX('Master List'!$A$3:$AW$1063,MATCH('Print List'!$A614,Statement_No,0),MATCH('Print List'!T$2,'Master List'!$A$2:$AW$2,0))</f>
        <v>R4</v>
      </c>
      <c r="U614" s="135" t="str">
        <f>INDEX('Master List'!$A$3:$AW$1063,MATCH('Print List'!$A614,Statement_No,0),MATCH('Print List'!U$2,'Master List'!$A$2:$AW$2,0))</f>
        <v>P4</v>
      </c>
    </row>
    <row r="615" spans="1:21" s="16" customFormat="1" ht="240" x14ac:dyDescent="0.25">
      <c r="A615" s="135" t="s">
        <v>2601</v>
      </c>
      <c r="B615" s="135" t="str">
        <f>INDEX('Master List'!$A$3:$AW$1063,MATCH('Print List'!$A615,Statement_No,0),MATCH('Print List'!B$2,'Master List'!$A$2:$AW$2,0))</f>
        <v>PETERSEN ESTATE COMPANY</v>
      </c>
      <c r="C615" s="135" t="str">
        <f>INDEX('Master List'!$A$3:$AW$1063,MATCH('Print List'!$A615,Statement_No,0),MATCH('Print List'!C$2,'Master List'!$A$2:$AW$2,0))</f>
        <v>Y</v>
      </c>
      <c r="D615" s="135">
        <f>INDEX('Master List'!$A$3:$AW$1063,MATCH('Print List'!$A615,Statement_No,0),MATCH('Print List'!D$2,'Master List'!$A$2:$AW$2,0))</f>
        <v>3000</v>
      </c>
      <c r="E615" s="135">
        <f>INDEX('Master List'!$A$3:$AW$1063,MATCH('Print List'!$A615,Statement_No,0),MATCH('Print List'!E$2,'Master List'!$A$2:$AW$2,0))</f>
        <v>1740</v>
      </c>
      <c r="F615" s="135" t="str">
        <f>INDEX('Master List'!$A$3:$AW$1063,MATCH('Print List'!$A615,Statement_No,0),MATCH('Print List'!F$2,'Master List'!$A$2:$AW$2,0))</f>
        <v>Yes</v>
      </c>
      <c r="G615" s="135" t="str">
        <f>INDEX('Master List'!$A$3:$AW$1063,MATCH('Print List'!$A615,Statement_No,0),MATCH('Print List'!G$2,'Master List'!$A$2:$AW$2,0))</f>
        <v>Lindsey Slough</v>
      </c>
      <c r="H615" s="135" t="str">
        <f>INDEX('Master List'!$A$3:$AW$1063,MATCH('Print List'!$A615,Statement_No,0),MATCH('Print List'!H$2,'Master List'!$A$2:$AW$2,0))</f>
        <v>Solano</v>
      </c>
      <c r="I615" s="135" t="str">
        <f>INDEX('Master List'!$A$3:$AW$1063,MATCH('Print List'!$A615,Statement_No,0),MATCH('Print List'!I$2,'Master List'!$A$2:$AW$2,0))</f>
        <v>R3</v>
      </c>
      <c r="J615" s="135">
        <f>INDEX('Master List'!$A$3:$AW$1063,MATCH('Print List'!$A615,Statement_No,0),MATCH('Print List'!J$2,'Master List'!$A$2:$AW$2,0))</f>
        <v>0</v>
      </c>
      <c r="K615" s="135" t="str">
        <f>INDEX('Master List'!$A$3:$AW$1063,MATCH('Print List'!$A615,Statement_No,0),MATCH('Print List'!K$2,'Master List'!$A$2:$AW$2,0))</f>
        <v>No</v>
      </c>
      <c r="L615" s="135" t="str">
        <f>INDEX('Master List'!$A$3:$AW$1063,MATCH('Print List'!$A615,Statement_No,0),MATCH('Print List'!L$2,'Master List'!$A$2:$AW$2,0))</f>
        <v>N/A</v>
      </c>
      <c r="M615" s="135" t="str">
        <f>INDEX('Master List'!$A$3:$AW$1063,MATCH('Print List'!$A615,Statement_No,0),MATCH('Print List'!M$2,'Master List'!$A$2:$AW$2,0))</f>
        <v>N/A</v>
      </c>
      <c r="N615" s="135" t="str">
        <f>INDEX('Master List'!$A$3:$AW$1063,MATCH('Print List'!$A615,Statement_No,0),MATCH('Print List'!N$2,'Master List'!$A$2:$AW$2,0))</f>
        <v>N/A</v>
      </c>
      <c r="O615" s="135" t="str">
        <f>INDEX('Master List'!$A$3:$AW$1063,MATCH('Print List'!$A615,Statement_No,0),MATCH('Print List'!O$2,'Master List'!$A$2:$AW$2,0))</f>
        <v>North Delta Water Agency</v>
      </c>
      <c r="P615" s="135" t="str">
        <f>INDEX('Master List'!$A$3:$AW$1063,MATCH('Print List'!$A615,Statement_No,0),MATCH('Print List'!P$2,'Master List'!$A$2:$AW$2,0))</f>
        <v>R4</v>
      </c>
      <c r="Q615" s="135" t="str">
        <f>INDEX('Master List'!$A$3:$AW$1063,MATCH('Print List'!$A615,Statement_No,0),MATCH('Print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5" s="135" t="str">
        <f>INDEX('Master List'!$A$3:$AW$1063,MATCH('Print List'!$A615,Statement_No,0),MATCH('Print List'!R$2,'Master List'!$A$2:$AW$2,0))</f>
        <v>P4</v>
      </c>
      <c r="S615" s="135" t="str">
        <f>INDEX('Master List'!$A$3:$AW$1063,MATCH('Print List'!$A615,Statement_No,0),MATCH('Print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5" s="135" t="str">
        <f>INDEX('Master List'!$A$3:$AW$1063,MATCH('Print List'!$A615,Statement_No,0),MATCH('Print List'!T$2,'Master List'!$A$2:$AW$2,0))</f>
        <v>R4</v>
      </c>
      <c r="U615" s="135" t="str">
        <f>INDEX('Master List'!$A$3:$AW$1063,MATCH('Print List'!$A615,Statement_No,0),MATCH('Print List'!U$2,'Master List'!$A$2:$AW$2,0))</f>
        <v>P4</v>
      </c>
    </row>
    <row r="616" spans="1:21" s="16" customFormat="1" ht="240" x14ac:dyDescent="0.25">
      <c r="A616" s="136" t="s">
        <v>2605</v>
      </c>
      <c r="B616" s="135" t="str">
        <f>INDEX('Master List'!$A$3:$AW$1063,MATCH('Print List'!$A616,Statement_No,0),MATCH('Print List'!B$2,'Master List'!$A$2:$AW$2,0))</f>
        <v>PETERSEN RANCH</v>
      </c>
      <c r="C616" s="135" t="str">
        <f>INDEX('Master List'!$A$3:$AW$1063,MATCH('Print List'!$A616,Statement_No,0),MATCH('Print List'!C$2,'Master List'!$A$2:$AW$2,0))</f>
        <v>Y</v>
      </c>
      <c r="D616" s="135">
        <f>INDEX('Master List'!$A$3:$AW$1063,MATCH('Print List'!$A616,Statement_No,0),MATCH('Print List'!D$2,'Master List'!$A$2:$AW$2,0))</f>
        <v>400.00000000000006</v>
      </c>
      <c r="E616" s="135">
        <f>INDEX('Master List'!$A$3:$AW$1063,MATCH('Print List'!$A616,Statement_No,0),MATCH('Print List'!E$2,'Master List'!$A$2:$AW$2,0))</f>
        <v>1200</v>
      </c>
      <c r="F616" s="135" t="str">
        <f>INDEX('Master List'!$A$3:$AW$1063,MATCH('Print List'!$A616,Statement_No,0),MATCH('Print List'!F$2,'Master List'!$A$2:$AW$2,0))</f>
        <v>Yes</v>
      </c>
      <c r="G616" s="135" t="str">
        <f>INDEX('Master List'!$A$3:$AW$1063,MATCH('Print List'!$A616,Statement_No,0),MATCH('Print List'!G$2,'Master List'!$A$2:$AW$2,0))</f>
        <v>Lindsey Slough</v>
      </c>
      <c r="H616" s="135" t="str">
        <f>INDEX('Master List'!$A$3:$AW$1063,MATCH('Print List'!$A616,Statement_No,0),MATCH('Print List'!H$2,'Master List'!$A$2:$AW$2,0))</f>
        <v>Solano</v>
      </c>
      <c r="I616" s="135" t="str">
        <f>INDEX('Master List'!$A$3:$AW$1063,MATCH('Print List'!$A616,Statement_No,0),MATCH('Print List'!I$2,'Master List'!$A$2:$AW$2,0))</f>
        <v>R3</v>
      </c>
      <c r="J616" s="135">
        <f>INDEX('Master List'!$A$3:$AW$1063,MATCH('Print List'!$A616,Statement_No,0),MATCH('Print List'!J$2,'Master List'!$A$2:$AW$2,0))</f>
        <v>0</v>
      </c>
      <c r="K616" s="135" t="str">
        <f>INDEX('Master List'!$A$3:$AW$1063,MATCH('Print List'!$A616,Statement_No,0),MATCH('Print List'!K$2,'Master List'!$A$2:$AW$2,0))</f>
        <v>No</v>
      </c>
      <c r="L616" s="135" t="str">
        <f>INDEX('Master List'!$A$3:$AW$1063,MATCH('Print List'!$A616,Statement_No,0),MATCH('Print List'!L$2,'Master List'!$A$2:$AW$2,0))</f>
        <v>N/A</v>
      </c>
      <c r="M616" s="135" t="str">
        <f>INDEX('Master List'!$A$3:$AW$1063,MATCH('Print List'!$A616,Statement_No,0),MATCH('Print List'!M$2,'Master List'!$A$2:$AW$2,0))</f>
        <v>N/A</v>
      </c>
      <c r="N616" s="135" t="str">
        <f>INDEX('Master List'!$A$3:$AW$1063,MATCH('Print List'!$A616,Statement_No,0),MATCH('Print List'!N$2,'Master List'!$A$2:$AW$2,0))</f>
        <v>N/A</v>
      </c>
      <c r="O616" s="135" t="str">
        <f>INDEX('Master List'!$A$3:$AW$1063,MATCH('Print List'!$A616,Statement_No,0),MATCH('Print List'!O$2,'Master List'!$A$2:$AW$2,0))</f>
        <v>North Delta Water Agency</v>
      </c>
      <c r="P616" s="135" t="str">
        <f>INDEX('Master List'!$A$3:$AW$1063,MATCH('Print List'!$A616,Statement_No,0),MATCH('Print List'!P$2,'Master List'!$A$2:$AW$2,0))</f>
        <v>R4</v>
      </c>
      <c r="Q616" s="135" t="str">
        <f>INDEX('Master List'!$A$3:$AW$1063,MATCH('Print List'!$A616,Statement_No,0),MATCH('Print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6" s="135" t="str">
        <f>INDEX('Master List'!$A$3:$AW$1063,MATCH('Print List'!$A616,Statement_No,0),MATCH('Print List'!R$2,'Master List'!$A$2:$AW$2,0))</f>
        <v>P4</v>
      </c>
      <c r="S616" s="135" t="str">
        <f>INDEX('Master List'!$A$3:$AW$1063,MATCH('Print List'!$A616,Statement_No,0),MATCH('Print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6" s="135" t="str">
        <f>INDEX('Master List'!$A$3:$AW$1063,MATCH('Print List'!$A616,Statement_No,0),MATCH('Print List'!T$2,'Master List'!$A$2:$AW$2,0))</f>
        <v>R4</v>
      </c>
      <c r="U616" s="135" t="str">
        <f>INDEX('Master List'!$A$3:$AW$1063,MATCH('Print List'!$A616,Statement_No,0),MATCH('Print List'!U$2,'Master List'!$A$2:$AW$2,0))</f>
        <v>P4</v>
      </c>
    </row>
    <row r="617" spans="1:21" s="16" customFormat="1" ht="240" x14ac:dyDescent="0.25">
      <c r="A617" s="135" t="s">
        <v>2610</v>
      </c>
      <c r="B617" s="135" t="str">
        <f>INDEX('Master List'!$A$3:$AW$1063,MATCH('Print List'!$A617,Statement_No,0),MATCH('Print List'!B$2,'Master List'!$A$2:$AW$2,0))</f>
        <v>PETERSEN ESTATE COMPANY</v>
      </c>
      <c r="C617" s="135" t="str">
        <f>INDEX('Master List'!$A$3:$AW$1063,MATCH('Print List'!$A617,Statement_No,0),MATCH('Print List'!C$2,'Master List'!$A$2:$AW$2,0))</f>
        <v>Y</v>
      </c>
      <c r="D617" s="135">
        <f>INDEX('Master List'!$A$3:$AW$1063,MATCH('Print List'!$A617,Statement_No,0),MATCH('Print List'!D$2,'Master List'!$A$2:$AW$2,0))</f>
        <v>600</v>
      </c>
      <c r="E617" s="135">
        <f>INDEX('Master List'!$A$3:$AW$1063,MATCH('Print List'!$A617,Statement_No,0),MATCH('Print List'!E$2,'Master List'!$A$2:$AW$2,0))</f>
        <v>1096</v>
      </c>
      <c r="F617" s="135" t="str">
        <f>INDEX('Master List'!$A$3:$AW$1063,MATCH('Print List'!$A617,Statement_No,0),MATCH('Print List'!F$2,'Master List'!$A$2:$AW$2,0))</f>
        <v>Yes</v>
      </c>
      <c r="G617" s="135" t="str">
        <f>INDEX('Master List'!$A$3:$AW$1063,MATCH('Print List'!$A617,Statement_No,0),MATCH('Print List'!G$2,'Master List'!$A$2:$AW$2,0))</f>
        <v>Lindsey Slough</v>
      </c>
      <c r="H617" s="135" t="str">
        <f>INDEX('Master List'!$A$3:$AW$1063,MATCH('Print List'!$A617,Statement_No,0),MATCH('Print List'!H$2,'Master List'!$A$2:$AW$2,0))</f>
        <v>Solano</v>
      </c>
      <c r="I617" s="135" t="str">
        <f>INDEX('Master List'!$A$3:$AW$1063,MATCH('Print List'!$A617,Statement_No,0),MATCH('Print List'!I$2,'Master List'!$A$2:$AW$2,0))</f>
        <v>R3</v>
      </c>
      <c r="J617" s="135">
        <f>INDEX('Master List'!$A$3:$AW$1063,MATCH('Print List'!$A617,Statement_No,0),MATCH('Print List'!J$2,'Master List'!$A$2:$AW$2,0))</f>
        <v>0</v>
      </c>
      <c r="K617" s="135" t="str">
        <f>INDEX('Master List'!$A$3:$AW$1063,MATCH('Print List'!$A617,Statement_No,0),MATCH('Print List'!K$2,'Master List'!$A$2:$AW$2,0))</f>
        <v>No</v>
      </c>
      <c r="L617" s="135" t="str">
        <f>INDEX('Master List'!$A$3:$AW$1063,MATCH('Print List'!$A617,Statement_No,0),MATCH('Print List'!L$2,'Master List'!$A$2:$AW$2,0))</f>
        <v>N/A</v>
      </c>
      <c r="M617" s="135" t="str">
        <f>INDEX('Master List'!$A$3:$AW$1063,MATCH('Print List'!$A617,Statement_No,0),MATCH('Print List'!M$2,'Master List'!$A$2:$AW$2,0))</f>
        <v>N/A</v>
      </c>
      <c r="N617" s="135" t="str">
        <f>INDEX('Master List'!$A$3:$AW$1063,MATCH('Print List'!$A617,Statement_No,0),MATCH('Print List'!N$2,'Master List'!$A$2:$AW$2,0))</f>
        <v>N/A</v>
      </c>
      <c r="O617" s="135" t="str">
        <f>INDEX('Master List'!$A$3:$AW$1063,MATCH('Print List'!$A617,Statement_No,0),MATCH('Print List'!O$2,'Master List'!$A$2:$AW$2,0))</f>
        <v>North Delta Water Agency</v>
      </c>
      <c r="P617" s="135" t="str">
        <f>INDEX('Master List'!$A$3:$AW$1063,MATCH('Print List'!$A617,Statement_No,0),MATCH('Print List'!P$2,'Master List'!$A$2:$AW$2,0))</f>
        <v>R4</v>
      </c>
      <c r="Q617" s="135" t="str">
        <f>INDEX('Master List'!$A$3:$AW$1063,MATCH('Print List'!$A617,Statement_No,0),MATCH('Print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17" s="135" t="str">
        <f>INDEX('Master List'!$A$3:$AW$1063,MATCH('Print List'!$A617,Statement_No,0),MATCH('Print List'!R$2,'Master List'!$A$2:$AW$2,0))</f>
        <v>P4</v>
      </c>
      <c r="S617" s="135" t="str">
        <f>INDEX('Master List'!$A$3:$AW$1063,MATCH('Print List'!$A617,Statement_No,0),MATCH('Print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17" s="135" t="str">
        <f>INDEX('Master List'!$A$3:$AW$1063,MATCH('Print List'!$A617,Statement_No,0),MATCH('Print List'!T$2,'Master List'!$A$2:$AW$2,0))</f>
        <v>R4</v>
      </c>
      <c r="U617" s="135" t="str">
        <f>INDEX('Master List'!$A$3:$AW$1063,MATCH('Print List'!$A617,Statement_No,0),MATCH('Print List'!U$2,'Master List'!$A$2:$AW$2,0))</f>
        <v>P4</v>
      </c>
    </row>
    <row r="618" spans="1:21" s="16" customFormat="1" ht="30" x14ac:dyDescent="0.25">
      <c r="A618" s="135" t="s">
        <v>2612</v>
      </c>
      <c r="B618" s="135" t="str">
        <f>INDEX('Master List'!$A$3:$AW$1063,MATCH('Print List'!$A618,Statement_No,0),MATCH('Print List'!B$2,'Master List'!$A$2:$AW$2,0))</f>
        <v>RINDGE TRACT PARTNERS LLC</v>
      </c>
      <c r="C618" s="135" t="str">
        <f>INDEX('Master List'!$A$3:$AW$1063,MATCH('Print List'!$A618,Statement_No,0),MATCH('Print List'!C$2,'Master List'!$A$2:$AW$2,0))</f>
        <v>Y</v>
      </c>
      <c r="D618" s="135">
        <f>INDEX('Master List'!$A$3:$AW$1063,MATCH('Print List'!$A618,Statement_No,0),MATCH('Print List'!D$2,'Master List'!$A$2:$AW$2,0))</f>
        <v>504.24</v>
      </c>
      <c r="E618" s="135">
        <f>INDEX('Master List'!$A$3:$AW$1063,MATCH('Print List'!$A618,Statement_No,0),MATCH('Print List'!E$2,'Master List'!$A$2:$AW$2,0))</f>
        <v>866.26</v>
      </c>
      <c r="F618" s="135" t="str">
        <f>INDEX('Master List'!$A$3:$AW$1063,MATCH('Print List'!$A618,Statement_No,0),MATCH('Print List'!F$2,'Master List'!$A$2:$AW$2,0))</f>
        <v>Yes</v>
      </c>
      <c r="G618" s="135" t="str">
        <f>INDEX('Master List'!$A$3:$AW$1063,MATCH('Print List'!$A618,Statement_No,0),MATCH('Print List'!G$2,'Master List'!$A$2:$AW$2,0))</f>
        <v>San Joaquin River</v>
      </c>
      <c r="H618" s="135" t="str">
        <f>INDEX('Master List'!$A$3:$AW$1063,MATCH('Print List'!$A618,Statement_No,0),MATCH('Print List'!H$2,'Master List'!$A$2:$AW$2,0))</f>
        <v>San Joaquin</v>
      </c>
      <c r="I618" s="135" t="str">
        <f>INDEX('Master List'!$A$3:$AW$1063,MATCH('Print List'!$A618,Statement_No,0),MATCH('Print List'!I$2,'Master List'!$A$2:$AW$2,0))</f>
        <v>R3</v>
      </c>
      <c r="J618" s="135" t="str">
        <f>INDEX('Master List'!$A$3:$AW$1063,MATCH('Print List'!$A618,Statement_No,0),MATCH('Print List'!J$2,'Master List'!$A$2:$AW$2,0))</f>
        <v xml:space="preserve"> - drawn from SJ 2008 Parcel</v>
      </c>
      <c r="K618" s="135" t="str">
        <f>INDEX('Master List'!$A$3:$AW$1063,MATCH('Print List'!$A618,Statement_No,0),MATCH('Print List'!K$2,'Master List'!$A$2:$AW$2,0))</f>
        <v>Yes</v>
      </c>
      <c r="L618" s="135" t="str">
        <f>INDEX('Master List'!$A$3:$AW$1063,MATCH('Print List'!$A618,Statement_No,0),MATCH('Print List'!L$2,'Master List'!$A$2:$AW$2,0))</f>
        <v>N/A</v>
      </c>
      <c r="M618" s="135" t="str">
        <f>INDEX('Master List'!$A$3:$AW$1063,MATCH('Print List'!$A618,Statement_No,0),MATCH('Print List'!M$2,'Master List'!$A$2:$AW$2,0))</f>
        <v>P1</v>
      </c>
      <c r="N618" s="135" t="str">
        <f>INDEX('Master List'!$A$3:$AW$1063,MATCH('Print List'!$A618,Statement_No,0),MATCH('Print List'!N$2,'Master List'!$A$2:$AW$2,0))</f>
        <v>No documentation provided</v>
      </c>
      <c r="O618" s="135">
        <f>INDEX('Master List'!$A$3:$AW$1063,MATCH('Print List'!$A618,Statement_No,0),MATCH('Print List'!O$2,'Master List'!$A$2:$AW$2,0))</f>
        <v>0</v>
      </c>
      <c r="P618" s="135">
        <f>INDEX('Master List'!$A$3:$AW$1063,MATCH('Print List'!$A618,Statement_No,0),MATCH('Print List'!P$2,'Master List'!$A$2:$AW$2,0))</f>
        <v>0</v>
      </c>
      <c r="Q618" s="135">
        <f>INDEX('Master List'!$A$3:$AW$1063,MATCH('Print List'!$A618,Statement_No,0),MATCH('Print List'!Q$2,'Master List'!$A$2:$AW$2,0))</f>
        <v>0</v>
      </c>
      <c r="R618" s="135">
        <f>INDEX('Master List'!$A$3:$AW$1063,MATCH('Print List'!$A618,Statement_No,0),MATCH('Print List'!R$2,'Master List'!$A$2:$AW$2,0))</f>
        <v>0</v>
      </c>
      <c r="S618" s="135">
        <f>INDEX('Master List'!$A$3:$AW$1063,MATCH('Print List'!$A618,Statement_No,0),MATCH('Print List'!S$2,'Master List'!$A$2:$AW$2,0))</f>
        <v>0</v>
      </c>
      <c r="T618" s="135" t="str">
        <f>INDEX('Master List'!$A$3:$AW$1063,MATCH('Print List'!$A618,Statement_No,0),MATCH('Print List'!T$2,'Master List'!$A$2:$AW$2,0))</f>
        <v>R3</v>
      </c>
      <c r="U618" s="135" t="str">
        <f>INDEX('Master List'!$A$3:$AW$1063,MATCH('Print List'!$A618,Statement_No,0),MATCH('Print List'!U$2,'Master List'!$A$2:$AW$2,0))</f>
        <v>P1</v>
      </c>
    </row>
    <row r="619" spans="1:21" s="16" customFormat="1" ht="30" x14ac:dyDescent="0.25">
      <c r="A619" s="135" t="s">
        <v>2617</v>
      </c>
      <c r="B619" s="135" t="str">
        <f>INDEX('Master List'!$A$3:$AW$1063,MATCH('Print List'!$A619,Statement_No,0),MATCH('Print List'!B$2,'Master List'!$A$2:$AW$2,0))</f>
        <v>RINDGE TRACT PARTNERS LLC</v>
      </c>
      <c r="C619" s="135" t="str">
        <f>INDEX('Master List'!$A$3:$AW$1063,MATCH('Print List'!$A619,Statement_No,0),MATCH('Print List'!C$2,'Master List'!$A$2:$AW$2,0))</f>
        <v>Y</v>
      </c>
      <c r="D619" s="135">
        <f>INDEX('Master List'!$A$3:$AW$1063,MATCH('Print List'!$A619,Statement_No,0),MATCH('Print List'!D$2,'Master List'!$A$2:$AW$2,0))</f>
        <v>504.24</v>
      </c>
      <c r="E619" s="135">
        <f>INDEX('Master List'!$A$3:$AW$1063,MATCH('Print List'!$A619,Statement_No,0),MATCH('Print List'!E$2,'Master List'!$A$2:$AW$2,0))</f>
        <v>866.26</v>
      </c>
      <c r="F619" s="135" t="str">
        <f>INDEX('Master List'!$A$3:$AW$1063,MATCH('Print List'!$A619,Statement_No,0),MATCH('Print List'!F$2,'Master List'!$A$2:$AW$2,0))</f>
        <v>Yes</v>
      </c>
      <c r="G619" s="135" t="str">
        <f>INDEX('Master List'!$A$3:$AW$1063,MATCH('Print List'!$A619,Statement_No,0),MATCH('Print List'!G$2,'Master List'!$A$2:$AW$2,0))</f>
        <v>San Joaquin River</v>
      </c>
      <c r="H619" s="135" t="str">
        <f>INDEX('Master List'!$A$3:$AW$1063,MATCH('Print List'!$A619,Statement_No,0),MATCH('Print List'!H$2,'Master List'!$A$2:$AW$2,0))</f>
        <v>San Joaquin</v>
      </c>
      <c r="I619" s="135" t="str">
        <f>INDEX('Master List'!$A$3:$AW$1063,MATCH('Print List'!$A619,Statement_No,0),MATCH('Print List'!I$2,'Master List'!$A$2:$AW$2,0))</f>
        <v>R3</v>
      </c>
      <c r="J619" s="135" t="str">
        <f>INDEX('Master List'!$A$3:$AW$1063,MATCH('Print List'!$A619,Statement_No,0),MATCH('Print List'!J$2,'Master List'!$A$2:$AW$2,0))</f>
        <v xml:space="preserve"> - drawn from SJ 2008 Parcel</v>
      </c>
      <c r="K619" s="135" t="str">
        <f>INDEX('Master List'!$A$3:$AW$1063,MATCH('Print List'!$A619,Statement_No,0),MATCH('Print List'!K$2,'Master List'!$A$2:$AW$2,0))</f>
        <v>Yes</v>
      </c>
      <c r="L619" s="135" t="str">
        <f>INDEX('Master List'!$A$3:$AW$1063,MATCH('Print List'!$A619,Statement_No,0),MATCH('Print List'!L$2,'Master List'!$A$2:$AW$2,0))</f>
        <v>N/A</v>
      </c>
      <c r="M619" s="135" t="str">
        <f>INDEX('Master List'!$A$3:$AW$1063,MATCH('Print List'!$A619,Statement_No,0),MATCH('Print List'!M$2,'Master List'!$A$2:$AW$2,0))</f>
        <v>P1</v>
      </c>
      <c r="N619" s="135" t="str">
        <f>INDEX('Master List'!$A$3:$AW$1063,MATCH('Print List'!$A619,Statement_No,0),MATCH('Print List'!N$2,'Master List'!$A$2:$AW$2,0))</f>
        <v>No documentation provided</v>
      </c>
      <c r="O619" s="135">
        <f>INDEX('Master List'!$A$3:$AW$1063,MATCH('Print List'!$A619,Statement_No,0),MATCH('Print List'!O$2,'Master List'!$A$2:$AW$2,0))</f>
        <v>0</v>
      </c>
      <c r="P619" s="135">
        <f>INDEX('Master List'!$A$3:$AW$1063,MATCH('Print List'!$A619,Statement_No,0),MATCH('Print List'!P$2,'Master List'!$A$2:$AW$2,0))</f>
        <v>0</v>
      </c>
      <c r="Q619" s="135">
        <f>INDEX('Master List'!$A$3:$AW$1063,MATCH('Print List'!$A619,Statement_No,0),MATCH('Print List'!Q$2,'Master List'!$A$2:$AW$2,0))</f>
        <v>0</v>
      </c>
      <c r="R619" s="135">
        <f>INDEX('Master List'!$A$3:$AW$1063,MATCH('Print List'!$A619,Statement_No,0),MATCH('Print List'!R$2,'Master List'!$A$2:$AW$2,0))</f>
        <v>0</v>
      </c>
      <c r="S619" s="135">
        <f>INDEX('Master List'!$A$3:$AW$1063,MATCH('Print List'!$A619,Statement_No,0),MATCH('Print List'!S$2,'Master List'!$A$2:$AW$2,0))</f>
        <v>0</v>
      </c>
      <c r="T619" s="135" t="str">
        <f>INDEX('Master List'!$A$3:$AW$1063,MATCH('Print List'!$A619,Statement_No,0),MATCH('Print List'!T$2,'Master List'!$A$2:$AW$2,0))</f>
        <v>R3</v>
      </c>
      <c r="U619" s="135" t="str">
        <f>INDEX('Master List'!$A$3:$AW$1063,MATCH('Print List'!$A619,Statement_No,0),MATCH('Print List'!U$2,'Master List'!$A$2:$AW$2,0))</f>
        <v>P1</v>
      </c>
    </row>
    <row r="620" spans="1:21" s="16" customFormat="1" ht="30" x14ac:dyDescent="0.25">
      <c r="A620" s="135" t="s">
        <v>2620</v>
      </c>
      <c r="B620" s="135" t="str">
        <f>INDEX('Master List'!$A$3:$AW$1063,MATCH('Print List'!$A620,Statement_No,0),MATCH('Print List'!B$2,'Master List'!$A$2:$AW$2,0))</f>
        <v>RINDGE TRACT PARTNERS LLC</v>
      </c>
      <c r="C620" s="135" t="str">
        <f>INDEX('Master List'!$A$3:$AW$1063,MATCH('Print List'!$A620,Statement_No,0),MATCH('Print List'!C$2,'Master List'!$A$2:$AW$2,0))</f>
        <v>Y</v>
      </c>
      <c r="D620" s="135">
        <f>INDEX('Master List'!$A$3:$AW$1063,MATCH('Print List'!$A620,Statement_No,0),MATCH('Print List'!D$2,'Master List'!$A$2:$AW$2,0))</f>
        <v>504.24</v>
      </c>
      <c r="E620" s="135">
        <f>INDEX('Master List'!$A$3:$AW$1063,MATCH('Print List'!$A620,Statement_No,0),MATCH('Print List'!E$2,'Master List'!$A$2:$AW$2,0))</f>
        <v>866.26</v>
      </c>
      <c r="F620" s="135" t="str">
        <f>INDEX('Master List'!$A$3:$AW$1063,MATCH('Print List'!$A620,Statement_No,0),MATCH('Print List'!F$2,'Master List'!$A$2:$AW$2,0))</f>
        <v>Yes</v>
      </c>
      <c r="G620" s="135" t="str">
        <f>INDEX('Master List'!$A$3:$AW$1063,MATCH('Print List'!$A620,Statement_No,0),MATCH('Print List'!G$2,'Master List'!$A$2:$AW$2,0))</f>
        <v>San Joaquin River</v>
      </c>
      <c r="H620" s="135" t="str">
        <f>INDEX('Master List'!$A$3:$AW$1063,MATCH('Print List'!$A620,Statement_No,0),MATCH('Print List'!H$2,'Master List'!$A$2:$AW$2,0))</f>
        <v>San Joaquin</v>
      </c>
      <c r="I620" s="135" t="str">
        <f>INDEX('Master List'!$A$3:$AW$1063,MATCH('Print List'!$A620,Statement_No,0),MATCH('Print List'!I$2,'Master List'!$A$2:$AW$2,0))</f>
        <v>R3</v>
      </c>
      <c r="J620" s="135" t="str">
        <f>INDEX('Master List'!$A$3:$AW$1063,MATCH('Print List'!$A620,Statement_No,0),MATCH('Print List'!J$2,'Master List'!$A$2:$AW$2,0))</f>
        <v xml:space="preserve"> - drawn from SJ 2008 Parcel</v>
      </c>
      <c r="K620" s="135" t="str">
        <f>INDEX('Master List'!$A$3:$AW$1063,MATCH('Print List'!$A620,Statement_No,0),MATCH('Print List'!K$2,'Master List'!$A$2:$AW$2,0))</f>
        <v>Yes</v>
      </c>
      <c r="L620" s="135" t="str">
        <f>INDEX('Master List'!$A$3:$AW$1063,MATCH('Print List'!$A620,Statement_No,0),MATCH('Print List'!L$2,'Master List'!$A$2:$AW$2,0))</f>
        <v>N/A</v>
      </c>
      <c r="M620" s="135" t="str">
        <f>INDEX('Master List'!$A$3:$AW$1063,MATCH('Print List'!$A620,Statement_No,0),MATCH('Print List'!M$2,'Master List'!$A$2:$AW$2,0))</f>
        <v>P1</v>
      </c>
      <c r="N620" s="135" t="str">
        <f>INDEX('Master List'!$A$3:$AW$1063,MATCH('Print List'!$A620,Statement_No,0),MATCH('Print List'!N$2,'Master List'!$A$2:$AW$2,0))</f>
        <v>No documentation provided</v>
      </c>
      <c r="O620" s="135">
        <f>INDEX('Master List'!$A$3:$AW$1063,MATCH('Print List'!$A620,Statement_No,0),MATCH('Print List'!O$2,'Master List'!$A$2:$AW$2,0))</f>
        <v>0</v>
      </c>
      <c r="P620" s="135">
        <f>INDEX('Master List'!$A$3:$AW$1063,MATCH('Print List'!$A620,Statement_No,0),MATCH('Print List'!P$2,'Master List'!$A$2:$AW$2,0))</f>
        <v>0</v>
      </c>
      <c r="Q620" s="135">
        <f>INDEX('Master List'!$A$3:$AW$1063,MATCH('Print List'!$A620,Statement_No,0),MATCH('Print List'!Q$2,'Master List'!$A$2:$AW$2,0))</f>
        <v>0</v>
      </c>
      <c r="R620" s="135">
        <f>INDEX('Master List'!$A$3:$AW$1063,MATCH('Print List'!$A620,Statement_No,0),MATCH('Print List'!R$2,'Master List'!$A$2:$AW$2,0))</f>
        <v>0</v>
      </c>
      <c r="S620" s="135">
        <f>INDEX('Master List'!$A$3:$AW$1063,MATCH('Print List'!$A620,Statement_No,0),MATCH('Print List'!S$2,'Master List'!$A$2:$AW$2,0))</f>
        <v>0</v>
      </c>
      <c r="T620" s="135" t="str">
        <f>INDEX('Master List'!$A$3:$AW$1063,MATCH('Print List'!$A620,Statement_No,0),MATCH('Print List'!T$2,'Master List'!$A$2:$AW$2,0))</f>
        <v>R3</v>
      </c>
      <c r="U620" s="135" t="str">
        <f>INDEX('Master List'!$A$3:$AW$1063,MATCH('Print List'!$A620,Statement_No,0),MATCH('Print List'!U$2,'Master List'!$A$2:$AW$2,0))</f>
        <v>P1</v>
      </c>
    </row>
    <row r="621" spans="1:21" s="16" customFormat="1" ht="45" x14ac:dyDescent="0.25">
      <c r="A621" s="135" t="s">
        <v>2621</v>
      </c>
      <c r="B621" s="135" t="str">
        <f>INDEX('Master List'!$A$3:$AW$1063,MATCH('Print List'!$A621,Statement_No,0),MATCH('Print List'!B$2,'Master List'!$A$2:$AW$2,0))</f>
        <v>VICTORIA ISLAND LP</v>
      </c>
      <c r="C621" s="135" t="str">
        <f>INDEX('Master List'!$A$3:$AW$1063,MATCH('Print List'!$A621,Statement_No,0),MATCH('Print List'!C$2,'Master List'!$A$2:$AW$2,0))</f>
        <v>Y</v>
      </c>
      <c r="D621" s="135">
        <f>INDEX('Master List'!$A$3:$AW$1063,MATCH('Print List'!$A621,Statement_No,0),MATCH('Print List'!D$2,'Master List'!$A$2:$AW$2,0))</f>
        <v>462.27</v>
      </c>
      <c r="E621" s="135">
        <f>INDEX('Master List'!$A$3:$AW$1063,MATCH('Print List'!$A621,Statement_No,0),MATCH('Print List'!E$2,'Master List'!$A$2:$AW$2,0))</f>
        <v>450.91</v>
      </c>
      <c r="F621" s="135" t="str">
        <f>INDEX('Master List'!$A$3:$AW$1063,MATCH('Print List'!$A621,Statement_No,0),MATCH('Print List'!F$2,'Master List'!$A$2:$AW$2,0))</f>
        <v>Yes</v>
      </c>
      <c r="G621" s="135" t="str">
        <f>INDEX('Master List'!$A$3:$AW$1063,MATCH('Print List'!$A621,Statement_No,0),MATCH('Print List'!G$2,'Master List'!$A$2:$AW$2,0))</f>
        <v>Old River</v>
      </c>
      <c r="H621" s="135" t="str">
        <f>INDEX('Master List'!$A$3:$AW$1063,MATCH('Print List'!$A621,Statement_No,0),MATCH('Print List'!H$2,'Master List'!$A$2:$AW$2,0))</f>
        <v>San Joaquin</v>
      </c>
      <c r="I621" s="135" t="str">
        <f>INDEX('Master List'!$A$3:$AW$1063,MATCH('Print List'!$A621,Statement_No,0),MATCH('Print List'!I$2,'Master List'!$A$2:$AW$2,0))</f>
        <v>R3</v>
      </c>
      <c r="J621" s="135" t="str">
        <f>INDEX('Master List'!$A$3:$AW$1063,MATCH('Print List'!$A621,Statement_No,0),MATCH('Print List'!J$2,'Master List'!$A$2:$AW$2,0))</f>
        <v>POU is enclosed in Patent 2256 which is riparian to Old River and Middle River.</v>
      </c>
      <c r="K621" s="135" t="str">
        <f>INDEX('Master List'!$A$3:$AW$1063,MATCH('Print List'!$A621,Statement_No,0),MATCH('Print List'!K$2,'Master List'!$A$2:$AW$2,0))</f>
        <v>Yes</v>
      </c>
      <c r="L621" s="135" t="str">
        <f>INDEX('Master List'!$A$3:$AW$1063,MATCH('Print List'!$A621,Statement_No,0),MATCH('Print List'!L$2,'Master List'!$A$2:$AW$2,0))</f>
        <v>N/A</v>
      </c>
      <c r="M621" s="135" t="str">
        <f>INDEX('Master List'!$A$3:$AW$1063,MATCH('Print List'!$A621,Statement_No,0),MATCH('Print List'!M$2,'Master List'!$A$2:$AW$2,0))</f>
        <v>P1</v>
      </c>
      <c r="N621" s="135" t="str">
        <f>INDEX('Master List'!$A$3:$AW$1063,MATCH('Print List'!$A621,Statement_No,0),MATCH('Print List'!N$2,'Master List'!$A$2:$AW$2,0))</f>
        <v>More information needed. Attached a explanatory attachment, but did not provide documentation</v>
      </c>
      <c r="O621" s="135">
        <f>INDEX('Master List'!$A$3:$AW$1063,MATCH('Print List'!$A621,Statement_No,0),MATCH('Print List'!O$2,'Master List'!$A$2:$AW$2,0))</f>
        <v>0</v>
      </c>
      <c r="P621" s="135">
        <f>INDEX('Master List'!$A$3:$AW$1063,MATCH('Print List'!$A621,Statement_No,0),MATCH('Print List'!P$2,'Master List'!$A$2:$AW$2,0))</f>
        <v>0</v>
      </c>
      <c r="Q621" s="135">
        <f>INDEX('Master List'!$A$3:$AW$1063,MATCH('Print List'!$A621,Statement_No,0),MATCH('Print List'!Q$2,'Master List'!$A$2:$AW$2,0))</f>
        <v>0</v>
      </c>
      <c r="R621" s="135">
        <f>INDEX('Master List'!$A$3:$AW$1063,MATCH('Print List'!$A621,Statement_No,0),MATCH('Print List'!R$2,'Master List'!$A$2:$AW$2,0))</f>
        <v>0</v>
      </c>
      <c r="S621" s="135">
        <f>INDEX('Master List'!$A$3:$AW$1063,MATCH('Print List'!$A621,Statement_No,0),MATCH('Print List'!S$2,'Master List'!$A$2:$AW$2,0))</f>
        <v>0</v>
      </c>
      <c r="T621" s="135" t="str">
        <f>INDEX('Master List'!$A$3:$AW$1063,MATCH('Print List'!$A621,Statement_No,0),MATCH('Print List'!T$2,'Master List'!$A$2:$AW$2,0))</f>
        <v>R3</v>
      </c>
      <c r="U621" s="135" t="str">
        <f>INDEX('Master List'!$A$3:$AW$1063,MATCH('Print List'!$A621,Statement_No,0),MATCH('Print List'!U$2,'Master List'!$A$2:$AW$2,0))</f>
        <v>P1</v>
      </c>
    </row>
    <row r="622" spans="1:21" s="16" customFormat="1" ht="45" x14ac:dyDescent="0.25">
      <c r="A622" s="135" t="s">
        <v>2629</v>
      </c>
      <c r="B622" s="135" t="str">
        <f>INDEX('Master List'!$A$3:$AW$1063,MATCH('Print List'!$A622,Statement_No,0),MATCH('Print List'!B$2,'Master List'!$A$2:$AW$2,0))</f>
        <v>WILLOW TREE FARMS &amp; PRESERVE, LLC</v>
      </c>
      <c r="C622" s="135" t="str">
        <f>INDEX('Master List'!$A$3:$AW$1063,MATCH('Print List'!$A622,Statement_No,0),MATCH('Print List'!C$2,'Master List'!$A$2:$AW$2,0))</f>
        <v>Y</v>
      </c>
      <c r="D622" s="135">
        <f>INDEX('Master List'!$A$3:$AW$1063,MATCH('Print List'!$A622,Statement_No,0),MATCH('Print List'!D$2,'Master List'!$A$2:$AW$2,0))</f>
        <v>422.87666666666667</v>
      </c>
      <c r="E622" s="135">
        <f>INDEX('Master List'!$A$3:$AW$1063,MATCH('Print List'!$A622,Statement_No,0),MATCH('Print List'!E$2,'Master List'!$A$2:$AW$2,0))</f>
        <v>416.85300000000001</v>
      </c>
      <c r="F622" s="135" t="str">
        <f>INDEX('Master List'!$A$3:$AW$1063,MATCH('Print List'!$A622,Statement_No,0),MATCH('Print List'!F$2,'Master List'!$A$2:$AW$2,0))</f>
        <v>Yes</v>
      </c>
      <c r="G622" s="135" t="str">
        <f>INDEX('Master List'!$A$3:$AW$1063,MATCH('Print List'!$A622,Statement_No,0),MATCH('Print List'!G$2,'Master List'!$A$2:$AW$2,0))</f>
        <v>Empire Cut</v>
      </c>
      <c r="H622" s="135" t="str">
        <f>INDEX('Master List'!$A$3:$AW$1063,MATCH('Print List'!$A622,Statement_No,0),MATCH('Print List'!H$2,'Master List'!$A$2:$AW$2,0))</f>
        <v>San Joaquin</v>
      </c>
      <c r="I622" s="135" t="str">
        <f>INDEX('Master List'!$A$3:$AW$1063,MATCH('Print List'!$A622,Statement_No,0),MATCH('Print List'!I$2,'Master List'!$A$2:$AW$2,0))</f>
        <v>R3</v>
      </c>
      <c r="J622" s="135" t="str">
        <f>INDEX('Master List'!$A$3:$AW$1063,MATCH('Print List'!$A622,Statement_No,0),MATCH('Print List'!J$2,'Master List'!$A$2:$AW$2,0))</f>
        <v>POU/APN lie on the Riparian Patents.</v>
      </c>
      <c r="K622" s="135" t="str">
        <f>INDEX('Master List'!$A$3:$AW$1063,MATCH('Print List'!$A622,Statement_No,0),MATCH('Print List'!K$2,'Master List'!$A$2:$AW$2,0))</f>
        <v>Yes</v>
      </c>
      <c r="L622" s="135" t="str">
        <f>INDEX('Master List'!$A$3:$AW$1063,MATCH('Print List'!$A622,Statement_No,0),MATCH('Print List'!L$2,'Master List'!$A$2:$AW$2,0))</f>
        <v>N/A</v>
      </c>
      <c r="M622" s="135" t="str">
        <f>INDEX('Master List'!$A$3:$AW$1063,MATCH('Print List'!$A622,Statement_No,0),MATCH('Print List'!M$2,'Master List'!$A$2:$AW$2,0))</f>
        <v>P1</v>
      </c>
      <c r="N622" s="135" t="str">
        <f>INDEX('Master List'!$A$3:$AW$1063,MATCH('Print List'!$A622,Statement_No,0),MATCH('Print List'!N$2,'Master List'!$A$2:$AW$2,0))</f>
        <v>No documentation provided</v>
      </c>
      <c r="O622" s="135">
        <f>INDEX('Master List'!$A$3:$AW$1063,MATCH('Print List'!$A622,Statement_No,0),MATCH('Print List'!O$2,'Master List'!$A$2:$AW$2,0))</f>
        <v>0</v>
      </c>
      <c r="P622" s="135">
        <f>INDEX('Master List'!$A$3:$AW$1063,MATCH('Print List'!$A622,Statement_No,0),MATCH('Print List'!P$2,'Master List'!$A$2:$AW$2,0))</f>
        <v>0</v>
      </c>
      <c r="Q622" s="135">
        <f>INDEX('Master List'!$A$3:$AW$1063,MATCH('Print List'!$A622,Statement_No,0),MATCH('Print List'!Q$2,'Master List'!$A$2:$AW$2,0))</f>
        <v>0</v>
      </c>
      <c r="R622" s="135">
        <f>INDEX('Master List'!$A$3:$AW$1063,MATCH('Print List'!$A622,Statement_No,0),MATCH('Print List'!R$2,'Master List'!$A$2:$AW$2,0))</f>
        <v>0</v>
      </c>
      <c r="S622" s="135">
        <f>INDEX('Master List'!$A$3:$AW$1063,MATCH('Print List'!$A622,Statement_No,0),MATCH('Print List'!S$2,'Master List'!$A$2:$AW$2,0))</f>
        <v>0</v>
      </c>
      <c r="T622" s="135" t="str">
        <f>INDEX('Master List'!$A$3:$AW$1063,MATCH('Print List'!$A622,Statement_No,0),MATCH('Print List'!T$2,'Master List'!$A$2:$AW$2,0))</f>
        <v>R3</v>
      </c>
      <c r="U622" s="135" t="str">
        <f>INDEX('Master List'!$A$3:$AW$1063,MATCH('Print List'!$A622,Statement_No,0),MATCH('Print List'!U$2,'Master List'!$A$2:$AW$2,0))</f>
        <v>P1</v>
      </c>
    </row>
    <row r="623" spans="1:21" s="16" customFormat="1" ht="30" x14ac:dyDescent="0.25">
      <c r="A623" s="135" t="s">
        <v>2637</v>
      </c>
      <c r="B623" s="135" t="str">
        <f>INDEX('Master List'!$A$3:$AW$1063,MATCH('Print List'!$A623,Statement_No,0),MATCH('Print List'!B$2,'Master List'!$A$2:$AW$2,0))</f>
        <v>RINDGE TRACT PARTNERS LLC</v>
      </c>
      <c r="C623" s="135" t="str">
        <f>INDEX('Master List'!$A$3:$AW$1063,MATCH('Print List'!$A623,Statement_No,0),MATCH('Print List'!C$2,'Master List'!$A$2:$AW$2,0))</f>
        <v>Y</v>
      </c>
      <c r="D623" s="135">
        <f>INDEX('Master List'!$A$3:$AW$1063,MATCH('Print List'!$A623,Statement_No,0),MATCH('Print List'!D$2,'Master List'!$A$2:$AW$2,0))</f>
        <v>504.24</v>
      </c>
      <c r="E623" s="135">
        <f>INDEX('Master List'!$A$3:$AW$1063,MATCH('Print List'!$A623,Statement_No,0),MATCH('Print List'!E$2,'Master List'!$A$2:$AW$2,0))</f>
        <v>866.26</v>
      </c>
      <c r="F623" s="135" t="str">
        <f>INDEX('Master List'!$A$3:$AW$1063,MATCH('Print List'!$A623,Statement_No,0),MATCH('Print List'!F$2,'Master List'!$A$2:$AW$2,0))</f>
        <v>Yes</v>
      </c>
      <c r="G623" s="135" t="str">
        <f>INDEX('Master List'!$A$3:$AW$1063,MATCH('Print List'!$A623,Statement_No,0),MATCH('Print List'!G$2,'Master List'!$A$2:$AW$2,0))</f>
        <v>San Joaquin River</v>
      </c>
      <c r="H623" s="135" t="str">
        <f>INDEX('Master List'!$A$3:$AW$1063,MATCH('Print List'!$A623,Statement_No,0),MATCH('Print List'!H$2,'Master List'!$A$2:$AW$2,0))</f>
        <v>San Joaquin</v>
      </c>
      <c r="I623" s="135" t="str">
        <f>INDEX('Master List'!$A$3:$AW$1063,MATCH('Print List'!$A623,Statement_No,0),MATCH('Print List'!I$2,'Master List'!$A$2:$AW$2,0))</f>
        <v>R3</v>
      </c>
      <c r="J623" s="135" t="str">
        <f>INDEX('Master List'!$A$3:$AW$1063,MATCH('Print List'!$A623,Statement_No,0),MATCH('Print List'!J$2,'Master List'!$A$2:$AW$2,0))</f>
        <v xml:space="preserve"> - drawn from SJ 2008 Parcel</v>
      </c>
      <c r="K623" s="135" t="str">
        <f>INDEX('Master List'!$A$3:$AW$1063,MATCH('Print List'!$A623,Statement_No,0),MATCH('Print List'!K$2,'Master List'!$A$2:$AW$2,0))</f>
        <v>Yes</v>
      </c>
      <c r="L623" s="135" t="str">
        <f>INDEX('Master List'!$A$3:$AW$1063,MATCH('Print List'!$A623,Statement_No,0),MATCH('Print List'!L$2,'Master List'!$A$2:$AW$2,0))</f>
        <v>N/A</v>
      </c>
      <c r="M623" s="135" t="str">
        <f>INDEX('Master List'!$A$3:$AW$1063,MATCH('Print List'!$A623,Statement_No,0),MATCH('Print List'!M$2,'Master List'!$A$2:$AW$2,0))</f>
        <v>P1</v>
      </c>
      <c r="N623" s="135" t="str">
        <f>INDEX('Master List'!$A$3:$AW$1063,MATCH('Print List'!$A623,Statement_No,0),MATCH('Print List'!N$2,'Master List'!$A$2:$AW$2,0))</f>
        <v>No documentation provided</v>
      </c>
      <c r="O623" s="135">
        <f>INDEX('Master List'!$A$3:$AW$1063,MATCH('Print List'!$A623,Statement_No,0),MATCH('Print List'!O$2,'Master List'!$A$2:$AW$2,0))</f>
        <v>0</v>
      </c>
      <c r="P623" s="135">
        <f>INDEX('Master List'!$A$3:$AW$1063,MATCH('Print List'!$A623,Statement_No,0),MATCH('Print List'!P$2,'Master List'!$A$2:$AW$2,0))</f>
        <v>0</v>
      </c>
      <c r="Q623" s="135">
        <f>INDEX('Master List'!$A$3:$AW$1063,MATCH('Print List'!$A623,Statement_No,0),MATCH('Print List'!Q$2,'Master List'!$A$2:$AW$2,0))</f>
        <v>0</v>
      </c>
      <c r="R623" s="135">
        <f>INDEX('Master List'!$A$3:$AW$1063,MATCH('Print List'!$A623,Statement_No,0),MATCH('Print List'!R$2,'Master List'!$A$2:$AW$2,0))</f>
        <v>0</v>
      </c>
      <c r="S623" s="135">
        <f>INDEX('Master List'!$A$3:$AW$1063,MATCH('Print List'!$A623,Statement_No,0),MATCH('Print List'!S$2,'Master List'!$A$2:$AW$2,0))</f>
        <v>0</v>
      </c>
      <c r="T623" s="135" t="str">
        <f>INDEX('Master List'!$A$3:$AW$1063,MATCH('Print List'!$A623,Statement_No,0),MATCH('Print List'!T$2,'Master List'!$A$2:$AW$2,0))</f>
        <v>R3</v>
      </c>
      <c r="U623" s="135" t="str">
        <f>INDEX('Master List'!$A$3:$AW$1063,MATCH('Print List'!$A623,Statement_No,0),MATCH('Print List'!U$2,'Master List'!$A$2:$AW$2,0))</f>
        <v>P1</v>
      </c>
    </row>
    <row r="624" spans="1:21" s="16" customFormat="1" ht="60" x14ac:dyDescent="0.25">
      <c r="A624" s="135" t="s">
        <v>2638</v>
      </c>
      <c r="B624" s="135" t="str">
        <f>INDEX('Master List'!$A$3:$AW$1063,MATCH('Print List'!$A624,Statement_No,0),MATCH('Print List'!B$2,'Master List'!$A$2:$AW$2,0))</f>
        <v>WILLOW TREE FARMS &amp; PRESERVE, LLC</v>
      </c>
      <c r="C624" s="135" t="str">
        <f>INDEX('Master List'!$A$3:$AW$1063,MATCH('Print List'!$A624,Statement_No,0),MATCH('Print List'!C$2,'Master List'!$A$2:$AW$2,0))</f>
        <v>Y</v>
      </c>
      <c r="D624" s="135">
        <f>INDEX('Master List'!$A$3:$AW$1063,MATCH('Print List'!$A624,Statement_No,0),MATCH('Print List'!D$2,'Master List'!$A$2:$AW$2,0))</f>
        <v>422.87666666666667</v>
      </c>
      <c r="E624" s="135">
        <f>INDEX('Master List'!$A$3:$AW$1063,MATCH('Print List'!$A624,Statement_No,0),MATCH('Print List'!E$2,'Master List'!$A$2:$AW$2,0))</f>
        <v>416.85300000000001</v>
      </c>
      <c r="F624" s="135" t="str">
        <f>INDEX('Master List'!$A$3:$AW$1063,MATCH('Print List'!$A624,Statement_No,0),MATCH('Print List'!F$2,'Master List'!$A$2:$AW$2,0))</f>
        <v>Yes</v>
      </c>
      <c r="G624" s="135" t="str">
        <f>INDEX('Master List'!$A$3:$AW$1063,MATCH('Print List'!$A624,Statement_No,0),MATCH('Print List'!G$2,'Master List'!$A$2:$AW$2,0))</f>
        <v>Whiskey Slough</v>
      </c>
      <c r="H624" s="135" t="str">
        <f>INDEX('Master List'!$A$3:$AW$1063,MATCH('Print List'!$A624,Statement_No,0),MATCH('Print List'!H$2,'Master List'!$A$2:$AW$2,0))</f>
        <v>San Joaquin</v>
      </c>
      <c r="I624" s="135" t="str">
        <f>INDEX('Master List'!$A$3:$AW$1063,MATCH('Print List'!$A624,Statement_No,0),MATCH('Print List'!I$2,'Master List'!$A$2:$AW$2,0))</f>
        <v>R2</v>
      </c>
      <c r="J624" s="135" t="str">
        <f>INDEX('Master List'!$A$3:$AW$1063,MATCH('Print List'!$A624,Statement_No,0),MATCH('Print List'!J$2,'Master List'!$A$2:$AW$2,0))</f>
        <v>The POD is on a water course that was created after the land was patented. Analysis of whether or not the new water source is still the same as what was available at the time of patent is needed to substantiate the claim.</v>
      </c>
      <c r="K624" s="135" t="str">
        <f>INDEX('Master List'!$A$3:$AW$1063,MATCH('Print List'!$A624,Statement_No,0),MATCH('Print List'!K$2,'Master List'!$A$2:$AW$2,0))</f>
        <v>Yes</v>
      </c>
      <c r="L624" s="135" t="str">
        <f>INDEX('Master List'!$A$3:$AW$1063,MATCH('Print List'!$A624,Statement_No,0),MATCH('Print List'!L$2,'Master List'!$A$2:$AW$2,0))</f>
        <v>N/A</v>
      </c>
      <c r="M624" s="135" t="str">
        <f>INDEX('Master List'!$A$3:$AW$1063,MATCH('Print List'!$A624,Statement_No,0),MATCH('Print List'!M$2,'Master List'!$A$2:$AW$2,0))</f>
        <v>P1</v>
      </c>
      <c r="N624" s="135" t="str">
        <f>INDEX('Master List'!$A$3:$AW$1063,MATCH('Print List'!$A624,Statement_No,0),MATCH('Print List'!N$2,'Master List'!$A$2:$AW$2,0))</f>
        <v>No documentation provided</v>
      </c>
      <c r="O624" s="135">
        <f>INDEX('Master List'!$A$3:$AW$1063,MATCH('Print List'!$A624,Statement_No,0),MATCH('Print List'!O$2,'Master List'!$A$2:$AW$2,0))</f>
        <v>0</v>
      </c>
      <c r="P624" s="135">
        <f>INDEX('Master List'!$A$3:$AW$1063,MATCH('Print List'!$A624,Statement_No,0),MATCH('Print List'!P$2,'Master List'!$A$2:$AW$2,0))</f>
        <v>0</v>
      </c>
      <c r="Q624" s="135">
        <f>INDEX('Master List'!$A$3:$AW$1063,MATCH('Print List'!$A624,Statement_No,0),MATCH('Print List'!Q$2,'Master List'!$A$2:$AW$2,0))</f>
        <v>0</v>
      </c>
      <c r="R624" s="135">
        <f>INDEX('Master List'!$A$3:$AW$1063,MATCH('Print List'!$A624,Statement_No,0),MATCH('Print List'!R$2,'Master List'!$A$2:$AW$2,0))</f>
        <v>0</v>
      </c>
      <c r="S624" s="135">
        <f>INDEX('Master List'!$A$3:$AW$1063,MATCH('Print List'!$A624,Statement_No,0),MATCH('Print List'!S$2,'Master List'!$A$2:$AW$2,0))</f>
        <v>0</v>
      </c>
      <c r="T624" s="135" t="str">
        <f>INDEX('Master List'!$A$3:$AW$1063,MATCH('Print List'!$A624,Statement_No,0),MATCH('Print List'!T$2,'Master List'!$A$2:$AW$2,0))</f>
        <v>R2</v>
      </c>
      <c r="U624" s="135" t="str">
        <f>INDEX('Master List'!$A$3:$AW$1063,MATCH('Print List'!$A624,Statement_No,0),MATCH('Print List'!U$2,'Master List'!$A$2:$AW$2,0))</f>
        <v>P1</v>
      </c>
    </row>
    <row r="625" spans="1:21" s="16" customFormat="1" ht="45" x14ac:dyDescent="0.25">
      <c r="A625" s="135" t="s">
        <v>2640</v>
      </c>
      <c r="B625" s="135" t="str">
        <f>INDEX('Master List'!$A$3:$AW$1063,MATCH('Print List'!$A625,Statement_No,0),MATCH('Print List'!B$2,'Master List'!$A$2:$AW$2,0))</f>
        <v>VICTORIA ISLAND LP</v>
      </c>
      <c r="C625" s="135" t="str">
        <f>INDEX('Master List'!$A$3:$AW$1063,MATCH('Print List'!$A625,Statement_No,0),MATCH('Print List'!C$2,'Master List'!$A$2:$AW$2,0))</f>
        <v>Y</v>
      </c>
      <c r="D625" s="135">
        <f>INDEX('Master List'!$A$3:$AW$1063,MATCH('Print List'!$A625,Statement_No,0),MATCH('Print List'!D$2,'Master List'!$A$2:$AW$2,0))</f>
        <v>1279.8366666666666</v>
      </c>
      <c r="E625" s="135">
        <f>INDEX('Master List'!$A$3:$AW$1063,MATCH('Print List'!$A625,Statement_No,0),MATCH('Print List'!E$2,'Master List'!$A$2:$AW$2,0))</f>
        <v>1326.38</v>
      </c>
      <c r="F625" s="135" t="str">
        <f>INDEX('Master List'!$A$3:$AW$1063,MATCH('Print List'!$A625,Statement_No,0),MATCH('Print List'!F$2,'Master List'!$A$2:$AW$2,0))</f>
        <v>Yes</v>
      </c>
      <c r="G625" s="135" t="str">
        <f>INDEX('Master List'!$A$3:$AW$1063,MATCH('Print List'!$A625,Statement_No,0),MATCH('Print List'!G$2,'Master List'!$A$2:$AW$2,0))</f>
        <v>Old River</v>
      </c>
      <c r="H625" s="135" t="str">
        <f>INDEX('Master List'!$A$3:$AW$1063,MATCH('Print List'!$A625,Statement_No,0),MATCH('Print List'!H$2,'Master List'!$A$2:$AW$2,0))</f>
        <v>San Joaquin</v>
      </c>
      <c r="I625" s="135" t="str">
        <f>INDEX('Master List'!$A$3:$AW$1063,MATCH('Print List'!$A625,Statement_No,0),MATCH('Print List'!I$2,'Master List'!$A$2:$AW$2,0))</f>
        <v>R3</v>
      </c>
      <c r="J625" s="135" t="str">
        <f>INDEX('Master List'!$A$3:$AW$1063,MATCH('Print List'!$A625,Statement_No,0),MATCH('Print List'!J$2,'Master List'!$A$2:$AW$2,0))</f>
        <v>POU is enclosed in Patent 2256 which is riparian to Old River and Middle River.</v>
      </c>
      <c r="K625" s="135" t="str">
        <f>INDEX('Master List'!$A$3:$AW$1063,MATCH('Print List'!$A625,Statement_No,0),MATCH('Print List'!K$2,'Master List'!$A$2:$AW$2,0))</f>
        <v>Yes</v>
      </c>
      <c r="L625" s="135" t="str">
        <f>INDEX('Master List'!$A$3:$AW$1063,MATCH('Print List'!$A625,Statement_No,0),MATCH('Print List'!L$2,'Master List'!$A$2:$AW$2,0))</f>
        <v>N/A</v>
      </c>
      <c r="M625" s="135" t="str">
        <f>INDEX('Master List'!$A$3:$AW$1063,MATCH('Print List'!$A625,Statement_No,0),MATCH('Print List'!M$2,'Master List'!$A$2:$AW$2,0))</f>
        <v>P1</v>
      </c>
      <c r="N625" s="135" t="str">
        <f>INDEX('Master List'!$A$3:$AW$1063,MATCH('Print List'!$A625,Statement_No,0),MATCH('Print List'!N$2,'Master List'!$A$2:$AW$2,0))</f>
        <v>More information needed. Attached a explanatory attachment, but did not provide documentation</v>
      </c>
      <c r="O625" s="135">
        <f>INDEX('Master List'!$A$3:$AW$1063,MATCH('Print List'!$A625,Statement_No,0),MATCH('Print List'!O$2,'Master List'!$A$2:$AW$2,0))</f>
        <v>0</v>
      </c>
      <c r="P625" s="135">
        <f>INDEX('Master List'!$A$3:$AW$1063,MATCH('Print List'!$A625,Statement_No,0),MATCH('Print List'!P$2,'Master List'!$A$2:$AW$2,0))</f>
        <v>0</v>
      </c>
      <c r="Q625" s="135">
        <f>INDEX('Master List'!$A$3:$AW$1063,MATCH('Print List'!$A625,Statement_No,0),MATCH('Print List'!Q$2,'Master List'!$A$2:$AW$2,0))</f>
        <v>0</v>
      </c>
      <c r="R625" s="135">
        <f>INDEX('Master List'!$A$3:$AW$1063,MATCH('Print List'!$A625,Statement_No,0),MATCH('Print List'!R$2,'Master List'!$A$2:$AW$2,0))</f>
        <v>0</v>
      </c>
      <c r="S625" s="135">
        <f>INDEX('Master List'!$A$3:$AW$1063,MATCH('Print List'!$A625,Statement_No,0),MATCH('Print List'!S$2,'Master List'!$A$2:$AW$2,0))</f>
        <v>0</v>
      </c>
      <c r="T625" s="135" t="str">
        <f>INDEX('Master List'!$A$3:$AW$1063,MATCH('Print List'!$A625,Statement_No,0),MATCH('Print List'!T$2,'Master List'!$A$2:$AW$2,0))</f>
        <v>R3</v>
      </c>
      <c r="U625" s="135" t="str">
        <f>INDEX('Master List'!$A$3:$AW$1063,MATCH('Print List'!$A625,Statement_No,0),MATCH('Print List'!U$2,'Master List'!$A$2:$AW$2,0))</f>
        <v>P1</v>
      </c>
    </row>
    <row r="626" spans="1:21" s="16" customFormat="1" ht="240" x14ac:dyDescent="0.25">
      <c r="A626" s="136" t="s">
        <v>2641</v>
      </c>
      <c r="B626" s="135" t="str">
        <f>INDEX('Master List'!$A$3:$AW$1063,MATCH('Print List'!$A626,Statement_No,0),MATCH('Print List'!B$2,'Master List'!$A$2:$AW$2,0))</f>
        <v>ED VIRGIN</v>
      </c>
      <c r="C626" s="135" t="str">
        <f>INDEX('Master List'!$A$3:$AW$1063,MATCH('Print List'!$A626,Statement_No,0),MATCH('Print List'!C$2,'Master List'!$A$2:$AW$2,0))</f>
        <v>Y</v>
      </c>
      <c r="D626" s="135">
        <f>INDEX('Master List'!$A$3:$AW$1063,MATCH('Print List'!$A626,Statement_No,0),MATCH('Print List'!D$2,'Master List'!$A$2:$AW$2,0))</f>
        <v>416.2</v>
      </c>
      <c r="E626" s="135">
        <f>INDEX('Master List'!$A$3:$AW$1063,MATCH('Print List'!$A626,Statement_No,0),MATCH('Print List'!E$2,'Master List'!$A$2:$AW$2,0))</f>
        <v>493</v>
      </c>
      <c r="F626" s="135" t="str">
        <f>INDEX('Master List'!$A$3:$AW$1063,MATCH('Print List'!$A626,Statement_No,0),MATCH('Print List'!F$2,'Master List'!$A$2:$AW$2,0))</f>
        <v>Yes</v>
      </c>
      <c r="G626" s="135" t="str">
        <f>INDEX('Master List'!$A$3:$AW$1063,MATCH('Print List'!$A626,Statement_No,0),MATCH('Print List'!G$2,'Master List'!$A$2:$AW$2,0))</f>
        <v>Putah Creek</v>
      </c>
      <c r="H626" s="135" t="str">
        <f>INDEX('Master List'!$A$3:$AW$1063,MATCH('Print List'!$A626,Statement_No,0),MATCH('Print List'!H$2,'Master List'!$A$2:$AW$2,0))</f>
        <v>Yolo</v>
      </c>
      <c r="I626" s="135" t="str">
        <f>INDEX('Master List'!$A$3:$AW$1063,MATCH('Print List'!$A626,Statement_No,0),MATCH('Print List'!I$2,'Master List'!$A$2:$AW$2,0))</f>
        <v>R1</v>
      </c>
      <c r="J626" s="135" t="str">
        <f>INDEX('Master List'!$A$3:$AW$1063,MATCH('Print List'!$A626,Statement_No,0),MATCH('Print List'!J$2,'Master List'!$A$2:$AW$2,0))</f>
        <v>The northernmost portion of the POU is covered by a patent that is not riparian with respect to the watercourse</v>
      </c>
      <c r="K626" s="135" t="str">
        <f>INDEX('Master List'!$A$3:$AW$1063,MATCH('Print List'!$A626,Statement_No,0),MATCH('Print List'!K$2,'Master List'!$A$2:$AW$2,0))</f>
        <v>No</v>
      </c>
      <c r="L626" s="135" t="str">
        <f>INDEX('Master List'!$A$3:$AW$1063,MATCH('Print List'!$A626,Statement_No,0),MATCH('Print List'!L$2,'Master List'!$A$2:$AW$2,0))</f>
        <v>N/A</v>
      </c>
      <c r="M626" s="135" t="str">
        <f>INDEX('Master List'!$A$3:$AW$1063,MATCH('Print List'!$A626,Statement_No,0),MATCH('Print List'!M$2,'Master List'!$A$2:$AW$2,0))</f>
        <v>N/A</v>
      </c>
      <c r="N626" s="135" t="str">
        <f>INDEX('Master List'!$A$3:$AW$1063,MATCH('Print List'!$A626,Statement_No,0),MATCH('Print List'!N$2,'Master List'!$A$2:$AW$2,0))</f>
        <v>N/A</v>
      </c>
      <c r="O626" s="135" t="str">
        <f>INDEX('Master List'!$A$3:$AW$1063,MATCH('Print List'!$A626,Statement_No,0),MATCH('Print List'!O$2,'Master List'!$A$2:$AW$2,0))</f>
        <v>North Delta Water Agency</v>
      </c>
      <c r="P626" s="135" t="str">
        <f>INDEX('Master List'!$A$3:$AW$1063,MATCH('Print List'!$A626,Statement_No,0),MATCH('Print List'!P$2,'Master List'!$A$2:$AW$2,0))</f>
        <v>R4</v>
      </c>
      <c r="Q626" s="135" t="str">
        <f>INDEX('Master List'!$A$3:$AW$1063,MATCH('Print List'!$A626,Statement_No,0),MATCH('Print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26" s="135" t="str">
        <f>INDEX('Master List'!$A$3:$AW$1063,MATCH('Print List'!$A626,Statement_No,0),MATCH('Print List'!R$2,'Master List'!$A$2:$AW$2,0))</f>
        <v>P4</v>
      </c>
      <c r="S626" s="135" t="str">
        <f>INDEX('Master List'!$A$3:$AW$1063,MATCH('Print List'!$A626,Statement_No,0),MATCH('Print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26" s="135" t="str">
        <f>INDEX('Master List'!$A$3:$AW$1063,MATCH('Print List'!$A626,Statement_No,0),MATCH('Print List'!T$2,'Master List'!$A$2:$AW$2,0))</f>
        <v>R4</v>
      </c>
      <c r="U626" s="135" t="str">
        <f>INDEX('Master List'!$A$3:$AW$1063,MATCH('Print List'!$A626,Statement_No,0),MATCH('Print List'!U$2,'Master List'!$A$2:$AW$2,0))</f>
        <v>P4</v>
      </c>
    </row>
    <row r="627" spans="1:21" s="16" customFormat="1" ht="255" x14ac:dyDescent="0.25">
      <c r="A627" s="135" t="s">
        <v>2650</v>
      </c>
      <c r="B627" s="135" t="str">
        <f>INDEX('Master List'!$A$3:$AW$1063,MATCH('Print List'!$A627,Statement_No,0),MATCH('Print List'!B$2,'Master List'!$A$2:$AW$2,0))</f>
        <v>DIANE YOUNG</v>
      </c>
      <c r="C627" s="135" t="str">
        <f>INDEX('Master List'!$A$3:$AW$1063,MATCH('Print List'!$A627,Statement_No,0),MATCH('Print List'!C$2,'Master List'!$A$2:$AW$2,0))</f>
        <v>Y</v>
      </c>
      <c r="D627" s="135">
        <f>INDEX('Master List'!$A$3:$AW$1063,MATCH('Print List'!$A627,Statement_No,0),MATCH('Print List'!D$2,'Master List'!$A$2:$AW$2,0))</f>
        <v>557.03</v>
      </c>
      <c r="E627" s="135" t="str">
        <f>INDEX('Master List'!$A$3:$AW$1063,MATCH('Print List'!$A627,Statement_No,0),MATCH('Print List'!E$2,'Master List'!$A$2:$AW$2,0))</f>
        <v>-</v>
      </c>
      <c r="F627" s="135" t="str">
        <f>INDEX('Master List'!$A$3:$AW$1063,MATCH('Print List'!$A627,Statement_No,0),MATCH('Print List'!F$2,'Master List'!$A$2:$AW$2,0))</f>
        <v>Yes</v>
      </c>
      <c r="G627" s="135" t="str">
        <f>INDEX('Master List'!$A$3:$AW$1063,MATCH('Print List'!$A627,Statement_No,0),MATCH('Print List'!G$2,'Master List'!$A$2:$AW$2,0))</f>
        <v>Duck Slough - Middle River - Burns Cut Off</v>
      </c>
      <c r="H627" s="135" t="str">
        <f>INDEX('Master List'!$A$3:$AW$1063,MATCH('Print List'!$A627,Statement_No,0),MATCH('Print List'!H$2,'Master List'!$A$2:$AW$2,0))</f>
        <v>San Joaquin</v>
      </c>
      <c r="I627" s="135" t="str">
        <f>INDEX('Master List'!$A$3:$AW$1063,MATCH('Print List'!$A627,Statement_No,0),MATCH('Print List'!I$2,'Master List'!$A$2:$AW$2,0))</f>
        <v>R3</v>
      </c>
      <c r="J627" s="135" t="str">
        <f>INDEX('Master List'!$A$3:$AW$1063,MATCH('Print List'!$A627,Statement_No,0),MATCH('Print List'!J$2,'Master List'!$A$2:$AW$2,0))</f>
        <v>See Contract And Other Rights.</v>
      </c>
      <c r="K627" s="135" t="str">
        <f>INDEX('Master List'!$A$3:$AW$1063,MATCH('Print List'!$A627,Statement_No,0),MATCH('Print List'!K$2,'Master List'!$A$2:$AW$2,0))</f>
        <v>Yes</v>
      </c>
      <c r="L627" s="135" t="str">
        <f>INDEX('Master List'!$A$3:$AW$1063,MATCH('Print List'!$A627,Statement_No,0),MATCH('Print List'!L$2,'Master List'!$A$2:$AW$2,0))</f>
        <v>N/A</v>
      </c>
      <c r="M627" s="135" t="str">
        <f>INDEX('Master List'!$A$3:$AW$1063,MATCH('Print List'!$A627,Statement_No,0),MATCH('Print List'!M$2,'Master List'!$A$2:$AW$2,0))</f>
        <v>P3</v>
      </c>
      <c r="N627" s="135" t="str">
        <f>INDEX('Master List'!$A$3:$AW$1063,MATCH('Print List'!$A627,Statement_No,0),MATCH('Print List'!N$2,'Master List'!$A$2:$AW$2,0))</f>
        <v>POD and POU are located within WIC boundary which is considered as *4 category</v>
      </c>
      <c r="O627" s="135" t="str">
        <f>INDEX('Master List'!$A$3:$AW$1063,MATCH('Print List'!$A627,Statement_No,0),MATCH('Print List'!O$2,'Master List'!$A$2:$AW$2,0))</f>
        <v>Woods Irrigation Company</v>
      </c>
      <c r="P627" s="135" t="str">
        <f>INDEX('Master List'!$A$3:$AW$1063,MATCH('Print List'!$A627,Statement_No,0),MATCH('Print List'!P$2,'Master List'!$A$2:$AW$2,0))</f>
        <v>R4</v>
      </c>
      <c r="Q627" s="135" t="str">
        <f>INDEX('Master List'!$A$3:$AW$1063,MATCH('Print List'!$A627,Statement_No,0),MATCH('Print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627" s="135" t="str">
        <f>INDEX('Master List'!$A$3:$AW$1063,MATCH('Print List'!$A627,Statement_No,0),MATCH('Print List'!R$2,'Master List'!$A$2:$AW$2,0))</f>
        <v>P4</v>
      </c>
      <c r="S627" s="135" t="str">
        <f>INDEX('Master List'!$A$3:$AW$1063,MATCH('Print List'!$A627,Statement_No,0),MATCH('Print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627" s="135" t="str">
        <f>INDEX('Master List'!$A$3:$AW$1063,MATCH('Print List'!$A627,Statement_No,0),MATCH('Print List'!T$2,'Master List'!$A$2:$AW$2,0))</f>
        <v>R4</v>
      </c>
      <c r="U627" s="135" t="str">
        <f>INDEX('Master List'!$A$3:$AW$1063,MATCH('Print List'!$A627,Statement_No,0),MATCH('Print List'!U$2,'Master List'!$A$2:$AW$2,0))</f>
        <v>P4</v>
      </c>
    </row>
    <row r="628" spans="1:21" s="16" customFormat="1" ht="45" x14ac:dyDescent="0.25">
      <c r="A628" s="135" t="s">
        <v>2656</v>
      </c>
      <c r="B628" s="135" t="str">
        <f>INDEX('Master List'!$A$3:$AW$1063,MATCH('Print List'!$A628,Statement_No,0),MATCH('Print List'!B$2,'Master List'!$A$2:$AW$2,0))</f>
        <v>WILLOW TREE FARMS &amp; PRESERVE, LLC</v>
      </c>
      <c r="C628" s="135" t="str">
        <f>INDEX('Master List'!$A$3:$AW$1063,MATCH('Print List'!$A628,Statement_No,0),MATCH('Print List'!C$2,'Master List'!$A$2:$AW$2,0))</f>
        <v>Y</v>
      </c>
      <c r="D628" s="135">
        <f>INDEX('Master List'!$A$3:$AW$1063,MATCH('Print List'!$A628,Statement_No,0),MATCH('Print List'!D$2,'Master List'!$A$2:$AW$2,0))</f>
        <v>422.87666666666667</v>
      </c>
      <c r="E628" s="135">
        <f>INDEX('Master List'!$A$3:$AW$1063,MATCH('Print List'!$A628,Statement_No,0),MATCH('Print List'!E$2,'Master List'!$A$2:$AW$2,0))</f>
        <v>416.85300000000001</v>
      </c>
      <c r="F628" s="135" t="str">
        <f>INDEX('Master List'!$A$3:$AW$1063,MATCH('Print List'!$A628,Statement_No,0),MATCH('Print List'!F$2,'Master List'!$A$2:$AW$2,0))</f>
        <v>Yes</v>
      </c>
      <c r="G628" s="135" t="str">
        <f>INDEX('Master List'!$A$3:$AW$1063,MATCH('Print List'!$A628,Statement_No,0),MATCH('Print List'!G$2,'Master List'!$A$2:$AW$2,0))</f>
        <v>Empire Cut</v>
      </c>
      <c r="H628" s="135" t="str">
        <f>INDEX('Master List'!$A$3:$AW$1063,MATCH('Print List'!$A628,Statement_No,0),MATCH('Print List'!H$2,'Master List'!$A$2:$AW$2,0))</f>
        <v>San Joaquin</v>
      </c>
      <c r="I628" s="135" t="str">
        <f>INDEX('Master List'!$A$3:$AW$1063,MATCH('Print List'!$A628,Statement_No,0),MATCH('Print List'!I$2,'Master List'!$A$2:$AW$2,0))</f>
        <v>R3</v>
      </c>
      <c r="J628" s="135" t="str">
        <f>INDEX('Master List'!$A$3:$AW$1063,MATCH('Print List'!$A628,Statement_No,0),MATCH('Print List'!J$2,'Master List'!$A$2:$AW$2,0))</f>
        <v>POU/APN lie on the Riparian Patents.</v>
      </c>
      <c r="K628" s="135" t="str">
        <f>INDEX('Master List'!$A$3:$AW$1063,MATCH('Print List'!$A628,Statement_No,0),MATCH('Print List'!K$2,'Master List'!$A$2:$AW$2,0))</f>
        <v>Yes</v>
      </c>
      <c r="L628" s="135" t="str">
        <f>INDEX('Master List'!$A$3:$AW$1063,MATCH('Print List'!$A628,Statement_No,0),MATCH('Print List'!L$2,'Master List'!$A$2:$AW$2,0))</f>
        <v>N/A</v>
      </c>
      <c r="M628" s="135" t="str">
        <f>INDEX('Master List'!$A$3:$AW$1063,MATCH('Print List'!$A628,Statement_No,0),MATCH('Print List'!M$2,'Master List'!$A$2:$AW$2,0))</f>
        <v>P1</v>
      </c>
      <c r="N628" s="135" t="str">
        <f>INDEX('Master List'!$A$3:$AW$1063,MATCH('Print List'!$A628,Statement_No,0),MATCH('Print List'!N$2,'Master List'!$A$2:$AW$2,0))</f>
        <v>No documentation provided</v>
      </c>
      <c r="O628" s="135">
        <f>INDEX('Master List'!$A$3:$AW$1063,MATCH('Print List'!$A628,Statement_No,0),MATCH('Print List'!O$2,'Master List'!$A$2:$AW$2,0))</f>
        <v>0</v>
      </c>
      <c r="P628" s="135">
        <f>INDEX('Master List'!$A$3:$AW$1063,MATCH('Print List'!$A628,Statement_No,0),MATCH('Print List'!P$2,'Master List'!$A$2:$AW$2,0))</f>
        <v>0</v>
      </c>
      <c r="Q628" s="135">
        <f>INDEX('Master List'!$A$3:$AW$1063,MATCH('Print List'!$A628,Statement_No,0),MATCH('Print List'!Q$2,'Master List'!$A$2:$AW$2,0))</f>
        <v>0</v>
      </c>
      <c r="R628" s="135">
        <f>INDEX('Master List'!$A$3:$AW$1063,MATCH('Print List'!$A628,Statement_No,0),MATCH('Print List'!R$2,'Master List'!$A$2:$AW$2,0))</f>
        <v>0</v>
      </c>
      <c r="S628" s="135">
        <f>INDEX('Master List'!$A$3:$AW$1063,MATCH('Print List'!$A628,Statement_No,0),MATCH('Print List'!S$2,'Master List'!$A$2:$AW$2,0))</f>
        <v>0</v>
      </c>
      <c r="T628" s="135" t="str">
        <f>INDEX('Master List'!$A$3:$AW$1063,MATCH('Print List'!$A628,Statement_No,0),MATCH('Print List'!T$2,'Master List'!$A$2:$AW$2,0))</f>
        <v>R3</v>
      </c>
      <c r="U628" s="135" t="str">
        <f>INDEX('Master List'!$A$3:$AW$1063,MATCH('Print List'!$A628,Statement_No,0),MATCH('Print List'!U$2,'Master List'!$A$2:$AW$2,0))</f>
        <v>P1</v>
      </c>
    </row>
    <row r="629" spans="1:21" s="16" customFormat="1" ht="240" x14ac:dyDescent="0.25">
      <c r="A629" s="135" t="s">
        <v>2657</v>
      </c>
      <c r="B629" s="135" t="str">
        <f>INDEX('Master List'!$A$3:$AW$1063,MATCH('Print List'!$A629,Statement_No,0),MATCH('Print List'!B$2,'Master List'!$A$2:$AW$2,0))</f>
        <v>PETERSEN RANCH</v>
      </c>
      <c r="C629" s="135" t="str">
        <f>INDEX('Master List'!$A$3:$AW$1063,MATCH('Print List'!$A629,Statement_No,0),MATCH('Print List'!C$2,'Master List'!$A$2:$AW$2,0))</f>
        <v>Y</v>
      </c>
      <c r="D629" s="135">
        <f>INDEX('Master List'!$A$3:$AW$1063,MATCH('Print List'!$A629,Statement_No,0),MATCH('Print List'!D$2,'Master List'!$A$2:$AW$2,0))</f>
        <v>480</v>
      </c>
      <c r="E629" s="135">
        <f>INDEX('Master List'!$A$3:$AW$1063,MATCH('Print List'!$A629,Statement_No,0),MATCH('Print List'!E$2,'Master List'!$A$2:$AW$2,0))</f>
        <v>1440</v>
      </c>
      <c r="F629" s="135" t="str">
        <f>INDEX('Master List'!$A$3:$AW$1063,MATCH('Print List'!$A629,Statement_No,0),MATCH('Print List'!F$2,'Master List'!$A$2:$AW$2,0))</f>
        <v>Yes</v>
      </c>
      <c r="G629" s="135" t="str">
        <f>INDEX('Master List'!$A$3:$AW$1063,MATCH('Print List'!$A629,Statement_No,0),MATCH('Print List'!G$2,'Master List'!$A$2:$AW$2,0))</f>
        <v>LINDSAY SLOUGH</v>
      </c>
      <c r="H629" s="135" t="str">
        <f>INDEX('Master List'!$A$3:$AW$1063,MATCH('Print List'!$A629,Statement_No,0),MATCH('Print List'!H$2,'Master List'!$A$2:$AW$2,0))</f>
        <v>Solano</v>
      </c>
      <c r="I629" s="135" t="str">
        <f>INDEX('Master List'!$A$3:$AW$1063,MATCH('Print List'!$A629,Statement_No,0),MATCH('Print List'!I$2,'Master List'!$A$2:$AW$2,0))</f>
        <v>R3</v>
      </c>
      <c r="J629" s="135">
        <f>INDEX('Master List'!$A$3:$AW$1063,MATCH('Print List'!$A629,Statement_No,0),MATCH('Print List'!J$2,'Master List'!$A$2:$AW$2,0))</f>
        <v>0</v>
      </c>
      <c r="K629" s="135" t="str">
        <f>INDEX('Master List'!$A$3:$AW$1063,MATCH('Print List'!$A629,Statement_No,0),MATCH('Print List'!K$2,'Master List'!$A$2:$AW$2,0))</f>
        <v>No</v>
      </c>
      <c r="L629" s="135" t="str">
        <f>INDEX('Master List'!$A$3:$AW$1063,MATCH('Print List'!$A629,Statement_No,0),MATCH('Print List'!L$2,'Master List'!$A$2:$AW$2,0))</f>
        <v>N/A</v>
      </c>
      <c r="M629" s="135" t="str">
        <f>INDEX('Master List'!$A$3:$AW$1063,MATCH('Print List'!$A629,Statement_No,0),MATCH('Print List'!M$2,'Master List'!$A$2:$AW$2,0))</f>
        <v>N/A</v>
      </c>
      <c r="N629" s="135" t="str">
        <f>INDEX('Master List'!$A$3:$AW$1063,MATCH('Print List'!$A629,Statement_No,0),MATCH('Print List'!N$2,'Master List'!$A$2:$AW$2,0))</f>
        <v>N/A</v>
      </c>
      <c r="O629" s="135" t="str">
        <f>INDEX('Master List'!$A$3:$AW$1063,MATCH('Print List'!$A629,Statement_No,0),MATCH('Print List'!O$2,'Master List'!$A$2:$AW$2,0))</f>
        <v>North Delta Water Agency</v>
      </c>
      <c r="P629" s="135" t="str">
        <f>INDEX('Master List'!$A$3:$AW$1063,MATCH('Print List'!$A629,Statement_No,0),MATCH('Print List'!P$2,'Master List'!$A$2:$AW$2,0))</f>
        <v>R4</v>
      </c>
      <c r="Q629" s="135" t="str">
        <f>INDEX('Master List'!$A$3:$AW$1063,MATCH('Print List'!$A629,Statement_No,0),MATCH('Print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29" s="135" t="str">
        <f>INDEX('Master List'!$A$3:$AW$1063,MATCH('Print List'!$A629,Statement_No,0),MATCH('Print List'!R$2,'Master List'!$A$2:$AW$2,0))</f>
        <v>P4</v>
      </c>
      <c r="S629" s="135" t="str">
        <f>INDEX('Master List'!$A$3:$AW$1063,MATCH('Print List'!$A629,Statement_No,0),MATCH('Print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29" s="135" t="str">
        <f>INDEX('Master List'!$A$3:$AW$1063,MATCH('Print List'!$A629,Statement_No,0),MATCH('Print List'!T$2,'Master List'!$A$2:$AW$2,0))</f>
        <v>R4</v>
      </c>
      <c r="U629" s="135" t="str">
        <f>INDEX('Master List'!$A$3:$AW$1063,MATCH('Print List'!$A629,Statement_No,0),MATCH('Print List'!U$2,'Master List'!$A$2:$AW$2,0))</f>
        <v>P4</v>
      </c>
    </row>
    <row r="630" spans="1:21" s="16" customFormat="1" ht="45" x14ac:dyDescent="0.25">
      <c r="A630" s="136" t="s">
        <v>2660</v>
      </c>
      <c r="B630" s="135" t="str">
        <f>INDEX('Master List'!$A$3:$AW$1063,MATCH('Print List'!$A630,Statement_No,0),MATCH('Print List'!B$2,'Master List'!$A$2:$AW$2,0))</f>
        <v>JOSEPH P RATTO</v>
      </c>
      <c r="C630" s="135" t="str">
        <f>INDEX('Master List'!$A$3:$AW$1063,MATCH('Print List'!$A630,Statement_No,0),MATCH('Print List'!C$2,'Master List'!$A$2:$AW$2,0))</f>
        <v>Y</v>
      </c>
      <c r="D630" s="135">
        <f>INDEX('Master List'!$A$3:$AW$1063,MATCH('Print List'!$A630,Statement_No,0),MATCH('Print List'!D$2,'Master List'!$A$2:$AW$2,0))</f>
        <v>385.07</v>
      </c>
      <c r="E630" s="135">
        <f>INDEX('Master List'!$A$3:$AW$1063,MATCH('Print List'!$A630,Statement_No,0),MATCH('Print List'!E$2,'Master List'!$A$2:$AW$2,0))</f>
        <v>825.12300000000005</v>
      </c>
      <c r="F630" s="135" t="str">
        <f>INDEX('Master List'!$A$3:$AW$1063,MATCH('Print List'!$A630,Statement_No,0),MATCH('Print List'!F$2,'Master List'!$A$2:$AW$2,0))</f>
        <v>Yes</v>
      </c>
      <c r="G630" s="135" t="str">
        <f>INDEX('Master List'!$A$3:$AW$1063,MATCH('Print List'!$A630,Statement_No,0),MATCH('Print List'!G$2,'Master List'!$A$2:$AW$2,0))</f>
        <v>Middle River</v>
      </c>
      <c r="H630" s="135" t="str">
        <f>INDEX('Master List'!$A$3:$AW$1063,MATCH('Print List'!$A630,Statement_No,0),MATCH('Print List'!H$2,'Master List'!$A$2:$AW$2,0))</f>
        <v>San Joaquin</v>
      </c>
      <c r="I630" s="135" t="str">
        <f>INDEX('Master List'!$A$3:$AW$1063,MATCH('Print List'!$A630,Statement_No,0),MATCH('Print List'!I$2,'Master List'!$A$2:$AW$2,0))</f>
        <v>R2</v>
      </c>
      <c r="J630" s="135" t="str">
        <f>INDEX('Master List'!$A$3:$AW$1063,MATCH('Print List'!$A630,Statement_No,0),MATCH('Print List'!J$2,'Master List'!$A$2:$AW$2,0))</f>
        <v>Patent 2182 covers the entire POU; however, subdivision has occurred - requiring a chain of title to confirm preservation of riparian right.</v>
      </c>
      <c r="K630" s="135" t="str">
        <f>INDEX('Master List'!$A$3:$AW$1063,MATCH('Print List'!$A630,Statement_No,0),MATCH('Print List'!K$2,'Master List'!$A$2:$AW$2,0))</f>
        <v>Yes</v>
      </c>
      <c r="L630" s="135" t="str">
        <f>INDEX('Master List'!$A$3:$AW$1063,MATCH('Print List'!$A630,Statement_No,0),MATCH('Print List'!L$2,'Master List'!$A$2:$AW$2,0))</f>
        <v>N/A</v>
      </c>
      <c r="M630" s="135" t="str">
        <f>INDEX('Master List'!$A$3:$AW$1063,MATCH('Print List'!$A630,Statement_No,0),MATCH('Print List'!M$2,'Master List'!$A$2:$AW$2,0))</f>
        <v>P1</v>
      </c>
      <c r="N630" s="135" t="str">
        <f>INDEX('Master List'!$A$3:$AW$1063,MATCH('Print List'!$A630,Statement_No,0),MATCH('Print List'!N$2,'Master List'!$A$2:$AW$2,0))</f>
        <v>Refers to Pleasant Valley Canal Co. v. Borror (1998) as a basis of Pre-1914 Right</v>
      </c>
      <c r="O630" s="135">
        <f>INDEX('Master List'!$A$3:$AW$1063,MATCH('Print List'!$A630,Statement_No,0),MATCH('Print List'!O$2,'Master List'!$A$2:$AW$2,0))</f>
        <v>0</v>
      </c>
      <c r="P630" s="135">
        <f>INDEX('Master List'!$A$3:$AW$1063,MATCH('Print List'!$A630,Statement_No,0),MATCH('Print List'!P$2,'Master List'!$A$2:$AW$2,0))</f>
        <v>0</v>
      </c>
      <c r="Q630" s="135">
        <f>INDEX('Master List'!$A$3:$AW$1063,MATCH('Print List'!$A630,Statement_No,0),MATCH('Print List'!Q$2,'Master List'!$A$2:$AW$2,0))</f>
        <v>0</v>
      </c>
      <c r="R630" s="135">
        <f>INDEX('Master List'!$A$3:$AW$1063,MATCH('Print List'!$A630,Statement_No,0),MATCH('Print List'!R$2,'Master List'!$A$2:$AW$2,0))</f>
        <v>0</v>
      </c>
      <c r="S630" s="135">
        <f>INDEX('Master List'!$A$3:$AW$1063,MATCH('Print List'!$A630,Statement_No,0),MATCH('Print List'!S$2,'Master List'!$A$2:$AW$2,0))</f>
        <v>0</v>
      </c>
      <c r="T630" s="135" t="str">
        <f>INDEX('Master List'!$A$3:$AW$1063,MATCH('Print List'!$A630,Statement_No,0),MATCH('Print List'!T$2,'Master List'!$A$2:$AW$2,0))</f>
        <v>R2</v>
      </c>
      <c r="U630" s="135" t="str">
        <f>INDEX('Master List'!$A$3:$AW$1063,MATCH('Print List'!$A630,Statement_No,0),MATCH('Print List'!U$2,'Master List'!$A$2:$AW$2,0))</f>
        <v>P1</v>
      </c>
    </row>
    <row r="631" spans="1:21" s="16" customFormat="1" ht="45" x14ac:dyDescent="0.25">
      <c r="A631" s="135" t="s">
        <v>2663</v>
      </c>
      <c r="B631" s="135" t="str">
        <f>INDEX('Master List'!$A$3:$AW$1063,MATCH('Print List'!$A631,Statement_No,0),MATCH('Print List'!B$2,'Master List'!$A$2:$AW$2,0))</f>
        <v>JOSEPH P RATTO</v>
      </c>
      <c r="C631" s="135" t="str">
        <f>INDEX('Master List'!$A$3:$AW$1063,MATCH('Print List'!$A631,Statement_No,0),MATCH('Print List'!C$2,'Master List'!$A$2:$AW$2,0))</f>
        <v>Y</v>
      </c>
      <c r="D631" s="135">
        <f>INDEX('Master List'!$A$3:$AW$1063,MATCH('Print List'!$A631,Statement_No,0),MATCH('Print List'!D$2,'Master List'!$A$2:$AW$2,0))</f>
        <v>418.76333333333332</v>
      </c>
      <c r="E631" s="135" t="str">
        <f>INDEX('Master List'!$A$3:$AW$1063,MATCH('Print List'!$A631,Statement_No,0),MATCH('Print List'!E$2,'Master List'!$A$2:$AW$2,0))</f>
        <v>-</v>
      </c>
      <c r="F631" s="135" t="str">
        <f>INDEX('Master List'!$A$3:$AW$1063,MATCH('Print List'!$A631,Statement_No,0),MATCH('Print List'!F$2,'Master List'!$A$2:$AW$2,0))</f>
        <v>Yes</v>
      </c>
      <c r="G631" s="135" t="str">
        <f>INDEX('Master List'!$A$3:$AW$1063,MATCH('Print List'!$A631,Statement_No,0),MATCH('Print List'!G$2,'Master List'!$A$2:$AW$2,0))</f>
        <v>MIDDLE RIVER</v>
      </c>
      <c r="H631" s="135" t="str">
        <f>INDEX('Master List'!$A$3:$AW$1063,MATCH('Print List'!$A631,Statement_No,0),MATCH('Print List'!H$2,'Master List'!$A$2:$AW$2,0))</f>
        <v>San Joaquin</v>
      </c>
      <c r="I631" s="135" t="str">
        <f>INDEX('Master List'!$A$3:$AW$1063,MATCH('Print List'!$A631,Statement_No,0),MATCH('Print List'!I$2,'Master List'!$A$2:$AW$2,0))</f>
        <v>R2</v>
      </c>
      <c r="J631" s="135" t="str">
        <f>INDEX('Master List'!$A$3:$AW$1063,MATCH('Print List'!$A631,Statement_No,0),MATCH('Print List'!J$2,'Master List'!$A$2:$AW$2,0))</f>
        <v>Patent 2182 covers the entire POU; however, subdivision has occurred - requiring a chain of title to confirm preservation of riparian right.</v>
      </c>
      <c r="K631" s="135" t="str">
        <f>INDEX('Master List'!$A$3:$AW$1063,MATCH('Print List'!$A631,Statement_No,0),MATCH('Print List'!K$2,'Master List'!$A$2:$AW$2,0))</f>
        <v>Yes</v>
      </c>
      <c r="L631" s="135" t="str">
        <f>INDEX('Master List'!$A$3:$AW$1063,MATCH('Print List'!$A631,Statement_No,0),MATCH('Print List'!L$2,'Master List'!$A$2:$AW$2,0))</f>
        <v>N/A</v>
      </c>
      <c r="M631" s="135" t="str">
        <f>INDEX('Master List'!$A$3:$AW$1063,MATCH('Print List'!$A631,Statement_No,0),MATCH('Print List'!M$2,'Master List'!$A$2:$AW$2,0))</f>
        <v>P1</v>
      </c>
      <c r="N631" s="135" t="str">
        <f>INDEX('Master List'!$A$3:$AW$1063,MATCH('Print List'!$A631,Statement_No,0),MATCH('Print List'!N$2,'Master List'!$A$2:$AW$2,0))</f>
        <v>Refers to Pleasant Valley Canal Co. v. Borror (1998) as a basis of Pre-1914 Right</v>
      </c>
      <c r="O631" s="135">
        <f>INDEX('Master List'!$A$3:$AW$1063,MATCH('Print List'!$A631,Statement_No,0),MATCH('Print List'!O$2,'Master List'!$A$2:$AW$2,0))</f>
        <v>0</v>
      </c>
      <c r="P631" s="135">
        <f>INDEX('Master List'!$A$3:$AW$1063,MATCH('Print List'!$A631,Statement_No,0),MATCH('Print List'!P$2,'Master List'!$A$2:$AW$2,0))</f>
        <v>0</v>
      </c>
      <c r="Q631" s="135">
        <f>INDEX('Master List'!$A$3:$AW$1063,MATCH('Print List'!$A631,Statement_No,0),MATCH('Print List'!Q$2,'Master List'!$A$2:$AW$2,0))</f>
        <v>0</v>
      </c>
      <c r="R631" s="135">
        <f>INDEX('Master List'!$A$3:$AW$1063,MATCH('Print List'!$A631,Statement_No,0),MATCH('Print List'!R$2,'Master List'!$A$2:$AW$2,0))</f>
        <v>0</v>
      </c>
      <c r="S631" s="135">
        <f>INDEX('Master List'!$A$3:$AW$1063,MATCH('Print List'!$A631,Statement_No,0),MATCH('Print List'!S$2,'Master List'!$A$2:$AW$2,0))</f>
        <v>0</v>
      </c>
      <c r="T631" s="135" t="str">
        <f>INDEX('Master List'!$A$3:$AW$1063,MATCH('Print List'!$A631,Statement_No,0),MATCH('Print List'!T$2,'Master List'!$A$2:$AW$2,0))</f>
        <v>R2</v>
      </c>
      <c r="U631" s="135" t="str">
        <f>INDEX('Master List'!$A$3:$AW$1063,MATCH('Print List'!$A631,Statement_No,0),MATCH('Print List'!U$2,'Master List'!$A$2:$AW$2,0))</f>
        <v>P1</v>
      </c>
    </row>
    <row r="632" spans="1:21" s="16" customFormat="1" ht="30" x14ac:dyDescent="0.25">
      <c r="A632" s="136" t="s">
        <v>2664</v>
      </c>
      <c r="B632" s="135" t="str">
        <f>INDEX('Master List'!$A$3:$AW$1063,MATCH('Print List'!$A632,Statement_No,0),MATCH('Print List'!B$2,'Master List'!$A$2:$AW$2,0))</f>
        <v>JOSEPH P RATTO</v>
      </c>
      <c r="C632" s="135" t="str">
        <f>INDEX('Master List'!$A$3:$AW$1063,MATCH('Print List'!$A632,Statement_No,0),MATCH('Print List'!C$2,'Master List'!$A$2:$AW$2,0))</f>
        <v>Y</v>
      </c>
      <c r="D632" s="135">
        <f>INDEX('Master List'!$A$3:$AW$1063,MATCH('Print List'!$A632,Statement_No,0),MATCH('Print List'!D$2,'Master List'!$A$2:$AW$2,0))</f>
        <v>277.19666666666666</v>
      </c>
      <c r="E632" s="135">
        <f>INDEX('Master List'!$A$3:$AW$1063,MATCH('Print List'!$A632,Statement_No,0),MATCH('Print List'!E$2,'Master List'!$A$2:$AW$2,0))</f>
        <v>176.994</v>
      </c>
      <c r="F632" s="135" t="str">
        <f>INDEX('Master List'!$A$3:$AW$1063,MATCH('Print List'!$A632,Statement_No,0),MATCH('Print List'!F$2,'Master List'!$A$2:$AW$2,0))</f>
        <v>Yes</v>
      </c>
      <c r="G632" s="135" t="str">
        <f>INDEX('Master List'!$A$3:$AW$1063,MATCH('Print List'!$A632,Statement_No,0),MATCH('Print List'!G$2,'Master List'!$A$2:$AW$2,0))</f>
        <v>Middle River</v>
      </c>
      <c r="H632" s="135" t="str">
        <f>INDEX('Master List'!$A$3:$AW$1063,MATCH('Print List'!$A632,Statement_No,0),MATCH('Print List'!H$2,'Master List'!$A$2:$AW$2,0))</f>
        <v>San Joaquin</v>
      </c>
      <c r="I632" s="135" t="str">
        <f>INDEX('Master List'!$A$3:$AW$1063,MATCH('Print List'!$A632,Statement_No,0),MATCH('Print List'!I$2,'Master List'!$A$2:$AW$2,0))</f>
        <v>R1</v>
      </c>
      <c r="J632" s="135" t="str">
        <f>INDEX('Master List'!$A$3:$AW$1063,MATCH('Print List'!$A632,Statement_No,0),MATCH('Print List'!J$2,'Master List'!$A$2:$AW$2,0))</f>
        <v>POU is separated from the POD and the patent is not riparian.</v>
      </c>
      <c r="K632" s="135" t="str">
        <f>INDEX('Master List'!$A$3:$AW$1063,MATCH('Print List'!$A632,Statement_No,0),MATCH('Print List'!K$2,'Master List'!$A$2:$AW$2,0))</f>
        <v>Yes</v>
      </c>
      <c r="L632" s="135" t="str">
        <f>INDEX('Master List'!$A$3:$AW$1063,MATCH('Print List'!$A632,Statement_No,0),MATCH('Print List'!L$2,'Master List'!$A$2:$AW$2,0))</f>
        <v>N/A</v>
      </c>
      <c r="M632" s="135" t="str">
        <f>INDEX('Master List'!$A$3:$AW$1063,MATCH('Print List'!$A632,Statement_No,0),MATCH('Print List'!M$2,'Master List'!$A$2:$AW$2,0))</f>
        <v>P1</v>
      </c>
      <c r="N632" s="135" t="str">
        <f>INDEX('Master List'!$A$3:$AW$1063,MATCH('Print List'!$A632,Statement_No,0),MATCH('Print List'!N$2,'Master List'!$A$2:$AW$2,0))</f>
        <v>Refers to Pleasant Valley Canal Co. v. Borror (1998) as a basis of Pre-1914 Right</v>
      </c>
      <c r="O632" s="135">
        <f>INDEX('Master List'!$A$3:$AW$1063,MATCH('Print List'!$A632,Statement_No,0),MATCH('Print List'!O$2,'Master List'!$A$2:$AW$2,0))</f>
        <v>0</v>
      </c>
      <c r="P632" s="135">
        <f>INDEX('Master List'!$A$3:$AW$1063,MATCH('Print List'!$A632,Statement_No,0),MATCH('Print List'!P$2,'Master List'!$A$2:$AW$2,0))</f>
        <v>0</v>
      </c>
      <c r="Q632" s="135">
        <f>INDEX('Master List'!$A$3:$AW$1063,MATCH('Print List'!$A632,Statement_No,0),MATCH('Print List'!Q$2,'Master List'!$A$2:$AW$2,0))</f>
        <v>0</v>
      </c>
      <c r="R632" s="135">
        <f>INDEX('Master List'!$A$3:$AW$1063,MATCH('Print List'!$A632,Statement_No,0),MATCH('Print List'!R$2,'Master List'!$A$2:$AW$2,0))</f>
        <v>0</v>
      </c>
      <c r="S632" s="135">
        <f>INDEX('Master List'!$A$3:$AW$1063,MATCH('Print List'!$A632,Statement_No,0),MATCH('Print List'!S$2,'Master List'!$A$2:$AW$2,0))</f>
        <v>0</v>
      </c>
      <c r="T632" s="135" t="str">
        <f>INDEX('Master List'!$A$3:$AW$1063,MATCH('Print List'!$A632,Statement_No,0),MATCH('Print List'!T$2,'Master List'!$A$2:$AW$2,0))</f>
        <v>R1</v>
      </c>
      <c r="U632" s="135" t="str">
        <f>INDEX('Master List'!$A$3:$AW$1063,MATCH('Print List'!$A632,Statement_No,0),MATCH('Print List'!U$2,'Master List'!$A$2:$AW$2,0))</f>
        <v>P1</v>
      </c>
    </row>
    <row r="633" spans="1:21" s="16" customFormat="1" ht="30" x14ac:dyDescent="0.25">
      <c r="A633" s="135" t="s">
        <v>2666</v>
      </c>
      <c r="B633" s="135" t="str">
        <f>INDEX('Master List'!$A$3:$AW$1063,MATCH('Print List'!$A633,Statement_No,0),MATCH('Print List'!B$2,'Master List'!$A$2:$AW$2,0))</f>
        <v>BROADWAY CANAL RANCH</v>
      </c>
      <c r="C633" s="135" t="str">
        <f>INDEX('Master List'!$A$3:$AW$1063,MATCH('Print List'!$A633,Statement_No,0),MATCH('Print List'!C$2,'Master List'!$A$2:$AW$2,0))</f>
        <v>Y</v>
      </c>
      <c r="D633" s="135">
        <f>INDEX('Master List'!$A$3:$AW$1063,MATCH('Print List'!$A633,Statement_No,0),MATCH('Print List'!D$2,'Master List'!$A$2:$AW$2,0))</f>
        <v>280.86666666666662</v>
      </c>
      <c r="E633" s="135">
        <f>INDEX('Master List'!$A$3:$AW$1063,MATCH('Print List'!$A633,Statement_No,0),MATCH('Print List'!E$2,'Master List'!$A$2:$AW$2,0))</f>
        <v>319.85000000000002</v>
      </c>
      <c r="F633" s="135" t="str">
        <f>INDEX('Master List'!$A$3:$AW$1063,MATCH('Print List'!$A633,Statement_No,0),MATCH('Print List'!F$2,'Master List'!$A$2:$AW$2,0))</f>
        <v>Yes</v>
      </c>
      <c r="G633" s="135" t="str">
        <f>INDEX('Master List'!$A$3:$AW$1063,MATCH('Print List'!$A633,Statement_No,0),MATCH('Print List'!G$2,'Master List'!$A$2:$AW$2,0))</f>
        <v>Broadway Canal</v>
      </c>
      <c r="H633" s="135" t="str">
        <f>INDEX('Master List'!$A$3:$AW$1063,MATCH('Print List'!$A633,Statement_No,0),MATCH('Print List'!H$2,'Master List'!$A$2:$AW$2,0))</f>
        <v>San Joaquin</v>
      </c>
      <c r="I633" s="135" t="str">
        <f>INDEX('Master List'!$A$3:$AW$1063,MATCH('Print List'!$A633,Statement_No,0),MATCH('Print List'!I$2,'Master List'!$A$2:$AW$2,0))</f>
        <v>R3</v>
      </c>
      <c r="J633" s="135" t="str">
        <f>INDEX('Master List'!$A$3:$AW$1063,MATCH('Print List'!$A633,Statement_No,0),MATCH('Print List'!J$2,'Master List'!$A$2:$AW$2,0))</f>
        <v>POU is on a Riparian Patent adjacent to watercourse.</v>
      </c>
      <c r="K633" s="135" t="str">
        <f>INDEX('Master List'!$A$3:$AW$1063,MATCH('Print List'!$A633,Statement_No,0),MATCH('Print List'!K$2,'Master List'!$A$2:$AW$2,0))</f>
        <v>Yes</v>
      </c>
      <c r="L633" s="135" t="str">
        <f>INDEX('Master List'!$A$3:$AW$1063,MATCH('Print List'!$A633,Statement_No,0),MATCH('Print List'!L$2,'Master List'!$A$2:$AW$2,0))</f>
        <v>N/A</v>
      </c>
      <c r="M633" s="135" t="str">
        <f>INDEX('Master List'!$A$3:$AW$1063,MATCH('Print List'!$A633,Statement_No,0),MATCH('Print List'!M$2,'Master List'!$A$2:$AW$2,0))</f>
        <v>P1</v>
      </c>
      <c r="N633" s="135" t="str">
        <f>INDEX('Master List'!$A$3:$AW$1063,MATCH('Print List'!$A633,Statement_No,0),MATCH('Print List'!N$2,'Master List'!$A$2:$AW$2,0))</f>
        <v>More information is needed.</v>
      </c>
      <c r="O633" s="135">
        <f>INDEX('Master List'!$A$3:$AW$1063,MATCH('Print List'!$A633,Statement_No,0),MATCH('Print List'!O$2,'Master List'!$A$2:$AW$2,0))</f>
        <v>0</v>
      </c>
      <c r="P633" s="135">
        <f>INDEX('Master List'!$A$3:$AW$1063,MATCH('Print List'!$A633,Statement_No,0),MATCH('Print List'!P$2,'Master List'!$A$2:$AW$2,0))</f>
        <v>0</v>
      </c>
      <c r="Q633" s="135">
        <f>INDEX('Master List'!$A$3:$AW$1063,MATCH('Print List'!$A633,Statement_No,0),MATCH('Print List'!Q$2,'Master List'!$A$2:$AW$2,0))</f>
        <v>0</v>
      </c>
      <c r="R633" s="135">
        <f>INDEX('Master List'!$A$3:$AW$1063,MATCH('Print List'!$A633,Statement_No,0),MATCH('Print List'!R$2,'Master List'!$A$2:$AW$2,0))</f>
        <v>0</v>
      </c>
      <c r="S633" s="135">
        <f>INDEX('Master List'!$A$3:$AW$1063,MATCH('Print List'!$A633,Statement_No,0),MATCH('Print List'!S$2,'Master List'!$A$2:$AW$2,0))</f>
        <v>0</v>
      </c>
      <c r="T633" s="135" t="str">
        <f>INDEX('Master List'!$A$3:$AW$1063,MATCH('Print List'!$A633,Statement_No,0),MATCH('Print List'!T$2,'Master List'!$A$2:$AW$2,0))</f>
        <v>R3</v>
      </c>
      <c r="U633" s="135" t="str">
        <f>INDEX('Master List'!$A$3:$AW$1063,MATCH('Print List'!$A633,Statement_No,0),MATCH('Print List'!U$2,'Master List'!$A$2:$AW$2,0))</f>
        <v>P1</v>
      </c>
    </row>
    <row r="634" spans="1:21" s="16" customFormat="1" ht="30" x14ac:dyDescent="0.25">
      <c r="A634" s="136" t="s">
        <v>2668</v>
      </c>
      <c r="B634" s="135" t="str">
        <f>INDEX('Master List'!$A$3:$AW$1063,MATCH('Print List'!$A634,Statement_No,0),MATCH('Print List'!B$2,'Master List'!$A$2:$AW$2,0))</f>
        <v>BROADWAY CANAL RANCH</v>
      </c>
      <c r="C634" s="135" t="str">
        <f>INDEX('Master List'!$A$3:$AW$1063,MATCH('Print List'!$A634,Statement_No,0),MATCH('Print List'!C$2,'Master List'!$A$2:$AW$2,0))</f>
        <v>Y</v>
      </c>
      <c r="D634" s="135">
        <f>INDEX('Master List'!$A$3:$AW$1063,MATCH('Print List'!$A634,Statement_No,0),MATCH('Print List'!D$2,'Master List'!$A$2:$AW$2,0))</f>
        <v>430.77666666666664</v>
      </c>
      <c r="E634" s="135">
        <f>INDEX('Master List'!$A$3:$AW$1063,MATCH('Print List'!$A634,Statement_No,0),MATCH('Print List'!E$2,'Master List'!$A$2:$AW$2,0))</f>
        <v>403.92</v>
      </c>
      <c r="F634" s="135" t="str">
        <f>INDEX('Master List'!$A$3:$AW$1063,MATCH('Print List'!$A634,Statement_No,0),MATCH('Print List'!F$2,'Master List'!$A$2:$AW$2,0))</f>
        <v>Yes</v>
      </c>
      <c r="G634" s="135" t="str">
        <f>INDEX('Master List'!$A$3:$AW$1063,MATCH('Print List'!$A634,Statement_No,0),MATCH('Print List'!G$2,'Master List'!$A$2:$AW$2,0))</f>
        <v>Broadway Canal</v>
      </c>
      <c r="H634" s="135" t="str">
        <f>INDEX('Master List'!$A$3:$AW$1063,MATCH('Print List'!$A634,Statement_No,0),MATCH('Print List'!H$2,'Master List'!$A$2:$AW$2,0))</f>
        <v>San Joaquin</v>
      </c>
      <c r="I634" s="135" t="str">
        <f>INDEX('Master List'!$A$3:$AW$1063,MATCH('Print List'!$A634,Statement_No,0),MATCH('Print List'!I$2,'Master List'!$A$2:$AW$2,0))</f>
        <v>R3</v>
      </c>
      <c r="J634" s="135" t="str">
        <f>INDEX('Master List'!$A$3:$AW$1063,MATCH('Print List'!$A634,Statement_No,0),MATCH('Print List'!J$2,'Master List'!$A$2:$AW$2,0))</f>
        <v>POUs/Patents lie on Riparian lands adjacent to watercourse.</v>
      </c>
      <c r="K634" s="135" t="str">
        <f>INDEX('Master List'!$A$3:$AW$1063,MATCH('Print List'!$A634,Statement_No,0),MATCH('Print List'!K$2,'Master List'!$A$2:$AW$2,0))</f>
        <v>Yes</v>
      </c>
      <c r="L634" s="135" t="str">
        <f>INDEX('Master List'!$A$3:$AW$1063,MATCH('Print List'!$A634,Statement_No,0),MATCH('Print List'!L$2,'Master List'!$A$2:$AW$2,0))</f>
        <v>N/A</v>
      </c>
      <c r="M634" s="135" t="str">
        <f>INDEX('Master List'!$A$3:$AW$1063,MATCH('Print List'!$A634,Statement_No,0),MATCH('Print List'!M$2,'Master List'!$A$2:$AW$2,0))</f>
        <v>P1</v>
      </c>
      <c r="N634" s="135" t="str">
        <f>INDEX('Master List'!$A$3:$AW$1063,MATCH('Print List'!$A634,Statement_No,0),MATCH('Print List'!N$2,'Master List'!$A$2:$AW$2,0))</f>
        <v>More information is needed.</v>
      </c>
      <c r="O634" s="135">
        <f>INDEX('Master List'!$A$3:$AW$1063,MATCH('Print List'!$A634,Statement_No,0),MATCH('Print List'!O$2,'Master List'!$A$2:$AW$2,0))</f>
        <v>0</v>
      </c>
      <c r="P634" s="135">
        <f>INDEX('Master List'!$A$3:$AW$1063,MATCH('Print List'!$A634,Statement_No,0),MATCH('Print List'!P$2,'Master List'!$A$2:$AW$2,0))</f>
        <v>0</v>
      </c>
      <c r="Q634" s="135">
        <f>INDEX('Master List'!$A$3:$AW$1063,MATCH('Print List'!$A634,Statement_No,0),MATCH('Print List'!Q$2,'Master List'!$A$2:$AW$2,0))</f>
        <v>0</v>
      </c>
      <c r="R634" s="135">
        <f>INDEX('Master List'!$A$3:$AW$1063,MATCH('Print List'!$A634,Statement_No,0),MATCH('Print List'!R$2,'Master List'!$A$2:$AW$2,0))</f>
        <v>0</v>
      </c>
      <c r="S634" s="135">
        <f>INDEX('Master List'!$A$3:$AW$1063,MATCH('Print List'!$A634,Statement_No,0),MATCH('Print List'!S$2,'Master List'!$A$2:$AW$2,0))</f>
        <v>0</v>
      </c>
      <c r="T634" s="135" t="str">
        <f>INDEX('Master List'!$A$3:$AW$1063,MATCH('Print List'!$A634,Statement_No,0),MATCH('Print List'!T$2,'Master List'!$A$2:$AW$2,0))</f>
        <v>R3</v>
      </c>
      <c r="U634" s="135" t="str">
        <f>INDEX('Master List'!$A$3:$AW$1063,MATCH('Print List'!$A634,Statement_No,0),MATCH('Print List'!U$2,'Master List'!$A$2:$AW$2,0))</f>
        <v>P1</v>
      </c>
    </row>
    <row r="635" spans="1:21" s="16" customFormat="1" ht="30" x14ac:dyDescent="0.25">
      <c r="A635" s="135" t="s">
        <v>2670</v>
      </c>
      <c r="B635" s="135" t="str">
        <f>INDEX('Master List'!$A$3:$AW$1063,MATCH('Print List'!$A635,Statement_No,0),MATCH('Print List'!B$2,'Master List'!$A$2:$AW$2,0))</f>
        <v>BROADWAY CANAL RANCH</v>
      </c>
      <c r="C635" s="135" t="str">
        <f>INDEX('Master List'!$A$3:$AW$1063,MATCH('Print List'!$A635,Statement_No,0),MATCH('Print List'!C$2,'Master List'!$A$2:$AW$2,0))</f>
        <v>Y</v>
      </c>
      <c r="D635" s="135">
        <f>INDEX('Master List'!$A$3:$AW$1063,MATCH('Print List'!$A635,Statement_No,0),MATCH('Print List'!D$2,'Master List'!$A$2:$AW$2,0))</f>
        <v>436.36666666666662</v>
      </c>
      <c r="E635" s="135">
        <f>INDEX('Master List'!$A$3:$AW$1063,MATCH('Print List'!$A635,Statement_No,0),MATCH('Print List'!E$2,'Master List'!$A$2:$AW$2,0))</f>
        <v>439.57</v>
      </c>
      <c r="F635" s="135" t="str">
        <f>INDEX('Master List'!$A$3:$AW$1063,MATCH('Print List'!$A635,Statement_No,0),MATCH('Print List'!F$2,'Master List'!$A$2:$AW$2,0))</f>
        <v>Yes</v>
      </c>
      <c r="G635" s="135" t="str">
        <f>INDEX('Master List'!$A$3:$AW$1063,MATCH('Print List'!$A635,Statement_No,0),MATCH('Print List'!G$2,'Master List'!$A$2:$AW$2,0))</f>
        <v>Middle River</v>
      </c>
      <c r="H635" s="135" t="str">
        <f>INDEX('Master List'!$A$3:$AW$1063,MATCH('Print List'!$A635,Statement_No,0),MATCH('Print List'!H$2,'Master List'!$A$2:$AW$2,0))</f>
        <v>San Joaquin</v>
      </c>
      <c r="I635" s="135" t="str">
        <f>INDEX('Master List'!$A$3:$AW$1063,MATCH('Print List'!$A635,Statement_No,0),MATCH('Print List'!I$2,'Master List'!$A$2:$AW$2,0))</f>
        <v>R3</v>
      </c>
      <c r="J635" s="135" t="str">
        <f>INDEX('Master List'!$A$3:$AW$1063,MATCH('Print List'!$A635,Statement_No,0),MATCH('Print List'!J$2,'Master List'!$A$2:$AW$2,0))</f>
        <v>POU is on a Riparian Patent adjacent to watercourse.</v>
      </c>
      <c r="K635" s="135" t="str">
        <f>INDEX('Master List'!$A$3:$AW$1063,MATCH('Print List'!$A635,Statement_No,0),MATCH('Print List'!K$2,'Master List'!$A$2:$AW$2,0))</f>
        <v>Yes</v>
      </c>
      <c r="L635" s="135" t="str">
        <f>INDEX('Master List'!$A$3:$AW$1063,MATCH('Print List'!$A635,Statement_No,0),MATCH('Print List'!L$2,'Master List'!$A$2:$AW$2,0))</f>
        <v>N/A</v>
      </c>
      <c r="M635" s="135" t="str">
        <f>INDEX('Master List'!$A$3:$AW$1063,MATCH('Print List'!$A635,Statement_No,0),MATCH('Print List'!M$2,'Master List'!$A$2:$AW$2,0))</f>
        <v>P1</v>
      </c>
      <c r="N635" s="135" t="str">
        <f>INDEX('Master List'!$A$3:$AW$1063,MATCH('Print List'!$A635,Statement_No,0),MATCH('Print List'!N$2,'Master List'!$A$2:$AW$2,0))</f>
        <v>More information is needed.</v>
      </c>
      <c r="O635" s="135">
        <f>INDEX('Master List'!$A$3:$AW$1063,MATCH('Print List'!$A635,Statement_No,0),MATCH('Print List'!O$2,'Master List'!$A$2:$AW$2,0))</f>
        <v>0</v>
      </c>
      <c r="P635" s="135">
        <f>INDEX('Master List'!$A$3:$AW$1063,MATCH('Print List'!$A635,Statement_No,0),MATCH('Print List'!P$2,'Master List'!$A$2:$AW$2,0))</f>
        <v>0</v>
      </c>
      <c r="Q635" s="135">
        <f>INDEX('Master List'!$A$3:$AW$1063,MATCH('Print List'!$A635,Statement_No,0),MATCH('Print List'!Q$2,'Master List'!$A$2:$AW$2,0))</f>
        <v>0</v>
      </c>
      <c r="R635" s="135">
        <f>INDEX('Master List'!$A$3:$AW$1063,MATCH('Print List'!$A635,Statement_No,0),MATCH('Print List'!R$2,'Master List'!$A$2:$AW$2,0))</f>
        <v>0</v>
      </c>
      <c r="S635" s="135">
        <f>INDEX('Master List'!$A$3:$AW$1063,MATCH('Print List'!$A635,Statement_No,0),MATCH('Print List'!S$2,'Master List'!$A$2:$AW$2,0))</f>
        <v>0</v>
      </c>
      <c r="T635" s="135" t="str">
        <f>INDEX('Master List'!$A$3:$AW$1063,MATCH('Print List'!$A635,Statement_No,0),MATCH('Print List'!T$2,'Master List'!$A$2:$AW$2,0))</f>
        <v>R3</v>
      </c>
      <c r="U635" s="135" t="str">
        <f>INDEX('Master List'!$A$3:$AW$1063,MATCH('Print List'!$A635,Statement_No,0),MATCH('Print List'!U$2,'Master List'!$A$2:$AW$2,0))</f>
        <v>P1</v>
      </c>
    </row>
    <row r="636" spans="1:21" s="16" customFormat="1" ht="60" x14ac:dyDescent="0.25">
      <c r="A636" s="136" t="s">
        <v>2671</v>
      </c>
      <c r="B636" s="135" t="str">
        <f>INDEX('Master List'!$A$3:$AW$1063,MATCH('Print List'!$A636,Statement_No,0),MATCH('Print List'!B$2,'Master List'!$A$2:$AW$2,0))</f>
        <v>SAN JOAQUIN DELTA FARMS INC.</v>
      </c>
      <c r="C636" s="135" t="str">
        <f>INDEX('Master List'!$A$3:$AW$1063,MATCH('Print List'!$A636,Statement_No,0),MATCH('Print List'!C$2,'Master List'!$A$2:$AW$2,0))</f>
        <v>Y</v>
      </c>
      <c r="D636" s="135">
        <f>INDEX('Master List'!$A$3:$AW$1063,MATCH('Print List'!$A636,Statement_No,0),MATCH('Print List'!D$2,'Master List'!$A$2:$AW$2,0))</f>
        <v>653.03333333333342</v>
      </c>
      <c r="E636" s="135">
        <f>INDEX('Master List'!$A$3:$AW$1063,MATCH('Print List'!$A636,Statement_No,0),MATCH('Print List'!E$2,'Master List'!$A$2:$AW$2,0))</f>
        <v>889.97</v>
      </c>
      <c r="F636" s="135" t="str">
        <f>INDEX('Master List'!$A$3:$AW$1063,MATCH('Print List'!$A636,Statement_No,0),MATCH('Print List'!F$2,'Master List'!$A$2:$AW$2,0))</f>
        <v>Yes</v>
      </c>
      <c r="G636" s="135" t="str">
        <f>INDEX('Master List'!$A$3:$AW$1063,MATCH('Print List'!$A636,Statement_No,0),MATCH('Print List'!G$2,'Master List'!$A$2:$AW$2,0))</f>
        <v>Whiskey Slough</v>
      </c>
      <c r="H636" s="135" t="str">
        <f>INDEX('Master List'!$A$3:$AW$1063,MATCH('Print List'!$A636,Statement_No,0),MATCH('Print List'!H$2,'Master List'!$A$2:$AW$2,0))</f>
        <v>San Joaquin</v>
      </c>
      <c r="I636" s="135" t="str">
        <f>INDEX('Master List'!$A$3:$AW$1063,MATCH('Print List'!$A636,Statement_No,0),MATCH('Print List'!I$2,'Master List'!$A$2:$AW$2,0))</f>
        <v>R2</v>
      </c>
      <c r="J636" s="135" t="str">
        <f>INDEX('Master List'!$A$3:$AW$1063,MATCH('Print List'!$A636,Statement_No,0),MATCH('Print List'!J$2,'Master List'!$A$2:$AW$2,0))</f>
        <v>The POD is on a water course that was created after the land was patented. Analysis of whether or not the new water source is still the same as what was available at the time of patent is needed to substantiate the claim.</v>
      </c>
      <c r="K636" s="135" t="str">
        <f>INDEX('Master List'!$A$3:$AW$1063,MATCH('Print List'!$A636,Statement_No,0),MATCH('Print List'!K$2,'Master List'!$A$2:$AW$2,0))</f>
        <v>Yes</v>
      </c>
      <c r="L636" s="135" t="str">
        <f>INDEX('Master List'!$A$3:$AW$1063,MATCH('Print List'!$A636,Statement_No,0),MATCH('Print List'!L$2,'Master List'!$A$2:$AW$2,0))</f>
        <v>N/A</v>
      </c>
      <c r="M636" s="135" t="str">
        <f>INDEX('Master List'!$A$3:$AW$1063,MATCH('Print List'!$A636,Statement_No,0),MATCH('Print List'!M$2,'Master List'!$A$2:$AW$2,0))</f>
        <v>P1</v>
      </c>
      <c r="N636" s="135" t="str">
        <f>INDEX('Master List'!$A$3:$AW$1063,MATCH('Print List'!$A636,Statement_No,0),MATCH('Print List'!N$2,'Master List'!$A$2:$AW$2,0))</f>
        <v>No supporting document for Pre-1914 right was submitted. Need more info.</v>
      </c>
      <c r="O636" s="135">
        <f>INDEX('Master List'!$A$3:$AW$1063,MATCH('Print List'!$A636,Statement_No,0),MATCH('Print List'!O$2,'Master List'!$A$2:$AW$2,0))</f>
        <v>0</v>
      </c>
      <c r="P636" s="135">
        <f>INDEX('Master List'!$A$3:$AW$1063,MATCH('Print List'!$A636,Statement_No,0),MATCH('Print List'!P$2,'Master List'!$A$2:$AW$2,0))</f>
        <v>0</v>
      </c>
      <c r="Q636" s="135">
        <f>INDEX('Master List'!$A$3:$AW$1063,MATCH('Print List'!$A636,Statement_No,0),MATCH('Print List'!Q$2,'Master List'!$A$2:$AW$2,0))</f>
        <v>0</v>
      </c>
      <c r="R636" s="135">
        <f>INDEX('Master List'!$A$3:$AW$1063,MATCH('Print List'!$A636,Statement_No,0),MATCH('Print List'!R$2,'Master List'!$A$2:$AW$2,0))</f>
        <v>0</v>
      </c>
      <c r="S636" s="135">
        <f>INDEX('Master List'!$A$3:$AW$1063,MATCH('Print List'!$A636,Statement_No,0),MATCH('Print List'!S$2,'Master List'!$A$2:$AW$2,0))</f>
        <v>0</v>
      </c>
      <c r="T636" s="135" t="str">
        <f>INDEX('Master List'!$A$3:$AW$1063,MATCH('Print List'!$A636,Statement_No,0),MATCH('Print List'!T$2,'Master List'!$A$2:$AW$2,0))</f>
        <v>R2</v>
      </c>
      <c r="U636" s="135" t="str">
        <f>INDEX('Master List'!$A$3:$AW$1063,MATCH('Print List'!$A636,Statement_No,0),MATCH('Print List'!U$2,'Master List'!$A$2:$AW$2,0))</f>
        <v>P1</v>
      </c>
    </row>
    <row r="637" spans="1:21" s="16" customFormat="1" ht="30" x14ac:dyDescent="0.25">
      <c r="A637" s="135" t="s">
        <v>2674</v>
      </c>
      <c r="B637" s="135" t="str">
        <f>INDEX('Master List'!$A$3:$AW$1063,MATCH('Print List'!$A637,Statement_No,0),MATCH('Print List'!B$2,'Master List'!$A$2:$AW$2,0))</f>
        <v>BROADWAY CANAL RANCH</v>
      </c>
      <c r="C637" s="135" t="str">
        <f>INDEX('Master List'!$A$3:$AW$1063,MATCH('Print List'!$A637,Statement_No,0),MATCH('Print List'!C$2,'Master List'!$A$2:$AW$2,0))</f>
        <v>Y</v>
      </c>
      <c r="D637" s="135">
        <f>INDEX('Master List'!$A$3:$AW$1063,MATCH('Print List'!$A637,Statement_No,0),MATCH('Print List'!D$2,'Master List'!$A$2:$AW$2,0))</f>
        <v>354.83333333333331</v>
      </c>
      <c r="E637" s="135">
        <f>INDEX('Master List'!$A$3:$AW$1063,MATCH('Print List'!$A637,Statement_No,0),MATCH('Print List'!E$2,'Master List'!$A$2:$AW$2,0))</f>
        <v>588.4</v>
      </c>
      <c r="F637" s="135" t="str">
        <f>INDEX('Master List'!$A$3:$AW$1063,MATCH('Print List'!$A637,Statement_No,0),MATCH('Print List'!F$2,'Master List'!$A$2:$AW$2,0))</f>
        <v>Yes</v>
      </c>
      <c r="G637" s="135" t="str">
        <f>INDEX('Master List'!$A$3:$AW$1063,MATCH('Print List'!$A637,Statement_No,0),MATCH('Print List'!G$2,'Master List'!$A$2:$AW$2,0))</f>
        <v>Middle River</v>
      </c>
      <c r="H637" s="135" t="str">
        <f>INDEX('Master List'!$A$3:$AW$1063,MATCH('Print List'!$A637,Statement_No,0),MATCH('Print List'!H$2,'Master List'!$A$2:$AW$2,0))</f>
        <v>San Joaquin</v>
      </c>
      <c r="I637" s="135" t="str">
        <f>INDEX('Master List'!$A$3:$AW$1063,MATCH('Print List'!$A637,Statement_No,0),MATCH('Print List'!I$2,'Master List'!$A$2:$AW$2,0))</f>
        <v>R3</v>
      </c>
      <c r="J637" s="135" t="str">
        <f>INDEX('Master List'!$A$3:$AW$1063,MATCH('Print List'!$A637,Statement_No,0),MATCH('Print List'!J$2,'Master List'!$A$2:$AW$2,0))</f>
        <v>POUs/Patents lie on Riparian lands adjacent to watercourse.</v>
      </c>
      <c r="K637" s="135" t="str">
        <f>INDEX('Master List'!$A$3:$AW$1063,MATCH('Print List'!$A637,Statement_No,0),MATCH('Print List'!K$2,'Master List'!$A$2:$AW$2,0))</f>
        <v>Yes</v>
      </c>
      <c r="L637" s="135" t="str">
        <f>INDEX('Master List'!$A$3:$AW$1063,MATCH('Print List'!$A637,Statement_No,0),MATCH('Print List'!L$2,'Master List'!$A$2:$AW$2,0))</f>
        <v>N/A</v>
      </c>
      <c r="M637" s="135" t="str">
        <f>INDEX('Master List'!$A$3:$AW$1063,MATCH('Print List'!$A637,Statement_No,0),MATCH('Print List'!M$2,'Master List'!$A$2:$AW$2,0))</f>
        <v>P1</v>
      </c>
      <c r="N637" s="135" t="str">
        <f>INDEX('Master List'!$A$3:$AW$1063,MATCH('Print List'!$A637,Statement_No,0),MATCH('Print List'!N$2,'Master List'!$A$2:$AW$2,0))</f>
        <v>More information is needed.</v>
      </c>
      <c r="O637" s="135">
        <f>INDEX('Master List'!$A$3:$AW$1063,MATCH('Print List'!$A637,Statement_No,0),MATCH('Print List'!O$2,'Master List'!$A$2:$AW$2,0))</f>
        <v>0</v>
      </c>
      <c r="P637" s="135">
        <f>INDEX('Master List'!$A$3:$AW$1063,MATCH('Print List'!$A637,Statement_No,0),MATCH('Print List'!P$2,'Master List'!$A$2:$AW$2,0))</f>
        <v>0</v>
      </c>
      <c r="Q637" s="135">
        <f>INDEX('Master List'!$A$3:$AW$1063,MATCH('Print List'!$A637,Statement_No,0),MATCH('Print List'!Q$2,'Master List'!$A$2:$AW$2,0))</f>
        <v>0</v>
      </c>
      <c r="R637" s="135">
        <f>INDEX('Master List'!$A$3:$AW$1063,MATCH('Print List'!$A637,Statement_No,0),MATCH('Print List'!R$2,'Master List'!$A$2:$AW$2,0))</f>
        <v>0</v>
      </c>
      <c r="S637" s="135">
        <f>INDEX('Master List'!$A$3:$AW$1063,MATCH('Print List'!$A637,Statement_No,0),MATCH('Print List'!S$2,'Master List'!$A$2:$AW$2,0))</f>
        <v>0</v>
      </c>
      <c r="T637" s="135" t="str">
        <f>INDEX('Master List'!$A$3:$AW$1063,MATCH('Print List'!$A637,Statement_No,0),MATCH('Print List'!T$2,'Master List'!$A$2:$AW$2,0))</f>
        <v>R3</v>
      </c>
      <c r="U637" s="135" t="str">
        <f>INDEX('Master List'!$A$3:$AW$1063,MATCH('Print List'!$A637,Statement_No,0),MATCH('Print List'!U$2,'Master List'!$A$2:$AW$2,0))</f>
        <v>P1</v>
      </c>
    </row>
    <row r="638" spans="1:21" s="16" customFormat="1" ht="45" x14ac:dyDescent="0.25">
      <c r="A638" s="136" t="s">
        <v>2675</v>
      </c>
      <c r="B638" s="135" t="str">
        <f>INDEX('Master List'!$A$3:$AW$1063,MATCH('Print List'!$A638,Statement_No,0),MATCH('Print List'!B$2,'Master List'!$A$2:$AW$2,0))</f>
        <v>ANDREW P. SOLARI</v>
      </c>
      <c r="C638" s="135" t="str">
        <f>INDEX('Master List'!$A$3:$AW$1063,MATCH('Print List'!$A638,Statement_No,0),MATCH('Print List'!C$2,'Master List'!$A$2:$AW$2,0))</f>
        <v>Y</v>
      </c>
      <c r="D638" s="135">
        <f>INDEX('Master List'!$A$3:$AW$1063,MATCH('Print List'!$A638,Statement_No,0),MATCH('Print List'!D$2,'Master List'!$A$2:$AW$2,0))</f>
        <v>405.79000000000008</v>
      </c>
      <c r="E638" s="135">
        <f>INDEX('Master List'!$A$3:$AW$1063,MATCH('Print List'!$A638,Statement_No,0),MATCH('Print List'!E$2,'Master List'!$A$2:$AW$2,0))</f>
        <v>383.65</v>
      </c>
      <c r="F638" s="135" t="str">
        <f>INDEX('Master List'!$A$3:$AW$1063,MATCH('Print List'!$A638,Statement_No,0),MATCH('Print List'!F$2,'Master List'!$A$2:$AW$2,0))</f>
        <v>Yes</v>
      </c>
      <c r="G638" s="135" t="str">
        <f>INDEX('Master List'!$A$3:$AW$1063,MATCH('Print List'!$A638,Statement_No,0),MATCH('Print List'!G$2,'Master List'!$A$2:$AW$2,0))</f>
        <v>Bishop Cut</v>
      </c>
      <c r="H638" s="135" t="str">
        <f>INDEX('Master List'!$A$3:$AW$1063,MATCH('Print List'!$A638,Statement_No,0),MATCH('Print List'!H$2,'Master List'!$A$2:$AW$2,0))</f>
        <v>San Joaquin</v>
      </c>
      <c r="I638" s="135" t="str">
        <f>INDEX('Master List'!$A$3:$AW$1063,MATCH('Print List'!$A638,Statement_No,0),MATCH('Print List'!I$2,'Master List'!$A$2:$AW$2,0))</f>
        <v>R2</v>
      </c>
      <c r="J638" s="135" t="str">
        <f>INDEX('Master List'!$A$3:$AW$1063,MATCH('Print List'!$A638,Statement_No,0),MATCH('Print List'!J$2,'Master List'!$A$2:$AW$2,0))</f>
        <v>POU on large patent 4368 (Survey SJ 1265). The water source is Bishop Cut. More information needed to determine if water can be considered natural.</v>
      </c>
      <c r="K638" s="135" t="str">
        <f>INDEX('Master List'!$A$3:$AW$1063,MATCH('Print List'!$A638,Statement_No,0),MATCH('Print List'!K$2,'Master List'!$A$2:$AW$2,0))</f>
        <v>Yes</v>
      </c>
      <c r="L638" s="135" t="str">
        <f>INDEX('Master List'!$A$3:$AW$1063,MATCH('Print List'!$A638,Statement_No,0),MATCH('Print List'!L$2,'Master List'!$A$2:$AW$2,0))</f>
        <v>N/A</v>
      </c>
      <c r="M638" s="135" t="str">
        <f>INDEX('Master List'!$A$3:$AW$1063,MATCH('Print List'!$A638,Statement_No,0),MATCH('Print List'!M$2,'Master List'!$A$2:$AW$2,0))</f>
        <v>P1</v>
      </c>
      <c r="N638" s="135" t="str">
        <f>INDEX('Master List'!$A$3:$AW$1063,MATCH('Print List'!$A638,Statement_No,0),MATCH('Print List'!N$2,'Master List'!$A$2:$AW$2,0))</f>
        <v>More information needed</v>
      </c>
      <c r="O638" s="135">
        <f>INDEX('Master List'!$A$3:$AW$1063,MATCH('Print List'!$A638,Statement_No,0),MATCH('Print List'!O$2,'Master List'!$A$2:$AW$2,0))</f>
        <v>0</v>
      </c>
      <c r="P638" s="135">
        <f>INDEX('Master List'!$A$3:$AW$1063,MATCH('Print List'!$A638,Statement_No,0),MATCH('Print List'!P$2,'Master List'!$A$2:$AW$2,0))</f>
        <v>0</v>
      </c>
      <c r="Q638" s="135">
        <f>INDEX('Master List'!$A$3:$AW$1063,MATCH('Print List'!$A638,Statement_No,0),MATCH('Print List'!Q$2,'Master List'!$A$2:$AW$2,0))</f>
        <v>0</v>
      </c>
      <c r="R638" s="135">
        <f>INDEX('Master List'!$A$3:$AW$1063,MATCH('Print List'!$A638,Statement_No,0),MATCH('Print List'!R$2,'Master List'!$A$2:$AW$2,0))</f>
        <v>0</v>
      </c>
      <c r="S638" s="135">
        <f>INDEX('Master List'!$A$3:$AW$1063,MATCH('Print List'!$A638,Statement_No,0),MATCH('Print List'!S$2,'Master List'!$A$2:$AW$2,0))</f>
        <v>0</v>
      </c>
      <c r="T638" s="135" t="str">
        <f>INDEX('Master List'!$A$3:$AW$1063,MATCH('Print List'!$A638,Statement_No,0),MATCH('Print List'!T$2,'Master List'!$A$2:$AW$2,0))</f>
        <v>R2</v>
      </c>
      <c r="U638" s="135" t="str">
        <f>INDEX('Master List'!$A$3:$AW$1063,MATCH('Print List'!$A638,Statement_No,0),MATCH('Print List'!U$2,'Master List'!$A$2:$AW$2,0))</f>
        <v>P1</v>
      </c>
    </row>
    <row r="639" spans="1:21" s="16" customFormat="1" ht="45" x14ac:dyDescent="0.25">
      <c r="A639" s="135" t="s">
        <v>2679</v>
      </c>
      <c r="B639" s="135" t="str">
        <f>INDEX('Master List'!$A$3:$AW$1063,MATCH('Print List'!$A639,Statement_No,0),MATCH('Print List'!B$2,'Master List'!$A$2:$AW$2,0))</f>
        <v>ROBINSON DIVERSIFIED FARMS #1</v>
      </c>
      <c r="C639" s="135" t="str">
        <f>INDEX('Master List'!$A$3:$AW$1063,MATCH('Print List'!$A639,Statement_No,0),MATCH('Print List'!C$2,'Master List'!$A$2:$AW$2,0))</f>
        <v>Y</v>
      </c>
      <c r="D639" s="135">
        <f>INDEX('Master List'!$A$3:$AW$1063,MATCH('Print List'!$A639,Statement_No,0),MATCH('Print List'!D$2,'Master List'!$A$2:$AW$2,0))</f>
        <v>849</v>
      </c>
      <c r="E639" s="135" t="str">
        <f>INDEX('Master List'!$A$3:$AW$1063,MATCH('Print List'!$A639,Statement_No,0),MATCH('Print List'!E$2,'Master List'!$A$2:$AW$2,0))</f>
        <v>-</v>
      </c>
      <c r="F639" s="135" t="str">
        <f>INDEX('Master List'!$A$3:$AW$1063,MATCH('Print List'!$A639,Statement_No,0),MATCH('Print List'!F$2,'Master List'!$A$2:$AW$2,0))</f>
        <v>Yes</v>
      </c>
      <c r="G639" s="135" t="str">
        <f>INDEX('Master List'!$A$3:$AW$1063,MATCH('Print List'!$A639,Statement_No,0),MATCH('Print List'!G$2,'Master List'!$A$2:$AW$2,0))</f>
        <v>SAN JOAQUIN RIVER</v>
      </c>
      <c r="H639" s="135" t="str">
        <f>INDEX('Master List'!$A$3:$AW$1063,MATCH('Print List'!$A639,Statement_No,0),MATCH('Print List'!H$2,'Master List'!$A$2:$AW$2,0))</f>
        <v>San Joaquin</v>
      </c>
      <c r="I639" s="135" t="str">
        <f>INDEX('Master List'!$A$3:$AW$1063,MATCH('Print List'!$A639,Statement_No,0),MATCH('Print List'!I$2,'Master List'!$A$2:$AW$2,0))</f>
        <v>R3</v>
      </c>
      <c r="J639" s="135">
        <f>INDEX('Master List'!$A$3:$AW$1063,MATCH('Print List'!$A639,Statement_No,0),MATCH('Print List'!J$2,'Master List'!$A$2:$AW$2,0))</f>
        <v>0</v>
      </c>
      <c r="K639" s="135" t="str">
        <f>INDEX('Master List'!$A$3:$AW$1063,MATCH('Print List'!$A639,Statement_No,0),MATCH('Print List'!K$2,'Master List'!$A$2:$AW$2,0))</f>
        <v>Yes</v>
      </c>
      <c r="L639" s="135" t="str">
        <f>INDEX('Master List'!$A$3:$AW$1063,MATCH('Print List'!$A639,Statement_No,0),MATCH('Print List'!L$2,'Master List'!$A$2:$AW$2,0))</f>
        <v>N/A</v>
      </c>
      <c r="M639" s="135" t="str">
        <f>INDEX('Master List'!$A$3:$AW$1063,MATCH('Print List'!$A639,Statement_No,0),MATCH('Print List'!M$2,'Master List'!$A$2:$AW$2,0))</f>
        <v>P1</v>
      </c>
      <c r="N639" s="135" t="str">
        <f>INDEX('Master List'!$A$3:$AW$1063,MATCH('Print List'!$A639,Statement_No,0),MATCH('Print List'!N$2,'Master List'!$A$2:$AW$2,0))</f>
        <v>No supporting document for Pre-1914 right was submitted. Need more info.</v>
      </c>
      <c r="O639" s="135">
        <f>INDEX('Master List'!$A$3:$AW$1063,MATCH('Print List'!$A639,Statement_No,0),MATCH('Print List'!O$2,'Master List'!$A$2:$AW$2,0))</f>
        <v>0</v>
      </c>
      <c r="P639" s="135">
        <f>INDEX('Master List'!$A$3:$AW$1063,MATCH('Print List'!$A639,Statement_No,0),MATCH('Print List'!P$2,'Master List'!$A$2:$AW$2,0))</f>
        <v>0</v>
      </c>
      <c r="Q639" s="135">
        <f>INDEX('Master List'!$A$3:$AW$1063,MATCH('Print List'!$A639,Statement_No,0),MATCH('Print List'!Q$2,'Master List'!$A$2:$AW$2,0))</f>
        <v>0</v>
      </c>
      <c r="R639" s="135">
        <f>INDEX('Master List'!$A$3:$AW$1063,MATCH('Print List'!$A639,Statement_No,0),MATCH('Print List'!R$2,'Master List'!$A$2:$AW$2,0))</f>
        <v>0</v>
      </c>
      <c r="S639" s="135">
        <f>INDEX('Master List'!$A$3:$AW$1063,MATCH('Print List'!$A639,Statement_No,0),MATCH('Print List'!S$2,'Master List'!$A$2:$AW$2,0))</f>
        <v>0</v>
      </c>
      <c r="T639" s="135" t="str">
        <f>INDEX('Master List'!$A$3:$AW$1063,MATCH('Print List'!$A639,Statement_No,0),MATCH('Print List'!T$2,'Master List'!$A$2:$AW$2,0))</f>
        <v>R3</v>
      </c>
      <c r="U639" s="135" t="str">
        <f>INDEX('Master List'!$A$3:$AW$1063,MATCH('Print List'!$A639,Statement_No,0),MATCH('Print List'!U$2,'Master List'!$A$2:$AW$2,0))</f>
        <v>P1</v>
      </c>
    </row>
    <row r="640" spans="1:21" s="16" customFormat="1" ht="30" x14ac:dyDescent="0.25">
      <c r="A640" s="136" t="s">
        <v>2681</v>
      </c>
      <c r="B640" s="135" t="str">
        <f>INDEX('Master List'!$A$3:$AW$1063,MATCH('Print List'!$A640,Statement_No,0),MATCH('Print List'!B$2,'Master List'!$A$2:$AW$2,0))</f>
        <v>LAFAYETTE RANCH</v>
      </c>
      <c r="C640" s="135" t="str">
        <f>INDEX('Master List'!$A$3:$AW$1063,MATCH('Print List'!$A640,Statement_No,0),MATCH('Print List'!C$2,'Master List'!$A$2:$AW$2,0))</f>
        <v>Y</v>
      </c>
      <c r="D640" s="135">
        <f>INDEX('Master List'!$A$3:$AW$1063,MATCH('Print List'!$A640,Statement_No,0),MATCH('Print List'!D$2,'Master List'!$A$2:$AW$2,0))</f>
        <v>569.02666666666653</v>
      </c>
      <c r="E640" s="135">
        <f>INDEX('Master List'!$A$3:$AW$1063,MATCH('Print List'!$A640,Statement_No,0),MATCH('Print List'!E$2,'Master List'!$A$2:$AW$2,0))</f>
        <v>931.77</v>
      </c>
      <c r="F640" s="135" t="str">
        <f>INDEX('Master List'!$A$3:$AW$1063,MATCH('Print List'!$A640,Statement_No,0),MATCH('Print List'!F$2,'Master List'!$A$2:$AW$2,0))</f>
        <v>Yes</v>
      </c>
      <c r="G640" s="135" t="str">
        <f>INDEX('Master List'!$A$3:$AW$1063,MATCH('Print List'!$A640,Statement_No,0),MATCH('Print List'!G$2,'Master List'!$A$2:$AW$2,0))</f>
        <v>MIDDLE RIVER</v>
      </c>
      <c r="H640" s="135" t="str">
        <f>INDEX('Master List'!$A$3:$AW$1063,MATCH('Print List'!$A640,Statement_No,0),MATCH('Print List'!H$2,'Master List'!$A$2:$AW$2,0))</f>
        <v>San Joaquin</v>
      </c>
      <c r="I640" s="135" t="str">
        <f>INDEX('Master List'!$A$3:$AW$1063,MATCH('Print List'!$A640,Statement_No,0),MATCH('Print List'!I$2,'Master List'!$A$2:$AW$2,0))</f>
        <v>R2</v>
      </c>
      <c r="J640" s="135" t="str">
        <f>INDEX('Master List'!$A$3:$AW$1063,MATCH('Print List'!$A640,Statement_No,0),MATCH('Print List'!J$2,'Master List'!$A$2:$AW$2,0))</f>
        <v>2 of the 3 Patents are Riparian. The last one is not Riparian.</v>
      </c>
      <c r="K640" s="135" t="str">
        <f>INDEX('Master List'!$A$3:$AW$1063,MATCH('Print List'!$A640,Statement_No,0),MATCH('Print List'!K$2,'Master List'!$A$2:$AW$2,0))</f>
        <v>Yes</v>
      </c>
      <c r="L640" s="135" t="str">
        <f>INDEX('Master List'!$A$3:$AW$1063,MATCH('Print List'!$A640,Statement_No,0),MATCH('Print List'!L$2,'Master List'!$A$2:$AW$2,0))</f>
        <v>N/A</v>
      </c>
      <c r="M640" s="135" t="str">
        <f>INDEX('Master List'!$A$3:$AW$1063,MATCH('Print List'!$A640,Statement_No,0),MATCH('Print List'!M$2,'Master List'!$A$2:$AW$2,0))</f>
        <v>P1</v>
      </c>
      <c r="N640" s="135" t="str">
        <f>INDEX('Master List'!$A$3:$AW$1063,MATCH('Print List'!$A640,Statement_No,0),MATCH('Print List'!N$2,'Master List'!$A$2:$AW$2,0))</f>
        <v>No documentation given</v>
      </c>
      <c r="O640" s="135">
        <f>INDEX('Master List'!$A$3:$AW$1063,MATCH('Print List'!$A640,Statement_No,0),MATCH('Print List'!O$2,'Master List'!$A$2:$AW$2,0))</f>
        <v>0</v>
      </c>
      <c r="P640" s="135">
        <f>INDEX('Master List'!$A$3:$AW$1063,MATCH('Print List'!$A640,Statement_No,0),MATCH('Print List'!P$2,'Master List'!$A$2:$AW$2,0))</f>
        <v>0</v>
      </c>
      <c r="Q640" s="135">
        <f>INDEX('Master List'!$A$3:$AW$1063,MATCH('Print List'!$A640,Statement_No,0),MATCH('Print List'!Q$2,'Master List'!$A$2:$AW$2,0))</f>
        <v>0</v>
      </c>
      <c r="R640" s="135">
        <f>INDEX('Master List'!$A$3:$AW$1063,MATCH('Print List'!$A640,Statement_No,0),MATCH('Print List'!R$2,'Master List'!$A$2:$AW$2,0))</f>
        <v>0</v>
      </c>
      <c r="S640" s="135">
        <f>INDEX('Master List'!$A$3:$AW$1063,MATCH('Print List'!$A640,Statement_No,0),MATCH('Print List'!S$2,'Master List'!$A$2:$AW$2,0))</f>
        <v>0</v>
      </c>
      <c r="T640" s="135" t="str">
        <f>INDEX('Master List'!$A$3:$AW$1063,MATCH('Print List'!$A640,Statement_No,0),MATCH('Print List'!T$2,'Master List'!$A$2:$AW$2,0))</f>
        <v>R2</v>
      </c>
      <c r="U640" s="135" t="str">
        <f>INDEX('Master List'!$A$3:$AW$1063,MATCH('Print List'!$A640,Statement_No,0),MATCH('Print List'!U$2,'Master List'!$A$2:$AW$2,0))</f>
        <v>P1</v>
      </c>
    </row>
    <row r="641" spans="1:21" s="16" customFormat="1" ht="45" x14ac:dyDescent="0.25">
      <c r="A641" s="135" t="s">
        <v>2686</v>
      </c>
      <c r="B641" s="135" t="str">
        <f>INDEX('Master List'!$A$3:$AW$1063,MATCH('Print List'!$A641,Statement_No,0),MATCH('Print List'!B$2,'Master List'!$A$2:$AW$2,0))</f>
        <v>RIO BLANCO RANCH</v>
      </c>
      <c r="C641" s="135" t="str">
        <f>INDEX('Master List'!$A$3:$AW$1063,MATCH('Print List'!$A641,Statement_No,0),MATCH('Print List'!C$2,'Master List'!$A$2:$AW$2,0))</f>
        <v>Y</v>
      </c>
      <c r="D641" s="135">
        <f>INDEX('Master List'!$A$3:$AW$1063,MATCH('Print List'!$A641,Statement_No,0),MATCH('Print List'!D$2,'Master List'!$A$2:$AW$2,0))</f>
        <v>322.89333333333337</v>
      </c>
      <c r="E641" s="135">
        <f>INDEX('Master List'!$A$3:$AW$1063,MATCH('Print List'!$A641,Statement_No,0),MATCH('Print List'!E$2,'Master List'!$A$2:$AW$2,0))</f>
        <v>88.93</v>
      </c>
      <c r="F641" s="135" t="str">
        <f>INDEX('Master List'!$A$3:$AW$1063,MATCH('Print List'!$A641,Statement_No,0),MATCH('Print List'!F$2,'Master List'!$A$2:$AW$2,0))</f>
        <v>Yes</v>
      </c>
      <c r="G641" s="135" t="str">
        <f>INDEX('Master List'!$A$3:$AW$1063,MATCH('Print List'!$A641,Statement_No,0),MATCH('Print List'!G$2,'Master List'!$A$2:$AW$2,0))</f>
        <v>SAN JOAQUIN RIVER</v>
      </c>
      <c r="H641" s="135" t="str">
        <f>INDEX('Master List'!$A$3:$AW$1063,MATCH('Print List'!$A641,Statement_No,0),MATCH('Print List'!H$2,'Master List'!$A$2:$AW$2,0))</f>
        <v>San Joaquin</v>
      </c>
      <c r="I641" s="135" t="str">
        <f>INDEX('Master List'!$A$3:$AW$1063,MATCH('Print List'!$A641,Statement_No,0),MATCH('Print List'!I$2,'Master List'!$A$2:$AW$2,0))</f>
        <v>R2</v>
      </c>
      <c r="J641" s="135" t="str">
        <f>INDEX('Master List'!$A$3:$AW$1063,MATCH('Print List'!$A641,Statement_No,0),MATCH('Print List'!J$2,'Master List'!$A$2:$AW$2,0))</f>
        <v>Chain of title needed for parcels in POU that no longer touch San Joaquin River, but are on patent 4179 (Survey SJ 1006).</v>
      </c>
      <c r="K641" s="135" t="str">
        <f>INDEX('Master List'!$A$3:$AW$1063,MATCH('Print List'!$A641,Statement_No,0),MATCH('Print List'!K$2,'Master List'!$A$2:$AW$2,0))</f>
        <v>Yes</v>
      </c>
      <c r="L641" s="135" t="str">
        <f>INDEX('Master List'!$A$3:$AW$1063,MATCH('Print List'!$A641,Statement_No,0),MATCH('Print List'!L$2,'Master List'!$A$2:$AW$2,0))</f>
        <v>N/A</v>
      </c>
      <c r="M641" s="135" t="str">
        <f>INDEX('Master List'!$A$3:$AW$1063,MATCH('Print List'!$A641,Statement_No,0),MATCH('Print List'!M$2,'Master List'!$A$2:$AW$2,0))</f>
        <v>P1</v>
      </c>
      <c r="N641" s="135" t="str">
        <f>INDEX('Master List'!$A$3:$AW$1063,MATCH('Print List'!$A641,Statement_No,0),MATCH('Print List'!N$2,'Master List'!$A$2:$AW$2,0))</f>
        <v>No documentation given</v>
      </c>
      <c r="O641" s="135">
        <f>INDEX('Master List'!$A$3:$AW$1063,MATCH('Print List'!$A641,Statement_No,0),MATCH('Print List'!O$2,'Master List'!$A$2:$AW$2,0))</f>
        <v>0</v>
      </c>
      <c r="P641" s="135">
        <f>INDEX('Master List'!$A$3:$AW$1063,MATCH('Print List'!$A641,Statement_No,0),MATCH('Print List'!P$2,'Master List'!$A$2:$AW$2,0))</f>
        <v>0</v>
      </c>
      <c r="Q641" s="135">
        <f>INDEX('Master List'!$A$3:$AW$1063,MATCH('Print List'!$A641,Statement_No,0),MATCH('Print List'!Q$2,'Master List'!$A$2:$AW$2,0))</f>
        <v>0</v>
      </c>
      <c r="R641" s="135">
        <f>INDEX('Master List'!$A$3:$AW$1063,MATCH('Print List'!$A641,Statement_No,0),MATCH('Print List'!R$2,'Master List'!$A$2:$AW$2,0))</f>
        <v>0</v>
      </c>
      <c r="S641" s="135">
        <f>INDEX('Master List'!$A$3:$AW$1063,MATCH('Print List'!$A641,Statement_No,0),MATCH('Print List'!S$2,'Master List'!$A$2:$AW$2,0))</f>
        <v>0</v>
      </c>
      <c r="T641" s="135" t="str">
        <f>INDEX('Master List'!$A$3:$AW$1063,MATCH('Print List'!$A641,Statement_No,0),MATCH('Print List'!T$2,'Master List'!$A$2:$AW$2,0))</f>
        <v>R2</v>
      </c>
      <c r="U641" s="135" t="str">
        <f>INDEX('Master List'!$A$3:$AW$1063,MATCH('Print List'!$A641,Statement_No,0),MATCH('Print List'!U$2,'Master List'!$A$2:$AW$2,0))</f>
        <v>P1</v>
      </c>
    </row>
    <row r="642" spans="1:21" s="16" customFormat="1" ht="45" x14ac:dyDescent="0.25">
      <c r="A642" s="136" t="s">
        <v>2691</v>
      </c>
      <c r="B642" s="135" t="str">
        <f>INDEX('Master List'!$A$3:$AW$1063,MATCH('Print List'!$A642,Statement_No,0),MATCH('Print List'!B$2,'Master List'!$A$2:$AW$2,0))</f>
        <v>HEATHER ROBINSON TANAKA</v>
      </c>
      <c r="C642" s="135" t="str">
        <f>INDEX('Master List'!$A$3:$AW$1063,MATCH('Print List'!$A642,Statement_No,0),MATCH('Print List'!C$2,'Master List'!$A$2:$AW$2,0))</f>
        <v>Y</v>
      </c>
      <c r="D642" s="135">
        <f>INDEX('Master List'!$A$3:$AW$1063,MATCH('Print List'!$A642,Statement_No,0),MATCH('Print List'!D$2,'Master List'!$A$2:$AW$2,0))</f>
        <v>273</v>
      </c>
      <c r="E642" s="135">
        <f>INDEX('Master List'!$A$3:$AW$1063,MATCH('Print List'!$A642,Statement_No,0),MATCH('Print List'!E$2,'Master List'!$A$2:$AW$2,0))</f>
        <v>0</v>
      </c>
      <c r="F642" s="135" t="str">
        <f>INDEX('Master List'!$A$3:$AW$1063,MATCH('Print List'!$A642,Statement_No,0),MATCH('Print List'!F$2,'Master List'!$A$2:$AW$2,0))</f>
        <v>Yes</v>
      </c>
      <c r="G642" s="135" t="str">
        <f>INDEX('Master List'!$A$3:$AW$1063,MATCH('Print List'!$A642,Statement_No,0),MATCH('Print List'!G$2,'Master List'!$A$2:$AW$2,0))</f>
        <v>MIDDLE RIVER</v>
      </c>
      <c r="H642" s="135" t="str">
        <f>INDEX('Master List'!$A$3:$AW$1063,MATCH('Print List'!$A642,Statement_No,0),MATCH('Print List'!H$2,'Master List'!$A$2:$AW$2,0))</f>
        <v>San Joaquin</v>
      </c>
      <c r="I642" s="135" t="str">
        <f>INDEX('Master List'!$A$3:$AW$1063,MATCH('Print List'!$A642,Statement_No,0),MATCH('Print List'!I$2,'Master List'!$A$2:$AW$2,0))</f>
        <v>R1</v>
      </c>
      <c r="J642" s="135" t="str">
        <f>INDEX('Master List'!$A$3:$AW$1063,MATCH('Print List'!$A642,Statement_No,0),MATCH('Print List'!J$2,'Master List'!$A$2:$AW$2,0))</f>
        <v>APN/POU is on a different Riparian Patent than the POD.</v>
      </c>
      <c r="K642" s="135" t="str">
        <f>INDEX('Master List'!$A$3:$AW$1063,MATCH('Print List'!$A642,Statement_No,0),MATCH('Print List'!K$2,'Master List'!$A$2:$AW$2,0))</f>
        <v>Yes</v>
      </c>
      <c r="L642" s="135" t="str">
        <f>INDEX('Master List'!$A$3:$AW$1063,MATCH('Print List'!$A642,Statement_No,0),MATCH('Print List'!L$2,'Master List'!$A$2:$AW$2,0))</f>
        <v>N/A</v>
      </c>
      <c r="M642" s="135" t="str">
        <f>INDEX('Master List'!$A$3:$AW$1063,MATCH('Print List'!$A642,Statement_No,0),MATCH('Print List'!M$2,'Master List'!$A$2:$AW$2,0))</f>
        <v>P3</v>
      </c>
      <c r="N642" s="135" t="str">
        <f>INDEX('Master List'!$A$3:$AW$1063,MATCH('Print List'!$A642,Statement_No,0),MATCH('Print List'!N$2,'Master List'!$A$2:$AW$2,0))</f>
        <v>POD and POU are located within WIC boundary which is considered as *4 category</v>
      </c>
      <c r="O642" s="135">
        <f>INDEX('Master List'!$A$3:$AW$1063,MATCH('Print List'!$A642,Statement_No,0),MATCH('Print List'!O$2,'Master List'!$A$2:$AW$2,0))</f>
        <v>0</v>
      </c>
      <c r="P642" s="135">
        <f>INDEX('Master List'!$A$3:$AW$1063,MATCH('Print List'!$A642,Statement_No,0),MATCH('Print List'!P$2,'Master List'!$A$2:$AW$2,0))</f>
        <v>0</v>
      </c>
      <c r="Q642" s="135">
        <f>INDEX('Master List'!$A$3:$AW$1063,MATCH('Print List'!$A642,Statement_No,0),MATCH('Print List'!Q$2,'Master List'!$A$2:$AW$2,0))</f>
        <v>0</v>
      </c>
      <c r="R642" s="135">
        <f>INDEX('Master List'!$A$3:$AW$1063,MATCH('Print List'!$A642,Statement_No,0),MATCH('Print List'!R$2,'Master List'!$A$2:$AW$2,0))</f>
        <v>0</v>
      </c>
      <c r="S642" s="135">
        <f>INDEX('Master List'!$A$3:$AW$1063,MATCH('Print List'!$A642,Statement_No,0),MATCH('Print List'!S$2,'Master List'!$A$2:$AW$2,0))</f>
        <v>0</v>
      </c>
      <c r="T642" s="135" t="str">
        <f>INDEX('Master List'!$A$3:$AW$1063,MATCH('Print List'!$A642,Statement_No,0),MATCH('Print List'!T$2,'Master List'!$A$2:$AW$2,0))</f>
        <v>R1</v>
      </c>
      <c r="U642" s="135" t="str">
        <f>INDEX('Master List'!$A$3:$AW$1063,MATCH('Print List'!$A642,Statement_No,0),MATCH('Print List'!U$2,'Master List'!$A$2:$AW$2,0))</f>
        <v>P3</v>
      </c>
    </row>
    <row r="643" spans="1:21" s="16" customFormat="1" ht="240" x14ac:dyDescent="0.25">
      <c r="A643" s="135" t="s">
        <v>2696</v>
      </c>
      <c r="B643" s="135" t="str">
        <f>INDEX('Master List'!$A$3:$AW$1063,MATCH('Print List'!$A643,Statement_No,0),MATCH('Print List'!B$2,'Master List'!$A$2:$AW$2,0))</f>
        <v>WILSON LAND LTD</v>
      </c>
      <c r="C643" s="135" t="str">
        <f>INDEX('Master List'!$A$3:$AW$1063,MATCH('Print List'!$A643,Statement_No,0),MATCH('Print List'!C$2,'Master List'!$A$2:$AW$2,0))</f>
        <v>Y</v>
      </c>
      <c r="D643" s="135">
        <f>INDEX('Master List'!$A$3:$AW$1063,MATCH('Print List'!$A643,Statement_No,0),MATCH('Print List'!D$2,'Master List'!$A$2:$AW$2,0))</f>
        <v>1276.0533333333333</v>
      </c>
      <c r="E643" s="135">
        <f>INDEX('Master List'!$A$3:$AW$1063,MATCH('Print List'!$A643,Statement_No,0),MATCH('Print List'!E$2,'Master List'!$A$2:$AW$2,0))</f>
        <v>1548.56</v>
      </c>
      <c r="F643" s="135" t="str">
        <f>INDEX('Master List'!$A$3:$AW$1063,MATCH('Print List'!$A643,Statement_No,0),MATCH('Print List'!F$2,'Master List'!$A$2:$AW$2,0))</f>
        <v>Yes</v>
      </c>
      <c r="G643" s="135" t="str">
        <f>INDEX('Master List'!$A$3:$AW$1063,MATCH('Print List'!$A643,Statement_No,0),MATCH('Print List'!G$2,'Master List'!$A$2:$AW$2,0))</f>
        <v>MOKELUMNE RIVER</v>
      </c>
      <c r="H643" s="135" t="str">
        <f>INDEX('Master List'!$A$3:$AW$1063,MATCH('Print List'!$A643,Statement_No,0),MATCH('Print List'!H$2,'Master List'!$A$2:$AW$2,0))</f>
        <v>Sacramento</v>
      </c>
      <c r="I643" s="135" t="str">
        <f>INDEX('Master List'!$A$3:$AW$1063,MATCH('Print List'!$A643,Statement_No,0),MATCH('Print List'!I$2,'Master List'!$A$2:$AW$2,0))</f>
        <v>R3</v>
      </c>
      <c r="J643" s="135">
        <f>INDEX('Master List'!$A$3:$AW$1063,MATCH('Print List'!$A643,Statement_No,0),MATCH('Print List'!J$2,'Master List'!$A$2:$AW$2,0))</f>
        <v>0</v>
      </c>
      <c r="K643" s="135" t="str">
        <f>INDEX('Master List'!$A$3:$AW$1063,MATCH('Print List'!$A643,Statement_No,0),MATCH('Print List'!K$2,'Master List'!$A$2:$AW$2,0))</f>
        <v>Yes</v>
      </c>
      <c r="L643" s="135" t="str">
        <f>INDEX('Master List'!$A$3:$AW$1063,MATCH('Print List'!$A643,Statement_No,0),MATCH('Print List'!L$2,'Master List'!$A$2:$AW$2,0))</f>
        <v>N/A</v>
      </c>
      <c r="M643" s="135" t="str">
        <f>INDEX('Master List'!$A$3:$AW$1063,MATCH('Print List'!$A643,Statement_No,0),MATCH('Print List'!M$2,'Master List'!$A$2:$AW$2,0))</f>
        <v>P1</v>
      </c>
      <c r="N643" s="135" t="str">
        <f>INDEX('Master List'!$A$3:$AW$1063,MATCH('Print List'!$A643,Statement_No,0),MATCH('Print List'!N$2,'Master List'!$A$2:$AW$2,0))</f>
        <v>No documentation given</v>
      </c>
      <c r="O643" s="135" t="str">
        <f>INDEX('Master List'!$A$3:$AW$1063,MATCH('Print List'!$A643,Statement_No,0),MATCH('Print List'!O$2,'Master List'!$A$2:$AW$2,0))</f>
        <v>North Delta Water Agency</v>
      </c>
      <c r="P643" s="135" t="str">
        <f>INDEX('Master List'!$A$3:$AW$1063,MATCH('Print List'!$A643,Statement_No,0),MATCH('Print List'!P$2,'Master List'!$A$2:$AW$2,0))</f>
        <v>R4</v>
      </c>
      <c r="Q643" s="135" t="str">
        <f>INDEX('Master List'!$A$3:$AW$1063,MATCH('Print List'!$A643,Statement_No,0),MATCH('Print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43" s="135" t="str">
        <f>INDEX('Master List'!$A$3:$AW$1063,MATCH('Print List'!$A643,Statement_No,0),MATCH('Print List'!R$2,'Master List'!$A$2:$AW$2,0))</f>
        <v>P4</v>
      </c>
      <c r="S643" s="135" t="str">
        <f>INDEX('Master List'!$A$3:$AW$1063,MATCH('Print List'!$A643,Statement_No,0),MATCH('Print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43" s="135" t="str">
        <f>INDEX('Master List'!$A$3:$AW$1063,MATCH('Print List'!$A643,Statement_No,0),MATCH('Print List'!T$2,'Master List'!$A$2:$AW$2,0))</f>
        <v>R4</v>
      </c>
      <c r="U643" s="135" t="str">
        <f>INDEX('Master List'!$A$3:$AW$1063,MATCH('Print List'!$A643,Statement_No,0),MATCH('Print List'!U$2,'Master List'!$A$2:$AW$2,0))</f>
        <v>P4</v>
      </c>
    </row>
    <row r="644" spans="1:21" s="16" customFormat="1" ht="45" x14ac:dyDescent="0.25">
      <c r="A644" s="136" t="s">
        <v>2700</v>
      </c>
      <c r="B644" s="135" t="str">
        <f>INDEX('Master List'!$A$3:$AW$1063,MATCH('Print List'!$A644,Statement_No,0),MATCH('Print List'!B$2,'Master List'!$A$2:$AW$2,0))</f>
        <v>MICHAEL J. ROBINSON</v>
      </c>
      <c r="C644" s="135" t="str">
        <f>INDEX('Master List'!$A$3:$AW$1063,MATCH('Print List'!$A644,Statement_No,0),MATCH('Print List'!C$2,'Master List'!$A$2:$AW$2,0))</f>
        <v>Y</v>
      </c>
      <c r="D644" s="135">
        <f>INDEX('Master List'!$A$3:$AW$1063,MATCH('Print List'!$A644,Statement_No,0),MATCH('Print List'!D$2,'Master List'!$A$2:$AW$2,0))</f>
        <v>1177</v>
      </c>
      <c r="E644" s="135">
        <f>INDEX('Master List'!$A$3:$AW$1063,MATCH('Print List'!$A644,Statement_No,0),MATCH('Print List'!E$2,'Master List'!$A$2:$AW$2,0))</f>
        <v>638.89</v>
      </c>
      <c r="F644" s="135" t="str">
        <f>INDEX('Master List'!$A$3:$AW$1063,MATCH('Print List'!$A644,Statement_No,0),MATCH('Print List'!F$2,'Master List'!$A$2:$AW$2,0))</f>
        <v>Yes</v>
      </c>
      <c r="G644" s="135" t="str">
        <f>INDEX('Master List'!$A$3:$AW$1063,MATCH('Print List'!$A644,Statement_No,0),MATCH('Print List'!G$2,'Master List'!$A$2:$AW$2,0))</f>
        <v>MIDDLE RIVER</v>
      </c>
      <c r="H644" s="135" t="str">
        <f>INDEX('Master List'!$A$3:$AW$1063,MATCH('Print List'!$A644,Statement_No,0),MATCH('Print List'!H$2,'Master List'!$A$2:$AW$2,0))</f>
        <v>San Joaquin</v>
      </c>
      <c r="I644" s="135" t="str">
        <f>INDEX('Master List'!$A$3:$AW$1063,MATCH('Print List'!$A644,Statement_No,0),MATCH('Print List'!I$2,'Master List'!$A$2:$AW$2,0))</f>
        <v>R1</v>
      </c>
      <c r="J644" s="135" t="str">
        <f>INDEX('Master List'!$A$3:$AW$1063,MATCH('Print List'!$A644,Statement_No,0),MATCH('Print List'!J$2,'Master List'!$A$2:$AW$2,0))</f>
        <v>There are several POUs. Of which, 2 of them are completely separated from the POD through different Riparian patents.</v>
      </c>
      <c r="K644" s="135" t="str">
        <f>INDEX('Master List'!$A$3:$AW$1063,MATCH('Print List'!$A644,Statement_No,0),MATCH('Print List'!K$2,'Master List'!$A$2:$AW$2,0))</f>
        <v>Yes</v>
      </c>
      <c r="L644" s="135" t="str">
        <f>INDEX('Master List'!$A$3:$AW$1063,MATCH('Print List'!$A644,Statement_No,0),MATCH('Print List'!L$2,'Master List'!$A$2:$AW$2,0))</f>
        <v>N/A</v>
      </c>
      <c r="M644" s="135" t="str">
        <f>INDEX('Master List'!$A$3:$AW$1063,MATCH('Print List'!$A644,Statement_No,0),MATCH('Print List'!M$2,'Master List'!$A$2:$AW$2,0))</f>
        <v>P1</v>
      </c>
      <c r="N644" s="135" t="str">
        <f>INDEX('Master List'!$A$3:$AW$1063,MATCH('Print List'!$A644,Statement_No,0),MATCH('Print List'!N$2,'Master List'!$A$2:$AW$2,0))</f>
        <v>Documentation is needed.</v>
      </c>
      <c r="O644" s="135">
        <f>INDEX('Master List'!$A$3:$AW$1063,MATCH('Print List'!$A644,Statement_No,0),MATCH('Print List'!O$2,'Master List'!$A$2:$AW$2,0))</f>
        <v>0</v>
      </c>
      <c r="P644" s="135">
        <f>INDEX('Master List'!$A$3:$AW$1063,MATCH('Print List'!$A644,Statement_No,0),MATCH('Print List'!P$2,'Master List'!$A$2:$AW$2,0))</f>
        <v>0</v>
      </c>
      <c r="Q644" s="135">
        <f>INDEX('Master List'!$A$3:$AW$1063,MATCH('Print List'!$A644,Statement_No,0),MATCH('Print List'!Q$2,'Master List'!$A$2:$AW$2,0))</f>
        <v>0</v>
      </c>
      <c r="R644" s="135">
        <f>INDEX('Master List'!$A$3:$AW$1063,MATCH('Print List'!$A644,Statement_No,0),MATCH('Print List'!R$2,'Master List'!$A$2:$AW$2,0))</f>
        <v>0</v>
      </c>
      <c r="S644" s="135">
        <f>INDEX('Master List'!$A$3:$AW$1063,MATCH('Print List'!$A644,Statement_No,0),MATCH('Print List'!S$2,'Master List'!$A$2:$AW$2,0))</f>
        <v>0</v>
      </c>
      <c r="T644" s="135" t="str">
        <f>INDEX('Master List'!$A$3:$AW$1063,MATCH('Print List'!$A644,Statement_No,0),MATCH('Print List'!T$2,'Master List'!$A$2:$AW$2,0))</f>
        <v>R1</v>
      </c>
      <c r="U644" s="135" t="str">
        <f>INDEX('Master List'!$A$3:$AW$1063,MATCH('Print List'!$A644,Statement_No,0),MATCH('Print List'!U$2,'Master List'!$A$2:$AW$2,0))</f>
        <v>P1</v>
      </c>
    </row>
    <row r="645" spans="1:21" s="16" customFormat="1" ht="30" x14ac:dyDescent="0.25">
      <c r="A645" s="135" t="s">
        <v>2706</v>
      </c>
      <c r="B645" s="135" t="str">
        <f>INDEX('Master List'!$A$3:$AW$1063,MATCH('Print List'!$A645,Statement_No,0),MATCH('Print List'!B$2,'Master List'!$A$2:$AW$2,0))</f>
        <v>ROBINSON FAMILY RANCH #4</v>
      </c>
      <c r="C645" s="135" t="str">
        <f>INDEX('Master List'!$A$3:$AW$1063,MATCH('Print List'!$A645,Statement_No,0),MATCH('Print List'!C$2,'Master List'!$A$2:$AW$2,0))</f>
        <v>Y</v>
      </c>
      <c r="D645" s="135">
        <f>INDEX('Master List'!$A$3:$AW$1063,MATCH('Print List'!$A645,Statement_No,0),MATCH('Print List'!D$2,'Master List'!$A$2:$AW$2,0))</f>
        <v>893</v>
      </c>
      <c r="E645" s="135">
        <f>INDEX('Master List'!$A$3:$AW$1063,MATCH('Print List'!$A645,Statement_No,0),MATCH('Print List'!E$2,'Master List'!$A$2:$AW$2,0))</f>
        <v>1110.43</v>
      </c>
      <c r="F645" s="135" t="str">
        <f>INDEX('Master List'!$A$3:$AW$1063,MATCH('Print List'!$A645,Statement_No,0),MATCH('Print List'!F$2,'Master List'!$A$2:$AW$2,0))</f>
        <v>Yes</v>
      </c>
      <c r="G645" s="135" t="str">
        <f>INDEX('Master List'!$A$3:$AW$1063,MATCH('Print List'!$A645,Statement_No,0),MATCH('Print List'!G$2,'Master List'!$A$2:$AW$2,0))</f>
        <v>SAN JOAQUIN RIVER</v>
      </c>
      <c r="H645" s="135" t="str">
        <f>INDEX('Master List'!$A$3:$AW$1063,MATCH('Print List'!$A645,Statement_No,0),MATCH('Print List'!H$2,'Master List'!$A$2:$AW$2,0))</f>
        <v>San Joaquin</v>
      </c>
      <c r="I645" s="135" t="str">
        <f>INDEX('Master List'!$A$3:$AW$1063,MATCH('Print List'!$A645,Statement_No,0),MATCH('Print List'!I$2,'Master List'!$A$2:$AW$2,0))</f>
        <v>R1</v>
      </c>
      <c r="J645" s="135" t="str">
        <f>INDEX('Master List'!$A$3:$AW$1063,MATCH('Print List'!$A645,Statement_No,0),MATCH('Print List'!J$2,'Master List'!$A$2:$AW$2,0))</f>
        <v>Portions of the POU lie on Non-Riparian Patents</v>
      </c>
      <c r="K645" s="135" t="str">
        <f>INDEX('Master List'!$A$3:$AW$1063,MATCH('Print List'!$A645,Statement_No,0),MATCH('Print List'!K$2,'Master List'!$A$2:$AW$2,0))</f>
        <v>Yes</v>
      </c>
      <c r="L645" s="135" t="str">
        <f>INDEX('Master List'!$A$3:$AW$1063,MATCH('Print List'!$A645,Statement_No,0),MATCH('Print List'!L$2,'Master List'!$A$2:$AW$2,0))</f>
        <v>N/A</v>
      </c>
      <c r="M645" s="135" t="str">
        <f>INDEX('Master List'!$A$3:$AW$1063,MATCH('Print List'!$A645,Statement_No,0),MATCH('Print List'!M$2,'Master List'!$A$2:$AW$2,0))</f>
        <v>P1</v>
      </c>
      <c r="N645" s="135" t="str">
        <f>INDEX('Master List'!$A$3:$AW$1063,MATCH('Print List'!$A645,Statement_No,0),MATCH('Print List'!N$2,'Master List'!$A$2:$AW$2,0))</f>
        <v>No documentation given</v>
      </c>
      <c r="O645" s="135">
        <f>INDEX('Master List'!$A$3:$AW$1063,MATCH('Print List'!$A645,Statement_No,0),MATCH('Print List'!O$2,'Master List'!$A$2:$AW$2,0))</f>
        <v>0</v>
      </c>
      <c r="P645" s="135">
        <f>INDEX('Master List'!$A$3:$AW$1063,MATCH('Print List'!$A645,Statement_No,0),MATCH('Print List'!P$2,'Master List'!$A$2:$AW$2,0))</f>
        <v>0</v>
      </c>
      <c r="Q645" s="135">
        <f>INDEX('Master List'!$A$3:$AW$1063,MATCH('Print List'!$A645,Statement_No,0),MATCH('Print List'!Q$2,'Master List'!$A$2:$AW$2,0))</f>
        <v>0</v>
      </c>
      <c r="R645" s="135">
        <f>INDEX('Master List'!$A$3:$AW$1063,MATCH('Print List'!$A645,Statement_No,0),MATCH('Print List'!R$2,'Master List'!$A$2:$AW$2,0))</f>
        <v>0</v>
      </c>
      <c r="S645" s="135">
        <f>INDEX('Master List'!$A$3:$AW$1063,MATCH('Print List'!$A645,Statement_No,0),MATCH('Print List'!S$2,'Master List'!$A$2:$AW$2,0))</f>
        <v>0</v>
      </c>
      <c r="T645" s="135" t="str">
        <f>INDEX('Master List'!$A$3:$AW$1063,MATCH('Print List'!$A645,Statement_No,0),MATCH('Print List'!T$2,'Master List'!$A$2:$AW$2,0))</f>
        <v>R1</v>
      </c>
      <c r="U645" s="135" t="str">
        <f>INDEX('Master List'!$A$3:$AW$1063,MATCH('Print List'!$A645,Statement_No,0),MATCH('Print List'!U$2,'Master List'!$A$2:$AW$2,0))</f>
        <v>P1</v>
      </c>
    </row>
    <row r="646" spans="1:21" s="16" customFormat="1" ht="45" x14ac:dyDescent="0.25">
      <c r="A646" s="135" t="s">
        <v>2710</v>
      </c>
      <c r="B646" s="135" t="str">
        <f>INDEX('Master List'!$A$3:$AW$1063,MATCH('Print List'!$A646,Statement_No,0),MATCH('Print List'!B$2,'Master List'!$A$2:$AW$2,0))</f>
        <v>ROBINSON DIVERSIFIED FARMS #1</v>
      </c>
      <c r="C646" s="135" t="str">
        <f>INDEX('Master List'!$A$3:$AW$1063,MATCH('Print List'!$A646,Statement_No,0),MATCH('Print List'!C$2,'Master List'!$A$2:$AW$2,0))</f>
        <v>Y</v>
      </c>
      <c r="D646" s="135">
        <f>INDEX('Master List'!$A$3:$AW$1063,MATCH('Print List'!$A646,Statement_No,0),MATCH('Print List'!D$2,'Master List'!$A$2:$AW$2,0))</f>
        <v>577</v>
      </c>
      <c r="E646" s="135" t="str">
        <f>INDEX('Master List'!$A$3:$AW$1063,MATCH('Print List'!$A646,Statement_No,0),MATCH('Print List'!E$2,'Master List'!$A$2:$AW$2,0))</f>
        <v>-</v>
      </c>
      <c r="F646" s="135" t="str">
        <f>INDEX('Master List'!$A$3:$AW$1063,MATCH('Print List'!$A646,Statement_No,0),MATCH('Print List'!F$2,'Master List'!$A$2:$AW$2,0))</f>
        <v>Yes</v>
      </c>
      <c r="G646" s="135" t="str">
        <f>INDEX('Master List'!$A$3:$AW$1063,MATCH('Print List'!$A646,Statement_No,0),MATCH('Print List'!G$2,'Master List'!$A$2:$AW$2,0))</f>
        <v>MIDDLE RIVER</v>
      </c>
      <c r="H646" s="135" t="str">
        <f>INDEX('Master List'!$A$3:$AW$1063,MATCH('Print List'!$A646,Statement_No,0),MATCH('Print List'!H$2,'Master List'!$A$2:$AW$2,0))</f>
        <v>San Joaquin</v>
      </c>
      <c r="I646" s="135" t="str">
        <f>INDEX('Master List'!$A$3:$AW$1063,MATCH('Print List'!$A646,Statement_No,0),MATCH('Print List'!I$2,'Master List'!$A$2:$AW$2,0))</f>
        <v>R2</v>
      </c>
      <c r="J646" s="135" t="str">
        <f>INDEX('Master List'!$A$3:$AW$1063,MATCH('Print List'!$A646,Statement_No,0),MATCH('Print List'!J$2,'Master List'!$A$2:$AW$2,0))</f>
        <v>POU not identified</v>
      </c>
      <c r="K646" s="135" t="str">
        <f>INDEX('Master List'!$A$3:$AW$1063,MATCH('Print List'!$A646,Statement_No,0),MATCH('Print List'!K$2,'Master List'!$A$2:$AW$2,0))</f>
        <v>Yes</v>
      </c>
      <c r="L646" s="135" t="str">
        <f>INDEX('Master List'!$A$3:$AW$1063,MATCH('Print List'!$A646,Statement_No,0),MATCH('Print List'!L$2,'Master List'!$A$2:$AW$2,0))</f>
        <v>N/A</v>
      </c>
      <c r="M646" s="135" t="str">
        <f>INDEX('Master List'!$A$3:$AW$1063,MATCH('Print List'!$A646,Statement_No,0),MATCH('Print List'!M$2,'Master List'!$A$2:$AW$2,0))</f>
        <v>P3</v>
      </c>
      <c r="N646" s="135" t="str">
        <f>INDEX('Master List'!$A$3:$AW$1063,MATCH('Print List'!$A646,Statement_No,0),MATCH('Print List'!N$2,'Master List'!$A$2:$AW$2,0))</f>
        <v>POD and POU are located within WIC boundary which is considered as *4 category</v>
      </c>
      <c r="O646" s="135">
        <f>INDEX('Master List'!$A$3:$AW$1063,MATCH('Print List'!$A646,Statement_No,0),MATCH('Print List'!O$2,'Master List'!$A$2:$AW$2,0))</f>
        <v>0</v>
      </c>
      <c r="P646" s="135">
        <f>INDEX('Master List'!$A$3:$AW$1063,MATCH('Print List'!$A646,Statement_No,0),MATCH('Print List'!P$2,'Master List'!$A$2:$AW$2,0))</f>
        <v>0</v>
      </c>
      <c r="Q646" s="135">
        <f>INDEX('Master List'!$A$3:$AW$1063,MATCH('Print List'!$A646,Statement_No,0),MATCH('Print List'!Q$2,'Master List'!$A$2:$AW$2,0))</f>
        <v>0</v>
      </c>
      <c r="R646" s="135">
        <f>INDEX('Master List'!$A$3:$AW$1063,MATCH('Print List'!$A646,Statement_No,0),MATCH('Print List'!R$2,'Master List'!$A$2:$AW$2,0))</f>
        <v>0</v>
      </c>
      <c r="S646" s="135">
        <f>INDEX('Master List'!$A$3:$AW$1063,MATCH('Print List'!$A646,Statement_No,0),MATCH('Print List'!S$2,'Master List'!$A$2:$AW$2,0))</f>
        <v>0</v>
      </c>
      <c r="T646" s="135" t="str">
        <f>INDEX('Master List'!$A$3:$AW$1063,MATCH('Print List'!$A646,Statement_No,0),MATCH('Print List'!T$2,'Master List'!$A$2:$AW$2,0))</f>
        <v>R2</v>
      </c>
      <c r="U646" s="135" t="str">
        <f>INDEX('Master List'!$A$3:$AW$1063,MATCH('Print List'!$A646,Statement_No,0),MATCH('Print List'!U$2,'Master List'!$A$2:$AW$2,0))</f>
        <v>P3</v>
      </c>
    </row>
    <row r="647" spans="1:21" s="16" customFormat="1" ht="240" x14ac:dyDescent="0.25">
      <c r="A647" s="135" t="s">
        <v>2712</v>
      </c>
      <c r="B647" s="135" t="str">
        <f>INDEX('Master List'!$A$3:$AW$1063,MATCH('Print List'!$A647,Statement_No,0),MATCH('Print List'!B$2,'Master List'!$A$2:$AW$2,0))</f>
        <v>PACIFIC FRUIT FARMS</v>
      </c>
      <c r="C647" s="135" t="str">
        <f>INDEX('Master List'!$A$3:$AW$1063,MATCH('Print List'!$A647,Statement_No,0),MATCH('Print List'!C$2,'Master List'!$A$2:$AW$2,0))</f>
        <v>Y</v>
      </c>
      <c r="D647" s="135">
        <f>INDEX('Master List'!$A$3:$AW$1063,MATCH('Print List'!$A647,Statement_No,0),MATCH('Print List'!D$2,'Master List'!$A$2:$AW$2,0))</f>
        <v>355.64000000000004</v>
      </c>
      <c r="E647" s="135">
        <f>INDEX('Master List'!$A$3:$AW$1063,MATCH('Print List'!$A647,Statement_No,0),MATCH('Print List'!E$2,'Master List'!$A$2:$AW$2,0))</f>
        <v>247.7</v>
      </c>
      <c r="F647" s="135" t="str">
        <f>INDEX('Master List'!$A$3:$AW$1063,MATCH('Print List'!$A647,Statement_No,0),MATCH('Print List'!F$2,'Master List'!$A$2:$AW$2,0))</f>
        <v>Yes</v>
      </c>
      <c r="G647" s="135" t="str">
        <f>INDEX('Master List'!$A$3:$AW$1063,MATCH('Print List'!$A647,Statement_No,0),MATCH('Print List'!G$2,'Master List'!$A$2:$AW$2,0))</f>
        <v>SACRAMENTO RIVER</v>
      </c>
      <c r="H647" s="135" t="str">
        <f>INDEX('Master List'!$A$3:$AW$1063,MATCH('Print List'!$A647,Statement_No,0),MATCH('Print List'!H$2,'Master List'!$A$2:$AW$2,0))</f>
        <v>Sacramento</v>
      </c>
      <c r="I647" s="135" t="str">
        <f>INDEX('Master List'!$A$3:$AW$1063,MATCH('Print List'!$A647,Statement_No,0),MATCH('Print List'!I$2,'Master List'!$A$2:$AW$2,0))</f>
        <v>R2</v>
      </c>
      <c r="J647" s="135" t="str">
        <f>INDEX('Master List'!$A$3:$AW$1063,MATCH('Print List'!$A647,Statement_No,0),MATCH('Print List'!J$2,'Master List'!$A$2:$AW$2,0))</f>
        <v>POD does not lie within the claimed POD APN. Property abuts water source. POU and POD are in the same watershed. POU has multiple separations, more documentation will be needed to support the ownership and the reservation of water rights. There has been no water used for storage.</v>
      </c>
      <c r="K647" s="135" t="str">
        <f>INDEX('Master List'!$A$3:$AW$1063,MATCH('Print List'!$A647,Statement_No,0),MATCH('Print List'!K$2,'Master List'!$A$2:$AW$2,0))</f>
        <v>No</v>
      </c>
      <c r="L647" s="135" t="str">
        <f>INDEX('Master List'!$A$3:$AW$1063,MATCH('Print List'!$A647,Statement_No,0),MATCH('Print List'!L$2,'Master List'!$A$2:$AW$2,0))</f>
        <v>N/A</v>
      </c>
      <c r="M647" s="135" t="str">
        <f>INDEX('Master List'!$A$3:$AW$1063,MATCH('Print List'!$A647,Statement_No,0),MATCH('Print List'!M$2,'Master List'!$A$2:$AW$2,0))</f>
        <v>N/A</v>
      </c>
      <c r="N647" s="135" t="str">
        <f>INDEX('Master List'!$A$3:$AW$1063,MATCH('Print List'!$A647,Statement_No,0),MATCH('Print List'!N$2,'Master List'!$A$2:$AW$2,0))</f>
        <v>N/A</v>
      </c>
      <c r="O647" s="135" t="str">
        <f>INDEX('Master List'!$A$3:$AW$1063,MATCH('Print List'!$A647,Statement_No,0),MATCH('Print List'!O$2,'Master List'!$A$2:$AW$2,0))</f>
        <v>North Delta Water Agency</v>
      </c>
      <c r="P647" s="135" t="str">
        <f>INDEX('Master List'!$A$3:$AW$1063,MATCH('Print List'!$A647,Statement_No,0),MATCH('Print List'!P$2,'Master List'!$A$2:$AW$2,0))</f>
        <v>R4</v>
      </c>
      <c r="Q647" s="135" t="str">
        <f>INDEX('Master List'!$A$3:$AW$1063,MATCH('Print List'!$A647,Statement_No,0),MATCH('Print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47" s="135" t="str">
        <f>INDEX('Master List'!$A$3:$AW$1063,MATCH('Print List'!$A647,Statement_No,0),MATCH('Print List'!R$2,'Master List'!$A$2:$AW$2,0))</f>
        <v>P4</v>
      </c>
      <c r="S647" s="135" t="str">
        <f>INDEX('Master List'!$A$3:$AW$1063,MATCH('Print List'!$A647,Statement_No,0),MATCH('Print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47" s="135" t="str">
        <f>INDEX('Master List'!$A$3:$AW$1063,MATCH('Print List'!$A647,Statement_No,0),MATCH('Print List'!T$2,'Master List'!$A$2:$AW$2,0))</f>
        <v>R4</v>
      </c>
      <c r="U647" s="135" t="str">
        <f>INDEX('Master List'!$A$3:$AW$1063,MATCH('Print List'!$A647,Statement_No,0),MATCH('Print List'!U$2,'Master List'!$A$2:$AW$2,0))</f>
        <v>P4</v>
      </c>
    </row>
    <row r="648" spans="1:21" s="16" customFormat="1" ht="240" x14ac:dyDescent="0.25">
      <c r="A648" s="136" t="s">
        <v>2716</v>
      </c>
      <c r="B648" s="135" t="str">
        <f>INDEX('Master List'!$A$3:$AW$1063,MATCH('Print List'!$A648,Statement_No,0),MATCH('Print List'!B$2,'Master List'!$A$2:$AW$2,0))</f>
        <v>DONNA L REED</v>
      </c>
      <c r="C648" s="135" t="str">
        <f>INDEX('Master List'!$A$3:$AW$1063,MATCH('Print List'!$A648,Statement_No,0),MATCH('Print List'!C$2,'Master List'!$A$2:$AW$2,0))</f>
        <v>Y</v>
      </c>
      <c r="D648" s="135">
        <f>INDEX('Master List'!$A$3:$AW$1063,MATCH('Print List'!$A648,Statement_No,0),MATCH('Print List'!D$2,'Master List'!$A$2:$AW$2,0))</f>
        <v>360</v>
      </c>
      <c r="E648" s="135">
        <f>INDEX('Master List'!$A$3:$AW$1063,MATCH('Print List'!$A648,Statement_No,0),MATCH('Print List'!E$2,'Master List'!$A$2:$AW$2,0))</f>
        <v>192</v>
      </c>
      <c r="F648" s="135" t="str">
        <f>INDEX('Master List'!$A$3:$AW$1063,MATCH('Print List'!$A648,Statement_No,0),MATCH('Print List'!F$2,'Master List'!$A$2:$AW$2,0))</f>
        <v>Yes</v>
      </c>
      <c r="G648" s="135" t="str">
        <f>INDEX('Master List'!$A$3:$AW$1063,MATCH('Print List'!$A648,Statement_No,0),MATCH('Print List'!G$2,'Master List'!$A$2:$AW$2,0))</f>
        <v>SACRAMENTO RIVER</v>
      </c>
      <c r="H648" s="135" t="str">
        <f>INDEX('Master List'!$A$3:$AW$1063,MATCH('Print List'!$A648,Statement_No,0),MATCH('Print List'!H$2,'Master List'!$A$2:$AW$2,0))</f>
        <v>Sacramento</v>
      </c>
      <c r="I648" s="135" t="str">
        <f>INDEX('Master List'!$A$3:$AW$1063,MATCH('Print List'!$A648,Statement_No,0),MATCH('Print List'!I$2,'Master List'!$A$2:$AW$2,0))</f>
        <v>R3</v>
      </c>
      <c r="J648" s="135" t="str">
        <f>INDEX('Master List'!$A$3:$AW$1063,MATCH('Print List'!$A648,Statement_No,0),MATCH('Print List'!J$2,'Master List'!$A$2:$AW$2,0))</f>
        <v xml:space="preserve">The POU is located on one parcel, covered by one patent that are riparian to the watercourse </v>
      </c>
      <c r="K648" s="135" t="str">
        <f>INDEX('Master List'!$A$3:$AW$1063,MATCH('Print List'!$A648,Statement_No,0),MATCH('Print List'!K$2,'Master List'!$A$2:$AW$2,0))</f>
        <v>Yes</v>
      </c>
      <c r="L648" s="135" t="str">
        <f>INDEX('Master List'!$A$3:$AW$1063,MATCH('Print List'!$A648,Statement_No,0),MATCH('Print List'!L$2,'Master List'!$A$2:$AW$2,0))</f>
        <v>N/A</v>
      </c>
      <c r="M648" s="135" t="str">
        <f>INDEX('Master List'!$A$3:$AW$1063,MATCH('Print List'!$A648,Statement_No,0),MATCH('Print List'!M$2,'Master List'!$A$2:$AW$2,0))</f>
        <v>P3</v>
      </c>
      <c r="N648" s="135" t="str">
        <f>INDEX('Master List'!$A$3:$AW$1063,MATCH('Print List'!$A648,Statement_No,0),MATCH('Print List'!N$2,'Master List'!$A$2:$AW$2,0))</f>
        <v>Claimant failed to submit Pre-1914 supporting documents; however, riparian right is sufficient to constitute water use</v>
      </c>
      <c r="O648" s="135" t="str">
        <f>INDEX('Master List'!$A$3:$AW$1063,MATCH('Print List'!$A648,Statement_No,0),MATCH('Print List'!O$2,'Master List'!$A$2:$AW$2,0))</f>
        <v>North Delta Water Agency</v>
      </c>
      <c r="P648" s="135" t="str">
        <f>INDEX('Master List'!$A$3:$AW$1063,MATCH('Print List'!$A648,Statement_No,0),MATCH('Print List'!P$2,'Master List'!$A$2:$AW$2,0))</f>
        <v>R4</v>
      </c>
      <c r="Q648" s="135" t="str">
        <f>INDEX('Master List'!$A$3:$AW$1063,MATCH('Print List'!$A648,Statement_No,0),MATCH('Print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48" s="135" t="str">
        <f>INDEX('Master List'!$A$3:$AW$1063,MATCH('Print List'!$A648,Statement_No,0),MATCH('Print List'!R$2,'Master List'!$A$2:$AW$2,0))</f>
        <v>P4</v>
      </c>
      <c r="S648" s="135" t="str">
        <f>INDEX('Master List'!$A$3:$AW$1063,MATCH('Print List'!$A648,Statement_No,0),MATCH('Print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48" s="135" t="str">
        <f>INDEX('Master List'!$A$3:$AW$1063,MATCH('Print List'!$A648,Statement_No,0),MATCH('Print List'!T$2,'Master List'!$A$2:$AW$2,0))</f>
        <v>R4</v>
      </c>
      <c r="U648" s="135" t="str">
        <f>INDEX('Master List'!$A$3:$AW$1063,MATCH('Print List'!$A648,Statement_No,0),MATCH('Print List'!U$2,'Master List'!$A$2:$AW$2,0))</f>
        <v>P4</v>
      </c>
    </row>
    <row r="649" spans="1:21" s="16" customFormat="1" ht="240" x14ac:dyDescent="0.25">
      <c r="A649" s="135" t="s">
        <v>2722</v>
      </c>
      <c r="B649" s="135" t="str">
        <f>INDEX('Master List'!$A$3:$AW$1063,MATCH('Print List'!$A649,Statement_No,0),MATCH('Print List'!B$2,'Master List'!$A$2:$AW$2,0))</f>
        <v>JOHN SOTO</v>
      </c>
      <c r="C649" s="135" t="str">
        <f>INDEX('Master List'!$A$3:$AW$1063,MATCH('Print List'!$A649,Statement_No,0),MATCH('Print List'!C$2,'Master List'!$A$2:$AW$2,0))</f>
        <v>Y</v>
      </c>
      <c r="D649" s="135">
        <f>INDEX('Master List'!$A$3:$AW$1063,MATCH('Print List'!$A649,Statement_No,0),MATCH('Print List'!D$2,'Master List'!$A$2:$AW$2,0))</f>
        <v>712.22736772328631</v>
      </c>
      <c r="E649" s="135">
        <f>INDEX('Master List'!$A$3:$AW$1063,MATCH('Print List'!$A649,Statement_No,0),MATCH('Print List'!E$2,'Master List'!$A$2:$AW$2,0))</f>
        <v>471.92</v>
      </c>
      <c r="F649" s="135" t="str">
        <f>INDEX('Master List'!$A$3:$AW$1063,MATCH('Print List'!$A649,Statement_No,0),MATCH('Print List'!F$2,'Master List'!$A$2:$AW$2,0))</f>
        <v>Yes</v>
      </c>
      <c r="G649" s="135" t="str">
        <f>INDEX('Master List'!$A$3:$AW$1063,MATCH('Print List'!$A649,Statement_No,0),MATCH('Print List'!G$2,'Master List'!$A$2:$AW$2,0))</f>
        <v>ELK SLOUGH</v>
      </c>
      <c r="H649" s="135" t="str">
        <f>INDEX('Master List'!$A$3:$AW$1063,MATCH('Print List'!$A649,Statement_No,0),MATCH('Print List'!H$2,'Master List'!$A$2:$AW$2,0))</f>
        <v>Yolo</v>
      </c>
      <c r="I649" s="135" t="str">
        <f>INDEX('Master List'!$A$3:$AW$1063,MATCH('Print List'!$A649,Statement_No,0),MATCH('Print List'!I$2,'Master List'!$A$2:$AW$2,0))</f>
        <v>R1</v>
      </c>
      <c r="J649" s="135" t="str">
        <f>INDEX('Master List'!$A$3:$AW$1063,MATCH('Print List'!$A649,Statement_No,0),MATCH('Print List'!J$2,'Master List'!$A$2:$AW$2,0))</f>
        <v xml:space="preserve">Most of the POU Parcels are within the riparian patent, however, the west portion of the POU is located on a non-riparian patent. The southwest property of the POU (APN: 043-040-22) is not abutting the watercourse. The POU was subdivided into three parcels and we do not have documents about the riparian right was distributed among the three properties. </v>
      </c>
      <c r="K649" s="135" t="str">
        <f>INDEX('Master List'!$A$3:$AW$1063,MATCH('Print List'!$A649,Statement_No,0),MATCH('Print List'!K$2,'Master List'!$A$2:$AW$2,0))</f>
        <v>Yes</v>
      </c>
      <c r="L649" s="135" t="str">
        <f>INDEX('Master List'!$A$3:$AW$1063,MATCH('Print List'!$A649,Statement_No,0),MATCH('Print List'!L$2,'Master List'!$A$2:$AW$2,0))</f>
        <v>N/A</v>
      </c>
      <c r="M649" s="135" t="str">
        <f>INDEX('Master List'!$A$3:$AW$1063,MATCH('Print List'!$A649,Statement_No,0),MATCH('Print List'!M$2,'Master List'!$A$2:$AW$2,0))</f>
        <v>P1</v>
      </c>
      <c r="N649" s="135" t="str">
        <f>INDEX('Master List'!$A$3:$AW$1063,MATCH('Print List'!$A649,Statement_No,0),MATCH('Print List'!N$2,'Master List'!$A$2:$AW$2,0))</f>
        <v>No supporting document for Pre-1914 right was submitted. Need more info.</v>
      </c>
      <c r="O649" s="135" t="str">
        <f>INDEX('Master List'!$A$3:$AW$1063,MATCH('Print List'!$A649,Statement_No,0),MATCH('Print List'!O$2,'Master List'!$A$2:$AW$2,0))</f>
        <v>North Delta Water Agency</v>
      </c>
      <c r="P649" s="135" t="str">
        <f>INDEX('Master List'!$A$3:$AW$1063,MATCH('Print List'!$A649,Statement_No,0),MATCH('Print List'!P$2,'Master List'!$A$2:$AW$2,0))</f>
        <v>R4</v>
      </c>
      <c r="Q649" s="135" t="str">
        <f>INDEX('Master List'!$A$3:$AW$1063,MATCH('Print List'!$A649,Statement_No,0),MATCH('Print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49" s="135" t="str">
        <f>INDEX('Master List'!$A$3:$AW$1063,MATCH('Print List'!$A649,Statement_No,0),MATCH('Print List'!R$2,'Master List'!$A$2:$AW$2,0))</f>
        <v>P4</v>
      </c>
      <c r="S649" s="135" t="str">
        <f>INDEX('Master List'!$A$3:$AW$1063,MATCH('Print List'!$A649,Statement_No,0),MATCH('Print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49" s="135" t="str">
        <f>INDEX('Master List'!$A$3:$AW$1063,MATCH('Print List'!$A649,Statement_No,0),MATCH('Print List'!T$2,'Master List'!$A$2:$AW$2,0))</f>
        <v>R4</v>
      </c>
      <c r="U649" s="135" t="str">
        <f>INDEX('Master List'!$A$3:$AW$1063,MATCH('Print List'!$A649,Statement_No,0),MATCH('Print List'!U$2,'Master List'!$A$2:$AW$2,0))</f>
        <v>P4</v>
      </c>
    </row>
    <row r="650" spans="1:21" s="16" customFormat="1" ht="45" x14ac:dyDescent="0.25">
      <c r="A650" s="135" t="s">
        <v>2728</v>
      </c>
      <c r="B650" s="135" t="str">
        <f>INDEX('Master List'!$A$3:$AW$1063,MATCH('Print List'!$A650,Statement_No,0),MATCH('Print List'!B$2,'Master List'!$A$2:$AW$2,0))</f>
        <v>VICTORIA ISLAND LP</v>
      </c>
      <c r="C650" s="135" t="str">
        <f>INDEX('Master List'!$A$3:$AW$1063,MATCH('Print List'!$A650,Statement_No,0),MATCH('Print List'!C$2,'Master List'!$A$2:$AW$2,0))</f>
        <v>Y</v>
      </c>
      <c r="D650" s="135">
        <f>INDEX('Master List'!$A$3:$AW$1063,MATCH('Print List'!$A650,Statement_No,0),MATCH('Print List'!D$2,'Master List'!$A$2:$AW$2,0))</f>
        <v>429</v>
      </c>
      <c r="E650" s="135">
        <f>INDEX('Master List'!$A$3:$AW$1063,MATCH('Print List'!$A650,Statement_No,0),MATCH('Print List'!E$2,'Master List'!$A$2:$AW$2,0))</f>
        <v>1249.49</v>
      </c>
      <c r="F650" s="135" t="str">
        <f>INDEX('Master List'!$A$3:$AW$1063,MATCH('Print List'!$A650,Statement_No,0),MATCH('Print List'!F$2,'Master List'!$A$2:$AW$2,0))</f>
        <v>Yes</v>
      </c>
      <c r="G650" s="135" t="str">
        <f>INDEX('Master List'!$A$3:$AW$1063,MATCH('Print List'!$A650,Statement_No,0),MATCH('Print List'!G$2,'Master List'!$A$2:$AW$2,0))</f>
        <v>Old River</v>
      </c>
      <c r="H650" s="135" t="str">
        <f>INDEX('Master List'!$A$3:$AW$1063,MATCH('Print List'!$A650,Statement_No,0),MATCH('Print List'!H$2,'Master List'!$A$2:$AW$2,0))</f>
        <v>San Joaquin</v>
      </c>
      <c r="I650" s="135" t="str">
        <f>INDEX('Master List'!$A$3:$AW$1063,MATCH('Print List'!$A650,Statement_No,0),MATCH('Print List'!I$2,'Master List'!$A$2:$AW$2,0))</f>
        <v>R3</v>
      </c>
      <c r="J650" s="135" t="str">
        <f>INDEX('Master List'!$A$3:$AW$1063,MATCH('Print List'!$A650,Statement_No,0),MATCH('Print List'!J$2,'Master List'!$A$2:$AW$2,0))</f>
        <v>POU is enclosed in Patent 2256 which is riparian to Old River and Middle River.</v>
      </c>
      <c r="K650" s="135" t="str">
        <f>INDEX('Master List'!$A$3:$AW$1063,MATCH('Print List'!$A650,Statement_No,0),MATCH('Print List'!K$2,'Master List'!$A$2:$AW$2,0))</f>
        <v>Yes</v>
      </c>
      <c r="L650" s="135" t="str">
        <f>INDEX('Master List'!$A$3:$AW$1063,MATCH('Print List'!$A650,Statement_No,0),MATCH('Print List'!L$2,'Master List'!$A$2:$AW$2,0))</f>
        <v>N/A</v>
      </c>
      <c r="M650" s="135" t="str">
        <f>INDEX('Master List'!$A$3:$AW$1063,MATCH('Print List'!$A650,Statement_No,0),MATCH('Print List'!M$2,'Master List'!$A$2:$AW$2,0))</f>
        <v>P1</v>
      </c>
      <c r="N650" s="135" t="str">
        <f>INDEX('Master List'!$A$3:$AW$1063,MATCH('Print List'!$A650,Statement_No,0),MATCH('Print List'!N$2,'Master List'!$A$2:$AW$2,0))</f>
        <v>More information needed. Attached a explanatory attachment, but did not provide documentation</v>
      </c>
      <c r="O650" s="135">
        <f>INDEX('Master List'!$A$3:$AW$1063,MATCH('Print List'!$A650,Statement_No,0),MATCH('Print List'!O$2,'Master List'!$A$2:$AW$2,0))</f>
        <v>0</v>
      </c>
      <c r="P650" s="135">
        <f>INDEX('Master List'!$A$3:$AW$1063,MATCH('Print List'!$A650,Statement_No,0),MATCH('Print List'!P$2,'Master List'!$A$2:$AW$2,0))</f>
        <v>0</v>
      </c>
      <c r="Q650" s="135">
        <f>INDEX('Master List'!$A$3:$AW$1063,MATCH('Print List'!$A650,Statement_No,0),MATCH('Print List'!Q$2,'Master List'!$A$2:$AW$2,0))</f>
        <v>0</v>
      </c>
      <c r="R650" s="135">
        <f>INDEX('Master List'!$A$3:$AW$1063,MATCH('Print List'!$A650,Statement_No,0),MATCH('Print List'!R$2,'Master List'!$A$2:$AW$2,0))</f>
        <v>0</v>
      </c>
      <c r="S650" s="135">
        <f>INDEX('Master List'!$A$3:$AW$1063,MATCH('Print List'!$A650,Statement_No,0),MATCH('Print List'!S$2,'Master List'!$A$2:$AW$2,0))</f>
        <v>0</v>
      </c>
      <c r="T650" s="135" t="str">
        <f>INDEX('Master List'!$A$3:$AW$1063,MATCH('Print List'!$A650,Statement_No,0),MATCH('Print List'!T$2,'Master List'!$A$2:$AW$2,0))</f>
        <v>R3</v>
      </c>
      <c r="U650" s="135" t="str">
        <f>INDEX('Master List'!$A$3:$AW$1063,MATCH('Print List'!$A650,Statement_No,0),MATCH('Print List'!U$2,'Master List'!$A$2:$AW$2,0))</f>
        <v>P1</v>
      </c>
    </row>
    <row r="651" spans="1:21" s="16" customFormat="1" ht="45" x14ac:dyDescent="0.25">
      <c r="A651" s="135" t="s">
        <v>2729</v>
      </c>
      <c r="B651" s="135" t="str">
        <f>INDEX('Master List'!$A$3:$AW$1063,MATCH('Print List'!$A651,Statement_No,0),MATCH('Print List'!B$2,'Master List'!$A$2:$AW$2,0))</f>
        <v>VICTORIA ISLAND LP</v>
      </c>
      <c r="C651" s="135" t="str">
        <f>INDEX('Master List'!$A$3:$AW$1063,MATCH('Print List'!$A651,Statement_No,0),MATCH('Print List'!C$2,'Master List'!$A$2:$AW$2,0))</f>
        <v>Y</v>
      </c>
      <c r="D651" s="135">
        <f>INDEX('Master List'!$A$3:$AW$1063,MATCH('Print List'!$A651,Statement_No,0),MATCH('Print List'!D$2,'Master List'!$A$2:$AW$2,0))</f>
        <v>790.16333333333341</v>
      </c>
      <c r="E651" s="135">
        <f>INDEX('Master List'!$A$3:$AW$1063,MATCH('Print List'!$A651,Statement_No,0),MATCH('Print List'!E$2,'Master List'!$A$2:$AW$2,0))</f>
        <v>1107.6099999999999</v>
      </c>
      <c r="F651" s="135" t="str">
        <f>INDEX('Master List'!$A$3:$AW$1063,MATCH('Print List'!$A651,Statement_No,0),MATCH('Print List'!F$2,'Master List'!$A$2:$AW$2,0))</f>
        <v>Yes</v>
      </c>
      <c r="G651" s="135" t="str">
        <f>INDEX('Master List'!$A$3:$AW$1063,MATCH('Print List'!$A651,Statement_No,0),MATCH('Print List'!G$2,'Master List'!$A$2:$AW$2,0))</f>
        <v>Old River</v>
      </c>
      <c r="H651" s="135" t="str">
        <f>INDEX('Master List'!$A$3:$AW$1063,MATCH('Print List'!$A651,Statement_No,0),MATCH('Print List'!H$2,'Master List'!$A$2:$AW$2,0))</f>
        <v>San Joaquin</v>
      </c>
      <c r="I651" s="135" t="str">
        <f>INDEX('Master List'!$A$3:$AW$1063,MATCH('Print List'!$A651,Statement_No,0),MATCH('Print List'!I$2,'Master List'!$A$2:$AW$2,0))</f>
        <v>R3</v>
      </c>
      <c r="J651" s="135" t="str">
        <f>INDEX('Master List'!$A$3:$AW$1063,MATCH('Print List'!$A651,Statement_No,0),MATCH('Print List'!J$2,'Master List'!$A$2:$AW$2,0))</f>
        <v>POU is enclosed in Patent 2256 which is riparian to Old River and Middle River.</v>
      </c>
      <c r="K651" s="135" t="str">
        <f>INDEX('Master List'!$A$3:$AW$1063,MATCH('Print List'!$A651,Statement_No,0),MATCH('Print List'!K$2,'Master List'!$A$2:$AW$2,0))</f>
        <v>Yes</v>
      </c>
      <c r="L651" s="135" t="str">
        <f>INDEX('Master List'!$A$3:$AW$1063,MATCH('Print List'!$A651,Statement_No,0),MATCH('Print List'!L$2,'Master List'!$A$2:$AW$2,0))</f>
        <v>N/A</v>
      </c>
      <c r="M651" s="135" t="str">
        <f>INDEX('Master List'!$A$3:$AW$1063,MATCH('Print List'!$A651,Statement_No,0),MATCH('Print List'!M$2,'Master List'!$A$2:$AW$2,0))</f>
        <v>P1</v>
      </c>
      <c r="N651" s="135" t="str">
        <f>INDEX('Master List'!$A$3:$AW$1063,MATCH('Print List'!$A651,Statement_No,0),MATCH('Print List'!N$2,'Master List'!$A$2:$AW$2,0))</f>
        <v>More information needed. Attached a explanatory attachment, but did not provide documentation</v>
      </c>
      <c r="O651" s="135">
        <f>INDEX('Master List'!$A$3:$AW$1063,MATCH('Print List'!$A651,Statement_No,0),MATCH('Print List'!O$2,'Master List'!$A$2:$AW$2,0))</f>
        <v>0</v>
      </c>
      <c r="P651" s="135">
        <f>INDEX('Master List'!$A$3:$AW$1063,MATCH('Print List'!$A651,Statement_No,0),MATCH('Print List'!P$2,'Master List'!$A$2:$AW$2,0))</f>
        <v>0</v>
      </c>
      <c r="Q651" s="135">
        <f>INDEX('Master List'!$A$3:$AW$1063,MATCH('Print List'!$A651,Statement_No,0),MATCH('Print List'!Q$2,'Master List'!$A$2:$AW$2,0))</f>
        <v>0</v>
      </c>
      <c r="R651" s="135">
        <f>INDEX('Master List'!$A$3:$AW$1063,MATCH('Print List'!$A651,Statement_No,0),MATCH('Print List'!R$2,'Master List'!$A$2:$AW$2,0))</f>
        <v>0</v>
      </c>
      <c r="S651" s="135">
        <f>INDEX('Master List'!$A$3:$AW$1063,MATCH('Print List'!$A651,Statement_No,0),MATCH('Print List'!S$2,'Master List'!$A$2:$AW$2,0))</f>
        <v>0</v>
      </c>
      <c r="T651" s="135" t="str">
        <f>INDEX('Master List'!$A$3:$AW$1063,MATCH('Print List'!$A651,Statement_No,0),MATCH('Print List'!T$2,'Master List'!$A$2:$AW$2,0))</f>
        <v>R3</v>
      </c>
      <c r="U651" s="135" t="str">
        <f>INDEX('Master List'!$A$3:$AW$1063,MATCH('Print List'!$A651,Statement_No,0),MATCH('Print List'!U$2,'Master List'!$A$2:$AW$2,0))</f>
        <v>P1</v>
      </c>
    </row>
    <row r="652" spans="1:21" s="16" customFormat="1" ht="30" x14ac:dyDescent="0.25">
      <c r="A652" s="135" t="s">
        <v>2730</v>
      </c>
      <c r="B652" s="135" t="str">
        <f>INDEX('Master List'!$A$3:$AW$1063,MATCH('Print List'!$A652,Statement_No,0),MATCH('Print List'!B$2,'Master List'!$A$2:$AW$2,0))</f>
        <v>HERITAGE LAND COMPANY, INC.</v>
      </c>
      <c r="C652" s="135" t="str">
        <f>INDEX('Master List'!$A$3:$AW$1063,MATCH('Print List'!$A652,Statement_No,0),MATCH('Print List'!C$2,'Master List'!$A$2:$AW$2,0))</f>
        <v>Y</v>
      </c>
      <c r="D652" s="135">
        <f>INDEX('Master List'!$A$3:$AW$1063,MATCH('Print List'!$A652,Statement_No,0),MATCH('Print List'!D$2,'Master List'!$A$2:$AW$2,0))</f>
        <v>520.29333333333329</v>
      </c>
      <c r="E652" s="135">
        <f>INDEX('Master List'!$A$3:$AW$1063,MATCH('Print List'!$A652,Statement_No,0),MATCH('Print List'!E$2,'Master List'!$A$2:$AW$2,0))</f>
        <v>555.91</v>
      </c>
      <c r="F652" s="135" t="str">
        <f>INDEX('Master List'!$A$3:$AW$1063,MATCH('Print List'!$A652,Statement_No,0),MATCH('Print List'!F$2,'Master List'!$A$2:$AW$2,0))</f>
        <v>Yes</v>
      </c>
      <c r="G652" s="135" t="str">
        <f>INDEX('Master List'!$A$3:$AW$1063,MATCH('Print List'!$A652,Statement_No,0),MATCH('Print List'!G$2,'Master List'!$A$2:$AW$2,0))</f>
        <v>SYCMORE SLOUGH</v>
      </c>
      <c r="H652" s="135" t="str">
        <f>INDEX('Master List'!$A$3:$AW$1063,MATCH('Print List'!$A652,Statement_No,0),MATCH('Print List'!H$2,'Master List'!$A$2:$AW$2,0))</f>
        <v>San Joaquin</v>
      </c>
      <c r="I652" s="135" t="str">
        <f>INDEX('Master List'!$A$3:$AW$1063,MATCH('Print List'!$A652,Statement_No,0),MATCH('Print List'!I$2,'Master List'!$A$2:$AW$2,0))</f>
        <v>R1</v>
      </c>
      <c r="J652" s="135" t="str">
        <f>INDEX('Master List'!$A$3:$AW$1063,MATCH('Print List'!$A652,Statement_No,0),MATCH('Print List'!J$2,'Master List'!$A$2:$AW$2,0))</f>
        <v>POU is separated from POD on Sycamore Slough and the underlying patent is not riparian</v>
      </c>
      <c r="K652" s="135" t="str">
        <f>INDEX('Master List'!$A$3:$AW$1063,MATCH('Print List'!$A652,Statement_No,0),MATCH('Print List'!K$2,'Master List'!$A$2:$AW$2,0))</f>
        <v>Yes</v>
      </c>
      <c r="L652" s="135" t="str">
        <f>INDEX('Master List'!$A$3:$AW$1063,MATCH('Print List'!$A652,Statement_No,0),MATCH('Print List'!L$2,'Master List'!$A$2:$AW$2,0))</f>
        <v>N/A</v>
      </c>
      <c r="M652" s="135" t="str">
        <f>INDEX('Master List'!$A$3:$AW$1063,MATCH('Print List'!$A652,Statement_No,0),MATCH('Print List'!M$2,'Master List'!$A$2:$AW$2,0))</f>
        <v>P1</v>
      </c>
      <c r="N652" s="135" t="str">
        <f>INDEX('Master List'!$A$3:$AW$1063,MATCH('Print List'!$A652,Statement_No,0),MATCH('Print List'!N$2,'Master List'!$A$2:$AW$2,0))</f>
        <v>More information needed</v>
      </c>
      <c r="O652" s="135">
        <f>INDEX('Master List'!$A$3:$AW$1063,MATCH('Print List'!$A652,Statement_No,0),MATCH('Print List'!O$2,'Master List'!$A$2:$AW$2,0))</f>
        <v>0</v>
      </c>
      <c r="P652" s="135">
        <f>INDEX('Master List'!$A$3:$AW$1063,MATCH('Print List'!$A652,Statement_No,0),MATCH('Print List'!P$2,'Master List'!$A$2:$AW$2,0))</f>
        <v>0</v>
      </c>
      <c r="Q652" s="135">
        <f>INDEX('Master List'!$A$3:$AW$1063,MATCH('Print List'!$A652,Statement_No,0),MATCH('Print List'!Q$2,'Master List'!$A$2:$AW$2,0))</f>
        <v>0</v>
      </c>
      <c r="R652" s="135">
        <f>INDEX('Master List'!$A$3:$AW$1063,MATCH('Print List'!$A652,Statement_No,0),MATCH('Print List'!R$2,'Master List'!$A$2:$AW$2,0))</f>
        <v>0</v>
      </c>
      <c r="S652" s="135">
        <f>INDEX('Master List'!$A$3:$AW$1063,MATCH('Print List'!$A652,Statement_No,0),MATCH('Print List'!S$2,'Master List'!$A$2:$AW$2,0))</f>
        <v>0</v>
      </c>
      <c r="T652" s="135" t="str">
        <f>INDEX('Master List'!$A$3:$AW$1063,MATCH('Print List'!$A652,Statement_No,0),MATCH('Print List'!T$2,'Master List'!$A$2:$AW$2,0))</f>
        <v>R1</v>
      </c>
      <c r="U652" s="135" t="str">
        <f>INDEX('Master List'!$A$3:$AW$1063,MATCH('Print List'!$A652,Statement_No,0),MATCH('Print List'!U$2,'Master List'!$A$2:$AW$2,0))</f>
        <v>P1</v>
      </c>
    </row>
    <row r="653" spans="1:21" s="16" customFormat="1" ht="45" x14ac:dyDescent="0.25">
      <c r="A653" s="135" t="s">
        <v>2737</v>
      </c>
      <c r="B653" s="135" t="str">
        <f>INDEX('Master List'!$A$3:$AW$1063,MATCH('Print List'!$A653,Statement_No,0),MATCH('Print List'!B$2,'Master List'!$A$2:$AW$2,0))</f>
        <v>ANDREW P. SOLARI</v>
      </c>
      <c r="C653" s="135" t="str">
        <f>INDEX('Master List'!$A$3:$AW$1063,MATCH('Print List'!$A653,Statement_No,0),MATCH('Print List'!C$2,'Master List'!$A$2:$AW$2,0))</f>
        <v>Y</v>
      </c>
      <c r="D653" s="135">
        <f>INDEX('Master List'!$A$3:$AW$1063,MATCH('Print List'!$A653,Statement_No,0),MATCH('Print List'!D$2,'Master List'!$A$2:$AW$2,0))</f>
        <v>405.79000000000008</v>
      </c>
      <c r="E653" s="135">
        <f>INDEX('Master List'!$A$3:$AW$1063,MATCH('Print List'!$A653,Statement_No,0),MATCH('Print List'!E$2,'Master List'!$A$2:$AW$2,0))</f>
        <v>383.65</v>
      </c>
      <c r="F653" s="135" t="str">
        <f>INDEX('Master List'!$A$3:$AW$1063,MATCH('Print List'!$A653,Statement_No,0),MATCH('Print List'!F$2,'Master List'!$A$2:$AW$2,0))</f>
        <v>Yes</v>
      </c>
      <c r="G653" s="135" t="str">
        <f>INDEX('Master List'!$A$3:$AW$1063,MATCH('Print List'!$A653,Statement_No,0),MATCH('Print List'!G$2,'Master List'!$A$2:$AW$2,0))</f>
        <v>Bishop Cut</v>
      </c>
      <c r="H653" s="135" t="str">
        <f>INDEX('Master List'!$A$3:$AW$1063,MATCH('Print List'!$A653,Statement_No,0),MATCH('Print List'!H$2,'Master List'!$A$2:$AW$2,0))</f>
        <v>San Joaquin</v>
      </c>
      <c r="I653" s="135" t="str">
        <f>INDEX('Master List'!$A$3:$AW$1063,MATCH('Print List'!$A653,Statement_No,0),MATCH('Print List'!I$2,'Master List'!$A$2:$AW$2,0))</f>
        <v>R2</v>
      </c>
      <c r="J653" s="135" t="str">
        <f>INDEX('Master List'!$A$3:$AW$1063,MATCH('Print List'!$A653,Statement_No,0),MATCH('Print List'!J$2,'Master List'!$A$2:$AW$2,0))</f>
        <v>POU on large patent 4368 (Survey SJ 1265). The water source is Bishop Cut. More information needed to determine if water can be considered natural.</v>
      </c>
      <c r="K653" s="135" t="str">
        <f>INDEX('Master List'!$A$3:$AW$1063,MATCH('Print List'!$A653,Statement_No,0),MATCH('Print List'!K$2,'Master List'!$A$2:$AW$2,0))</f>
        <v>Yes</v>
      </c>
      <c r="L653" s="135" t="str">
        <f>INDEX('Master List'!$A$3:$AW$1063,MATCH('Print List'!$A653,Statement_No,0),MATCH('Print List'!L$2,'Master List'!$A$2:$AW$2,0))</f>
        <v>N/A</v>
      </c>
      <c r="M653" s="135" t="str">
        <f>INDEX('Master List'!$A$3:$AW$1063,MATCH('Print List'!$A653,Statement_No,0),MATCH('Print List'!M$2,'Master List'!$A$2:$AW$2,0))</f>
        <v>P1</v>
      </c>
      <c r="N653" s="135" t="str">
        <f>INDEX('Master List'!$A$3:$AW$1063,MATCH('Print List'!$A653,Statement_No,0),MATCH('Print List'!N$2,'Master List'!$A$2:$AW$2,0))</f>
        <v>More information needed</v>
      </c>
      <c r="O653" s="135">
        <f>INDEX('Master List'!$A$3:$AW$1063,MATCH('Print List'!$A653,Statement_No,0),MATCH('Print List'!O$2,'Master List'!$A$2:$AW$2,0))</f>
        <v>0</v>
      </c>
      <c r="P653" s="135">
        <f>INDEX('Master List'!$A$3:$AW$1063,MATCH('Print List'!$A653,Statement_No,0),MATCH('Print List'!P$2,'Master List'!$A$2:$AW$2,0))</f>
        <v>0</v>
      </c>
      <c r="Q653" s="135">
        <f>INDEX('Master List'!$A$3:$AW$1063,MATCH('Print List'!$A653,Statement_No,0),MATCH('Print List'!Q$2,'Master List'!$A$2:$AW$2,0))</f>
        <v>0</v>
      </c>
      <c r="R653" s="135">
        <f>INDEX('Master List'!$A$3:$AW$1063,MATCH('Print List'!$A653,Statement_No,0),MATCH('Print List'!R$2,'Master List'!$A$2:$AW$2,0))</f>
        <v>0</v>
      </c>
      <c r="S653" s="135">
        <f>INDEX('Master List'!$A$3:$AW$1063,MATCH('Print List'!$A653,Statement_No,0),MATCH('Print List'!S$2,'Master List'!$A$2:$AW$2,0))</f>
        <v>0</v>
      </c>
      <c r="T653" s="135" t="str">
        <f>INDEX('Master List'!$A$3:$AW$1063,MATCH('Print List'!$A653,Statement_No,0),MATCH('Print List'!T$2,'Master List'!$A$2:$AW$2,0))</f>
        <v>R2</v>
      </c>
      <c r="U653" s="135" t="str">
        <f>INDEX('Master List'!$A$3:$AW$1063,MATCH('Print List'!$A653,Statement_No,0),MATCH('Print List'!U$2,'Master List'!$A$2:$AW$2,0))</f>
        <v>P1</v>
      </c>
    </row>
    <row r="654" spans="1:21" s="16" customFormat="1" ht="45" x14ac:dyDescent="0.25">
      <c r="A654" s="136" t="s">
        <v>2738</v>
      </c>
      <c r="B654" s="135" t="str">
        <f>INDEX('Master List'!$A$3:$AW$1063,MATCH('Print List'!$A654,Statement_No,0),MATCH('Print List'!B$2,'Master List'!$A$2:$AW$2,0))</f>
        <v>ANDREW P. SOLARI</v>
      </c>
      <c r="C654" s="135" t="str">
        <f>INDEX('Master List'!$A$3:$AW$1063,MATCH('Print List'!$A654,Statement_No,0),MATCH('Print List'!C$2,'Master List'!$A$2:$AW$2,0))</f>
        <v>Y</v>
      </c>
      <c r="D654" s="135">
        <f>INDEX('Master List'!$A$3:$AW$1063,MATCH('Print List'!$A654,Statement_No,0),MATCH('Print List'!D$2,'Master List'!$A$2:$AW$2,0))</f>
        <v>405.79000000000008</v>
      </c>
      <c r="E654" s="135">
        <f>INDEX('Master List'!$A$3:$AW$1063,MATCH('Print List'!$A654,Statement_No,0),MATCH('Print List'!E$2,'Master List'!$A$2:$AW$2,0))</f>
        <v>383.65</v>
      </c>
      <c r="F654" s="135" t="str">
        <f>INDEX('Master List'!$A$3:$AW$1063,MATCH('Print List'!$A654,Statement_No,0),MATCH('Print List'!F$2,'Master List'!$A$2:$AW$2,0))</f>
        <v>Yes</v>
      </c>
      <c r="G654" s="135" t="str">
        <f>INDEX('Master List'!$A$3:$AW$1063,MATCH('Print List'!$A654,Statement_No,0),MATCH('Print List'!G$2,'Master List'!$A$2:$AW$2,0))</f>
        <v>Bishop Cut</v>
      </c>
      <c r="H654" s="135" t="str">
        <f>INDEX('Master List'!$A$3:$AW$1063,MATCH('Print List'!$A654,Statement_No,0),MATCH('Print List'!H$2,'Master List'!$A$2:$AW$2,0))</f>
        <v>San Joaquin</v>
      </c>
      <c r="I654" s="135" t="str">
        <f>INDEX('Master List'!$A$3:$AW$1063,MATCH('Print List'!$A654,Statement_No,0),MATCH('Print List'!I$2,'Master List'!$A$2:$AW$2,0))</f>
        <v>R2</v>
      </c>
      <c r="J654" s="135" t="str">
        <f>INDEX('Master List'!$A$3:$AW$1063,MATCH('Print List'!$A654,Statement_No,0),MATCH('Print List'!J$2,'Master List'!$A$2:$AW$2,0))</f>
        <v>POU on large patent 4368 (Survey SJ 1265). The water source is Bishop Cut. More information needed to determine if water can be considered natural.</v>
      </c>
      <c r="K654" s="135" t="str">
        <f>INDEX('Master List'!$A$3:$AW$1063,MATCH('Print List'!$A654,Statement_No,0),MATCH('Print List'!K$2,'Master List'!$A$2:$AW$2,0))</f>
        <v>Yes</v>
      </c>
      <c r="L654" s="135" t="str">
        <f>INDEX('Master List'!$A$3:$AW$1063,MATCH('Print List'!$A654,Statement_No,0),MATCH('Print List'!L$2,'Master List'!$A$2:$AW$2,0))</f>
        <v>N/A</v>
      </c>
      <c r="M654" s="135" t="str">
        <f>INDEX('Master List'!$A$3:$AW$1063,MATCH('Print List'!$A654,Statement_No,0),MATCH('Print List'!M$2,'Master List'!$A$2:$AW$2,0))</f>
        <v>P1</v>
      </c>
      <c r="N654" s="135" t="str">
        <f>INDEX('Master List'!$A$3:$AW$1063,MATCH('Print List'!$A654,Statement_No,0),MATCH('Print List'!N$2,'Master List'!$A$2:$AW$2,0))</f>
        <v>More information needed</v>
      </c>
      <c r="O654" s="135">
        <f>INDEX('Master List'!$A$3:$AW$1063,MATCH('Print List'!$A654,Statement_No,0),MATCH('Print List'!O$2,'Master List'!$A$2:$AW$2,0))</f>
        <v>0</v>
      </c>
      <c r="P654" s="135">
        <f>INDEX('Master List'!$A$3:$AW$1063,MATCH('Print List'!$A654,Statement_No,0),MATCH('Print List'!P$2,'Master List'!$A$2:$AW$2,0))</f>
        <v>0</v>
      </c>
      <c r="Q654" s="135">
        <f>INDEX('Master List'!$A$3:$AW$1063,MATCH('Print List'!$A654,Statement_No,0),MATCH('Print List'!Q$2,'Master List'!$A$2:$AW$2,0))</f>
        <v>0</v>
      </c>
      <c r="R654" s="135">
        <f>INDEX('Master List'!$A$3:$AW$1063,MATCH('Print List'!$A654,Statement_No,0),MATCH('Print List'!R$2,'Master List'!$A$2:$AW$2,0))</f>
        <v>0</v>
      </c>
      <c r="S654" s="135">
        <f>INDEX('Master List'!$A$3:$AW$1063,MATCH('Print List'!$A654,Statement_No,0),MATCH('Print List'!S$2,'Master List'!$A$2:$AW$2,0))</f>
        <v>0</v>
      </c>
      <c r="T654" s="135" t="str">
        <f>INDEX('Master List'!$A$3:$AW$1063,MATCH('Print List'!$A654,Statement_No,0),MATCH('Print List'!T$2,'Master List'!$A$2:$AW$2,0))</f>
        <v>R2</v>
      </c>
      <c r="U654" s="135" t="str">
        <f>INDEX('Master List'!$A$3:$AW$1063,MATCH('Print List'!$A654,Statement_No,0),MATCH('Print List'!U$2,'Master List'!$A$2:$AW$2,0))</f>
        <v>P1</v>
      </c>
    </row>
    <row r="655" spans="1:21" s="16" customFormat="1" ht="45" x14ac:dyDescent="0.25">
      <c r="A655" s="135" t="s">
        <v>2739</v>
      </c>
      <c r="B655" s="135" t="str">
        <f>INDEX('Master List'!$A$3:$AW$1063,MATCH('Print List'!$A655,Statement_No,0),MATCH('Print List'!B$2,'Master List'!$A$2:$AW$2,0))</f>
        <v>ANDREW P. SOLARI</v>
      </c>
      <c r="C655" s="135" t="str">
        <f>INDEX('Master List'!$A$3:$AW$1063,MATCH('Print List'!$A655,Statement_No,0),MATCH('Print List'!C$2,'Master List'!$A$2:$AW$2,0))</f>
        <v>Y</v>
      </c>
      <c r="D655" s="135">
        <f>INDEX('Master List'!$A$3:$AW$1063,MATCH('Print List'!$A655,Statement_No,0),MATCH('Print List'!D$2,'Master List'!$A$2:$AW$2,0))</f>
        <v>405.79000000000008</v>
      </c>
      <c r="E655" s="135">
        <f>INDEX('Master List'!$A$3:$AW$1063,MATCH('Print List'!$A655,Statement_No,0),MATCH('Print List'!E$2,'Master List'!$A$2:$AW$2,0))</f>
        <v>383.65</v>
      </c>
      <c r="F655" s="135" t="str">
        <f>INDEX('Master List'!$A$3:$AW$1063,MATCH('Print List'!$A655,Statement_No,0),MATCH('Print List'!F$2,'Master List'!$A$2:$AW$2,0))</f>
        <v>Yes</v>
      </c>
      <c r="G655" s="135" t="str">
        <f>INDEX('Master List'!$A$3:$AW$1063,MATCH('Print List'!$A655,Statement_No,0),MATCH('Print List'!G$2,'Master List'!$A$2:$AW$2,0))</f>
        <v>Bishop Cut</v>
      </c>
      <c r="H655" s="135" t="str">
        <f>INDEX('Master List'!$A$3:$AW$1063,MATCH('Print List'!$A655,Statement_No,0),MATCH('Print List'!H$2,'Master List'!$A$2:$AW$2,0))</f>
        <v>San Joaquin</v>
      </c>
      <c r="I655" s="135" t="str">
        <f>INDEX('Master List'!$A$3:$AW$1063,MATCH('Print List'!$A655,Statement_No,0),MATCH('Print List'!I$2,'Master List'!$A$2:$AW$2,0))</f>
        <v>R2</v>
      </c>
      <c r="J655" s="135" t="str">
        <f>INDEX('Master List'!$A$3:$AW$1063,MATCH('Print List'!$A655,Statement_No,0),MATCH('Print List'!J$2,'Master List'!$A$2:$AW$2,0))</f>
        <v>POU on large patent 4368 (Survey SJ 1265). The water source is Bishop Cut. More information needed to determine if water can be considered natural.</v>
      </c>
      <c r="K655" s="135" t="str">
        <f>INDEX('Master List'!$A$3:$AW$1063,MATCH('Print List'!$A655,Statement_No,0),MATCH('Print List'!K$2,'Master List'!$A$2:$AW$2,0))</f>
        <v>Yes</v>
      </c>
      <c r="L655" s="135" t="str">
        <f>INDEX('Master List'!$A$3:$AW$1063,MATCH('Print List'!$A655,Statement_No,0),MATCH('Print List'!L$2,'Master List'!$A$2:$AW$2,0))</f>
        <v>N/A</v>
      </c>
      <c r="M655" s="135" t="str">
        <f>INDEX('Master List'!$A$3:$AW$1063,MATCH('Print List'!$A655,Statement_No,0),MATCH('Print List'!M$2,'Master List'!$A$2:$AW$2,0))</f>
        <v>P1</v>
      </c>
      <c r="N655" s="135" t="str">
        <f>INDEX('Master List'!$A$3:$AW$1063,MATCH('Print List'!$A655,Statement_No,0),MATCH('Print List'!N$2,'Master List'!$A$2:$AW$2,0))</f>
        <v>More information needed</v>
      </c>
      <c r="O655" s="135">
        <f>INDEX('Master List'!$A$3:$AW$1063,MATCH('Print List'!$A655,Statement_No,0),MATCH('Print List'!O$2,'Master List'!$A$2:$AW$2,0))</f>
        <v>0</v>
      </c>
      <c r="P655" s="135">
        <f>INDEX('Master List'!$A$3:$AW$1063,MATCH('Print List'!$A655,Statement_No,0),MATCH('Print List'!P$2,'Master List'!$A$2:$AW$2,0))</f>
        <v>0</v>
      </c>
      <c r="Q655" s="135">
        <f>INDEX('Master List'!$A$3:$AW$1063,MATCH('Print List'!$A655,Statement_No,0),MATCH('Print List'!Q$2,'Master List'!$A$2:$AW$2,0))</f>
        <v>0</v>
      </c>
      <c r="R655" s="135">
        <f>INDEX('Master List'!$A$3:$AW$1063,MATCH('Print List'!$A655,Statement_No,0),MATCH('Print List'!R$2,'Master List'!$A$2:$AW$2,0))</f>
        <v>0</v>
      </c>
      <c r="S655" s="135">
        <f>INDEX('Master List'!$A$3:$AW$1063,MATCH('Print List'!$A655,Statement_No,0),MATCH('Print List'!S$2,'Master List'!$A$2:$AW$2,0))</f>
        <v>0</v>
      </c>
      <c r="T655" s="135" t="str">
        <f>INDEX('Master List'!$A$3:$AW$1063,MATCH('Print List'!$A655,Statement_No,0),MATCH('Print List'!T$2,'Master List'!$A$2:$AW$2,0))</f>
        <v>R2</v>
      </c>
      <c r="U655" s="135" t="str">
        <f>INDEX('Master List'!$A$3:$AW$1063,MATCH('Print List'!$A655,Statement_No,0),MATCH('Print List'!U$2,'Master List'!$A$2:$AW$2,0))</f>
        <v>P1</v>
      </c>
    </row>
    <row r="656" spans="1:21" s="16" customFormat="1" ht="45" x14ac:dyDescent="0.25">
      <c r="A656" s="136" t="s">
        <v>2740</v>
      </c>
      <c r="B656" s="135" t="str">
        <f>INDEX('Master List'!$A$3:$AW$1063,MATCH('Print List'!$A656,Statement_No,0),MATCH('Print List'!B$2,'Master List'!$A$2:$AW$2,0))</f>
        <v>B&amp;R TE VELDE RANCH</v>
      </c>
      <c r="C656" s="135" t="str">
        <f>INDEX('Master List'!$A$3:$AW$1063,MATCH('Print List'!$A656,Statement_No,0),MATCH('Print List'!C$2,'Master List'!$A$2:$AW$2,0))</f>
        <v>Y</v>
      </c>
      <c r="D656" s="135">
        <f>INDEX('Master List'!$A$3:$AW$1063,MATCH('Print List'!$A656,Statement_No,0),MATCH('Print List'!D$2,'Master List'!$A$2:$AW$2,0))</f>
        <v>365.09666666666669</v>
      </c>
      <c r="E656" s="135">
        <f>INDEX('Master List'!$A$3:$AW$1063,MATCH('Print List'!$A656,Statement_No,0),MATCH('Print List'!E$2,'Master List'!$A$2:$AW$2,0))</f>
        <v>228.922</v>
      </c>
      <c r="F656" s="135" t="str">
        <f>INDEX('Master List'!$A$3:$AW$1063,MATCH('Print List'!$A656,Statement_No,0),MATCH('Print List'!F$2,'Master List'!$A$2:$AW$2,0))</f>
        <v>Yes</v>
      </c>
      <c r="G656" s="135" t="str">
        <f>INDEX('Master List'!$A$3:$AW$1063,MATCH('Print List'!$A656,Statement_No,0),MATCH('Print List'!G$2,'Master List'!$A$2:$AW$2,0))</f>
        <v>Broadway Slough</v>
      </c>
      <c r="H656" s="135" t="str">
        <f>INDEX('Master List'!$A$3:$AW$1063,MATCH('Print List'!$A656,Statement_No,0),MATCH('Print List'!H$2,'Master List'!$A$2:$AW$2,0))</f>
        <v>San Joaquin</v>
      </c>
      <c r="I656" s="135" t="str">
        <f>INDEX('Master List'!$A$3:$AW$1063,MATCH('Print List'!$A656,Statement_No,0),MATCH('Print List'!I$2,'Master List'!$A$2:$AW$2,0))</f>
        <v>R3</v>
      </c>
      <c r="J656" s="135" t="str">
        <f>INDEX('Master List'!$A$3:$AW$1063,MATCH('Print List'!$A656,Statement_No,0),MATCH('Print List'!J$2,'Master List'!$A$2:$AW$2,0))</f>
        <v xml:space="preserve">The POU parcel is abutting to the listed water course listed in the statement with the POU instream. Also, the underlying patent of the POU is a riparian patent. </v>
      </c>
      <c r="K656" s="135" t="str">
        <f>INDEX('Master List'!$A$3:$AW$1063,MATCH('Print List'!$A656,Statement_No,0),MATCH('Print List'!K$2,'Master List'!$A$2:$AW$2,0))</f>
        <v>Yes</v>
      </c>
      <c r="L656" s="135" t="str">
        <f>INDEX('Master List'!$A$3:$AW$1063,MATCH('Print List'!$A656,Statement_No,0),MATCH('Print List'!L$2,'Master List'!$A$2:$AW$2,0))</f>
        <v>N/A</v>
      </c>
      <c r="M656" s="135" t="str">
        <f>INDEX('Master List'!$A$3:$AW$1063,MATCH('Print List'!$A656,Statement_No,0),MATCH('Print List'!M$2,'Master List'!$A$2:$AW$2,0))</f>
        <v>P1</v>
      </c>
      <c r="N656" s="135" t="str">
        <f>INDEX('Master List'!$A$3:$AW$1063,MATCH('Print List'!$A656,Statement_No,0),MATCH('Print List'!N$2,'Master List'!$A$2:$AW$2,0))</f>
        <v>No supporting document for Pre-1914 right was submitted. Need more info.</v>
      </c>
      <c r="O656" s="135">
        <f>INDEX('Master List'!$A$3:$AW$1063,MATCH('Print List'!$A656,Statement_No,0),MATCH('Print List'!O$2,'Master List'!$A$2:$AW$2,0))</f>
        <v>0</v>
      </c>
      <c r="P656" s="135">
        <f>INDEX('Master List'!$A$3:$AW$1063,MATCH('Print List'!$A656,Statement_No,0),MATCH('Print List'!P$2,'Master List'!$A$2:$AW$2,0))</f>
        <v>0</v>
      </c>
      <c r="Q656" s="135">
        <f>INDEX('Master List'!$A$3:$AW$1063,MATCH('Print List'!$A656,Statement_No,0),MATCH('Print List'!Q$2,'Master List'!$A$2:$AW$2,0))</f>
        <v>0</v>
      </c>
      <c r="R656" s="135">
        <f>INDEX('Master List'!$A$3:$AW$1063,MATCH('Print List'!$A656,Statement_No,0),MATCH('Print List'!R$2,'Master List'!$A$2:$AW$2,0))</f>
        <v>0</v>
      </c>
      <c r="S656" s="135">
        <f>INDEX('Master List'!$A$3:$AW$1063,MATCH('Print List'!$A656,Statement_No,0),MATCH('Print List'!S$2,'Master List'!$A$2:$AW$2,0))</f>
        <v>0</v>
      </c>
      <c r="T656" s="135" t="str">
        <f>INDEX('Master List'!$A$3:$AW$1063,MATCH('Print List'!$A656,Statement_No,0),MATCH('Print List'!T$2,'Master List'!$A$2:$AW$2,0))</f>
        <v>R3</v>
      </c>
      <c r="U656" s="135" t="str">
        <f>INDEX('Master List'!$A$3:$AW$1063,MATCH('Print List'!$A656,Statement_No,0),MATCH('Print List'!U$2,'Master List'!$A$2:$AW$2,0))</f>
        <v>P1</v>
      </c>
    </row>
    <row r="657" spans="1:21" s="16" customFormat="1" ht="45" x14ac:dyDescent="0.25">
      <c r="A657" s="135" t="s">
        <v>2744</v>
      </c>
      <c r="B657" s="135" t="str">
        <f>INDEX('Master List'!$A$3:$AW$1063,MATCH('Print List'!$A657,Statement_No,0),MATCH('Print List'!B$2,'Master List'!$A$2:$AW$2,0))</f>
        <v>B&amp;R TE VELDE RANCH</v>
      </c>
      <c r="C657" s="135" t="str">
        <f>INDEX('Master List'!$A$3:$AW$1063,MATCH('Print List'!$A657,Statement_No,0),MATCH('Print List'!C$2,'Master List'!$A$2:$AW$2,0))</f>
        <v>Y</v>
      </c>
      <c r="D657" s="135">
        <f>INDEX('Master List'!$A$3:$AW$1063,MATCH('Print List'!$A657,Statement_No,0),MATCH('Print List'!D$2,'Master List'!$A$2:$AW$2,0))</f>
        <v>357.62666666666667</v>
      </c>
      <c r="E657" s="135">
        <f>INDEX('Master List'!$A$3:$AW$1063,MATCH('Print List'!$A657,Statement_No,0),MATCH('Print List'!E$2,'Master List'!$A$2:$AW$2,0))</f>
        <v>208.863</v>
      </c>
      <c r="F657" s="135" t="str">
        <f>INDEX('Master List'!$A$3:$AW$1063,MATCH('Print List'!$A657,Statement_No,0),MATCH('Print List'!F$2,'Master List'!$A$2:$AW$2,0))</f>
        <v>Yes</v>
      </c>
      <c r="G657" s="135" t="str">
        <f>INDEX('Master List'!$A$3:$AW$1063,MATCH('Print List'!$A657,Statement_No,0),MATCH('Print List'!G$2,'Master List'!$A$2:$AW$2,0))</f>
        <v>Broadway Slough/Canal</v>
      </c>
      <c r="H657" s="135" t="str">
        <f>INDEX('Master List'!$A$3:$AW$1063,MATCH('Print List'!$A657,Statement_No,0),MATCH('Print List'!H$2,'Master List'!$A$2:$AW$2,0))</f>
        <v>San Joaquin</v>
      </c>
      <c r="I657" s="135" t="str">
        <f>INDEX('Master List'!$A$3:$AW$1063,MATCH('Print List'!$A657,Statement_No,0),MATCH('Print List'!I$2,'Master List'!$A$2:$AW$2,0))</f>
        <v>R2</v>
      </c>
      <c r="J657" s="135" t="str">
        <f>INDEX('Master List'!$A$3:$AW$1063,MATCH('Print List'!$A657,Statement_No,0),MATCH('Print List'!J$2,'Master List'!$A$2:$AW$2,0))</f>
        <v>POU within large JP Whitney patent 2182 Survey SJ 1275 &amp; SJ 1273. Chain of title and an analysis of Patent 2182 are needed</v>
      </c>
      <c r="K657" s="135" t="str">
        <f>INDEX('Master List'!$A$3:$AW$1063,MATCH('Print List'!$A657,Statement_No,0),MATCH('Print List'!K$2,'Master List'!$A$2:$AW$2,0))</f>
        <v>Yes</v>
      </c>
      <c r="L657" s="135" t="str">
        <f>INDEX('Master List'!$A$3:$AW$1063,MATCH('Print List'!$A657,Statement_No,0),MATCH('Print List'!L$2,'Master List'!$A$2:$AW$2,0))</f>
        <v>N/A</v>
      </c>
      <c r="M657" s="135" t="str">
        <f>INDEX('Master List'!$A$3:$AW$1063,MATCH('Print List'!$A657,Statement_No,0),MATCH('Print List'!M$2,'Master List'!$A$2:$AW$2,0))</f>
        <v>P1</v>
      </c>
      <c r="N657" s="135" t="str">
        <f>INDEX('Master List'!$A$3:$AW$1063,MATCH('Print List'!$A657,Statement_No,0),MATCH('Print List'!N$2,'Master List'!$A$2:$AW$2,0))</f>
        <v>No supporting document for Pre-1914 right was submitted. Need more info.</v>
      </c>
      <c r="O657" s="135">
        <f>INDEX('Master List'!$A$3:$AW$1063,MATCH('Print List'!$A657,Statement_No,0),MATCH('Print List'!O$2,'Master List'!$A$2:$AW$2,0))</f>
        <v>0</v>
      </c>
      <c r="P657" s="135">
        <f>INDEX('Master List'!$A$3:$AW$1063,MATCH('Print List'!$A657,Statement_No,0),MATCH('Print List'!P$2,'Master List'!$A$2:$AW$2,0))</f>
        <v>0</v>
      </c>
      <c r="Q657" s="135">
        <f>INDEX('Master List'!$A$3:$AW$1063,MATCH('Print List'!$A657,Statement_No,0),MATCH('Print List'!Q$2,'Master List'!$A$2:$AW$2,0))</f>
        <v>0</v>
      </c>
      <c r="R657" s="135">
        <f>INDEX('Master List'!$A$3:$AW$1063,MATCH('Print List'!$A657,Statement_No,0),MATCH('Print List'!R$2,'Master List'!$A$2:$AW$2,0))</f>
        <v>0</v>
      </c>
      <c r="S657" s="135">
        <f>INDEX('Master List'!$A$3:$AW$1063,MATCH('Print List'!$A657,Statement_No,0),MATCH('Print List'!S$2,'Master List'!$A$2:$AW$2,0))</f>
        <v>0</v>
      </c>
      <c r="T657" s="135" t="str">
        <f>INDEX('Master List'!$A$3:$AW$1063,MATCH('Print List'!$A657,Statement_No,0),MATCH('Print List'!T$2,'Master List'!$A$2:$AW$2,0))</f>
        <v>R2</v>
      </c>
      <c r="U657" s="135" t="str">
        <f>INDEX('Master List'!$A$3:$AW$1063,MATCH('Print List'!$A657,Statement_No,0),MATCH('Print List'!U$2,'Master List'!$A$2:$AW$2,0))</f>
        <v>P1</v>
      </c>
    </row>
    <row r="658" spans="1:21" s="16" customFormat="1" ht="150" x14ac:dyDescent="0.25">
      <c r="A658" s="135" t="s">
        <v>2745</v>
      </c>
      <c r="B658" s="135" t="str">
        <f>INDEX('Master List'!$A$3:$AW$1063,MATCH('Print List'!$A658,Statement_No,0),MATCH('Print List'!B$2,'Master List'!$A$2:$AW$2,0))</f>
        <v>ROBERT J. AND NIVIA SILVA TRUST 8-31-08</v>
      </c>
      <c r="C658" s="135" t="str">
        <f>INDEX('Master List'!$A$3:$AW$1063,MATCH('Print List'!$A658,Statement_No,0),MATCH('Print List'!C$2,'Master List'!$A$2:$AW$2,0))</f>
        <v>Y</v>
      </c>
      <c r="D658" s="135">
        <f>INDEX('Master List'!$A$3:$AW$1063,MATCH('Print List'!$A658,Statement_No,0),MATCH('Print List'!D$2,'Master List'!$A$2:$AW$2,0))</f>
        <v>287.53666666666663</v>
      </c>
      <c r="E658" s="135">
        <f>INDEX('Master List'!$A$3:$AW$1063,MATCH('Print List'!$A658,Statement_No,0),MATCH('Print List'!E$2,'Master List'!$A$2:$AW$2,0))</f>
        <v>466.57</v>
      </c>
      <c r="F658" s="135" t="str">
        <f>INDEX('Master List'!$A$3:$AW$1063,MATCH('Print List'!$A658,Statement_No,0),MATCH('Print List'!F$2,'Master List'!$A$2:$AW$2,0))</f>
        <v>Yes</v>
      </c>
      <c r="G658" s="135" t="str">
        <f>INDEX('Master List'!$A$3:$AW$1063,MATCH('Print List'!$A658,Statement_No,0),MATCH('Print List'!G$2,'Master List'!$A$2:$AW$2,0))</f>
        <v>Whiskey Slough</v>
      </c>
      <c r="H658" s="135" t="str">
        <f>INDEX('Master List'!$A$3:$AW$1063,MATCH('Print List'!$A658,Statement_No,0),MATCH('Print List'!H$2,'Master List'!$A$2:$AW$2,0))</f>
        <v>San Joaquin</v>
      </c>
      <c r="I658" s="135" t="str">
        <f>INDEX('Master List'!$A$3:$AW$1063,MATCH('Print List'!$A658,Statement_No,0),MATCH('Print List'!I$2,'Master List'!$A$2:$AW$2,0))</f>
        <v>R1</v>
      </c>
      <c r="J658" s="135" t="str">
        <f>INDEX('Master List'!$A$3:$AW$1063,MATCH('Print List'!$A658,Statement_No,0),MATCH('Print List'!J$2,'Master List'!$A$2:$AW$2,0))</f>
        <v>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658" s="135" t="str">
        <f>INDEX('Master List'!$A$3:$AW$1063,MATCH('Print List'!$A658,Statement_No,0),MATCH('Print List'!K$2,'Master List'!$A$2:$AW$2,0))</f>
        <v>Yes</v>
      </c>
      <c r="L658" s="135" t="str">
        <f>INDEX('Master List'!$A$3:$AW$1063,MATCH('Print List'!$A658,Statement_No,0),MATCH('Print List'!L$2,'Master List'!$A$2:$AW$2,0))</f>
        <v>N/A</v>
      </c>
      <c r="M658" s="135" t="str">
        <f>INDEX('Master List'!$A$3:$AW$1063,MATCH('Print List'!$A658,Statement_No,0),MATCH('Print List'!M$2,'Master List'!$A$2:$AW$2,0))</f>
        <v>P1</v>
      </c>
      <c r="N658" s="135" t="str">
        <f>INDEX('Master List'!$A$3:$AW$1063,MATCH('Print List'!$A658,Statement_No,0),MATCH('Print List'!N$2,'Master List'!$A$2:$AW$2,0))</f>
        <v>Documentation is needed.</v>
      </c>
      <c r="O658" s="135">
        <f>INDEX('Master List'!$A$3:$AW$1063,MATCH('Print List'!$A658,Statement_No,0),MATCH('Print List'!O$2,'Master List'!$A$2:$AW$2,0))</f>
        <v>0</v>
      </c>
      <c r="P658" s="135">
        <f>INDEX('Master List'!$A$3:$AW$1063,MATCH('Print List'!$A658,Statement_No,0),MATCH('Print List'!P$2,'Master List'!$A$2:$AW$2,0))</f>
        <v>0</v>
      </c>
      <c r="Q658" s="135">
        <f>INDEX('Master List'!$A$3:$AW$1063,MATCH('Print List'!$A658,Statement_No,0),MATCH('Print List'!Q$2,'Master List'!$A$2:$AW$2,0))</f>
        <v>0</v>
      </c>
      <c r="R658" s="135">
        <f>INDEX('Master List'!$A$3:$AW$1063,MATCH('Print List'!$A658,Statement_No,0),MATCH('Print List'!R$2,'Master List'!$A$2:$AW$2,0))</f>
        <v>0</v>
      </c>
      <c r="S658" s="135">
        <f>INDEX('Master List'!$A$3:$AW$1063,MATCH('Print List'!$A658,Statement_No,0),MATCH('Print List'!S$2,'Master List'!$A$2:$AW$2,0))</f>
        <v>0</v>
      </c>
      <c r="T658" s="135" t="str">
        <f>INDEX('Master List'!$A$3:$AW$1063,MATCH('Print List'!$A658,Statement_No,0),MATCH('Print List'!T$2,'Master List'!$A$2:$AW$2,0))</f>
        <v>R1</v>
      </c>
      <c r="U658" s="135" t="str">
        <f>INDEX('Master List'!$A$3:$AW$1063,MATCH('Print List'!$A658,Statement_No,0),MATCH('Print List'!U$2,'Master List'!$A$2:$AW$2,0))</f>
        <v>P1</v>
      </c>
    </row>
    <row r="659" spans="1:21" s="16" customFormat="1" ht="45" x14ac:dyDescent="0.25">
      <c r="A659" s="135" t="s">
        <v>2747</v>
      </c>
      <c r="B659" s="135" t="str">
        <f>INDEX('Master List'!$A$3:$AW$1063,MATCH('Print List'!$A659,Statement_No,0),MATCH('Print List'!B$2,'Master List'!$A$2:$AW$2,0))</f>
        <v>B&amp;R TE VELDE RANCH</v>
      </c>
      <c r="C659" s="135" t="str">
        <f>INDEX('Master List'!$A$3:$AW$1063,MATCH('Print List'!$A659,Statement_No,0),MATCH('Print List'!C$2,'Master List'!$A$2:$AW$2,0))</f>
        <v>Y</v>
      </c>
      <c r="D659" s="135">
        <f>INDEX('Master List'!$A$3:$AW$1063,MATCH('Print List'!$A659,Statement_No,0),MATCH('Print List'!D$2,'Master List'!$A$2:$AW$2,0))</f>
        <v>330.07000000000005</v>
      </c>
      <c r="E659" s="135">
        <f>INDEX('Master List'!$A$3:$AW$1063,MATCH('Print List'!$A659,Statement_No,0),MATCH('Print List'!E$2,'Master List'!$A$2:$AW$2,0))</f>
        <v>207.44</v>
      </c>
      <c r="F659" s="135" t="str">
        <f>INDEX('Master List'!$A$3:$AW$1063,MATCH('Print List'!$A659,Statement_No,0),MATCH('Print List'!F$2,'Master List'!$A$2:$AW$2,0))</f>
        <v>Yes</v>
      </c>
      <c r="G659" s="135" t="str">
        <f>INDEX('Master List'!$A$3:$AW$1063,MATCH('Print List'!$A659,Statement_No,0),MATCH('Print List'!G$2,'Master List'!$A$2:$AW$2,0))</f>
        <v>Broadway Slough</v>
      </c>
      <c r="H659" s="135" t="str">
        <f>INDEX('Master List'!$A$3:$AW$1063,MATCH('Print List'!$A659,Statement_No,0),MATCH('Print List'!H$2,'Master List'!$A$2:$AW$2,0))</f>
        <v>San Joaquin</v>
      </c>
      <c r="I659" s="135" t="str">
        <f>INDEX('Master List'!$A$3:$AW$1063,MATCH('Print List'!$A659,Statement_No,0),MATCH('Print List'!I$2,'Master List'!$A$2:$AW$2,0))</f>
        <v>R2</v>
      </c>
      <c r="J659" s="135" t="str">
        <f>INDEX('Master List'!$A$3:$AW$1063,MATCH('Print List'!$A659,Statement_No,0),MATCH('Print List'!J$2,'Master List'!$A$2:$AW$2,0))</f>
        <v>POU within large JP Whitney patent 2182 Survey SJ 1275 &amp; SJ 1273. Chain of title and an analysis of Patent 2182 are needed</v>
      </c>
      <c r="K659" s="135" t="str">
        <f>INDEX('Master List'!$A$3:$AW$1063,MATCH('Print List'!$A659,Statement_No,0),MATCH('Print List'!K$2,'Master List'!$A$2:$AW$2,0))</f>
        <v>Yes</v>
      </c>
      <c r="L659" s="135" t="str">
        <f>INDEX('Master List'!$A$3:$AW$1063,MATCH('Print List'!$A659,Statement_No,0),MATCH('Print List'!L$2,'Master List'!$A$2:$AW$2,0))</f>
        <v>N/A</v>
      </c>
      <c r="M659" s="135" t="str">
        <f>INDEX('Master List'!$A$3:$AW$1063,MATCH('Print List'!$A659,Statement_No,0),MATCH('Print List'!M$2,'Master List'!$A$2:$AW$2,0))</f>
        <v>P1</v>
      </c>
      <c r="N659" s="135" t="str">
        <f>INDEX('Master List'!$A$3:$AW$1063,MATCH('Print List'!$A659,Statement_No,0),MATCH('Print List'!N$2,'Master List'!$A$2:$AW$2,0))</f>
        <v>No supporting document for Pre-1914 right was submitted. Need more info.</v>
      </c>
      <c r="O659" s="135">
        <f>INDEX('Master List'!$A$3:$AW$1063,MATCH('Print List'!$A659,Statement_No,0),MATCH('Print List'!O$2,'Master List'!$A$2:$AW$2,0))</f>
        <v>0</v>
      </c>
      <c r="P659" s="135">
        <f>INDEX('Master List'!$A$3:$AW$1063,MATCH('Print List'!$A659,Statement_No,0),MATCH('Print List'!P$2,'Master List'!$A$2:$AW$2,0))</f>
        <v>0</v>
      </c>
      <c r="Q659" s="135">
        <f>INDEX('Master List'!$A$3:$AW$1063,MATCH('Print List'!$A659,Statement_No,0),MATCH('Print List'!Q$2,'Master List'!$A$2:$AW$2,0))</f>
        <v>0</v>
      </c>
      <c r="R659" s="135">
        <f>INDEX('Master List'!$A$3:$AW$1063,MATCH('Print List'!$A659,Statement_No,0),MATCH('Print List'!R$2,'Master List'!$A$2:$AW$2,0))</f>
        <v>0</v>
      </c>
      <c r="S659" s="135">
        <f>INDEX('Master List'!$A$3:$AW$1063,MATCH('Print List'!$A659,Statement_No,0),MATCH('Print List'!S$2,'Master List'!$A$2:$AW$2,0))</f>
        <v>0</v>
      </c>
      <c r="T659" s="135" t="str">
        <f>INDEX('Master List'!$A$3:$AW$1063,MATCH('Print List'!$A659,Statement_No,0),MATCH('Print List'!T$2,'Master List'!$A$2:$AW$2,0))</f>
        <v>R2</v>
      </c>
      <c r="U659" s="135" t="str">
        <f>INDEX('Master List'!$A$3:$AW$1063,MATCH('Print List'!$A659,Statement_No,0),MATCH('Print List'!U$2,'Master List'!$A$2:$AW$2,0))</f>
        <v>P1</v>
      </c>
    </row>
    <row r="660" spans="1:21" s="16" customFormat="1" ht="180" x14ac:dyDescent="0.25">
      <c r="A660" s="136" t="s">
        <v>2749</v>
      </c>
      <c r="B660" s="135" t="str">
        <f>INDEX('Master List'!$A$3:$AW$1063,MATCH('Print List'!$A660,Statement_No,0),MATCH('Print List'!B$2,'Master List'!$A$2:$AW$2,0))</f>
        <v>KLEIN FAMILY RANCHES</v>
      </c>
      <c r="C660" s="135" t="str">
        <f>INDEX('Master List'!$A$3:$AW$1063,MATCH('Print List'!$A660,Statement_No,0),MATCH('Print List'!C$2,'Master List'!$A$2:$AW$2,0))</f>
        <v>Y</v>
      </c>
      <c r="D660" s="135">
        <f>INDEX('Master List'!$A$3:$AW$1063,MATCH('Print List'!$A660,Statement_No,0),MATCH('Print List'!D$2,'Master List'!$A$2:$AW$2,0))</f>
        <v>369.98666666666668</v>
      </c>
      <c r="E660" s="135">
        <f>INDEX('Master List'!$A$3:$AW$1063,MATCH('Print List'!$A660,Statement_No,0),MATCH('Print List'!E$2,'Master List'!$A$2:$AW$2,0))</f>
        <v>665.53</v>
      </c>
      <c r="F660" s="135" t="str">
        <f>INDEX('Master List'!$A$3:$AW$1063,MATCH('Print List'!$A660,Statement_No,0),MATCH('Print List'!F$2,'Master List'!$A$2:$AW$2,0))</f>
        <v>Yes</v>
      </c>
      <c r="G660" s="135" t="str">
        <f>INDEX('Master List'!$A$3:$AW$1063,MATCH('Print List'!$A660,Statement_No,0),MATCH('Print List'!G$2,'Master List'!$A$2:$AW$2,0))</f>
        <v>Disappointment Slough</v>
      </c>
      <c r="H660" s="135" t="str">
        <f>INDEX('Master List'!$A$3:$AW$1063,MATCH('Print List'!$A660,Statement_No,0),MATCH('Print List'!H$2,'Master List'!$A$2:$AW$2,0))</f>
        <v>San Joaquin</v>
      </c>
      <c r="I660" s="135" t="str">
        <f>INDEX('Master List'!$A$3:$AW$1063,MATCH('Print List'!$A660,Statement_No,0),MATCH('Print List'!I$2,'Master List'!$A$2:$AW$2,0))</f>
        <v>R2</v>
      </c>
      <c r="J660" s="135" t="str">
        <f>INDEX('Master List'!$A$3:$AW$1063,MATCH('Print List'!$A660,Statement_No,0),MATCH('Print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0" s="135" t="str">
        <f>INDEX('Master List'!$A$3:$AW$1063,MATCH('Print List'!$A660,Statement_No,0),MATCH('Print List'!K$2,'Master List'!$A$2:$AW$2,0))</f>
        <v>Yes</v>
      </c>
      <c r="L660" s="135" t="str">
        <f>INDEX('Master List'!$A$3:$AW$1063,MATCH('Print List'!$A660,Statement_No,0),MATCH('Print List'!L$2,'Master List'!$A$2:$AW$2,0))</f>
        <v>N/A</v>
      </c>
      <c r="M660" s="135" t="str">
        <f>INDEX('Master List'!$A$3:$AW$1063,MATCH('Print List'!$A660,Statement_No,0),MATCH('Print List'!M$2,'Master List'!$A$2:$AW$2,0))</f>
        <v>P1</v>
      </c>
      <c r="N660" s="135" t="str">
        <f>INDEX('Master List'!$A$3:$AW$1063,MATCH('Print List'!$A660,Statement_No,0),MATCH('Print List'!N$2,'Master List'!$A$2:$AW$2,0))</f>
        <v>ISWDU states first year of use at diversion site as possibly 1800s.</v>
      </c>
      <c r="O660" s="135">
        <f>INDEX('Master List'!$A$3:$AW$1063,MATCH('Print List'!$A660,Statement_No,0),MATCH('Print List'!O$2,'Master List'!$A$2:$AW$2,0))</f>
        <v>0</v>
      </c>
      <c r="P660" s="135">
        <f>INDEX('Master List'!$A$3:$AW$1063,MATCH('Print List'!$A660,Statement_No,0),MATCH('Print List'!P$2,'Master List'!$A$2:$AW$2,0))</f>
        <v>0</v>
      </c>
      <c r="Q660" s="135">
        <f>INDEX('Master List'!$A$3:$AW$1063,MATCH('Print List'!$A660,Statement_No,0),MATCH('Print List'!Q$2,'Master List'!$A$2:$AW$2,0))</f>
        <v>0</v>
      </c>
      <c r="R660" s="135">
        <f>INDEX('Master List'!$A$3:$AW$1063,MATCH('Print List'!$A660,Statement_No,0),MATCH('Print List'!R$2,'Master List'!$A$2:$AW$2,0))</f>
        <v>0</v>
      </c>
      <c r="S660" s="135">
        <f>INDEX('Master List'!$A$3:$AW$1063,MATCH('Print List'!$A660,Statement_No,0),MATCH('Print List'!S$2,'Master List'!$A$2:$AW$2,0))</f>
        <v>0</v>
      </c>
      <c r="T660" s="135" t="str">
        <f>INDEX('Master List'!$A$3:$AW$1063,MATCH('Print List'!$A660,Statement_No,0),MATCH('Print List'!T$2,'Master List'!$A$2:$AW$2,0))</f>
        <v>R2</v>
      </c>
      <c r="U660" s="135" t="str">
        <f>INDEX('Master List'!$A$3:$AW$1063,MATCH('Print List'!$A660,Statement_No,0),MATCH('Print List'!U$2,'Master List'!$A$2:$AW$2,0))</f>
        <v>P1</v>
      </c>
    </row>
    <row r="661" spans="1:21" s="16" customFormat="1" ht="180" x14ac:dyDescent="0.25">
      <c r="A661" s="135" t="s">
        <v>2755</v>
      </c>
      <c r="B661" s="135" t="str">
        <f>INDEX('Master List'!$A$3:$AW$1063,MATCH('Print List'!$A661,Statement_No,0),MATCH('Print List'!B$2,'Master List'!$A$2:$AW$2,0))</f>
        <v>KLEIN FAMILY RANCHES</v>
      </c>
      <c r="C661" s="135" t="str">
        <f>INDEX('Master List'!$A$3:$AW$1063,MATCH('Print List'!$A661,Statement_No,0),MATCH('Print List'!C$2,'Master List'!$A$2:$AW$2,0))</f>
        <v>Y</v>
      </c>
      <c r="D661" s="135">
        <f>INDEX('Master List'!$A$3:$AW$1063,MATCH('Print List'!$A661,Statement_No,0),MATCH('Print List'!D$2,'Master List'!$A$2:$AW$2,0))</f>
        <v>369.98666666666668</v>
      </c>
      <c r="E661" s="135">
        <f>INDEX('Master List'!$A$3:$AW$1063,MATCH('Print List'!$A661,Statement_No,0),MATCH('Print List'!E$2,'Master List'!$A$2:$AW$2,0))</f>
        <v>665.53</v>
      </c>
      <c r="F661" s="135" t="str">
        <f>INDEX('Master List'!$A$3:$AW$1063,MATCH('Print List'!$A661,Statement_No,0),MATCH('Print List'!F$2,'Master List'!$A$2:$AW$2,0))</f>
        <v>Yes</v>
      </c>
      <c r="G661" s="135" t="str">
        <f>INDEX('Master List'!$A$3:$AW$1063,MATCH('Print List'!$A661,Statement_No,0),MATCH('Print List'!G$2,'Master List'!$A$2:$AW$2,0))</f>
        <v>Disappointment Slough</v>
      </c>
      <c r="H661" s="135" t="str">
        <f>INDEX('Master List'!$A$3:$AW$1063,MATCH('Print List'!$A661,Statement_No,0),MATCH('Print List'!H$2,'Master List'!$A$2:$AW$2,0))</f>
        <v>San Joaquin</v>
      </c>
      <c r="I661" s="135" t="str">
        <f>INDEX('Master List'!$A$3:$AW$1063,MATCH('Print List'!$A661,Statement_No,0),MATCH('Print List'!I$2,'Master List'!$A$2:$AW$2,0))</f>
        <v>R2</v>
      </c>
      <c r="J661" s="135" t="str">
        <f>INDEX('Master List'!$A$3:$AW$1063,MATCH('Print List'!$A661,Statement_No,0),MATCH('Print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1" s="135" t="str">
        <f>INDEX('Master List'!$A$3:$AW$1063,MATCH('Print List'!$A661,Statement_No,0),MATCH('Print List'!K$2,'Master List'!$A$2:$AW$2,0))</f>
        <v>Yes</v>
      </c>
      <c r="L661" s="135" t="str">
        <f>INDEX('Master List'!$A$3:$AW$1063,MATCH('Print List'!$A661,Statement_No,0),MATCH('Print List'!L$2,'Master List'!$A$2:$AW$2,0))</f>
        <v>N/A</v>
      </c>
      <c r="M661" s="135" t="str">
        <f>INDEX('Master List'!$A$3:$AW$1063,MATCH('Print List'!$A661,Statement_No,0),MATCH('Print List'!M$2,'Master List'!$A$2:$AW$2,0))</f>
        <v>P1</v>
      </c>
      <c r="N661" s="135" t="str">
        <f>INDEX('Master List'!$A$3:$AW$1063,MATCH('Print List'!$A661,Statement_No,0),MATCH('Print List'!N$2,'Master List'!$A$2:$AW$2,0))</f>
        <v>ISWDU states first year of use at diversion site as possibly 1800s.</v>
      </c>
      <c r="O661" s="135">
        <f>INDEX('Master List'!$A$3:$AW$1063,MATCH('Print List'!$A661,Statement_No,0),MATCH('Print List'!O$2,'Master List'!$A$2:$AW$2,0))</f>
        <v>0</v>
      </c>
      <c r="P661" s="135">
        <f>INDEX('Master List'!$A$3:$AW$1063,MATCH('Print List'!$A661,Statement_No,0),MATCH('Print List'!P$2,'Master List'!$A$2:$AW$2,0))</f>
        <v>0</v>
      </c>
      <c r="Q661" s="135">
        <f>INDEX('Master List'!$A$3:$AW$1063,MATCH('Print List'!$A661,Statement_No,0),MATCH('Print List'!Q$2,'Master List'!$A$2:$AW$2,0))</f>
        <v>0</v>
      </c>
      <c r="R661" s="135">
        <f>INDEX('Master List'!$A$3:$AW$1063,MATCH('Print List'!$A661,Statement_No,0),MATCH('Print List'!R$2,'Master List'!$A$2:$AW$2,0))</f>
        <v>0</v>
      </c>
      <c r="S661" s="135">
        <f>INDEX('Master List'!$A$3:$AW$1063,MATCH('Print List'!$A661,Statement_No,0),MATCH('Print List'!S$2,'Master List'!$A$2:$AW$2,0))</f>
        <v>0</v>
      </c>
      <c r="T661" s="135" t="str">
        <f>INDEX('Master List'!$A$3:$AW$1063,MATCH('Print List'!$A661,Statement_No,0),MATCH('Print List'!T$2,'Master List'!$A$2:$AW$2,0))</f>
        <v>R2</v>
      </c>
      <c r="U661" s="135" t="str">
        <f>INDEX('Master List'!$A$3:$AW$1063,MATCH('Print List'!$A661,Statement_No,0),MATCH('Print List'!U$2,'Master List'!$A$2:$AW$2,0))</f>
        <v>P1</v>
      </c>
    </row>
    <row r="662" spans="1:21" s="16" customFormat="1" ht="180" x14ac:dyDescent="0.25">
      <c r="A662" s="136" t="s">
        <v>2756</v>
      </c>
      <c r="B662" s="135" t="str">
        <f>INDEX('Master List'!$A$3:$AW$1063,MATCH('Print List'!$A662,Statement_No,0),MATCH('Print List'!B$2,'Master List'!$A$2:$AW$2,0))</f>
        <v>KLEIN FAMILY RANCHES</v>
      </c>
      <c r="C662" s="135" t="str">
        <f>INDEX('Master List'!$A$3:$AW$1063,MATCH('Print List'!$A662,Statement_No,0),MATCH('Print List'!C$2,'Master List'!$A$2:$AW$2,0))</f>
        <v>Y</v>
      </c>
      <c r="D662" s="135">
        <f>INDEX('Master List'!$A$3:$AW$1063,MATCH('Print List'!$A662,Statement_No,0),MATCH('Print List'!D$2,'Master List'!$A$2:$AW$2,0))</f>
        <v>369.98666666666668</v>
      </c>
      <c r="E662" s="135">
        <f>INDEX('Master List'!$A$3:$AW$1063,MATCH('Print List'!$A662,Statement_No,0),MATCH('Print List'!E$2,'Master List'!$A$2:$AW$2,0))</f>
        <v>665.53</v>
      </c>
      <c r="F662" s="135" t="str">
        <f>INDEX('Master List'!$A$3:$AW$1063,MATCH('Print List'!$A662,Statement_No,0),MATCH('Print List'!F$2,'Master List'!$A$2:$AW$2,0))</f>
        <v>Yes</v>
      </c>
      <c r="G662" s="135" t="str">
        <f>INDEX('Master List'!$A$3:$AW$1063,MATCH('Print List'!$A662,Statement_No,0),MATCH('Print List'!G$2,'Master List'!$A$2:$AW$2,0))</f>
        <v>Disappointment Slough</v>
      </c>
      <c r="H662" s="135" t="str">
        <f>INDEX('Master List'!$A$3:$AW$1063,MATCH('Print List'!$A662,Statement_No,0),MATCH('Print List'!H$2,'Master List'!$A$2:$AW$2,0))</f>
        <v>San Joaquin</v>
      </c>
      <c r="I662" s="135" t="str">
        <f>INDEX('Master List'!$A$3:$AW$1063,MATCH('Print List'!$A662,Statement_No,0),MATCH('Print List'!I$2,'Master List'!$A$2:$AW$2,0))</f>
        <v>R2</v>
      </c>
      <c r="J662" s="135" t="str">
        <f>INDEX('Master List'!$A$3:$AW$1063,MATCH('Print List'!$A662,Statement_No,0),MATCH('Print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2" s="135" t="str">
        <f>INDEX('Master List'!$A$3:$AW$1063,MATCH('Print List'!$A662,Statement_No,0),MATCH('Print List'!K$2,'Master List'!$A$2:$AW$2,0))</f>
        <v>Yes</v>
      </c>
      <c r="L662" s="135" t="str">
        <f>INDEX('Master List'!$A$3:$AW$1063,MATCH('Print List'!$A662,Statement_No,0),MATCH('Print List'!L$2,'Master List'!$A$2:$AW$2,0))</f>
        <v>N/A</v>
      </c>
      <c r="M662" s="135" t="str">
        <f>INDEX('Master List'!$A$3:$AW$1063,MATCH('Print List'!$A662,Statement_No,0),MATCH('Print List'!M$2,'Master List'!$A$2:$AW$2,0))</f>
        <v>P1</v>
      </c>
      <c r="N662" s="135" t="str">
        <f>INDEX('Master List'!$A$3:$AW$1063,MATCH('Print List'!$A662,Statement_No,0),MATCH('Print List'!N$2,'Master List'!$A$2:$AW$2,0))</f>
        <v>ISWDU states first year of use at diversion site as possibly 1800s.</v>
      </c>
      <c r="O662" s="135">
        <f>INDEX('Master List'!$A$3:$AW$1063,MATCH('Print List'!$A662,Statement_No,0),MATCH('Print List'!O$2,'Master List'!$A$2:$AW$2,0))</f>
        <v>0</v>
      </c>
      <c r="P662" s="135">
        <f>INDEX('Master List'!$A$3:$AW$1063,MATCH('Print List'!$A662,Statement_No,0),MATCH('Print List'!P$2,'Master List'!$A$2:$AW$2,0))</f>
        <v>0</v>
      </c>
      <c r="Q662" s="135">
        <f>INDEX('Master List'!$A$3:$AW$1063,MATCH('Print List'!$A662,Statement_No,0),MATCH('Print List'!Q$2,'Master List'!$A$2:$AW$2,0))</f>
        <v>0</v>
      </c>
      <c r="R662" s="135">
        <f>INDEX('Master List'!$A$3:$AW$1063,MATCH('Print List'!$A662,Statement_No,0),MATCH('Print List'!R$2,'Master List'!$A$2:$AW$2,0))</f>
        <v>0</v>
      </c>
      <c r="S662" s="135">
        <f>INDEX('Master List'!$A$3:$AW$1063,MATCH('Print List'!$A662,Statement_No,0),MATCH('Print List'!S$2,'Master List'!$A$2:$AW$2,0))</f>
        <v>0</v>
      </c>
      <c r="T662" s="135" t="str">
        <f>INDEX('Master List'!$A$3:$AW$1063,MATCH('Print List'!$A662,Statement_No,0),MATCH('Print List'!T$2,'Master List'!$A$2:$AW$2,0))</f>
        <v>R2</v>
      </c>
      <c r="U662" s="135" t="str">
        <f>INDEX('Master List'!$A$3:$AW$1063,MATCH('Print List'!$A662,Statement_No,0),MATCH('Print List'!U$2,'Master List'!$A$2:$AW$2,0))</f>
        <v>P1</v>
      </c>
    </row>
    <row r="663" spans="1:21" s="16" customFormat="1" ht="180" x14ac:dyDescent="0.25">
      <c r="A663" s="135" t="s">
        <v>2757</v>
      </c>
      <c r="B663" s="135" t="str">
        <f>INDEX('Master List'!$A$3:$AW$1063,MATCH('Print List'!$A663,Statement_No,0),MATCH('Print List'!B$2,'Master List'!$A$2:$AW$2,0))</f>
        <v>KLEIN FAMILY RANCHES</v>
      </c>
      <c r="C663" s="135" t="str">
        <f>INDEX('Master List'!$A$3:$AW$1063,MATCH('Print List'!$A663,Statement_No,0),MATCH('Print List'!C$2,'Master List'!$A$2:$AW$2,0))</f>
        <v>Y</v>
      </c>
      <c r="D663" s="135">
        <f>INDEX('Master List'!$A$3:$AW$1063,MATCH('Print List'!$A663,Statement_No,0),MATCH('Print List'!D$2,'Master List'!$A$2:$AW$2,0))</f>
        <v>336.35151515151512</v>
      </c>
      <c r="E663" s="135">
        <f>INDEX('Master List'!$A$3:$AW$1063,MATCH('Print List'!$A663,Statement_No,0),MATCH('Print List'!E$2,'Master List'!$A$2:$AW$2,0))</f>
        <v>665.53</v>
      </c>
      <c r="F663" s="135" t="str">
        <f>INDEX('Master List'!$A$3:$AW$1063,MATCH('Print List'!$A663,Statement_No,0),MATCH('Print List'!F$2,'Master List'!$A$2:$AW$2,0))</f>
        <v>Yes</v>
      </c>
      <c r="G663" s="135" t="str">
        <f>INDEX('Master List'!$A$3:$AW$1063,MATCH('Print List'!$A663,Statement_No,0),MATCH('Print List'!G$2,'Master List'!$A$2:$AW$2,0))</f>
        <v>Disappointment Slough</v>
      </c>
      <c r="H663" s="135" t="str">
        <f>INDEX('Master List'!$A$3:$AW$1063,MATCH('Print List'!$A663,Statement_No,0),MATCH('Print List'!H$2,'Master List'!$A$2:$AW$2,0))</f>
        <v>San Joaquin</v>
      </c>
      <c r="I663" s="135" t="str">
        <f>INDEX('Master List'!$A$3:$AW$1063,MATCH('Print List'!$A663,Statement_No,0),MATCH('Print List'!I$2,'Master List'!$A$2:$AW$2,0))</f>
        <v>R2</v>
      </c>
      <c r="J663" s="135" t="str">
        <f>INDEX('Master List'!$A$3:$AW$1063,MATCH('Print List'!$A663,Statement_No,0),MATCH('Print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3" s="135" t="str">
        <f>INDEX('Master List'!$A$3:$AW$1063,MATCH('Print List'!$A663,Statement_No,0),MATCH('Print List'!K$2,'Master List'!$A$2:$AW$2,0))</f>
        <v>Yes</v>
      </c>
      <c r="L663" s="135" t="str">
        <f>INDEX('Master List'!$A$3:$AW$1063,MATCH('Print List'!$A663,Statement_No,0),MATCH('Print List'!L$2,'Master List'!$A$2:$AW$2,0))</f>
        <v>N/A</v>
      </c>
      <c r="M663" s="135" t="str">
        <f>INDEX('Master List'!$A$3:$AW$1063,MATCH('Print List'!$A663,Statement_No,0),MATCH('Print List'!M$2,'Master List'!$A$2:$AW$2,0))</f>
        <v>P1</v>
      </c>
      <c r="N663" s="135" t="str">
        <f>INDEX('Master List'!$A$3:$AW$1063,MATCH('Print List'!$A663,Statement_No,0),MATCH('Print List'!N$2,'Master List'!$A$2:$AW$2,0))</f>
        <v>ISWDU states first year of use at diversion site as possibly 1800s.</v>
      </c>
      <c r="O663" s="135">
        <f>INDEX('Master List'!$A$3:$AW$1063,MATCH('Print List'!$A663,Statement_No,0),MATCH('Print List'!O$2,'Master List'!$A$2:$AW$2,0))</f>
        <v>0</v>
      </c>
      <c r="P663" s="135">
        <f>INDEX('Master List'!$A$3:$AW$1063,MATCH('Print List'!$A663,Statement_No,0),MATCH('Print List'!P$2,'Master List'!$A$2:$AW$2,0))</f>
        <v>0</v>
      </c>
      <c r="Q663" s="135">
        <f>INDEX('Master List'!$A$3:$AW$1063,MATCH('Print List'!$A663,Statement_No,0),MATCH('Print List'!Q$2,'Master List'!$A$2:$AW$2,0))</f>
        <v>0</v>
      </c>
      <c r="R663" s="135">
        <f>INDEX('Master List'!$A$3:$AW$1063,MATCH('Print List'!$A663,Statement_No,0),MATCH('Print List'!R$2,'Master List'!$A$2:$AW$2,0))</f>
        <v>0</v>
      </c>
      <c r="S663" s="135">
        <f>INDEX('Master List'!$A$3:$AW$1063,MATCH('Print List'!$A663,Statement_No,0),MATCH('Print List'!S$2,'Master List'!$A$2:$AW$2,0))</f>
        <v>0</v>
      </c>
      <c r="T663" s="135" t="str">
        <f>INDEX('Master List'!$A$3:$AW$1063,MATCH('Print List'!$A663,Statement_No,0),MATCH('Print List'!T$2,'Master List'!$A$2:$AW$2,0))</f>
        <v>R2</v>
      </c>
      <c r="U663" s="135" t="str">
        <f>INDEX('Master List'!$A$3:$AW$1063,MATCH('Print List'!$A663,Statement_No,0),MATCH('Print List'!U$2,'Master List'!$A$2:$AW$2,0))</f>
        <v>P1</v>
      </c>
    </row>
    <row r="664" spans="1:21" s="16" customFormat="1" ht="180" x14ac:dyDescent="0.25">
      <c r="A664" s="136" t="s">
        <v>2758</v>
      </c>
      <c r="B664" s="135" t="str">
        <f>INDEX('Master List'!$A$3:$AW$1063,MATCH('Print List'!$A664,Statement_No,0),MATCH('Print List'!B$2,'Master List'!$A$2:$AW$2,0))</f>
        <v>KLEIN FAMILY RANCHES</v>
      </c>
      <c r="C664" s="135" t="str">
        <f>INDEX('Master List'!$A$3:$AW$1063,MATCH('Print List'!$A664,Statement_No,0),MATCH('Print List'!C$2,'Master List'!$A$2:$AW$2,0))</f>
        <v>Y</v>
      </c>
      <c r="D664" s="135">
        <f>INDEX('Master List'!$A$3:$AW$1063,MATCH('Print List'!$A664,Statement_No,0),MATCH('Print List'!D$2,'Master List'!$A$2:$AW$2,0))</f>
        <v>308.32222222222219</v>
      </c>
      <c r="E664" s="135">
        <f>INDEX('Master List'!$A$3:$AW$1063,MATCH('Print List'!$A664,Statement_No,0),MATCH('Print List'!E$2,'Master List'!$A$2:$AW$2,0))</f>
        <v>665.53</v>
      </c>
      <c r="F664" s="135" t="str">
        <f>INDEX('Master List'!$A$3:$AW$1063,MATCH('Print List'!$A664,Statement_No,0),MATCH('Print List'!F$2,'Master List'!$A$2:$AW$2,0))</f>
        <v>Yes</v>
      </c>
      <c r="G664" s="135" t="str">
        <f>INDEX('Master List'!$A$3:$AW$1063,MATCH('Print List'!$A664,Statement_No,0),MATCH('Print List'!G$2,'Master List'!$A$2:$AW$2,0))</f>
        <v>San Joaquin River</v>
      </c>
      <c r="H664" s="135" t="str">
        <f>INDEX('Master List'!$A$3:$AW$1063,MATCH('Print List'!$A664,Statement_No,0),MATCH('Print List'!H$2,'Master List'!$A$2:$AW$2,0))</f>
        <v>San Joaquin</v>
      </c>
      <c r="I664" s="135" t="str">
        <f>INDEX('Master List'!$A$3:$AW$1063,MATCH('Print List'!$A664,Statement_No,0),MATCH('Print List'!I$2,'Master List'!$A$2:$AW$2,0))</f>
        <v>R2</v>
      </c>
      <c r="J664" s="135" t="str">
        <f>INDEX('Master List'!$A$3:$AW$1063,MATCH('Print List'!$A664,Statement_No,0),MATCH('Print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4" s="135" t="str">
        <f>INDEX('Master List'!$A$3:$AW$1063,MATCH('Print List'!$A664,Statement_No,0),MATCH('Print List'!K$2,'Master List'!$A$2:$AW$2,0))</f>
        <v>Yes</v>
      </c>
      <c r="L664" s="135" t="str">
        <f>INDEX('Master List'!$A$3:$AW$1063,MATCH('Print List'!$A664,Statement_No,0),MATCH('Print List'!L$2,'Master List'!$A$2:$AW$2,0))</f>
        <v>N/A</v>
      </c>
      <c r="M664" s="135" t="str">
        <f>INDEX('Master List'!$A$3:$AW$1063,MATCH('Print List'!$A664,Statement_No,0),MATCH('Print List'!M$2,'Master List'!$A$2:$AW$2,0))</f>
        <v>P1</v>
      </c>
      <c r="N664" s="135" t="str">
        <f>INDEX('Master List'!$A$3:$AW$1063,MATCH('Print List'!$A664,Statement_No,0),MATCH('Print List'!N$2,'Master List'!$A$2:$AW$2,0))</f>
        <v>ISWDU states first year of use at diversion site as possibly 1800s.</v>
      </c>
      <c r="O664" s="135">
        <f>INDEX('Master List'!$A$3:$AW$1063,MATCH('Print List'!$A664,Statement_No,0),MATCH('Print List'!O$2,'Master List'!$A$2:$AW$2,0))</f>
        <v>0</v>
      </c>
      <c r="P664" s="135">
        <f>INDEX('Master List'!$A$3:$AW$1063,MATCH('Print List'!$A664,Statement_No,0),MATCH('Print List'!P$2,'Master List'!$A$2:$AW$2,0))</f>
        <v>0</v>
      </c>
      <c r="Q664" s="135">
        <f>INDEX('Master List'!$A$3:$AW$1063,MATCH('Print List'!$A664,Statement_No,0),MATCH('Print List'!Q$2,'Master List'!$A$2:$AW$2,0))</f>
        <v>0</v>
      </c>
      <c r="R664" s="135">
        <f>INDEX('Master List'!$A$3:$AW$1063,MATCH('Print List'!$A664,Statement_No,0),MATCH('Print List'!R$2,'Master List'!$A$2:$AW$2,0))</f>
        <v>0</v>
      </c>
      <c r="S664" s="135">
        <f>INDEX('Master List'!$A$3:$AW$1063,MATCH('Print List'!$A664,Statement_No,0),MATCH('Print List'!S$2,'Master List'!$A$2:$AW$2,0))</f>
        <v>0</v>
      </c>
      <c r="T664" s="135" t="str">
        <f>INDEX('Master List'!$A$3:$AW$1063,MATCH('Print List'!$A664,Statement_No,0),MATCH('Print List'!T$2,'Master List'!$A$2:$AW$2,0))</f>
        <v>R2</v>
      </c>
      <c r="U664" s="135" t="str">
        <f>INDEX('Master List'!$A$3:$AW$1063,MATCH('Print List'!$A664,Statement_No,0),MATCH('Print List'!U$2,'Master List'!$A$2:$AW$2,0))</f>
        <v>P1</v>
      </c>
    </row>
    <row r="665" spans="1:21" s="16" customFormat="1" ht="180" x14ac:dyDescent="0.25">
      <c r="A665" s="135" t="s">
        <v>2760</v>
      </c>
      <c r="B665" s="135" t="str">
        <f>INDEX('Master List'!$A$3:$AW$1063,MATCH('Print List'!$A665,Statement_No,0),MATCH('Print List'!B$2,'Master List'!$A$2:$AW$2,0))</f>
        <v>KLEIN FAMILY RANCHES</v>
      </c>
      <c r="C665" s="135" t="str">
        <f>INDEX('Master List'!$A$3:$AW$1063,MATCH('Print List'!$A665,Statement_No,0),MATCH('Print List'!C$2,'Master List'!$A$2:$AW$2,0))</f>
        <v>Y</v>
      </c>
      <c r="D665" s="135">
        <f>INDEX('Master List'!$A$3:$AW$1063,MATCH('Print List'!$A665,Statement_No,0),MATCH('Print List'!D$2,'Master List'!$A$2:$AW$2,0))</f>
        <v>336.35151515151512</v>
      </c>
      <c r="E665" s="135">
        <f>INDEX('Master List'!$A$3:$AW$1063,MATCH('Print List'!$A665,Statement_No,0),MATCH('Print List'!E$2,'Master List'!$A$2:$AW$2,0))</f>
        <v>665.53</v>
      </c>
      <c r="F665" s="135" t="str">
        <f>INDEX('Master List'!$A$3:$AW$1063,MATCH('Print List'!$A665,Statement_No,0),MATCH('Print List'!F$2,'Master List'!$A$2:$AW$2,0))</f>
        <v>Yes</v>
      </c>
      <c r="G665" s="135" t="str">
        <f>INDEX('Master List'!$A$3:$AW$1063,MATCH('Print List'!$A665,Statement_No,0),MATCH('Print List'!G$2,'Master List'!$A$2:$AW$2,0))</f>
        <v>Disappointment Slough</v>
      </c>
      <c r="H665" s="135" t="str">
        <f>INDEX('Master List'!$A$3:$AW$1063,MATCH('Print List'!$A665,Statement_No,0),MATCH('Print List'!H$2,'Master List'!$A$2:$AW$2,0))</f>
        <v>San Joaquin</v>
      </c>
      <c r="I665" s="135" t="str">
        <f>INDEX('Master List'!$A$3:$AW$1063,MATCH('Print List'!$A665,Statement_No,0),MATCH('Print List'!I$2,'Master List'!$A$2:$AW$2,0))</f>
        <v>R2</v>
      </c>
      <c r="J665" s="135" t="str">
        <f>INDEX('Master List'!$A$3:$AW$1063,MATCH('Print List'!$A665,Statement_No,0),MATCH('Print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5" s="135" t="str">
        <f>INDEX('Master List'!$A$3:$AW$1063,MATCH('Print List'!$A665,Statement_No,0),MATCH('Print List'!K$2,'Master List'!$A$2:$AW$2,0))</f>
        <v>Yes</v>
      </c>
      <c r="L665" s="135" t="str">
        <f>INDEX('Master List'!$A$3:$AW$1063,MATCH('Print List'!$A665,Statement_No,0),MATCH('Print List'!L$2,'Master List'!$A$2:$AW$2,0))</f>
        <v>N/A</v>
      </c>
      <c r="M665" s="135" t="str">
        <f>INDEX('Master List'!$A$3:$AW$1063,MATCH('Print List'!$A665,Statement_No,0),MATCH('Print List'!M$2,'Master List'!$A$2:$AW$2,0))</f>
        <v>P1</v>
      </c>
      <c r="N665" s="135" t="str">
        <f>INDEX('Master List'!$A$3:$AW$1063,MATCH('Print List'!$A665,Statement_No,0),MATCH('Print List'!N$2,'Master List'!$A$2:$AW$2,0))</f>
        <v>ISWDU states first year of use at diversion site as possibly 1800s.</v>
      </c>
      <c r="O665" s="135">
        <f>INDEX('Master List'!$A$3:$AW$1063,MATCH('Print List'!$A665,Statement_No,0),MATCH('Print List'!O$2,'Master List'!$A$2:$AW$2,0))</f>
        <v>0</v>
      </c>
      <c r="P665" s="135">
        <f>INDEX('Master List'!$A$3:$AW$1063,MATCH('Print List'!$A665,Statement_No,0),MATCH('Print List'!P$2,'Master List'!$A$2:$AW$2,0))</f>
        <v>0</v>
      </c>
      <c r="Q665" s="135">
        <f>INDEX('Master List'!$A$3:$AW$1063,MATCH('Print List'!$A665,Statement_No,0),MATCH('Print List'!Q$2,'Master List'!$A$2:$AW$2,0))</f>
        <v>0</v>
      </c>
      <c r="R665" s="135">
        <f>INDEX('Master List'!$A$3:$AW$1063,MATCH('Print List'!$A665,Statement_No,0),MATCH('Print List'!R$2,'Master List'!$A$2:$AW$2,0))</f>
        <v>0</v>
      </c>
      <c r="S665" s="135">
        <f>INDEX('Master List'!$A$3:$AW$1063,MATCH('Print List'!$A665,Statement_No,0),MATCH('Print List'!S$2,'Master List'!$A$2:$AW$2,0))</f>
        <v>0</v>
      </c>
      <c r="T665" s="135" t="str">
        <f>INDEX('Master List'!$A$3:$AW$1063,MATCH('Print List'!$A665,Statement_No,0),MATCH('Print List'!T$2,'Master List'!$A$2:$AW$2,0))</f>
        <v>R2</v>
      </c>
      <c r="U665" s="135" t="str">
        <f>INDEX('Master List'!$A$3:$AW$1063,MATCH('Print List'!$A665,Statement_No,0),MATCH('Print List'!U$2,'Master List'!$A$2:$AW$2,0))</f>
        <v>P1</v>
      </c>
    </row>
    <row r="666" spans="1:21" s="16" customFormat="1" ht="180" x14ac:dyDescent="0.25">
      <c r="A666" s="136" t="s">
        <v>2761</v>
      </c>
      <c r="B666" s="135" t="str">
        <f>INDEX('Master List'!$A$3:$AW$1063,MATCH('Print List'!$A666,Statement_No,0),MATCH('Print List'!B$2,'Master List'!$A$2:$AW$2,0))</f>
        <v>KLEIN FAMILY RANCHES</v>
      </c>
      <c r="C666" s="135" t="str">
        <f>INDEX('Master List'!$A$3:$AW$1063,MATCH('Print List'!$A666,Statement_No,0),MATCH('Print List'!C$2,'Master List'!$A$2:$AW$2,0))</f>
        <v>Y</v>
      </c>
      <c r="D666" s="135">
        <f>INDEX('Master List'!$A$3:$AW$1063,MATCH('Print List'!$A666,Statement_No,0),MATCH('Print List'!D$2,'Master List'!$A$2:$AW$2,0))</f>
        <v>369.98666666666668</v>
      </c>
      <c r="E666" s="135">
        <f>INDEX('Master List'!$A$3:$AW$1063,MATCH('Print List'!$A666,Statement_No,0),MATCH('Print List'!E$2,'Master List'!$A$2:$AW$2,0))</f>
        <v>665.53</v>
      </c>
      <c r="F666" s="135" t="str">
        <f>INDEX('Master List'!$A$3:$AW$1063,MATCH('Print List'!$A666,Statement_No,0),MATCH('Print List'!F$2,'Master List'!$A$2:$AW$2,0))</f>
        <v>Yes</v>
      </c>
      <c r="G666" s="135" t="str">
        <f>INDEX('Master List'!$A$3:$AW$1063,MATCH('Print List'!$A666,Statement_No,0),MATCH('Print List'!G$2,'Master List'!$A$2:$AW$2,0))</f>
        <v>San Joaquin River</v>
      </c>
      <c r="H666" s="135" t="str">
        <f>INDEX('Master List'!$A$3:$AW$1063,MATCH('Print List'!$A666,Statement_No,0),MATCH('Print List'!H$2,'Master List'!$A$2:$AW$2,0))</f>
        <v>San Joaquin</v>
      </c>
      <c r="I666" s="135" t="str">
        <f>INDEX('Master List'!$A$3:$AW$1063,MATCH('Print List'!$A666,Statement_No,0),MATCH('Print List'!I$2,'Master List'!$A$2:$AW$2,0))</f>
        <v>R2</v>
      </c>
      <c r="J666" s="135" t="str">
        <f>INDEX('Master List'!$A$3:$AW$1063,MATCH('Print List'!$A666,Statement_No,0),MATCH('Print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6" s="135" t="str">
        <f>INDEX('Master List'!$A$3:$AW$1063,MATCH('Print List'!$A666,Statement_No,0),MATCH('Print List'!K$2,'Master List'!$A$2:$AW$2,0))</f>
        <v>Yes</v>
      </c>
      <c r="L666" s="135" t="str">
        <f>INDEX('Master List'!$A$3:$AW$1063,MATCH('Print List'!$A666,Statement_No,0),MATCH('Print List'!L$2,'Master List'!$A$2:$AW$2,0))</f>
        <v>N/A</v>
      </c>
      <c r="M666" s="135" t="str">
        <f>INDEX('Master List'!$A$3:$AW$1063,MATCH('Print List'!$A666,Statement_No,0),MATCH('Print List'!M$2,'Master List'!$A$2:$AW$2,0))</f>
        <v>P1</v>
      </c>
      <c r="N666" s="135" t="str">
        <f>INDEX('Master List'!$A$3:$AW$1063,MATCH('Print List'!$A666,Statement_No,0),MATCH('Print List'!N$2,'Master List'!$A$2:$AW$2,0))</f>
        <v>ISWDU states first year of use at diversion site as possibly 1800s.</v>
      </c>
      <c r="O666" s="135">
        <f>INDEX('Master List'!$A$3:$AW$1063,MATCH('Print List'!$A666,Statement_No,0),MATCH('Print List'!O$2,'Master List'!$A$2:$AW$2,0))</f>
        <v>0</v>
      </c>
      <c r="P666" s="135">
        <f>INDEX('Master List'!$A$3:$AW$1063,MATCH('Print List'!$A666,Statement_No,0),MATCH('Print List'!P$2,'Master List'!$A$2:$AW$2,0))</f>
        <v>0</v>
      </c>
      <c r="Q666" s="135">
        <f>INDEX('Master List'!$A$3:$AW$1063,MATCH('Print List'!$A666,Statement_No,0),MATCH('Print List'!Q$2,'Master List'!$A$2:$AW$2,0))</f>
        <v>0</v>
      </c>
      <c r="R666" s="135">
        <f>INDEX('Master List'!$A$3:$AW$1063,MATCH('Print List'!$A666,Statement_No,0),MATCH('Print List'!R$2,'Master List'!$A$2:$AW$2,0))</f>
        <v>0</v>
      </c>
      <c r="S666" s="135">
        <f>INDEX('Master List'!$A$3:$AW$1063,MATCH('Print List'!$A666,Statement_No,0),MATCH('Print List'!S$2,'Master List'!$A$2:$AW$2,0))</f>
        <v>0</v>
      </c>
      <c r="T666" s="135" t="str">
        <f>INDEX('Master List'!$A$3:$AW$1063,MATCH('Print List'!$A666,Statement_No,0),MATCH('Print List'!T$2,'Master List'!$A$2:$AW$2,0))</f>
        <v>R2</v>
      </c>
      <c r="U666" s="135" t="str">
        <f>INDEX('Master List'!$A$3:$AW$1063,MATCH('Print List'!$A666,Statement_No,0),MATCH('Print List'!U$2,'Master List'!$A$2:$AW$2,0))</f>
        <v>P1</v>
      </c>
    </row>
    <row r="667" spans="1:21" s="16" customFormat="1" ht="180" x14ac:dyDescent="0.25">
      <c r="A667" s="135" t="s">
        <v>2762</v>
      </c>
      <c r="B667" s="135" t="str">
        <f>INDEX('Master List'!$A$3:$AW$1063,MATCH('Print List'!$A667,Statement_No,0),MATCH('Print List'!B$2,'Master List'!$A$2:$AW$2,0))</f>
        <v>KLEIN FAMILY RANCHES</v>
      </c>
      <c r="C667" s="135" t="str">
        <f>INDEX('Master List'!$A$3:$AW$1063,MATCH('Print List'!$A667,Statement_No,0),MATCH('Print List'!C$2,'Master List'!$A$2:$AW$2,0))</f>
        <v>Y</v>
      </c>
      <c r="D667" s="135">
        <f>INDEX('Master List'!$A$3:$AW$1063,MATCH('Print List'!$A667,Statement_No,0),MATCH('Print List'!D$2,'Master List'!$A$2:$AW$2,0))</f>
        <v>336.35151515151512</v>
      </c>
      <c r="E667" s="135">
        <f>INDEX('Master List'!$A$3:$AW$1063,MATCH('Print List'!$A667,Statement_No,0),MATCH('Print List'!E$2,'Master List'!$A$2:$AW$2,0))</f>
        <v>665.53</v>
      </c>
      <c r="F667" s="135" t="str">
        <f>INDEX('Master List'!$A$3:$AW$1063,MATCH('Print List'!$A667,Statement_No,0),MATCH('Print List'!F$2,'Master List'!$A$2:$AW$2,0))</f>
        <v>Yes</v>
      </c>
      <c r="G667" s="135" t="str">
        <f>INDEX('Master List'!$A$3:$AW$1063,MATCH('Print List'!$A667,Statement_No,0),MATCH('Print List'!G$2,'Master List'!$A$2:$AW$2,0))</f>
        <v>Disappointment Slough</v>
      </c>
      <c r="H667" s="135" t="str">
        <f>INDEX('Master List'!$A$3:$AW$1063,MATCH('Print List'!$A667,Statement_No,0),MATCH('Print List'!H$2,'Master List'!$A$2:$AW$2,0))</f>
        <v>San Joaquin</v>
      </c>
      <c r="I667" s="135" t="str">
        <f>INDEX('Master List'!$A$3:$AW$1063,MATCH('Print List'!$A667,Statement_No,0),MATCH('Print List'!I$2,'Master List'!$A$2:$AW$2,0))</f>
        <v>R2</v>
      </c>
      <c r="J667" s="135" t="str">
        <f>INDEX('Master List'!$A$3:$AW$1063,MATCH('Print List'!$A667,Statement_No,0),MATCH('Print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7" s="135" t="str">
        <f>INDEX('Master List'!$A$3:$AW$1063,MATCH('Print List'!$A667,Statement_No,0),MATCH('Print List'!K$2,'Master List'!$A$2:$AW$2,0))</f>
        <v>Yes</v>
      </c>
      <c r="L667" s="135" t="str">
        <f>INDEX('Master List'!$A$3:$AW$1063,MATCH('Print List'!$A667,Statement_No,0),MATCH('Print List'!L$2,'Master List'!$A$2:$AW$2,0))</f>
        <v>N/A</v>
      </c>
      <c r="M667" s="135" t="str">
        <f>INDEX('Master List'!$A$3:$AW$1063,MATCH('Print List'!$A667,Statement_No,0),MATCH('Print List'!M$2,'Master List'!$A$2:$AW$2,0))</f>
        <v>P1</v>
      </c>
      <c r="N667" s="135" t="str">
        <f>INDEX('Master List'!$A$3:$AW$1063,MATCH('Print List'!$A667,Statement_No,0),MATCH('Print List'!N$2,'Master List'!$A$2:$AW$2,0))</f>
        <v>ISWDU states first year of use at diversion site as possibly 1800s.</v>
      </c>
      <c r="O667" s="135">
        <f>INDEX('Master List'!$A$3:$AW$1063,MATCH('Print List'!$A667,Statement_No,0),MATCH('Print List'!O$2,'Master List'!$A$2:$AW$2,0))</f>
        <v>0</v>
      </c>
      <c r="P667" s="135">
        <f>INDEX('Master List'!$A$3:$AW$1063,MATCH('Print List'!$A667,Statement_No,0),MATCH('Print List'!P$2,'Master List'!$A$2:$AW$2,0))</f>
        <v>0</v>
      </c>
      <c r="Q667" s="135">
        <f>INDEX('Master List'!$A$3:$AW$1063,MATCH('Print List'!$A667,Statement_No,0),MATCH('Print List'!Q$2,'Master List'!$A$2:$AW$2,0))</f>
        <v>0</v>
      </c>
      <c r="R667" s="135">
        <f>INDEX('Master List'!$A$3:$AW$1063,MATCH('Print List'!$A667,Statement_No,0),MATCH('Print List'!R$2,'Master List'!$A$2:$AW$2,0))</f>
        <v>0</v>
      </c>
      <c r="S667" s="135">
        <f>INDEX('Master List'!$A$3:$AW$1063,MATCH('Print List'!$A667,Statement_No,0),MATCH('Print List'!S$2,'Master List'!$A$2:$AW$2,0))</f>
        <v>0</v>
      </c>
      <c r="T667" s="135" t="str">
        <f>INDEX('Master List'!$A$3:$AW$1063,MATCH('Print List'!$A667,Statement_No,0),MATCH('Print List'!T$2,'Master List'!$A$2:$AW$2,0))</f>
        <v>R2</v>
      </c>
      <c r="U667" s="135" t="str">
        <f>INDEX('Master List'!$A$3:$AW$1063,MATCH('Print List'!$A667,Statement_No,0),MATCH('Print List'!U$2,'Master List'!$A$2:$AW$2,0))</f>
        <v>P1</v>
      </c>
    </row>
    <row r="668" spans="1:21" s="16" customFormat="1" ht="180" x14ac:dyDescent="0.25">
      <c r="A668" s="136" t="s">
        <v>2763</v>
      </c>
      <c r="B668" s="135" t="str">
        <f>INDEX('Master List'!$A$3:$AW$1063,MATCH('Print List'!$A668,Statement_No,0),MATCH('Print List'!B$2,'Master List'!$A$2:$AW$2,0))</f>
        <v>KLEIN FAMILY RANCHES</v>
      </c>
      <c r="C668" s="135" t="str">
        <f>INDEX('Master List'!$A$3:$AW$1063,MATCH('Print List'!$A668,Statement_No,0),MATCH('Print List'!C$2,'Master List'!$A$2:$AW$2,0))</f>
        <v>Y</v>
      </c>
      <c r="D668" s="135">
        <f>INDEX('Master List'!$A$3:$AW$1063,MATCH('Print List'!$A668,Statement_No,0),MATCH('Print List'!D$2,'Master List'!$A$2:$AW$2,0))</f>
        <v>369.98666666666668</v>
      </c>
      <c r="E668" s="135">
        <f>INDEX('Master List'!$A$3:$AW$1063,MATCH('Print List'!$A668,Statement_No,0),MATCH('Print List'!E$2,'Master List'!$A$2:$AW$2,0))</f>
        <v>665.53</v>
      </c>
      <c r="F668" s="135" t="str">
        <f>INDEX('Master List'!$A$3:$AW$1063,MATCH('Print List'!$A668,Statement_No,0),MATCH('Print List'!F$2,'Master List'!$A$2:$AW$2,0))</f>
        <v>Yes</v>
      </c>
      <c r="G668" s="135" t="str">
        <f>INDEX('Master List'!$A$3:$AW$1063,MATCH('Print List'!$A668,Statement_No,0),MATCH('Print List'!G$2,'Master List'!$A$2:$AW$2,0))</f>
        <v>San Joaquin River</v>
      </c>
      <c r="H668" s="135" t="str">
        <f>INDEX('Master List'!$A$3:$AW$1063,MATCH('Print List'!$A668,Statement_No,0),MATCH('Print List'!H$2,'Master List'!$A$2:$AW$2,0))</f>
        <v>San Joaquin</v>
      </c>
      <c r="I668" s="135" t="str">
        <f>INDEX('Master List'!$A$3:$AW$1063,MATCH('Print List'!$A668,Statement_No,0),MATCH('Print List'!I$2,'Master List'!$A$2:$AW$2,0))</f>
        <v>R2</v>
      </c>
      <c r="J668" s="135" t="str">
        <f>INDEX('Master List'!$A$3:$AW$1063,MATCH('Print List'!$A668,Statement_No,0),MATCH('Print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8" s="135" t="str">
        <f>INDEX('Master List'!$A$3:$AW$1063,MATCH('Print List'!$A668,Statement_No,0),MATCH('Print List'!K$2,'Master List'!$A$2:$AW$2,0))</f>
        <v>Yes</v>
      </c>
      <c r="L668" s="135" t="str">
        <f>INDEX('Master List'!$A$3:$AW$1063,MATCH('Print List'!$A668,Statement_No,0),MATCH('Print List'!L$2,'Master List'!$A$2:$AW$2,0))</f>
        <v>N/A</v>
      </c>
      <c r="M668" s="135" t="str">
        <f>INDEX('Master List'!$A$3:$AW$1063,MATCH('Print List'!$A668,Statement_No,0),MATCH('Print List'!M$2,'Master List'!$A$2:$AW$2,0))</f>
        <v>P1</v>
      </c>
      <c r="N668" s="135" t="str">
        <f>INDEX('Master List'!$A$3:$AW$1063,MATCH('Print List'!$A668,Statement_No,0),MATCH('Print List'!N$2,'Master List'!$A$2:$AW$2,0))</f>
        <v>ISWDU states first year of use at diversion site as possibly 1800s.</v>
      </c>
      <c r="O668" s="135">
        <f>INDEX('Master List'!$A$3:$AW$1063,MATCH('Print List'!$A668,Statement_No,0),MATCH('Print List'!O$2,'Master List'!$A$2:$AW$2,0))</f>
        <v>0</v>
      </c>
      <c r="P668" s="135">
        <f>INDEX('Master List'!$A$3:$AW$1063,MATCH('Print List'!$A668,Statement_No,0),MATCH('Print List'!P$2,'Master List'!$A$2:$AW$2,0))</f>
        <v>0</v>
      </c>
      <c r="Q668" s="135">
        <f>INDEX('Master List'!$A$3:$AW$1063,MATCH('Print List'!$A668,Statement_No,0),MATCH('Print List'!Q$2,'Master List'!$A$2:$AW$2,0))</f>
        <v>0</v>
      </c>
      <c r="R668" s="135">
        <f>INDEX('Master List'!$A$3:$AW$1063,MATCH('Print List'!$A668,Statement_No,0),MATCH('Print List'!R$2,'Master List'!$A$2:$AW$2,0))</f>
        <v>0</v>
      </c>
      <c r="S668" s="135">
        <f>INDEX('Master List'!$A$3:$AW$1063,MATCH('Print List'!$A668,Statement_No,0),MATCH('Print List'!S$2,'Master List'!$A$2:$AW$2,0))</f>
        <v>0</v>
      </c>
      <c r="T668" s="135" t="str">
        <f>INDEX('Master List'!$A$3:$AW$1063,MATCH('Print List'!$A668,Statement_No,0),MATCH('Print List'!T$2,'Master List'!$A$2:$AW$2,0))</f>
        <v>R2</v>
      </c>
      <c r="U668" s="135" t="str">
        <f>INDEX('Master List'!$A$3:$AW$1063,MATCH('Print List'!$A668,Statement_No,0),MATCH('Print List'!U$2,'Master List'!$A$2:$AW$2,0))</f>
        <v>P1</v>
      </c>
    </row>
    <row r="669" spans="1:21" s="16" customFormat="1" ht="180" x14ac:dyDescent="0.25">
      <c r="A669" s="135" t="s">
        <v>2765</v>
      </c>
      <c r="B669" s="135" t="str">
        <f>INDEX('Master List'!$A$3:$AW$1063,MATCH('Print List'!$A669,Statement_No,0),MATCH('Print List'!B$2,'Master List'!$A$2:$AW$2,0))</f>
        <v>KLEIN FAMILY RANCHES</v>
      </c>
      <c r="C669" s="135" t="str">
        <f>INDEX('Master List'!$A$3:$AW$1063,MATCH('Print List'!$A669,Statement_No,0),MATCH('Print List'!C$2,'Master List'!$A$2:$AW$2,0))</f>
        <v>Y</v>
      </c>
      <c r="D669" s="135">
        <f>INDEX('Master List'!$A$3:$AW$1063,MATCH('Print List'!$A669,Statement_No,0),MATCH('Print List'!D$2,'Master List'!$A$2:$AW$2,0))</f>
        <v>369.98666666666668</v>
      </c>
      <c r="E669" s="135">
        <f>INDEX('Master List'!$A$3:$AW$1063,MATCH('Print List'!$A669,Statement_No,0),MATCH('Print List'!E$2,'Master List'!$A$2:$AW$2,0))</f>
        <v>665.53</v>
      </c>
      <c r="F669" s="135" t="str">
        <f>INDEX('Master List'!$A$3:$AW$1063,MATCH('Print List'!$A669,Statement_No,0),MATCH('Print List'!F$2,'Master List'!$A$2:$AW$2,0))</f>
        <v>Yes</v>
      </c>
      <c r="G669" s="135" t="str">
        <f>INDEX('Master List'!$A$3:$AW$1063,MATCH('Print List'!$A669,Statement_No,0),MATCH('Print List'!G$2,'Master List'!$A$2:$AW$2,0))</f>
        <v>Disappointment Slough</v>
      </c>
      <c r="H669" s="135" t="str">
        <f>INDEX('Master List'!$A$3:$AW$1063,MATCH('Print List'!$A669,Statement_No,0),MATCH('Print List'!H$2,'Master List'!$A$2:$AW$2,0))</f>
        <v>San Joaquin</v>
      </c>
      <c r="I669" s="135" t="str">
        <f>INDEX('Master List'!$A$3:$AW$1063,MATCH('Print List'!$A669,Statement_No,0),MATCH('Print List'!I$2,'Master List'!$A$2:$AW$2,0))</f>
        <v>R2</v>
      </c>
      <c r="J669" s="135" t="str">
        <f>INDEX('Master List'!$A$3:$AW$1063,MATCH('Print List'!$A669,Statement_No,0),MATCH('Print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69" s="135" t="str">
        <f>INDEX('Master List'!$A$3:$AW$1063,MATCH('Print List'!$A669,Statement_No,0),MATCH('Print List'!K$2,'Master List'!$A$2:$AW$2,0))</f>
        <v>Yes</v>
      </c>
      <c r="L669" s="135" t="str">
        <f>INDEX('Master List'!$A$3:$AW$1063,MATCH('Print List'!$A669,Statement_No,0),MATCH('Print List'!L$2,'Master List'!$A$2:$AW$2,0))</f>
        <v>N/A</v>
      </c>
      <c r="M669" s="135" t="str">
        <f>INDEX('Master List'!$A$3:$AW$1063,MATCH('Print List'!$A669,Statement_No,0),MATCH('Print List'!M$2,'Master List'!$A$2:$AW$2,0))</f>
        <v>P1</v>
      </c>
      <c r="N669" s="135" t="str">
        <f>INDEX('Master List'!$A$3:$AW$1063,MATCH('Print List'!$A669,Statement_No,0),MATCH('Print List'!N$2,'Master List'!$A$2:$AW$2,0))</f>
        <v>ISWDU states first year of use at diversion site as possibly 1800s.</v>
      </c>
      <c r="O669" s="135">
        <f>INDEX('Master List'!$A$3:$AW$1063,MATCH('Print List'!$A669,Statement_No,0),MATCH('Print List'!O$2,'Master List'!$A$2:$AW$2,0))</f>
        <v>0</v>
      </c>
      <c r="P669" s="135">
        <f>INDEX('Master List'!$A$3:$AW$1063,MATCH('Print List'!$A669,Statement_No,0),MATCH('Print List'!P$2,'Master List'!$A$2:$AW$2,0))</f>
        <v>0</v>
      </c>
      <c r="Q669" s="135">
        <f>INDEX('Master List'!$A$3:$AW$1063,MATCH('Print List'!$A669,Statement_No,0),MATCH('Print List'!Q$2,'Master List'!$A$2:$AW$2,0))</f>
        <v>0</v>
      </c>
      <c r="R669" s="135">
        <f>INDEX('Master List'!$A$3:$AW$1063,MATCH('Print List'!$A669,Statement_No,0),MATCH('Print List'!R$2,'Master List'!$A$2:$AW$2,0))</f>
        <v>0</v>
      </c>
      <c r="S669" s="135">
        <f>INDEX('Master List'!$A$3:$AW$1063,MATCH('Print List'!$A669,Statement_No,0),MATCH('Print List'!S$2,'Master List'!$A$2:$AW$2,0))</f>
        <v>0</v>
      </c>
      <c r="T669" s="135" t="str">
        <f>INDEX('Master List'!$A$3:$AW$1063,MATCH('Print List'!$A669,Statement_No,0),MATCH('Print List'!T$2,'Master List'!$A$2:$AW$2,0))</f>
        <v>R2</v>
      </c>
      <c r="U669" s="135" t="str">
        <f>INDEX('Master List'!$A$3:$AW$1063,MATCH('Print List'!$A669,Statement_No,0),MATCH('Print List'!U$2,'Master List'!$A$2:$AW$2,0))</f>
        <v>P1</v>
      </c>
    </row>
    <row r="670" spans="1:21" s="16" customFormat="1" ht="180" x14ac:dyDescent="0.25">
      <c r="A670" s="136" t="s">
        <v>2766</v>
      </c>
      <c r="B670" s="135" t="str">
        <f>INDEX('Master List'!$A$3:$AW$1063,MATCH('Print List'!$A670,Statement_No,0),MATCH('Print List'!B$2,'Master List'!$A$2:$AW$2,0))</f>
        <v>KLEIN FAMILY RANCHES</v>
      </c>
      <c r="C670" s="135" t="str">
        <f>INDEX('Master List'!$A$3:$AW$1063,MATCH('Print List'!$A670,Statement_No,0),MATCH('Print List'!C$2,'Master List'!$A$2:$AW$2,0))</f>
        <v>Y</v>
      </c>
      <c r="D670" s="135">
        <f>INDEX('Master List'!$A$3:$AW$1063,MATCH('Print List'!$A670,Statement_No,0),MATCH('Print List'!D$2,'Master List'!$A$2:$AW$2,0))</f>
        <v>369.98666666666668</v>
      </c>
      <c r="E670" s="135">
        <f>INDEX('Master List'!$A$3:$AW$1063,MATCH('Print List'!$A670,Statement_No,0),MATCH('Print List'!E$2,'Master List'!$A$2:$AW$2,0))</f>
        <v>665.53</v>
      </c>
      <c r="F670" s="135" t="str">
        <f>INDEX('Master List'!$A$3:$AW$1063,MATCH('Print List'!$A670,Statement_No,0),MATCH('Print List'!F$2,'Master List'!$A$2:$AW$2,0))</f>
        <v>Yes</v>
      </c>
      <c r="G670" s="135" t="str">
        <f>INDEX('Master List'!$A$3:$AW$1063,MATCH('Print List'!$A670,Statement_No,0),MATCH('Print List'!G$2,'Master List'!$A$2:$AW$2,0))</f>
        <v>San Joaquin River</v>
      </c>
      <c r="H670" s="135" t="str">
        <f>INDEX('Master List'!$A$3:$AW$1063,MATCH('Print List'!$A670,Statement_No,0),MATCH('Print List'!H$2,'Master List'!$A$2:$AW$2,0))</f>
        <v>San Joaquin</v>
      </c>
      <c r="I670" s="135" t="str">
        <f>INDEX('Master List'!$A$3:$AW$1063,MATCH('Print List'!$A670,Statement_No,0),MATCH('Print List'!I$2,'Master List'!$A$2:$AW$2,0))</f>
        <v>R2</v>
      </c>
      <c r="J670" s="135" t="str">
        <f>INDEX('Master List'!$A$3:$AW$1063,MATCH('Print List'!$A670,Statement_No,0),MATCH('Print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0" s="135" t="str">
        <f>INDEX('Master List'!$A$3:$AW$1063,MATCH('Print List'!$A670,Statement_No,0),MATCH('Print List'!K$2,'Master List'!$A$2:$AW$2,0))</f>
        <v>Yes</v>
      </c>
      <c r="L670" s="135" t="str">
        <f>INDEX('Master List'!$A$3:$AW$1063,MATCH('Print List'!$A670,Statement_No,0),MATCH('Print List'!L$2,'Master List'!$A$2:$AW$2,0))</f>
        <v>N/A</v>
      </c>
      <c r="M670" s="135" t="str">
        <f>INDEX('Master List'!$A$3:$AW$1063,MATCH('Print List'!$A670,Statement_No,0),MATCH('Print List'!M$2,'Master List'!$A$2:$AW$2,0))</f>
        <v>P1</v>
      </c>
      <c r="N670" s="135" t="str">
        <f>INDEX('Master List'!$A$3:$AW$1063,MATCH('Print List'!$A670,Statement_No,0),MATCH('Print List'!N$2,'Master List'!$A$2:$AW$2,0))</f>
        <v>ISWDU states first year of use at diversion site as possibly 1800s.</v>
      </c>
      <c r="O670" s="135">
        <f>INDEX('Master List'!$A$3:$AW$1063,MATCH('Print List'!$A670,Statement_No,0),MATCH('Print List'!O$2,'Master List'!$A$2:$AW$2,0))</f>
        <v>0</v>
      </c>
      <c r="P670" s="135">
        <f>INDEX('Master List'!$A$3:$AW$1063,MATCH('Print List'!$A670,Statement_No,0),MATCH('Print List'!P$2,'Master List'!$A$2:$AW$2,0))</f>
        <v>0</v>
      </c>
      <c r="Q670" s="135">
        <f>INDEX('Master List'!$A$3:$AW$1063,MATCH('Print List'!$A670,Statement_No,0),MATCH('Print List'!Q$2,'Master List'!$A$2:$AW$2,0))</f>
        <v>0</v>
      </c>
      <c r="R670" s="135">
        <f>INDEX('Master List'!$A$3:$AW$1063,MATCH('Print List'!$A670,Statement_No,0),MATCH('Print List'!R$2,'Master List'!$A$2:$AW$2,0))</f>
        <v>0</v>
      </c>
      <c r="S670" s="135">
        <f>INDEX('Master List'!$A$3:$AW$1063,MATCH('Print List'!$A670,Statement_No,0),MATCH('Print List'!S$2,'Master List'!$A$2:$AW$2,0))</f>
        <v>0</v>
      </c>
      <c r="T670" s="135" t="str">
        <f>INDEX('Master List'!$A$3:$AW$1063,MATCH('Print List'!$A670,Statement_No,0),MATCH('Print List'!T$2,'Master List'!$A$2:$AW$2,0))</f>
        <v>R2</v>
      </c>
      <c r="U670" s="135" t="str">
        <f>INDEX('Master List'!$A$3:$AW$1063,MATCH('Print List'!$A670,Statement_No,0),MATCH('Print List'!U$2,'Master List'!$A$2:$AW$2,0))</f>
        <v>P1</v>
      </c>
    </row>
    <row r="671" spans="1:21" s="16" customFormat="1" ht="180" x14ac:dyDescent="0.25">
      <c r="A671" s="135" t="s">
        <v>2767</v>
      </c>
      <c r="B671" s="135" t="str">
        <f>INDEX('Master List'!$A$3:$AW$1063,MATCH('Print List'!$A671,Statement_No,0),MATCH('Print List'!B$2,'Master List'!$A$2:$AW$2,0))</f>
        <v>KLEIN FAMILY RANCHES</v>
      </c>
      <c r="C671" s="135" t="str">
        <f>INDEX('Master List'!$A$3:$AW$1063,MATCH('Print List'!$A671,Statement_No,0),MATCH('Print List'!C$2,'Master List'!$A$2:$AW$2,0))</f>
        <v>Y</v>
      </c>
      <c r="D671" s="135">
        <f>INDEX('Master List'!$A$3:$AW$1063,MATCH('Print List'!$A671,Statement_No,0),MATCH('Print List'!D$2,'Master List'!$A$2:$AW$2,0))</f>
        <v>369.98666666666668</v>
      </c>
      <c r="E671" s="135">
        <f>INDEX('Master List'!$A$3:$AW$1063,MATCH('Print List'!$A671,Statement_No,0),MATCH('Print List'!E$2,'Master List'!$A$2:$AW$2,0))</f>
        <v>665.53</v>
      </c>
      <c r="F671" s="135" t="str">
        <f>INDEX('Master List'!$A$3:$AW$1063,MATCH('Print List'!$A671,Statement_No,0),MATCH('Print List'!F$2,'Master List'!$A$2:$AW$2,0))</f>
        <v>Yes</v>
      </c>
      <c r="G671" s="135" t="str">
        <f>INDEX('Master List'!$A$3:$AW$1063,MATCH('Print List'!$A671,Statement_No,0),MATCH('Print List'!G$2,'Master List'!$A$2:$AW$2,0))</f>
        <v>Disappointment Slough</v>
      </c>
      <c r="H671" s="135" t="str">
        <f>INDEX('Master List'!$A$3:$AW$1063,MATCH('Print List'!$A671,Statement_No,0),MATCH('Print List'!H$2,'Master List'!$A$2:$AW$2,0))</f>
        <v>San Joaquin</v>
      </c>
      <c r="I671" s="135" t="str">
        <f>INDEX('Master List'!$A$3:$AW$1063,MATCH('Print List'!$A671,Statement_No,0),MATCH('Print List'!I$2,'Master List'!$A$2:$AW$2,0))</f>
        <v>R2</v>
      </c>
      <c r="J671" s="135" t="str">
        <f>INDEX('Master List'!$A$3:$AW$1063,MATCH('Print List'!$A671,Statement_No,0),MATCH('Print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1" s="135" t="str">
        <f>INDEX('Master List'!$A$3:$AW$1063,MATCH('Print List'!$A671,Statement_No,0),MATCH('Print List'!K$2,'Master List'!$A$2:$AW$2,0))</f>
        <v>Yes</v>
      </c>
      <c r="L671" s="135" t="str">
        <f>INDEX('Master List'!$A$3:$AW$1063,MATCH('Print List'!$A671,Statement_No,0),MATCH('Print List'!L$2,'Master List'!$A$2:$AW$2,0))</f>
        <v>N/A</v>
      </c>
      <c r="M671" s="135" t="str">
        <f>INDEX('Master List'!$A$3:$AW$1063,MATCH('Print List'!$A671,Statement_No,0),MATCH('Print List'!M$2,'Master List'!$A$2:$AW$2,0))</f>
        <v>P1</v>
      </c>
      <c r="N671" s="135" t="str">
        <f>INDEX('Master List'!$A$3:$AW$1063,MATCH('Print List'!$A671,Statement_No,0),MATCH('Print List'!N$2,'Master List'!$A$2:$AW$2,0))</f>
        <v>ISWDU states first year of use at diversion site as possibly 1800s.</v>
      </c>
      <c r="O671" s="135">
        <f>INDEX('Master List'!$A$3:$AW$1063,MATCH('Print List'!$A671,Statement_No,0),MATCH('Print List'!O$2,'Master List'!$A$2:$AW$2,0))</f>
        <v>0</v>
      </c>
      <c r="P671" s="135">
        <f>INDEX('Master List'!$A$3:$AW$1063,MATCH('Print List'!$A671,Statement_No,0),MATCH('Print List'!P$2,'Master List'!$A$2:$AW$2,0))</f>
        <v>0</v>
      </c>
      <c r="Q671" s="135">
        <f>INDEX('Master List'!$A$3:$AW$1063,MATCH('Print List'!$A671,Statement_No,0),MATCH('Print List'!Q$2,'Master List'!$A$2:$AW$2,0))</f>
        <v>0</v>
      </c>
      <c r="R671" s="135">
        <f>INDEX('Master List'!$A$3:$AW$1063,MATCH('Print List'!$A671,Statement_No,0),MATCH('Print List'!R$2,'Master List'!$A$2:$AW$2,0))</f>
        <v>0</v>
      </c>
      <c r="S671" s="135">
        <f>INDEX('Master List'!$A$3:$AW$1063,MATCH('Print List'!$A671,Statement_No,0),MATCH('Print List'!S$2,'Master List'!$A$2:$AW$2,0))</f>
        <v>0</v>
      </c>
      <c r="T671" s="135" t="str">
        <f>INDEX('Master List'!$A$3:$AW$1063,MATCH('Print List'!$A671,Statement_No,0),MATCH('Print List'!T$2,'Master List'!$A$2:$AW$2,0))</f>
        <v>R2</v>
      </c>
      <c r="U671" s="135" t="str">
        <f>INDEX('Master List'!$A$3:$AW$1063,MATCH('Print List'!$A671,Statement_No,0),MATCH('Print List'!U$2,'Master List'!$A$2:$AW$2,0))</f>
        <v>P1</v>
      </c>
    </row>
    <row r="672" spans="1:21" s="16" customFormat="1" ht="60" x14ac:dyDescent="0.25">
      <c r="A672" s="136" t="s">
        <v>2768</v>
      </c>
      <c r="B672" s="135" t="str">
        <f>INDEX('Master List'!$A$3:$AW$1063,MATCH('Print List'!$A672,Statement_No,0),MATCH('Print List'!B$2,'Master List'!$A$2:$AW$2,0))</f>
        <v>MARLENE RIZZI, LARRY PELLEGRI &amp; GIOVANNONI TRUST</v>
      </c>
      <c r="C672" s="135" t="str">
        <f>INDEX('Master List'!$A$3:$AW$1063,MATCH('Print List'!$A672,Statement_No,0),MATCH('Print List'!C$2,'Master List'!$A$2:$AW$2,0))</f>
        <v>Y</v>
      </c>
      <c r="D672" s="135">
        <f>INDEX('Master List'!$A$3:$AW$1063,MATCH('Print List'!$A672,Statement_No,0),MATCH('Print List'!D$2,'Master List'!$A$2:$AW$2,0))</f>
        <v>437.24666666666661</v>
      </c>
      <c r="E672" s="135">
        <f>INDEX('Master List'!$A$3:$AW$1063,MATCH('Print List'!$A672,Statement_No,0),MATCH('Print List'!E$2,'Master List'!$A$2:$AW$2,0))</f>
        <v>433.54</v>
      </c>
      <c r="F672" s="135" t="str">
        <f>INDEX('Master List'!$A$3:$AW$1063,MATCH('Print List'!$A672,Statement_No,0),MATCH('Print List'!F$2,'Master List'!$A$2:$AW$2,0))</f>
        <v>Yes</v>
      </c>
      <c r="G672" s="135" t="str">
        <f>INDEX('Master List'!$A$3:$AW$1063,MATCH('Print List'!$A672,Statement_No,0),MATCH('Print List'!G$2,'Master List'!$A$2:$AW$2,0))</f>
        <v>Burns Cutoff</v>
      </c>
      <c r="H672" s="135" t="str">
        <f>INDEX('Master List'!$A$3:$AW$1063,MATCH('Print List'!$A672,Statement_No,0),MATCH('Print List'!H$2,'Master List'!$A$2:$AW$2,0))</f>
        <v>San Joaquin</v>
      </c>
      <c r="I672" s="135" t="str">
        <f>INDEX('Master List'!$A$3:$AW$1063,MATCH('Print List'!$A672,Statement_No,0),MATCH('Print List'!I$2,'Master List'!$A$2:$AW$2,0))</f>
        <v>R2</v>
      </c>
      <c r="J672" s="135">
        <f>INDEX('Master List'!$A$3:$AW$1063,MATCH('Print List'!$A672,Statement_No,0),MATCH('Print List'!J$2,'Master List'!$A$2:$AW$2,0))</f>
        <v>0</v>
      </c>
      <c r="K672" s="135" t="str">
        <f>INDEX('Master List'!$A$3:$AW$1063,MATCH('Print List'!$A672,Statement_No,0),MATCH('Print List'!K$2,'Master List'!$A$2:$AW$2,0))</f>
        <v>Yes</v>
      </c>
      <c r="L672" s="135" t="str">
        <f>INDEX('Master List'!$A$3:$AW$1063,MATCH('Print List'!$A672,Statement_No,0),MATCH('Print List'!L$2,'Master List'!$A$2:$AW$2,0))</f>
        <v>N/A</v>
      </c>
      <c r="M672" s="135" t="str">
        <f>INDEX('Master List'!$A$3:$AW$1063,MATCH('Print List'!$A672,Statement_No,0),MATCH('Print List'!M$2,'Master List'!$A$2:$AW$2,0))</f>
        <v>P3</v>
      </c>
      <c r="N672" s="135" t="str">
        <f>INDEX('Master List'!$A$3:$AW$1063,MATCH('Print List'!$A672,Statement_No,0),MATCH('Print List'!N$2,'Master List'!$A$2:$AW$2,0))</f>
        <v>POD and POU are located within WIC boundary which is considered as *4 category</v>
      </c>
      <c r="O672" s="135">
        <f>INDEX('Master List'!$A$3:$AW$1063,MATCH('Print List'!$A672,Statement_No,0),MATCH('Print List'!O$2,'Master List'!$A$2:$AW$2,0))</f>
        <v>0</v>
      </c>
      <c r="P672" s="135">
        <f>INDEX('Master List'!$A$3:$AW$1063,MATCH('Print List'!$A672,Statement_No,0),MATCH('Print List'!P$2,'Master List'!$A$2:$AW$2,0))</f>
        <v>0</v>
      </c>
      <c r="Q672" s="135">
        <f>INDEX('Master List'!$A$3:$AW$1063,MATCH('Print List'!$A672,Statement_No,0),MATCH('Print List'!Q$2,'Master List'!$A$2:$AW$2,0))</f>
        <v>0</v>
      </c>
      <c r="R672" s="135">
        <f>INDEX('Master List'!$A$3:$AW$1063,MATCH('Print List'!$A672,Statement_No,0),MATCH('Print List'!R$2,'Master List'!$A$2:$AW$2,0))</f>
        <v>0</v>
      </c>
      <c r="S672" s="135">
        <f>INDEX('Master List'!$A$3:$AW$1063,MATCH('Print List'!$A672,Statement_No,0),MATCH('Print List'!S$2,'Master List'!$A$2:$AW$2,0))</f>
        <v>0</v>
      </c>
      <c r="T672" s="135" t="str">
        <f>INDEX('Master List'!$A$3:$AW$1063,MATCH('Print List'!$A672,Statement_No,0),MATCH('Print List'!T$2,'Master List'!$A$2:$AW$2,0))</f>
        <v>R2</v>
      </c>
      <c r="U672" s="135" t="str">
        <f>INDEX('Master List'!$A$3:$AW$1063,MATCH('Print List'!$A672,Statement_No,0),MATCH('Print List'!U$2,'Master List'!$A$2:$AW$2,0))</f>
        <v>P3</v>
      </c>
    </row>
    <row r="673" spans="1:21" s="16" customFormat="1" ht="180" x14ac:dyDescent="0.25">
      <c r="A673" s="135" t="s">
        <v>2773</v>
      </c>
      <c r="B673" s="135" t="str">
        <f>INDEX('Master List'!$A$3:$AW$1063,MATCH('Print List'!$A673,Statement_No,0),MATCH('Print List'!B$2,'Master List'!$A$2:$AW$2,0))</f>
        <v>KLEIN FAMILY RANCHES</v>
      </c>
      <c r="C673" s="135" t="str">
        <f>INDEX('Master List'!$A$3:$AW$1063,MATCH('Print List'!$A673,Statement_No,0),MATCH('Print List'!C$2,'Master List'!$A$2:$AW$2,0))</f>
        <v>Y</v>
      </c>
      <c r="D673" s="135">
        <f>INDEX('Master List'!$A$3:$AW$1063,MATCH('Print List'!$A673,Statement_No,0),MATCH('Print List'!D$2,'Master List'!$A$2:$AW$2,0))</f>
        <v>336.35151515151512</v>
      </c>
      <c r="E673" s="135">
        <f>INDEX('Master List'!$A$3:$AW$1063,MATCH('Print List'!$A673,Statement_No,0),MATCH('Print List'!E$2,'Master List'!$A$2:$AW$2,0))</f>
        <v>665.53</v>
      </c>
      <c r="F673" s="135" t="str">
        <f>INDEX('Master List'!$A$3:$AW$1063,MATCH('Print List'!$A673,Statement_No,0),MATCH('Print List'!F$2,'Master List'!$A$2:$AW$2,0))</f>
        <v>Yes</v>
      </c>
      <c r="G673" s="135" t="str">
        <f>INDEX('Master List'!$A$3:$AW$1063,MATCH('Print List'!$A673,Statement_No,0),MATCH('Print List'!G$2,'Master List'!$A$2:$AW$2,0))</f>
        <v>Disappointment Slough</v>
      </c>
      <c r="H673" s="135" t="str">
        <f>INDEX('Master List'!$A$3:$AW$1063,MATCH('Print List'!$A673,Statement_No,0),MATCH('Print List'!H$2,'Master List'!$A$2:$AW$2,0))</f>
        <v>San Joaquin</v>
      </c>
      <c r="I673" s="135" t="str">
        <f>INDEX('Master List'!$A$3:$AW$1063,MATCH('Print List'!$A673,Statement_No,0),MATCH('Print List'!I$2,'Master List'!$A$2:$AW$2,0))</f>
        <v>R2</v>
      </c>
      <c r="J673" s="135" t="str">
        <f>INDEX('Master List'!$A$3:$AW$1063,MATCH('Print List'!$A673,Statement_No,0),MATCH('Print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3" s="135" t="str">
        <f>INDEX('Master List'!$A$3:$AW$1063,MATCH('Print List'!$A673,Statement_No,0),MATCH('Print List'!K$2,'Master List'!$A$2:$AW$2,0))</f>
        <v>Yes</v>
      </c>
      <c r="L673" s="135" t="str">
        <f>INDEX('Master List'!$A$3:$AW$1063,MATCH('Print List'!$A673,Statement_No,0),MATCH('Print List'!L$2,'Master List'!$A$2:$AW$2,0))</f>
        <v>N/A</v>
      </c>
      <c r="M673" s="135" t="str">
        <f>INDEX('Master List'!$A$3:$AW$1063,MATCH('Print List'!$A673,Statement_No,0),MATCH('Print List'!M$2,'Master List'!$A$2:$AW$2,0))</f>
        <v>P1</v>
      </c>
      <c r="N673" s="135" t="str">
        <f>INDEX('Master List'!$A$3:$AW$1063,MATCH('Print List'!$A673,Statement_No,0),MATCH('Print List'!N$2,'Master List'!$A$2:$AW$2,0))</f>
        <v>ISWDU states first year of use at diversion site as possibly 1800s.</v>
      </c>
      <c r="O673" s="135">
        <f>INDEX('Master List'!$A$3:$AW$1063,MATCH('Print List'!$A673,Statement_No,0),MATCH('Print List'!O$2,'Master List'!$A$2:$AW$2,0))</f>
        <v>0</v>
      </c>
      <c r="P673" s="135">
        <f>INDEX('Master List'!$A$3:$AW$1063,MATCH('Print List'!$A673,Statement_No,0),MATCH('Print List'!P$2,'Master List'!$A$2:$AW$2,0))</f>
        <v>0</v>
      </c>
      <c r="Q673" s="135">
        <f>INDEX('Master List'!$A$3:$AW$1063,MATCH('Print List'!$A673,Statement_No,0),MATCH('Print List'!Q$2,'Master List'!$A$2:$AW$2,0))</f>
        <v>0</v>
      </c>
      <c r="R673" s="135">
        <f>INDEX('Master List'!$A$3:$AW$1063,MATCH('Print List'!$A673,Statement_No,0),MATCH('Print List'!R$2,'Master List'!$A$2:$AW$2,0))</f>
        <v>0</v>
      </c>
      <c r="S673" s="135">
        <f>INDEX('Master List'!$A$3:$AW$1063,MATCH('Print List'!$A673,Statement_No,0),MATCH('Print List'!S$2,'Master List'!$A$2:$AW$2,0))</f>
        <v>0</v>
      </c>
      <c r="T673" s="135" t="str">
        <f>INDEX('Master List'!$A$3:$AW$1063,MATCH('Print List'!$A673,Statement_No,0),MATCH('Print List'!T$2,'Master List'!$A$2:$AW$2,0))</f>
        <v>R2</v>
      </c>
      <c r="U673" s="135" t="str">
        <f>INDEX('Master List'!$A$3:$AW$1063,MATCH('Print List'!$A673,Statement_No,0),MATCH('Print List'!U$2,'Master List'!$A$2:$AW$2,0))</f>
        <v>P1</v>
      </c>
    </row>
    <row r="674" spans="1:21" s="16" customFormat="1" ht="180" x14ac:dyDescent="0.25">
      <c r="A674" s="136" t="s">
        <v>2774</v>
      </c>
      <c r="B674" s="135" t="str">
        <f>INDEX('Master List'!$A$3:$AW$1063,MATCH('Print List'!$A674,Statement_No,0),MATCH('Print List'!B$2,'Master List'!$A$2:$AW$2,0))</f>
        <v>KLEIN FAMILY RANCHES</v>
      </c>
      <c r="C674" s="135" t="str">
        <f>INDEX('Master List'!$A$3:$AW$1063,MATCH('Print List'!$A674,Statement_No,0),MATCH('Print List'!C$2,'Master List'!$A$2:$AW$2,0))</f>
        <v>Y</v>
      </c>
      <c r="D674" s="135">
        <f>INDEX('Master List'!$A$3:$AW$1063,MATCH('Print List'!$A674,Statement_No,0),MATCH('Print List'!D$2,'Master List'!$A$2:$AW$2,0))</f>
        <v>369.98666666666668</v>
      </c>
      <c r="E674" s="135">
        <f>INDEX('Master List'!$A$3:$AW$1063,MATCH('Print List'!$A674,Statement_No,0),MATCH('Print List'!E$2,'Master List'!$A$2:$AW$2,0))</f>
        <v>665.53</v>
      </c>
      <c r="F674" s="135" t="str">
        <f>INDEX('Master List'!$A$3:$AW$1063,MATCH('Print List'!$A674,Statement_No,0),MATCH('Print List'!F$2,'Master List'!$A$2:$AW$2,0))</f>
        <v>Yes</v>
      </c>
      <c r="G674" s="135" t="str">
        <f>INDEX('Master List'!$A$3:$AW$1063,MATCH('Print List'!$A674,Statement_No,0),MATCH('Print List'!G$2,'Master List'!$A$2:$AW$2,0))</f>
        <v>San Joaquin River</v>
      </c>
      <c r="H674" s="135" t="str">
        <f>INDEX('Master List'!$A$3:$AW$1063,MATCH('Print List'!$A674,Statement_No,0),MATCH('Print List'!H$2,'Master List'!$A$2:$AW$2,0))</f>
        <v>San Joaquin</v>
      </c>
      <c r="I674" s="135" t="str">
        <f>INDEX('Master List'!$A$3:$AW$1063,MATCH('Print List'!$A674,Statement_No,0),MATCH('Print List'!I$2,'Master List'!$A$2:$AW$2,0))</f>
        <v>R2</v>
      </c>
      <c r="J674" s="135" t="str">
        <f>INDEX('Master List'!$A$3:$AW$1063,MATCH('Print List'!$A674,Statement_No,0),MATCH('Print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4" s="135" t="str">
        <f>INDEX('Master List'!$A$3:$AW$1063,MATCH('Print List'!$A674,Statement_No,0),MATCH('Print List'!K$2,'Master List'!$A$2:$AW$2,0))</f>
        <v>Yes</v>
      </c>
      <c r="L674" s="135" t="str">
        <f>INDEX('Master List'!$A$3:$AW$1063,MATCH('Print List'!$A674,Statement_No,0),MATCH('Print List'!L$2,'Master List'!$A$2:$AW$2,0))</f>
        <v>N/A</v>
      </c>
      <c r="M674" s="135" t="str">
        <f>INDEX('Master List'!$A$3:$AW$1063,MATCH('Print List'!$A674,Statement_No,0),MATCH('Print List'!M$2,'Master List'!$A$2:$AW$2,0))</f>
        <v>P1</v>
      </c>
      <c r="N674" s="135" t="str">
        <f>INDEX('Master List'!$A$3:$AW$1063,MATCH('Print List'!$A674,Statement_No,0),MATCH('Print List'!N$2,'Master List'!$A$2:$AW$2,0))</f>
        <v>ISWDU states first year of use at diversion site as possibly 1800s.</v>
      </c>
      <c r="O674" s="135">
        <f>INDEX('Master List'!$A$3:$AW$1063,MATCH('Print List'!$A674,Statement_No,0),MATCH('Print List'!O$2,'Master List'!$A$2:$AW$2,0))</f>
        <v>0</v>
      </c>
      <c r="P674" s="135">
        <f>INDEX('Master List'!$A$3:$AW$1063,MATCH('Print List'!$A674,Statement_No,0),MATCH('Print List'!P$2,'Master List'!$A$2:$AW$2,0))</f>
        <v>0</v>
      </c>
      <c r="Q674" s="135">
        <f>INDEX('Master List'!$A$3:$AW$1063,MATCH('Print List'!$A674,Statement_No,0),MATCH('Print List'!Q$2,'Master List'!$A$2:$AW$2,0))</f>
        <v>0</v>
      </c>
      <c r="R674" s="135">
        <f>INDEX('Master List'!$A$3:$AW$1063,MATCH('Print List'!$A674,Statement_No,0),MATCH('Print List'!R$2,'Master List'!$A$2:$AW$2,0))</f>
        <v>0</v>
      </c>
      <c r="S674" s="135">
        <f>INDEX('Master List'!$A$3:$AW$1063,MATCH('Print List'!$A674,Statement_No,0),MATCH('Print List'!S$2,'Master List'!$A$2:$AW$2,0))</f>
        <v>0</v>
      </c>
      <c r="T674" s="135" t="str">
        <f>INDEX('Master List'!$A$3:$AW$1063,MATCH('Print List'!$A674,Statement_No,0),MATCH('Print List'!T$2,'Master List'!$A$2:$AW$2,0))</f>
        <v>R2</v>
      </c>
      <c r="U674" s="135" t="str">
        <f>INDEX('Master List'!$A$3:$AW$1063,MATCH('Print List'!$A674,Statement_No,0),MATCH('Print List'!U$2,'Master List'!$A$2:$AW$2,0))</f>
        <v>P1</v>
      </c>
    </row>
    <row r="675" spans="1:21" s="16" customFormat="1" ht="180" x14ac:dyDescent="0.25">
      <c r="A675" s="135" t="s">
        <v>2776</v>
      </c>
      <c r="B675" s="135" t="str">
        <f>INDEX('Master List'!$A$3:$AW$1063,MATCH('Print List'!$A675,Statement_No,0),MATCH('Print List'!B$2,'Master List'!$A$2:$AW$2,0))</f>
        <v>KLEIN FAMILY RANCHES</v>
      </c>
      <c r="C675" s="135" t="str">
        <f>INDEX('Master List'!$A$3:$AW$1063,MATCH('Print List'!$A675,Statement_No,0),MATCH('Print List'!C$2,'Master List'!$A$2:$AW$2,0))</f>
        <v>Y</v>
      </c>
      <c r="D675" s="135">
        <f>INDEX('Master List'!$A$3:$AW$1063,MATCH('Print List'!$A675,Statement_No,0),MATCH('Print List'!D$2,'Master List'!$A$2:$AW$2,0))</f>
        <v>336.35151515151512</v>
      </c>
      <c r="E675" s="135">
        <f>INDEX('Master List'!$A$3:$AW$1063,MATCH('Print List'!$A675,Statement_No,0),MATCH('Print List'!E$2,'Master List'!$A$2:$AW$2,0))</f>
        <v>665.53</v>
      </c>
      <c r="F675" s="135" t="str">
        <f>INDEX('Master List'!$A$3:$AW$1063,MATCH('Print List'!$A675,Statement_No,0),MATCH('Print List'!F$2,'Master List'!$A$2:$AW$2,0))</f>
        <v>Yes</v>
      </c>
      <c r="G675" s="135" t="str">
        <f>INDEX('Master List'!$A$3:$AW$1063,MATCH('Print List'!$A675,Statement_No,0),MATCH('Print List'!G$2,'Master List'!$A$2:$AW$2,0))</f>
        <v>San Joaquin River</v>
      </c>
      <c r="H675" s="135" t="str">
        <f>INDEX('Master List'!$A$3:$AW$1063,MATCH('Print List'!$A675,Statement_No,0),MATCH('Print List'!H$2,'Master List'!$A$2:$AW$2,0))</f>
        <v>San Joaquin</v>
      </c>
      <c r="I675" s="135" t="str">
        <f>INDEX('Master List'!$A$3:$AW$1063,MATCH('Print List'!$A675,Statement_No,0),MATCH('Print List'!I$2,'Master List'!$A$2:$AW$2,0))</f>
        <v>R2</v>
      </c>
      <c r="J675" s="135" t="str">
        <f>INDEX('Master List'!$A$3:$AW$1063,MATCH('Print List'!$A675,Statement_No,0),MATCH('Print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5" s="135" t="str">
        <f>INDEX('Master List'!$A$3:$AW$1063,MATCH('Print List'!$A675,Statement_No,0),MATCH('Print List'!K$2,'Master List'!$A$2:$AW$2,0))</f>
        <v>Yes</v>
      </c>
      <c r="L675" s="135" t="str">
        <f>INDEX('Master List'!$A$3:$AW$1063,MATCH('Print List'!$A675,Statement_No,0),MATCH('Print List'!L$2,'Master List'!$A$2:$AW$2,0))</f>
        <v>N/A</v>
      </c>
      <c r="M675" s="135" t="str">
        <f>INDEX('Master List'!$A$3:$AW$1063,MATCH('Print List'!$A675,Statement_No,0),MATCH('Print List'!M$2,'Master List'!$A$2:$AW$2,0))</f>
        <v>P1</v>
      </c>
      <c r="N675" s="135" t="str">
        <f>INDEX('Master List'!$A$3:$AW$1063,MATCH('Print List'!$A675,Statement_No,0),MATCH('Print List'!N$2,'Master List'!$A$2:$AW$2,0))</f>
        <v>ISWDU states first year of use at diversion site as possibly 1800s.</v>
      </c>
      <c r="O675" s="135">
        <f>INDEX('Master List'!$A$3:$AW$1063,MATCH('Print List'!$A675,Statement_No,0),MATCH('Print List'!O$2,'Master List'!$A$2:$AW$2,0))</f>
        <v>0</v>
      </c>
      <c r="P675" s="135">
        <f>INDEX('Master List'!$A$3:$AW$1063,MATCH('Print List'!$A675,Statement_No,0),MATCH('Print List'!P$2,'Master List'!$A$2:$AW$2,0))</f>
        <v>0</v>
      </c>
      <c r="Q675" s="135">
        <f>INDEX('Master List'!$A$3:$AW$1063,MATCH('Print List'!$A675,Statement_No,0),MATCH('Print List'!Q$2,'Master List'!$A$2:$AW$2,0))</f>
        <v>0</v>
      </c>
      <c r="R675" s="135">
        <f>INDEX('Master List'!$A$3:$AW$1063,MATCH('Print List'!$A675,Statement_No,0),MATCH('Print List'!R$2,'Master List'!$A$2:$AW$2,0))</f>
        <v>0</v>
      </c>
      <c r="S675" s="135">
        <f>INDEX('Master List'!$A$3:$AW$1063,MATCH('Print List'!$A675,Statement_No,0),MATCH('Print List'!S$2,'Master List'!$A$2:$AW$2,0))</f>
        <v>0</v>
      </c>
      <c r="T675" s="135" t="str">
        <f>INDEX('Master List'!$A$3:$AW$1063,MATCH('Print List'!$A675,Statement_No,0),MATCH('Print List'!T$2,'Master List'!$A$2:$AW$2,0))</f>
        <v>R2</v>
      </c>
      <c r="U675" s="135" t="str">
        <f>INDEX('Master List'!$A$3:$AW$1063,MATCH('Print List'!$A675,Statement_No,0),MATCH('Print List'!U$2,'Master List'!$A$2:$AW$2,0))</f>
        <v>P1</v>
      </c>
    </row>
    <row r="676" spans="1:21" s="16" customFormat="1" ht="165" x14ac:dyDescent="0.25">
      <c r="A676" s="135" t="s">
        <v>2777</v>
      </c>
      <c r="B676" s="135" t="str">
        <f>INDEX('Master List'!$A$3:$AW$1063,MATCH('Print List'!$A676,Statement_No,0),MATCH('Print List'!B$2,'Master List'!$A$2:$AW$2,0))</f>
        <v>B&amp;R TE VELDE RANCH</v>
      </c>
      <c r="C676" s="135" t="str">
        <f>INDEX('Master List'!$A$3:$AW$1063,MATCH('Print List'!$A676,Statement_No,0),MATCH('Print List'!C$2,'Master List'!$A$2:$AW$2,0))</f>
        <v>Y</v>
      </c>
      <c r="D676" s="135">
        <f>INDEX('Master List'!$A$3:$AW$1063,MATCH('Print List'!$A676,Statement_No,0),MATCH('Print List'!D$2,'Master List'!$A$2:$AW$2,0))</f>
        <v>314.2</v>
      </c>
      <c r="E676" s="135">
        <f>INDEX('Master List'!$A$3:$AW$1063,MATCH('Print List'!$A676,Statement_No,0),MATCH('Print List'!E$2,'Master List'!$A$2:$AW$2,0))</f>
        <v>197.714</v>
      </c>
      <c r="F676" s="135" t="str">
        <f>INDEX('Master List'!$A$3:$AW$1063,MATCH('Print List'!$A676,Statement_No,0),MATCH('Print List'!F$2,'Master List'!$A$2:$AW$2,0))</f>
        <v>Yes</v>
      </c>
      <c r="G676" s="135" t="str">
        <f>INDEX('Master List'!$A$3:$AW$1063,MATCH('Print List'!$A676,Statement_No,0),MATCH('Print List'!G$2,'Master List'!$A$2:$AW$2,0))</f>
        <v>Broadway Slough</v>
      </c>
      <c r="H676" s="135" t="str">
        <f>INDEX('Master List'!$A$3:$AW$1063,MATCH('Print List'!$A676,Statement_No,0),MATCH('Print List'!H$2,'Master List'!$A$2:$AW$2,0))</f>
        <v>San Joaquin</v>
      </c>
      <c r="I676" s="135" t="str">
        <f>INDEX('Master List'!$A$3:$AW$1063,MATCH('Print List'!$A676,Statement_No,0),MATCH('Print List'!I$2,'Master List'!$A$2:$AW$2,0))</f>
        <v>R2</v>
      </c>
      <c r="J676" s="135" t="str">
        <f>INDEX('Master List'!$A$3:$AW$1063,MATCH('Print List'!$A676,Statement_No,0),MATCH('Print List'!J$2,'Master List'!$A$2:$AW$2,0))</f>
        <v>POU/APNs are on a Riparian Patent. However, according to a 7/25/1967 State Land Commission memo, "any assertion of claims to State lands in the natural bed of Whiskey Slough [should] be limited to that part thereof lying Northerly from the township line between T. 1 N. and T. 2 N. There is no evidence to support a claim to any submerged lands Southerly from the township line. There is good evidence that the navigability of the present channel of Whiskey Slough, Southeasterly from the township line, was produced by dredging in the early 1900s."</v>
      </c>
      <c r="K676" s="135" t="str">
        <f>INDEX('Master List'!$A$3:$AW$1063,MATCH('Print List'!$A676,Statement_No,0),MATCH('Print List'!K$2,'Master List'!$A$2:$AW$2,0))</f>
        <v>Yes</v>
      </c>
      <c r="L676" s="135" t="str">
        <f>INDEX('Master List'!$A$3:$AW$1063,MATCH('Print List'!$A676,Statement_No,0),MATCH('Print List'!L$2,'Master List'!$A$2:$AW$2,0))</f>
        <v>N/A</v>
      </c>
      <c r="M676" s="135" t="str">
        <f>INDEX('Master List'!$A$3:$AW$1063,MATCH('Print List'!$A676,Statement_No,0),MATCH('Print List'!M$2,'Master List'!$A$2:$AW$2,0))</f>
        <v>P1</v>
      </c>
      <c r="N676" s="135" t="str">
        <f>INDEX('Master List'!$A$3:$AW$1063,MATCH('Print List'!$A676,Statement_No,0),MATCH('Print List'!N$2,'Master List'!$A$2:$AW$2,0))</f>
        <v>No supporting document for Pre-1914 right was submitted. Need more info.</v>
      </c>
      <c r="O676" s="135">
        <f>INDEX('Master List'!$A$3:$AW$1063,MATCH('Print List'!$A676,Statement_No,0),MATCH('Print List'!O$2,'Master List'!$A$2:$AW$2,0))</f>
        <v>0</v>
      </c>
      <c r="P676" s="135">
        <f>INDEX('Master List'!$A$3:$AW$1063,MATCH('Print List'!$A676,Statement_No,0),MATCH('Print List'!P$2,'Master List'!$A$2:$AW$2,0))</f>
        <v>0</v>
      </c>
      <c r="Q676" s="135">
        <f>INDEX('Master List'!$A$3:$AW$1063,MATCH('Print List'!$A676,Statement_No,0),MATCH('Print List'!Q$2,'Master List'!$A$2:$AW$2,0))</f>
        <v>0</v>
      </c>
      <c r="R676" s="135">
        <f>INDEX('Master List'!$A$3:$AW$1063,MATCH('Print List'!$A676,Statement_No,0),MATCH('Print List'!R$2,'Master List'!$A$2:$AW$2,0))</f>
        <v>0</v>
      </c>
      <c r="S676" s="135">
        <f>INDEX('Master List'!$A$3:$AW$1063,MATCH('Print List'!$A676,Statement_No,0),MATCH('Print List'!S$2,'Master List'!$A$2:$AW$2,0))</f>
        <v>0</v>
      </c>
      <c r="T676" s="135" t="str">
        <f>INDEX('Master List'!$A$3:$AW$1063,MATCH('Print List'!$A676,Statement_No,0),MATCH('Print List'!T$2,'Master List'!$A$2:$AW$2,0))</f>
        <v>R2</v>
      </c>
      <c r="U676" s="135" t="str">
        <f>INDEX('Master List'!$A$3:$AW$1063,MATCH('Print List'!$A676,Statement_No,0),MATCH('Print List'!U$2,'Master List'!$A$2:$AW$2,0))</f>
        <v>P1</v>
      </c>
    </row>
    <row r="677" spans="1:21" s="16" customFormat="1" ht="240" x14ac:dyDescent="0.25">
      <c r="A677" s="135" t="s">
        <v>2778</v>
      </c>
      <c r="B677" s="135" t="str">
        <f>INDEX('Master List'!$A$3:$AW$1063,MATCH('Print List'!$A677,Statement_No,0),MATCH('Print List'!B$2,'Master List'!$A$2:$AW$2,0))</f>
        <v>KRULL, BURNICE A LP #1</v>
      </c>
      <c r="C677" s="135" t="str">
        <f>INDEX('Master List'!$A$3:$AW$1063,MATCH('Print List'!$A677,Statement_No,0),MATCH('Print List'!C$2,'Master List'!$A$2:$AW$2,0))</f>
        <v>Y</v>
      </c>
      <c r="D677" s="135">
        <f>INDEX('Master List'!$A$3:$AW$1063,MATCH('Print List'!$A677,Statement_No,0),MATCH('Print List'!D$2,'Master List'!$A$2:$AW$2,0))</f>
        <v>525</v>
      </c>
      <c r="E677" s="135">
        <f>INDEX('Master List'!$A$3:$AW$1063,MATCH('Print List'!$A677,Statement_No,0),MATCH('Print List'!E$2,'Master List'!$A$2:$AW$2,0))</f>
        <v>574.54</v>
      </c>
      <c r="F677" s="135" t="str">
        <f>INDEX('Master List'!$A$3:$AW$1063,MATCH('Print List'!$A677,Statement_No,0),MATCH('Print List'!F$2,'Master List'!$A$2:$AW$2,0))</f>
        <v>No</v>
      </c>
      <c r="G677" s="135" t="str">
        <f>INDEX('Master List'!$A$3:$AW$1063,MATCH('Print List'!$A677,Statement_No,0),MATCH('Print List'!G$2,'Master List'!$A$2:$AW$2,0))</f>
        <v>Elk Slough</v>
      </c>
      <c r="H677" s="135" t="str">
        <f>INDEX('Master List'!$A$3:$AW$1063,MATCH('Print List'!$A677,Statement_No,0),MATCH('Print List'!H$2,'Master List'!$A$2:$AW$2,0))</f>
        <v>Yolo</v>
      </c>
      <c r="I677" s="135" t="str">
        <f>INDEX('Master List'!$A$3:$AW$1063,MATCH('Print List'!$A677,Statement_No,0),MATCH('Print List'!I$2,'Master List'!$A$2:$AW$2,0))</f>
        <v>N/A</v>
      </c>
      <c r="J677" s="135">
        <f>INDEX('Master List'!$A$3:$AW$1063,MATCH('Print List'!$A677,Statement_No,0),MATCH('Print List'!J$2,'Master List'!$A$2:$AW$2,0))</f>
        <v>0</v>
      </c>
      <c r="K677" s="135" t="str">
        <f>INDEX('Master List'!$A$3:$AW$1063,MATCH('Print List'!$A677,Statement_No,0),MATCH('Print List'!K$2,'Master List'!$A$2:$AW$2,0))</f>
        <v>Yes</v>
      </c>
      <c r="L677" s="135" t="str">
        <f>INDEX('Master List'!$A$3:$AW$1063,MATCH('Print List'!$A677,Statement_No,0),MATCH('Print List'!L$2,'Master List'!$A$2:$AW$2,0))</f>
        <v>N/A</v>
      </c>
      <c r="M677" s="135" t="str">
        <f>INDEX('Master List'!$A$3:$AW$1063,MATCH('Print List'!$A677,Statement_No,0),MATCH('Print List'!M$2,'Master List'!$A$2:$AW$2,0))</f>
        <v>P1</v>
      </c>
      <c r="N677" s="135" t="str">
        <f>INDEX('Master List'!$A$3:$AW$1063,MATCH('Print List'!$A677,Statement_No,0),MATCH('Print List'!N$2,'Master List'!$A$2:$AW$2,0))</f>
        <v>No documentation given</v>
      </c>
      <c r="O677" s="135" t="str">
        <f>INDEX('Master List'!$A$3:$AW$1063,MATCH('Print List'!$A677,Statement_No,0),MATCH('Print List'!O$2,'Master List'!$A$2:$AW$2,0))</f>
        <v>North Delta Water Agency</v>
      </c>
      <c r="P677" s="135" t="str">
        <f>INDEX('Master List'!$A$3:$AW$1063,MATCH('Print List'!$A677,Statement_No,0),MATCH('Print List'!P$2,'Master List'!$A$2:$AW$2,0))</f>
        <v>R4</v>
      </c>
      <c r="Q677" s="135" t="str">
        <f>INDEX('Master List'!$A$3:$AW$1063,MATCH('Print List'!$A677,Statement_No,0),MATCH('Print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77" s="135" t="str">
        <f>INDEX('Master List'!$A$3:$AW$1063,MATCH('Print List'!$A677,Statement_No,0),MATCH('Print List'!R$2,'Master List'!$A$2:$AW$2,0))</f>
        <v>P4</v>
      </c>
      <c r="S677" s="135" t="str">
        <f>INDEX('Master List'!$A$3:$AW$1063,MATCH('Print List'!$A677,Statement_No,0),MATCH('Print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77" s="135" t="str">
        <f>INDEX('Master List'!$A$3:$AW$1063,MATCH('Print List'!$A677,Statement_No,0),MATCH('Print List'!T$2,'Master List'!$A$2:$AW$2,0))</f>
        <v>R4</v>
      </c>
      <c r="U677" s="135" t="str">
        <f>INDEX('Master List'!$A$3:$AW$1063,MATCH('Print List'!$A677,Statement_No,0),MATCH('Print List'!U$2,'Master List'!$A$2:$AW$2,0))</f>
        <v>P4</v>
      </c>
    </row>
    <row r="678" spans="1:21" s="16" customFormat="1" ht="180" x14ac:dyDescent="0.25">
      <c r="A678" s="136" t="s">
        <v>2781</v>
      </c>
      <c r="B678" s="135" t="str">
        <f>INDEX('Master List'!$A$3:$AW$1063,MATCH('Print List'!$A678,Statement_No,0),MATCH('Print List'!B$2,'Master List'!$A$2:$AW$2,0))</f>
        <v>JACK KLEIN TRUST PARTNERSHIP</v>
      </c>
      <c r="C678" s="135" t="str">
        <f>INDEX('Master List'!$A$3:$AW$1063,MATCH('Print List'!$A678,Statement_No,0),MATCH('Print List'!C$2,'Master List'!$A$2:$AW$2,0))</f>
        <v>Y</v>
      </c>
      <c r="D678" s="135">
        <f>INDEX('Master List'!$A$3:$AW$1063,MATCH('Print List'!$A678,Statement_No,0),MATCH('Print List'!D$2,'Master List'!$A$2:$AW$2,0))</f>
        <v>291.74666666666667</v>
      </c>
      <c r="E678" s="135">
        <f>INDEX('Master List'!$A$3:$AW$1063,MATCH('Print List'!$A678,Statement_No,0),MATCH('Print List'!E$2,'Master List'!$A$2:$AW$2,0))</f>
        <v>613.32000000000005</v>
      </c>
      <c r="F678" s="135" t="str">
        <f>INDEX('Master List'!$A$3:$AW$1063,MATCH('Print List'!$A678,Statement_No,0),MATCH('Print List'!F$2,'Master List'!$A$2:$AW$2,0))</f>
        <v>Yes</v>
      </c>
      <c r="G678" s="135" t="str">
        <f>INDEX('Master List'!$A$3:$AW$1063,MATCH('Print List'!$A678,Statement_No,0),MATCH('Print List'!G$2,'Master List'!$A$2:$AW$2,0))</f>
        <v>Disappointment Slough</v>
      </c>
      <c r="H678" s="135" t="str">
        <f>INDEX('Master List'!$A$3:$AW$1063,MATCH('Print List'!$A678,Statement_No,0),MATCH('Print List'!H$2,'Master List'!$A$2:$AW$2,0))</f>
        <v>San Joaquin</v>
      </c>
      <c r="I678" s="135" t="str">
        <f>INDEX('Master List'!$A$3:$AW$1063,MATCH('Print List'!$A678,Statement_No,0),MATCH('Print List'!I$2,'Master List'!$A$2:$AW$2,0))</f>
        <v>R2</v>
      </c>
      <c r="J678" s="135" t="str">
        <f>INDEX('Master List'!$A$3:$AW$1063,MATCH('Print List'!$A678,Statement_No,0),MATCH('Print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8" s="135" t="str">
        <f>INDEX('Master List'!$A$3:$AW$1063,MATCH('Print List'!$A678,Statement_No,0),MATCH('Print List'!K$2,'Master List'!$A$2:$AW$2,0))</f>
        <v>Yes</v>
      </c>
      <c r="L678" s="135" t="str">
        <f>INDEX('Master List'!$A$3:$AW$1063,MATCH('Print List'!$A678,Statement_No,0),MATCH('Print List'!L$2,'Master List'!$A$2:$AW$2,0))</f>
        <v>N/A</v>
      </c>
      <c r="M678" s="135" t="str">
        <f>INDEX('Master List'!$A$3:$AW$1063,MATCH('Print List'!$A678,Statement_No,0),MATCH('Print List'!M$2,'Master List'!$A$2:$AW$2,0))</f>
        <v>P1</v>
      </c>
      <c r="N678" s="135" t="str">
        <f>INDEX('Master List'!$A$3:$AW$1063,MATCH('Print List'!$A678,Statement_No,0),MATCH('Print List'!N$2,'Master List'!$A$2:$AW$2,0))</f>
        <v>More information needed</v>
      </c>
      <c r="O678" s="135">
        <f>INDEX('Master List'!$A$3:$AW$1063,MATCH('Print List'!$A678,Statement_No,0),MATCH('Print List'!O$2,'Master List'!$A$2:$AW$2,0))</f>
        <v>0</v>
      </c>
      <c r="P678" s="135">
        <f>INDEX('Master List'!$A$3:$AW$1063,MATCH('Print List'!$A678,Statement_No,0),MATCH('Print List'!P$2,'Master List'!$A$2:$AW$2,0))</f>
        <v>0</v>
      </c>
      <c r="Q678" s="135">
        <f>INDEX('Master List'!$A$3:$AW$1063,MATCH('Print List'!$A678,Statement_No,0),MATCH('Print List'!Q$2,'Master List'!$A$2:$AW$2,0))</f>
        <v>0</v>
      </c>
      <c r="R678" s="135">
        <f>INDEX('Master List'!$A$3:$AW$1063,MATCH('Print List'!$A678,Statement_No,0),MATCH('Print List'!R$2,'Master List'!$A$2:$AW$2,0))</f>
        <v>0</v>
      </c>
      <c r="S678" s="135">
        <f>INDEX('Master List'!$A$3:$AW$1063,MATCH('Print List'!$A678,Statement_No,0),MATCH('Print List'!S$2,'Master List'!$A$2:$AW$2,0))</f>
        <v>0</v>
      </c>
      <c r="T678" s="135" t="str">
        <f>INDEX('Master List'!$A$3:$AW$1063,MATCH('Print List'!$A678,Statement_No,0),MATCH('Print List'!T$2,'Master List'!$A$2:$AW$2,0))</f>
        <v>R2</v>
      </c>
      <c r="U678" s="135" t="str">
        <f>INDEX('Master List'!$A$3:$AW$1063,MATCH('Print List'!$A678,Statement_No,0),MATCH('Print List'!U$2,'Master List'!$A$2:$AW$2,0))</f>
        <v>P1</v>
      </c>
    </row>
    <row r="679" spans="1:21" s="16" customFormat="1" ht="180" x14ac:dyDescent="0.25">
      <c r="A679" s="135" t="s">
        <v>2787</v>
      </c>
      <c r="B679" s="135" t="str">
        <f>INDEX('Master List'!$A$3:$AW$1063,MATCH('Print List'!$A679,Statement_No,0),MATCH('Print List'!B$2,'Master List'!$A$2:$AW$2,0))</f>
        <v>JACK KLEIN TRUST PARTNERSHIP</v>
      </c>
      <c r="C679" s="135" t="str">
        <f>INDEX('Master List'!$A$3:$AW$1063,MATCH('Print List'!$A679,Statement_No,0),MATCH('Print List'!C$2,'Master List'!$A$2:$AW$2,0))</f>
        <v>Y</v>
      </c>
      <c r="D679" s="135">
        <f>INDEX('Master List'!$A$3:$AW$1063,MATCH('Print List'!$A679,Statement_No,0),MATCH('Print List'!D$2,'Master List'!$A$2:$AW$2,0))</f>
        <v>909.81</v>
      </c>
      <c r="E679" s="135">
        <f>INDEX('Master List'!$A$3:$AW$1063,MATCH('Print List'!$A679,Statement_No,0),MATCH('Print List'!E$2,'Master List'!$A$2:$AW$2,0))</f>
        <v>750.74</v>
      </c>
      <c r="F679" s="135" t="str">
        <f>INDEX('Master List'!$A$3:$AW$1063,MATCH('Print List'!$A679,Statement_No,0),MATCH('Print List'!F$2,'Master List'!$A$2:$AW$2,0))</f>
        <v>Yes</v>
      </c>
      <c r="G679" s="135" t="str">
        <f>INDEX('Master List'!$A$3:$AW$1063,MATCH('Print List'!$A679,Statement_No,0),MATCH('Print List'!G$2,'Master List'!$A$2:$AW$2,0))</f>
        <v>Fourteen Mile Slough</v>
      </c>
      <c r="H679" s="135" t="str">
        <f>INDEX('Master List'!$A$3:$AW$1063,MATCH('Print List'!$A679,Statement_No,0),MATCH('Print List'!H$2,'Master List'!$A$2:$AW$2,0))</f>
        <v>San Joaquin</v>
      </c>
      <c r="I679" s="135" t="str">
        <f>INDEX('Master List'!$A$3:$AW$1063,MATCH('Print List'!$A679,Statement_No,0),MATCH('Print List'!I$2,'Master List'!$A$2:$AW$2,0))</f>
        <v>R2</v>
      </c>
      <c r="J679" s="135" t="str">
        <f>INDEX('Master List'!$A$3:$AW$1063,MATCH('Print List'!$A679,Statement_No,0),MATCH('Print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79" s="135" t="str">
        <f>INDEX('Master List'!$A$3:$AW$1063,MATCH('Print List'!$A679,Statement_No,0),MATCH('Print List'!K$2,'Master List'!$A$2:$AW$2,0))</f>
        <v>Yes</v>
      </c>
      <c r="L679" s="135" t="str">
        <f>INDEX('Master List'!$A$3:$AW$1063,MATCH('Print List'!$A679,Statement_No,0),MATCH('Print List'!L$2,'Master List'!$A$2:$AW$2,0))</f>
        <v>N/A</v>
      </c>
      <c r="M679" s="135" t="str">
        <f>INDEX('Master List'!$A$3:$AW$1063,MATCH('Print List'!$A679,Statement_No,0),MATCH('Print List'!M$2,'Master List'!$A$2:$AW$2,0))</f>
        <v>P1</v>
      </c>
      <c r="N679" s="135" t="str">
        <f>INDEX('Master List'!$A$3:$AW$1063,MATCH('Print List'!$A679,Statement_No,0),MATCH('Print List'!N$2,'Master List'!$A$2:$AW$2,0))</f>
        <v>More information needed</v>
      </c>
      <c r="O679" s="135">
        <f>INDEX('Master List'!$A$3:$AW$1063,MATCH('Print List'!$A679,Statement_No,0),MATCH('Print List'!O$2,'Master List'!$A$2:$AW$2,0))</f>
        <v>0</v>
      </c>
      <c r="P679" s="135">
        <f>INDEX('Master List'!$A$3:$AW$1063,MATCH('Print List'!$A679,Statement_No,0),MATCH('Print List'!P$2,'Master List'!$A$2:$AW$2,0))</f>
        <v>0</v>
      </c>
      <c r="Q679" s="135">
        <f>INDEX('Master List'!$A$3:$AW$1063,MATCH('Print List'!$A679,Statement_No,0),MATCH('Print List'!Q$2,'Master List'!$A$2:$AW$2,0))</f>
        <v>0</v>
      </c>
      <c r="R679" s="135">
        <f>INDEX('Master List'!$A$3:$AW$1063,MATCH('Print List'!$A679,Statement_No,0),MATCH('Print List'!R$2,'Master List'!$A$2:$AW$2,0))</f>
        <v>0</v>
      </c>
      <c r="S679" s="135">
        <f>INDEX('Master List'!$A$3:$AW$1063,MATCH('Print List'!$A679,Statement_No,0),MATCH('Print List'!S$2,'Master List'!$A$2:$AW$2,0))</f>
        <v>0</v>
      </c>
      <c r="T679" s="135" t="str">
        <f>INDEX('Master List'!$A$3:$AW$1063,MATCH('Print List'!$A679,Statement_No,0),MATCH('Print List'!T$2,'Master List'!$A$2:$AW$2,0))</f>
        <v>R2</v>
      </c>
      <c r="U679" s="135" t="str">
        <f>INDEX('Master List'!$A$3:$AW$1063,MATCH('Print List'!$A679,Statement_No,0),MATCH('Print List'!U$2,'Master List'!$A$2:$AW$2,0))</f>
        <v>P1</v>
      </c>
    </row>
    <row r="680" spans="1:21" s="16" customFormat="1" ht="30" x14ac:dyDescent="0.25">
      <c r="A680" s="135" t="s">
        <v>2791</v>
      </c>
      <c r="B680" s="135" t="str">
        <f>INDEX('Master List'!$A$3:$AW$1063,MATCH('Print List'!$A680,Statement_No,0),MATCH('Print List'!B$2,'Master List'!$A$2:$AW$2,0))</f>
        <v>RIELLA RANCHES TRACY RANCH, LLC</v>
      </c>
      <c r="C680" s="135" t="str">
        <f>INDEX('Master List'!$A$3:$AW$1063,MATCH('Print List'!$A680,Statement_No,0),MATCH('Print List'!C$2,'Master List'!$A$2:$AW$2,0))</f>
        <v>Y</v>
      </c>
      <c r="D680" s="135">
        <f>INDEX('Master List'!$A$3:$AW$1063,MATCH('Print List'!$A680,Statement_No,0),MATCH('Print List'!D$2,'Master List'!$A$2:$AW$2,0))</f>
        <v>413.39000000000004</v>
      </c>
      <c r="E680" s="135">
        <f>INDEX('Master List'!$A$3:$AW$1063,MATCH('Print List'!$A680,Statement_No,0),MATCH('Print List'!E$2,'Master List'!$A$2:$AW$2,0))</f>
        <v>0</v>
      </c>
      <c r="F680" s="135" t="str">
        <f>INDEX('Master List'!$A$3:$AW$1063,MATCH('Print List'!$A680,Statement_No,0),MATCH('Print List'!F$2,'Master List'!$A$2:$AW$2,0))</f>
        <v>Yes</v>
      </c>
      <c r="G680" s="135" t="str">
        <f>INDEX('Master List'!$A$3:$AW$1063,MATCH('Print List'!$A680,Statement_No,0),MATCH('Print List'!G$2,'Master List'!$A$2:$AW$2,0))</f>
        <v>Tom Paine Slough</v>
      </c>
      <c r="H680" s="135" t="str">
        <f>INDEX('Master List'!$A$3:$AW$1063,MATCH('Print List'!$A680,Statement_No,0),MATCH('Print List'!H$2,'Master List'!$A$2:$AW$2,0))</f>
        <v>San Joaquin</v>
      </c>
      <c r="I680" s="135" t="str">
        <f>INDEX('Master List'!$A$3:$AW$1063,MATCH('Print List'!$A680,Statement_No,0),MATCH('Print List'!I$2,'Master List'!$A$2:$AW$2,0))</f>
        <v>R2</v>
      </c>
      <c r="J680" s="135" t="str">
        <f>INDEX('Master List'!$A$3:$AW$1063,MATCH('Print List'!$A680,Statement_No,0),MATCH('Print List'!J$2,'Master List'!$A$2:$AW$2,0))</f>
        <v xml:space="preserve">The property does not abut the watercourse, however it is located on a patent that is riparian to the watercourse </v>
      </c>
      <c r="K680" s="135" t="str">
        <f>INDEX('Master List'!$A$3:$AW$1063,MATCH('Print List'!$A680,Statement_No,0),MATCH('Print List'!K$2,'Master List'!$A$2:$AW$2,0))</f>
        <v>Yes</v>
      </c>
      <c r="L680" s="135" t="str">
        <f>INDEX('Master List'!$A$3:$AW$1063,MATCH('Print List'!$A680,Statement_No,0),MATCH('Print List'!L$2,'Master List'!$A$2:$AW$2,0))</f>
        <v>N/A</v>
      </c>
      <c r="M680" s="135" t="str">
        <f>INDEX('Master List'!$A$3:$AW$1063,MATCH('Print List'!$A680,Statement_No,0),MATCH('Print List'!M$2,'Master List'!$A$2:$AW$2,0))</f>
        <v>P3</v>
      </c>
      <c r="N680" s="135" t="str">
        <f>INDEX('Master List'!$A$3:$AW$1063,MATCH('Print List'!$A680,Statement_No,0),MATCH('Print List'!N$2,'Master List'!$A$2:$AW$2,0))</f>
        <v>POD and POU are located within RD 2058 which is considered as *4 category</v>
      </c>
      <c r="O680" s="135">
        <f>INDEX('Master List'!$A$3:$AW$1063,MATCH('Print List'!$A680,Statement_No,0),MATCH('Print List'!O$2,'Master List'!$A$2:$AW$2,0))</f>
        <v>0</v>
      </c>
      <c r="P680" s="135">
        <f>INDEX('Master List'!$A$3:$AW$1063,MATCH('Print List'!$A680,Statement_No,0),MATCH('Print List'!P$2,'Master List'!$A$2:$AW$2,0))</f>
        <v>0</v>
      </c>
      <c r="Q680" s="135">
        <f>INDEX('Master List'!$A$3:$AW$1063,MATCH('Print List'!$A680,Statement_No,0),MATCH('Print List'!Q$2,'Master List'!$A$2:$AW$2,0))</f>
        <v>0</v>
      </c>
      <c r="R680" s="135">
        <f>INDEX('Master List'!$A$3:$AW$1063,MATCH('Print List'!$A680,Statement_No,0),MATCH('Print List'!R$2,'Master List'!$A$2:$AW$2,0))</f>
        <v>0</v>
      </c>
      <c r="S680" s="135">
        <f>INDEX('Master List'!$A$3:$AW$1063,MATCH('Print List'!$A680,Statement_No,0),MATCH('Print List'!S$2,'Master List'!$A$2:$AW$2,0))</f>
        <v>0</v>
      </c>
      <c r="T680" s="135" t="str">
        <f>INDEX('Master List'!$A$3:$AW$1063,MATCH('Print List'!$A680,Statement_No,0),MATCH('Print List'!T$2,'Master List'!$A$2:$AW$2,0))</f>
        <v>R2</v>
      </c>
      <c r="U680" s="135" t="str">
        <f>INDEX('Master List'!$A$3:$AW$1063,MATCH('Print List'!$A680,Statement_No,0),MATCH('Print List'!U$2,'Master List'!$A$2:$AW$2,0))</f>
        <v>P3</v>
      </c>
    </row>
    <row r="681" spans="1:21" s="16" customFormat="1" ht="180" x14ac:dyDescent="0.25">
      <c r="A681" s="135" t="s">
        <v>2796</v>
      </c>
      <c r="B681" s="135" t="str">
        <f>INDEX('Master List'!$A$3:$AW$1063,MATCH('Print List'!$A681,Statement_No,0),MATCH('Print List'!B$2,'Master List'!$A$2:$AW$2,0))</f>
        <v>JACK KLEIN TRUST PARTNERSHIP</v>
      </c>
      <c r="C681" s="135" t="str">
        <f>INDEX('Master List'!$A$3:$AW$1063,MATCH('Print List'!$A681,Statement_No,0),MATCH('Print List'!C$2,'Master List'!$A$2:$AW$2,0))</f>
        <v>Y</v>
      </c>
      <c r="D681" s="135">
        <f>INDEX('Master List'!$A$3:$AW$1063,MATCH('Print List'!$A681,Statement_No,0),MATCH('Print List'!D$2,'Master List'!$A$2:$AW$2,0))</f>
        <v>1492.3266666666668</v>
      </c>
      <c r="E681" s="135">
        <f>INDEX('Master List'!$A$3:$AW$1063,MATCH('Print List'!$A681,Statement_No,0),MATCH('Print List'!E$2,'Master List'!$A$2:$AW$2,0))</f>
        <v>2471.0700000000002</v>
      </c>
      <c r="F681" s="135" t="str">
        <f>INDEX('Master List'!$A$3:$AW$1063,MATCH('Print List'!$A681,Statement_No,0),MATCH('Print List'!F$2,'Master List'!$A$2:$AW$2,0))</f>
        <v>Yes</v>
      </c>
      <c r="G681" s="135" t="str">
        <f>INDEX('Master List'!$A$3:$AW$1063,MATCH('Print List'!$A681,Statement_No,0),MATCH('Print List'!G$2,'Master List'!$A$2:$AW$2,0))</f>
        <v>San Joaquin River</v>
      </c>
      <c r="H681" s="135" t="str">
        <f>INDEX('Master List'!$A$3:$AW$1063,MATCH('Print List'!$A681,Statement_No,0),MATCH('Print List'!H$2,'Master List'!$A$2:$AW$2,0))</f>
        <v>San Joaquin</v>
      </c>
      <c r="I681" s="135" t="str">
        <f>INDEX('Master List'!$A$3:$AW$1063,MATCH('Print List'!$A681,Statement_No,0),MATCH('Print List'!I$2,'Master List'!$A$2:$AW$2,0))</f>
        <v>R2</v>
      </c>
      <c r="J681" s="135" t="str">
        <f>INDEX('Master List'!$A$3:$AW$1063,MATCH('Print List'!$A681,Statement_No,0),MATCH('Print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81" s="135" t="str">
        <f>INDEX('Master List'!$A$3:$AW$1063,MATCH('Print List'!$A681,Statement_No,0),MATCH('Print List'!K$2,'Master List'!$A$2:$AW$2,0))</f>
        <v>Yes</v>
      </c>
      <c r="L681" s="135" t="str">
        <f>INDEX('Master List'!$A$3:$AW$1063,MATCH('Print List'!$A681,Statement_No,0),MATCH('Print List'!L$2,'Master List'!$A$2:$AW$2,0))</f>
        <v>N/A</v>
      </c>
      <c r="M681" s="135" t="str">
        <f>INDEX('Master List'!$A$3:$AW$1063,MATCH('Print List'!$A681,Statement_No,0),MATCH('Print List'!M$2,'Master List'!$A$2:$AW$2,0))</f>
        <v>P1</v>
      </c>
      <c r="N681" s="135" t="str">
        <f>INDEX('Master List'!$A$3:$AW$1063,MATCH('Print List'!$A681,Statement_No,0),MATCH('Print List'!N$2,'Master List'!$A$2:$AW$2,0))</f>
        <v>More information needed</v>
      </c>
      <c r="O681" s="135">
        <f>INDEX('Master List'!$A$3:$AW$1063,MATCH('Print List'!$A681,Statement_No,0),MATCH('Print List'!O$2,'Master List'!$A$2:$AW$2,0))</f>
        <v>0</v>
      </c>
      <c r="P681" s="135">
        <f>INDEX('Master List'!$A$3:$AW$1063,MATCH('Print List'!$A681,Statement_No,0),MATCH('Print List'!P$2,'Master List'!$A$2:$AW$2,0))</f>
        <v>0</v>
      </c>
      <c r="Q681" s="135">
        <f>INDEX('Master List'!$A$3:$AW$1063,MATCH('Print List'!$A681,Statement_No,0),MATCH('Print List'!Q$2,'Master List'!$A$2:$AW$2,0))</f>
        <v>0</v>
      </c>
      <c r="R681" s="135">
        <f>INDEX('Master List'!$A$3:$AW$1063,MATCH('Print List'!$A681,Statement_No,0),MATCH('Print List'!R$2,'Master List'!$A$2:$AW$2,0))</f>
        <v>0</v>
      </c>
      <c r="S681" s="135">
        <f>INDEX('Master List'!$A$3:$AW$1063,MATCH('Print List'!$A681,Statement_No,0),MATCH('Print List'!S$2,'Master List'!$A$2:$AW$2,0))</f>
        <v>0</v>
      </c>
      <c r="T681" s="135" t="str">
        <f>INDEX('Master List'!$A$3:$AW$1063,MATCH('Print List'!$A681,Statement_No,0),MATCH('Print List'!T$2,'Master List'!$A$2:$AW$2,0))</f>
        <v>R2</v>
      </c>
      <c r="U681" s="135" t="str">
        <f>INDEX('Master List'!$A$3:$AW$1063,MATCH('Print List'!$A681,Statement_No,0),MATCH('Print List'!U$2,'Master List'!$A$2:$AW$2,0))</f>
        <v>P1</v>
      </c>
    </row>
    <row r="682" spans="1:21" s="16" customFormat="1" ht="30" x14ac:dyDescent="0.25">
      <c r="A682" s="136" t="s">
        <v>2799</v>
      </c>
      <c r="B682" s="135" t="str">
        <f>INDEX('Master List'!$A$3:$AW$1063,MATCH('Print List'!$A682,Statement_No,0),MATCH('Print List'!B$2,'Master List'!$A$2:$AW$2,0))</f>
        <v>MARCHINI LAND COMPANY PTP</v>
      </c>
      <c r="C682" s="135" t="str">
        <f>INDEX('Master List'!$A$3:$AW$1063,MATCH('Print List'!$A682,Statement_No,0),MATCH('Print List'!C$2,'Master List'!$A$2:$AW$2,0))</f>
        <v>Y</v>
      </c>
      <c r="D682" s="135">
        <f>INDEX('Master List'!$A$3:$AW$1063,MATCH('Print List'!$A682,Statement_No,0),MATCH('Print List'!D$2,'Master List'!$A$2:$AW$2,0))</f>
        <v>316</v>
      </c>
      <c r="E682" s="135">
        <f>INDEX('Master List'!$A$3:$AW$1063,MATCH('Print List'!$A682,Statement_No,0),MATCH('Print List'!E$2,'Master List'!$A$2:$AW$2,0))</f>
        <v>1276.17</v>
      </c>
      <c r="F682" s="135" t="str">
        <f>INDEX('Master List'!$A$3:$AW$1063,MATCH('Print List'!$A682,Statement_No,0),MATCH('Print List'!F$2,'Master List'!$A$2:$AW$2,0))</f>
        <v>Yes</v>
      </c>
      <c r="G682" s="135" t="str">
        <f>INDEX('Master List'!$A$3:$AW$1063,MATCH('Print List'!$A682,Statement_No,0),MATCH('Print List'!G$2,'Master List'!$A$2:$AW$2,0))</f>
        <v>San Joaquin River</v>
      </c>
      <c r="H682" s="135" t="str">
        <f>INDEX('Master List'!$A$3:$AW$1063,MATCH('Print List'!$A682,Statement_No,0),MATCH('Print List'!H$2,'Master List'!$A$2:$AW$2,0))</f>
        <v>San Joaquin</v>
      </c>
      <c r="I682" s="135" t="str">
        <f>INDEX('Master List'!$A$3:$AW$1063,MATCH('Print List'!$A682,Statement_No,0),MATCH('Print List'!I$2,'Master List'!$A$2:$AW$2,0))</f>
        <v>R1</v>
      </c>
      <c r="J682" s="135" t="str">
        <f>INDEX('Master List'!$A$3:$AW$1063,MATCH('Print List'!$A682,Statement_No,0),MATCH('Print List'!J$2,'Master List'!$A$2:$AW$2,0))</f>
        <v>POU is on non-Riparian land/patents.</v>
      </c>
      <c r="K682" s="135" t="str">
        <f>INDEX('Master List'!$A$3:$AW$1063,MATCH('Print List'!$A682,Statement_No,0),MATCH('Print List'!K$2,'Master List'!$A$2:$AW$2,0))</f>
        <v>Yes</v>
      </c>
      <c r="L682" s="135" t="str">
        <f>INDEX('Master List'!$A$3:$AW$1063,MATCH('Print List'!$A682,Statement_No,0),MATCH('Print List'!L$2,'Master List'!$A$2:$AW$2,0))</f>
        <v>N/A</v>
      </c>
      <c r="M682" s="135" t="str">
        <f>INDEX('Master List'!$A$3:$AW$1063,MATCH('Print List'!$A682,Statement_No,0),MATCH('Print List'!M$2,'Master List'!$A$2:$AW$2,0))</f>
        <v>P1</v>
      </c>
      <c r="N682" s="135" t="str">
        <f>INDEX('Master List'!$A$3:$AW$1063,MATCH('Print List'!$A682,Statement_No,0),MATCH('Print List'!N$2,'Master List'!$A$2:$AW$2,0))</f>
        <v>Documentation is needed.</v>
      </c>
      <c r="O682" s="135">
        <f>INDEX('Master List'!$A$3:$AW$1063,MATCH('Print List'!$A682,Statement_No,0),MATCH('Print List'!O$2,'Master List'!$A$2:$AW$2,0))</f>
        <v>0</v>
      </c>
      <c r="P682" s="135">
        <f>INDEX('Master List'!$A$3:$AW$1063,MATCH('Print List'!$A682,Statement_No,0),MATCH('Print List'!P$2,'Master List'!$A$2:$AW$2,0))</f>
        <v>0</v>
      </c>
      <c r="Q682" s="135">
        <f>INDEX('Master List'!$A$3:$AW$1063,MATCH('Print List'!$A682,Statement_No,0),MATCH('Print List'!Q$2,'Master List'!$A$2:$AW$2,0))</f>
        <v>0</v>
      </c>
      <c r="R682" s="135">
        <f>INDEX('Master List'!$A$3:$AW$1063,MATCH('Print List'!$A682,Statement_No,0),MATCH('Print List'!R$2,'Master List'!$A$2:$AW$2,0))</f>
        <v>0</v>
      </c>
      <c r="S682" s="135">
        <f>INDEX('Master List'!$A$3:$AW$1063,MATCH('Print List'!$A682,Statement_No,0),MATCH('Print List'!S$2,'Master List'!$A$2:$AW$2,0))</f>
        <v>0</v>
      </c>
      <c r="T682" s="135" t="str">
        <f>INDEX('Master List'!$A$3:$AW$1063,MATCH('Print List'!$A682,Statement_No,0),MATCH('Print List'!T$2,'Master List'!$A$2:$AW$2,0))</f>
        <v>R1</v>
      </c>
      <c r="U682" s="135" t="str">
        <f>INDEX('Master List'!$A$3:$AW$1063,MATCH('Print List'!$A682,Statement_No,0),MATCH('Print List'!U$2,'Master List'!$A$2:$AW$2,0))</f>
        <v>P1</v>
      </c>
    </row>
    <row r="683" spans="1:21" s="16" customFormat="1" ht="180" x14ac:dyDescent="0.25">
      <c r="A683" s="135" t="s">
        <v>2805</v>
      </c>
      <c r="B683" s="135" t="str">
        <f>INDEX('Master List'!$A$3:$AW$1063,MATCH('Print List'!$A683,Statement_No,0),MATCH('Print List'!B$2,'Master List'!$A$2:$AW$2,0))</f>
        <v>JACK KLEIN TRUST PARTNERSHIP</v>
      </c>
      <c r="C683" s="135" t="str">
        <f>INDEX('Master List'!$A$3:$AW$1063,MATCH('Print List'!$A683,Statement_No,0),MATCH('Print List'!C$2,'Master List'!$A$2:$AW$2,0))</f>
        <v>Y</v>
      </c>
      <c r="D683" s="135">
        <f>INDEX('Master List'!$A$3:$AW$1063,MATCH('Print List'!$A683,Statement_No,0),MATCH('Print List'!D$2,'Master List'!$A$2:$AW$2,0))</f>
        <v>316.79999999999995</v>
      </c>
      <c r="E683" s="135">
        <f>INDEX('Master List'!$A$3:$AW$1063,MATCH('Print List'!$A683,Statement_No,0),MATCH('Print List'!E$2,'Master List'!$A$2:$AW$2,0))</f>
        <v>430.4</v>
      </c>
      <c r="F683" s="135" t="str">
        <f>INDEX('Master List'!$A$3:$AW$1063,MATCH('Print List'!$A683,Statement_No,0),MATCH('Print List'!F$2,'Master List'!$A$2:$AW$2,0))</f>
        <v>Yes</v>
      </c>
      <c r="G683" s="135" t="str">
        <f>INDEX('Master List'!$A$3:$AW$1063,MATCH('Print List'!$A683,Statement_No,0),MATCH('Print List'!G$2,'Master List'!$A$2:$AW$2,0))</f>
        <v>Fourteen Mile Slough</v>
      </c>
      <c r="H683" s="135" t="str">
        <f>INDEX('Master List'!$A$3:$AW$1063,MATCH('Print List'!$A683,Statement_No,0),MATCH('Print List'!H$2,'Master List'!$A$2:$AW$2,0))</f>
        <v>San Joaquin</v>
      </c>
      <c r="I683" s="135" t="str">
        <f>INDEX('Master List'!$A$3:$AW$1063,MATCH('Print List'!$A683,Statement_No,0),MATCH('Print List'!I$2,'Master List'!$A$2:$AW$2,0))</f>
        <v>R2</v>
      </c>
      <c r="J683" s="135" t="str">
        <f>INDEX('Master List'!$A$3:$AW$1063,MATCH('Print List'!$A683,Statement_No,0),MATCH('Print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83" s="135" t="str">
        <f>INDEX('Master List'!$A$3:$AW$1063,MATCH('Print List'!$A683,Statement_No,0),MATCH('Print List'!K$2,'Master List'!$A$2:$AW$2,0))</f>
        <v>Yes</v>
      </c>
      <c r="L683" s="135" t="str">
        <f>INDEX('Master List'!$A$3:$AW$1063,MATCH('Print List'!$A683,Statement_No,0),MATCH('Print List'!L$2,'Master List'!$A$2:$AW$2,0))</f>
        <v>N/A</v>
      </c>
      <c r="M683" s="135" t="str">
        <f>INDEX('Master List'!$A$3:$AW$1063,MATCH('Print List'!$A683,Statement_No,0),MATCH('Print List'!M$2,'Master List'!$A$2:$AW$2,0))</f>
        <v>P1</v>
      </c>
      <c r="N683" s="135" t="str">
        <f>INDEX('Master List'!$A$3:$AW$1063,MATCH('Print List'!$A683,Statement_No,0),MATCH('Print List'!N$2,'Master List'!$A$2:$AW$2,0))</f>
        <v>More information needed</v>
      </c>
      <c r="O683" s="135">
        <f>INDEX('Master List'!$A$3:$AW$1063,MATCH('Print List'!$A683,Statement_No,0),MATCH('Print List'!O$2,'Master List'!$A$2:$AW$2,0))</f>
        <v>0</v>
      </c>
      <c r="P683" s="135">
        <f>INDEX('Master List'!$A$3:$AW$1063,MATCH('Print List'!$A683,Statement_No,0),MATCH('Print List'!P$2,'Master List'!$A$2:$AW$2,0))</f>
        <v>0</v>
      </c>
      <c r="Q683" s="135">
        <f>INDEX('Master List'!$A$3:$AW$1063,MATCH('Print List'!$A683,Statement_No,0),MATCH('Print List'!Q$2,'Master List'!$A$2:$AW$2,0))</f>
        <v>0</v>
      </c>
      <c r="R683" s="135">
        <f>INDEX('Master List'!$A$3:$AW$1063,MATCH('Print List'!$A683,Statement_No,0),MATCH('Print List'!R$2,'Master List'!$A$2:$AW$2,0))</f>
        <v>0</v>
      </c>
      <c r="S683" s="135">
        <f>INDEX('Master List'!$A$3:$AW$1063,MATCH('Print List'!$A683,Statement_No,0),MATCH('Print List'!S$2,'Master List'!$A$2:$AW$2,0))</f>
        <v>0</v>
      </c>
      <c r="T683" s="135" t="str">
        <f>INDEX('Master List'!$A$3:$AW$1063,MATCH('Print List'!$A683,Statement_No,0),MATCH('Print List'!T$2,'Master List'!$A$2:$AW$2,0))</f>
        <v>R2</v>
      </c>
      <c r="U683" s="135" t="str">
        <f>INDEX('Master List'!$A$3:$AW$1063,MATCH('Print List'!$A683,Statement_No,0),MATCH('Print List'!U$2,'Master List'!$A$2:$AW$2,0))</f>
        <v>P1</v>
      </c>
    </row>
    <row r="684" spans="1:21" s="16" customFormat="1" ht="180" x14ac:dyDescent="0.25">
      <c r="A684" s="136" t="s">
        <v>2808</v>
      </c>
      <c r="B684" s="135" t="str">
        <f>INDEX('Master List'!$A$3:$AW$1063,MATCH('Print List'!$A684,Statement_No,0),MATCH('Print List'!B$2,'Master List'!$A$2:$AW$2,0))</f>
        <v>JACK KLEIN TRUST PARTERNSHIP</v>
      </c>
      <c r="C684" s="135" t="str">
        <f>INDEX('Master List'!$A$3:$AW$1063,MATCH('Print List'!$A684,Statement_No,0),MATCH('Print List'!C$2,'Master List'!$A$2:$AW$2,0))</f>
        <v>Y</v>
      </c>
      <c r="D684" s="135">
        <f>INDEX('Master List'!$A$3:$AW$1063,MATCH('Print List'!$A684,Statement_No,0),MATCH('Print List'!D$2,'Master List'!$A$2:$AW$2,0))</f>
        <v>316.79999999999995</v>
      </c>
      <c r="E684" s="135">
        <f>INDEX('Master List'!$A$3:$AW$1063,MATCH('Print List'!$A684,Statement_No,0),MATCH('Print List'!E$2,'Master List'!$A$2:$AW$2,0))</f>
        <v>430.4</v>
      </c>
      <c r="F684" s="135" t="str">
        <f>INDEX('Master List'!$A$3:$AW$1063,MATCH('Print List'!$A684,Statement_No,0),MATCH('Print List'!F$2,'Master List'!$A$2:$AW$2,0))</f>
        <v>Yes</v>
      </c>
      <c r="G684" s="135" t="str">
        <f>INDEX('Master List'!$A$3:$AW$1063,MATCH('Print List'!$A684,Statement_No,0),MATCH('Print List'!G$2,'Master List'!$A$2:$AW$2,0))</f>
        <v>Fourteen Mile Slough</v>
      </c>
      <c r="H684" s="135" t="str">
        <f>INDEX('Master List'!$A$3:$AW$1063,MATCH('Print List'!$A684,Statement_No,0),MATCH('Print List'!H$2,'Master List'!$A$2:$AW$2,0))</f>
        <v>San Joaquin</v>
      </c>
      <c r="I684" s="135" t="str">
        <f>INDEX('Master List'!$A$3:$AW$1063,MATCH('Print List'!$A684,Statement_No,0),MATCH('Print List'!I$2,'Master List'!$A$2:$AW$2,0))</f>
        <v>R2</v>
      </c>
      <c r="J684" s="135" t="str">
        <f>INDEX('Master List'!$A$3:$AW$1063,MATCH('Print List'!$A684,Statement_No,0),MATCH('Print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84" s="135" t="str">
        <f>INDEX('Master List'!$A$3:$AW$1063,MATCH('Print List'!$A684,Statement_No,0),MATCH('Print List'!K$2,'Master List'!$A$2:$AW$2,0))</f>
        <v>Yes</v>
      </c>
      <c r="L684" s="135" t="str">
        <f>INDEX('Master List'!$A$3:$AW$1063,MATCH('Print List'!$A684,Statement_No,0),MATCH('Print List'!L$2,'Master List'!$A$2:$AW$2,0))</f>
        <v>N/A</v>
      </c>
      <c r="M684" s="135" t="str">
        <f>INDEX('Master List'!$A$3:$AW$1063,MATCH('Print List'!$A684,Statement_No,0),MATCH('Print List'!M$2,'Master List'!$A$2:$AW$2,0))</f>
        <v>P1</v>
      </c>
      <c r="N684" s="135" t="str">
        <f>INDEX('Master List'!$A$3:$AW$1063,MATCH('Print List'!$A684,Statement_No,0),MATCH('Print List'!N$2,'Master List'!$A$2:$AW$2,0))</f>
        <v>Certificate of Purchase/Survey provided. Need more documentation</v>
      </c>
      <c r="O684" s="135">
        <f>INDEX('Master List'!$A$3:$AW$1063,MATCH('Print List'!$A684,Statement_No,0),MATCH('Print List'!O$2,'Master List'!$A$2:$AW$2,0))</f>
        <v>0</v>
      </c>
      <c r="P684" s="135">
        <f>INDEX('Master List'!$A$3:$AW$1063,MATCH('Print List'!$A684,Statement_No,0),MATCH('Print List'!P$2,'Master List'!$A$2:$AW$2,0))</f>
        <v>0</v>
      </c>
      <c r="Q684" s="135">
        <f>INDEX('Master List'!$A$3:$AW$1063,MATCH('Print List'!$A684,Statement_No,0),MATCH('Print List'!Q$2,'Master List'!$A$2:$AW$2,0))</f>
        <v>0</v>
      </c>
      <c r="R684" s="135">
        <f>INDEX('Master List'!$A$3:$AW$1063,MATCH('Print List'!$A684,Statement_No,0),MATCH('Print List'!R$2,'Master List'!$A$2:$AW$2,0))</f>
        <v>0</v>
      </c>
      <c r="S684" s="135">
        <f>INDEX('Master List'!$A$3:$AW$1063,MATCH('Print List'!$A684,Statement_No,0),MATCH('Print List'!S$2,'Master List'!$A$2:$AW$2,0))</f>
        <v>0</v>
      </c>
      <c r="T684" s="135" t="str">
        <f>INDEX('Master List'!$A$3:$AW$1063,MATCH('Print List'!$A684,Statement_No,0),MATCH('Print List'!T$2,'Master List'!$A$2:$AW$2,0))</f>
        <v>R2</v>
      </c>
      <c r="U684" s="135" t="str">
        <f>INDEX('Master List'!$A$3:$AW$1063,MATCH('Print List'!$A684,Statement_No,0),MATCH('Print List'!U$2,'Master List'!$A$2:$AW$2,0))</f>
        <v>P1</v>
      </c>
    </row>
    <row r="685" spans="1:21" s="16" customFormat="1" ht="30" x14ac:dyDescent="0.25">
      <c r="A685" s="135" t="s">
        <v>2812</v>
      </c>
      <c r="B685" s="135" t="str">
        <f>INDEX('Master List'!$A$3:$AW$1063,MATCH('Print List'!$A685,Statement_No,0),MATCH('Print List'!B$2,'Master List'!$A$2:$AW$2,0))</f>
        <v>MARCHINI LAND COMPANY</v>
      </c>
      <c r="C685" s="135" t="str">
        <f>INDEX('Master List'!$A$3:$AW$1063,MATCH('Print List'!$A685,Statement_No,0),MATCH('Print List'!C$2,'Master List'!$A$2:$AW$2,0))</f>
        <v>Y</v>
      </c>
      <c r="D685" s="135">
        <f>INDEX('Master List'!$A$3:$AW$1063,MATCH('Print List'!$A685,Statement_No,0),MATCH('Print List'!D$2,'Master List'!$A$2:$AW$2,0))</f>
        <v>786</v>
      </c>
      <c r="E685" s="135">
        <f>INDEX('Master List'!$A$3:$AW$1063,MATCH('Print List'!$A685,Statement_No,0),MATCH('Print List'!E$2,'Master List'!$A$2:$AW$2,0))</f>
        <v>1426.31</v>
      </c>
      <c r="F685" s="135" t="str">
        <f>INDEX('Master List'!$A$3:$AW$1063,MATCH('Print List'!$A685,Statement_No,0),MATCH('Print List'!F$2,'Master List'!$A$2:$AW$2,0))</f>
        <v>Yes</v>
      </c>
      <c r="G685" s="135" t="str">
        <f>INDEX('Master List'!$A$3:$AW$1063,MATCH('Print List'!$A685,Statement_No,0),MATCH('Print List'!G$2,'Master List'!$A$2:$AW$2,0))</f>
        <v>Grant Line Canal</v>
      </c>
      <c r="H685" s="135" t="str">
        <f>INDEX('Master List'!$A$3:$AW$1063,MATCH('Print List'!$A685,Statement_No,0),MATCH('Print List'!H$2,'Master List'!$A$2:$AW$2,0))</f>
        <v>San Joaquin</v>
      </c>
      <c r="I685" s="135" t="str">
        <f>INDEX('Master List'!$A$3:$AW$1063,MATCH('Print List'!$A685,Statement_No,0),MATCH('Print List'!I$2,'Master List'!$A$2:$AW$2,0))</f>
        <v>R1</v>
      </c>
      <c r="J685" s="135" t="str">
        <f>INDEX('Master List'!$A$3:$AW$1063,MATCH('Print List'!$A685,Statement_No,0),MATCH('Print List'!J$2,'Master List'!$A$2:$AW$2,0))</f>
        <v>Part of the APN/POU is on Non-Riparian Patent</v>
      </c>
      <c r="K685" s="135" t="str">
        <f>INDEX('Master List'!$A$3:$AW$1063,MATCH('Print List'!$A685,Statement_No,0),MATCH('Print List'!K$2,'Master List'!$A$2:$AW$2,0))</f>
        <v>Yes</v>
      </c>
      <c r="L685" s="135" t="str">
        <f>INDEX('Master List'!$A$3:$AW$1063,MATCH('Print List'!$A685,Statement_No,0),MATCH('Print List'!L$2,'Master List'!$A$2:$AW$2,0))</f>
        <v>N/A</v>
      </c>
      <c r="M685" s="135" t="str">
        <f>INDEX('Master List'!$A$3:$AW$1063,MATCH('Print List'!$A685,Statement_No,0),MATCH('Print List'!M$2,'Master List'!$A$2:$AW$2,0))</f>
        <v>P1</v>
      </c>
      <c r="N685" s="135" t="str">
        <f>INDEX('Master List'!$A$3:$AW$1063,MATCH('Print List'!$A685,Statement_No,0),MATCH('Print List'!N$2,'Master List'!$A$2:$AW$2,0))</f>
        <v>No documentation given</v>
      </c>
      <c r="O685" s="135">
        <f>INDEX('Master List'!$A$3:$AW$1063,MATCH('Print List'!$A685,Statement_No,0),MATCH('Print List'!O$2,'Master List'!$A$2:$AW$2,0))</f>
        <v>0</v>
      </c>
      <c r="P685" s="135">
        <f>INDEX('Master List'!$A$3:$AW$1063,MATCH('Print List'!$A685,Statement_No,0),MATCH('Print List'!P$2,'Master List'!$A$2:$AW$2,0))</f>
        <v>0</v>
      </c>
      <c r="Q685" s="135">
        <f>INDEX('Master List'!$A$3:$AW$1063,MATCH('Print List'!$A685,Statement_No,0),MATCH('Print List'!Q$2,'Master List'!$A$2:$AW$2,0))</f>
        <v>0</v>
      </c>
      <c r="R685" s="135">
        <f>INDEX('Master List'!$A$3:$AW$1063,MATCH('Print List'!$A685,Statement_No,0),MATCH('Print List'!R$2,'Master List'!$A$2:$AW$2,0))</f>
        <v>0</v>
      </c>
      <c r="S685" s="135">
        <f>INDEX('Master List'!$A$3:$AW$1063,MATCH('Print List'!$A685,Statement_No,0),MATCH('Print List'!S$2,'Master List'!$A$2:$AW$2,0))</f>
        <v>0</v>
      </c>
      <c r="T685" s="135" t="str">
        <f>INDEX('Master List'!$A$3:$AW$1063,MATCH('Print List'!$A685,Statement_No,0),MATCH('Print List'!T$2,'Master List'!$A$2:$AW$2,0))</f>
        <v>R1</v>
      </c>
      <c r="U685" s="135" t="str">
        <f>INDEX('Master List'!$A$3:$AW$1063,MATCH('Print List'!$A685,Statement_No,0),MATCH('Print List'!U$2,'Master List'!$A$2:$AW$2,0))</f>
        <v>P1</v>
      </c>
    </row>
    <row r="686" spans="1:21" s="16" customFormat="1" ht="255" x14ac:dyDescent="0.25">
      <c r="A686" s="136" t="s">
        <v>2818</v>
      </c>
      <c r="B686" s="135" t="str">
        <f>INDEX('Master List'!$A$3:$AW$1063,MATCH('Print List'!$A686,Statement_No,0),MATCH('Print List'!B$2,'Master List'!$A$2:$AW$2,0))</f>
        <v>MARCHINI LAND COMPANY</v>
      </c>
      <c r="C686" s="135" t="str">
        <f>INDEX('Master List'!$A$3:$AW$1063,MATCH('Print List'!$A686,Statement_No,0),MATCH('Print List'!C$2,'Master List'!$A$2:$AW$2,0))</f>
        <v>Y</v>
      </c>
      <c r="D686" s="135">
        <f>INDEX('Master List'!$A$3:$AW$1063,MATCH('Print List'!$A686,Statement_No,0),MATCH('Print List'!D$2,'Master List'!$A$2:$AW$2,0))</f>
        <v>427</v>
      </c>
      <c r="E686" s="135">
        <f>INDEX('Master List'!$A$3:$AW$1063,MATCH('Print List'!$A686,Statement_No,0),MATCH('Print List'!E$2,'Master List'!$A$2:$AW$2,0))</f>
        <v>0</v>
      </c>
      <c r="F686" s="135" t="str">
        <f>INDEX('Master List'!$A$3:$AW$1063,MATCH('Print List'!$A686,Statement_No,0),MATCH('Print List'!F$2,'Master List'!$A$2:$AW$2,0))</f>
        <v>Yes</v>
      </c>
      <c r="G686" s="135" t="str">
        <f>INDEX('Master List'!$A$3:$AW$1063,MATCH('Print List'!$A686,Statement_No,0),MATCH('Print List'!G$2,'Master List'!$A$2:$AW$2,0))</f>
        <v>Middle River</v>
      </c>
      <c r="H686" s="135" t="str">
        <f>INDEX('Master List'!$A$3:$AW$1063,MATCH('Print List'!$A686,Statement_No,0),MATCH('Print List'!H$2,'Master List'!$A$2:$AW$2,0))</f>
        <v>San Joaquin</v>
      </c>
      <c r="I686" s="135" t="str">
        <f>INDEX('Master List'!$A$3:$AW$1063,MATCH('Print List'!$A686,Statement_No,0),MATCH('Print List'!I$2,'Master List'!$A$2:$AW$2,0))</f>
        <v>R3</v>
      </c>
      <c r="J686" s="135" t="str">
        <f>INDEX('Master List'!$A$3:$AW$1063,MATCH('Print List'!$A686,Statement_No,0),MATCH('Print List'!J$2,'Master List'!$A$2:$AW$2,0))</f>
        <v>See Contract And Other Rights.</v>
      </c>
      <c r="K686" s="135" t="str">
        <f>INDEX('Master List'!$A$3:$AW$1063,MATCH('Print List'!$A686,Statement_No,0),MATCH('Print List'!K$2,'Master List'!$A$2:$AW$2,0))</f>
        <v>Yes</v>
      </c>
      <c r="L686" s="135" t="str">
        <f>INDEX('Master List'!$A$3:$AW$1063,MATCH('Print List'!$A686,Statement_No,0),MATCH('Print List'!L$2,'Master List'!$A$2:$AW$2,0))</f>
        <v>N/A</v>
      </c>
      <c r="M686" s="135" t="str">
        <f>INDEX('Master List'!$A$3:$AW$1063,MATCH('Print List'!$A686,Statement_No,0),MATCH('Print List'!M$2,'Master List'!$A$2:$AW$2,0))</f>
        <v>P3</v>
      </c>
      <c r="N686" s="135" t="str">
        <f>INDEX('Master List'!$A$3:$AW$1063,MATCH('Print List'!$A686,Statement_No,0),MATCH('Print List'!N$2,'Master List'!$A$2:$AW$2,0))</f>
        <v>POD and POU are located within WIC boundary which is considered as *4 category</v>
      </c>
      <c r="O686" s="135" t="str">
        <f>INDEX('Master List'!$A$3:$AW$1063,MATCH('Print List'!$A686,Statement_No,0),MATCH('Print List'!O$2,'Master List'!$A$2:$AW$2,0))</f>
        <v>Woods Irrigation Company</v>
      </c>
      <c r="P686" s="135" t="str">
        <f>INDEX('Master List'!$A$3:$AW$1063,MATCH('Print List'!$A686,Statement_No,0),MATCH('Print List'!P$2,'Master List'!$A$2:$AW$2,0))</f>
        <v>R4</v>
      </c>
      <c r="Q686" s="135" t="str">
        <f>INDEX('Master List'!$A$3:$AW$1063,MATCH('Print List'!$A686,Statement_No,0),MATCH('Print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686" s="135" t="str">
        <f>INDEX('Master List'!$A$3:$AW$1063,MATCH('Print List'!$A686,Statement_No,0),MATCH('Print List'!R$2,'Master List'!$A$2:$AW$2,0))</f>
        <v>P4</v>
      </c>
      <c r="S686" s="135" t="str">
        <f>INDEX('Master List'!$A$3:$AW$1063,MATCH('Print List'!$A686,Statement_No,0),MATCH('Print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686" s="135" t="str">
        <f>INDEX('Master List'!$A$3:$AW$1063,MATCH('Print List'!$A686,Statement_No,0),MATCH('Print List'!T$2,'Master List'!$A$2:$AW$2,0))</f>
        <v>R4</v>
      </c>
      <c r="U686" s="135" t="str">
        <f>INDEX('Master List'!$A$3:$AW$1063,MATCH('Print List'!$A686,Statement_No,0),MATCH('Print List'!U$2,'Master List'!$A$2:$AW$2,0))</f>
        <v>P4</v>
      </c>
    </row>
    <row r="687" spans="1:21" s="16" customFormat="1" ht="45" x14ac:dyDescent="0.25">
      <c r="A687" s="135" t="s">
        <v>2821</v>
      </c>
      <c r="B687" s="135" t="str">
        <f>INDEX('Master List'!$A$3:$AW$1063,MATCH('Print List'!$A687,Statement_No,0),MATCH('Print List'!B$2,'Master List'!$A$2:$AW$2,0))</f>
        <v>LAMB-GIANELLI FAMILY LIMITED PARTNERSHIP</v>
      </c>
      <c r="C687" s="135" t="str">
        <f>INDEX('Master List'!$A$3:$AW$1063,MATCH('Print List'!$A687,Statement_No,0),MATCH('Print List'!C$2,'Master List'!$A$2:$AW$2,0))</f>
        <v>Y</v>
      </c>
      <c r="D687" s="135">
        <f>INDEX('Master List'!$A$3:$AW$1063,MATCH('Print List'!$A687,Statement_No,0),MATCH('Print List'!D$2,'Master List'!$A$2:$AW$2,0))</f>
        <v>519.12444444444441</v>
      </c>
      <c r="E687" s="135">
        <f>INDEX('Master List'!$A$3:$AW$1063,MATCH('Print List'!$A687,Statement_No,0),MATCH('Print List'!E$2,'Master List'!$A$2:$AW$2,0))</f>
        <v>579.55999999999995</v>
      </c>
      <c r="F687" s="135" t="str">
        <f>INDEX('Master List'!$A$3:$AW$1063,MATCH('Print List'!$A687,Statement_No,0),MATCH('Print List'!F$2,'Master List'!$A$2:$AW$2,0))</f>
        <v>Yes</v>
      </c>
      <c r="G687" s="135" t="str">
        <f>INDEX('Master List'!$A$3:$AW$1063,MATCH('Print List'!$A687,Statement_No,0),MATCH('Print List'!G$2,'Master List'!$A$2:$AW$2,0))</f>
        <v>Sacramento/San Joaquin Delta</v>
      </c>
      <c r="H687" s="135" t="str">
        <f>INDEX('Master List'!$A$3:$AW$1063,MATCH('Print List'!$A687,Statement_No,0),MATCH('Print List'!H$2,'Master List'!$A$2:$AW$2,0))</f>
        <v>San Joaquin</v>
      </c>
      <c r="I687" s="135" t="str">
        <f>INDEX('Master List'!$A$3:$AW$1063,MATCH('Print List'!$A687,Statement_No,0),MATCH('Print List'!I$2,'Master List'!$A$2:$AW$2,0))</f>
        <v>R2</v>
      </c>
      <c r="J687" s="135" t="str">
        <f>INDEX('Master List'!$A$3:$AW$1063,MATCH('Print List'!$A687,Statement_No,0),MATCH('Print List'!J$2,'Master List'!$A$2:$AW$2,0))</f>
        <v>Statement cannot be fully evaluated until the question of whether Honker Cut is considered "natural" can be answered.</v>
      </c>
      <c r="K687" s="135" t="str">
        <f>INDEX('Master List'!$A$3:$AW$1063,MATCH('Print List'!$A687,Statement_No,0),MATCH('Print List'!K$2,'Master List'!$A$2:$AW$2,0))</f>
        <v>Yes</v>
      </c>
      <c r="L687" s="135" t="str">
        <f>INDEX('Master List'!$A$3:$AW$1063,MATCH('Print List'!$A687,Statement_No,0),MATCH('Print List'!L$2,'Master List'!$A$2:$AW$2,0))</f>
        <v>N/A</v>
      </c>
      <c r="M687" s="135" t="str">
        <f>INDEX('Master List'!$A$3:$AW$1063,MATCH('Print List'!$A687,Statement_No,0),MATCH('Print List'!M$2,'Master List'!$A$2:$AW$2,0))</f>
        <v>P1</v>
      </c>
      <c r="N687" s="135" t="str">
        <f>INDEX('Master List'!$A$3:$AW$1063,MATCH('Print List'!$A687,Statement_No,0),MATCH('Print List'!N$2,'Master List'!$A$2:$AW$2,0))</f>
        <v>More information needed</v>
      </c>
      <c r="O687" s="135">
        <f>INDEX('Master List'!$A$3:$AW$1063,MATCH('Print List'!$A687,Statement_No,0),MATCH('Print List'!O$2,'Master List'!$A$2:$AW$2,0))</f>
        <v>0</v>
      </c>
      <c r="P687" s="135">
        <f>INDEX('Master List'!$A$3:$AW$1063,MATCH('Print List'!$A687,Statement_No,0),MATCH('Print List'!P$2,'Master List'!$A$2:$AW$2,0))</f>
        <v>0</v>
      </c>
      <c r="Q687" s="135">
        <f>INDEX('Master List'!$A$3:$AW$1063,MATCH('Print List'!$A687,Statement_No,0),MATCH('Print List'!Q$2,'Master List'!$A$2:$AW$2,0))</f>
        <v>0</v>
      </c>
      <c r="R687" s="135">
        <f>INDEX('Master List'!$A$3:$AW$1063,MATCH('Print List'!$A687,Statement_No,0),MATCH('Print List'!R$2,'Master List'!$A$2:$AW$2,0))</f>
        <v>0</v>
      </c>
      <c r="S687" s="135">
        <f>INDEX('Master List'!$A$3:$AW$1063,MATCH('Print List'!$A687,Statement_No,0),MATCH('Print List'!S$2,'Master List'!$A$2:$AW$2,0))</f>
        <v>0</v>
      </c>
      <c r="T687" s="135" t="str">
        <f>INDEX('Master List'!$A$3:$AW$1063,MATCH('Print List'!$A687,Statement_No,0),MATCH('Print List'!T$2,'Master List'!$A$2:$AW$2,0))</f>
        <v>R2</v>
      </c>
      <c r="U687" s="135" t="str">
        <f>INDEX('Master List'!$A$3:$AW$1063,MATCH('Print List'!$A687,Statement_No,0),MATCH('Print List'!U$2,'Master List'!$A$2:$AW$2,0))</f>
        <v>P1</v>
      </c>
    </row>
    <row r="688" spans="1:21" s="16" customFormat="1" ht="60" x14ac:dyDescent="0.25">
      <c r="A688" s="135" t="s">
        <v>2828</v>
      </c>
      <c r="B688" s="135" t="str">
        <f>INDEX('Master List'!$A$3:$AW$1063,MATCH('Print List'!$A688,Statement_No,0),MATCH('Print List'!B$2,'Master List'!$A$2:$AW$2,0))</f>
        <v>WHITE LAKE MUTUAL WATER COMPANY</v>
      </c>
      <c r="C688" s="135" t="str">
        <f>INDEX('Master List'!$A$3:$AW$1063,MATCH('Print List'!$A688,Statement_No,0),MATCH('Print List'!C$2,'Master List'!$A$2:$AW$2,0))</f>
        <v>N</v>
      </c>
      <c r="D688" s="135">
        <f>INDEX('Master List'!$A$3:$AW$1063,MATCH('Print List'!$A688,Statement_No,0),MATCH('Print List'!D$2,'Master List'!$A$2:$AW$2,0))</f>
        <v>8316.2000000000007</v>
      </c>
      <c r="E688" s="135" t="str">
        <f>INDEX('Master List'!$A$3:$AW$1063,MATCH('Print List'!$A688,Statement_No,0),MATCH('Print List'!E$2,'Master List'!$A$2:$AW$2,0))</f>
        <v>-</v>
      </c>
      <c r="F688" s="135" t="str">
        <f>INDEX('Master List'!$A$3:$AW$1063,MATCH('Print List'!$A688,Statement_No,0),MATCH('Print List'!F$2,'Master List'!$A$2:$AW$2,0))</f>
        <v>Yes</v>
      </c>
      <c r="G688" s="135" t="str">
        <f>INDEX('Master List'!$A$3:$AW$1063,MATCH('Print List'!$A688,Statement_No,0),MATCH('Print List'!G$2,'Master List'!$A$2:$AW$2,0))</f>
        <v>San Joaquin River</v>
      </c>
      <c r="H688" s="135" t="str">
        <f>INDEX('Master List'!$A$3:$AW$1063,MATCH('Print List'!$A688,Statement_No,0),MATCH('Print List'!H$2,'Master List'!$A$2:$AW$2,0))</f>
        <v>Stanislaus</v>
      </c>
      <c r="I688" s="135" t="str">
        <f>INDEX('Master List'!$A$3:$AW$1063,MATCH('Print List'!$A688,Statement_No,0),MATCH('Print List'!I$2,'Master List'!$A$2:$AW$2,0))</f>
        <v>R2</v>
      </c>
      <c r="J688" s="135" t="str">
        <f>INDEX('Master List'!$A$3:$AW$1063,MATCH('Print List'!$A688,Statement_No,0),MATCH('Print List'!J$2,'Master List'!$A$2:$AW$2,0))</f>
        <v>Most of the APNs/POU are on the El Pescadero Patent. However, one APN is on a Separate, Non-Riparian Patent. Chain of title needed for parcels that no longer touch San Joaquin River.</v>
      </c>
      <c r="K688" s="135" t="str">
        <f>INDEX('Master List'!$A$3:$AW$1063,MATCH('Print List'!$A688,Statement_No,0),MATCH('Print List'!K$2,'Master List'!$A$2:$AW$2,0))</f>
        <v>No</v>
      </c>
      <c r="L688" s="135" t="str">
        <f>INDEX('Master List'!$A$3:$AW$1063,MATCH('Print List'!$A688,Statement_No,0),MATCH('Print List'!L$2,'Master List'!$A$2:$AW$2,0))</f>
        <v>N/A</v>
      </c>
      <c r="M688" s="135" t="str">
        <f>INDEX('Master List'!$A$3:$AW$1063,MATCH('Print List'!$A688,Statement_No,0),MATCH('Print List'!M$2,'Master List'!$A$2:$AW$2,0))</f>
        <v>N/A</v>
      </c>
      <c r="N688" s="135" t="str">
        <f>INDEX('Master List'!$A$3:$AW$1063,MATCH('Print List'!$A688,Statement_No,0),MATCH('Print List'!N$2,'Master List'!$A$2:$AW$2,0))</f>
        <v>N/A</v>
      </c>
      <c r="O688" s="135">
        <f>INDEX('Master List'!$A$3:$AW$1063,MATCH('Print List'!$A688,Statement_No,0),MATCH('Print List'!O$2,'Master List'!$A$2:$AW$2,0))</f>
        <v>0</v>
      </c>
      <c r="P688" s="135">
        <f>INDEX('Master List'!$A$3:$AW$1063,MATCH('Print List'!$A688,Statement_No,0),MATCH('Print List'!P$2,'Master List'!$A$2:$AW$2,0))</f>
        <v>0</v>
      </c>
      <c r="Q688" s="135">
        <f>INDEX('Master List'!$A$3:$AW$1063,MATCH('Print List'!$A688,Statement_No,0),MATCH('Print List'!Q$2,'Master List'!$A$2:$AW$2,0))</f>
        <v>0</v>
      </c>
      <c r="R688" s="135">
        <f>INDEX('Master List'!$A$3:$AW$1063,MATCH('Print List'!$A688,Statement_No,0),MATCH('Print List'!R$2,'Master List'!$A$2:$AW$2,0))</f>
        <v>0</v>
      </c>
      <c r="S688" s="135">
        <f>INDEX('Master List'!$A$3:$AW$1063,MATCH('Print List'!$A688,Statement_No,0),MATCH('Print List'!S$2,'Master List'!$A$2:$AW$2,0))</f>
        <v>0</v>
      </c>
      <c r="T688" s="135" t="str">
        <f>INDEX('Master List'!$A$3:$AW$1063,MATCH('Print List'!$A688,Statement_No,0),MATCH('Print List'!T$2,'Master List'!$A$2:$AW$2,0))</f>
        <v>R2</v>
      </c>
      <c r="U688" s="135" t="str">
        <f>INDEX('Master List'!$A$3:$AW$1063,MATCH('Print List'!$A688,Statement_No,0),MATCH('Print List'!U$2,'Master List'!$A$2:$AW$2,0))</f>
        <v>N/A</v>
      </c>
    </row>
    <row r="689" spans="1:21" s="16" customFormat="1" ht="255" x14ac:dyDescent="0.25">
      <c r="A689" s="135" t="s">
        <v>2833</v>
      </c>
      <c r="B689" s="135" t="str">
        <f>INDEX('Master List'!$A$3:$AW$1063,MATCH('Print List'!$A689,Statement_No,0),MATCH('Print List'!B$2,'Master List'!$A$2:$AW$2,0))</f>
        <v>VIERA/MATHER</v>
      </c>
      <c r="C689" s="135" t="str">
        <f>INDEX('Master List'!$A$3:$AW$1063,MATCH('Print List'!$A689,Statement_No,0),MATCH('Print List'!C$2,'Master List'!$A$2:$AW$2,0))</f>
        <v>Y</v>
      </c>
      <c r="D689" s="135">
        <f>INDEX('Master List'!$A$3:$AW$1063,MATCH('Print List'!$A689,Statement_No,0),MATCH('Print List'!D$2,'Master List'!$A$2:$AW$2,0))</f>
        <v>530.88333333333344</v>
      </c>
      <c r="E689" s="135">
        <f>INDEX('Master List'!$A$3:$AW$1063,MATCH('Print List'!$A689,Statement_No,0),MATCH('Print List'!E$2,'Master List'!$A$2:$AW$2,0))</f>
        <v>0</v>
      </c>
      <c r="F689" s="135" t="str">
        <f>INDEX('Master List'!$A$3:$AW$1063,MATCH('Print List'!$A689,Statement_No,0),MATCH('Print List'!F$2,'Master List'!$A$2:$AW$2,0))</f>
        <v>Yes</v>
      </c>
      <c r="G689" s="135" t="str">
        <f>INDEX('Master List'!$A$3:$AW$1063,MATCH('Print List'!$A689,Statement_No,0),MATCH('Print List'!G$2,'Master List'!$A$2:$AW$2,0))</f>
        <v>Duck Slough. Middle River, Burns Cut Off</v>
      </c>
      <c r="H689" s="135" t="str">
        <f>INDEX('Master List'!$A$3:$AW$1063,MATCH('Print List'!$A689,Statement_No,0),MATCH('Print List'!H$2,'Master List'!$A$2:$AW$2,0))</f>
        <v>San Joaquin</v>
      </c>
      <c r="I689" s="135" t="str">
        <f>INDEX('Master List'!$A$3:$AW$1063,MATCH('Print List'!$A689,Statement_No,0),MATCH('Print List'!I$2,'Master List'!$A$2:$AW$2,0))</f>
        <v>R3</v>
      </c>
      <c r="J689" s="135" t="str">
        <f>INDEX('Master List'!$A$3:$AW$1063,MATCH('Print List'!$A689,Statement_No,0),MATCH('Print List'!J$2,'Master List'!$A$2:$AW$2,0))</f>
        <v>See Contract And Other Rights. POU/APN lie on Riparian Patent.</v>
      </c>
      <c r="K689" s="135" t="str">
        <f>INDEX('Master List'!$A$3:$AW$1063,MATCH('Print List'!$A689,Statement_No,0),MATCH('Print List'!K$2,'Master List'!$A$2:$AW$2,0))</f>
        <v>Yes</v>
      </c>
      <c r="L689" s="135" t="str">
        <f>INDEX('Master List'!$A$3:$AW$1063,MATCH('Print List'!$A689,Statement_No,0),MATCH('Print List'!L$2,'Master List'!$A$2:$AW$2,0))</f>
        <v>N/A</v>
      </c>
      <c r="M689" s="135" t="str">
        <f>INDEX('Master List'!$A$3:$AW$1063,MATCH('Print List'!$A689,Statement_No,0),MATCH('Print List'!M$2,'Master List'!$A$2:$AW$2,0))</f>
        <v>P3</v>
      </c>
      <c r="N689" s="135" t="str">
        <f>INDEX('Master List'!$A$3:$AW$1063,MATCH('Print List'!$A689,Statement_No,0),MATCH('Print List'!N$2,'Master List'!$A$2:$AW$2,0))</f>
        <v>POD and POU are located within WIC boundary which is considered as *4 category</v>
      </c>
      <c r="O689" s="135" t="str">
        <f>INDEX('Master List'!$A$3:$AW$1063,MATCH('Print List'!$A689,Statement_No,0),MATCH('Print List'!O$2,'Master List'!$A$2:$AW$2,0))</f>
        <v>Woods Irrigation Company</v>
      </c>
      <c r="P689" s="135" t="str">
        <f>INDEX('Master List'!$A$3:$AW$1063,MATCH('Print List'!$A689,Statement_No,0),MATCH('Print List'!P$2,'Master List'!$A$2:$AW$2,0))</f>
        <v>R4</v>
      </c>
      <c r="Q689" s="135" t="str">
        <f>INDEX('Master List'!$A$3:$AW$1063,MATCH('Print List'!$A689,Statement_No,0),MATCH('Print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689" s="135" t="str">
        <f>INDEX('Master List'!$A$3:$AW$1063,MATCH('Print List'!$A689,Statement_No,0),MATCH('Print List'!R$2,'Master List'!$A$2:$AW$2,0))</f>
        <v>P4</v>
      </c>
      <c r="S689" s="135" t="str">
        <f>INDEX('Master List'!$A$3:$AW$1063,MATCH('Print List'!$A689,Statement_No,0),MATCH('Print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689" s="135" t="str">
        <f>INDEX('Master List'!$A$3:$AW$1063,MATCH('Print List'!$A689,Statement_No,0),MATCH('Print List'!T$2,'Master List'!$A$2:$AW$2,0))</f>
        <v>R4</v>
      </c>
      <c r="U689" s="135" t="str">
        <f>INDEX('Master List'!$A$3:$AW$1063,MATCH('Print List'!$A689,Statement_No,0),MATCH('Print List'!U$2,'Master List'!$A$2:$AW$2,0))</f>
        <v>P4</v>
      </c>
    </row>
    <row r="690" spans="1:21" s="16" customFormat="1" ht="30" x14ac:dyDescent="0.25">
      <c r="A690" s="135" t="s">
        <v>2839</v>
      </c>
      <c r="B690" s="135" t="str">
        <f>INDEX('Master List'!$A$3:$AW$1063,MATCH('Print List'!$A690,Statement_No,0),MATCH('Print List'!B$2,'Master List'!$A$2:$AW$2,0))</f>
        <v>UNIVERSITY OF THE PACIFIC</v>
      </c>
      <c r="C690" s="135" t="str">
        <f>INDEX('Master List'!$A$3:$AW$1063,MATCH('Print List'!$A690,Statement_No,0),MATCH('Print List'!C$2,'Master List'!$A$2:$AW$2,0))</f>
        <v>Y</v>
      </c>
      <c r="D690" s="135">
        <f>INDEX('Master List'!$A$3:$AW$1063,MATCH('Print List'!$A690,Statement_No,0),MATCH('Print List'!D$2,'Master List'!$A$2:$AW$2,0))</f>
        <v>279.61553593513594</v>
      </c>
      <c r="E690" s="135">
        <f>INDEX('Master List'!$A$3:$AW$1063,MATCH('Print List'!$A690,Statement_No,0),MATCH('Print List'!E$2,'Master List'!$A$2:$AW$2,0))</f>
        <v>249.06</v>
      </c>
      <c r="F690" s="135" t="str">
        <f>INDEX('Master List'!$A$3:$AW$1063,MATCH('Print List'!$A690,Statement_No,0),MATCH('Print List'!F$2,'Master List'!$A$2:$AW$2,0))</f>
        <v>Yes</v>
      </c>
      <c r="G690" s="135" t="str">
        <f>INDEX('Master List'!$A$3:$AW$1063,MATCH('Print List'!$A690,Statement_No,0),MATCH('Print List'!G$2,'Master List'!$A$2:$AW$2,0))</f>
        <v>Calaveras River</v>
      </c>
      <c r="H690" s="135" t="str">
        <f>INDEX('Master List'!$A$3:$AW$1063,MATCH('Print List'!$A690,Statement_No,0),MATCH('Print List'!H$2,'Master List'!$A$2:$AW$2,0))</f>
        <v>San Joaquin</v>
      </c>
      <c r="I690" s="135" t="str">
        <f>INDEX('Master List'!$A$3:$AW$1063,MATCH('Print List'!$A690,Statement_No,0),MATCH('Print List'!I$2,'Master List'!$A$2:$AW$2,0))</f>
        <v>R3</v>
      </c>
      <c r="J690" s="135" t="str">
        <f>INDEX('Master List'!$A$3:$AW$1063,MATCH('Print List'!$A690,Statement_No,0),MATCH('Print List'!J$2,'Master List'!$A$2:$AW$2,0))</f>
        <v>POU/APN lie on the Riparian Patent Campo de Los Francese.</v>
      </c>
      <c r="K690" s="135" t="str">
        <f>INDEX('Master List'!$A$3:$AW$1063,MATCH('Print List'!$A690,Statement_No,0),MATCH('Print List'!K$2,'Master List'!$A$2:$AW$2,0))</f>
        <v>Yes</v>
      </c>
      <c r="L690" s="135" t="str">
        <f>INDEX('Master List'!$A$3:$AW$1063,MATCH('Print List'!$A690,Statement_No,0),MATCH('Print List'!L$2,'Master List'!$A$2:$AW$2,0))</f>
        <v>N/A</v>
      </c>
      <c r="M690" s="135" t="str">
        <f>INDEX('Master List'!$A$3:$AW$1063,MATCH('Print List'!$A690,Statement_No,0),MATCH('Print List'!M$2,'Master List'!$A$2:$AW$2,0))</f>
        <v>P1</v>
      </c>
      <c r="N690" s="135" t="str">
        <f>INDEX('Master List'!$A$3:$AW$1063,MATCH('Print List'!$A690,Statement_No,0),MATCH('Print List'!N$2,'Master List'!$A$2:$AW$2,0))</f>
        <v>No documentation given</v>
      </c>
      <c r="O690" s="135">
        <f>INDEX('Master List'!$A$3:$AW$1063,MATCH('Print List'!$A690,Statement_No,0),MATCH('Print List'!O$2,'Master List'!$A$2:$AW$2,0))</f>
        <v>0</v>
      </c>
      <c r="P690" s="135">
        <f>INDEX('Master List'!$A$3:$AW$1063,MATCH('Print List'!$A690,Statement_No,0),MATCH('Print List'!P$2,'Master List'!$A$2:$AW$2,0))</f>
        <v>0</v>
      </c>
      <c r="Q690" s="135">
        <f>INDEX('Master List'!$A$3:$AW$1063,MATCH('Print List'!$A690,Statement_No,0),MATCH('Print List'!Q$2,'Master List'!$A$2:$AW$2,0))</f>
        <v>0</v>
      </c>
      <c r="R690" s="135">
        <f>INDEX('Master List'!$A$3:$AW$1063,MATCH('Print List'!$A690,Statement_No,0),MATCH('Print List'!R$2,'Master List'!$A$2:$AW$2,0))</f>
        <v>0</v>
      </c>
      <c r="S690" s="135">
        <f>INDEX('Master List'!$A$3:$AW$1063,MATCH('Print List'!$A690,Statement_No,0),MATCH('Print List'!S$2,'Master List'!$A$2:$AW$2,0))</f>
        <v>0</v>
      </c>
      <c r="T690" s="135" t="str">
        <f>INDEX('Master List'!$A$3:$AW$1063,MATCH('Print List'!$A690,Statement_No,0),MATCH('Print List'!T$2,'Master List'!$A$2:$AW$2,0))</f>
        <v>R3</v>
      </c>
      <c r="U690" s="135" t="str">
        <f>INDEX('Master List'!$A$3:$AW$1063,MATCH('Print List'!$A690,Statement_No,0),MATCH('Print List'!U$2,'Master List'!$A$2:$AW$2,0))</f>
        <v>P1</v>
      </c>
    </row>
    <row r="691" spans="1:21" s="16" customFormat="1" ht="240" x14ac:dyDescent="0.25">
      <c r="A691" s="135" t="s">
        <v>2848</v>
      </c>
      <c r="B691" s="135" t="str">
        <f>INDEX('Master List'!$A$3:$AW$1063,MATCH('Print List'!$A691,Statement_No,0),MATCH('Print List'!B$2,'Master List'!$A$2:$AW$2,0))</f>
        <v>WILCOX HOLLAND FAMILY TRUST</v>
      </c>
      <c r="C691" s="135" t="str">
        <f>INDEX('Master List'!$A$3:$AW$1063,MATCH('Print List'!$A691,Statement_No,0),MATCH('Print List'!C$2,'Master List'!$A$2:$AW$2,0))</f>
        <v>Y</v>
      </c>
      <c r="D691" s="135">
        <f>INDEX('Master List'!$A$3:$AW$1063,MATCH('Print List'!$A691,Statement_No,0),MATCH('Print List'!D$2,'Master List'!$A$2:$AW$2,0))</f>
        <v>553.71515151515155</v>
      </c>
      <c r="E691" s="135">
        <f>INDEX('Master List'!$A$3:$AW$1063,MATCH('Print List'!$A691,Statement_No,0),MATCH('Print List'!E$2,'Master List'!$A$2:$AW$2,0))</f>
        <v>731.37800000000004</v>
      </c>
      <c r="F691" s="135" t="str">
        <f>INDEX('Master List'!$A$3:$AW$1063,MATCH('Print List'!$A691,Statement_No,0),MATCH('Print List'!F$2,'Master List'!$A$2:$AW$2,0))</f>
        <v>Yes</v>
      </c>
      <c r="G691" s="135" t="str">
        <f>INDEX('Master List'!$A$3:$AW$1063,MATCH('Print List'!$A691,Statement_No,0),MATCH('Print List'!G$2,'Master List'!$A$2:$AW$2,0))</f>
        <v>Sacramento River</v>
      </c>
      <c r="H691" s="135" t="str">
        <f>INDEX('Master List'!$A$3:$AW$1063,MATCH('Print List'!$A691,Statement_No,0),MATCH('Print List'!H$2,'Master List'!$A$2:$AW$2,0))</f>
        <v>Yolo</v>
      </c>
      <c r="I691" s="135" t="str">
        <f>INDEX('Master List'!$A$3:$AW$1063,MATCH('Print List'!$A691,Statement_No,0),MATCH('Print List'!I$2,'Master List'!$A$2:$AW$2,0))</f>
        <v>R3</v>
      </c>
      <c r="J691" s="135">
        <f>INDEX('Master List'!$A$3:$AW$1063,MATCH('Print List'!$A691,Statement_No,0),MATCH('Print List'!J$2,'Master List'!$A$2:$AW$2,0))</f>
        <v>0</v>
      </c>
      <c r="K691" s="135" t="str">
        <f>INDEX('Master List'!$A$3:$AW$1063,MATCH('Print List'!$A691,Statement_No,0),MATCH('Print List'!K$2,'Master List'!$A$2:$AW$2,0))</f>
        <v>Yes</v>
      </c>
      <c r="L691" s="135" t="str">
        <f>INDEX('Master List'!$A$3:$AW$1063,MATCH('Print List'!$A691,Statement_No,0),MATCH('Print List'!L$2,'Master List'!$A$2:$AW$2,0))</f>
        <v>N/A</v>
      </c>
      <c r="M691" s="135" t="str">
        <f>INDEX('Master List'!$A$3:$AW$1063,MATCH('Print List'!$A691,Statement_No,0),MATCH('Print List'!M$2,'Master List'!$A$2:$AW$2,0))</f>
        <v>P1</v>
      </c>
      <c r="N691" s="135" t="str">
        <f>INDEX('Master List'!$A$3:$AW$1063,MATCH('Print List'!$A691,Statement_No,0),MATCH('Print List'!N$2,'Master List'!$A$2:$AW$2,0))</f>
        <v>No supporting document for Pre-1914 right was submitted. Need more info.</v>
      </c>
      <c r="O691" s="135" t="str">
        <f>INDEX('Master List'!$A$3:$AW$1063,MATCH('Print List'!$A691,Statement_No,0),MATCH('Print List'!O$2,'Master List'!$A$2:$AW$2,0))</f>
        <v>North Delta Water Agency</v>
      </c>
      <c r="P691" s="135" t="str">
        <f>INDEX('Master List'!$A$3:$AW$1063,MATCH('Print List'!$A691,Statement_No,0),MATCH('Print List'!P$2,'Master List'!$A$2:$AW$2,0))</f>
        <v>R4</v>
      </c>
      <c r="Q691" s="135" t="str">
        <f>INDEX('Master List'!$A$3:$AW$1063,MATCH('Print List'!$A691,Statement_No,0),MATCH('Print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91" s="135" t="str">
        <f>INDEX('Master List'!$A$3:$AW$1063,MATCH('Print List'!$A691,Statement_No,0),MATCH('Print List'!R$2,'Master List'!$A$2:$AW$2,0))</f>
        <v>P4</v>
      </c>
      <c r="S691" s="135" t="str">
        <f>INDEX('Master List'!$A$3:$AW$1063,MATCH('Print List'!$A691,Statement_No,0),MATCH('Print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91" s="135" t="str">
        <f>INDEX('Master List'!$A$3:$AW$1063,MATCH('Print List'!$A691,Statement_No,0),MATCH('Print List'!T$2,'Master List'!$A$2:$AW$2,0))</f>
        <v>R4</v>
      </c>
      <c r="U691" s="135" t="str">
        <f>INDEX('Master List'!$A$3:$AW$1063,MATCH('Print List'!$A691,Statement_No,0),MATCH('Print List'!U$2,'Master List'!$A$2:$AW$2,0))</f>
        <v>P4</v>
      </c>
    </row>
    <row r="692" spans="1:21" s="16" customFormat="1" ht="60" x14ac:dyDescent="0.25">
      <c r="A692" s="136" t="s">
        <v>2853</v>
      </c>
      <c r="B692" s="135" t="str">
        <f>INDEX('Master List'!$A$3:$AW$1063,MATCH('Print List'!$A692,Statement_No,0),MATCH('Print List'!B$2,'Master List'!$A$2:$AW$2,0))</f>
        <v>GEORGE N. VIERRA</v>
      </c>
      <c r="C692" s="135" t="str">
        <f>INDEX('Master List'!$A$3:$AW$1063,MATCH('Print List'!$A692,Statement_No,0),MATCH('Print List'!C$2,'Master List'!$A$2:$AW$2,0))</f>
        <v>Y</v>
      </c>
      <c r="D692" s="135">
        <f>INDEX('Master List'!$A$3:$AW$1063,MATCH('Print List'!$A692,Statement_No,0),MATCH('Print List'!D$2,'Master List'!$A$2:$AW$2,0))</f>
        <v>876.79666666666662</v>
      </c>
      <c r="E692" s="135">
        <f>INDEX('Master List'!$A$3:$AW$1063,MATCH('Print List'!$A692,Statement_No,0),MATCH('Print List'!E$2,'Master List'!$A$2:$AW$2,0))</f>
        <v>482.69</v>
      </c>
      <c r="F692" s="135" t="str">
        <f>INDEX('Master List'!$A$3:$AW$1063,MATCH('Print List'!$A692,Statement_No,0),MATCH('Print List'!F$2,'Master List'!$A$2:$AW$2,0))</f>
        <v>Yes</v>
      </c>
      <c r="G692" s="135" t="str">
        <f>INDEX('Master List'!$A$3:$AW$1063,MATCH('Print List'!$A692,Statement_No,0),MATCH('Print List'!G$2,'Master List'!$A$2:$AW$2,0))</f>
        <v>Whiskey/Trapper Sloughs</v>
      </c>
      <c r="H692" s="135" t="str">
        <f>INDEX('Master List'!$A$3:$AW$1063,MATCH('Print List'!$A692,Statement_No,0),MATCH('Print List'!H$2,'Master List'!$A$2:$AW$2,0))</f>
        <v>San Joaquin</v>
      </c>
      <c r="I692" s="135" t="str">
        <f>INDEX('Master List'!$A$3:$AW$1063,MATCH('Print List'!$A692,Statement_No,0),MATCH('Print List'!I$2,'Master List'!$A$2:$AW$2,0))</f>
        <v>R2</v>
      </c>
      <c r="J692" s="135" t="str">
        <f>INDEX('Master List'!$A$3:$AW$1063,MATCH('Print List'!$A692,Statement_No,0),MATCH('Print List'!J$2,'Master List'!$A$2:$AW$2,0))</f>
        <v>The POD is on a water course that was created after the land was patented. Analysis of whether or not the new water source is still the same as what was available at the time of patent is needed to substantiate the claim.</v>
      </c>
      <c r="K692" s="135" t="str">
        <f>INDEX('Master List'!$A$3:$AW$1063,MATCH('Print List'!$A692,Statement_No,0),MATCH('Print List'!K$2,'Master List'!$A$2:$AW$2,0))</f>
        <v>Yes</v>
      </c>
      <c r="L692" s="135" t="str">
        <f>INDEX('Master List'!$A$3:$AW$1063,MATCH('Print List'!$A692,Statement_No,0),MATCH('Print List'!L$2,'Master List'!$A$2:$AW$2,0))</f>
        <v>N/A</v>
      </c>
      <c r="M692" s="135" t="str">
        <f>INDEX('Master List'!$A$3:$AW$1063,MATCH('Print List'!$A692,Statement_No,0),MATCH('Print List'!M$2,'Master List'!$A$2:$AW$2,0))</f>
        <v>P1</v>
      </c>
      <c r="N692" s="135" t="str">
        <f>INDEX('Master List'!$A$3:$AW$1063,MATCH('Print List'!$A692,Statement_No,0),MATCH('Print List'!N$2,'Master List'!$A$2:$AW$2,0))</f>
        <v>Claimant failed to submit Pre-1914 supporting documents; and riparian rights are insufficient to constitute water use</v>
      </c>
      <c r="O692" s="135">
        <f>INDEX('Master List'!$A$3:$AW$1063,MATCH('Print List'!$A692,Statement_No,0),MATCH('Print List'!O$2,'Master List'!$A$2:$AW$2,0))</f>
        <v>0</v>
      </c>
      <c r="P692" s="135">
        <f>INDEX('Master List'!$A$3:$AW$1063,MATCH('Print List'!$A692,Statement_No,0),MATCH('Print List'!P$2,'Master List'!$A$2:$AW$2,0))</f>
        <v>0</v>
      </c>
      <c r="Q692" s="135">
        <f>INDEX('Master List'!$A$3:$AW$1063,MATCH('Print List'!$A692,Statement_No,0),MATCH('Print List'!Q$2,'Master List'!$A$2:$AW$2,0))</f>
        <v>0</v>
      </c>
      <c r="R692" s="135">
        <f>INDEX('Master List'!$A$3:$AW$1063,MATCH('Print List'!$A692,Statement_No,0),MATCH('Print List'!R$2,'Master List'!$A$2:$AW$2,0))</f>
        <v>0</v>
      </c>
      <c r="S692" s="135">
        <f>INDEX('Master List'!$A$3:$AW$1063,MATCH('Print List'!$A692,Statement_No,0),MATCH('Print List'!S$2,'Master List'!$A$2:$AW$2,0))</f>
        <v>0</v>
      </c>
      <c r="T692" s="135" t="str">
        <f>INDEX('Master List'!$A$3:$AW$1063,MATCH('Print List'!$A692,Statement_No,0),MATCH('Print List'!T$2,'Master List'!$A$2:$AW$2,0))</f>
        <v>R2</v>
      </c>
      <c r="U692" s="135" t="str">
        <f>INDEX('Master List'!$A$3:$AW$1063,MATCH('Print List'!$A692,Statement_No,0),MATCH('Print List'!U$2,'Master List'!$A$2:$AW$2,0))</f>
        <v>P1</v>
      </c>
    </row>
    <row r="693" spans="1:21" s="16" customFormat="1" ht="45" x14ac:dyDescent="0.25">
      <c r="A693" s="135" t="s">
        <v>2858</v>
      </c>
      <c r="B693" s="135" t="str">
        <f>INDEX('Master List'!$A$3:$AW$1063,MATCH('Print List'!$A693,Statement_No,0),MATCH('Print List'!B$2,'Master List'!$A$2:$AW$2,0))</f>
        <v>DON WIDMER</v>
      </c>
      <c r="C693" s="135" t="str">
        <f>INDEX('Master List'!$A$3:$AW$1063,MATCH('Print List'!$A693,Statement_No,0),MATCH('Print List'!C$2,'Master List'!$A$2:$AW$2,0))</f>
        <v>Y</v>
      </c>
      <c r="D693" s="135">
        <f>INDEX('Master List'!$A$3:$AW$1063,MATCH('Print List'!$A693,Statement_No,0),MATCH('Print List'!D$2,'Master List'!$A$2:$AW$2,0))</f>
        <v>1137.2933333333335</v>
      </c>
      <c r="E693" s="135">
        <f>INDEX('Master List'!$A$3:$AW$1063,MATCH('Print List'!$A693,Statement_No,0),MATCH('Print List'!E$2,'Master List'!$A$2:$AW$2,0))</f>
        <v>982.51499999999999</v>
      </c>
      <c r="F693" s="135" t="str">
        <f>INDEX('Master List'!$A$3:$AW$1063,MATCH('Print List'!$A693,Statement_No,0),MATCH('Print List'!F$2,'Master List'!$A$2:$AW$2,0))</f>
        <v>Yes</v>
      </c>
      <c r="G693" s="135" t="str">
        <f>INDEX('Master List'!$A$3:$AW$1063,MATCH('Print List'!$A693,Statement_No,0),MATCH('Print List'!G$2,'Master List'!$A$2:$AW$2,0))</f>
        <v>San Joaquin River</v>
      </c>
      <c r="H693" s="135" t="str">
        <f>INDEX('Master List'!$A$3:$AW$1063,MATCH('Print List'!$A693,Statement_No,0),MATCH('Print List'!H$2,'Master List'!$A$2:$AW$2,0))</f>
        <v>San Joaquin</v>
      </c>
      <c r="I693" s="135" t="str">
        <f>INDEX('Master List'!$A$3:$AW$1063,MATCH('Print List'!$A693,Statement_No,0),MATCH('Print List'!I$2,'Master List'!$A$2:$AW$2,0))</f>
        <v>R2</v>
      </c>
      <c r="J693" s="135" t="str">
        <f>INDEX('Master List'!$A$3:$AW$1063,MATCH('Print List'!$A693,Statement_No,0),MATCH('Print List'!J$2,'Master List'!$A$2:$AW$2,0))</f>
        <v>Not mapped. Portion of the POU is on an unknown patent that is unconfirmed whether it was riparian to San Joaquin River</v>
      </c>
      <c r="K693" s="135" t="str">
        <f>INDEX('Master List'!$A$3:$AW$1063,MATCH('Print List'!$A693,Statement_No,0),MATCH('Print List'!K$2,'Master List'!$A$2:$AW$2,0))</f>
        <v>Yes</v>
      </c>
      <c r="L693" s="135" t="str">
        <f>INDEX('Master List'!$A$3:$AW$1063,MATCH('Print List'!$A693,Statement_No,0),MATCH('Print List'!L$2,'Master List'!$A$2:$AW$2,0))</f>
        <v>N/A</v>
      </c>
      <c r="M693" s="135" t="str">
        <f>INDEX('Master List'!$A$3:$AW$1063,MATCH('Print List'!$A693,Statement_No,0),MATCH('Print List'!M$2,'Master List'!$A$2:$AW$2,0))</f>
        <v>P1</v>
      </c>
      <c r="N693" s="135" t="str">
        <f>INDEX('Master List'!$A$3:$AW$1063,MATCH('Print List'!$A693,Statement_No,0),MATCH('Print List'!N$2,'Master List'!$A$2:$AW$2,0))</f>
        <v>No documentation given</v>
      </c>
      <c r="O693" s="135">
        <f>INDEX('Master List'!$A$3:$AW$1063,MATCH('Print List'!$A693,Statement_No,0),MATCH('Print List'!O$2,'Master List'!$A$2:$AW$2,0))</f>
        <v>0</v>
      </c>
      <c r="P693" s="135">
        <f>INDEX('Master List'!$A$3:$AW$1063,MATCH('Print List'!$A693,Statement_No,0),MATCH('Print List'!P$2,'Master List'!$A$2:$AW$2,0))</f>
        <v>0</v>
      </c>
      <c r="Q693" s="135">
        <f>INDEX('Master List'!$A$3:$AW$1063,MATCH('Print List'!$A693,Statement_No,0),MATCH('Print List'!Q$2,'Master List'!$A$2:$AW$2,0))</f>
        <v>0</v>
      </c>
      <c r="R693" s="135">
        <f>INDEX('Master List'!$A$3:$AW$1063,MATCH('Print List'!$A693,Statement_No,0),MATCH('Print List'!R$2,'Master List'!$A$2:$AW$2,0))</f>
        <v>0</v>
      </c>
      <c r="S693" s="135">
        <f>INDEX('Master List'!$A$3:$AW$1063,MATCH('Print List'!$A693,Statement_No,0),MATCH('Print List'!S$2,'Master List'!$A$2:$AW$2,0))</f>
        <v>0</v>
      </c>
      <c r="T693" s="135" t="str">
        <f>INDEX('Master List'!$A$3:$AW$1063,MATCH('Print List'!$A693,Statement_No,0),MATCH('Print List'!T$2,'Master List'!$A$2:$AW$2,0))</f>
        <v>R2</v>
      </c>
      <c r="U693" s="135" t="str">
        <f>INDEX('Master List'!$A$3:$AW$1063,MATCH('Print List'!$A693,Statement_No,0),MATCH('Print List'!U$2,'Master List'!$A$2:$AW$2,0))</f>
        <v>P1</v>
      </c>
    </row>
    <row r="694" spans="1:21" s="16" customFormat="1" ht="180" x14ac:dyDescent="0.25">
      <c r="A694" s="136" t="s">
        <v>2863</v>
      </c>
      <c r="B694" s="135" t="str">
        <f>INDEX('Master List'!$A$3:$AW$1063,MATCH('Print List'!$A694,Statement_No,0),MATCH('Print List'!B$2,'Master List'!$A$2:$AW$2,0))</f>
        <v>JACK KLEIN TRUST PARTERNSHIP</v>
      </c>
      <c r="C694" s="135" t="str">
        <f>INDEX('Master List'!$A$3:$AW$1063,MATCH('Print List'!$A694,Statement_No,0),MATCH('Print List'!C$2,'Master List'!$A$2:$AW$2,0))</f>
        <v>Y</v>
      </c>
      <c r="D694" s="135">
        <f>INDEX('Master List'!$A$3:$AW$1063,MATCH('Print List'!$A694,Statement_No,0),MATCH('Print List'!D$2,'Master List'!$A$2:$AW$2,0))</f>
        <v>291.74666666666667</v>
      </c>
      <c r="E694" s="135">
        <f>INDEX('Master List'!$A$3:$AW$1063,MATCH('Print List'!$A694,Statement_No,0),MATCH('Print List'!E$2,'Master List'!$A$2:$AW$2,0))</f>
        <v>613.32000000000005</v>
      </c>
      <c r="F694" s="135" t="str">
        <f>INDEX('Master List'!$A$3:$AW$1063,MATCH('Print List'!$A694,Statement_No,0),MATCH('Print List'!F$2,'Master List'!$A$2:$AW$2,0))</f>
        <v>Yes</v>
      </c>
      <c r="G694" s="135" t="str">
        <f>INDEX('Master List'!$A$3:$AW$1063,MATCH('Print List'!$A694,Statement_No,0),MATCH('Print List'!G$2,'Master List'!$A$2:$AW$2,0))</f>
        <v>Disappointment Slough</v>
      </c>
      <c r="H694" s="135" t="str">
        <f>INDEX('Master List'!$A$3:$AW$1063,MATCH('Print List'!$A694,Statement_No,0),MATCH('Print List'!H$2,'Master List'!$A$2:$AW$2,0))</f>
        <v>San Joaquin</v>
      </c>
      <c r="I694" s="135" t="str">
        <f>INDEX('Master List'!$A$3:$AW$1063,MATCH('Print List'!$A694,Statement_No,0),MATCH('Print List'!I$2,'Master List'!$A$2:$AW$2,0))</f>
        <v>R2</v>
      </c>
      <c r="J694" s="135" t="str">
        <f>INDEX('Master List'!$A$3:$AW$1063,MATCH('Print List'!$A694,Statement_No,0),MATCH('Print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94" s="135" t="str">
        <f>INDEX('Master List'!$A$3:$AW$1063,MATCH('Print List'!$A694,Statement_No,0),MATCH('Print List'!K$2,'Master List'!$A$2:$AW$2,0))</f>
        <v>Yes</v>
      </c>
      <c r="L694" s="135" t="str">
        <f>INDEX('Master List'!$A$3:$AW$1063,MATCH('Print List'!$A694,Statement_No,0),MATCH('Print List'!L$2,'Master List'!$A$2:$AW$2,0))</f>
        <v>N/A</v>
      </c>
      <c r="M694" s="135" t="str">
        <f>INDEX('Master List'!$A$3:$AW$1063,MATCH('Print List'!$A694,Statement_No,0),MATCH('Print List'!M$2,'Master List'!$A$2:$AW$2,0))</f>
        <v>P1</v>
      </c>
      <c r="N694" s="135" t="str">
        <f>INDEX('Master List'!$A$3:$AW$1063,MATCH('Print List'!$A694,Statement_No,0),MATCH('Print List'!N$2,'Master List'!$A$2:$AW$2,0))</f>
        <v>Certificate of Purchase/Survey provided. Need more documentation</v>
      </c>
      <c r="O694" s="135">
        <f>INDEX('Master List'!$A$3:$AW$1063,MATCH('Print List'!$A694,Statement_No,0),MATCH('Print List'!O$2,'Master List'!$A$2:$AW$2,0))</f>
        <v>0</v>
      </c>
      <c r="P694" s="135">
        <f>INDEX('Master List'!$A$3:$AW$1063,MATCH('Print List'!$A694,Statement_No,0),MATCH('Print List'!P$2,'Master List'!$A$2:$AW$2,0))</f>
        <v>0</v>
      </c>
      <c r="Q694" s="135">
        <f>INDEX('Master List'!$A$3:$AW$1063,MATCH('Print List'!$A694,Statement_No,0),MATCH('Print List'!Q$2,'Master List'!$A$2:$AW$2,0))</f>
        <v>0</v>
      </c>
      <c r="R694" s="135">
        <f>INDEX('Master List'!$A$3:$AW$1063,MATCH('Print List'!$A694,Statement_No,0),MATCH('Print List'!R$2,'Master List'!$A$2:$AW$2,0))</f>
        <v>0</v>
      </c>
      <c r="S694" s="135">
        <f>INDEX('Master List'!$A$3:$AW$1063,MATCH('Print List'!$A694,Statement_No,0),MATCH('Print List'!S$2,'Master List'!$A$2:$AW$2,0))</f>
        <v>0</v>
      </c>
      <c r="T694" s="135" t="str">
        <f>INDEX('Master List'!$A$3:$AW$1063,MATCH('Print List'!$A694,Statement_No,0),MATCH('Print List'!T$2,'Master List'!$A$2:$AW$2,0))</f>
        <v>R2</v>
      </c>
      <c r="U694" s="135" t="str">
        <f>INDEX('Master List'!$A$3:$AW$1063,MATCH('Print List'!$A694,Statement_No,0),MATCH('Print List'!U$2,'Master List'!$A$2:$AW$2,0))</f>
        <v>P1</v>
      </c>
    </row>
    <row r="695" spans="1:21" s="16" customFormat="1" ht="180" x14ac:dyDescent="0.25">
      <c r="A695" s="135" t="s">
        <v>2865</v>
      </c>
      <c r="B695" s="135" t="str">
        <f>INDEX('Master List'!$A$3:$AW$1063,MATCH('Print List'!$A695,Statement_No,0),MATCH('Print List'!B$2,'Master List'!$A$2:$AW$2,0))</f>
        <v>JACK KLEIN TRUST PARTERNSHIP</v>
      </c>
      <c r="C695" s="135" t="str">
        <f>INDEX('Master List'!$A$3:$AW$1063,MATCH('Print List'!$A695,Statement_No,0),MATCH('Print List'!C$2,'Master List'!$A$2:$AW$2,0))</f>
        <v>Y</v>
      </c>
      <c r="D695" s="135">
        <f>INDEX('Master List'!$A$3:$AW$1063,MATCH('Print List'!$A695,Statement_No,0),MATCH('Print List'!D$2,'Master List'!$A$2:$AW$2,0))</f>
        <v>909.81</v>
      </c>
      <c r="E695" s="135">
        <f>INDEX('Master List'!$A$3:$AW$1063,MATCH('Print List'!$A695,Statement_No,0),MATCH('Print List'!E$2,'Master List'!$A$2:$AW$2,0))</f>
        <v>750.74</v>
      </c>
      <c r="F695" s="135" t="str">
        <f>INDEX('Master List'!$A$3:$AW$1063,MATCH('Print List'!$A695,Statement_No,0),MATCH('Print List'!F$2,'Master List'!$A$2:$AW$2,0))</f>
        <v>Yes</v>
      </c>
      <c r="G695" s="135" t="str">
        <f>INDEX('Master List'!$A$3:$AW$1063,MATCH('Print List'!$A695,Statement_No,0),MATCH('Print List'!G$2,'Master List'!$A$2:$AW$2,0))</f>
        <v>Fourteen Mile Slough</v>
      </c>
      <c r="H695" s="135" t="str">
        <f>INDEX('Master List'!$A$3:$AW$1063,MATCH('Print List'!$A695,Statement_No,0),MATCH('Print List'!H$2,'Master List'!$A$2:$AW$2,0))</f>
        <v>San Joaquin</v>
      </c>
      <c r="I695" s="135" t="str">
        <f>INDEX('Master List'!$A$3:$AW$1063,MATCH('Print List'!$A695,Statement_No,0),MATCH('Print List'!I$2,'Master List'!$A$2:$AW$2,0))</f>
        <v>R2</v>
      </c>
      <c r="J695" s="135" t="str">
        <f>INDEX('Master List'!$A$3:$AW$1063,MATCH('Print List'!$A695,Statement_No,0),MATCH('Print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95" s="135" t="str">
        <f>INDEX('Master List'!$A$3:$AW$1063,MATCH('Print List'!$A695,Statement_No,0),MATCH('Print List'!K$2,'Master List'!$A$2:$AW$2,0))</f>
        <v>Yes</v>
      </c>
      <c r="L695" s="135" t="str">
        <f>INDEX('Master List'!$A$3:$AW$1063,MATCH('Print List'!$A695,Statement_No,0),MATCH('Print List'!L$2,'Master List'!$A$2:$AW$2,0))</f>
        <v>N/A</v>
      </c>
      <c r="M695" s="135" t="str">
        <f>INDEX('Master List'!$A$3:$AW$1063,MATCH('Print List'!$A695,Statement_No,0),MATCH('Print List'!M$2,'Master List'!$A$2:$AW$2,0))</f>
        <v>P1</v>
      </c>
      <c r="N695" s="135" t="str">
        <f>INDEX('Master List'!$A$3:$AW$1063,MATCH('Print List'!$A695,Statement_No,0),MATCH('Print List'!N$2,'Master List'!$A$2:$AW$2,0))</f>
        <v>Certificate of Purchase/Survey provided. Need more documentation</v>
      </c>
      <c r="O695" s="135">
        <f>INDEX('Master List'!$A$3:$AW$1063,MATCH('Print List'!$A695,Statement_No,0),MATCH('Print List'!O$2,'Master List'!$A$2:$AW$2,0))</f>
        <v>0</v>
      </c>
      <c r="P695" s="135">
        <f>INDEX('Master List'!$A$3:$AW$1063,MATCH('Print List'!$A695,Statement_No,0),MATCH('Print List'!P$2,'Master List'!$A$2:$AW$2,0))</f>
        <v>0</v>
      </c>
      <c r="Q695" s="135">
        <f>INDEX('Master List'!$A$3:$AW$1063,MATCH('Print List'!$A695,Statement_No,0),MATCH('Print List'!Q$2,'Master List'!$A$2:$AW$2,0))</f>
        <v>0</v>
      </c>
      <c r="R695" s="135">
        <f>INDEX('Master List'!$A$3:$AW$1063,MATCH('Print List'!$A695,Statement_No,0),MATCH('Print List'!R$2,'Master List'!$A$2:$AW$2,0))</f>
        <v>0</v>
      </c>
      <c r="S695" s="135">
        <f>INDEX('Master List'!$A$3:$AW$1063,MATCH('Print List'!$A695,Statement_No,0),MATCH('Print List'!S$2,'Master List'!$A$2:$AW$2,0))</f>
        <v>0</v>
      </c>
      <c r="T695" s="135" t="str">
        <f>INDEX('Master List'!$A$3:$AW$1063,MATCH('Print List'!$A695,Statement_No,0),MATCH('Print List'!T$2,'Master List'!$A$2:$AW$2,0))</f>
        <v>R2</v>
      </c>
      <c r="U695" s="135" t="str">
        <f>INDEX('Master List'!$A$3:$AW$1063,MATCH('Print List'!$A695,Statement_No,0),MATCH('Print List'!U$2,'Master List'!$A$2:$AW$2,0))</f>
        <v>P1</v>
      </c>
    </row>
    <row r="696" spans="1:21" s="16" customFormat="1" ht="180" x14ac:dyDescent="0.25">
      <c r="A696" s="136" t="s">
        <v>2867</v>
      </c>
      <c r="B696" s="135" t="str">
        <f>INDEX('Master List'!$A$3:$AW$1063,MATCH('Print List'!$A696,Statement_No,0),MATCH('Print List'!B$2,'Master List'!$A$2:$AW$2,0))</f>
        <v>JACK KLEIN TRUST PARTERNSHIP</v>
      </c>
      <c r="C696" s="135" t="str">
        <f>INDEX('Master List'!$A$3:$AW$1063,MATCH('Print List'!$A696,Statement_No,0),MATCH('Print List'!C$2,'Master List'!$A$2:$AW$2,0))</f>
        <v>Y</v>
      </c>
      <c r="D696" s="135">
        <f>INDEX('Master List'!$A$3:$AW$1063,MATCH('Print List'!$A696,Statement_No,0),MATCH('Print List'!D$2,'Master List'!$A$2:$AW$2,0))</f>
        <v>291.74666666666667</v>
      </c>
      <c r="E696" s="135">
        <f>INDEX('Master List'!$A$3:$AW$1063,MATCH('Print List'!$A696,Statement_No,0),MATCH('Print List'!E$2,'Master List'!$A$2:$AW$2,0))</f>
        <v>613.32000000000005</v>
      </c>
      <c r="F696" s="135" t="str">
        <f>INDEX('Master List'!$A$3:$AW$1063,MATCH('Print List'!$A696,Statement_No,0),MATCH('Print List'!F$2,'Master List'!$A$2:$AW$2,0))</f>
        <v>Yes</v>
      </c>
      <c r="G696" s="135" t="str">
        <f>INDEX('Master List'!$A$3:$AW$1063,MATCH('Print List'!$A696,Statement_No,0),MATCH('Print List'!G$2,'Master List'!$A$2:$AW$2,0))</f>
        <v>Disappointment Slough</v>
      </c>
      <c r="H696" s="135" t="str">
        <f>INDEX('Master List'!$A$3:$AW$1063,MATCH('Print List'!$A696,Statement_No,0),MATCH('Print List'!H$2,'Master List'!$A$2:$AW$2,0))</f>
        <v>San Joaquin</v>
      </c>
      <c r="I696" s="135" t="str">
        <f>INDEX('Master List'!$A$3:$AW$1063,MATCH('Print List'!$A696,Statement_No,0),MATCH('Print List'!I$2,'Master List'!$A$2:$AW$2,0))</f>
        <v>R2</v>
      </c>
      <c r="J696" s="135" t="str">
        <f>INDEX('Master List'!$A$3:$AW$1063,MATCH('Print List'!$A696,Statement_No,0),MATCH('Print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696" s="135" t="str">
        <f>INDEX('Master List'!$A$3:$AW$1063,MATCH('Print List'!$A696,Statement_No,0),MATCH('Print List'!K$2,'Master List'!$A$2:$AW$2,0))</f>
        <v>Yes</v>
      </c>
      <c r="L696" s="135" t="str">
        <f>INDEX('Master List'!$A$3:$AW$1063,MATCH('Print List'!$A696,Statement_No,0),MATCH('Print List'!L$2,'Master List'!$A$2:$AW$2,0))</f>
        <v>N/A</v>
      </c>
      <c r="M696" s="135" t="str">
        <f>INDEX('Master List'!$A$3:$AW$1063,MATCH('Print List'!$A696,Statement_No,0),MATCH('Print List'!M$2,'Master List'!$A$2:$AW$2,0))</f>
        <v>P1</v>
      </c>
      <c r="N696" s="135" t="str">
        <f>INDEX('Master List'!$A$3:$AW$1063,MATCH('Print List'!$A696,Statement_No,0),MATCH('Print List'!N$2,'Master List'!$A$2:$AW$2,0))</f>
        <v>Certificate of Purchase/Survey provided. Need more documentation</v>
      </c>
      <c r="O696" s="135">
        <f>INDEX('Master List'!$A$3:$AW$1063,MATCH('Print List'!$A696,Statement_No,0),MATCH('Print List'!O$2,'Master List'!$A$2:$AW$2,0))</f>
        <v>0</v>
      </c>
      <c r="P696" s="135">
        <f>INDEX('Master List'!$A$3:$AW$1063,MATCH('Print List'!$A696,Statement_No,0),MATCH('Print List'!P$2,'Master List'!$A$2:$AW$2,0))</f>
        <v>0</v>
      </c>
      <c r="Q696" s="135">
        <f>INDEX('Master List'!$A$3:$AW$1063,MATCH('Print List'!$A696,Statement_No,0),MATCH('Print List'!Q$2,'Master List'!$A$2:$AW$2,0))</f>
        <v>0</v>
      </c>
      <c r="R696" s="135">
        <f>INDEX('Master List'!$A$3:$AW$1063,MATCH('Print List'!$A696,Statement_No,0),MATCH('Print List'!R$2,'Master List'!$A$2:$AW$2,0))</f>
        <v>0</v>
      </c>
      <c r="S696" s="135">
        <f>INDEX('Master List'!$A$3:$AW$1063,MATCH('Print List'!$A696,Statement_No,0),MATCH('Print List'!S$2,'Master List'!$A$2:$AW$2,0))</f>
        <v>0</v>
      </c>
      <c r="T696" s="135" t="str">
        <f>INDEX('Master List'!$A$3:$AW$1063,MATCH('Print List'!$A696,Statement_No,0),MATCH('Print List'!T$2,'Master List'!$A$2:$AW$2,0))</f>
        <v>R2</v>
      </c>
      <c r="U696" s="135" t="str">
        <f>INDEX('Master List'!$A$3:$AW$1063,MATCH('Print List'!$A696,Statement_No,0),MATCH('Print List'!U$2,'Master List'!$A$2:$AW$2,0))</f>
        <v>P1</v>
      </c>
    </row>
    <row r="697" spans="1:21" s="16" customFormat="1" ht="240" x14ac:dyDescent="0.25">
      <c r="A697" s="135" t="s">
        <v>2869</v>
      </c>
      <c r="B697" s="135" t="str">
        <f>INDEX('Master List'!$A$3:$AW$1063,MATCH('Print List'!$A697,Statement_No,0),MATCH('Print List'!B$2,'Master List'!$A$2:$AW$2,0))</f>
        <v>JACK KLEIN TRUST PARTERNSHIP</v>
      </c>
      <c r="C697" s="135" t="str">
        <f>INDEX('Master List'!$A$3:$AW$1063,MATCH('Print List'!$A697,Statement_No,0),MATCH('Print List'!C$2,'Master List'!$A$2:$AW$2,0))</f>
        <v>Y</v>
      </c>
      <c r="D697" s="135">
        <f>INDEX('Master List'!$A$3:$AW$1063,MATCH('Print List'!$A697,Statement_No,0),MATCH('Print List'!D$2,'Master List'!$A$2:$AW$2,0))</f>
        <v>664.31000000000006</v>
      </c>
      <c r="E697" s="135">
        <f>INDEX('Master List'!$A$3:$AW$1063,MATCH('Print List'!$A697,Statement_No,0),MATCH('Print List'!E$2,'Master List'!$A$2:$AW$2,0))</f>
        <v>665.5</v>
      </c>
      <c r="F697" s="135" t="str">
        <f>INDEX('Master List'!$A$3:$AW$1063,MATCH('Print List'!$A697,Statement_No,0),MATCH('Print List'!F$2,'Master List'!$A$2:$AW$2,0))</f>
        <v>Yes</v>
      </c>
      <c r="G697" s="135" t="str">
        <f>INDEX('Master List'!$A$3:$AW$1063,MATCH('Print List'!$A697,Statement_No,0),MATCH('Print List'!G$2,'Master List'!$A$2:$AW$2,0))</f>
        <v>Beaver Slough</v>
      </c>
      <c r="H697" s="135" t="str">
        <f>INDEX('Master List'!$A$3:$AW$1063,MATCH('Print List'!$A697,Statement_No,0),MATCH('Print List'!H$2,'Master List'!$A$2:$AW$2,0))</f>
        <v>San Joaquin</v>
      </c>
      <c r="I697" s="135" t="str">
        <f>INDEX('Master List'!$A$3:$AW$1063,MATCH('Print List'!$A697,Statement_No,0),MATCH('Print List'!I$2,'Master List'!$A$2:$AW$2,0))</f>
        <v>R2</v>
      </c>
      <c r="J697" s="135" t="str">
        <f>INDEX('Master List'!$A$3:$AW$1063,MATCH('Print List'!$A697,Statement_No,0),MATCH('Print List'!J$2,'Master List'!$A$2:$AW$2,0))</f>
        <v xml:space="preserve">
The land at the POD is not owned by this owner. The POU does not abut the natural stream source. The patented land does not appear riparian.</v>
      </c>
      <c r="K697" s="135" t="str">
        <f>INDEX('Master List'!$A$3:$AW$1063,MATCH('Print List'!$A697,Statement_No,0),MATCH('Print List'!K$2,'Master List'!$A$2:$AW$2,0))</f>
        <v>Yes</v>
      </c>
      <c r="L697" s="135" t="str">
        <f>INDEX('Master List'!$A$3:$AW$1063,MATCH('Print List'!$A697,Statement_No,0),MATCH('Print List'!L$2,'Master List'!$A$2:$AW$2,0))</f>
        <v>N/A</v>
      </c>
      <c r="M697" s="135" t="str">
        <f>INDEX('Master List'!$A$3:$AW$1063,MATCH('Print List'!$A697,Statement_No,0),MATCH('Print List'!M$2,'Master List'!$A$2:$AW$2,0))</f>
        <v>P1</v>
      </c>
      <c r="N697" s="135" t="str">
        <f>INDEX('Master List'!$A$3:$AW$1063,MATCH('Print List'!$A697,Statement_No,0),MATCH('Print List'!N$2,'Master List'!$A$2:$AW$2,0))</f>
        <v>No documentation provided</v>
      </c>
      <c r="O697" s="135" t="str">
        <f>INDEX('Master List'!$A$3:$AW$1063,MATCH('Print List'!$A697,Statement_No,0),MATCH('Print List'!O$2,'Master List'!$A$2:$AW$2,0))</f>
        <v>North Delta Water Agency</v>
      </c>
      <c r="P697" s="135" t="str">
        <f>INDEX('Master List'!$A$3:$AW$1063,MATCH('Print List'!$A697,Statement_No,0),MATCH('Print List'!P$2,'Master List'!$A$2:$AW$2,0))</f>
        <v>R4</v>
      </c>
      <c r="Q697" s="135" t="str">
        <f>INDEX('Master List'!$A$3:$AW$1063,MATCH('Print List'!$A697,Statement_No,0),MATCH('Print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97" s="135" t="str">
        <f>INDEX('Master List'!$A$3:$AW$1063,MATCH('Print List'!$A697,Statement_No,0),MATCH('Print List'!R$2,'Master List'!$A$2:$AW$2,0))</f>
        <v>P4</v>
      </c>
      <c r="S697" s="135" t="str">
        <f>INDEX('Master List'!$A$3:$AW$1063,MATCH('Print List'!$A697,Statement_No,0),MATCH('Print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97" s="135" t="str">
        <f>INDEX('Master List'!$A$3:$AW$1063,MATCH('Print List'!$A697,Statement_No,0),MATCH('Print List'!T$2,'Master List'!$A$2:$AW$2,0))</f>
        <v>R4</v>
      </c>
      <c r="U697" s="135" t="str">
        <f>INDEX('Master List'!$A$3:$AW$1063,MATCH('Print List'!$A697,Statement_No,0),MATCH('Print List'!U$2,'Master List'!$A$2:$AW$2,0))</f>
        <v>P4</v>
      </c>
    </row>
    <row r="698" spans="1:21" s="16" customFormat="1" ht="240" x14ac:dyDescent="0.25">
      <c r="A698" s="136" t="s">
        <v>2872</v>
      </c>
      <c r="B698" s="135" t="str">
        <f>INDEX('Master List'!$A$3:$AW$1063,MATCH('Print List'!$A698,Statement_No,0),MATCH('Print List'!B$2,'Master List'!$A$2:$AW$2,0))</f>
        <v>JACK KLEIN TRUST PARTERNSHIP</v>
      </c>
      <c r="C698" s="135" t="str">
        <f>INDEX('Master List'!$A$3:$AW$1063,MATCH('Print List'!$A698,Statement_No,0),MATCH('Print List'!C$2,'Master List'!$A$2:$AW$2,0))</f>
        <v>Y</v>
      </c>
      <c r="D698" s="135">
        <f>INDEX('Master List'!$A$3:$AW$1063,MATCH('Print List'!$A698,Statement_No,0),MATCH('Print List'!D$2,'Master List'!$A$2:$AW$2,0))</f>
        <v>1195.2199999999998</v>
      </c>
      <c r="E698" s="135">
        <f>INDEX('Master List'!$A$3:$AW$1063,MATCH('Print List'!$A698,Statement_No,0),MATCH('Print List'!E$2,'Master List'!$A$2:$AW$2,0))</f>
        <v>1511.85</v>
      </c>
      <c r="F698" s="135" t="str">
        <f>INDEX('Master List'!$A$3:$AW$1063,MATCH('Print List'!$A698,Statement_No,0),MATCH('Print List'!F$2,'Master List'!$A$2:$AW$2,0))</f>
        <v>Yes</v>
      </c>
      <c r="G698" s="135" t="str">
        <f>INDEX('Master List'!$A$3:$AW$1063,MATCH('Print List'!$A698,Statement_No,0),MATCH('Print List'!G$2,'Master List'!$A$2:$AW$2,0))</f>
        <v>Woodbridge irrigation District irrigation canal</v>
      </c>
      <c r="H698" s="135" t="str">
        <f>INDEX('Master List'!$A$3:$AW$1063,MATCH('Print List'!$A698,Statement_No,0),MATCH('Print List'!H$2,'Master List'!$A$2:$AW$2,0))</f>
        <v>San Joaquin</v>
      </c>
      <c r="I698" s="135" t="str">
        <f>INDEX('Master List'!$A$3:$AW$1063,MATCH('Print List'!$A698,Statement_No,0),MATCH('Print List'!I$2,'Master List'!$A$2:$AW$2,0))</f>
        <v>R2</v>
      </c>
      <c r="J698" s="135" t="str">
        <f>INDEX('Master List'!$A$3:$AW$1063,MATCH('Print List'!$A698,Statement_No,0),MATCH('Print List'!J$2,'Master List'!$A$2:$AW$2,0))</f>
        <v xml:space="preserve">
The land at the POD is not owned by this owner. The POU does not abut the natural stream source. The patented land does not appear riparian.</v>
      </c>
      <c r="K698" s="135" t="str">
        <f>INDEX('Master List'!$A$3:$AW$1063,MATCH('Print List'!$A698,Statement_No,0),MATCH('Print List'!K$2,'Master List'!$A$2:$AW$2,0))</f>
        <v>Yes</v>
      </c>
      <c r="L698" s="135" t="str">
        <f>INDEX('Master List'!$A$3:$AW$1063,MATCH('Print List'!$A698,Statement_No,0),MATCH('Print List'!L$2,'Master List'!$A$2:$AW$2,0))</f>
        <v>N/A</v>
      </c>
      <c r="M698" s="135" t="str">
        <f>INDEX('Master List'!$A$3:$AW$1063,MATCH('Print List'!$A698,Statement_No,0),MATCH('Print List'!M$2,'Master List'!$A$2:$AW$2,0))</f>
        <v>P1</v>
      </c>
      <c r="N698" s="135" t="str">
        <f>INDEX('Master List'!$A$3:$AW$1063,MATCH('Print List'!$A698,Statement_No,0),MATCH('Print List'!N$2,'Master List'!$A$2:$AW$2,0))</f>
        <v>No documentation provided</v>
      </c>
      <c r="O698" s="135" t="str">
        <f>INDEX('Master List'!$A$3:$AW$1063,MATCH('Print List'!$A698,Statement_No,0),MATCH('Print List'!O$2,'Master List'!$A$2:$AW$2,0))</f>
        <v>North Delta Water Agency</v>
      </c>
      <c r="P698" s="135" t="str">
        <f>INDEX('Master List'!$A$3:$AW$1063,MATCH('Print List'!$A698,Statement_No,0),MATCH('Print List'!P$2,'Master List'!$A$2:$AW$2,0))</f>
        <v>R4</v>
      </c>
      <c r="Q698" s="135" t="str">
        <f>INDEX('Master List'!$A$3:$AW$1063,MATCH('Print List'!$A698,Statement_No,0),MATCH('Print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698" s="135" t="str">
        <f>INDEX('Master List'!$A$3:$AW$1063,MATCH('Print List'!$A698,Statement_No,0),MATCH('Print List'!R$2,'Master List'!$A$2:$AW$2,0))</f>
        <v>P4</v>
      </c>
      <c r="S698" s="135" t="str">
        <f>INDEX('Master List'!$A$3:$AW$1063,MATCH('Print List'!$A698,Statement_No,0),MATCH('Print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698" s="135" t="str">
        <f>INDEX('Master List'!$A$3:$AW$1063,MATCH('Print List'!$A698,Statement_No,0),MATCH('Print List'!T$2,'Master List'!$A$2:$AW$2,0))</f>
        <v>R4</v>
      </c>
      <c r="U698" s="135" t="str">
        <f>INDEX('Master List'!$A$3:$AW$1063,MATCH('Print List'!$A698,Statement_No,0),MATCH('Print List'!U$2,'Master List'!$A$2:$AW$2,0))</f>
        <v>P4</v>
      </c>
    </row>
    <row r="699" spans="1:21" s="16" customFormat="1" ht="45" x14ac:dyDescent="0.25">
      <c r="A699" s="135" t="s">
        <v>2875</v>
      </c>
      <c r="B699" s="135" t="str">
        <f>INDEX('Master List'!$A$3:$AW$1063,MATCH('Print List'!$A699,Statement_No,0),MATCH('Print List'!B$2,'Master List'!$A$2:$AW$2,0))</f>
        <v>RICHARD G. KLEIN FAMILY LIMITED PARTNERSHIP</v>
      </c>
      <c r="C699" s="135" t="str">
        <f>INDEX('Master List'!$A$3:$AW$1063,MATCH('Print List'!$A699,Statement_No,0),MATCH('Print List'!C$2,'Master List'!$A$2:$AW$2,0))</f>
        <v>Y</v>
      </c>
      <c r="D699" s="135">
        <f>INDEX('Master List'!$A$3:$AW$1063,MATCH('Print List'!$A699,Statement_No,0),MATCH('Print List'!D$2,'Master List'!$A$2:$AW$2,0))</f>
        <v>1222.1666666666667</v>
      </c>
      <c r="E699" s="135">
        <f>INDEX('Master List'!$A$3:$AW$1063,MATCH('Print List'!$A699,Statement_No,0),MATCH('Print List'!E$2,'Master List'!$A$2:$AW$2,0))</f>
        <v>1227.33</v>
      </c>
      <c r="F699" s="135" t="str">
        <f>INDEX('Master List'!$A$3:$AW$1063,MATCH('Print List'!$A699,Statement_No,0),MATCH('Print List'!F$2,'Master List'!$A$2:$AW$2,0))</f>
        <v>Yes</v>
      </c>
      <c r="G699" s="135" t="str">
        <f>INDEX('Master List'!$A$3:$AW$1063,MATCH('Print List'!$A699,Statement_No,0),MATCH('Print List'!G$2,'Master List'!$A$2:$AW$2,0))</f>
        <v>Beaver Slough</v>
      </c>
      <c r="H699" s="135" t="str">
        <f>INDEX('Master List'!$A$3:$AW$1063,MATCH('Print List'!$A699,Statement_No,0),MATCH('Print List'!H$2,'Master List'!$A$2:$AW$2,0))</f>
        <v>San Joaquin</v>
      </c>
      <c r="I699" s="135" t="str">
        <f>INDEX('Master List'!$A$3:$AW$1063,MATCH('Print List'!$A699,Statement_No,0),MATCH('Print List'!I$2,'Master List'!$A$2:$AW$2,0))</f>
        <v>R1</v>
      </c>
      <c r="J699" s="135" t="str">
        <f>INDEX('Master List'!$A$3:$AW$1063,MATCH('Print List'!$A699,Statement_No,0),MATCH('Print List'!J$2,'Master List'!$A$2:$AW$2,0))</f>
        <v>Part of the APN/POU is on Non-Riparian Patent</v>
      </c>
      <c r="K699" s="135" t="str">
        <f>INDEX('Master List'!$A$3:$AW$1063,MATCH('Print List'!$A699,Statement_No,0),MATCH('Print List'!K$2,'Master List'!$A$2:$AW$2,0))</f>
        <v>Yes</v>
      </c>
      <c r="L699" s="135" t="str">
        <f>INDEX('Master List'!$A$3:$AW$1063,MATCH('Print List'!$A699,Statement_No,0),MATCH('Print List'!L$2,'Master List'!$A$2:$AW$2,0))</f>
        <v>N/A</v>
      </c>
      <c r="M699" s="135" t="str">
        <f>INDEX('Master List'!$A$3:$AW$1063,MATCH('Print List'!$A699,Statement_No,0),MATCH('Print List'!M$2,'Master List'!$A$2:$AW$2,0))</f>
        <v>P1</v>
      </c>
      <c r="N699" s="135" t="str">
        <f>INDEX('Master List'!$A$3:$AW$1063,MATCH('Print List'!$A699,Statement_No,0),MATCH('Print List'!N$2,'Master List'!$A$2:$AW$2,0))</f>
        <v>No documentation given</v>
      </c>
      <c r="O699" s="135">
        <f>INDEX('Master List'!$A$3:$AW$1063,MATCH('Print List'!$A699,Statement_No,0),MATCH('Print List'!O$2,'Master List'!$A$2:$AW$2,0))</f>
        <v>0</v>
      </c>
      <c r="P699" s="135">
        <f>INDEX('Master List'!$A$3:$AW$1063,MATCH('Print List'!$A699,Statement_No,0),MATCH('Print List'!P$2,'Master List'!$A$2:$AW$2,0))</f>
        <v>0</v>
      </c>
      <c r="Q699" s="135">
        <f>INDEX('Master List'!$A$3:$AW$1063,MATCH('Print List'!$A699,Statement_No,0),MATCH('Print List'!Q$2,'Master List'!$A$2:$AW$2,0))</f>
        <v>0</v>
      </c>
      <c r="R699" s="135">
        <f>INDEX('Master List'!$A$3:$AW$1063,MATCH('Print List'!$A699,Statement_No,0),MATCH('Print List'!R$2,'Master List'!$A$2:$AW$2,0))</f>
        <v>0</v>
      </c>
      <c r="S699" s="135">
        <f>INDEX('Master List'!$A$3:$AW$1063,MATCH('Print List'!$A699,Statement_No,0),MATCH('Print List'!S$2,'Master List'!$A$2:$AW$2,0))</f>
        <v>0</v>
      </c>
      <c r="T699" s="135" t="str">
        <f>INDEX('Master List'!$A$3:$AW$1063,MATCH('Print List'!$A699,Statement_No,0),MATCH('Print List'!T$2,'Master List'!$A$2:$AW$2,0))</f>
        <v>R1</v>
      </c>
      <c r="U699" s="135" t="str">
        <f>INDEX('Master List'!$A$3:$AW$1063,MATCH('Print List'!$A699,Statement_No,0),MATCH('Print List'!U$2,'Master List'!$A$2:$AW$2,0))</f>
        <v>P1</v>
      </c>
    </row>
    <row r="700" spans="1:21" s="16" customFormat="1" ht="180" x14ac:dyDescent="0.25">
      <c r="A700" s="136" t="s">
        <v>2881</v>
      </c>
      <c r="B700" s="135" t="str">
        <f>INDEX('Master List'!$A$3:$AW$1063,MATCH('Print List'!$A700,Statement_No,0),MATCH('Print List'!B$2,'Master List'!$A$2:$AW$2,0))</f>
        <v>JACK KLEIN TRUST PARTERNSHIP</v>
      </c>
      <c r="C700" s="135" t="str">
        <f>INDEX('Master List'!$A$3:$AW$1063,MATCH('Print List'!$A700,Statement_No,0),MATCH('Print List'!C$2,'Master List'!$A$2:$AW$2,0))</f>
        <v>Y</v>
      </c>
      <c r="D700" s="135">
        <f>INDEX('Master List'!$A$3:$AW$1063,MATCH('Print List'!$A700,Statement_No,0),MATCH('Print List'!D$2,'Master List'!$A$2:$AW$2,0))</f>
        <v>291.74666666666667</v>
      </c>
      <c r="E700" s="135">
        <f>INDEX('Master List'!$A$3:$AW$1063,MATCH('Print List'!$A700,Statement_No,0),MATCH('Print List'!E$2,'Master List'!$A$2:$AW$2,0))</f>
        <v>613.32000000000005</v>
      </c>
      <c r="F700" s="135" t="str">
        <f>INDEX('Master List'!$A$3:$AW$1063,MATCH('Print List'!$A700,Statement_No,0),MATCH('Print List'!F$2,'Master List'!$A$2:$AW$2,0))</f>
        <v>Yes</v>
      </c>
      <c r="G700" s="135" t="str">
        <f>INDEX('Master List'!$A$3:$AW$1063,MATCH('Print List'!$A700,Statement_No,0),MATCH('Print List'!G$2,'Master List'!$A$2:$AW$2,0))</f>
        <v>Fourteen Mile Slough</v>
      </c>
      <c r="H700" s="135" t="str">
        <f>INDEX('Master List'!$A$3:$AW$1063,MATCH('Print List'!$A700,Statement_No,0),MATCH('Print List'!H$2,'Master List'!$A$2:$AW$2,0))</f>
        <v>San Joaquin</v>
      </c>
      <c r="I700" s="135" t="str">
        <f>INDEX('Master List'!$A$3:$AW$1063,MATCH('Print List'!$A700,Statement_No,0),MATCH('Print List'!I$2,'Master List'!$A$2:$AW$2,0))</f>
        <v>R2</v>
      </c>
      <c r="J700" s="135" t="str">
        <f>INDEX('Master List'!$A$3:$AW$1063,MATCH('Print List'!$A700,Statement_No,0),MATCH('Print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700" s="135" t="str">
        <f>INDEX('Master List'!$A$3:$AW$1063,MATCH('Print List'!$A700,Statement_No,0),MATCH('Print List'!K$2,'Master List'!$A$2:$AW$2,0))</f>
        <v>Yes</v>
      </c>
      <c r="L700" s="135" t="str">
        <f>INDEX('Master List'!$A$3:$AW$1063,MATCH('Print List'!$A700,Statement_No,0),MATCH('Print List'!L$2,'Master List'!$A$2:$AW$2,0))</f>
        <v>N/A</v>
      </c>
      <c r="M700" s="135" t="str">
        <f>INDEX('Master List'!$A$3:$AW$1063,MATCH('Print List'!$A700,Statement_No,0),MATCH('Print List'!M$2,'Master List'!$A$2:$AW$2,0))</f>
        <v>P1</v>
      </c>
      <c r="N700" s="135" t="str">
        <f>INDEX('Master List'!$A$3:$AW$1063,MATCH('Print List'!$A700,Statement_No,0),MATCH('Print List'!N$2,'Master List'!$A$2:$AW$2,0))</f>
        <v>Certificate of Purchase/Survey provided. Need more documentation</v>
      </c>
      <c r="O700" s="135">
        <f>INDEX('Master List'!$A$3:$AW$1063,MATCH('Print List'!$A700,Statement_No,0),MATCH('Print List'!O$2,'Master List'!$A$2:$AW$2,0))</f>
        <v>0</v>
      </c>
      <c r="P700" s="135">
        <f>INDEX('Master List'!$A$3:$AW$1063,MATCH('Print List'!$A700,Statement_No,0),MATCH('Print List'!P$2,'Master List'!$A$2:$AW$2,0))</f>
        <v>0</v>
      </c>
      <c r="Q700" s="135">
        <f>INDEX('Master List'!$A$3:$AW$1063,MATCH('Print List'!$A700,Statement_No,0),MATCH('Print List'!Q$2,'Master List'!$A$2:$AW$2,0))</f>
        <v>0</v>
      </c>
      <c r="R700" s="135">
        <f>INDEX('Master List'!$A$3:$AW$1063,MATCH('Print List'!$A700,Statement_No,0),MATCH('Print List'!R$2,'Master List'!$A$2:$AW$2,0))</f>
        <v>0</v>
      </c>
      <c r="S700" s="135">
        <f>INDEX('Master List'!$A$3:$AW$1063,MATCH('Print List'!$A700,Statement_No,0),MATCH('Print List'!S$2,'Master List'!$A$2:$AW$2,0))</f>
        <v>0</v>
      </c>
      <c r="T700" s="135" t="str">
        <f>INDEX('Master List'!$A$3:$AW$1063,MATCH('Print List'!$A700,Statement_No,0),MATCH('Print List'!T$2,'Master List'!$A$2:$AW$2,0))</f>
        <v>R2</v>
      </c>
      <c r="U700" s="135" t="str">
        <f>INDEX('Master List'!$A$3:$AW$1063,MATCH('Print List'!$A700,Statement_No,0),MATCH('Print List'!U$2,'Master List'!$A$2:$AW$2,0))</f>
        <v>P1</v>
      </c>
    </row>
    <row r="701" spans="1:21" s="16" customFormat="1" ht="180" x14ac:dyDescent="0.25">
      <c r="A701" s="135" t="s">
        <v>2883</v>
      </c>
      <c r="B701" s="135" t="str">
        <f>INDEX('Master List'!$A$3:$AW$1063,MATCH('Print List'!$A701,Statement_No,0),MATCH('Print List'!B$2,'Master List'!$A$2:$AW$2,0))</f>
        <v>JACK KLEIN TRUST PARTNERSHIP</v>
      </c>
      <c r="C701" s="135" t="str">
        <f>INDEX('Master List'!$A$3:$AW$1063,MATCH('Print List'!$A701,Statement_No,0),MATCH('Print List'!C$2,'Master List'!$A$2:$AW$2,0))</f>
        <v>Y</v>
      </c>
      <c r="D701" s="135">
        <f>INDEX('Master List'!$A$3:$AW$1063,MATCH('Print List'!$A701,Statement_No,0),MATCH('Print List'!D$2,'Master List'!$A$2:$AW$2,0))</f>
        <v>699.85384615384612</v>
      </c>
      <c r="E701" s="135">
        <f>INDEX('Master List'!$A$3:$AW$1063,MATCH('Print List'!$A701,Statement_No,0),MATCH('Print List'!E$2,'Master List'!$A$2:$AW$2,0))</f>
        <v>750.74</v>
      </c>
      <c r="F701" s="135" t="str">
        <f>INDEX('Master List'!$A$3:$AW$1063,MATCH('Print List'!$A701,Statement_No,0),MATCH('Print List'!F$2,'Master List'!$A$2:$AW$2,0))</f>
        <v>Yes</v>
      </c>
      <c r="G701" s="135" t="str">
        <f>INDEX('Master List'!$A$3:$AW$1063,MATCH('Print List'!$A701,Statement_No,0),MATCH('Print List'!G$2,'Master List'!$A$2:$AW$2,0))</f>
        <v>Fourteen Mile Slough</v>
      </c>
      <c r="H701" s="135" t="str">
        <f>INDEX('Master List'!$A$3:$AW$1063,MATCH('Print List'!$A701,Statement_No,0),MATCH('Print List'!H$2,'Master List'!$A$2:$AW$2,0))</f>
        <v>San Joaquin</v>
      </c>
      <c r="I701" s="135" t="str">
        <f>INDEX('Master List'!$A$3:$AW$1063,MATCH('Print List'!$A701,Statement_No,0),MATCH('Print List'!I$2,'Master List'!$A$2:$AW$2,0))</f>
        <v>R2</v>
      </c>
      <c r="J701" s="135" t="str">
        <f>INDEX('Master List'!$A$3:$AW$1063,MATCH('Print List'!$A701,Statement_No,0),MATCH('Print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701" s="135" t="str">
        <f>INDEX('Master List'!$A$3:$AW$1063,MATCH('Print List'!$A701,Statement_No,0),MATCH('Print List'!K$2,'Master List'!$A$2:$AW$2,0))</f>
        <v>Yes</v>
      </c>
      <c r="L701" s="135" t="str">
        <f>INDEX('Master List'!$A$3:$AW$1063,MATCH('Print List'!$A701,Statement_No,0),MATCH('Print List'!L$2,'Master List'!$A$2:$AW$2,0))</f>
        <v>N/A</v>
      </c>
      <c r="M701" s="135" t="str">
        <f>INDEX('Master List'!$A$3:$AW$1063,MATCH('Print List'!$A701,Statement_No,0),MATCH('Print List'!M$2,'Master List'!$A$2:$AW$2,0))</f>
        <v>P1</v>
      </c>
      <c r="N701" s="135" t="str">
        <f>INDEX('Master List'!$A$3:$AW$1063,MATCH('Print List'!$A701,Statement_No,0),MATCH('Print List'!N$2,'Master List'!$A$2:$AW$2,0))</f>
        <v>More information needed</v>
      </c>
      <c r="O701" s="135">
        <f>INDEX('Master List'!$A$3:$AW$1063,MATCH('Print List'!$A701,Statement_No,0),MATCH('Print List'!O$2,'Master List'!$A$2:$AW$2,0))</f>
        <v>0</v>
      </c>
      <c r="P701" s="135">
        <f>INDEX('Master List'!$A$3:$AW$1063,MATCH('Print List'!$A701,Statement_No,0),MATCH('Print List'!P$2,'Master List'!$A$2:$AW$2,0))</f>
        <v>0</v>
      </c>
      <c r="Q701" s="135">
        <f>INDEX('Master List'!$A$3:$AW$1063,MATCH('Print List'!$A701,Statement_No,0),MATCH('Print List'!Q$2,'Master List'!$A$2:$AW$2,0))</f>
        <v>0</v>
      </c>
      <c r="R701" s="135">
        <f>INDEX('Master List'!$A$3:$AW$1063,MATCH('Print List'!$A701,Statement_No,0),MATCH('Print List'!R$2,'Master List'!$A$2:$AW$2,0))</f>
        <v>0</v>
      </c>
      <c r="S701" s="135">
        <f>INDEX('Master List'!$A$3:$AW$1063,MATCH('Print List'!$A701,Statement_No,0),MATCH('Print List'!S$2,'Master List'!$A$2:$AW$2,0))</f>
        <v>0</v>
      </c>
      <c r="T701" s="135" t="str">
        <f>INDEX('Master List'!$A$3:$AW$1063,MATCH('Print List'!$A701,Statement_No,0),MATCH('Print List'!T$2,'Master List'!$A$2:$AW$2,0))</f>
        <v>R2</v>
      </c>
      <c r="U701" s="135" t="str">
        <f>INDEX('Master List'!$A$3:$AW$1063,MATCH('Print List'!$A701,Statement_No,0),MATCH('Print List'!U$2,'Master List'!$A$2:$AW$2,0))</f>
        <v>P1</v>
      </c>
    </row>
    <row r="702" spans="1:21" s="16" customFormat="1" ht="45" x14ac:dyDescent="0.25">
      <c r="A702" s="135" t="s">
        <v>2885</v>
      </c>
      <c r="B702" s="135" t="str">
        <f>INDEX('Master List'!$A$3:$AW$1063,MATCH('Print List'!$A702,Statement_No,0),MATCH('Print List'!B$2,'Master List'!$A$2:$AW$2,0))</f>
        <v>MAIN STONE CORPORATION</v>
      </c>
      <c r="C702" s="135" t="str">
        <f>INDEX('Master List'!$A$3:$AW$1063,MATCH('Print List'!$A702,Statement_No,0),MATCH('Print List'!C$2,'Master List'!$A$2:$AW$2,0))</f>
        <v>Y</v>
      </c>
      <c r="D702" s="135">
        <f>INDEX('Master List'!$A$3:$AW$1063,MATCH('Print List'!$A702,Statement_No,0),MATCH('Print List'!D$2,'Master List'!$A$2:$AW$2,0))</f>
        <v>2041.2333333333336</v>
      </c>
      <c r="E702" s="135">
        <f>INDEX('Master List'!$A$3:$AW$1063,MATCH('Print List'!$A702,Statement_No,0),MATCH('Print List'!E$2,'Master List'!$A$2:$AW$2,0))</f>
        <v>1518.29</v>
      </c>
      <c r="F702" s="135" t="str">
        <f>INDEX('Master List'!$A$3:$AW$1063,MATCH('Print List'!$A702,Statement_No,0),MATCH('Print List'!F$2,'Master List'!$A$2:$AW$2,0))</f>
        <v>Yes</v>
      </c>
      <c r="G702" s="135" t="str">
        <f>INDEX('Master List'!$A$3:$AW$1063,MATCH('Print List'!$A702,Statement_No,0),MATCH('Print List'!G$2,'Master List'!$A$2:$AW$2,0))</f>
        <v>Old River</v>
      </c>
      <c r="H702" s="135" t="str">
        <f>INDEX('Master List'!$A$3:$AW$1063,MATCH('Print List'!$A702,Statement_No,0),MATCH('Print List'!H$2,'Master List'!$A$2:$AW$2,0))</f>
        <v>San Joaquin</v>
      </c>
      <c r="I702" s="135" t="str">
        <f>INDEX('Master List'!$A$3:$AW$1063,MATCH('Print List'!$A702,Statement_No,0),MATCH('Print List'!I$2,'Master List'!$A$2:$AW$2,0))</f>
        <v>R2</v>
      </c>
      <c r="J702" s="135" t="str">
        <f>INDEX('Master List'!$A$3:$AW$1063,MATCH('Print List'!$A702,Statement_No,0),MATCH('Print List'!J$2,'Master List'!$A$2:$AW$2,0))</f>
        <v>The POU is located on a patent riparian to the watercourse, however there is a single separation within the POU</v>
      </c>
      <c r="K702" s="135" t="str">
        <f>INDEX('Master List'!$A$3:$AW$1063,MATCH('Print List'!$A702,Statement_No,0),MATCH('Print List'!K$2,'Master List'!$A$2:$AW$2,0))</f>
        <v>Yes</v>
      </c>
      <c r="L702" s="135" t="str">
        <f>INDEX('Master List'!$A$3:$AW$1063,MATCH('Print List'!$A702,Statement_No,0),MATCH('Print List'!L$2,'Master List'!$A$2:$AW$2,0))</f>
        <v>N/A</v>
      </c>
      <c r="M702" s="135" t="str">
        <f>INDEX('Master List'!$A$3:$AW$1063,MATCH('Print List'!$A702,Statement_No,0),MATCH('Print List'!M$2,'Master List'!$A$2:$AW$2,0))</f>
        <v>P1</v>
      </c>
      <c r="N702" s="135" t="str">
        <f>INDEX('Master List'!$A$3:$AW$1063,MATCH('Print List'!$A702,Statement_No,0),MATCH('Print List'!N$2,'Master List'!$A$2:$AW$2,0))</f>
        <v>Claimant failed to submit Pre-1914 supporting documents; and riparian right is insufficient to constitute water use</v>
      </c>
      <c r="O702" s="135">
        <f>INDEX('Master List'!$A$3:$AW$1063,MATCH('Print List'!$A702,Statement_No,0),MATCH('Print List'!O$2,'Master List'!$A$2:$AW$2,0))</f>
        <v>0</v>
      </c>
      <c r="P702" s="135">
        <f>INDEX('Master List'!$A$3:$AW$1063,MATCH('Print List'!$A702,Statement_No,0),MATCH('Print List'!P$2,'Master List'!$A$2:$AW$2,0))</f>
        <v>0</v>
      </c>
      <c r="Q702" s="135">
        <f>INDEX('Master List'!$A$3:$AW$1063,MATCH('Print List'!$A702,Statement_No,0),MATCH('Print List'!Q$2,'Master List'!$A$2:$AW$2,0))</f>
        <v>0</v>
      </c>
      <c r="R702" s="135">
        <f>INDEX('Master List'!$A$3:$AW$1063,MATCH('Print List'!$A702,Statement_No,0),MATCH('Print List'!R$2,'Master List'!$A$2:$AW$2,0))</f>
        <v>0</v>
      </c>
      <c r="S702" s="135">
        <f>INDEX('Master List'!$A$3:$AW$1063,MATCH('Print List'!$A702,Statement_No,0),MATCH('Print List'!S$2,'Master List'!$A$2:$AW$2,0))</f>
        <v>0</v>
      </c>
      <c r="T702" s="135" t="str">
        <f>INDEX('Master List'!$A$3:$AW$1063,MATCH('Print List'!$A702,Statement_No,0),MATCH('Print List'!T$2,'Master List'!$A$2:$AW$2,0))</f>
        <v>R2</v>
      </c>
      <c r="U702" s="135" t="str">
        <f>INDEX('Master List'!$A$3:$AW$1063,MATCH('Print List'!$A702,Statement_No,0),MATCH('Print List'!U$2,'Master List'!$A$2:$AW$2,0))</f>
        <v>P1</v>
      </c>
    </row>
    <row r="703" spans="1:21" s="16" customFormat="1" ht="180" x14ac:dyDescent="0.25">
      <c r="A703" s="135" t="s">
        <v>2889</v>
      </c>
      <c r="B703" s="135" t="str">
        <f>INDEX('Master List'!$A$3:$AW$1063,MATCH('Print List'!$A703,Statement_No,0),MATCH('Print List'!B$2,'Master List'!$A$2:$AW$2,0))</f>
        <v>JACK KLEIN TRUST PARTNERSHIP</v>
      </c>
      <c r="C703" s="135" t="str">
        <f>INDEX('Master List'!$A$3:$AW$1063,MATCH('Print List'!$A703,Statement_No,0),MATCH('Print List'!C$2,'Master List'!$A$2:$AW$2,0))</f>
        <v>Y</v>
      </c>
      <c r="D703" s="135">
        <f>INDEX('Master List'!$A$3:$AW$1063,MATCH('Print List'!$A703,Statement_No,0),MATCH('Print List'!D$2,'Master List'!$A$2:$AW$2,0))</f>
        <v>291.74666666666667</v>
      </c>
      <c r="E703" s="135">
        <f>INDEX('Master List'!$A$3:$AW$1063,MATCH('Print List'!$A703,Statement_No,0),MATCH('Print List'!E$2,'Master List'!$A$2:$AW$2,0))</f>
        <v>613.32000000000005</v>
      </c>
      <c r="F703" s="135" t="str">
        <f>INDEX('Master List'!$A$3:$AW$1063,MATCH('Print List'!$A703,Statement_No,0),MATCH('Print List'!F$2,'Master List'!$A$2:$AW$2,0))</f>
        <v>Yes</v>
      </c>
      <c r="G703" s="135" t="str">
        <f>INDEX('Master List'!$A$3:$AW$1063,MATCH('Print List'!$A703,Statement_No,0),MATCH('Print List'!G$2,'Master List'!$A$2:$AW$2,0))</f>
        <v>Fourteen Mile Slough</v>
      </c>
      <c r="H703" s="135" t="str">
        <f>INDEX('Master List'!$A$3:$AW$1063,MATCH('Print List'!$A703,Statement_No,0),MATCH('Print List'!H$2,'Master List'!$A$2:$AW$2,0))</f>
        <v>San Joaquin</v>
      </c>
      <c r="I703" s="135" t="str">
        <f>INDEX('Master List'!$A$3:$AW$1063,MATCH('Print List'!$A703,Statement_No,0),MATCH('Print List'!I$2,'Master List'!$A$2:$AW$2,0))</f>
        <v>R2</v>
      </c>
      <c r="J703" s="135" t="str">
        <f>INDEX('Master List'!$A$3:$AW$1063,MATCH('Print List'!$A703,Statement_No,0),MATCH('Print List'!J$2,'Master List'!$A$2:$AW$2,0))</f>
        <v>The patents in the POU are fragmented. The land was patented with surveys that were separated from one another and on separate patents. Originally the patents were abutted a water course; however one of the streams no longer exists. Surveys 1165, 1166, 1148, 1147, 1145, and 1276 show "21 Mile Slough" that had cut through the POU (Rindge Tract). It no longer exists and is now filled in. Upon inspection of historical topo maps, this seems to have happened sometime between 1942-1947. The island has been subdivided which would require a chain of title to confirm preservation of riparian right.</v>
      </c>
      <c r="K703" s="135" t="str">
        <f>INDEX('Master List'!$A$3:$AW$1063,MATCH('Print List'!$A703,Statement_No,0),MATCH('Print List'!K$2,'Master List'!$A$2:$AW$2,0))</f>
        <v>Yes</v>
      </c>
      <c r="L703" s="135" t="str">
        <f>INDEX('Master List'!$A$3:$AW$1063,MATCH('Print List'!$A703,Statement_No,0),MATCH('Print List'!L$2,'Master List'!$A$2:$AW$2,0))</f>
        <v>N/A</v>
      </c>
      <c r="M703" s="135" t="str">
        <f>INDEX('Master List'!$A$3:$AW$1063,MATCH('Print List'!$A703,Statement_No,0),MATCH('Print List'!M$2,'Master List'!$A$2:$AW$2,0))</f>
        <v>P1</v>
      </c>
      <c r="N703" s="135" t="str">
        <f>INDEX('Master List'!$A$3:$AW$1063,MATCH('Print List'!$A703,Statement_No,0),MATCH('Print List'!N$2,'Master List'!$A$2:$AW$2,0))</f>
        <v>More information needed</v>
      </c>
      <c r="O703" s="135">
        <f>INDEX('Master List'!$A$3:$AW$1063,MATCH('Print List'!$A703,Statement_No,0),MATCH('Print List'!O$2,'Master List'!$A$2:$AW$2,0))</f>
        <v>0</v>
      </c>
      <c r="P703" s="135">
        <f>INDEX('Master List'!$A$3:$AW$1063,MATCH('Print List'!$A703,Statement_No,0),MATCH('Print List'!P$2,'Master List'!$A$2:$AW$2,0))</f>
        <v>0</v>
      </c>
      <c r="Q703" s="135">
        <f>INDEX('Master List'!$A$3:$AW$1063,MATCH('Print List'!$A703,Statement_No,0),MATCH('Print List'!Q$2,'Master List'!$A$2:$AW$2,0))</f>
        <v>0</v>
      </c>
      <c r="R703" s="135">
        <f>INDEX('Master List'!$A$3:$AW$1063,MATCH('Print List'!$A703,Statement_No,0),MATCH('Print List'!R$2,'Master List'!$A$2:$AW$2,0))</f>
        <v>0</v>
      </c>
      <c r="S703" s="135">
        <f>INDEX('Master List'!$A$3:$AW$1063,MATCH('Print List'!$A703,Statement_No,0),MATCH('Print List'!S$2,'Master List'!$A$2:$AW$2,0))</f>
        <v>0</v>
      </c>
      <c r="T703" s="135" t="str">
        <f>INDEX('Master List'!$A$3:$AW$1063,MATCH('Print List'!$A703,Statement_No,0),MATCH('Print List'!T$2,'Master List'!$A$2:$AW$2,0))</f>
        <v>R2</v>
      </c>
      <c r="U703" s="135" t="str">
        <f>INDEX('Master List'!$A$3:$AW$1063,MATCH('Print List'!$A703,Statement_No,0),MATCH('Print List'!U$2,'Master List'!$A$2:$AW$2,0))</f>
        <v>P1</v>
      </c>
    </row>
    <row r="704" spans="1:21" s="16" customFormat="1" ht="240" x14ac:dyDescent="0.25">
      <c r="A704" s="135" t="s">
        <v>2891</v>
      </c>
      <c r="B704" s="135" t="str">
        <f>INDEX('Master List'!$A$3:$AW$1063,MATCH('Print List'!$A704,Statement_No,0),MATCH('Print List'!B$2,'Master List'!$A$2:$AW$2,0))</f>
        <v>ROBERT ARCEO</v>
      </c>
      <c r="C704" s="135" t="str">
        <f>INDEX('Master List'!$A$3:$AW$1063,MATCH('Print List'!$A704,Statement_No,0),MATCH('Print List'!C$2,'Master List'!$A$2:$AW$2,0))</f>
        <v>Y</v>
      </c>
      <c r="D704" s="135">
        <f>INDEX('Master List'!$A$3:$AW$1063,MATCH('Print List'!$A704,Statement_No,0),MATCH('Print List'!D$2,'Master List'!$A$2:$AW$2,0))</f>
        <v>290.35333333333335</v>
      </c>
      <c r="E704" s="135">
        <f>INDEX('Master List'!$A$3:$AW$1063,MATCH('Print List'!$A704,Statement_No,0),MATCH('Print List'!E$2,'Master List'!$A$2:$AW$2,0))</f>
        <v>288.75</v>
      </c>
      <c r="F704" s="135" t="str">
        <f>INDEX('Master List'!$A$3:$AW$1063,MATCH('Print List'!$A704,Statement_No,0),MATCH('Print List'!F$2,'Master List'!$A$2:$AW$2,0))</f>
        <v>Yes</v>
      </c>
      <c r="G704" s="135" t="str">
        <f>INDEX('Master List'!$A$3:$AW$1063,MATCH('Print List'!$A704,Statement_No,0),MATCH('Print List'!G$2,'Master List'!$A$2:$AW$2,0))</f>
        <v>Sacramento River</v>
      </c>
      <c r="H704" s="135" t="str">
        <f>INDEX('Master List'!$A$3:$AW$1063,MATCH('Print List'!$A704,Statement_No,0),MATCH('Print List'!H$2,'Master List'!$A$2:$AW$2,0))</f>
        <v>Sacramento</v>
      </c>
      <c r="I704" s="135" t="str">
        <f>INDEX('Master List'!$A$3:$AW$1063,MATCH('Print List'!$A704,Statement_No,0),MATCH('Print List'!I$2,'Master List'!$A$2:$AW$2,0))</f>
        <v>R3</v>
      </c>
      <c r="J704" s="135" t="str">
        <f>INDEX('Master List'!$A$3:$AW$1063,MATCH('Print List'!$A704,Statement_No,0),MATCH('Print List'!J$2,'Master List'!$A$2:$AW$2,0))</f>
        <v xml:space="preserve">The POU is located on two parcels but there are no separations from the watercourse,  POU is completely covered by two patents that are riparian to the watercourse </v>
      </c>
      <c r="K704" s="135" t="str">
        <f>INDEX('Master List'!$A$3:$AW$1063,MATCH('Print List'!$A704,Statement_No,0),MATCH('Print List'!K$2,'Master List'!$A$2:$AW$2,0))</f>
        <v>Yes</v>
      </c>
      <c r="L704" s="135" t="str">
        <f>INDEX('Master List'!$A$3:$AW$1063,MATCH('Print List'!$A704,Statement_No,0),MATCH('Print List'!L$2,'Master List'!$A$2:$AW$2,0))</f>
        <v>N/A</v>
      </c>
      <c r="M704" s="135" t="str">
        <f>INDEX('Master List'!$A$3:$AW$1063,MATCH('Print List'!$A704,Statement_No,0),MATCH('Print List'!M$2,'Master List'!$A$2:$AW$2,0))</f>
        <v>P3</v>
      </c>
      <c r="N704" s="135" t="str">
        <f>INDEX('Master List'!$A$3:$AW$1063,MATCH('Print List'!$A704,Statement_No,0),MATCH('Print List'!N$2,'Master List'!$A$2:$AW$2,0))</f>
        <v>Claimant failed to submit Pre-1914 supporting documents; however, riparian right is sufficient to constitute water use</v>
      </c>
      <c r="O704" s="135" t="str">
        <f>INDEX('Master List'!$A$3:$AW$1063,MATCH('Print List'!$A704,Statement_No,0),MATCH('Print List'!O$2,'Master List'!$A$2:$AW$2,0))</f>
        <v>North Delta Water Agency</v>
      </c>
      <c r="P704" s="135" t="str">
        <f>INDEX('Master List'!$A$3:$AW$1063,MATCH('Print List'!$A704,Statement_No,0),MATCH('Print List'!P$2,'Master List'!$A$2:$AW$2,0))</f>
        <v>R4</v>
      </c>
      <c r="Q704" s="135" t="str">
        <f>INDEX('Master List'!$A$3:$AW$1063,MATCH('Print List'!$A704,Statement_No,0),MATCH('Print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04" s="135" t="str">
        <f>INDEX('Master List'!$A$3:$AW$1063,MATCH('Print List'!$A704,Statement_No,0),MATCH('Print List'!R$2,'Master List'!$A$2:$AW$2,0))</f>
        <v>P4</v>
      </c>
      <c r="S704" s="135" t="str">
        <f>INDEX('Master List'!$A$3:$AW$1063,MATCH('Print List'!$A704,Statement_No,0),MATCH('Print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04" s="135" t="str">
        <f>INDEX('Master List'!$A$3:$AW$1063,MATCH('Print List'!$A704,Statement_No,0),MATCH('Print List'!T$2,'Master List'!$A$2:$AW$2,0))</f>
        <v>R4</v>
      </c>
      <c r="U704" s="135" t="str">
        <f>INDEX('Master List'!$A$3:$AW$1063,MATCH('Print List'!$A704,Statement_No,0),MATCH('Print List'!U$2,'Master List'!$A$2:$AW$2,0))</f>
        <v>P4</v>
      </c>
    </row>
    <row r="705" spans="1:21" s="16" customFormat="1" ht="60" x14ac:dyDescent="0.25">
      <c r="A705" s="135" t="s">
        <v>2898</v>
      </c>
      <c r="B705" s="135" t="str">
        <f>INDEX('Master List'!$A$3:$AW$1063,MATCH('Print List'!$A705,Statement_No,0),MATCH('Print List'!B$2,'Master List'!$A$2:$AW$2,0))</f>
        <v>MAIN STONE CORPORATION</v>
      </c>
      <c r="C705" s="135" t="str">
        <f>INDEX('Master List'!$A$3:$AW$1063,MATCH('Print List'!$A705,Statement_No,0),MATCH('Print List'!C$2,'Master List'!$A$2:$AW$2,0))</f>
        <v>Y</v>
      </c>
      <c r="D705" s="135">
        <f>INDEX('Master List'!$A$3:$AW$1063,MATCH('Print List'!$A705,Statement_No,0),MATCH('Print List'!D$2,'Master List'!$A$2:$AW$2,0))</f>
        <v>420.18333333333334</v>
      </c>
      <c r="E705" s="135">
        <f>INDEX('Master List'!$A$3:$AW$1063,MATCH('Print List'!$A705,Statement_No,0),MATCH('Print List'!E$2,'Master List'!$A$2:$AW$2,0))</f>
        <v>320.31</v>
      </c>
      <c r="F705" s="135" t="str">
        <f>INDEX('Master List'!$A$3:$AW$1063,MATCH('Print List'!$A705,Statement_No,0),MATCH('Print List'!F$2,'Master List'!$A$2:$AW$2,0))</f>
        <v>Yes</v>
      </c>
      <c r="G705" s="135" t="str">
        <f>INDEX('Master List'!$A$3:$AW$1063,MATCH('Print List'!$A705,Statement_No,0),MATCH('Print List'!G$2,'Master List'!$A$2:$AW$2,0))</f>
        <v>Grant Line Canal</v>
      </c>
      <c r="H705" s="135" t="str">
        <f>INDEX('Master List'!$A$3:$AW$1063,MATCH('Print List'!$A705,Statement_No,0),MATCH('Print List'!H$2,'Master List'!$A$2:$AW$2,0))</f>
        <v>San Joaquin</v>
      </c>
      <c r="I705" s="135" t="str">
        <f>INDEX('Master List'!$A$3:$AW$1063,MATCH('Print List'!$A705,Statement_No,0),MATCH('Print List'!I$2,'Master List'!$A$2:$AW$2,0))</f>
        <v>R3</v>
      </c>
      <c r="J705" s="135" t="str">
        <f>INDEX('Master List'!$A$3:$AW$1063,MATCH('Print List'!$A705,Statement_No,0),MATCH('Print List'!J$2,'Master List'!$A$2:$AW$2,0))</f>
        <v xml:space="preserve">The POU is located on one patent riparian to the watercourse, there are no separations </v>
      </c>
      <c r="K705" s="135" t="str">
        <f>INDEX('Master List'!$A$3:$AW$1063,MATCH('Print List'!$A705,Statement_No,0),MATCH('Print List'!K$2,'Master List'!$A$2:$AW$2,0))</f>
        <v>Yes</v>
      </c>
      <c r="L705" s="135" t="str">
        <f>INDEX('Master List'!$A$3:$AW$1063,MATCH('Print List'!$A705,Statement_No,0),MATCH('Print List'!L$2,'Master List'!$A$2:$AW$2,0))</f>
        <v>N/A</v>
      </c>
      <c r="M705" s="135" t="str">
        <f>INDEX('Master List'!$A$3:$AW$1063,MATCH('Print List'!$A705,Statement_No,0),MATCH('Print List'!M$2,'Master List'!$A$2:$AW$2,0))</f>
        <v>P3</v>
      </c>
      <c r="N705" s="135" t="str">
        <f>INDEX('Master List'!$A$3:$AW$1063,MATCH('Print List'!$A705,Statement_No,0),MATCH('Print List'!N$2,'Master List'!$A$2:$AW$2,0))</f>
        <v>Claimant failed to submit Pre-1914 supporting documents; however, riparian right is sufficient to constitute water use</v>
      </c>
      <c r="O705" s="135">
        <f>INDEX('Master List'!$A$3:$AW$1063,MATCH('Print List'!$A705,Statement_No,0),MATCH('Print List'!O$2,'Master List'!$A$2:$AW$2,0))</f>
        <v>0</v>
      </c>
      <c r="P705" s="135">
        <f>INDEX('Master List'!$A$3:$AW$1063,MATCH('Print List'!$A705,Statement_No,0),MATCH('Print List'!P$2,'Master List'!$A$2:$AW$2,0))</f>
        <v>0</v>
      </c>
      <c r="Q705" s="135">
        <f>INDEX('Master List'!$A$3:$AW$1063,MATCH('Print List'!$A705,Statement_No,0),MATCH('Print List'!Q$2,'Master List'!$A$2:$AW$2,0))</f>
        <v>0</v>
      </c>
      <c r="R705" s="135">
        <f>INDEX('Master List'!$A$3:$AW$1063,MATCH('Print List'!$A705,Statement_No,0),MATCH('Print List'!R$2,'Master List'!$A$2:$AW$2,0))</f>
        <v>0</v>
      </c>
      <c r="S705" s="135">
        <f>INDEX('Master List'!$A$3:$AW$1063,MATCH('Print List'!$A705,Statement_No,0),MATCH('Print List'!S$2,'Master List'!$A$2:$AW$2,0))</f>
        <v>0</v>
      </c>
      <c r="T705" s="135" t="str">
        <f>INDEX('Master List'!$A$3:$AW$1063,MATCH('Print List'!$A705,Statement_No,0),MATCH('Print List'!T$2,'Master List'!$A$2:$AW$2,0))</f>
        <v>R3</v>
      </c>
      <c r="U705" s="135" t="str">
        <f>INDEX('Master List'!$A$3:$AW$1063,MATCH('Print List'!$A705,Statement_No,0),MATCH('Print List'!U$2,'Master List'!$A$2:$AW$2,0))</f>
        <v>P3</v>
      </c>
    </row>
    <row r="706" spans="1:21" s="16" customFormat="1" ht="60" x14ac:dyDescent="0.25">
      <c r="A706" s="135" t="s">
        <v>2901</v>
      </c>
      <c r="B706" s="135" t="str">
        <f>INDEX('Master List'!$A$3:$AW$1063,MATCH('Print List'!$A706,Statement_No,0),MATCH('Print List'!B$2,'Master List'!$A$2:$AW$2,0))</f>
        <v>MAIN STONE CORPORATION</v>
      </c>
      <c r="C706" s="135" t="str">
        <f>INDEX('Master List'!$A$3:$AW$1063,MATCH('Print List'!$A706,Statement_No,0),MATCH('Print List'!C$2,'Master List'!$A$2:$AW$2,0))</f>
        <v>Y</v>
      </c>
      <c r="D706" s="135">
        <f>INDEX('Master List'!$A$3:$AW$1063,MATCH('Print List'!$A706,Statement_No,0),MATCH('Print List'!D$2,'Master List'!$A$2:$AW$2,0))</f>
        <v>1232.2266666666667</v>
      </c>
      <c r="E706" s="135">
        <f>INDEX('Master List'!$A$3:$AW$1063,MATCH('Print List'!$A706,Statement_No,0),MATCH('Print List'!E$2,'Master List'!$A$2:$AW$2,0))</f>
        <v>1649.34</v>
      </c>
      <c r="F706" s="135" t="str">
        <f>INDEX('Master List'!$A$3:$AW$1063,MATCH('Print List'!$A706,Statement_No,0),MATCH('Print List'!F$2,'Master List'!$A$2:$AW$2,0))</f>
        <v>Yes</v>
      </c>
      <c r="G706" s="135" t="str">
        <f>INDEX('Master List'!$A$3:$AW$1063,MATCH('Print List'!$A706,Statement_No,0),MATCH('Print List'!G$2,'Master List'!$A$2:$AW$2,0))</f>
        <v>Victorial Canal / North Canal</v>
      </c>
      <c r="H706" s="135" t="str">
        <f>INDEX('Master List'!$A$3:$AW$1063,MATCH('Print List'!$A706,Statement_No,0),MATCH('Print List'!H$2,'Master List'!$A$2:$AW$2,0))</f>
        <v>San Joaquin</v>
      </c>
      <c r="I706" s="135" t="str">
        <f>INDEX('Master List'!$A$3:$AW$1063,MATCH('Print List'!$A706,Statement_No,0),MATCH('Print List'!I$2,'Master List'!$A$2:$AW$2,0))</f>
        <v>R3</v>
      </c>
      <c r="J706" s="135" t="str">
        <f>INDEX('Master List'!$A$3:$AW$1063,MATCH('Print List'!$A706,Statement_No,0),MATCH('Print List'!J$2,'Master List'!$A$2:$AW$2,0))</f>
        <v xml:space="preserve">The POU is located on one patent riparian to the watercourse, there are no separations </v>
      </c>
      <c r="K706" s="135" t="str">
        <f>INDEX('Master List'!$A$3:$AW$1063,MATCH('Print List'!$A706,Statement_No,0),MATCH('Print List'!K$2,'Master List'!$A$2:$AW$2,0))</f>
        <v>Yes</v>
      </c>
      <c r="L706" s="135" t="str">
        <f>INDEX('Master List'!$A$3:$AW$1063,MATCH('Print List'!$A706,Statement_No,0),MATCH('Print List'!L$2,'Master List'!$A$2:$AW$2,0))</f>
        <v>N/A</v>
      </c>
      <c r="M706" s="135" t="str">
        <f>INDEX('Master List'!$A$3:$AW$1063,MATCH('Print List'!$A706,Statement_No,0),MATCH('Print List'!M$2,'Master List'!$A$2:$AW$2,0))</f>
        <v>P3</v>
      </c>
      <c r="N706" s="135" t="str">
        <f>INDEX('Master List'!$A$3:$AW$1063,MATCH('Print List'!$A706,Statement_No,0),MATCH('Print List'!N$2,'Master List'!$A$2:$AW$2,0))</f>
        <v>Claimant failed to submit Pre-1914 supporting documents; however, riparian right is sufficient to constitute water use</v>
      </c>
      <c r="O706" s="135">
        <f>INDEX('Master List'!$A$3:$AW$1063,MATCH('Print List'!$A706,Statement_No,0),MATCH('Print List'!O$2,'Master List'!$A$2:$AW$2,0))</f>
        <v>0</v>
      </c>
      <c r="P706" s="135">
        <f>INDEX('Master List'!$A$3:$AW$1063,MATCH('Print List'!$A706,Statement_No,0),MATCH('Print List'!P$2,'Master List'!$A$2:$AW$2,0))</f>
        <v>0</v>
      </c>
      <c r="Q706" s="135">
        <f>INDEX('Master List'!$A$3:$AW$1063,MATCH('Print List'!$A706,Statement_No,0),MATCH('Print List'!Q$2,'Master List'!$A$2:$AW$2,0))</f>
        <v>0</v>
      </c>
      <c r="R706" s="135">
        <f>INDEX('Master List'!$A$3:$AW$1063,MATCH('Print List'!$A706,Statement_No,0),MATCH('Print List'!R$2,'Master List'!$A$2:$AW$2,0))</f>
        <v>0</v>
      </c>
      <c r="S706" s="135">
        <f>INDEX('Master List'!$A$3:$AW$1063,MATCH('Print List'!$A706,Statement_No,0),MATCH('Print List'!S$2,'Master List'!$A$2:$AW$2,0))</f>
        <v>0</v>
      </c>
      <c r="T706" s="135" t="str">
        <f>INDEX('Master List'!$A$3:$AW$1063,MATCH('Print List'!$A706,Statement_No,0),MATCH('Print List'!T$2,'Master List'!$A$2:$AW$2,0))</f>
        <v>R3</v>
      </c>
      <c r="U706" s="135" t="str">
        <f>INDEX('Master List'!$A$3:$AW$1063,MATCH('Print List'!$A706,Statement_No,0),MATCH('Print List'!U$2,'Master List'!$A$2:$AW$2,0))</f>
        <v>P3</v>
      </c>
    </row>
    <row r="707" spans="1:21" s="16" customFormat="1" ht="240" x14ac:dyDescent="0.25">
      <c r="A707" s="135" t="s">
        <v>2904</v>
      </c>
      <c r="B707" s="135" t="str">
        <f>INDEX('Master List'!$A$3:$AW$1063,MATCH('Print List'!$A707,Statement_No,0),MATCH('Print List'!B$2,'Master List'!$A$2:$AW$2,0))</f>
        <v>ROBERT HILARIDES</v>
      </c>
      <c r="C707" s="135" t="str">
        <f>INDEX('Master List'!$A$3:$AW$1063,MATCH('Print List'!$A707,Statement_No,0),MATCH('Print List'!C$2,'Master List'!$A$2:$AW$2,0))</f>
        <v>Y</v>
      </c>
      <c r="D707" s="135">
        <f>INDEX('Master List'!$A$3:$AW$1063,MATCH('Print List'!$A707,Statement_No,0),MATCH('Print List'!D$2,'Master List'!$A$2:$AW$2,0))</f>
        <v>717.12333333333345</v>
      </c>
      <c r="E707" s="135">
        <f>INDEX('Master List'!$A$3:$AW$1063,MATCH('Print List'!$A707,Statement_No,0),MATCH('Print List'!E$2,'Master List'!$A$2:$AW$2,0))</f>
        <v>548</v>
      </c>
      <c r="F707" s="135" t="str">
        <f>INDEX('Master List'!$A$3:$AW$1063,MATCH('Print List'!$A707,Statement_No,0),MATCH('Print List'!F$2,'Master List'!$A$2:$AW$2,0))</f>
        <v>Yes</v>
      </c>
      <c r="G707" s="135" t="str">
        <f>INDEX('Master List'!$A$3:$AW$1063,MATCH('Print List'!$A707,Statement_No,0),MATCH('Print List'!G$2,'Master List'!$A$2:$AW$2,0))</f>
        <v>Sacramento River</v>
      </c>
      <c r="H707" s="135" t="str">
        <f>INDEX('Master List'!$A$3:$AW$1063,MATCH('Print List'!$A707,Statement_No,0),MATCH('Print List'!H$2,'Master List'!$A$2:$AW$2,0))</f>
        <v>Sacramento</v>
      </c>
      <c r="I707" s="135" t="str">
        <f>INDEX('Master List'!$A$3:$AW$1063,MATCH('Print List'!$A707,Statement_No,0),MATCH('Print List'!I$2,'Master List'!$A$2:$AW$2,0))</f>
        <v>R3</v>
      </c>
      <c r="J707" s="135" t="str">
        <f>INDEX('Master List'!$A$3:$AW$1063,MATCH('Print List'!$A707,Statement_No,0),MATCH('Print List'!J$2,'Master List'!$A$2:$AW$2,0))</f>
        <v>Per the map provided by the Claimant the POU and the POD on the same parcel which abuts the water within, more documentation will be needed to support the ownership and reservation of water rights.</v>
      </c>
      <c r="K707" s="135" t="str">
        <f>INDEX('Master List'!$A$3:$AW$1063,MATCH('Print List'!$A707,Statement_No,0),MATCH('Print List'!K$2,'Master List'!$A$2:$AW$2,0))</f>
        <v>No</v>
      </c>
      <c r="L707" s="135" t="str">
        <f>INDEX('Master List'!$A$3:$AW$1063,MATCH('Print List'!$A707,Statement_No,0),MATCH('Print List'!L$2,'Master List'!$A$2:$AW$2,0))</f>
        <v>N/A</v>
      </c>
      <c r="M707" s="135" t="str">
        <f>INDEX('Master List'!$A$3:$AW$1063,MATCH('Print List'!$A707,Statement_No,0),MATCH('Print List'!M$2,'Master List'!$A$2:$AW$2,0))</f>
        <v>N/A</v>
      </c>
      <c r="N707" s="135" t="str">
        <f>INDEX('Master List'!$A$3:$AW$1063,MATCH('Print List'!$A707,Statement_No,0),MATCH('Print List'!N$2,'Master List'!$A$2:$AW$2,0))</f>
        <v>N/A</v>
      </c>
      <c r="O707" s="135" t="str">
        <f>INDEX('Master List'!$A$3:$AW$1063,MATCH('Print List'!$A707,Statement_No,0),MATCH('Print List'!O$2,'Master List'!$A$2:$AW$2,0))</f>
        <v>North Delta Water Agency</v>
      </c>
      <c r="P707" s="135" t="str">
        <f>INDEX('Master List'!$A$3:$AW$1063,MATCH('Print List'!$A707,Statement_No,0),MATCH('Print List'!P$2,'Master List'!$A$2:$AW$2,0))</f>
        <v>R4</v>
      </c>
      <c r="Q707" s="135" t="str">
        <f>INDEX('Master List'!$A$3:$AW$1063,MATCH('Print List'!$A707,Statement_No,0),MATCH('Print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07" s="135" t="str">
        <f>INDEX('Master List'!$A$3:$AW$1063,MATCH('Print List'!$A707,Statement_No,0),MATCH('Print List'!R$2,'Master List'!$A$2:$AW$2,0))</f>
        <v>P4</v>
      </c>
      <c r="S707" s="135" t="str">
        <f>INDEX('Master List'!$A$3:$AW$1063,MATCH('Print List'!$A707,Statement_No,0),MATCH('Print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07" s="135" t="str">
        <f>INDEX('Master List'!$A$3:$AW$1063,MATCH('Print List'!$A707,Statement_No,0),MATCH('Print List'!T$2,'Master List'!$A$2:$AW$2,0))</f>
        <v>R4</v>
      </c>
      <c r="U707" s="135" t="str">
        <f>INDEX('Master List'!$A$3:$AW$1063,MATCH('Print List'!$A707,Statement_No,0),MATCH('Print List'!U$2,'Master List'!$A$2:$AW$2,0))</f>
        <v>P4</v>
      </c>
    </row>
    <row r="708" spans="1:21" s="16" customFormat="1" ht="45" x14ac:dyDescent="0.25">
      <c r="A708" s="135" t="s">
        <v>2909</v>
      </c>
      <c r="B708" s="135" t="str">
        <f>INDEX('Master List'!$A$3:$AW$1063,MATCH('Print List'!$A708,Statement_No,0),MATCH('Print List'!B$2,'Master List'!$A$2:$AW$2,0))</f>
        <v>MAIN STONE CORPORATION</v>
      </c>
      <c r="C708" s="135" t="str">
        <f>INDEX('Master List'!$A$3:$AW$1063,MATCH('Print List'!$A708,Statement_No,0),MATCH('Print List'!C$2,'Master List'!$A$2:$AW$2,0))</f>
        <v>Y</v>
      </c>
      <c r="D708" s="135">
        <f>INDEX('Master List'!$A$3:$AW$1063,MATCH('Print List'!$A708,Statement_No,0),MATCH('Print List'!D$2,'Master List'!$A$2:$AW$2,0))</f>
        <v>5832.07</v>
      </c>
      <c r="E708" s="135">
        <f>INDEX('Master List'!$A$3:$AW$1063,MATCH('Print List'!$A708,Statement_No,0),MATCH('Print List'!E$2,'Master List'!$A$2:$AW$2,0))</f>
        <v>6023.91</v>
      </c>
      <c r="F708" s="135" t="str">
        <f>INDEX('Master List'!$A$3:$AW$1063,MATCH('Print List'!$A708,Statement_No,0),MATCH('Print List'!F$2,'Master List'!$A$2:$AW$2,0))</f>
        <v>Yes</v>
      </c>
      <c r="G708" s="135" t="str">
        <f>INDEX('Master List'!$A$3:$AW$1063,MATCH('Print List'!$A708,Statement_No,0),MATCH('Print List'!G$2,'Master List'!$A$2:$AW$2,0))</f>
        <v>Grant Line Canal</v>
      </c>
      <c r="H708" s="135" t="str">
        <f>INDEX('Master List'!$A$3:$AW$1063,MATCH('Print List'!$A708,Statement_No,0),MATCH('Print List'!H$2,'Master List'!$A$2:$AW$2,0))</f>
        <v>San Joaquin</v>
      </c>
      <c r="I708" s="135" t="str">
        <f>INDEX('Master List'!$A$3:$AW$1063,MATCH('Print List'!$A708,Statement_No,0),MATCH('Print List'!I$2,'Master List'!$A$2:$AW$2,0))</f>
        <v>R2</v>
      </c>
      <c r="J708" s="135" t="str">
        <f>INDEX('Master List'!$A$3:$AW$1063,MATCH('Print List'!$A708,Statement_No,0),MATCH('Print List'!J$2,'Master List'!$A$2:$AW$2,0))</f>
        <v>There are multiple separations within the POU</v>
      </c>
      <c r="K708" s="135" t="str">
        <f>INDEX('Master List'!$A$3:$AW$1063,MATCH('Print List'!$A708,Statement_No,0),MATCH('Print List'!K$2,'Master List'!$A$2:$AW$2,0))</f>
        <v>Yes</v>
      </c>
      <c r="L708" s="135" t="str">
        <f>INDEX('Master List'!$A$3:$AW$1063,MATCH('Print List'!$A708,Statement_No,0),MATCH('Print List'!L$2,'Master List'!$A$2:$AW$2,0))</f>
        <v>N/A</v>
      </c>
      <c r="M708" s="135" t="str">
        <f>INDEX('Master List'!$A$3:$AW$1063,MATCH('Print List'!$A708,Statement_No,0),MATCH('Print List'!M$2,'Master List'!$A$2:$AW$2,0))</f>
        <v>P1</v>
      </c>
      <c r="N708" s="135" t="str">
        <f>INDEX('Master List'!$A$3:$AW$1063,MATCH('Print List'!$A708,Statement_No,0),MATCH('Print List'!N$2,'Master List'!$A$2:$AW$2,0))</f>
        <v>Claimant failed to submit Pre-1914 supporting documents; and riparian right is insufficient to constitute water use</v>
      </c>
      <c r="O708" s="135">
        <f>INDEX('Master List'!$A$3:$AW$1063,MATCH('Print List'!$A708,Statement_No,0),MATCH('Print List'!O$2,'Master List'!$A$2:$AW$2,0))</f>
        <v>0</v>
      </c>
      <c r="P708" s="135">
        <f>INDEX('Master List'!$A$3:$AW$1063,MATCH('Print List'!$A708,Statement_No,0),MATCH('Print List'!P$2,'Master List'!$A$2:$AW$2,0))</f>
        <v>0</v>
      </c>
      <c r="Q708" s="135">
        <f>INDEX('Master List'!$A$3:$AW$1063,MATCH('Print List'!$A708,Statement_No,0),MATCH('Print List'!Q$2,'Master List'!$A$2:$AW$2,0))</f>
        <v>0</v>
      </c>
      <c r="R708" s="135">
        <f>INDEX('Master List'!$A$3:$AW$1063,MATCH('Print List'!$A708,Statement_No,0),MATCH('Print List'!R$2,'Master List'!$A$2:$AW$2,0))</f>
        <v>0</v>
      </c>
      <c r="S708" s="135">
        <f>INDEX('Master List'!$A$3:$AW$1063,MATCH('Print List'!$A708,Statement_No,0),MATCH('Print List'!S$2,'Master List'!$A$2:$AW$2,0))</f>
        <v>0</v>
      </c>
      <c r="T708" s="135" t="str">
        <f>INDEX('Master List'!$A$3:$AW$1063,MATCH('Print List'!$A708,Statement_No,0),MATCH('Print List'!T$2,'Master List'!$A$2:$AW$2,0))</f>
        <v>R2</v>
      </c>
      <c r="U708" s="135" t="str">
        <f>INDEX('Master List'!$A$3:$AW$1063,MATCH('Print List'!$A708,Statement_No,0),MATCH('Print List'!U$2,'Master List'!$A$2:$AW$2,0))</f>
        <v>P1</v>
      </c>
    </row>
    <row r="709" spans="1:21" s="16" customFormat="1" ht="30" x14ac:dyDescent="0.25">
      <c r="A709" s="135" t="s">
        <v>2912</v>
      </c>
      <c r="B709" s="135" t="str">
        <f>INDEX('Master List'!$A$3:$AW$1063,MATCH('Print List'!$A709,Statement_No,0),MATCH('Print List'!B$2,'Master List'!$A$2:$AW$2,0))</f>
        <v>MAIN STONE CORPORATION</v>
      </c>
      <c r="C709" s="135" t="str">
        <f>INDEX('Master List'!$A$3:$AW$1063,MATCH('Print List'!$A709,Statement_No,0),MATCH('Print List'!C$2,'Master List'!$A$2:$AW$2,0))</f>
        <v>Y</v>
      </c>
      <c r="D709" s="135">
        <f>INDEX('Master List'!$A$3:$AW$1063,MATCH('Print List'!$A709,Statement_No,0),MATCH('Print List'!D$2,'Master List'!$A$2:$AW$2,0))</f>
        <v>453.26333333333332</v>
      </c>
      <c r="E709" s="135">
        <f>INDEX('Master List'!$A$3:$AW$1063,MATCH('Print List'!$A709,Statement_No,0),MATCH('Print List'!E$2,'Master List'!$A$2:$AW$2,0))</f>
        <v>185.78</v>
      </c>
      <c r="F709" s="135" t="str">
        <f>INDEX('Master List'!$A$3:$AW$1063,MATCH('Print List'!$A709,Statement_No,0),MATCH('Print List'!F$2,'Master List'!$A$2:$AW$2,0))</f>
        <v>Yes</v>
      </c>
      <c r="G709" s="135" t="str">
        <f>INDEX('Master List'!$A$3:$AW$1063,MATCH('Print List'!$A709,Statement_No,0),MATCH('Print List'!G$2,'Master List'!$A$2:$AW$2,0))</f>
        <v>Grant Line Canal</v>
      </c>
      <c r="H709" s="135" t="str">
        <f>INDEX('Master List'!$A$3:$AW$1063,MATCH('Print List'!$A709,Statement_No,0),MATCH('Print List'!H$2,'Master List'!$A$2:$AW$2,0))</f>
        <v>San Joaquin</v>
      </c>
      <c r="I709" s="135" t="str">
        <f>INDEX('Master List'!$A$3:$AW$1063,MATCH('Print List'!$A709,Statement_No,0),MATCH('Print List'!I$2,'Master List'!$A$2:$AW$2,0))</f>
        <v>R3</v>
      </c>
      <c r="J709" s="135" t="str">
        <f>INDEX('Master List'!$A$3:$AW$1063,MATCH('Print List'!$A709,Statement_No,0),MATCH('Print List'!J$2,'Master List'!$A$2:$AW$2,0))</f>
        <v xml:space="preserve">POU is riparian to Grant Line Canal. </v>
      </c>
      <c r="K709" s="135" t="str">
        <f>INDEX('Master List'!$A$3:$AW$1063,MATCH('Print List'!$A709,Statement_No,0),MATCH('Print List'!K$2,'Master List'!$A$2:$AW$2,0))</f>
        <v>Yes</v>
      </c>
      <c r="L709" s="135" t="str">
        <f>INDEX('Master List'!$A$3:$AW$1063,MATCH('Print List'!$A709,Statement_No,0),MATCH('Print List'!L$2,'Master List'!$A$2:$AW$2,0))</f>
        <v>N/A</v>
      </c>
      <c r="M709" s="135" t="str">
        <f>INDEX('Master List'!$A$3:$AW$1063,MATCH('Print List'!$A709,Statement_No,0),MATCH('Print List'!M$2,'Master List'!$A$2:$AW$2,0))</f>
        <v>P1</v>
      </c>
      <c r="N709" s="135" t="str">
        <f>INDEX('Master List'!$A$3:$AW$1063,MATCH('Print List'!$A709,Statement_No,0),MATCH('Print List'!N$2,'Master List'!$A$2:$AW$2,0))</f>
        <v>No supporting document for Pre-1914 right was submitted. Need more info.</v>
      </c>
      <c r="O709" s="135">
        <f>INDEX('Master List'!$A$3:$AW$1063,MATCH('Print List'!$A709,Statement_No,0),MATCH('Print List'!O$2,'Master List'!$A$2:$AW$2,0))</f>
        <v>0</v>
      </c>
      <c r="P709" s="135">
        <f>INDEX('Master List'!$A$3:$AW$1063,MATCH('Print List'!$A709,Statement_No,0),MATCH('Print List'!P$2,'Master List'!$A$2:$AW$2,0))</f>
        <v>0</v>
      </c>
      <c r="Q709" s="135">
        <f>INDEX('Master List'!$A$3:$AW$1063,MATCH('Print List'!$A709,Statement_No,0),MATCH('Print List'!Q$2,'Master List'!$A$2:$AW$2,0))</f>
        <v>0</v>
      </c>
      <c r="R709" s="135">
        <f>INDEX('Master List'!$A$3:$AW$1063,MATCH('Print List'!$A709,Statement_No,0),MATCH('Print List'!R$2,'Master List'!$A$2:$AW$2,0))</f>
        <v>0</v>
      </c>
      <c r="S709" s="135">
        <f>INDEX('Master List'!$A$3:$AW$1063,MATCH('Print List'!$A709,Statement_No,0),MATCH('Print List'!S$2,'Master List'!$A$2:$AW$2,0))</f>
        <v>0</v>
      </c>
      <c r="T709" s="135" t="str">
        <f>INDEX('Master List'!$A$3:$AW$1063,MATCH('Print List'!$A709,Statement_No,0),MATCH('Print List'!T$2,'Master List'!$A$2:$AW$2,0))</f>
        <v>R3</v>
      </c>
      <c r="U709" s="135" t="str">
        <f>INDEX('Master List'!$A$3:$AW$1063,MATCH('Print List'!$A709,Statement_No,0),MATCH('Print List'!U$2,'Master List'!$A$2:$AW$2,0))</f>
        <v>P1</v>
      </c>
    </row>
    <row r="710" spans="1:21" s="16" customFormat="1" ht="60" x14ac:dyDescent="0.25">
      <c r="A710" s="135" t="s">
        <v>2914</v>
      </c>
      <c r="B710" s="135" t="str">
        <f>INDEX('Master List'!$A$3:$AW$1063,MATCH('Print List'!$A710,Statement_No,0),MATCH('Print List'!B$2,'Master List'!$A$2:$AW$2,0))</f>
        <v>MAIN STONE CORPORATION</v>
      </c>
      <c r="C710" s="135" t="str">
        <f>INDEX('Master List'!$A$3:$AW$1063,MATCH('Print List'!$A710,Statement_No,0),MATCH('Print List'!C$2,'Master List'!$A$2:$AW$2,0))</f>
        <v>Y</v>
      </c>
      <c r="D710" s="135">
        <f>INDEX('Master List'!$A$3:$AW$1063,MATCH('Print List'!$A710,Statement_No,0),MATCH('Print List'!D$2,'Master List'!$A$2:$AW$2,0))</f>
        <v>1053.5100000000002</v>
      </c>
      <c r="E710" s="135">
        <f>INDEX('Master List'!$A$3:$AW$1063,MATCH('Print List'!$A710,Statement_No,0),MATCH('Print List'!E$2,'Master List'!$A$2:$AW$2,0))</f>
        <v>769.86</v>
      </c>
      <c r="F710" s="135" t="str">
        <f>INDEX('Master List'!$A$3:$AW$1063,MATCH('Print List'!$A710,Statement_No,0),MATCH('Print List'!F$2,'Master List'!$A$2:$AW$2,0))</f>
        <v>Yes</v>
      </c>
      <c r="G710" s="135" t="str">
        <f>INDEX('Master List'!$A$3:$AW$1063,MATCH('Print List'!$A710,Statement_No,0),MATCH('Print List'!G$2,'Master List'!$A$2:$AW$2,0))</f>
        <v>North Canal</v>
      </c>
      <c r="H710" s="135" t="str">
        <f>INDEX('Master List'!$A$3:$AW$1063,MATCH('Print List'!$A710,Statement_No,0),MATCH('Print List'!H$2,'Master List'!$A$2:$AW$2,0))</f>
        <v>San Joaquin</v>
      </c>
      <c r="I710" s="135" t="str">
        <f>INDEX('Master List'!$A$3:$AW$1063,MATCH('Print List'!$A710,Statement_No,0),MATCH('Print List'!I$2,'Master List'!$A$2:$AW$2,0))</f>
        <v>R3</v>
      </c>
      <c r="J710" s="135" t="str">
        <f>INDEX('Master List'!$A$3:$AW$1063,MATCH('Print List'!$A710,Statement_No,0),MATCH('Print List'!J$2,'Master List'!$A$2:$AW$2,0))</f>
        <v xml:space="preserve">The POU is located within one parcel on a patent riparian to the watercourse with no separations </v>
      </c>
      <c r="K710" s="135" t="str">
        <f>INDEX('Master List'!$A$3:$AW$1063,MATCH('Print List'!$A710,Statement_No,0),MATCH('Print List'!K$2,'Master List'!$A$2:$AW$2,0))</f>
        <v>Yes</v>
      </c>
      <c r="L710" s="135" t="str">
        <f>INDEX('Master List'!$A$3:$AW$1063,MATCH('Print List'!$A710,Statement_No,0),MATCH('Print List'!L$2,'Master List'!$A$2:$AW$2,0))</f>
        <v>N/A</v>
      </c>
      <c r="M710" s="135" t="str">
        <f>INDEX('Master List'!$A$3:$AW$1063,MATCH('Print List'!$A710,Statement_No,0),MATCH('Print List'!M$2,'Master List'!$A$2:$AW$2,0))</f>
        <v>P3</v>
      </c>
      <c r="N710" s="135" t="str">
        <f>INDEX('Master List'!$A$3:$AW$1063,MATCH('Print List'!$A710,Statement_No,0),MATCH('Print List'!N$2,'Master List'!$A$2:$AW$2,0))</f>
        <v>Claimant failed to submit Pre-1914 supporting documents; however, riparian right is sufficient to constitute water use</v>
      </c>
      <c r="O710" s="135">
        <f>INDEX('Master List'!$A$3:$AW$1063,MATCH('Print List'!$A710,Statement_No,0),MATCH('Print List'!O$2,'Master List'!$A$2:$AW$2,0))</f>
        <v>0</v>
      </c>
      <c r="P710" s="135">
        <f>INDEX('Master List'!$A$3:$AW$1063,MATCH('Print List'!$A710,Statement_No,0),MATCH('Print List'!P$2,'Master List'!$A$2:$AW$2,0))</f>
        <v>0</v>
      </c>
      <c r="Q710" s="135">
        <f>INDEX('Master List'!$A$3:$AW$1063,MATCH('Print List'!$A710,Statement_No,0),MATCH('Print List'!Q$2,'Master List'!$A$2:$AW$2,0))</f>
        <v>0</v>
      </c>
      <c r="R710" s="135">
        <f>INDEX('Master List'!$A$3:$AW$1063,MATCH('Print List'!$A710,Statement_No,0),MATCH('Print List'!R$2,'Master List'!$A$2:$AW$2,0))</f>
        <v>0</v>
      </c>
      <c r="S710" s="135">
        <f>INDEX('Master List'!$A$3:$AW$1063,MATCH('Print List'!$A710,Statement_No,0),MATCH('Print List'!S$2,'Master List'!$A$2:$AW$2,0))</f>
        <v>0</v>
      </c>
      <c r="T710" s="135" t="str">
        <f>INDEX('Master List'!$A$3:$AW$1063,MATCH('Print List'!$A710,Statement_No,0),MATCH('Print List'!T$2,'Master List'!$A$2:$AW$2,0))</f>
        <v>R3</v>
      </c>
      <c r="U710" s="135" t="str">
        <f>INDEX('Master List'!$A$3:$AW$1063,MATCH('Print List'!$A710,Statement_No,0),MATCH('Print List'!U$2,'Master List'!$A$2:$AW$2,0))</f>
        <v>P3</v>
      </c>
    </row>
    <row r="711" spans="1:21" s="16" customFormat="1" ht="240" x14ac:dyDescent="0.25">
      <c r="A711" s="135" t="s">
        <v>2916</v>
      </c>
      <c r="B711" s="135" t="str">
        <f>INDEX('Master List'!$A$3:$AW$1063,MATCH('Print List'!$A711,Statement_No,0),MATCH('Print List'!B$2,'Master List'!$A$2:$AW$2,0))</f>
        <v>H. DENIS VAN DE MAELE</v>
      </c>
      <c r="C711" s="135" t="str">
        <f>INDEX('Master List'!$A$3:$AW$1063,MATCH('Print List'!$A711,Statement_No,0),MATCH('Print List'!C$2,'Master List'!$A$2:$AW$2,0))</f>
        <v>Y</v>
      </c>
      <c r="D711" s="135">
        <f>INDEX('Master List'!$A$3:$AW$1063,MATCH('Print List'!$A711,Statement_No,0),MATCH('Print List'!D$2,'Master List'!$A$2:$AW$2,0))</f>
        <v>287.51999999999992</v>
      </c>
      <c r="E711" s="135">
        <f>INDEX('Master List'!$A$3:$AW$1063,MATCH('Print List'!$A711,Statement_No,0),MATCH('Print List'!E$2,'Master List'!$A$2:$AW$2,0))</f>
        <v>184.52</v>
      </c>
      <c r="F711" s="135" t="str">
        <f>INDEX('Master List'!$A$3:$AW$1063,MATCH('Print List'!$A711,Statement_No,0),MATCH('Print List'!F$2,'Master List'!$A$2:$AW$2,0))</f>
        <v>Yes</v>
      </c>
      <c r="G711" s="135" t="str">
        <f>INDEX('Master List'!$A$3:$AW$1063,MATCH('Print List'!$A711,Statement_No,0),MATCH('Print List'!G$2,'Master List'!$A$2:$AW$2,0))</f>
        <v>Sacramento River</v>
      </c>
      <c r="H711" s="135" t="str">
        <f>INDEX('Master List'!$A$3:$AW$1063,MATCH('Print List'!$A711,Statement_No,0),MATCH('Print List'!H$2,'Master List'!$A$2:$AW$2,0))</f>
        <v>Sacramento</v>
      </c>
      <c r="I711" s="135" t="str">
        <f>INDEX('Master List'!$A$3:$AW$1063,MATCH('Print List'!$A711,Statement_No,0),MATCH('Print List'!I$2,'Master List'!$A$2:$AW$2,0))</f>
        <v>R3</v>
      </c>
      <c r="J711" s="135" t="str">
        <f>INDEX('Master List'!$A$3:$AW$1063,MATCH('Print List'!$A711,Statement_No,0),MATCH('Print List'!J$2,'Master List'!$A$2:$AW$2,0))</f>
        <v>POU/APN lie on Riparian Patent.</v>
      </c>
      <c r="K711" s="135" t="str">
        <f>INDEX('Master List'!$A$3:$AW$1063,MATCH('Print List'!$A711,Statement_No,0),MATCH('Print List'!K$2,'Master List'!$A$2:$AW$2,0))</f>
        <v>Yes</v>
      </c>
      <c r="L711" s="135" t="str">
        <f>INDEX('Master List'!$A$3:$AW$1063,MATCH('Print List'!$A711,Statement_No,0),MATCH('Print List'!L$2,'Master List'!$A$2:$AW$2,0))</f>
        <v>Not Provided</v>
      </c>
      <c r="M711" s="135" t="str">
        <f>INDEX('Master List'!$A$3:$AW$1063,MATCH('Print List'!$A711,Statement_No,0),MATCH('Print List'!M$2,'Master List'!$A$2:$AW$2,0))</f>
        <v>P1</v>
      </c>
      <c r="N711" s="135" t="str">
        <f>INDEX('Master List'!$A$3:$AW$1063,MATCH('Print List'!$A711,Statement_No,0),MATCH('Print List'!N$2,'Master List'!$A$2:$AW$2,0))</f>
        <v>N/A</v>
      </c>
      <c r="O711" s="135" t="str">
        <f>INDEX('Master List'!$A$3:$AW$1063,MATCH('Print List'!$A711,Statement_No,0),MATCH('Print List'!O$2,'Master List'!$A$2:$AW$2,0))</f>
        <v>North Delta Water Agency</v>
      </c>
      <c r="P711" s="135" t="str">
        <f>INDEX('Master List'!$A$3:$AW$1063,MATCH('Print List'!$A711,Statement_No,0),MATCH('Print List'!P$2,'Master List'!$A$2:$AW$2,0))</f>
        <v>R4</v>
      </c>
      <c r="Q711" s="135" t="str">
        <f>INDEX('Master List'!$A$3:$AW$1063,MATCH('Print List'!$A711,Statement_No,0),MATCH('Print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11" s="135" t="str">
        <f>INDEX('Master List'!$A$3:$AW$1063,MATCH('Print List'!$A711,Statement_No,0),MATCH('Print List'!R$2,'Master List'!$A$2:$AW$2,0))</f>
        <v>P4</v>
      </c>
      <c r="S711" s="135" t="str">
        <f>INDEX('Master List'!$A$3:$AW$1063,MATCH('Print List'!$A711,Statement_No,0),MATCH('Print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11" s="135" t="str">
        <f>INDEX('Master List'!$A$3:$AW$1063,MATCH('Print List'!$A711,Statement_No,0),MATCH('Print List'!T$2,'Master List'!$A$2:$AW$2,0))</f>
        <v>R4</v>
      </c>
      <c r="U711" s="135" t="str">
        <f>INDEX('Master List'!$A$3:$AW$1063,MATCH('Print List'!$A711,Statement_No,0),MATCH('Print List'!U$2,'Master List'!$A$2:$AW$2,0))</f>
        <v>P4</v>
      </c>
    </row>
    <row r="712" spans="1:21" s="16" customFormat="1" ht="240" x14ac:dyDescent="0.25">
      <c r="A712" s="136" t="s">
        <v>2923</v>
      </c>
      <c r="B712" s="135" t="str">
        <f>INDEX('Master List'!$A$3:$AW$1063,MATCH('Print List'!$A712,Statement_No,0),MATCH('Print List'!B$2,'Master List'!$A$2:$AW$2,0))</f>
        <v>H. DENIS VAN DE MAELE</v>
      </c>
      <c r="C712" s="135" t="str">
        <f>INDEX('Master List'!$A$3:$AW$1063,MATCH('Print List'!$A712,Statement_No,0),MATCH('Print List'!C$2,'Master List'!$A$2:$AW$2,0))</f>
        <v>Y</v>
      </c>
      <c r="D712" s="135">
        <f>INDEX('Master List'!$A$3:$AW$1063,MATCH('Print List'!$A712,Statement_No,0),MATCH('Print List'!D$2,'Master List'!$A$2:$AW$2,0))</f>
        <v>270.62</v>
      </c>
      <c r="E712" s="135">
        <f>INDEX('Master List'!$A$3:$AW$1063,MATCH('Print List'!$A712,Statement_No,0),MATCH('Print List'!E$2,'Master List'!$A$2:$AW$2,0))</f>
        <v>173.66</v>
      </c>
      <c r="F712" s="135" t="str">
        <f>INDEX('Master List'!$A$3:$AW$1063,MATCH('Print List'!$A712,Statement_No,0),MATCH('Print List'!F$2,'Master List'!$A$2:$AW$2,0))</f>
        <v>Yes</v>
      </c>
      <c r="G712" s="135" t="str">
        <f>INDEX('Master List'!$A$3:$AW$1063,MATCH('Print List'!$A712,Statement_No,0),MATCH('Print List'!G$2,'Master List'!$A$2:$AW$2,0))</f>
        <v>Georgiana Slough</v>
      </c>
      <c r="H712" s="135" t="str">
        <f>INDEX('Master List'!$A$3:$AW$1063,MATCH('Print List'!$A712,Statement_No,0),MATCH('Print List'!H$2,'Master List'!$A$2:$AW$2,0))</f>
        <v>Sacramento</v>
      </c>
      <c r="I712" s="135" t="str">
        <f>INDEX('Master List'!$A$3:$AW$1063,MATCH('Print List'!$A712,Statement_No,0),MATCH('Print List'!I$2,'Master List'!$A$2:$AW$2,0))</f>
        <v>R3</v>
      </c>
      <c r="J712" s="135" t="str">
        <f>INDEX('Master List'!$A$3:$AW$1063,MATCH('Print List'!$A712,Statement_No,0),MATCH('Print List'!J$2,'Master List'!$A$2:$AW$2,0))</f>
        <v>POU/APN lie on Riparian Patent.</v>
      </c>
      <c r="K712" s="135" t="str">
        <f>INDEX('Master List'!$A$3:$AW$1063,MATCH('Print List'!$A712,Statement_No,0),MATCH('Print List'!K$2,'Master List'!$A$2:$AW$2,0))</f>
        <v>Yes</v>
      </c>
      <c r="L712" s="135" t="str">
        <f>INDEX('Master List'!$A$3:$AW$1063,MATCH('Print List'!$A712,Statement_No,0),MATCH('Print List'!L$2,'Master List'!$A$2:$AW$2,0))</f>
        <v>N/A</v>
      </c>
      <c r="M712" s="135" t="str">
        <f>INDEX('Master List'!$A$3:$AW$1063,MATCH('Print List'!$A712,Statement_No,0),MATCH('Print List'!M$2,'Master List'!$A$2:$AW$2,0))</f>
        <v>P1</v>
      </c>
      <c r="N712" s="135" t="str">
        <f>INDEX('Master List'!$A$3:$AW$1063,MATCH('Print List'!$A712,Statement_No,0),MATCH('Print List'!N$2,'Master List'!$A$2:$AW$2,0))</f>
        <v>No documentation provided</v>
      </c>
      <c r="O712" s="135" t="str">
        <f>INDEX('Master List'!$A$3:$AW$1063,MATCH('Print List'!$A712,Statement_No,0),MATCH('Print List'!O$2,'Master List'!$A$2:$AW$2,0))</f>
        <v>North Delta Water Agency</v>
      </c>
      <c r="P712" s="135" t="str">
        <f>INDEX('Master List'!$A$3:$AW$1063,MATCH('Print List'!$A712,Statement_No,0),MATCH('Print List'!P$2,'Master List'!$A$2:$AW$2,0))</f>
        <v>R4</v>
      </c>
      <c r="Q712" s="135" t="str">
        <f>INDEX('Master List'!$A$3:$AW$1063,MATCH('Print List'!$A712,Statement_No,0),MATCH('Print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12" s="135" t="str">
        <f>INDEX('Master List'!$A$3:$AW$1063,MATCH('Print List'!$A712,Statement_No,0),MATCH('Print List'!R$2,'Master List'!$A$2:$AW$2,0))</f>
        <v>P4</v>
      </c>
      <c r="S712" s="135" t="str">
        <f>INDEX('Master List'!$A$3:$AW$1063,MATCH('Print List'!$A712,Statement_No,0),MATCH('Print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12" s="135" t="str">
        <f>INDEX('Master List'!$A$3:$AW$1063,MATCH('Print List'!$A712,Statement_No,0),MATCH('Print List'!T$2,'Master List'!$A$2:$AW$2,0))</f>
        <v>R4</v>
      </c>
      <c r="U712" s="135" t="str">
        <f>INDEX('Master List'!$A$3:$AW$1063,MATCH('Print List'!$A712,Statement_No,0),MATCH('Print List'!U$2,'Master List'!$A$2:$AW$2,0))</f>
        <v>P4</v>
      </c>
    </row>
    <row r="713" spans="1:21" s="16" customFormat="1" ht="45" x14ac:dyDescent="0.25">
      <c r="A713" s="135" t="s">
        <v>2925</v>
      </c>
      <c r="B713" s="135" t="str">
        <f>INDEX('Master List'!$A$3:$AW$1063,MATCH('Print List'!$A713,Statement_No,0),MATCH('Print List'!B$2,'Master List'!$A$2:$AW$2,0))</f>
        <v>MAIN STONE CORPORATION</v>
      </c>
      <c r="C713" s="135" t="str">
        <f>INDEX('Master List'!$A$3:$AW$1063,MATCH('Print List'!$A713,Statement_No,0),MATCH('Print List'!C$2,'Master List'!$A$2:$AW$2,0))</f>
        <v>Y</v>
      </c>
      <c r="D713" s="135">
        <f>INDEX('Master List'!$A$3:$AW$1063,MATCH('Print List'!$A713,Statement_No,0),MATCH('Print List'!D$2,'Master List'!$A$2:$AW$2,0))</f>
        <v>1488.3999999999999</v>
      </c>
      <c r="E713" s="135">
        <f>INDEX('Master List'!$A$3:$AW$1063,MATCH('Print List'!$A713,Statement_No,0),MATCH('Print List'!E$2,'Master List'!$A$2:$AW$2,0))</f>
        <v>1501.16</v>
      </c>
      <c r="F713" s="135" t="str">
        <f>INDEX('Master List'!$A$3:$AW$1063,MATCH('Print List'!$A713,Statement_No,0),MATCH('Print List'!F$2,'Master List'!$A$2:$AW$2,0))</f>
        <v>Yes</v>
      </c>
      <c r="G713" s="135" t="str">
        <f>INDEX('Master List'!$A$3:$AW$1063,MATCH('Print List'!$A713,Statement_No,0),MATCH('Print List'!G$2,'Master List'!$A$2:$AW$2,0))</f>
        <v>Old River</v>
      </c>
      <c r="H713" s="135" t="str">
        <f>INDEX('Master List'!$A$3:$AW$1063,MATCH('Print List'!$A713,Statement_No,0),MATCH('Print List'!H$2,'Master List'!$A$2:$AW$2,0))</f>
        <v>San Joaquin</v>
      </c>
      <c r="I713" s="135" t="str">
        <f>INDEX('Master List'!$A$3:$AW$1063,MATCH('Print List'!$A713,Statement_No,0),MATCH('Print List'!I$2,'Master List'!$A$2:$AW$2,0))</f>
        <v>R3</v>
      </c>
      <c r="J713" s="135" t="str">
        <f>INDEX('Master List'!$A$3:$AW$1063,MATCH('Print List'!$A713,Statement_No,0),MATCH('Print List'!J$2,'Master List'!$A$2:$AW$2,0))</f>
        <v xml:space="preserve">The POU is located within one parcel on a patent riparian to the watercourse with no separations </v>
      </c>
      <c r="K713" s="135" t="str">
        <f>INDEX('Master List'!$A$3:$AW$1063,MATCH('Print List'!$A713,Statement_No,0),MATCH('Print List'!K$2,'Master List'!$A$2:$AW$2,0))</f>
        <v>Yes</v>
      </c>
      <c r="L713" s="135" t="str">
        <f>INDEX('Master List'!$A$3:$AW$1063,MATCH('Print List'!$A713,Statement_No,0),MATCH('Print List'!L$2,'Master List'!$A$2:$AW$2,0))</f>
        <v>N/A</v>
      </c>
      <c r="M713" s="135" t="str">
        <f>INDEX('Master List'!$A$3:$AW$1063,MATCH('Print List'!$A713,Statement_No,0),MATCH('Print List'!M$2,'Master List'!$A$2:$AW$2,0))</f>
        <v>P3</v>
      </c>
      <c r="N713" s="135" t="str">
        <f>INDEX('Master List'!$A$3:$AW$1063,MATCH('Print List'!$A713,Statement_No,0),MATCH('Print List'!N$2,'Master List'!$A$2:$AW$2,0))</f>
        <v xml:space="preserve">Claimant failed to submit property proof of continuous diversion but the riparian right is sufficient to constitute use </v>
      </c>
      <c r="O713" s="135">
        <f>INDEX('Master List'!$A$3:$AW$1063,MATCH('Print List'!$A713,Statement_No,0),MATCH('Print List'!O$2,'Master List'!$A$2:$AW$2,0))</f>
        <v>0</v>
      </c>
      <c r="P713" s="135">
        <f>INDEX('Master List'!$A$3:$AW$1063,MATCH('Print List'!$A713,Statement_No,0),MATCH('Print List'!P$2,'Master List'!$A$2:$AW$2,0))</f>
        <v>0</v>
      </c>
      <c r="Q713" s="135">
        <f>INDEX('Master List'!$A$3:$AW$1063,MATCH('Print List'!$A713,Statement_No,0),MATCH('Print List'!Q$2,'Master List'!$A$2:$AW$2,0))</f>
        <v>0</v>
      </c>
      <c r="R713" s="135">
        <f>INDEX('Master List'!$A$3:$AW$1063,MATCH('Print List'!$A713,Statement_No,0),MATCH('Print List'!R$2,'Master List'!$A$2:$AW$2,0))</f>
        <v>0</v>
      </c>
      <c r="S713" s="135">
        <f>INDEX('Master List'!$A$3:$AW$1063,MATCH('Print List'!$A713,Statement_No,0),MATCH('Print List'!S$2,'Master List'!$A$2:$AW$2,0))</f>
        <v>0</v>
      </c>
      <c r="T713" s="135" t="str">
        <f>INDEX('Master List'!$A$3:$AW$1063,MATCH('Print List'!$A713,Statement_No,0),MATCH('Print List'!T$2,'Master List'!$A$2:$AW$2,0))</f>
        <v>R3</v>
      </c>
      <c r="U713" s="135" t="str">
        <f>INDEX('Master List'!$A$3:$AW$1063,MATCH('Print List'!$A713,Statement_No,0),MATCH('Print List'!U$2,'Master List'!$A$2:$AW$2,0))</f>
        <v>P3</v>
      </c>
    </row>
    <row r="714" spans="1:21" s="16" customFormat="1" ht="300" x14ac:dyDescent="0.25">
      <c r="A714" s="136" t="s">
        <v>2927</v>
      </c>
      <c r="B714" s="135" t="str">
        <f>INDEX('Master List'!$A$3:$AW$1063,MATCH('Print List'!$A714,Statement_No,0),MATCH('Print List'!B$2,'Master List'!$A$2:$AW$2,0))</f>
        <v>PESCADERO RECLAMATION DIST NO 2058</v>
      </c>
      <c r="C714" s="135" t="str">
        <f>INDEX('Master List'!$A$3:$AW$1063,MATCH('Print List'!$A714,Statement_No,0),MATCH('Print List'!C$2,'Master List'!$A$2:$AW$2,0))</f>
        <v>Y</v>
      </c>
      <c r="D714" s="135">
        <f>INDEX('Master List'!$A$3:$AW$1063,MATCH('Print List'!$A714,Statement_No,0),MATCH('Print List'!D$2,'Master List'!$A$2:$AW$2,0))</f>
        <v>1388.1899999999998</v>
      </c>
      <c r="E714" s="135">
        <f>INDEX('Master List'!$A$3:$AW$1063,MATCH('Print List'!$A714,Statement_No,0),MATCH('Print List'!E$2,'Master List'!$A$2:$AW$2,0))</f>
        <v>678.06399999999996</v>
      </c>
      <c r="F714" s="135" t="str">
        <f>INDEX('Master List'!$A$3:$AW$1063,MATCH('Print List'!$A714,Statement_No,0),MATCH('Print List'!F$2,'Master List'!$A$2:$AW$2,0))</f>
        <v>Yes</v>
      </c>
      <c r="G714" s="135" t="str">
        <f>INDEX('Master List'!$A$3:$AW$1063,MATCH('Print List'!$A714,Statement_No,0),MATCH('Print List'!G$2,'Master List'!$A$2:$AW$2,0))</f>
        <v>Tom Paine Slough</v>
      </c>
      <c r="H714" s="135" t="str">
        <f>INDEX('Master List'!$A$3:$AW$1063,MATCH('Print List'!$A714,Statement_No,0),MATCH('Print List'!H$2,'Master List'!$A$2:$AW$2,0))</f>
        <v>San Joaquin</v>
      </c>
      <c r="I714" s="135" t="str">
        <f>INDEX('Master List'!$A$3:$AW$1063,MATCH('Print List'!$A714,Statement_No,0),MATCH('Print List'!I$2,'Master List'!$A$2:$AW$2,0))</f>
        <v>R3</v>
      </c>
      <c r="J714" s="135" t="str">
        <f>INDEX('Master List'!$A$3:$AW$1063,MATCH('Print List'!$A714,Statement_No,0),MATCH('Print List'!J$2,'Master List'!$A$2:$AW$2,0))</f>
        <v>Delta Watermaster Office has determined RD 2058 to be a *4 category for its riparian right. See "Contract and Other Rights."</v>
      </c>
      <c r="K714" s="135" t="str">
        <f>INDEX('Master List'!$A$3:$AW$1063,MATCH('Print List'!$A714,Statement_No,0),MATCH('Print List'!K$2,'Master List'!$A$2:$AW$2,0))</f>
        <v>Yes</v>
      </c>
      <c r="L714" s="135" t="str">
        <f>INDEX('Master List'!$A$3:$AW$1063,MATCH('Print List'!$A714,Statement_No,0),MATCH('Print List'!L$2,'Master List'!$A$2:$AW$2,0))</f>
        <v>N/A</v>
      </c>
      <c r="M714" s="135" t="str">
        <f>INDEX('Master List'!$A$3:$AW$1063,MATCH('Print List'!$A714,Statement_No,0),MATCH('Print List'!M$2,'Master List'!$A$2:$AW$2,0))</f>
        <v>P3</v>
      </c>
      <c r="N714" s="135" t="str">
        <f>INDEX('Master List'!$A$3:$AW$1063,MATCH('Print List'!$A714,Statement_No,0),MATCH('Print List'!N$2,'Master List'!$A$2:$AW$2,0))</f>
        <v>POD and POU are located within RD 2058 which is considered as *4 category</v>
      </c>
      <c r="O714" s="135" t="str">
        <f>INDEX('Master List'!$A$3:$AW$1063,MATCH('Print List'!$A714,Statement_No,0),MATCH('Print List'!O$2,'Master List'!$A$2:$AW$2,0))</f>
        <v>RD 2058</v>
      </c>
      <c r="P714" s="135" t="str">
        <f>INDEX('Master List'!$A$3:$AW$1063,MATCH('Print List'!$A714,Statement_No,0),MATCH('Print List'!P$2,'Master List'!$A$2:$AW$2,0))</f>
        <v>R4</v>
      </c>
      <c r="Q714" s="135" t="str">
        <f>INDEX('Master List'!$A$3:$AW$1063,MATCH('Print List'!$A714,Statement_No,0),MATCH('Print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14" s="135" t="str">
        <f>INDEX('Master List'!$A$3:$AW$1063,MATCH('Print List'!$A714,Statement_No,0),MATCH('Print List'!R$2,'Master List'!$A$2:$AW$2,0))</f>
        <v>P1</v>
      </c>
      <c r="S714" s="135" t="str">
        <f>INDEX('Master List'!$A$3:$AW$1063,MATCH('Print List'!$A714,Statement_No,0),MATCH('Print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14" s="135" t="str">
        <f>INDEX('Master List'!$A$3:$AW$1063,MATCH('Print List'!$A714,Statement_No,0),MATCH('Print List'!T$2,'Master List'!$A$2:$AW$2,0))</f>
        <v>R4</v>
      </c>
      <c r="U714" s="135" t="str">
        <f>INDEX('Master List'!$A$3:$AW$1063,MATCH('Print List'!$A714,Statement_No,0),MATCH('Print List'!U$2,'Master List'!$A$2:$AW$2,0))</f>
        <v>P1</v>
      </c>
    </row>
    <row r="715" spans="1:21" s="16" customFormat="1" ht="45" x14ac:dyDescent="0.25">
      <c r="A715" s="135" t="s">
        <v>2930</v>
      </c>
      <c r="B715" s="135" t="str">
        <f>INDEX('Master List'!$A$3:$AW$1063,MATCH('Print List'!$A715,Statement_No,0),MATCH('Print List'!B$2,'Master List'!$A$2:$AW$2,0))</f>
        <v>DUARTE A SOARES</v>
      </c>
      <c r="C715" s="135" t="str">
        <f>INDEX('Master List'!$A$3:$AW$1063,MATCH('Print List'!$A715,Statement_No,0),MATCH('Print List'!C$2,'Master List'!$A$2:$AW$2,0))</f>
        <v>Y</v>
      </c>
      <c r="D715" s="135">
        <f>INDEX('Master List'!$A$3:$AW$1063,MATCH('Print List'!$A715,Statement_No,0),MATCH('Print List'!D$2,'Master List'!$A$2:$AW$2,0))</f>
        <v>450.16000000000008</v>
      </c>
      <c r="E715" s="135">
        <f>INDEX('Master List'!$A$3:$AW$1063,MATCH('Print List'!$A715,Statement_No,0),MATCH('Print List'!E$2,'Master List'!$A$2:$AW$2,0))</f>
        <v>1375.62</v>
      </c>
      <c r="F715" s="135" t="str">
        <f>INDEX('Master List'!$A$3:$AW$1063,MATCH('Print List'!$A715,Statement_No,0),MATCH('Print List'!F$2,'Master List'!$A$2:$AW$2,0))</f>
        <v>Yes</v>
      </c>
      <c r="G715" s="135" t="str">
        <f>INDEX('Master List'!$A$3:$AW$1063,MATCH('Print List'!$A715,Statement_No,0),MATCH('Print List'!G$2,'Master List'!$A$2:$AW$2,0))</f>
        <v>Old River</v>
      </c>
      <c r="H715" s="135" t="str">
        <f>INDEX('Master List'!$A$3:$AW$1063,MATCH('Print List'!$A715,Statement_No,0),MATCH('Print List'!H$2,'Master List'!$A$2:$AW$2,0))</f>
        <v>San Joaquin</v>
      </c>
      <c r="I715" s="135" t="str">
        <f>INDEX('Master List'!$A$3:$AW$1063,MATCH('Print List'!$A715,Statement_No,0),MATCH('Print List'!I$2,'Master List'!$A$2:$AW$2,0))</f>
        <v>R3</v>
      </c>
      <c r="J715" s="135" t="str">
        <f>INDEX('Master List'!$A$3:$AW$1063,MATCH('Print List'!$A715,Statement_No,0),MATCH('Print List'!J$2,'Master List'!$A$2:$AW$2,0))</f>
        <v>Property abuts a natural stream source. POU and POD are in the same watershed. The Property has not been severed. There was no water used for storage.</v>
      </c>
      <c r="K715" s="135" t="str">
        <f>INDEX('Master List'!$A$3:$AW$1063,MATCH('Print List'!$A715,Statement_No,0),MATCH('Print List'!K$2,'Master List'!$A$2:$AW$2,0))</f>
        <v>Yes</v>
      </c>
      <c r="L715" s="135" t="str">
        <f>INDEX('Master List'!$A$3:$AW$1063,MATCH('Print List'!$A715,Statement_No,0),MATCH('Print List'!L$2,'Master List'!$A$2:$AW$2,0))</f>
        <v>N/A</v>
      </c>
      <c r="M715" s="135" t="str">
        <f>INDEX('Master List'!$A$3:$AW$1063,MATCH('Print List'!$A715,Statement_No,0),MATCH('Print List'!M$2,'Master List'!$A$2:$AW$2,0))</f>
        <v>P1</v>
      </c>
      <c r="N715" s="135" t="str">
        <f>INDEX('Master List'!$A$3:$AW$1063,MATCH('Print List'!$A715,Statement_No,0),MATCH('Print List'!N$2,'Master List'!$A$2:$AW$2,0))</f>
        <v>No supporting document for Pre-1914 right was submitted. Need more info.</v>
      </c>
      <c r="O715" s="135">
        <f>INDEX('Master List'!$A$3:$AW$1063,MATCH('Print List'!$A715,Statement_No,0),MATCH('Print List'!O$2,'Master List'!$A$2:$AW$2,0))</f>
        <v>0</v>
      </c>
      <c r="P715" s="135">
        <f>INDEX('Master List'!$A$3:$AW$1063,MATCH('Print List'!$A715,Statement_No,0),MATCH('Print List'!P$2,'Master List'!$A$2:$AW$2,0))</f>
        <v>0</v>
      </c>
      <c r="Q715" s="135">
        <f>INDEX('Master List'!$A$3:$AW$1063,MATCH('Print List'!$A715,Statement_No,0),MATCH('Print List'!Q$2,'Master List'!$A$2:$AW$2,0))</f>
        <v>0</v>
      </c>
      <c r="R715" s="135">
        <f>INDEX('Master List'!$A$3:$AW$1063,MATCH('Print List'!$A715,Statement_No,0),MATCH('Print List'!R$2,'Master List'!$A$2:$AW$2,0))</f>
        <v>0</v>
      </c>
      <c r="S715" s="135">
        <f>INDEX('Master List'!$A$3:$AW$1063,MATCH('Print List'!$A715,Statement_No,0),MATCH('Print List'!S$2,'Master List'!$A$2:$AW$2,0))</f>
        <v>0</v>
      </c>
      <c r="T715" s="135" t="str">
        <f>INDEX('Master List'!$A$3:$AW$1063,MATCH('Print List'!$A715,Statement_No,0),MATCH('Print List'!T$2,'Master List'!$A$2:$AW$2,0))</f>
        <v>R3</v>
      </c>
      <c r="U715" s="135" t="str">
        <f>INDEX('Master List'!$A$3:$AW$1063,MATCH('Print List'!$A715,Statement_No,0),MATCH('Print List'!U$2,'Master List'!$A$2:$AW$2,0))</f>
        <v>P1</v>
      </c>
    </row>
    <row r="716" spans="1:21" s="16" customFormat="1" ht="45" x14ac:dyDescent="0.25">
      <c r="A716" s="136" t="s">
        <v>2933</v>
      </c>
      <c r="B716" s="135" t="str">
        <f>INDEX('Master List'!$A$3:$AW$1063,MATCH('Print List'!$A716,Statement_No,0),MATCH('Print List'!B$2,'Master List'!$A$2:$AW$2,0))</f>
        <v>REYNOLDS, JEAN CAROLE ETAL</v>
      </c>
      <c r="C716" s="135" t="str">
        <f>INDEX('Master List'!$A$3:$AW$1063,MATCH('Print List'!$A716,Statement_No,0),MATCH('Print List'!C$2,'Master List'!$A$2:$AW$2,0))</f>
        <v>Y</v>
      </c>
      <c r="D716" s="135">
        <f>INDEX('Master List'!$A$3:$AW$1063,MATCH('Print List'!$A716,Statement_No,0),MATCH('Print List'!D$2,'Master List'!$A$2:$AW$2,0))</f>
        <v>1076</v>
      </c>
      <c r="E716" s="135">
        <f>INDEX('Master List'!$A$3:$AW$1063,MATCH('Print List'!$A716,Statement_No,0),MATCH('Print List'!E$2,'Master List'!$A$2:$AW$2,0))</f>
        <v>615.87</v>
      </c>
      <c r="F716" s="135" t="str">
        <f>INDEX('Master List'!$A$3:$AW$1063,MATCH('Print List'!$A716,Statement_No,0),MATCH('Print List'!F$2,'Master List'!$A$2:$AW$2,0))</f>
        <v>Yes</v>
      </c>
      <c r="G716" s="135" t="str">
        <f>INDEX('Master List'!$A$3:$AW$1063,MATCH('Print List'!$A716,Statement_No,0),MATCH('Print List'!G$2,'Master List'!$A$2:$AW$2,0))</f>
        <v>WHITE SLOUGH</v>
      </c>
      <c r="H716" s="135" t="str">
        <f>INDEX('Master List'!$A$3:$AW$1063,MATCH('Print List'!$A716,Statement_No,0),MATCH('Print List'!H$2,'Master List'!$A$2:$AW$2,0))</f>
        <v>San Joaquin</v>
      </c>
      <c r="I716" s="135" t="str">
        <f>INDEX('Master List'!$A$3:$AW$1063,MATCH('Print List'!$A716,Statement_No,0),MATCH('Print List'!I$2,'Master List'!$A$2:$AW$2,0))</f>
        <v>R1</v>
      </c>
      <c r="J716" s="135" t="str">
        <f>INDEX('Master List'!$A$3:$AW$1063,MATCH('Print List'!$A716,Statement_No,0),MATCH('Print List'!J$2,'Master List'!$A$2:$AW$2,0))</f>
        <v xml:space="preserve">White Slough was not drawing in the survey. This suggests it was created after the land was patented. Part of the POU lies on non-riparian patent (579). </v>
      </c>
      <c r="K716" s="135" t="str">
        <f>INDEX('Master List'!$A$3:$AW$1063,MATCH('Print List'!$A716,Statement_No,0),MATCH('Print List'!K$2,'Master List'!$A$2:$AW$2,0))</f>
        <v>Yes</v>
      </c>
      <c r="L716" s="135" t="str">
        <f>INDEX('Master List'!$A$3:$AW$1063,MATCH('Print List'!$A716,Statement_No,0),MATCH('Print List'!L$2,'Master List'!$A$2:$AW$2,0))</f>
        <v>N/A</v>
      </c>
      <c r="M716" s="135" t="str">
        <f>INDEX('Master List'!$A$3:$AW$1063,MATCH('Print List'!$A716,Statement_No,0),MATCH('Print List'!M$2,'Master List'!$A$2:$AW$2,0))</f>
        <v>P1</v>
      </c>
      <c r="N716" s="135" t="str">
        <f>INDEX('Master List'!$A$3:$AW$1063,MATCH('Print List'!$A716,Statement_No,0),MATCH('Print List'!N$2,'Master List'!$A$2:$AW$2,0))</f>
        <v>No documentation given</v>
      </c>
      <c r="O716" s="135">
        <f>INDEX('Master List'!$A$3:$AW$1063,MATCH('Print List'!$A716,Statement_No,0),MATCH('Print List'!O$2,'Master List'!$A$2:$AW$2,0))</f>
        <v>0</v>
      </c>
      <c r="P716" s="135">
        <f>INDEX('Master List'!$A$3:$AW$1063,MATCH('Print List'!$A716,Statement_No,0),MATCH('Print List'!P$2,'Master List'!$A$2:$AW$2,0))</f>
        <v>0</v>
      </c>
      <c r="Q716" s="135">
        <f>INDEX('Master List'!$A$3:$AW$1063,MATCH('Print List'!$A716,Statement_No,0),MATCH('Print List'!Q$2,'Master List'!$A$2:$AW$2,0))</f>
        <v>0</v>
      </c>
      <c r="R716" s="135">
        <f>INDEX('Master List'!$A$3:$AW$1063,MATCH('Print List'!$A716,Statement_No,0),MATCH('Print List'!R$2,'Master List'!$A$2:$AW$2,0))</f>
        <v>0</v>
      </c>
      <c r="S716" s="135">
        <f>INDEX('Master List'!$A$3:$AW$1063,MATCH('Print List'!$A716,Statement_No,0),MATCH('Print List'!S$2,'Master List'!$A$2:$AW$2,0))</f>
        <v>0</v>
      </c>
      <c r="T716" s="135" t="str">
        <f>INDEX('Master List'!$A$3:$AW$1063,MATCH('Print List'!$A716,Statement_No,0),MATCH('Print List'!T$2,'Master List'!$A$2:$AW$2,0))</f>
        <v>R1</v>
      </c>
      <c r="U716" s="135" t="str">
        <f>INDEX('Master List'!$A$3:$AW$1063,MATCH('Print List'!$A716,Statement_No,0),MATCH('Print List'!U$2,'Master List'!$A$2:$AW$2,0))</f>
        <v>P1</v>
      </c>
    </row>
    <row r="717" spans="1:21" s="16" customFormat="1" ht="300" x14ac:dyDescent="0.25">
      <c r="A717" s="135" t="s">
        <v>2939</v>
      </c>
      <c r="B717" s="135" t="str">
        <f>INDEX('Master List'!$A$3:$AW$1063,MATCH('Print List'!$A717,Statement_No,0),MATCH('Print List'!B$2,'Master List'!$A$2:$AW$2,0))</f>
        <v>PESCADERO RECLAMATION DIST NO 2058</v>
      </c>
      <c r="C717" s="135" t="str">
        <f>INDEX('Master List'!$A$3:$AW$1063,MATCH('Print List'!$A717,Statement_No,0),MATCH('Print List'!C$2,'Master List'!$A$2:$AW$2,0))</f>
        <v>Y</v>
      </c>
      <c r="D717" s="135">
        <f>INDEX('Master List'!$A$3:$AW$1063,MATCH('Print List'!$A717,Statement_No,0),MATCH('Print List'!D$2,'Master List'!$A$2:$AW$2,0))</f>
        <v>1851.33</v>
      </c>
      <c r="E717" s="135">
        <f>INDEX('Master List'!$A$3:$AW$1063,MATCH('Print List'!$A717,Statement_No,0),MATCH('Print List'!E$2,'Master List'!$A$2:$AW$2,0))</f>
        <v>953.28800000000001</v>
      </c>
      <c r="F717" s="135" t="str">
        <f>INDEX('Master List'!$A$3:$AW$1063,MATCH('Print List'!$A717,Statement_No,0),MATCH('Print List'!F$2,'Master List'!$A$2:$AW$2,0))</f>
        <v>Yes</v>
      </c>
      <c r="G717" s="135" t="str">
        <f>INDEX('Master List'!$A$3:$AW$1063,MATCH('Print List'!$A717,Statement_No,0),MATCH('Print List'!G$2,'Master List'!$A$2:$AW$2,0))</f>
        <v>Tom Paine Slough</v>
      </c>
      <c r="H717" s="135" t="str">
        <f>INDEX('Master List'!$A$3:$AW$1063,MATCH('Print List'!$A717,Statement_No,0),MATCH('Print List'!H$2,'Master List'!$A$2:$AW$2,0))</f>
        <v>San Joaquin</v>
      </c>
      <c r="I717" s="135" t="str">
        <f>INDEX('Master List'!$A$3:$AW$1063,MATCH('Print List'!$A717,Statement_No,0),MATCH('Print List'!I$2,'Master List'!$A$2:$AW$2,0))</f>
        <v>R3</v>
      </c>
      <c r="J717" s="135" t="str">
        <f>INDEX('Master List'!$A$3:$AW$1063,MATCH('Print List'!$A717,Statement_No,0),MATCH('Print List'!J$2,'Master List'!$A$2:$AW$2,0))</f>
        <v>Delta Watermaster Office has determined RD 2058 to be a *4 category for its riparian right. See "Contract and Other Rights."</v>
      </c>
      <c r="K717" s="135" t="str">
        <f>INDEX('Master List'!$A$3:$AW$1063,MATCH('Print List'!$A717,Statement_No,0),MATCH('Print List'!K$2,'Master List'!$A$2:$AW$2,0))</f>
        <v>Yes</v>
      </c>
      <c r="L717" s="135" t="str">
        <f>INDEX('Master List'!$A$3:$AW$1063,MATCH('Print List'!$A717,Statement_No,0),MATCH('Print List'!L$2,'Master List'!$A$2:$AW$2,0))</f>
        <v>N/A</v>
      </c>
      <c r="M717" s="135" t="str">
        <f>INDEX('Master List'!$A$3:$AW$1063,MATCH('Print List'!$A717,Statement_No,0),MATCH('Print List'!M$2,'Master List'!$A$2:$AW$2,0))</f>
        <v>P3</v>
      </c>
      <c r="N717" s="135" t="str">
        <f>INDEX('Master List'!$A$3:$AW$1063,MATCH('Print List'!$A717,Statement_No,0),MATCH('Print List'!N$2,'Master List'!$A$2:$AW$2,0))</f>
        <v>POD and POU are located within RD 2058 which is considered as *4 category</v>
      </c>
      <c r="O717" s="135" t="str">
        <f>INDEX('Master List'!$A$3:$AW$1063,MATCH('Print List'!$A717,Statement_No,0),MATCH('Print List'!O$2,'Master List'!$A$2:$AW$2,0))</f>
        <v>RD 2058</v>
      </c>
      <c r="P717" s="135" t="str">
        <f>INDEX('Master List'!$A$3:$AW$1063,MATCH('Print List'!$A717,Statement_No,0),MATCH('Print List'!P$2,'Master List'!$A$2:$AW$2,0))</f>
        <v>R4</v>
      </c>
      <c r="Q717" s="135" t="str">
        <f>INDEX('Master List'!$A$3:$AW$1063,MATCH('Print List'!$A717,Statement_No,0),MATCH('Print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17" s="135" t="str">
        <f>INDEX('Master List'!$A$3:$AW$1063,MATCH('Print List'!$A717,Statement_No,0),MATCH('Print List'!R$2,'Master List'!$A$2:$AW$2,0))</f>
        <v>P1</v>
      </c>
      <c r="S717" s="135" t="str">
        <f>INDEX('Master List'!$A$3:$AW$1063,MATCH('Print List'!$A717,Statement_No,0),MATCH('Print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17" s="135" t="str">
        <f>INDEX('Master List'!$A$3:$AW$1063,MATCH('Print List'!$A717,Statement_No,0),MATCH('Print List'!T$2,'Master List'!$A$2:$AW$2,0))</f>
        <v>R4</v>
      </c>
      <c r="U717" s="135" t="str">
        <f>INDEX('Master List'!$A$3:$AW$1063,MATCH('Print List'!$A717,Statement_No,0),MATCH('Print List'!U$2,'Master List'!$A$2:$AW$2,0))</f>
        <v>P1</v>
      </c>
    </row>
    <row r="718" spans="1:21" s="16" customFormat="1" ht="60" x14ac:dyDescent="0.25">
      <c r="A718" s="135" t="s">
        <v>2940</v>
      </c>
      <c r="B718" s="135" t="str">
        <f>INDEX('Master List'!$A$3:$AW$1063,MATCH('Print List'!$A718,Statement_No,0),MATCH('Print List'!B$2,'Master List'!$A$2:$AW$2,0))</f>
        <v>MAIN STONE CORPORATION</v>
      </c>
      <c r="C718" s="135" t="str">
        <f>INDEX('Master List'!$A$3:$AW$1063,MATCH('Print List'!$A718,Statement_No,0),MATCH('Print List'!C$2,'Master List'!$A$2:$AW$2,0))</f>
        <v>Y</v>
      </c>
      <c r="D718" s="135">
        <f>INDEX('Master List'!$A$3:$AW$1063,MATCH('Print List'!$A718,Statement_No,0),MATCH('Print List'!D$2,'Master List'!$A$2:$AW$2,0))</f>
        <v>543.8033333333334</v>
      </c>
      <c r="E718" s="135">
        <f>INDEX('Master List'!$A$3:$AW$1063,MATCH('Print List'!$A718,Statement_No,0),MATCH('Print List'!E$2,'Master List'!$A$2:$AW$2,0))</f>
        <v>1082.43</v>
      </c>
      <c r="F718" s="135" t="str">
        <f>INDEX('Master List'!$A$3:$AW$1063,MATCH('Print List'!$A718,Statement_No,0),MATCH('Print List'!F$2,'Master List'!$A$2:$AW$2,0))</f>
        <v>Yes</v>
      </c>
      <c r="G718" s="135" t="str">
        <f>INDEX('Master List'!$A$3:$AW$1063,MATCH('Print List'!$A718,Statement_No,0),MATCH('Print List'!G$2,'Master List'!$A$2:$AW$2,0))</f>
        <v>Grant Line Canal</v>
      </c>
      <c r="H718" s="135" t="str">
        <f>INDEX('Master List'!$A$3:$AW$1063,MATCH('Print List'!$A718,Statement_No,0),MATCH('Print List'!H$2,'Master List'!$A$2:$AW$2,0))</f>
        <v>San Joaquin</v>
      </c>
      <c r="I718" s="135" t="str">
        <f>INDEX('Master List'!$A$3:$AW$1063,MATCH('Print List'!$A718,Statement_No,0),MATCH('Print List'!I$2,'Master List'!$A$2:$AW$2,0))</f>
        <v>R2</v>
      </c>
      <c r="J718" s="135" t="str">
        <f>INDEX('Master List'!$A$3:$AW$1063,MATCH('Print List'!$A718,Statement_No,0),MATCH('Print List'!J$2,'Master List'!$A$2:$AW$2,0))</f>
        <v>POU within Rancho El Pescadero; however was not identified in list of RD 2058.</v>
      </c>
      <c r="K718" s="135" t="str">
        <f>INDEX('Master List'!$A$3:$AW$1063,MATCH('Print List'!$A718,Statement_No,0),MATCH('Print List'!K$2,'Master List'!$A$2:$AW$2,0))</f>
        <v>Yes</v>
      </c>
      <c r="L718" s="135" t="str">
        <f>INDEX('Master List'!$A$3:$AW$1063,MATCH('Print List'!$A718,Statement_No,0),MATCH('Print List'!L$2,'Master List'!$A$2:$AW$2,0))</f>
        <v>N/A</v>
      </c>
      <c r="M718" s="135" t="str">
        <f>INDEX('Master List'!$A$3:$AW$1063,MATCH('Print List'!$A718,Statement_No,0),MATCH('Print List'!M$2,'Master List'!$A$2:$AW$2,0))</f>
        <v>P2</v>
      </c>
      <c r="N718" s="135" t="str">
        <f>INDEX('Master List'!$A$3:$AW$1063,MATCH('Print List'!$A718,Statement_No,0),MATCH('Print List'!N$2,'Master List'!$A$2:$AW$2,0))</f>
        <v xml:space="preserve">Owner did not provide the required documents to support its Pre-1914 claim. Nevertheless, the POD &amp; POU are located within Rancho El Pescadero. </v>
      </c>
      <c r="O718" s="135">
        <f>INDEX('Master List'!$A$3:$AW$1063,MATCH('Print List'!$A718,Statement_No,0),MATCH('Print List'!O$2,'Master List'!$A$2:$AW$2,0))</f>
        <v>0</v>
      </c>
      <c r="P718" s="135">
        <f>INDEX('Master List'!$A$3:$AW$1063,MATCH('Print List'!$A718,Statement_No,0),MATCH('Print List'!P$2,'Master List'!$A$2:$AW$2,0))</f>
        <v>0</v>
      </c>
      <c r="Q718" s="135">
        <f>INDEX('Master List'!$A$3:$AW$1063,MATCH('Print List'!$A718,Statement_No,0),MATCH('Print List'!Q$2,'Master List'!$A$2:$AW$2,0))</f>
        <v>0</v>
      </c>
      <c r="R718" s="135">
        <f>INDEX('Master List'!$A$3:$AW$1063,MATCH('Print List'!$A718,Statement_No,0),MATCH('Print List'!R$2,'Master List'!$A$2:$AW$2,0))</f>
        <v>0</v>
      </c>
      <c r="S718" s="135">
        <f>INDEX('Master List'!$A$3:$AW$1063,MATCH('Print List'!$A718,Statement_No,0),MATCH('Print List'!S$2,'Master List'!$A$2:$AW$2,0))</f>
        <v>0</v>
      </c>
      <c r="T718" s="135" t="str">
        <f>INDEX('Master List'!$A$3:$AW$1063,MATCH('Print List'!$A718,Statement_No,0),MATCH('Print List'!T$2,'Master List'!$A$2:$AW$2,0))</f>
        <v>R2</v>
      </c>
      <c r="U718" s="135" t="str">
        <f>INDEX('Master List'!$A$3:$AW$1063,MATCH('Print List'!$A718,Statement_No,0),MATCH('Print List'!U$2,'Master List'!$A$2:$AW$2,0))</f>
        <v>P2</v>
      </c>
    </row>
    <row r="719" spans="1:21" s="16" customFormat="1" ht="30" x14ac:dyDescent="0.25">
      <c r="A719" s="135" t="s">
        <v>2942</v>
      </c>
      <c r="B719" s="135" t="str">
        <f>INDEX('Master List'!$A$3:$AW$1063,MATCH('Print List'!$A719,Statement_No,0),MATCH('Print List'!B$2,'Master List'!$A$2:$AW$2,0))</f>
        <v>LARKIN TR ETAL</v>
      </c>
      <c r="C719" s="135" t="str">
        <f>INDEX('Master List'!$A$3:$AW$1063,MATCH('Print List'!$A719,Statement_No,0),MATCH('Print List'!C$2,'Master List'!$A$2:$AW$2,0))</f>
        <v>Y</v>
      </c>
      <c r="D719" s="135">
        <f>INDEX('Master List'!$A$3:$AW$1063,MATCH('Print List'!$A719,Statement_No,0),MATCH('Print List'!D$2,'Master List'!$A$2:$AW$2,0))</f>
        <v>711.96333333333337</v>
      </c>
      <c r="E719" s="135">
        <f>INDEX('Master List'!$A$3:$AW$1063,MATCH('Print List'!$A719,Statement_No,0),MATCH('Print List'!E$2,'Master List'!$A$2:$AW$2,0))</f>
        <v>807.35</v>
      </c>
      <c r="F719" s="135" t="str">
        <f>INDEX('Master List'!$A$3:$AW$1063,MATCH('Print List'!$A719,Statement_No,0),MATCH('Print List'!F$2,'Master List'!$A$2:$AW$2,0))</f>
        <v>Yes</v>
      </c>
      <c r="G719" s="135" t="str">
        <f>INDEX('Master List'!$A$3:$AW$1063,MATCH('Print List'!$A719,Statement_No,0),MATCH('Print List'!G$2,'Master List'!$A$2:$AW$2,0))</f>
        <v>Old River</v>
      </c>
      <c r="H719" s="135" t="str">
        <f>INDEX('Master List'!$A$3:$AW$1063,MATCH('Print List'!$A719,Statement_No,0),MATCH('Print List'!H$2,'Master List'!$A$2:$AW$2,0))</f>
        <v>San Joaquin</v>
      </c>
      <c r="I719" s="135" t="str">
        <f>INDEX('Master List'!$A$3:$AW$1063,MATCH('Print List'!$A719,Statement_No,0),MATCH('Print List'!I$2,'Master List'!$A$2:$AW$2,0))</f>
        <v>R2</v>
      </c>
      <c r="J719" s="135" t="str">
        <f>INDEX('Master List'!$A$3:$AW$1063,MATCH('Print List'!$A719,Statement_No,0),MATCH('Print List'!J$2,'Master List'!$A$2:$AW$2,0))</f>
        <v xml:space="preserve">The POU is located on multiple parcels, and there are multiple separations from the watercourse. </v>
      </c>
      <c r="K719" s="135" t="str">
        <f>INDEX('Master List'!$A$3:$AW$1063,MATCH('Print List'!$A719,Statement_No,0),MATCH('Print List'!K$2,'Master List'!$A$2:$AW$2,0))</f>
        <v>YES</v>
      </c>
      <c r="L719" s="135" t="str">
        <f>INDEX('Master List'!$A$3:$AW$1063,MATCH('Print List'!$A719,Statement_No,0),MATCH('Print List'!L$2,'Master List'!$A$2:$AW$2,0))</f>
        <v>N/A</v>
      </c>
      <c r="M719" s="135" t="str">
        <f>INDEX('Master List'!$A$3:$AW$1063,MATCH('Print List'!$A719,Statement_No,0),MATCH('Print List'!M$2,'Master List'!$A$2:$AW$2,0))</f>
        <v>P2</v>
      </c>
      <c r="N719" s="135" t="str">
        <f>INDEX('Master List'!$A$3:$AW$1063,MATCH('Print List'!$A719,Statement_No,0),MATCH('Print List'!N$2,'Master List'!$A$2:$AW$2,0))</f>
        <v>Claimant failed to submit property proof of continuous diversion</v>
      </c>
      <c r="O719" s="135">
        <f>INDEX('Master List'!$A$3:$AW$1063,MATCH('Print List'!$A719,Statement_No,0),MATCH('Print List'!O$2,'Master List'!$A$2:$AW$2,0))</f>
        <v>0</v>
      </c>
      <c r="P719" s="135">
        <f>INDEX('Master List'!$A$3:$AW$1063,MATCH('Print List'!$A719,Statement_No,0),MATCH('Print List'!P$2,'Master List'!$A$2:$AW$2,0))</f>
        <v>0</v>
      </c>
      <c r="Q719" s="135">
        <f>INDEX('Master List'!$A$3:$AW$1063,MATCH('Print List'!$A719,Statement_No,0),MATCH('Print List'!Q$2,'Master List'!$A$2:$AW$2,0))</f>
        <v>0</v>
      </c>
      <c r="R719" s="135">
        <f>INDEX('Master List'!$A$3:$AW$1063,MATCH('Print List'!$A719,Statement_No,0),MATCH('Print List'!R$2,'Master List'!$A$2:$AW$2,0))</f>
        <v>0</v>
      </c>
      <c r="S719" s="135">
        <f>INDEX('Master List'!$A$3:$AW$1063,MATCH('Print List'!$A719,Statement_No,0),MATCH('Print List'!S$2,'Master List'!$A$2:$AW$2,0))</f>
        <v>0</v>
      </c>
      <c r="T719" s="135" t="str">
        <f>INDEX('Master List'!$A$3:$AW$1063,MATCH('Print List'!$A719,Statement_No,0),MATCH('Print List'!T$2,'Master List'!$A$2:$AW$2,0))</f>
        <v>R2</v>
      </c>
      <c r="U719" s="135" t="str">
        <f>INDEX('Master List'!$A$3:$AW$1063,MATCH('Print List'!$A719,Statement_No,0),MATCH('Print List'!U$2,'Master List'!$A$2:$AW$2,0))</f>
        <v>P2</v>
      </c>
    </row>
    <row r="720" spans="1:21" s="16" customFormat="1" ht="300" x14ac:dyDescent="0.25">
      <c r="A720" s="136" t="s">
        <v>2949</v>
      </c>
      <c r="B720" s="135" t="str">
        <f>INDEX('Master List'!$A$3:$AW$1063,MATCH('Print List'!$A720,Statement_No,0),MATCH('Print List'!B$2,'Master List'!$A$2:$AW$2,0))</f>
        <v>PESCADERO RECLAMATION DIST NO 2058</v>
      </c>
      <c r="C720" s="135" t="str">
        <f>INDEX('Master List'!$A$3:$AW$1063,MATCH('Print List'!$A720,Statement_No,0),MATCH('Print List'!C$2,'Master List'!$A$2:$AW$2,0))</f>
        <v>Y</v>
      </c>
      <c r="D720" s="135">
        <f>INDEX('Master List'!$A$3:$AW$1063,MATCH('Print List'!$A720,Statement_No,0),MATCH('Print List'!D$2,'Master List'!$A$2:$AW$2,0))</f>
        <v>709.50666666666677</v>
      </c>
      <c r="E720" s="135">
        <f>INDEX('Master List'!$A$3:$AW$1063,MATCH('Print List'!$A720,Statement_No,0),MATCH('Print List'!E$2,'Master List'!$A$2:$AW$2,0))</f>
        <v>301.173</v>
      </c>
      <c r="F720" s="135" t="str">
        <f>INDEX('Master List'!$A$3:$AW$1063,MATCH('Print List'!$A720,Statement_No,0),MATCH('Print List'!F$2,'Master List'!$A$2:$AW$2,0))</f>
        <v>Yes</v>
      </c>
      <c r="G720" s="135" t="str">
        <f>INDEX('Master List'!$A$3:$AW$1063,MATCH('Print List'!$A720,Statement_No,0),MATCH('Print List'!G$2,'Master List'!$A$2:$AW$2,0))</f>
        <v>Tom Paine Slough</v>
      </c>
      <c r="H720" s="135" t="str">
        <f>INDEX('Master List'!$A$3:$AW$1063,MATCH('Print List'!$A720,Statement_No,0),MATCH('Print List'!H$2,'Master List'!$A$2:$AW$2,0))</f>
        <v>San Joaquin</v>
      </c>
      <c r="I720" s="135" t="str">
        <f>INDEX('Master List'!$A$3:$AW$1063,MATCH('Print List'!$A720,Statement_No,0),MATCH('Print List'!I$2,'Master List'!$A$2:$AW$2,0))</f>
        <v>R3</v>
      </c>
      <c r="J720" s="135" t="str">
        <f>INDEX('Master List'!$A$3:$AW$1063,MATCH('Print List'!$A720,Statement_No,0),MATCH('Print List'!J$2,'Master List'!$A$2:$AW$2,0))</f>
        <v>Delta Watermaster Office has determined RD 2058 to be a *4 category for its riparian right. See "Contract and Other Rights."</v>
      </c>
      <c r="K720" s="135" t="str">
        <f>INDEX('Master List'!$A$3:$AW$1063,MATCH('Print List'!$A720,Statement_No,0),MATCH('Print List'!K$2,'Master List'!$A$2:$AW$2,0))</f>
        <v>Yes</v>
      </c>
      <c r="L720" s="135" t="str">
        <f>INDEX('Master List'!$A$3:$AW$1063,MATCH('Print List'!$A720,Statement_No,0),MATCH('Print List'!L$2,'Master List'!$A$2:$AW$2,0))</f>
        <v>N/A</v>
      </c>
      <c r="M720" s="135" t="str">
        <f>INDEX('Master List'!$A$3:$AW$1063,MATCH('Print List'!$A720,Statement_No,0),MATCH('Print List'!M$2,'Master List'!$A$2:$AW$2,0))</f>
        <v>P3</v>
      </c>
      <c r="N720" s="135" t="str">
        <f>INDEX('Master List'!$A$3:$AW$1063,MATCH('Print List'!$A720,Statement_No,0),MATCH('Print List'!N$2,'Master List'!$A$2:$AW$2,0))</f>
        <v>POD and POU are located within RD 2058 which is considered as *4 category</v>
      </c>
      <c r="O720" s="135" t="str">
        <f>INDEX('Master List'!$A$3:$AW$1063,MATCH('Print List'!$A720,Statement_No,0),MATCH('Print List'!O$2,'Master List'!$A$2:$AW$2,0))</f>
        <v>RD 2058</v>
      </c>
      <c r="P720" s="135" t="str">
        <f>INDEX('Master List'!$A$3:$AW$1063,MATCH('Print List'!$A720,Statement_No,0),MATCH('Print List'!P$2,'Master List'!$A$2:$AW$2,0))</f>
        <v>R4</v>
      </c>
      <c r="Q720" s="135" t="str">
        <f>INDEX('Master List'!$A$3:$AW$1063,MATCH('Print List'!$A720,Statement_No,0),MATCH('Print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0" s="135" t="str">
        <f>INDEX('Master List'!$A$3:$AW$1063,MATCH('Print List'!$A720,Statement_No,0),MATCH('Print List'!R$2,'Master List'!$A$2:$AW$2,0))</f>
        <v>P1</v>
      </c>
      <c r="S720" s="135" t="str">
        <f>INDEX('Master List'!$A$3:$AW$1063,MATCH('Print List'!$A720,Statement_No,0),MATCH('Print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0" s="135" t="str">
        <f>INDEX('Master List'!$A$3:$AW$1063,MATCH('Print List'!$A720,Statement_No,0),MATCH('Print List'!T$2,'Master List'!$A$2:$AW$2,0))</f>
        <v>R4</v>
      </c>
      <c r="U720" s="135" t="str">
        <f>INDEX('Master List'!$A$3:$AW$1063,MATCH('Print List'!$A720,Statement_No,0),MATCH('Print List'!U$2,'Master List'!$A$2:$AW$2,0))</f>
        <v>P1</v>
      </c>
    </row>
    <row r="721" spans="1:21" s="16" customFormat="1" ht="60" x14ac:dyDescent="0.25">
      <c r="A721" s="135" t="s">
        <v>2950</v>
      </c>
      <c r="B721" s="135" t="str">
        <f>INDEX('Master List'!$A$3:$AW$1063,MATCH('Print List'!$A721,Statement_No,0),MATCH('Print List'!B$2,'Master List'!$A$2:$AW$2,0))</f>
        <v>MAIN STONE CORPORATION</v>
      </c>
      <c r="C721" s="135" t="str">
        <f>INDEX('Master List'!$A$3:$AW$1063,MATCH('Print List'!$A721,Statement_No,0),MATCH('Print List'!C$2,'Master List'!$A$2:$AW$2,0))</f>
        <v>Y</v>
      </c>
      <c r="D721" s="135">
        <f>INDEX('Master List'!$A$3:$AW$1063,MATCH('Print List'!$A721,Statement_No,0),MATCH('Print List'!D$2,'Master List'!$A$2:$AW$2,0))</f>
        <v>345.73333333333335</v>
      </c>
      <c r="E721" s="135">
        <f>INDEX('Master List'!$A$3:$AW$1063,MATCH('Print List'!$A721,Statement_No,0),MATCH('Print List'!E$2,'Master List'!$A$2:$AW$2,0))</f>
        <v>671.23</v>
      </c>
      <c r="F721" s="135" t="str">
        <f>INDEX('Master List'!$A$3:$AW$1063,MATCH('Print List'!$A721,Statement_No,0),MATCH('Print List'!F$2,'Master List'!$A$2:$AW$2,0))</f>
        <v>Yes</v>
      </c>
      <c r="G721" s="135" t="str">
        <f>INDEX('Master List'!$A$3:$AW$1063,MATCH('Print List'!$A721,Statement_No,0),MATCH('Print List'!G$2,'Master List'!$A$2:$AW$2,0))</f>
        <v>Old River</v>
      </c>
      <c r="H721" s="135" t="str">
        <f>INDEX('Master List'!$A$3:$AW$1063,MATCH('Print List'!$A721,Statement_No,0),MATCH('Print List'!H$2,'Master List'!$A$2:$AW$2,0))</f>
        <v>San Joaquin</v>
      </c>
      <c r="I721" s="135" t="str">
        <f>INDEX('Master List'!$A$3:$AW$1063,MATCH('Print List'!$A721,Statement_No,0),MATCH('Print List'!I$2,'Master List'!$A$2:$AW$2,0))</f>
        <v>R3</v>
      </c>
      <c r="J721" s="135" t="str">
        <f>INDEX('Master List'!$A$3:$AW$1063,MATCH('Print List'!$A721,Statement_No,0),MATCH('Print List'!J$2,'Master List'!$A$2:$AW$2,0))</f>
        <v xml:space="preserve">The POU is located within one parcel on a patent riparian to the watercourse with no separations </v>
      </c>
      <c r="K721" s="135" t="str">
        <f>INDEX('Master List'!$A$3:$AW$1063,MATCH('Print List'!$A721,Statement_No,0),MATCH('Print List'!K$2,'Master List'!$A$2:$AW$2,0))</f>
        <v>Yes</v>
      </c>
      <c r="L721" s="135" t="str">
        <f>INDEX('Master List'!$A$3:$AW$1063,MATCH('Print List'!$A721,Statement_No,0),MATCH('Print List'!L$2,'Master List'!$A$2:$AW$2,0))</f>
        <v>N/A</v>
      </c>
      <c r="M721" s="135" t="str">
        <f>INDEX('Master List'!$A$3:$AW$1063,MATCH('Print List'!$A721,Statement_No,0),MATCH('Print List'!M$2,'Master List'!$A$2:$AW$2,0))</f>
        <v>P3</v>
      </c>
      <c r="N721" s="135" t="str">
        <f>INDEX('Master List'!$A$3:$AW$1063,MATCH('Print List'!$A721,Statement_No,0),MATCH('Print List'!N$2,'Master List'!$A$2:$AW$2,0))</f>
        <v>Claimant failed to submit Pre-1914 supporting documents; however, riparian right is sufficient to constitute water use</v>
      </c>
      <c r="O721" s="135">
        <f>INDEX('Master List'!$A$3:$AW$1063,MATCH('Print List'!$A721,Statement_No,0),MATCH('Print List'!O$2,'Master List'!$A$2:$AW$2,0))</f>
        <v>0</v>
      </c>
      <c r="P721" s="135">
        <f>INDEX('Master List'!$A$3:$AW$1063,MATCH('Print List'!$A721,Statement_No,0),MATCH('Print List'!P$2,'Master List'!$A$2:$AW$2,0))</f>
        <v>0</v>
      </c>
      <c r="Q721" s="135">
        <f>INDEX('Master List'!$A$3:$AW$1063,MATCH('Print List'!$A721,Statement_No,0),MATCH('Print List'!Q$2,'Master List'!$A$2:$AW$2,0))</f>
        <v>0</v>
      </c>
      <c r="R721" s="135">
        <f>INDEX('Master List'!$A$3:$AW$1063,MATCH('Print List'!$A721,Statement_No,0),MATCH('Print List'!R$2,'Master List'!$A$2:$AW$2,0))</f>
        <v>0</v>
      </c>
      <c r="S721" s="135">
        <f>INDEX('Master List'!$A$3:$AW$1063,MATCH('Print List'!$A721,Statement_No,0),MATCH('Print List'!S$2,'Master List'!$A$2:$AW$2,0))</f>
        <v>0</v>
      </c>
      <c r="T721" s="135" t="str">
        <f>INDEX('Master List'!$A$3:$AW$1063,MATCH('Print List'!$A721,Statement_No,0),MATCH('Print List'!T$2,'Master List'!$A$2:$AW$2,0))</f>
        <v>R3</v>
      </c>
      <c r="U721" s="135" t="str">
        <f>INDEX('Master List'!$A$3:$AW$1063,MATCH('Print List'!$A721,Statement_No,0),MATCH('Print List'!U$2,'Master List'!$A$2:$AW$2,0))</f>
        <v>P3</v>
      </c>
    </row>
    <row r="722" spans="1:21" s="16" customFormat="1" ht="30" x14ac:dyDescent="0.25">
      <c r="A722" s="135" t="s">
        <v>2951</v>
      </c>
      <c r="B722" s="135" t="str">
        <f>INDEX('Master List'!$A$3:$AW$1063,MATCH('Print List'!$A722,Statement_No,0),MATCH('Print List'!B$2,'Master List'!$A$2:$AW$2,0))</f>
        <v>RICHARD MARCUCCI</v>
      </c>
      <c r="C722" s="135" t="str">
        <f>INDEX('Master List'!$A$3:$AW$1063,MATCH('Print List'!$A722,Statement_No,0),MATCH('Print List'!C$2,'Master List'!$A$2:$AW$2,0))</f>
        <v>Y</v>
      </c>
      <c r="D722" s="135">
        <f>INDEX('Master List'!$A$3:$AW$1063,MATCH('Print List'!$A722,Statement_No,0),MATCH('Print List'!D$2,'Master List'!$A$2:$AW$2,0))</f>
        <v>916.18666666666672</v>
      </c>
      <c r="E722" s="135">
        <f>INDEX('Master List'!$A$3:$AW$1063,MATCH('Print List'!$A722,Statement_No,0),MATCH('Print List'!E$2,'Master List'!$A$2:$AW$2,0))</f>
        <v>1414.4680000000001</v>
      </c>
      <c r="F722" s="135" t="str">
        <f>INDEX('Master List'!$A$3:$AW$1063,MATCH('Print List'!$A722,Statement_No,0),MATCH('Print List'!F$2,'Master List'!$A$2:$AW$2,0))</f>
        <v>Yes</v>
      </c>
      <c r="G722" s="135" t="str">
        <f>INDEX('Master List'!$A$3:$AW$1063,MATCH('Print List'!$A722,Statement_No,0),MATCH('Print List'!G$2,'Master List'!$A$2:$AW$2,0))</f>
        <v>Middle River</v>
      </c>
      <c r="H722" s="135" t="str">
        <f>INDEX('Master List'!$A$3:$AW$1063,MATCH('Print List'!$A722,Statement_No,0),MATCH('Print List'!H$2,'Master List'!$A$2:$AW$2,0))</f>
        <v>San Joaquin</v>
      </c>
      <c r="I722" s="135" t="str">
        <f>INDEX('Master List'!$A$3:$AW$1063,MATCH('Print List'!$A722,Statement_No,0),MATCH('Print List'!I$2,'Master List'!$A$2:$AW$2,0))</f>
        <v>R3</v>
      </c>
      <c r="J722" s="135" t="str">
        <f>INDEX('Master List'!$A$3:$AW$1063,MATCH('Print List'!$A722,Statement_No,0),MATCH('Print List'!J$2,'Master List'!$A$2:$AW$2,0))</f>
        <v>POU/APN lie on the Riparian Patents.</v>
      </c>
      <c r="K722" s="135" t="str">
        <f>INDEX('Master List'!$A$3:$AW$1063,MATCH('Print List'!$A722,Statement_No,0),MATCH('Print List'!K$2,'Master List'!$A$2:$AW$2,0))</f>
        <v>Yes</v>
      </c>
      <c r="L722" s="135" t="str">
        <f>INDEX('Master List'!$A$3:$AW$1063,MATCH('Print List'!$A722,Statement_No,0),MATCH('Print List'!L$2,'Master List'!$A$2:$AW$2,0))</f>
        <v>N/A</v>
      </c>
      <c r="M722" s="135" t="str">
        <f>INDEX('Master List'!$A$3:$AW$1063,MATCH('Print List'!$A722,Statement_No,0),MATCH('Print List'!M$2,'Master List'!$A$2:$AW$2,0))</f>
        <v>P1</v>
      </c>
      <c r="N722" s="135" t="str">
        <f>INDEX('Master List'!$A$3:$AW$1063,MATCH('Print List'!$A722,Statement_No,0),MATCH('Print List'!N$2,'Master List'!$A$2:$AW$2,0))</f>
        <v>No supporting document for Pre-1914 right was submitted. Need more info.</v>
      </c>
      <c r="O722" s="135">
        <f>INDEX('Master List'!$A$3:$AW$1063,MATCH('Print List'!$A722,Statement_No,0),MATCH('Print List'!O$2,'Master List'!$A$2:$AW$2,0))</f>
        <v>0</v>
      </c>
      <c r="P722" s="135">
        <f>INDEX('Master List'!$A$3:$AW$1063,MATCH('Print List'!$A722,Statement_No,0),MATCH('Print List'!P$2,'Master List'!$A$2:$AW$2,0))</f>
        <v>0</v>
      </c>
      <c r="Q722" s="135">
        <f>INDEX('Master List'!$A$3:$AW$1063,MATCH('Print List'!$A722,Statement_No,0),MATCH('Print List'!Q$2,'Master List'!$A$2:$AW$2,0))</f>
        <v>0</v>
      </c>
      <c r="R722" s="135">
        <f>INDEX('Master List'!$A$3:$AW$1063,MATCH('Print List'!$A722,Statement_No,0),MATCH('Print List'!R$2,'Master List'!$A$2:$AW$2,0))</f>
        <v>0</v>
      </c>
      <c r="S722" s="135">
        <f>INDEX('Master List'!$A$3:$AW$1063,MATCH('Print List'!$A722,Statement_No,0),MATCH('Print List'!S$2,'Master List'!$A$2:$AW$2,0))</f>
        <v>0</v>
      </c>
      <c r="T722" s="135" t="str">
        <f>INDEX('Master List'!$A$3:$AW$1063,MATCH('Print List'!$A722,Statement_No,0),MATCH('Print List'!T$2,'Master List'!$A$2:$AW$2,0))</f>
        <v>R3</v>
      </c>
      <c r="U722" s="135" t="str">
        <f>INDEX('Master List'!$A$3:$AW$1063,MATCH('Print List'!$A722,Statement_No,0),MATCH('Print List'!U$2,'Master List'!$A$2:$AW$2,0))</f>
        <v>P1</v>
      </c>
    </row>
    <row r="723" spans="1:21" s="16" customFormat="1" ht="300" x14ac:dyDescent="0.25">
      <c r="A723" s="135" t="s">
        <v>2956</v>
      </c>
      <c r="B723" s="135" t="str">
        <f>INDEX('Master List'!$A$3:$AW$1063,MATCH('Print List'!$A723,Statement_No,0),MATCH('Print List'!B$2,'Master List'!$A$2:$AW$2,0))</f>
        <v>PESCADERO RECLAMATION DIST NO 2058</v>
      </c>
      <c r="C723" s="135" t="str">
        <f>INDEX('Master List'!$A$3:$AW$1063,MATCH('Print List'!$A723,Statement_No,0),MATCH('Print List'!C$2,'Master List'!$A$2:$AW$2,0))</f>
        <v>Y</v>
      </c>
      <c r="D723" s="135">
        <f>INDEX('Master List'!$A$3:$AW$1063,MATCH('Print List'!$A723,Statement_No,0),MATCH('Print List'!D$2,'Master List'!$A$2:$AW$2,0))</f>
        <v>283.54333333333329</v>
      </c>
      <c r="E723" s="135">
        <f>INDEX('Master List'!$A$3:$AW$1063,MATCH('Print List'!$A723,Statement_No,0),MATCH('Print List'!E$2,'Master List'!$A$2:$AW$2,0))</f>
        <v>217.797</v>
      </c>
      <c r="F723" s="135" t="str">
        <f>INDEX('Master List'!$A$3:$AW$1063,MATCH('Print List'!$A723,Statement_No,0),MATCH('Print List'!F$2,'Master List'!$A$2:$AW$2,0))</f>
        <v>Yes</v>
      </c>
      <c r="G723" s="135" t="str">
        <f>INDEX('Master List'!$A$3:$AW$1063,MATCH('Print List'!$A723,Statement_No,0),MATCH('Print List'!G$2,'Master List'!$A$2:$AW$2,0))</f>
        <v>Tom Paine Slough</v>
      </c>
      <c r="H723" s="135" t="str">
        <f>INDEX('Master List'!$A$3:$AW$1063,MATCH('Print List'!$A723,Statement_No,0),MATCH('Print List'!H$2,'Master List'!$A$2:$AW$2,0))</f>
        <v>San Joaquin</v>
      </c>
      <c r="I723" s="135" t="str">
        <f>INDEX('Master List'!$A$3:$AW$1063,MATCH('Print List'!$A723,Statement_No,0),MATCH('Print List'!I$2,'Master List'!$A$2:$AW$2,0))</f>
        <v>R3</v>
      </c>
      <c r="J723" s="135" t="str">
        <f>INDEX('Master List'!$A$3:$AW$1063,MATCH('Print List'!$A723,Statement_No,0),MATCH('Print List'!J$2,'Master List'!$A$2:$AW$2,0))</f>
        <v>Delta Watermaster Office has determined RD 2058 to be a *4 category for its riparian right. See "Contract and Other Rights."</v>
      </c>
      <c r="K723" s="135" t="str">
        <f>INDEX('Master List'!$A$3:$AW$1063,MATCH('Print List'!$A723,Statement_No,0),MATCH('Print List'!K$2,'Master List'!$A$2:$AW$2,0))</f>
        <v>Yes</v>
      </c>
      <c r="L723" s="135" t="str">
        <f>INDEX('Master List'!$A$3:$AW$1063,MATCH('Print List'!$A723,Statement_No,0),MATCH('Print List'!L$2,'Master List'!$A$2:$AW$2,0))</f>
        <v>N/A</v>
      </c>
      <c r="M723" s="135" t="str">
        <f>INDEX('Master List'!$A$3:$AW$1063,MATCH('Print List'!$A723,Statement_No,0),MATCH('Print List'!M$2,'Master List'!$A$2:$AW$2,0))</f>
        <v>P3</v>
      </c>
      <c r="N723" s="135" t="str">
        <f>INDEX('Master List'!$A$3:$AW$1063,MATCH('Print List'!$A723,Statement_No,0),MATCH('Print List'!N$2,'Master List'!$A$2:$AW$2,0))</f>
        <v>POD and POU are located within RD 2058 which is considered as *4 category</v>
      </c>
      <c r="O723" s="135" t="str">
        <f>INDEX('Master List'!$A$3:$AW$1063,MATCH('Print List'!$A723,Statement_No,0),MATCH('Print List'!O$2,'Master List'!$A$2:$AW$2,0))</f>
        <v>RD 2058</v>
      </c>
      <c r="P723" s="135" t="str">
        <f>INDEX('Master List'!$A$3:$AW$1063,MATCH('Print List'!$A723,Statement_No,0),MATCH('Print List'!P$2,'Master List'!$A$2:$AW$2,0))</f>
        <v>R4</v>
      </c>
      <c r="Q723" s="135" t="str">
        <f>INDEX('Master List'!$A$3:$AW$1063,MATCH('Print List'!$A723,Statement_No,0),MATCH('Print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3" s="135" t="str">
        <f>INDEX('Master List'!$A$3:$AW$1063,MATCH('Print List'!$A723,Statement_No,0),MATCH('Print List'!R$2,'Master List'!$A$2:$AW$2,0))</f>
        <v>P1</v>
      </c>
      <c r="S723" s="135" t="str">
        <f>INDEX('Master List'!$A$3:$AW$1063,MATCH('Print List'!$A723,Statement_No,0),MATCH('Print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3" s="135" t="str">
        <f>INDEX('Master List'!$A$3:$AW$1063,MATCH('Print List'!$A723,Statement_No,0),MATCH('Print List'!T$2,'Master List'!$A$2:$AW$2,0))</f>
        <v>R4</v>
      </c>
      <c r="U723" s="135" t="str">
        <f>INDEX('Master List'!$A$3:$AW$1063,MATCH('Print List'!$A723,Statement_No,0),MATCH('Print List'!U$2,'Master List'!$A$2:$AW$2,0))</f>
        <v>P1</v>
      </c>
    </row>
    <row r="724" spans="1:21" s="16" customFormat="1" ht="60" x14ac:dyDescent="0.25">
      <c r="A724" s="135" t="s">
        <v>2957</v>
      </c>
      <c r="B724" s="135" t="str">
        <f>INDEX('Master List'!$A$3:$AW$1063,MATCH('Print List'!$A724,Statement_No,0),MATCH('Print List'!B$2,'Master List'!$A$2:$AW$2,0))</f>
        <v>MAIN STONE CORPORATION</v>
      </c>
      <c r="C724" s="135" t="str">
        <f>INDEX('Master List'!$A$3:$AW$1063,MATCH('Print List'!$A724,Statement_No,0),MATCH('Print List'!C$2,'Master List'!$A$2:$AW$2,0))</f>
        <v>Y</v>
      </c>
      <c r="D724" s="135">
        <f>INDEX('Master List'!$A$3:$AW$1063,MATCH('Print List'!$A724,Statement_No,0),MATCH('Print List'!D$2,'Master List'!$A$2:$AW$2,0))</f>
        <v>540.4133333333333</v>
      </c>
      <c r="E724" s="135">
        <f>INDEX('Master List'!$A$3:$AW$1063,MATCH('Print List'!$A724,Statement_No,0),MATCH('Print List'!E$2,'Master List'!$A$2:$AW$2,0))</f>
        <v>644.48</v>
      </c>
      <c r="F724" s="135" t="str">
        <f>INDEX('Master List'!$A$3:$AW$1063,MATCH('Print List'!$A724,Statement_No,0),MATCH('Print List'!F$2,'Master List'!$A$2:$AW$2,0))</f>
        <v>Yes</v>
      </c>
      <c r="G724" s="135" t="str">
        <f>INDEX('Master List'!$A$3:$AW$1063,MATCH('Print List'!$A724,Statement_No,0),MATCH('Print List'!G$2,'Master List'!$A$2:$AW$2,0))</f>
        <v>Old River</v>
      </c>
      <c r="H724" s="135" t="str">
        <f>INDEX('Master List'!$A$3:$AW$1063,MATCH('Print List'!$A724,Statement_No,0),MATCH('Print List'!H$2,'Master List'!$A$2:$AW$2,0))</f>
        <v>San Joaquin</v>
      </c>
      <c r="I724" s="135" t="str">
        <f>INDEX('Master List'!$A$3:$AW$1063,MATCH('Print List'!$A724,Statement_No,0),MATCH('Print List'!I$2,'Master List'!$A$2:$AW$2,0))</f>
        <v>R3</v>
      </c>
      <c r="J724" s="135" t="str">
        <f>INDEX('Master List'!$A$3:$AW$1063,MATCH('Print List'!$A724,Statement_No,0),MATCH('Print List'!J$2,'Master List'!$A$2:$AW$2,0))</f>
        <v xml:space="preserve">The POU is located within one parcel on a patent riparian to the watercourse with no separations </v>
      </c>
      <c r="K724" s="135" t="str">
        <f>INDEX('Master List'!$A$3:$AW$1063,MATCH('Print List'!$A724,Statement_No,0),MATCH('Print List'!K$2,'Master List'!$A$2:$AW$2,0))</f>
        <v>Yes</v>
      </c>
      <c r="L724" s="135" t="str">
        <f>INDEX('Master List'!$A$3:$AW$1063,MATCH('Print List'!$A724,Statement_No,0),MATCH('Print List'!L$2,'Master List'!$A$2:$AW$2,0))</f>
        <v>N/A</v>
      </c>
      <c r="M724" s="135" t="str">
        <f>INDEX('Master List'!$A$3:$AW$1063,MATCH('Print List'!$A724,Statement_No,0),MATCH('Print List'!M$2,'Master List'!$A$2:$AW$2,0))</f>
        <v>P3</v>
      </c>
      <c r="N724" s="135" t="str">
        <f>INDEX('Master List'!$A$3:$AW$1063,MATCH('Print List'!$A724,Statement_No,0),MATCH('Print List'!N$2,'Master List'!$A$2:$AW$2,0))</f>
        <v>Claimant failed to submit Pre-1914 supporting documents; however, riparian right is sufficient to constitute water use</v>
      </c>
      <c r="O724" s="135">
        <f>INDEX('Master List'!$A$3:$AW$1063,MATCH('Print List'!$A724,Statement_No,0),MATCH('Print List'!O$2,'Master List'!$A$2:$AW$2,0))</f>
        <v>0</v>
      </c>
      <c r="P724" s="135">
        <f>INDEX('Master List'!$A$3:$AW$1063,MATCH('Print List'!$A724,Statement_No,0),MATCH('Print List'!P$2,'Master List'!$A$2:$AW$2,0))</f>
        <v>0</v>
      </c>
      <c r="Q724" s="135">
        <f>INDEX('Master List'!$A$3:$AW$1063,MATCH('Print List'!$A724,Statement_No,0),MATCH('Print List'!Q$2,'Master List'!$A$2:$AW$2,0))</f>
        <v>0</v>
      </c>
      <c r="R724" s="135">
        <f>INDEX('Master List'!$A$3:$AW$1063,MATCH('Print List'!$A724,Statement_No,0),MATCH('Print List'!R$2,'Master List'!$A$2:$AW$2,0))</f>
        <v>0</v>
      </c>
      <c r="S724" s="135">
        <f>INDEX('Master List'!$A$3:$AW$1063,MATCH('Print List'!$A724,Statement_No,0),MATCH('Print List'!S$2,'Master List'!$A$2:$AW$2,0))</f>
        <v>0</v>
      </c>
      <c r="T724" s="135" t="str">
        <f>INDEX('Master List'!$A$3:$AW$1063,MATCH('Print List'!$A724,Statement_No,0),MATCH('Print List'!T$2,'Master List'!$A$2:$AW$2,0))</f>
        <v>R3</v>
      </c>
      <c r="U724" s="135" t="str">
        <f>INDEX('Master List'!$A$3:$AW$1063,MATCH('Print List'!$A724,Statement_No,0),MATCH('Print List'!U$2,'Master List'!$A$2:$AW$2,0))</f>
        <v>P3</v>
      </c>
    </row>
    <row r="725" spans="1:21" s="16" customFormat="1" ht="300" x14ac:dyDescent="0.25">
      <c r="A725" s="135" t="s">
        <v>2958</v>
      </c>
      <c r="B725" s="135" t="str">
        <f>INDEX('Master List'!$A$3:$AW$1063,MATCH('Print List'!$A725,Statement_No,0),MATCH('Print List'!B$2,'Master List'!$A$2:$AW$2,0))</f>
        <v>PESCADERO RECLAMATION DIST NO 2058</v>
      </c>
      <c r="C725" s="135" t="str">
        <f>INDEX('Master List'!$A$3:$AW$1063,MATCH('Print List'!$A725,Statement_No,0),MATCH('Print List'!C$2,'Master List'!$A$2:$AW$2,0))</f>
        <v>Y</v>
      </c>
      <c r="D725" s="135">
        <f>INDEX('Master List'!$A$3:$AW$1063,MATCH('Print List'!$A725,Statement_No,0),MATCH('Print List'!D$2,'Master List'!$A$2:$AW$2,0))</f>
        <v>1647.53</v>
      </c>
      <c r="E725" s="135">
        <f>INDEX('Master List'!$A$3:$AW$1063,MATCH('Print List'!$A725,Statement_No,0),MATCH('Print List'!E$2,'Master List'!$A$2:$AW$2,0))</f>
        <v>660.62300000000005</v>
      </c>
      <c r="F725" s="135" t="str">
        <f>INDEX('Master List'!$A$3:$AW$1063,MATCH('Print List'!$A725,Statement_No,0),MATCH('Print List'!F$2,'Master List'!$A$2:$AW$2,0))</f>
        <v>Yes</v>
      </c>
      <c r="G725" s="135" t="str">
        <f>INDEX('Master List'!$A$3:$AW$1063,MATCH('Print List'!$A725,Statement_No,0),MATCH('Print List'!G$2,'Master List'!$A$2:$AW$2,0))</f>
        <v>Tom Paine Slough</v>
      </c>
      <c r="H725" s="135" t="str">
        <f>INDEX('Master List'!$A$3:$AW$1063,MATCH('Print List'!$A725,Statement_No,0),MATCH('Print List'!H$2,'Master List'!$A$2:$AW$2,0))</f>
        <v>San Joaquin</v>
      </c>
      <c r="I725" s="135" t="str">
        <f>INDEX('Master List'!$A$3:$AW$1063,MATCH('Print List'!$A725,Statement_No,0),MATCH('Print List'!I$2,'Master List'!$A$2:$AW$2,0))</f>
        <v>R3</v>
      </c>
      <c r="J725" s="135" t="str">
        <f>INDEX('Master List'!$A$3:$AW$1063,MATCH('Print List'!$A725,Statement_No,0),MATCH('Print List'!J$2,'Master List'!$A$2:$AW$2,0))</f>
        <v>Delta Watermaster Office has determined RD 2058 to be a *4 category for its riparian right. See "Contract and Other Rights."</v>
      </c>
      <c r="K725" s="135" t="str">
        <f>INDEX('Master List'!$A$3:$AW$1063,MATCH('Print List'!$A725,Statement_No,0),MATCH('Print List'!K$2,'Master List'!$A$2:$AW$2,0))</f>
        <v>Yes</v>
      </c>
      <c r="L725" s="135" t="str">
        <f>INDEX('Master List'!$A$3:$AW$1063,MATCH('Print List'!$A725,Statement_No,0),MATCH('Print List'!L$2,'Master List'!$A$2:$AW$2,0))</f>
        <v>N/A</v>
      </c>
      <c r="M725" s="135" t="str">
        <f>INDEX('Master List'!$A$3:$AW$1063,MATCH('Print List'!$A725,Statement_No,0),MATCH('Print List'!M$2,'Master List'!$A$2:$AW$2,0))</f>
        <v>P3</v>
      </c>
      <c r="N725" s="135" t="str">
        <f>INDEX('Master List'!$A$3:$AW$1063,MATCH('Print List'!$A725,Statement_No,0),MATCH('Print List'!N$2,'Master List'!$A$2:$AW$2,0))</f>
        <v>POD and POU are located within RD 2058 which is considered as *4 category</v>
      </c>
      <c r="O725" s="135" t="str">
        <f>INDEX('Master List'!$A$3:$AW$1063,MATCH('Print List'!$A725,Statement_No,0),MATCH('Print List'!O$2,'Master List'!$A$2:$AW$2,0))</f>
        <v>RD 2058</v>
      </c>
      <c r="P725" s="135" t="str">
        <f>INDEX('Master List'!$A$3:$AW$1063,MATCH('Print List'!$A725,Statement_No,0),MATCH('Print List'!P$2,'Master List'!$A$2:$AW$2,0))</f>
        <v>R4</v>
      </c>
      <c r="Q725" s="135" t="str">
        <f>INDEX('Master List'!$A$3:$AW$1063,MATCH('Print List'!$A725,Statement_No,0),MATCH('Print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5" s="135" t="str">
        <f>INDEX('Master List'!$A$3:$AW$1063,MATCH('Print List'!$A725,Statement_No,0),MATCH('Print List'!R$2,'Master List'!$A$2:$AW$2,0))</f>
        <v>P1</v>
      </c>
      <c r="S725" s="135" t="str">
        <f>INDEX('Master List'!$A$3:$AW$1063,MATCH('Print List'!$A725,Statement_No,0),MATCH('Print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5" s="135" t="str">
        <f>INDEX('Master List'!$A$3:$AW$1063,MATCH('Print List'!$A725,Statement_No,0),MATCH('Print List'!T$2,'Master List'!$A$2:$AW$2,0))</f>
        <v>R4</v>
      </c>
      <c r="U725" s="135" t="str">
        <f>INDEX('Master List'!$A$3:$AW$1063,MATCH('Print List'!$A725,Statement_No,0),MATCH('Print List'!U$2,'Master List'!$A$2:$AW$2,0))</f>
        <v>P1</v>
      </c>
    </row>
    <row r="726" spans="1:21" s="16" customFormat="1" ht="300" x14ac:dyDescent="0.25">
      <c r="A726" s="136" t="s">
        <v>2959</v>
      </c>
      <c r="B726" s="135" t="str">
        <f>INDEX('Master List'!$A$3:$AW$1063,MATCH('Print List'!$A726,Statement_No,0),MATCH('Print List'!B$2,'Master List'!$A$2:$AW$2,0))</f>
        <v>PESCADERO RECLAMATION DIST NO 2058</v>
      </c>
      <c r="C726" s="135" t="str">
        <f>INDEX('Master List'!$A$3:$AW$1063,MATCH('Print List'!$A726,Statement_No,0),MATCH('Print List'!C$2,'Master List'!$A$2:$AW$2,0))</f>
        <v>Y</v>
      </c>
      <c r="D726" s="135">
        <f>INDEX('Master List'!$A$3:$AW$1063,MATCH('Print List'!$A726,Statement_No,0),MATCH('Print List'!D$2,'Master List'!$A$2:$AW$2,0))</f>
        <v>521.81999999999994</v>
      </c>
      <c r="E726" s="135">
        <f>INDEX('Master List'!$A$3:$AW$1063,MATCH('Print List'!$A726,Statement_No,0),MATCH('Print List'!E$2,'Master List'!$A$2:$AW$2,0))</f>
        <v>415.601</v>
      </c>
      <c r="F726" s="135" t="str">
        <f>INDEX('Master List'!$A$3:$AW$1063,MATCH('Print List'!$A726,Statement_No,0),MATCH('Print List'!F$2,'Master List'!$A$2:$AW$2,0))</f>
        <v>Yes</v>
      </c>
      <c r="G726" s="135" t="str">
        <f>INDEX('Master List'!$A$3:$AW$1063,MATCH('Print List'!$A726,Statement_No,0),MATCH('Print List'!G$2,'Master List'!$A$2:$AW$2,0))</f>
        <v>Paradise Cut</v>
      </c>
      <c r="H726" s="135" t="str">
        <f>INDEX('Master List'!$A$3:$AW$1063,MATCH('Print List'!$A726,Statement_No,0),MATCH('Print List'!H$2,'Master List'!$A$2:$AW$2,0))</f>
        <v>San Joaquin</v>
      </c>
      <c r="I726" s="135" t="str">
        <f>INDEX('Master List'!$A$3:$AW$1063,MATCH('Print List'!$A726,Statement_No,0),MATCH('Print List'!I$2,'Master List'!$A$2:$AW$2,0))</f>
        <v>R3</v>
      </c>
      <c r="J726" s="135" t="str">
        <f>INDEX('Master List'!$A$3:$AW$1063,MATCH('Print List'!$A726,Statement_No,0),MATCH('Print List'!J$2,'Master List'!$A$2:$AW$2,0))</f>
        <v>Delta Watermaster Office has determined RD 2058 to be a *4 category for its riparian right. See "Contract and Other Rights."</v>
      </c>
      <c r="K726" s="135" t="str">
        <f>INDEX('Master List'!$A$3:$AW$1063,MATCH('Print List'!$A726,Statement_No,0),MATCH('Print List'!K$2,'Master List'!$A$2:$AW$2,0))</f>
        <v>Yes</v>
      </c>
      <c r="L726" s="135" t="str">
        <f>INDEX('Master List'!$A$3:$AW$1063,MATCH('Print List'!$A726,Statement_No,0),MATCH('Print List'!L$2,'Master List'!$A$2:$AW$2,0))</f>
        <v>N/A</v>
      </c>
      <c r="M726" s="135" t="str">
        <f>INDEX('Master List'!$A$3:$AW$1063,MATCH('Print List'!$A726,Statement_No,0),MATCH('Print List'!M$2,'Master List'!$A$2:$AW$2,0))</f>
        <v>P3</v>
      </c>
      <c r="N726" s="135" t="str">
        <f>INDEX('Master List'!$A$3:$AW$1063,MATCH('Print List'!$A726,Statement_No,0),MATCH('Print List'!N$2,'Master List'!$A$2:$AW$2,0))</f>
        <v>POD and POU are located within RD 2058 which is considered as *4 category</v>
      </c>
      <c r="O726" s="135" t="str">
        <f>INDEX('Master List'!$A$3:$AW$1063,MATCH('Print List'!$A726,Statement_No,0),MATCH('Print List'!O$2,'Master List'!$A$2:$AW$2,0))</f>
        <v>RD 2058</v>
      </c>
      <c r="P726" s="135" t="str">
        <f>INDEX('Master List'!$A$3:$AW$1063,MATCH('Print List'!$A726,Statement_No,0),MATCH('Print List'!P$2,'Master List'!$A$2:$AW$2,0))</f>
        <v>R4</v>
      </c>
      <c r="Q726" s="135" t="str">
        <f>INDEX('Master List'!$A$3:$AW$1063,MATCH('Print List'!$A726,Statement_No,0),MATCH('Print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6" s="135" t="str">
        <f>INDEX('Master List'!$A$3:$AW$1063,MATCH('Print List'!$A726,Statement_No,0),MATCH('Print List'!R$2,'Master List'!$A$2:$AW$2,0))</f>
        <v>P1</v>
      </c>
      <c r="S726" s="135" t="str">
        <f>INDEX('Master List'!$A$3:$AW$1063,MATCH('Print List'!$A726,Statement_No,0),MATCH('Print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6" s="135" t="str">
        <f>INDEX('Master List'!$A$3:$AW$1063,MATCH('Print List'!$A726,Statement_No,0),MATCH('Print List'!T$2,'Master List'!$A$2:$AW$2,0))</f>
        <v>R4</v>
      </c>
      <c r="U726" s="135" t="str">
        <f>INDEX('Master List'!$A$3:$AW$1063,MATCH('Print List'!$A726,Statement_No,0),MATCH('Print List'!U$2,'Master List'!$A$2:$AW$2,0))</f>
        <v>P1</v>
      </c>
    </row>
    <row r="727" spans="1:21" s="16" customFormat="1" ht="300" x14ac:dyDescent="0.25">
      <c r="A727" s="135" t="s">
        <v>2961</v>
      </c>
      <c r="B727" s="135" t="str">
        <f>INDEX('Master List'!$A$3:$AW$1063,MATCH('Print List'!$A727,Statement_No,0),MATCH('Print List'!B$2,'Master List'!$A$2:$AW$2,0))</f>
        <v>PESCADERO RECLAMATION DIST NO 2058</v>
      </c>
      <c r="C727" s="135" t="str">
        <f>INDEX('Master List'!$A$3:$AW$1063,MATCH('Print List'!$A727,Statement_No,0),MATCH('Print List'!C$2,'Master List'!$A$2:$AW$2,0))</f>
        <v>Y</v>
      </c>
      <c r="D727" s="135">
        <f>INDEX('Master List'!$A$3:$AW$1063,MATCH('Print List'!$A727,Statement_No,0),MATCH('Print List'!D$2,'Master List'!$A$2:$AW$2,0))</f>
        <v>1462.3200000000002</v>
      </c>
      <c r="E727" s="135">
        <f>INDEX('Master List'!$A$3:$AW$1063,MATCH('Print List'!$A727,Statement_No,0),MATCH('Print List'!E$2,'Master List'!$A$2:$AW$2,0))</f>
        <v>741.87099999999998</v>
      </c>
      <c r="F727" s="135" t="str">
        <f>INDEX('Master List'!$A$3:$AW$1063,MATCH('Print List'!$A727,Statement_No,0),MATCH('Print List'!F$2,'Master List'!$A$2:$AW$2,0))</f>
        <v>Yes</v>
      </c>
      <c r="G727" s="135" t="str">
        <f>INDEX('Master List'!$A$3:$AW$1063,MATCH('Print List'!$A727,Statement_No,0),MATCH('Print List'!G$2,'Master List'!$A$2:$AW$2,0))</f>
        <v>Tom Paine Slough</v>
      </c>
      <c r="H727" s="135" t="str">
        <f>INDEX('Master List'!$A$3:$AW$1063,MATCH('Print List'!$A727,Statement_No,0),MATCH('Print List'!H$2,'Master List'!$A$2:$AW$2,0))</f>
        <v>San Joaquin</v>
      </c>
      <c r="I727" s="135" t="str">
        <f>INDEX('Master List'!$A$3:$AW$1063,MATCH('Print List'!$A727,Statement_No,0),MATCH('Print List'!I$2,'Master List'!$A$2:$AW$2,0))</f>
        <v>R3</v>
      </c>
      <c r="J727" s="135" t="str">
        <f>INDEX('Master List'!$A$3:$AW$1063,MATCH('Print List'!$A727,Statement_No,0),MATCH('Print List'!J$2,'Master List'!$A$2:$AW$2,0))</f>
        <v>Delta Watermaster Office has determined RD 2058 to be a *4 category for its riparian right. See "Contract and Other Rights."</v>
      </c>
      <c r="K727" s="135" t="str">
        <f>INDEX('Master List'!$A$3:$AW$1063,MATCH('Print List'!$A727,Statement_No,0),MATCH('Print List'!K$2,'Master List'!$A$2:$AW$2,0))</f>
        <v>Yes</v>
      </c>
      <c r="L727" s="135" t="str">
        <f>INDEX('Master List'!$A$3:$AW$1063,MATCH('Print List'!$A727,Statement_No,0),MATCH('Print List'!L$2,'Master List'!$A$2:$AW$2,0))</f>
        <v>N/A</v>
      </c>
      <c r="M727" s="135" t="str">
        <f>INDEX('Master List'!$A$3:$AW$1063,MATCH('Print List'!$A727,Statement_No,0),MATCH('Print List'!M$2,'Master List'!$A$2:$AW$2,0))</f>
        <v>P3</v>
      </c>
      <c r="N727" s="135" t="str">
        <f>INDEX('Master List'!$A$3:$AW$1063,MATCH('Print List'!$A727,Statement_No,0),MATCH('Print List'!N$2,'Master List'!$A$2:$AW$2,0))</f>
        <v>POD and POU are located within RD 2058 which is considered as *4 category</v>
      </c>
      <c r="O727" s="135" t="str">
        <f>INDEX('Master List'!$A$3:$AW$1063,MATCH('Print List'!$A727,Statement_No,0),MATCH('Print List'!O$2,'Master List'!$A$2:$AW$2,0))</f>
        <v>RD 2058</v>
      </c>
      <c r="P727" s="135" t="str">
        <f>INDEX('Master List'!$A$3:$AW$1063,MATCH('Print List'!$A727,Statement_No,0),MATCH('Print List'!P$2,'Master List'!$A$2:$AW$2,0))</f>
        <v>R4</v>
      </c>
      <c r="Q727" s="135" t="str">
        <f>INDEX('Master List'!$A$3:$AW$1063,MATCH('Print List'!$A727,Statement_No,0),MATCH('Print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7" s="135" t="str">
        <f>INDEX('Master List'!$A$3:$AW$1063,MATCH('Print List'!$A727,Statement_No,0),MATCH('Print List'!R$2,'Master List'!$A$2:$AW$2,0))</f>
        <v>P1</v>
      </c>
      <c r="S727" s="135" t="str">
        <f>INDEX('Master List'!$A$3:$AW$1063,MATCH('Print List'!$A727,Statement_No,0),MATCH('Print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7" s="135" t="str">
        <f>INDEX('Master List'!$A$3:$AW$1063,MATCH('Print List'!$A727,Statement_No,0),MATCH('Print List'!T$2,'Master List'!$A$2:$AW$2,0))</f>
        <v>R4</v>
      </c>
      <c r="U727" s="135" t="str">
        <f>INDEX('Master List'!$A$3:$AW$1063,MATCH('Print List'!$A727,Statement_No,0),MATCH('Print List'!U$2,'Master List'!$A$2:$AW$2,0))</f>
        <v>P1</v>
      </c>
    </row>
    <row r="728" spans="1:21" s="16" customFormat="1" ht="300" x14ac:dyDescent="0.25">
      <c r="A728" s="136" t="s">
        <v>2962</v>
      </c>
      <c r="B728" s="135" t="str">
        <f>INDEX('Master List'!$A$3:$AW$1063,MATCH('Print List'!$A728,Statement_No,0),MATCH('Print List'!B$2,'Master List'!$A$2:$AW$2,0))</f>
        <v>PESCADERO RECLAMATION DIST NO 2058</v>
      </c>
      <c r="C728" s="135" t="str">
        <f>INDEX('Master List'!$A$3:$AW$1063,MATCH('Print List'!$A728,Statement_No,0),MATCH('Print List'!C$2,'Master List'!$A$2:$AW$2,0))</f>
        <v>Y</v>
      </c>
      <c r="D728" s="135">
        <f>INDEX('Master List'!$A$3:$AW$1063,MATCH('Print List'!$A728,Statement_No,0),MATCH('Print List'!D$2,'Master List'!$A$2:$AW$2,0))</f>
        <v>297.72333333333336</v>
      </c>
      <c r="E728" s="135">
        <f>INDEX('Master List'!$A$3:$AW$1063,MATCH('Print List'!$A728,Statement_No,0),MATCH('Print List'!E$2,'Master List'!$A$2:$AW$2,0))</f>
        <v>136.54900000000001</v>
      </c>
      <c r="F728" s="135" t="str">
        <f>INDEX('Master List'!$A$3:$AW$1063,MATCH('Print List'!$A728,Statement_No,0),MATCH('Print List'!F$2,'Master List'!$A$2:$AW$2,0))</f>
        <v>Yes</v>
      </c>
      <c r="G728" s="135" t="str">
        <f>INDEX('Master List'!$A$3:$AW$1063,MATCH('Print List'!$A728,Statement_No,0),MATCH('Print List'!G$2,'Master List'!$A$2:$AW$2,0))</f>
        <v>TOM PAINE</v>
      </c>
      <c r="H728" s="135" t="str">
        <f>INDEX('Master List'!$A$3:$AW$1063,MATCH('Print List'!$A728,Statement_No,0),MATCH('Print List'!H$2,'Master List'!$A$2:$AW$2,0))</f>
        <v>San Joaquin</v>
      </c>
      <c r="I728" s="135" t="str">
        <f>INDEX('Master List'!$A$3:$AW$1063,MATCH('Print List'!$A728,Statement_No,0),MATCH('Print List'!I$2,'Master List'!$A$2:$AW$2,0))</f>
        <v>R3</v>
      </c>
      <c r="J728" s="135" t="str">
        <f>INDEX('Master List'!$A$3:$AW$1063,MATCH('Print List'!$A728,Statement_No,0),MATCH('Print List'!J$2,'Master List'!$A$2:$AW$2,0))</f>
        <v>Delta Watermaster Office has determined RD 2058 to be a *4 category for its riparian right. See "Contract and Other Rights."</v>
      </c>
      <c r="K728" s="135" t="str">
        <f>INDEX('Master List'!$A$3:$AW$1063,MATCH('Print List'!$A728,Statement_No,0),MATCH('Print List'!K$2,'Master List'!$A$2:$AW$2,0))</f>
        <v>Yes</v>
      </c>
      <c r="L728" s="135" t="str">
        <f>INDEX('Master List'!$A$3:$AW$1063,MATCH('Print List'!$A728,Statement_No,0),MATCH('Print List'!L$2,'Master List'!$A$2:$AW$2,0))</f>
        <v>N/A</v>
      </c>
      <c r="M728" s="135" t="str">
        <f>INDEX('Master List'!$A$3:$AW$1063,MATCH('Print List'!$A728,Statement_No,0),MATCH('Print List'!M$2,'Master List'!$A$2:$AW$2,0))</f>
        <v>P3</v>
      </c>
      <c r="N728" s="135" t="str">
        <f>INDEX('Master List'!$A$3:$AW$1063,MATCH('Print List'!$A728,Statement_No,0),MATCH('Print List'!N$2,'Master List'!$A$2:$AW$2,0))</f>
        <v>POD and POU are located within RD 2058 which is considered as *4 category</v>
      </c>
      <c r="O728" s="135" t="str">
        <f>INDEX('Master List'!$A$3:$AW$1063,MATCH('Print List'!$A728,Statement_No,0),MATCH('Print List'!O$2,'Master List'!$A$2:$AW$2,0))</f>
        <v>RD 2058</v>
      </c>
      <c r="P728" s="135" t="str">
        <f>INDEX('Master List'!$A$3:$AW$1063,MATCH('Print List'!$A728,Statement_No,0),MATCH('Print List'!P$2,'Master List'!$A$2:$AW$2,0))</f>
        <v>R4</v>
      </c>
      <c r="Q728" s="135" t="str">
        <f>INDEX('Master List'!$A$3:$AW$1063,MATCH('Print List'!$A728,Statement_No,0),MATCH('Print List'!Q$2,'Master List'!$A$2:$AW$2,0))</f>
        <v>Sufficient evidence has been proffered to support the District’s claim that the entire service area of RD 2058 was a single parcel contiguous to Old River, Paradise Cut, and Tom Paine Slough until 1922. When the service area was purchased and subdivided, the applications for appropriative permits 1156 and 2704 (licenses A002286 and A004991) expressly preserved riparian rights and allocated them pro rata on every parcel within the District. Subsequent transfers of land within the District have preserved the per-acre allocation of the District’s undivided riparian water right claim.</v>
      </c>
      <c r="R728" s="135" t="str">
        <f>INDEX('Master List'!$A$3:$AW$1063,MATCH('Print List'!$A728,Statement_No,0),MATCH('Print List'!R$2,'Master List'!$A$2:$AW$2,0))</f>
        <v>P1</v>
      </c>
      <c r="S728" s="135" t="str">
        <f>INDEX('Master List'!$A$3:$AW$1063,MATCH('Print List'!$A728,Statement_No,0),MATCH('Print List'!S$2,'Master List'!$A$2:$AW$2,0))</f>
        <v>When natural flow is available, the riparian right preserved for each parcel within RD 2058 covers all beneficial use on such parcels. Support for a pre-1914 claim would require adequate evidence which was not included in the Information Order responses.</v>
      </c>
      <c r="T728" s="135" t="str">
        <f>INDEX('Master List'!$A$3:$AW$1063,MATCH('Print List'!$A728,Statement_No,0),MATCH('Print List'!T$2,'Master List'!$A$2:$AW$2,0))</f>
        <v>R4</v>
      </c>
      <c r="U728" s="135" t="str">
        <f>INDEX('Master List'!$A$3:$AW$1063,MATCH('Print List'!$A728,Statement_No,0),MATCH('Print List'!U$2,'Master List'!$A$2:$AW$2,0))</f>
        <v>P1</v>
      </c>
    </row>
    <row r="729" spans="1:21" s="16" customFormat="1" ht="60" x14ac:dyDescent="0.25">
      <c r="A729" s="135" t="s">
        <v>2964</v>
      </c>
      <c r="B729" s="135" t="str">
        <f>INDEX('Master List'!$A$3:$AW$1063,MATCH('Print List'!$A729,Statement_No,0),MATCH('Print List'!B$2,'Master List'!$A$2:$AW$2,0))</f>
        <v>ANITA J MERLO</v>
      </c>
      <c r="C729" s="135" t="str">
        <f>INDEX('Master List'!$A$3:$AW$1063,MATCH('Print List'!$A729,Statement_No,0),MATCH('Print List'!C$2,'Master List'!$A$2:$AW$2,0))</f>
        <v>Y</v>
      </c>
      <c r="D729" s="135">
        <f>INDEX('Master List'!$A$3:$AW$1063,MATCH('Print List'!$A729,Statement_No,0),MATCH('Print List'!D$2,'Master List'!$A$2:$AW$2,0))</f>
        <v>503.86</v>
      </c>
      <c r="E729" s="135">
        <f>INDEX('Master List'!$A$3:$AW$1063,MATCH('Print List'!$A729,Statement_No,0),MATCH('Print List'!E$2,'Master List'!$A$2:$AW$2,0))</f>
        <v>864.13</v>
      </c>
      <c r="F729" s="135" t="str">
        <f>INDEX('Master List'!$A$3:$AW$1063,MATCH('Print List'!$A729,Statement_No,0),MATCH('Print List'!F$2,'Master List'!$A$2:$AW$2,0))</f>
        <v>Yes</v>
      </c>
      <c r="G729" s="135" t="str">
        <f>INDEX('Master List'!$A$3:$AW$1063,MATCH('Print List'!$A729,Statement_No,0),MATCH('Print List'!G$2,'Master List'!$A$2:$AW$2,0))</f>
        <v>SYCMORE SLOUGH</v>
      </c>
      <c r="H729" s="135" t="str">
        <f>INDEX('Master List'!$A$3:$AW$1063,MATCH('Print List'!$A729,Statement_No,0),MATCH('Print List'!H$2,'Master List'!$A$2:$AW$2,0))</f>
        <v>San Joaquin</v>
      </c>
      <c r="I729" s="135" t="str">
        <f>INDEX('Master List'!$A$3:$AW$1063,MATCH('Print List'!$A729,Statement_No,0),MATCH('Print List'!I$2,'Master List'!$A$2:$AW$2,0))</f>
        <v>R3</v>
      </c>
      <c r="J729" s="135" t="str">
        <f>INDEX('Master List'!$A$3:$AW$1063,MATCH('Print List'!$A729,Statement_No,0),MATCH('Print List'!J$2,'Master List'!$A$2:$AW$2,0))</f>
        <v>This APN is completely enclosed within the riparian CA Patent 2156. The watercourse, Sycamore Slough, has existed since at least 1894 (see 1894 Lodi Map), old enough to be considered "natural."</v>
      </c>
      <c r="K729" s="135" t="str">
        <f>INDEX('Master List'!$A$3:$AW$1063,MATCH('Print List'!$A729,Statement_No,0),MATCH('Print List'!K$2,'Master List'!$A$2:$AW$2,0))</f>
        <v>Yes</v>
      </c>
      <c r="L729" s="135" t="str">
        <f>INDEX('Master List'!$A$3:$AW$1063,MATCH('Print List'!$A729,Statement_No,0),MATCH('Print List'!L$2,'Master List'!$A$2:$AW$2,0))</f>
        <v>N/A</v>
      </c>
      <c r="M729" s="135" t="str">
        <f>INDEX('Master List'!$A$3:$AW$1063,MATCH('Print List'!$A729,Statement_No,0),MATCH('Print List'!M$2,'Master List'!$A$2:$AW$2,0))</f>
        <v>P1</v>
      </c>
      <c r="N729" s="135" t="str">
        <f>INDEX('Master List'!$A$3:$AW$1063,MATCH('Print List'!$A729,Statement_No,0),MATCH('Print List'!N$2,'Master List'!$A$2:$AW$2,0))</f>
        <v>No supporting document for Pre-1914 right was submitted. Need more info.</v>
      </c>
      <c r="O729" s="135">
        <f>INDEX('Master List'!$A$3:$AW$1063,MATCH('Print List'!$A729,Statement_No,0),MATCH('Print List'!O$2,'Master List'!$A$2:$AW$2,0))</f>
        <v>0</v>
      </c>
      <c r="P729" s="135">
        <f>INDEX('Master List'!$A$3:$AW$1063,MATCH('Print List'!$A729,Statement_No,0),MATCH('Print List'!P$2,'Master List'!$A$2:$AW$2,0))</f>
        <v>0</v>
      </c>
      <c r="Q729" s="135">
        <f>INDEX('Master List'!$A$3:$AW$1063,MATCH('Print List'!$A729,Statement_No,0),MATCH('Print List'!Q$2,'Master List'!$A$2:$AW$2,0))</f>
        <v>0</v>
      </c>
      <c r="R729" s="135">
        <f>INDEX('Master List'!$A$3:$AW$1063,MATCH('Print List'!$A729,Statement_No,0),MATCH('Print List'!R$2,'Master List'!$A$2:$AW$2,0))</f>
        <v>0</v>
      </c>
      <c r="S729" s="135">
        <f>INDEX('Master List'!$A$3:$AW$1063,MATCH('Print List'!$A729,Statement_No,0),MATCH('Print List'!S$2,'Master List'!$A$2:$AW$2,0))</f>
        <v>0</v>
      </c>
      <c r="T729" s="135" t="str">
        <f>INDEX('Master List'!$A$3:$AW$1063,MATCH('Print List'!$A729,Statement_No,0),MATCH('Print List'!T$2,'Master List'!$A$2:$AW$2,0))</f>
        <v>R3</v>
      </c>
      <c r="U729" s="135" t="str">
        <f>INDEX('Master List'!$A$3:$AW$1063,MATCH('Print List'!$A729,Statement_No,0),MATCH('Print List'!U$2,'Master List'!$A$2:$AW$2,0))</f>
        <v>P1</v>
      </c>
    </row>
    <row r="730" spans="1:21" s="16" customFormat="1" ht="60" x14ac:dyDescent="0.25">
      <c r="A730" s="135" t="s">
        <v>2969</v>
      </c>
      <c r="B730" s="135" t="str">
        <f>INDEX('Master List'!$A$3:$AW$1063,MATCH('Print List'!$A730,Statement_No,0),MATCH('Print List'!B$2,'Master List'!$A$2:$AW$2,0))</f>
        <v>ANITA MERLO</v>
      </c>
      <c r="C730" s="135" t="str">
        <f>INDEX('Master List'!$A$3:$AW$1063,MATCH('Print List'!$A730,Statement_No,0),MATCH('Print List'!C$2,'Master List'!$A$2:$AW$2,0))</f>
        <v>Y</v>
      </c>
      <c r="D730" s="135">
        <f>INDEX('Master List'!$A$3:$AW$1063,MATCH('Print List'!$A730,Statement_No,0),MATCH('Print List'!D$2,'Master List'!$A$2:$AW$2,0))</f>
        <v>889.98</v>
      </c>
      <c r="E730" s="135">
        <f>INDEX('Master List'!$A$3:$AW$1063,MATCH('Print List'!$A730,Statement_No,0),MATCH('Print List'!E$2,'Master List'!$A$2:$AW$2,0))</f>
        <v>579.54999999999995</v>
      </c>
      <c r="F730" s="135" t="str">
        <f>INDEX('Master List'!$A$3:$AW$1063,MATCH('Print List'!$A730,Statement_No,0),MATCH('Print List'!F$2,'Master List'!$A$2:$AW$2,0))</f>
        <v>Yes</v>
      </c>
      <c r="G730" s="135" t="str">
        <f>INDEX('Master List'!$A$3:$AW$1063,MATCH('Print List'!$A730,Statement_No,0),MATCH('Print List'!G$2,'Master List'!$A$2:$AW$2,0))</f>
        <v>SYCMORE SLOUGH</v>
      </c>
      <c r="H730" s="135" t="str">
        <f>INDEX('Master List'!$A$3:$AW$1063,MATCH('Print List'!$A730,Statement_No,0),MATCH('Print List'!H$2,'Master List'!$A$2:$AW$2,0))</f>
        <v>San Joaquin</v>
      </c>
      <c r="I730" s="135" t="str">
        <f>INDEX('Master List'!$A$3:$AW$1063,MATCH('Print List'!$A730,Statement_No,0),MATCH('Print List'!I$2,'Master List'!$A$2:$AW$2,0))</f>
        <v>R3</v>
      </c>
      <c r="J730" s="135" t="str">
        <f>INDEX('Master List'!$A$3:$AW$1063,MATCH('Print List'!$A730,Statement_No,0),MATCH('Print List'!J$2,'Master List'!$A$2:$AW$2,0))</f>
        <v>The place of use is adjacent to the watercourse and is completely enclosed within the original riparian patent, CA Patent 2156. Sycamore Slough has existed since at least 1894 according to the Lodi 1894 Map.</v>
      </c>
      <c r="K730" s="135" t="str">
        <f>INDEX('Master List'!$A$3:$AW$1063,MATCH('Print List'!$A730,Statement_No,0),MATCH('Print List'!K$2,'Master List'!$A$2:$AW$2,0))</f>
        <v>Yes</v>
      </c>
      <c r="L730" s="135" t="str">
        <f>INDEX('Master List'!$A$3:$AW$1063,MATCH('Print List'!$A730,Statement_No,0),MATCH('Print List'!L$2,'Master List'!$A$2:$AW$2,0))</f>
        <v>N/A</v>
      </c>
      <c r="M730" s="135" t="str">
        <f>INDEX('Master List'!$A$3:$AW$1063,MATCH('Print List'!$A730,Statement_No,0),MATCH('Print List'!M$2,'Master List'!$A$2:$AW$2,0))</f>
        <v>P1</v>
      </c>
      <c r="N730" s="135" t="str">
        <f>INDEX('Master List'!$A$3:$AW$1063,MATCH('Print List'!$A730,Statement_No,0),MATCH('Print List'!N$2,'Master List'!$A$2:$AW$2,0))</f>
        <v>No supporting document for Pre-1914 right was submitted. Need more info.</v>
      </c>
      <c r="O730" s="135">
        <f>INDEX('Master List'!$A$3:$AW$1063,MATCH('Print List'!$A730,Statement_No,0),MATCH('Print List'!O$2,'Master List'!$A$2:$AW$2,0))</f>
        <v>0</v>
      </c>
      <c r="P730" s="135">
        <f>INDEX('Master List'!$A$3:$AW$1063,MATCH('Print List'!$A730,Statement_No,0),MATCH('Print List'!P$2,'Master List'!$A$2:$AW$2,0))</f>
        <v>0</v>
      </c>
      <c r="Q730" s="135">
        <f>INDEX('Master List'!$A$3:$AW$1063,MATCH('Print List'!$A730,Statement_No,0),MATCH('Print List'!Q$2,'Master List'!$A$2:$AW$2,0))</f>
        <v>0</v>
      </c>
      <c r="R730" s="135">
        <f>INDEX('Master List'!$A$3:$AW$1063,MATCH('Print List'!$A730,Statement_No,0),MATCH('Print List'!R$2,'Master List'!$A$2:$AW$2,0))</f>
        <v>0</v>
      </c>
      <c r="S730" s="135">
        <f>INDEX('Master List'!$A$3:$AW$1063,MATCH('Print List'!$A730,Statement_No,0),MATCH('Print List'!S$2,'Master List'!$A$2:$AW$2,0))</f>
        <v>0</v>
      </c>
      <c r="T730" s="135" t="str">
        <f>INDEX('Master List'!$A$3:$AW$1063,MATCH('Print List'!$A730,Statement_No,0),MATCH('Print List'!T$2,'Master List'!$A$2:$AW$2,0))</f>
        <v>R3</v>
      </c>
      <c r="U730" s="135" t="str">
        <f>INDEX('Master List'!$A$3:$AW$1063,MATCH('Print List'!$A730,Statement_No,0),MATCH('Print List'!U$2,'Master List'!$A$2:$AW$2,0))</f>
        <v>P1</v>
      </c>
    </row>
    <row r="731" spans="1:21" s="16" customFormat="1" ht="90" x14ac:dyDescent="0.25">
      <c r="A731" s="135" t="s">
        <v>2971</v>
      </c>
      <c r="B731" s="135" t="str">
        <f>INDEX('Master List'!$A$3:$AW$1063,MATCH('Print List'!$A731,Statement_No,0),MATCH('Print List'!B$2,'Master List'!$A$2:$AW$2,0))</f>
        <v>ANITA MERLO</v>
      </c>
      <c r="C731" s="135" t="str">
        <f>INDEX('Master List'!$A$3:$AW$1063,MATCH('Print List'!$A731,Statement_No,0),MATCH('Print List'!C$2,'Master List'!$A$2:$AW$2,0))</f>
        <v>Y</v>
      </c>
      <c r="D731" s="135">
        <f>INDEX('Master List'!$A$3:$AW$1063,MATCH('Print List'!$A731,Statement_No,0),MATCH('Print List'!D$2,'Master List'!$A$2:$AW$2,0))</f>
        <v>930.09666666666669</v>
      </c>
      <c r="E731" s="135">
        <f>INDEX('Master List'!$A$3:$AW$1063,MATCH('Print List'!$A731,Statement_No,0),MATCH('Print List'!E$2,'Master List'!$A$2:$AW$2,0))</f>
        <v>744.19</v>
      </c>
      <c r="F731" s="135" t="str">
        <f>INDEX('Master List'!$A$3:$AW$1063,MATCH('Print List'!$A731,Statement_No,0),MATCH('Print List'!F$2,'Master List'!$A$2:$AW$2,0))</f>
        <v>Yes</v>
      </c>
      <c r="G731" s="135" t="str">
        <f>INDEX('Master List'!$A$3:$AW$1063,MATCH('Print List'!$A731,Statement_No,0),MATCH('Print List'!G$2,'Master List'!$A$2:$AW$2,0))</f>
        <v>SYCMORE SLOUGH</v>
      </c>
      <c r="H731" s="135" t="str">
        <f>INDEX('Master List'!$A$3:$AW$1063,MATCH('Print List'!$A731,Statement_No,0),MATCH('Print List'!H$2,'Master List'!$A$2:$AW$2,0))</f>
        <v>San Joaquin</v>
      </c>
      <c r="I731" s="135" t="str">
        <f>INDEX('Master List'!$A$3:$AW$1063,MATCH('Print List'!$A731,Statement_No,0),MATCH('Print List'!I$2,'Master List'!$A$2:$AW$2,0))</f>
        <v>R3</v>
      </c>
      <c r="J731" s="135" t="str">
        <f>INDEX('Master List'!$A$3:$AW$1063,MATCH('Print List'!$A731,Statement_No,0),MATCH('Print List'!J$2,'Master List'!$A$2:$AW$2,0))</f>
        <v>The place of use is adjacent to the watercourse and is completely enclosed within the original riparian patent, as depicted in the S019719 POU on patent map in the statement folder. Additionally, the watercourse, Sycamore Slough, has existed since 1894 (see 1894 Lodi Map), old enough to be "natural."</v>
      </c>
      <c r="K731" s="135" t="str">
        <f>INDEX('Master List'!$A$3:$AW$1063,MATCH('Print List'!$A731,Statement_No,0),MATCH('Print List'!K$2,'Master List'!$A$2:$AW$2,0))</f>
        <v>Yes</v>
      </c>
      <c r="L731" s="135" t="str">
        <f>INDEX('Master List'!$A$3:$AW$1063,MATCH('Print List'!$A731,Statement_No,0),MATCH('Print List'!L$2,'Master List'!$A$2:$AW$2,0))</f>
        <v>N/A</v>
      </c>
      <c r="M731" s="135" t="str">
        <f>INDEX('Master List'!$A$3:$AW$1063,MATCH('Print List'!$A731,Statement_No,0),MATCH('Print List'!M$2,'Master List'!$A$2:$AW$2,0))</f>
        <v>P1</v>
      </c>
      <c r="N731" s="135" t="str">
        <f>INDEX('Master List'!$A$3:$AW$1063,MATCH('Print List'!$A731,Statement_No,0),MATCH('Print List'!N$2,'Master List'!$A$2:$AW$2,0))</f>
        <v>No supporting document for Pre-1914 right was submitted. Need more info.</v>
      </c>
      <c r="O731" s="135">
        <f>INDEX('Master List'!$A$3:$AW$1063,MATCH('Print List'!$A731,Statement_No,0),MATCH('Print List'!O$2,'Master List'!$A$2:$AW$2,0))</f>
        <v>0</v>
      </c>
      <c r="P731" s="135">
        <f>INDEX('Master List'!$A$3:$AW$1063,MATCH('Print List'!$A731,Statement_No,0),MATCH('Print List'!P$2,'Master List'!$A$2:$AW$2,0))</f>
        <v>0</v>
      </c>
      <c r="Q731" s="135">
        <f>INDEX('Master List'!$A$3:$AW$1063,MATCH('Print List'!$A731,Statement_No,0),MATCH('Print List'!Q$2,'Master List'!$A$2:$AW$2,0))</f>
        <v>0</v>
      </c>
      <c r="R731" s="135">
        <f>INDEX('Master List'!$A$3:$AW$1063,MATCH('Print List'!$A731,Statement_No,0),MATCH('Print List'!R$2,'Master List'!$A$2:$AW$2,0))</f>
        <v>0</v>
      </c>
      <c r="S731" s="135">
        <f>INDEX('Master List'!$A$3:$AW$1063,MATCH('Print List'!$A731,Statement_No,0),MATCH('Print List'!S$2,'Master List'!$A$2:$AW$2,0))</f>
        <v>0</v>
      </c>
      <c r="T731" s="135" t="str">
        <f>INDEX('Master List'!$A$3:$AW$1063,MATCH('Print List'!$A731,Statement_No,0),MATCH('Print List'!T$2,'Master List'!$A$2:$AW$2,0))</f>
        <v>R3</v>
      </c>
      <c r="U731" s="135" t="str">
        <f>INDEX('Master List'!$A$3:$AW$1063,MATCH('Print List'!$A731,Statement_No,0),MATCH('Print List'!U$2,'Master List'!$A$2:$AW$2,0))</f>
        <v>P1</v>
      </c>
    </row>
    <row r="732" spans="1:21" s="16" customFormat="1" ht="60" x14ac:dyDescent="0.25">
      <c r="A732" s="135" t="s">
        <v>2974</v>
      </c>
      <c r="B732" s="135" t="str">
        <f>INDEX('Master List'!$A$3:$AW$1063,MATCH('Print List'!$A732,Statement_No,0),MATCH('Print List'!B$2,'Master List'!$A$2:$AW$2,0))</f>
        <v>ANITA MERLO</v>
      </c>
      <c r="C732" s="135" t="str">
        <f>INDEX('Master List'!$A$3:$AW$1063,MATCH('Print List'!$A732,Statement_No,0),MATCH('Print List'!C$2,'Master List'!$A$2:$AW$2,0))</f>
        <v>Y</v>
      </c>
      <c r="D732" s="135">
        <f>INDEX('Master List'!$A$3:$AW$1063,MATCH('Print List'!$A732,Statement_No,0),MATCH('Print List'!D$2,'Master List'!$A$2:$AW$2,0))</f>
        <v>707.02333333333331</v>
      </c>
      <c r="E732" s="135">
        <f>INDEX('Master List'!$A$3:$AW$1063,MATCH('Print List'!$A732,Statement_No,0),MATCH('Print List'!E$2,'Master List'!$A$2:$AW$2,0))</f>
        <v>943.41</v>
      </c>
      <c r="F732" s="135" t="str">
        <f>INDEX('Master List'!$A$3:$AW$1063,MATCH('Print List'!$A732,Statement_No,0),MATCH('Print List'!F$2,'Master List'!$A$2:$AW$2,0))</f>
        <v>Yes</v>
      </c>
      <c r="G732" s="135" t="str">
        <f>INDEX('Master List'!$A$3:$AW$1063,MATCH('Print List'!$A732,Statement_No,0),MATCH('Print List'!G$2,'Master List'!$A$2:$AW$2,0))</f>
        <v>SYCMORE SLOUGH</v>
      </c>
      <c r="H732" s="135" t="str">
        <f>INDEX('Master List'!$A$3:$AW$1063,MATCH('Print List'!$A732,Statement_No,0),MATCH('Print List'!H$2,'Master List'!$A$2:$AW$2,0))</f>
        <v>San Joaquin</v>
      </c>
      <c r="I732" s="135" t="str">
        <f>INDEX('Master List'!$A$3:$AW$1063,MATCH('Print List'!$A732,Statement_No,0),MATCH('Print List'!I$2,'Master List'!$A$2:$AW$2,0))</f>
        <v>R3</v>
      </c>
      <c r="J732" s="135" t="str">
        <f>INDEX('Master List'!$A$3:$AW$1063,MATCH('Print List'!$A732,Statement_No,0),MATCH('Print List'!J$2,'Master List'!$A$2:$AW$2,0))</f>
        <v>This APN is completely enclosed within the riparian CA Patent 2156. The watercourse, Sycamore Slough, has existed since at least 1894 (see 1894 Lodi Map), old enough to be considered "natural."</v>
      </c>
      <c r="K732" s="135" t="str">
        <f>INDEX('Master List'!$A$3:$AW$1063,MATCH('Print List'!$A732,Statement_No,0),MATCH('Print List'!K$2,'Master List'!$A$2:$AW$2,0))</f>
        <v>Yes</v>
      </c>
      <c r="L732" s="135" t="str">
        <f>INDEX('Master List'!$A$3:$AW$1063,MATCH('Print List'!$A732,Statement_No,0),MATCH('Print List'!L$2,'Master List'!$A$2:$AW$2,0))</f>
        <v>N/A</v>
      </c>
      <c r="M732" s="135" t="str">
        <f>INDEX('Master List'!$A$3:$AW$1063,MATCH('Print List'!$A732,Statement_No,0),MATCH('Print List'!M$2,'Master List'!$A$2:$AW$2,0))</f>
        <v>P1</v>
      </c>
      <c r="N732" s="135" t="str">
        <f>INDEX('Master List'!$A$3:$AW$1063,MATCH('Print List'!$A732,Statement_No,0),MATCH('Print List'!N$2,'Master List'!$A$2:$AW$2,0))</f>
        <v>No supporting document for Pre-1914 right was submitted. Need more info.</v>
      </c>
      <c r="O732" s="135">
        <f>INDEX('Master List'!$A$3:$AW$1063,MATCH('Print List'!$A732,Statement_No,0),MATCH('Print List'!O$2,'Master List'!$A$2:$AW$2,0))</f>
        <v>0</v>
      </c>
      <c r="P732" s="135">
        <f>INDEX('Master List'!$A$3:$AW$1063,MATCH('Print List'!$A732,Statement_No,0),MATCH('Print List'!P$2,'Master List'!$A$2:$AW$2,0))</f>
        <v>0</v>
      </c>
      <c r="Q732" s="135">
        <f>INDEX('Master List'!$A$3:$AW$1063,MATCH('Print List'!$A732,Statement_No,0),MATCH('Print List'!Q$2,'Master List'!$A$2:$AW$2,0))</f>
        <v>0</v>
      </c>
      <c r="R732" s="135">
        <f>INDEX('Master List'!$A$3:$AW$1063,MATCH('Print List'!$A732,Statement_No,0),MATCH('Print List'!R$2,'Master List'!$A$2:$AW$2,0))</f>
        <v>0</v>
      </c>
      <c r="S732" s="135">
        <f>INDEX('Master List'!$A$3:$AW$1063,MATCH('Print List'!$A732,Statement_No,0),MATCH('Print List'!S$2,'Master List'!$A$2:$AW$2,0))</f>
        <v>0</v>
      </c>
      <c r="T732" s="135" t="str">
        <f>INDEX('Master List'!$A$3:$AW$1063,MATCH('Print List'!$A732,Statement_No,0),MATCH('Print List'!T$2,'Master List'!$A$2:$AW$2,0))</f>
        <v>R3</v>
      </c>
      <c r="U732" s="135" t="str">
        <f>INDEX('Master List'!$A$3:$AW$1063,MATCH('Print List'!$A732,Statement_No,0),MATCH('Print List'!U$2,'Master List'!$A$2:$AW$2,0))</f>
        <v>P1</v>
      </c>
    </row>
    <row r="733" spans="1:21" s="16" customFormat="1" ht="30" x14ac:dyDescent="0.25">
      <c r="A733" s="135" t="s">
        <v>2975</v>
      </c>
      <c r="B733" s="135" t="str">
        <f>INDEX('Master List'!$A$3:$AW$1063,MATCH('Print List'!$A733,Statement_No,0),MATCH('Print List'!B$2,'Master List'!$A$2:$AW$2,0))</f>
        <v>ARNAUDO BROTHERS</v>
      </c>
      <c r="C733" s="135" t="str">
        <f>INDEX('Master List'!$A$3:$AW$1063,MATCH('Print List'!$A733,Statement_No,0),MATCH('Print List'!C$2,'Master List'!$A$2:$AW$2,0))</f>
        <v>Y</v>
      </c>
      <c r="D733" s="135">
        <f>INDEX('Master List'!$A$3:$AW$1063,MATCH('Print List'!$A733,Statement_No,0),MATCH('Print List'!D$2,'Master List'!$A$2:$AW$2,0))</f>
        <v>3385.12</v>
      </c>
      <c r="E733" s="135">
        <f>INDEX('Master List'!$A$3:$AW$1063,MATCH('Print List'!$A733,Statement_No,0),MATCH('Print List'!E$2,'Master List'!$A$2:$AW$2,0))</f>
        <v>1280.23</v>
      </c>
      <c r="F733" s="135" t="str">
        <f>INDEX('Master List'!$A$3:$AW$1063,MATCH('Print List'!$A733,Statement_No,0),MATCH('Print List'!F$2,'Master List'!$A$2:$AW$2,0))</f>
        <v>Yes</v>
      </c>
      <c r="G733" s="135" t="str">
        <f>INDEX('Master List'!$A$3:$AW$1063,MATCH('Print List'!$A733,Statement_No,0),MATCH('Print List'!G$2,'Master List'!$A$2:$AW$2,0))</f>
        <v>Grant Line Canal</v>
      </c>
      <c r="H733" s="135" t="str">
        <f>INDEX('Master List'!$A$3:$AW$1063,MATCH('Print List'!$A733,Statement_No,0),MATCH('Print List'!H$2,'Master List'!$A$2:$AW$2,0))</f>
        <v>San Joaquin</v>
      </c>
      <c r="I733" s="135" t="str">
        <f>INDEX('Master List'!$A$3:$AW$1063,MATCH('Print List'!$A733,Statement_No,0),MATCH('Print List'!I$2,'Master List'!$A$2:$AW$2,0))</f>
        <v>R3</v>
      </c>
      <c r="J733" s="135" t="str">
        <f>INDEX('Master List'!$A$3:$AW$1063,MATCH('Print List'!$A733,Statement_No,0),MATCH('Print List'!J$2,'Master List'!$A$2:$AW$2,0))</f>
        <v>POU is Riparian, though not at time of Patent.</v>
      </c>
      <c r="K733" s="135" t="str">
        <f>INDEX('Master List'!$A$3:$AW$1063,MATCH('Print List'!$A733,Statement_No,0),MATCH('Print List'!K$2,'Master List'!$A$2:$AW$2,0))</f>
        <v>Yes</v>
      </c>
      <c r="L733" s="135" t="str">
        <f>INDEX('Master List'!$A$3:$AW$1063,MATCH('Print List'!$A733,Statement_No,0),MATCH('Print List'!L$2,'Master List'!$A$2:$AW$2,0))</f>
        <v>N/A</v>
      </c>
      <c r="M733" s="135" t="str">
        <f>INDEX('Master List'!$A$3:$AW$1063,MATCH('Print List'!$A733,Statement_No,0),MATCH('Print List'!M$2,'Master List'!$A$2:$AW$2,0))</f>
        <v>P1</v>
      </c>
      <c r="N733" s="135" t="str">
        <f>INDEX('Master List'!$A$3:$AW$1063,MATCH('Print List'!$A733,Statement_No,0),MATCH('Print List'!N$2,'Master List'!$A$2:$AW$2,0))</f>
        <v>More information needed</v>
      </c>
      <c r="O733" s="135">
        <f>INDEX('Master List'!$A$3:$AW$1063,MATCH('Print List'!$A733,Statement_No,0),MATCH('Print List'!O$2,'Master List'!$A$2:$AW$2,0))</f>
        <v>0</v>
      </c>
      <c r="P733" s="135">
        <f>INDEX('Master List'!$A$3:$AW$1063,MATCH('Print List'!$A733,Statement_No,0),MATCH('Print List'!P$2,'Master List'!$A$2:$AW$2,0))</f>
        <v>0</v>
      </c>
      <c r="Q733" s="135">
        <f>INDEX('Master List'!$A$3:$AW$1063,MATCH('Print List'!$A733,Statement_No,0),MATCH('Print List'!Q$2,'Master List'!$A$2:$AW$2,0))</f>
        <v>0</v>
      </c>
      <c r="R733" s="135">
        <f>INDEX('Master List'!$A$3:$AW$1063,MATCH('Print List'!$A733,Statement_No,0),MATCH('Print List'!R$2,'Master List'!$A$2:$AW$2,0))</f>
        <v>0</v>
      </c>
      <c r="S733" s="135">
        <f>INDEX('Master List'!$A$3:$AW$1063,MATCH('Print List'!$A733,Statement_No,0),MATCH('Print List'!S$2,'Master List'!$A$2:$AW$2,0))</f>
        <v>0</v>
      </c>
      <c r="T733" s="135" t="str">
        <f>INDEX('Master List'!$A$3:$AW$1063,MATCH('Print List'!$A733,Statement_No,0),MATCH('Print List'!T$2,'Master List'!$A$2:$AW$2,0))</f>
        <v>R3</v>
      </c>
      <c r="U733" s="135" t="str">
        <f>INDEX('Master List'!$A$3:$AW$1063,MATCH('Print List'!$A733,Statement_No,0),MATCH('Print List'!U$2,'Master List'!$A$2:$AW$2,0))</f>
        <v>P1</v>
      </c>
    </row>
    <row r="734" spans="1:21" s="16" customFormat="1" ht="30" x14ac:dyDescent="0.25">
      <c r="A734" s="135" t="s">
        <v>2980</v>
      </c>
      <c r="B734" s="135" t="str">
        <f>INDEX('Master List'!$A$3:$AW$1063,MATCH('Print List'!$A734,Statement_No,0),MATCH('Print List'!B$2,'Master List'!$A$2:$AW$2,0))</f>
        <v>THE ESTATE OF ANGELINA MERLO</v>
      </c>
      <c r="C734" s="135" t="str">
        <f>INDEX('Master List'!$A$3:$AW$1063,MATCH('Print List'!$A734,Statement_No,0),MATCH('Print List'!C$2,'Master List'!$A$2:$AW$2,0))</f>
        <v>Y</v>
      </c>
      <c r="D734" s="135">
        <f>INDEX('Master List'!$A$3:$AW$1063,MATCH('Print List'!$A734,Statement_No,0),MATCH('Print List'!D$2,'Master List'!$A$2:$AW$2,0))</f>
        <v>954.87666666666678</v>
      </c>
      <c r="E734" s="135">
        <f>INDEX('Master List'!$A$3:$AW$1063,MATCH('Print List'!$A734,Statement_No,0),MATCH('Print List'!E$2,'Master List'!$A$2:$AW$2,0))</f>
        <v>925.5</v>
      </c>
      <c r="F734" s="135" t="str">
        <f>INDEX('Master List'!$A$3:$AW$1063,MATCH('Print List'!$A734,Statement_No,0),MATCH('Print List'!F$2,'Master List'!$A$2:$AW$2,0))</f>
        <v>Yes</v>
      </c>
      <c r="G734" s="135" t="str">
        <f>INDEX('Master List'!$A$3:$AW$1063,MATCH('Print List'!$A734,Statement_No,0),MATCH('Print List'!G$2,'Master List'!$A$2:$AW$2,0))</f>
        <v>SYCMORE SLOUGH</v>
      </c>
      <c r="H734" s="135" t="str">
        <f>INDEX('Master List'!$A$3:$AW$1063,MATCH('Print List'!$A734,Statement_No,0),MATCH('Print List'!H$2,'Master List'!$A$2:$AW$2,0))</f>
        <v>San Joaquin</v>
      </c>
      <c r="I734" s="135" t="str">
        <f>INDEX('Master List'!$A$3:$AW$1063,MATCH('Print List'!$A734,Statement_No,0),MATCH('Print List'!I$2,'Master List'!$A$2:$AW$2,0))</f>
        <v>R3</v>
      </c>
      <c r="J734" s="135" t="str">
        <f>INDEX('Master List'!$A$3:$AW$1063,MATCH('Print List'!$A734,Statement_No,0),MATCH('Print List'!J$2,'Master List'!$A$2:$AW$2,0))</f>
        <v>POU/Patent are on Riparian lands</v>
      </c>
      <c r="K734" s="135" t="str">
        <f>INDEX('Master List'!$A$3:$AW$1063,MATCH('Print List'!$A734,Statement_No,0),MATCH('Print List'!K$2,'Master List'!$A$2:$AW$2,0))</f>
        <v>Yes</v>
      </c>
      <c r="L734" s="135" t="str">
        <f>INDEX('Master List'!$A$3:$AW$1063,MATCH('Print List'!$A734,Statement_No,0),MATCH('Print List'!L$2,'Master List'!$A$2:$AW$2,0))</f>
        <v>N/A</v>
      </c>
      <c r="M734" s="135" t="str">
        <f>INDEX('Master List'!$A$3:$AW$1063,MATCH('Print List'!$A734,Statement_No,0),MATCH('Print List'!M$2,'Master List'!$A$2:$AW$2,0))</f>
        <v>P1</v>
      </c>
      <c r="N734" s="135" t="str">
        <f>INDEX('Master List'!$A$3:$AW$1063,MATCH('Print List'!$A734,Statement_No,0),MATCH('Print List'!N$2,'Master List'!$A$2:$AW$2,0))</f>
        <v>Documentation is needed.</v>
      </c>
      <c r="O734" s="135">
        <f>INDEX('Master List'!$A$3:$AW$1063,MATCH('Print List'!$A734,Statement_No,0),MATCH('Print List'!O$2,'Master List'!$A$2:$AW$2,0))</f>
        <v>0</v>
      </c>
      <c r="P734" s="135">
        <f>INDEX('Master List'!$A$3:$AW$1063,MATCH('Print List'!$A734,Statement_No,0),MATCH('Print List'!P$2,'Master List'!$A$2:$AW$2,0))</f>
        <v>0</v>
      </c>
      <c r="Q734" s="135">
        <f>INDEX('Master List'!$A$3:$AW$1063,MATCH('Print List'!$A734,Statement_No,0),MATCH('Print List'!Q$2,'Master List'!$A$2:$AW$2,0))</f>
        <v>0</v>
      </c>
      <c r="R734" s="135">
        <f>INDEX('Master List'!$A$3:$AW$1063,MATCH('Print List'!$A734,Statement_No,0),MATCH('Print List'!R$2,'Master List'!$A$2:$AW$2,0))</f>
        <v>0</v>
      </c>
      <c r="S734" s="135">
        <f>INDEX('Master List'!$A$3:$AW$1063,MATCH('Print List'!$A734,Statement_No,0),MATCH('Print List'!S$2,'Master List'!$A$2:$AW$2,0))</f>
        <v>0</v>
      </c>
      <c r="T734" s="135" t="str">
        <f>INDEX('Master List'!$A$3:$AW$1063,MATCH('Print List'!$A734,Statement_No,0),MATCH('Print List'!T$2,'Master List'!$A$2:$AW$2,0))</f>
        <v>R3</v>
      </c>
      <c r="U734" s="135" t="str">
        <f>INDEX('Master List'!$A$3:$AW$1063,MATCH('Print List'!$A734,Statement_No,0),MATCH('Print List'!U$2,'Master List'!$A$2:$AW$2,0))</f>
        <v>P1</v>
      </c>
    </row>
    <row r="735" spans="1:21" s="16" customFormat="1" ht="60" x14ac:dyDescent="0.25">
      <c r="A735" s="135" t="s">
        <v>2984</v>
      </c>
      <c r="B735" s="135" t="str">
        <f>INDEX('Master List'!$A$3:$AW$1063,MATCH('Print List'!$A735,Statement_No,0),MATCH('Print List'!B$2,'Master List'!$A$2:$AW$2,0))</f>
        <v>ANITA MERLO</v>
      </c>
      <c r="C735" s="135" t="str">
        <f>INDEX('Master List'!$A$3:$AW$1063,MATCH('Print List'!$A735,Statement_No,0),MATCH('Print List'!C$2,'Master List'!$A$2:$AW$2,0))</f>
        <v>Y</v>
      </c>
      <c r="D735" s="135">
        <f>INDEX('Master List'!$A$3:$AW$1063,MATCH('Print List'!$A735,Statement_No,0),MATCH('Print List'!D$2,'Master List'!$A$2:$AW$2,0))</f>
        <v>484.29</v>
      </c>
      <c r="E735" s="135">
        <f>INDEX('Master List'!$A$3:$AW$1063,MATCH('Print List'!$A735,Statement_No,0),MATCH('Print List'!E$2,'Master List'!$A$2:$AW$2,0))</f>
        <v>568.58000000000004</v>
      </c>
      <c r="F735" s="135" t="str">
        <f>INDEX('Master List'!$A$3:$AW$1063,MATCH('Print List'!$A735,Statement_No,0),MATCH('Print List'!F$2,'Master List'!$A$2:$AW$2,0))</f>
        <v>Yes</v>
      </c>
      <c r="G735" s="135" t="str">
        <f>INDEX('Master List'!$A$3:$AW$1063,MATCH('Print List'!$A735,Statement_No,0),MATCH('Print List'!G$2,'Master List'!$A$2:$AW$2,0))</f>
        <v>SYCMORE SLOUGH</v>
      </c>
      <c r="H735" s="135" t="str">
        <f>INDEX('Master List'!$A$3:$AW$1063,MATCH('Print List'!$A735,Statement_No,0),MATCH('Print List'!H$2,'Master List'!$A$2:$AW$2,0))</f>
        <v>San Joaquin</v>
      </c>
      <c r="I735" s="135" t="str">
        <f>INDEX('Master List'!$A$3:$AW$1063,MATCH('Print List'!$A735,Statement_No,0),MATCH('Print List'!I$2,'Master List'!$A$2:$AW$2,0))</f>
        <v>R3</v>
      </c>
      <c r="J735" s="135" t="str">
        <f>INDEX('Master List'!$A$3:$AW$1063,MATCH('Print List'!$A735,Statement_No,0),MATCH('Print List'!J$2,'Master List'!$A$2:$AW$2,0))</f>
        <v>This APN is completely enclosed within the riparian CA Patent 2156. The watercourse, Sycamore Slough, has existed since at least 1894 (see 1894 Lodi Map), old enough to be considered "natural."</v>
      </c>
      <c r="K735" s="135" t="str">
        <f>INDEX('Master List'!$A$3:$AW$1063,MATCH('Print List'!$A735,Statement_No,0),MATCH('Print List'!K$2,'Master List'!$A$2:$AW$2,0))</f>
        <v>Yes</v>
      </c>
      <c r="L735" s="135" t="str">
        <f>INDEX('Master List'!$A$3:$AW$1063,MATCH('Print List'!$A735,Statement_No,0),MATCH('Print List'!L$2,'Master List'!$A$2:$AW$2,0))</f>
        <v>N/A</v>
      </c>
      <c r="M735" s="135" t="str">
        <f>INDEX('Master List'!$A$3:$AW$1063,MATCH('Print List'!$A735,Statement_No,0),MATCH('Print List'!M$2,'Master List'!$A$2:$AW$2,0))</f>
        <v>P1</v>
      </c>
      <c r="N735" s="135" t="str">
        <f>INDEX('Master List'!$A$3:$AW$1063,MATCH('Print List'!$A735,Statement_No,0),MATCH('Print List'!N$2,'Master List'!$A$2:$AW$2,0))</f>
        <v>No supporting document for Pre-1914 right was submitted. Need more info.</v>
      </c>
      <c r="O735" s="135">
        <f>INDEX('Master List'!$A$3:$AW$1063,MATCH('Print List'!$A735,Statement_No,0),MATCH('Print List'!O$2,'Master List'!$A$2:$AW$2,0))</f>
        <v>0</v>
      </c>
      <c r="P735" s="135">
        <f>INDEX('Master List'!$A$3:$AW$1063,MATCH('Print List'!$A735,Statement_No,0),MATCH('Print List'!P$2,'Master List'!$A$2:$AW$2,0))</f>
        <v>0</v>
      </c>
      <c r="Q735" s="135">
        <f>INDEX('Master List'!$A$3:$AW$1063,MATCH('Print List'!$A735,Statement_No,0),MATCH('Print List'!Q$2,'Master List'!$A$2:$AW$2,0))</f>
        <v>0</v>
      </c>
      <c r="R735" s="135">
        <f>INDEX('Master List'!$A$3:$AW$1063,MATCH('Print List'!$A735,Statement_No,0),MATCH('Print List'!R$2,'Master List'!$A$2:$AW$2,0))</f>
        <v>0</v>
      </c>
      <c r="S735" s="135">
        <f>INDEX('Master List'!$A$3:$AW$1063,MATCH('Print List'!$A735,Statement_No,0),MATCH('Print List'!S$2,'Master List'!$A$2:$AW$2,0))</f>
        <v>0</v>
      </c>
      <c r="T735" s="135" t="str">
        <f>INDEX('Master List'!$A$3:$AW$1063,MATCH('Print List'!$A735,Statement_No,0),MATCH('Print List'!T$2,'Master List'!$A$2:$AW$2,0))</f>
        <v>R3</v>
      </c>
      <c r="U735" s="135" t="str">
        <f>INDEX('Master List'!$A$3:$AW$1063,MATCH('Print List'!$A735,Statement_No,0),MATCH('Print List'!U$2,'Master List'!$A$2:$AW$2,0))</f>
        <v>P1</v>
      </c>
    </row>
    <row r="736" spans="1:21" s="16" customFormat="1" ht="30" x14ac:dyDescent="0.25">
      <c r="A736" s="135" t="s">
        <v>2985</v>
      </c>
      <c r="B736" s="135" t="str">
        <f>INDEX('Master List'!$A$3:$AW$1063,MATCH('Print List'!$A736,Statement_No,0),MATCH('Print List'!B$2,'Master List'!$A$2:$AW$2,0))</f>
        <v>RUDY M. MUSSI INVESTMENT L.P.</v>
      </c>
      <c r="C736" s="135" t="str">
        <f>INDEX('Master List'!$A$3:$AW$1063,MATCH('Print List'!$A736,Statement_No,0),MATCH('Print List'!C$2,'Master List'!$A$2:$AW$2,0))</f>
        <v>Y</v>
      </c>
      <c r="D736" s="135">
        <f>INDEX('Master List'!$A$3:$AW$1063,MATCH('Print List'!$A736,Statement_No,0),MATCH('Print List'!D$2,'Master List'!$A$2:$AW$2,0))</f>
        <v>678.07666666666671</v>
      </c>
      <c r="E736" s="135" t="str">
        <f>INDEX('Master List'!$A$3:$AW$1063,MATCH('Print List'!$A736,Statement_No,0),MATCH('Print List'!E$2,'Master List'!$A$2:$AW$2,0))</f>
        <v>-</v>
      </c>
      <c r="F736" s="135" t="str">
        <f>INDEX('Master List'!$A$3:$AW$1063,MATCH('Print List'!$A736,Statement_No,0),MATCH('Print List'!F$2,'Master List'!$A$2:$AW$2,0))</f>
        <v>Yes</v>
      </c>
      <c r="G736" s="135" t="str">
        <f>INDEX('Master List'!$A$3:$AW$1063,MATCH('Print List'!$A736,Statement_No,0),MATCH('Print List'!G$2,'Master List'!$A$2:$AW$2,0))</f>
        <v>Middle River</v>
      </c>
      <c r="H736" s="135" t="str">
        <f>INDEX('Master List'!$A$3:$AW$1063,MATCH('Print List'!$A736,Statement_No,0),MATCH('Print List'!H$2,'Master List'!$A$2:$AW$2,0))</f>
        <v>San Joaquin</v>
      </c>
      <c r="I736" s="135" t="str">
        <f>INDEX('Master List'!$A$3:$AW$1063,MATCH('Print List'!$A736,Statement_No,0),MATCH('Print List'!I$2,'Master List'!$A$2:$AW$2,0))</f>
        <v>R3</v>
      </c>
      <c r="J736" s="135" t="str">
        <f>INDEX('Master List'!$A$3:$AW$1063,MATCH('Print List'!$A736,Statement_No,0),MATCH('Print List'!J$2,'Master List'!$A$2:$AW$2,0))</f>
        <v>POU/Patent are on Riparian lands</v>
      </c>
      <c r="K736" s="135" t="str">
        <f>INDEX('Master List'!$A$3:$AW$1063,MATCH('Print List'!$A736,Statement_No,0),MATCH('Print List'!K$2,'Master List'!$A$2:$AW$2,0))</f>
        <v>Yes</v>
      </c>
      <c r="L736" s="135" t="str">
        <f>INDEX('Master List'!$A$3:$AW$1063,MATCH('Print List'!$A736,Statement_No,0),MATCH('Print List'!L$2,'Master List'!$A$2:$AW$2,0))</f>
        <v>N/A</v>
      </c>
      <c r="M736" s="135" t="str">
        <f>INDEX('Master List'!$A$3:$AW$1063,MATCH('Print List'!$A736,Statement_No,0),MATCH('Print List'!M$2,'Master List'!$A$2:$AW$2,0))</f>
        <v>P1</v>
      </c>
      <c r="N736" s="135" t="str">
        <f>INDEX('Master List'!$A$3:$AW$1063,MATCH('Print List'!$A736,Statement_No,0),MATCH('Print List'!N$2,'Master List'!$A$2:$AW$2,0))</f>
        <v>Documentation is needed.</v>
      </c>
      <c r="O736" s="135">
        <f>INDEX('Master List'!$A$3:$AW$1063,MATCH('Print List'!$A736,Statement_No,0),MATCH('Print List'!O$2,'Master List'!$A$2:$AW$2,0))</f>
        <v>0</v>
      </c>
      <c r="P736" s="135">
        <f>INDEX('Master List'!$A$3:$AW$1063,MATCH('Print List'!$A736,Statement_No,0),MATCH('Print List'!P$2,'Master List'!$A$2:$AW$2,0))</f>
        <v>0</v>
      </c>
      <c r="Q736" s="135">
        <f>INDEX('Master List'!$A$3:$AW$1063,MATCH('Print List'!$A736,Statement_No,0),MATCH('Print List'!Q$2,'Master List'!$A$2:$AW$2,0))</f>
        <v>0</v>
      </c>
      <c r="R736" s="135">
        <f>INDEX('Master List'!$A$3:$AW$1063,MATCH('Print List'!$A736,Statement_No,0),MATCH('Print List'!R$2,'Master List'!$A$2:$AW$2,0))</f>
        <v>0</v>
      </c>
      <c r="S736" s="135">
        <f>INDEX('Master List'!$A$3:$AW$1063,MATCH('Print List'!$A736,Statement_No,0),MATCH('Print List'!S$2,'Master List'!$A$2:$AW$2,0))</f>
        <v>0</v>
      </c>
      <c r="T736" s="135" t="str">
        <f>INDEX('Master List'!$A$3:$AW$1063,MATCH('Print List'!$A736,Statement_No,0),MATCH('Print List'!T$2,'Master List'!$A$2:$AW$2,0))</f>
        <v>R3</v>
      </c>
      <c r="U736" s="135" t="str">
        <f>INDEX('Master List'!$A$3:$AW$1063,MATCH('Print List'!$A736,Statement_No,0),MATCH('Print List'!U$2,'Master List'!$A$2:$AW$2,0))</f>
        <v>P1</v>
      </c>
    </row>
    <row r="737" spans="1:21" s="16" customFormat="1" ht="45" x14ac:dyDescent="0.25">
      <c r="A737" s="135" t="s">
        <v>2987</v>
      </c>
      <c r="B737" s="135" t="str">
        <f>INDEX('Master List'!$A$3:$AW$1063,MATCH('Print List'!$A737,Statement_No,0),MATCH('Print List'!B$2,'Master List'!$A$2:$AW$2,0))</f>
        <v>RUDY M. MUSSI INVESTMENT L.P.</v>
      </c>
      <c r="C737" s="135" t="str">
        <f>INDEX('Master List'!$A$3:$AW$1063,MATCH('Print List'!$A737,Statement_No,0),MATCH('Print List'!C$2,'Master List'!$A$2:$AW$2,0))</f>
        <v>Y</v>
      </c>
      <c r="D737" s="135">
        <f>INDEX('Master List'!$A$3:$AW$1063,MATCH('Print List'!$A737,Statement_No,0),MATCH('Print List'!D$2,'Master List'!$A$2:$AW$2,0))</f>
        <v>372.01</v>
      </c>
      <c r="E737" s="135">
        <f>INDEX('Master List'!$A$3:$AW$1063,MATCH('Print List'!$A737,Statement_No,0),MATCH('Print List'!E$2,'Master List'!$A$2:$AW$2,0))</f>
        <v>0</v>
      </c>
      <c r="F737" s="135" t="str">
        <f>INDEX('Master List'!$A$3:$AW$1063,MATCH('Print List'!$A737,Statement_No,0),MATCH('Print List'!F$2,'Master List'!$A$2:$AW$2,0))</f>
        <v>Yes</v>
      </c>
      <c r="G737" s="135" t="str">
        <f>INDEX('Master List'!$A$3:$AW$1063,MATCH('Print List'!$A737,Statement_No,0),MATCH('Print List'!G$2,'Master List'!$A$2:$AW$2,0))</f>
        <v>Middle River</v>
      </c>
      <c r="H737" s="135" t="str">
        <f>INDEX('Master List'!$A$3:$AW$1063,MATCH('Print List'!$A737,Statement_No,0),MATCH('Print List'!H$2,'Master List'!$A$2:$AW$2,0))</f>
        <v>San Joaquin</v>
      </c>
      <c r="I737" s="135" t="str">
        <f>INDEX('Master List'!$A$3:$AW$1063,MATCH('Print List'!$A737,Statement_No,0),MATCH('Print List'!I$2,'Master List'!$A$2:$AW$2,0))</f>
        <v>R3</v>
      </c>
      <c r="J737" s="135" t="str">
        <f>INDEX('Master List'!$A$3:$AW$1063,MATCH('Print List'!$A737,Statement_No,0),MATCH('Print List'!J$2,'Master List'!$A$2:$AW$2,0))</f>
        <v>POU/Patent are on Riparian lands</v>
      </c>
      <c r="K737" s="135" t="str">
        <f>INDEX('Master List'!$A$3:$AW$1063,MATCH('Print List'!$A737,Statement_No,0),MATCH('Print List'!K$2,'Master List'!$A$2:$AW$2,0))</f>
        <v>Yes</v>
      </c>
      <c r="L737" s="135" t="str">
        <f>INDEX('Master List'!$A$3:$AW$1063,MATCH('Print List'!$A737,Statement_No,0),MATCH('Print List'!L$2,'Master List'!$A$2:$AW$2,0))</f>
        <v>N/A</v>
      </c>
      <c r="M737" s="135" t="str">
        <f>INDEX('Master List'!$A$3:$AW$1063,MATCH('Print List'!$A737,Statement_No,0),MATCH('Print List'!M$2,'Master List'!$A$2:$AW$2,0))</f>
        <v>P3</v>
      </c>
      <c r="N737" s="135" t="str">
        <f>INDEX('Master List'!$A$3:$AW$1063,MATCH('Print List'!$A737,Statement_No,0),MATCH('Print List'!N$2,'Master List'!$A$2:$AW$2,0))</f>
        <v>POD and POU are located within WIC boundary which is considered as *4 category</v>
      </c>
      <c r="O737" s="135">
        <f>INDEX('Master List'!$A$3:$AW$1063,MATCH('Print List'!$A737,Statement_No,0),MATCH('Print List'!O$2,'Master List'!$A$2:$AW$2,0))</f>
        <v>0</v>
      </c>
      <c r="P737" s="135">
        <f>INDEX('Master List'!$A$3:$AW$1063,MATCH('Print List'!$A737,Statement_No,0),MATCH('Print List'!P$2,'Master List'!$A$2:$AW$2,0))</f>
        <v>0</v>
      </c>
      <c r="Q737" s="135">
        <f>INDEX('Master List'!$A$3:$AW$1063,MATCH('Print List'!$A737,Statement_No,0),MATCH('Print List'!Q$2,'Master List'!$A$2:$AW$2,0))</f>
        <v>0</v>
      </c>
      <c r="R737" s="135">
        <f>INDEX('Master List'!$A$3:$AW$1063,MATCH('Print List'!$A737,Statement_No,0),MATCH('Print List'!R$2,'Master List'!$A$2:$AW$2,0))</f>
        <v>0</v>
      </c>
      <c r="S737" s="135">
        <f>INDEX('Master List'!$A$3:$AW$1063,MATCH('Print List'!$A737,Statement_No,0),MATCH('Print List'!S$2,'Master List'!$A$2:$AW$2,0))</f>
        <v>0</v>
      </c>
      <c r="T737" s="135" t="str">
        <f>INDEX('Master List'!$A$3:$AW$1063,MATCH('Print List'!$A737,Statement_No,0),MATCH('Print List'!T$2,'Master List'!$A$2:$AW$2,0))</f>
        <v>R3</v>
      </c>
      <c r="U737" s="135" t="str">
        <f>INDEX('Master List'!$A$3:$AW$1063,MATCH('Print List'!$A737,Statement_No,0),MATCH('Print List'!U$2,'Master List'!$A$2:$AW$2,0))</f>
        <v>P3</v>
      </c>
    </row>
    <row r="738" spans="1:21" s="16" customFormat="1" ht="240" x14ac:dyDescent="0.25">
      <c r="A738" s="135" t="s">
        <v>2988</v>
      </c>
      <c r="B738" s="135" t="str">
        <f>INDEX('Master List'!$A$3:$AW$1063,MATCH('Print List'!$A738,Statement_No,0),MATCH('Print List'!B$2,'Master List'!$A$2:$AW$2,0))</f>
        <v>WILSON VINEYARD PROPERTIES</v>
      </c>
      <c r="C738" s="135" t="str">
        <f>INDEX('Master List'!$A$3:$AW$1063,MATCH('Print List'!$A738,Statement_No,0),MATCH('Print List'!C$2,'Master List'!$A$2:$AW$2,0))</f>
        <v>Y</v>
      </c>
      <c r="D738" s="135">
        <f>INDEX('Master List'!$A$3:$AW$1063,MATCH('Print List'!$A738,Statement_No,0),MATCH('Print List'!D$2,'Master List'!$A$2:$AW$2,0))</f>
        <v>563.63666666666666</v>
      </c>
      <c r="E738" s="135">
        <f>INDEX('Master List'!$A$3:$AW$1063,MATCH('Print List'!$A738,Statement_No,0),MATCH('Print List'!E$2,'Master List'!$A$2:$AW$2,0))</f>
        <v>96.8</v>
      </c>
      <c r="F738" s="135" t="str">
        <f>INDEX('Master List'!$A$3:$AW$1063,MATCH('Print List'!$A738,Statement_No,0),MATCH('Print List'!F$2,'Master List'!$A$2:$AW$2,0))</f>
        <v>Yes</v>
      </c>
      <c r="G738" s="135" t="str">
        <f>INDEX('Master List'!$A$3:$AW$1063,MATCH('Print List'!$A738,Statement_No,0),MATCH('Print List'!G$2,'Master List'!$A$2:$AW$2,0))</f>
        <v>SACRAMENTO RIVER</v>
      </c>
      <c r="H738" s="135" t="str">
        <f>INDEX('Master List'!$A$3:$AW$1063,MATCH('Print List'!$A738,Statement_No,0),MATCH('Print List'!H$2,'Master List'!$A$2:$AW$2,0))</f>
        <v>Yolo</v>
      </c>
      <c r="I738" s="135" t="str">
        <f>INDEX('Master List'!$A$3:$AW$1063,MATCH('Print List'!$A738,Statement_No,0),MATCH('Print List'!I$2,'Master List'!$A$2:$AW$2,0))</f>
        <v>R3</v>
      </c>
      <c r="J738" s="135" t="str">
        <f>INDEX('Master List'!$A$3:$AW$1063,MATCH('Print List'!$A738,Statement_No,0),MATCH('Print List'!J$2,'Master List'!$A$2:$AW$2,0))</f>
        <v>POU and POD parcels touch the water source</v>
      </c>
      <c r="K738" s="135" t="str">
        <f>INDEX('Master List'!$A$3:$AW$1063,MATCH('Print List'!$A738,Statement_No,0),MATCH('Print List'!K$2,'Master List'!$A$2:$AW$2,0))</f>
        <v>Yes</v>
      </c>
      <c r="L738" s="135" t="str">
        <f>INDEX('Master List'!$A$3:$AW$1063,MATCH('Print List'!$A738,Statement_No,0),MATCH('Print List'!L$2,'Master List'!$A$2:$AW$2,0))</f>
        <v>N/A</v>
      </c>
      <c r="M738" s="135" t="str">
        <f>INDEX('Master List'!$A$3:$AW$1063,MATCH('Print List'!$A738,Statement_No,0),MATCH('Print List'!M$2,'Master List'!$A$2:$AW$2,0))</f>
        <v>P1</v>
      </c>
      <c r="N738" s="135" t="str">
        <f>INDEX('Master List'!$A$3:$AW$1063,MATCH('Print List'!$A738,Statement_No,0),MATCH('Print List'!N$2,'Master List'!$A$2:$AW$2,0))</f>
        <v>No supporting document for Pre-1914 right was submitted. Need more info.</v>
      </c>
      <c r="O738" s="135" t="str">
        <f>INDEX('Master List'!$A$3:$AW$1063,MATCH('Print List'!$A738,Statement_No,0),MATCH('Print List'!O$2,'Master List'!$A$2:$AW$2,0))</f>
        <v>North Delta Water Agency</v>
      </c>
      <c r="P738" s="135" t="str">
        <f>INDEX('Master List'!$A$3:$AW$1063,MATCH('Print List'!$A738,Statement_No,0),MATCH('Print List'!P$2,'Master List'!$A$2:$AW$2,0))</f>
        <v>R4</v>
      </c>
      <c r="Q738" s="135" t="str">
        <f>INDEX('Master List'!$A$3:$AW$1063,MATCH('Print List'!$A738,Statement_No,0),MATCH('Print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38" s="135" t="str">
        <f>INDEX('Master List'!$A$3:$AW$1063,MATCH('Print List'!$A738,Statement_No,0),MATCH('Print List'!R$2,'Master List'!$A$2:$AW$2,0))</f>
        <v>P4</v>
      </c>
      <c r="S738" s="135" t="str">
        <f>INDEX('Master List'!$A$3:$AW$1063,MATCH('Print List'!$A738,Statement_No,0),MATCH('Print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38" s="135" t="str">
        <f>INDEX('Master List'!$A$3:$AW$1063,MATCH('Print List'!$A738,Statement_No,0),MATCH('Print List'!T$2,'Master List'!$A$2:$AW$2,0))</f>
        <v>R4</v>
      </c>
      <c r="U738" s="135" t="str">
        <f>INDEX('Master List'!$A$3:$AW$1063,MATCH('Print List'!$A738,Statement_No,0),MATCH('Print List'!U$2,'Master List'!$A$2:$AW$2,0))</f>
        <v>P4</v>
      </c>
    </row>
    <row r="739" spans="1:21" s="16" customFormat="1" ht="240" x14ac:dyDescent="0.25">
      <c r="A739" s="135" t="s">
        <v>2991</v>
      </c>
      <c r="B739" s="135" t="str">
        <f>INDEX('Master List'!$A$3:$AW$1063,MATCH('Print List'!$A739,Statement_No,0),MATCH('Print List'!B$2,'Master List'!$A$2:$AW$2,0))</f>
        <v>WILSON FARMS</v>
      </c>
      <c r="C739" s="135" t="str">
        <f>INDEX('Master List'!$A$3:$AW$1063,MATCH('Print List'!$A739,Statement_No,0),MATCH('Print List'!C$2,'Master List'!$A$2:$AW$2,0))</f>
        <v>Y</v>
      </c>
      <c r="D739" s="135">
        <f>INDEX('Master List'!$A$3:$AW$1063,MATCH('Print List'!$A739,Statement_No,0),MATCH('Print List'!D$2,'Master List'!$A$2:$AW$2,0))</f>
        <v>340.16666666666669</v>
      </c>
      <c r="E739" s="135">
        <f>INDEX('Master List'!$A$3:$AW$1063,MATCH('Print List'!$A739,Statement_No,0),MATCH('Print List'!E$2,'Master List'!$A$2:$AW$2,0))</f>
        <v>62.51</v>
      </c>
      <c r="F739" s="135" t="str">
        <f>INDEX('Master List'!$A$3:$AW$1063,MATCH('Print List'!$A739,Statement_No,0),MATCH('Print List'!F$2,'Master List'!$A$2:$AW$2,0))</f>
        <v>Yes</v>
      </c>
      <c r="G739" s="135" t="str">
        <f>INDEX('Master List'!$A$3:$AW$1063,MATCH('Print List'!$A739,Statement_No,0),MATCH('Print List'!G$2,'Master List'!$A$2:$AW$2,0))</f>
        <v>SACRAMENTO RIVER</v>
      </c>
      <c r="H739" s="135" t="str">
        <f>INDEX('Master List'!$A$3:$AW$1063,MATCH('Print List'!$A739,Statement_No,0),MATCH('Print List'!H$2,'Master List'!$A$2:$AW$2,0))</f>
        <v>Yolo</v>
      </c>
      <c r="I739" s="135" t="str">
        <f>INDEX('Master List'!$A$3:$AW$1063,MATCH('Print List'!$A739,Statement_No,0),MATCH('Print List'!I$2,'Master List'!$A$2:$AW$2,0))</f>
        <v>R3</v>
      </c>
      <c r="J739" s="135" t="str">
        <f>INDEX('Master List'!$A$3:$AW$1063,MATCH('Print List'!$A739,Statement_No,0),MATCH('Print List'!J$2,'Master List'!$A$2:$AW$2,0))</f>
        <v xml:space="preserve">The POU in the S019755 POU and Underlying patents.pdf file is missing APN: 043-080-02. The POU parcel abuts the water source with the POD instream from the POU parcel. </v>
      </c>
      <c r="K739" s="135" t="str">
        <f>INDEX('Master List'!$A$3:$AW$1063,MATCH('Print List'!$A739,Statement_No,0),MATCH('Print List'!K$2,'Master List'!$A$2:$AW$2,0))</f>
        <v>Yes</v>
      </c>
      <c r="L739" s="135" t="str">
        <f>INDEX('Master List'!$A$3:$AW$1063,MATCH('Print List'!$A739,Statement_No,0),MATCH('Print List'!L$2,'Master List'!$A$2:$AW$2,0))</f>
        <v>N/A</v>
      </c>
      <c r="M739" s="135" t="str">
        <f>INDEX('Master List'!$A$3:$AW$1063,MATCH('Print List'!$A739,Statement_No,0),MATCH('Print List'!M$2,'Master List'!$A$2:$AW$2,0))</f>
        <v>P1</v>
      </c>
      <c r="N739" s="135" t="str">
        <f>INDEX('Master List'!$A$3:$AW$1063,MATCH('Print List'!$A739,Statement_No,0),MATCH('Print List'!N$2,'Master List'!$A$2:$AW$2,0))</f>
        <v>No supporting document for Pre-1914 right was submitted. Need more info.</v>
      </c>
      <c r="O739" s="135" t="str">
        <f>INDEX('Master List'!$A$3:$AW$1063,MATCH('Print List'!$A739,Statement_No,0),MATCH('Print List'!O$2,'Master List'!$A$2:$AW$2,0))</f>
        <v>North Delta Water Agency</v>
      </c>
      <c r="P739" s="135" t="str">
        <f>INDEX('Master List'!$A$3:$AW$1063,MATCH('Print List'!$A739,Statement_No,0),MATCH('Print List'!P$2,'Master List'!$A$2:$AW$2,0))</f>
        <v>R4</v>
      </c>
      <c r="Q739" s="135" t="str">
        <f>INDEX('Master List'!$A$3:$AW$1063,MATCH('Print List'!$A739,Statement_No,0),MATCH('Print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39" s="135" t="str">
        <f>INDEX('Master List'!$A$3:$AW$1063,MATCH('Print List'!$A739,Statement_No,0),MATCH('Print List'!R$2,'Master List'!$A$2:$AW$2,0))</f>
        <v>P4</v>
      </c>
      <c r="S739" s="135" t="str">
        <f>INDEX('Master List'!$A$3:$AW$1063,MATCH('Print List'!$A739,Statement_No,0),MATCH('Print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39" s="135" t="str">
        <f>INDEX('Master List'!$A$3:$AW$1063,MATCH('Print List'!$A739,Statement_No,0),MATCH('Print List'!T$2,'Master List'!$A$2:$AW$2,0))</f>
        <v>R4</v>
      </c>
      <c r="U739" s="135" t="str">
        <f>INDEX('Master List'!$A$3:$AW$1063,MATCH('Print List'!$A739,Statement_No,0),MATCH('Print List'!U$2,'Master List'!$A$2:$AW$2,0))</f>
        <v>P4</v>
      </c>
    </row>
    <row r="740" spans="1:21" s="16" customFormat="1" ht="240" x14ac:dyDescent="0.25">
      <c r="A740" s="135" t="s">
        <v>2996</v>
      </c>
      <c r="B740" s="135" t="str">
        <f>INDEX('Master List'!$A$3:$AW$1063,MATCH('Print List'!$A740,Statement_No,0),MATCH('Print List'!B$2,'Master List'!$A$2:$AW$2,0))</f>
        <v>WILSON FARMS</v>
      </c>
      <c r="C740" s="135" t="str">
        <f>INDEX('Master List'!$A$3:$AW$1063,MATCH('Print List'!$A740,Statement_No,0),MATCH('Print List'!C$2,'Master List'!$A$2:$AW$2,0))</f>
        <v>Y</v>
      </c>
      <c r="D740" s="135">
        <f>INDEX('Master List'!$A$3:$AW$1063,MATCH('Print List'!$A740,Statement_No,0),MATCH('Print List'!D$2,'Master List'!$A$2:$AW$2,0))</f>
        <v>467.7166666666667</v>
      </c>
      <c r="E740" s="135">
        <f>INDEX('Master List'!$A$3:$AW$1063,MATCH('Print List'!$A740,Statement_No,0),MATCH('Print List'!E$2,'Master List'!$A$2:$AW$2,0))</f>
        <v>203.03</v>
      </c>
      <c r="F740" s="135" t="str">
        <f>INDEX('Master List'!$A$3:$AW$1063,MATCH('Print List'!$A740,Statement_No,0),MATCH('Print List'!F$2,'Master List'!$A$2:$AW$2,0))</f>
        <v>Yes</v>
      </c>
      <c r="G740" s="135" t="str">
        <f>INDEX('Master List'!$A$3:$AW$1063,MATCH('Print List'!$A740,Statement_No,0),MATCH('Print List'!G$2,'Master List'!$A$2:$AW$2,0))</f>
        <v>BABEL SLOUGH</v>
      </c>
      <c r="H740" s="135" t="str">
        <f>INDEX('Master List'!$A$3:$AW$1063,MATCH('Print List'!$A740,Statement_No,0),MATCH('Print List'!H$2,'Master List'!$A$2:$AW$2,0))</f>
        <v>Yolo</v>
      </c>
      <c r="I740" s="135" t="str">
        <f>INDEX('Master List'!$A$3:$AW$1063,MATCH('Print List'!$A740,Statement_No,0),MATCH('Print List'!I$2,'Master List'!$A$2:$AW$2,0))</f>
        <v>R3</v>
      </c>
      <c r="J740" s="135" t="str">
        <f>INDEX('Master List'!$A$3:$AW$1063,MATCH('Print List'!$A740,Statement_No,0),MATCH('Print List'!J$2,'Master List'!$A$2:$AW$2,0))</f>
        <v xml:space="preserve"> The POU parcel abuts the water source with the POD instream from the POU parcel. </v>
      </c>
      <c r="K740" s="135" t="str">
        <f>INDEX('Master List'!$A$3:$AW$1063,MATCH('Print List'!$A740,Statement_No,0),MATCH('Print List'!K$2,'Master List'!$A$2:$AW$2,0))</f>
        <v>No</v>
      </c>
      <c r="L740" s="135" t="str">
        <f>INDEX('Master List'!$A$3:$AW$1063,MATCH('Print List'!$A740,Statement_No,0),MATCH('Print List'!L$2,'Master List'!$A$2:$AW$2,0))</f>
        <v>N/A</v>
      </c>
      <c r="M740" s="135" t="str">
        <f>INDEX('Master List'!$A$3:$AW$1063,MATCH('Print List'!$A740,Statement_No,0),MATCH('Print List'!M$2,'Master List'!$A$2:$AW$2,0))</f>
        <v>N/A</v>
      </c>
      <c r="N740" s="135" t="str">
        <f>INDEX('Master List'!$A$3:$AW$1063,MATCH('Print List'!$A740,Statement_No,0),MATCH('Print List'!N$2,'Master List'!$A$2:$AW$2,0))</f>
        <v>N/A</v>
      </c>
      <c r="O740" s="135" t="str">
        <f>INDEX('Master List'!$A$3:$AW$1063,MATCH('Print List'!$A740,Statement_No,0),MATCH('Print List'!O$2,'Master List'!$A$2:$AW$2,0))</f>
        <v>North Delta Water Agency</v>
      </c>
      <c r="P740" s="135" t="str">
        <f>INDEX('Master List'!$A$3:$AW$1063,MATCH('Print List'!$A740,Statement_No,0),MATCH('Print List'!P$2,'Master List'!$A$2:$AW$2,0))</f>
        <v>R4</v>
      </c>
      <c r="Q740" s="135" t="str">
        <f>INDEX('Master List'!$A$3:$AW$1063,MATCH('Print List'!$A740,Statement_No,0),MATCH('Print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0" s="135" t="str">
        <f>INDEX('Master List'!$A$3:$AW$1063,MATCH('Print List'!$A740,Statement_No,0),MATCH('Print List'!R$2,'Master List'!$A$2:$AW$2,0))</f>
        <v>P4</v>
      </c>
      <c r="S740" s="135" t="str">
        <f>INDEX('Master List'!$A$3:$AW$1063,MATCH('Print List'!$A740,Statement_No,0),MATCH('Print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0" s="135" t="str">
        <f>INDEX('Master List'!$A$3:$AW$1063,MATCH('Print List'!$A740,Statement_No,0),MATCH('Print List'!T$2,'Master List'!$A$2:$AW$2,0))</f>
        <v>R4</v>
      </c>
      <c r="U740" s="135" t="str">
        <f>INDEX('Master List'!$A$3:$AW$1063,MATCH('Print List'!$A740,Statement_No,0),MATCH('Print List'!U$2,'Master List'!$A$2:$AW$2,0))</f>
        <v>P4</v>
      </c>
    </row>
    <row r="741" spans="1:21" s="16" customFormat="1" ht="240" x14ac:dyDescent="0.25">
      <c r="A741" s="135" t="s">
        <v>2999</v>
      </c>
      <c r="B741" s="135" t="str">
        <f>INDEX('Master List'!$A$3:$AW$1063,MATCH('Print List'!$A741,Statement_No,0),MATCH('Print List'!B$2,'Master List'!$A$2:$AW$2,0))</f>
        <v>WILSON FARMS</v>
      </c>
      <c r="C741" s="135" t="str">
        <f>INDEX('Master List'!$A$3:$AW$1063,MATCH('Print List'!$A741,Statement_No,0),MATCH('Print List'!C$2,'Master List'!$A$2:$AW$2,0))</f>
        <v>Y</v>
      </c>
      <c r="D741" s="135">
        <f>INDEX('Master List'!$A$3:$AW$1063,MATCH('Print List'!$A741,Statement_No,0),MATCH('Print List'!D$2,'Master List'!$A$2:$AW$2,0))</f>
        <v>357.71999999999997</v>
      </c>
      <c r="E741" s="135">
        <f>INDEX('Master List'!$A$3:$AW$1063,MATCH('Print List'!$A741,Statement_No,0),MATCH('Print List'!E$2,'Master List'!$A$2:$AW$2,0))</f>
        <v>77.430000000000007</v>
      </c>
      <c r="F741" s="135" t="str">
        <f>INDEX('Master List'!$A$3:$AW$1063,MATCH('Print List'!$A741,Statement_No,0),MATCH('Print List'!F$2,'Master List'!$A$2:$AW$2,0))</f>
        <v>Yes</v>
      </c>
      <c r="G741" s="135" t="str">
        <f>INDEX('Master List'!$A$3:$AW$1063,MATCH('Print List'!$A741,Statement_No,0),MATCH('Print List'!G$2,'Master List'!$A$2:$AW$2,0))</f>
        <v>BABEL SLOUGH</v>
      </c>
      <c r="H741" s="135" t="str">
        <f>INDEX('Master List'!$A$3:$AW$1063,MATCH('Print List'!$A741,Statement_No,0),MATCH('Print List'!H$2,'Master List'!$A$2:$AW$2,0))</f>
        <v>Yolo</v>
      </c>
      <c r="I741" s="135" t="str">
        <f>INDEX('Master List'!$A$3:$AW$1063,MATCH('Print List'!$A741,Statement_No,0),MATCH('Print List'!I$2,'Master List'!$A$2:$AW$2,0))</f>
        <v>R3</v>
      </c>
      <c r="J741" s="135" t="str">
        <f>INDEX('Master List'!$A$3:$AW$1063,MATCH('Print List'!$A741,Statement_No,0),MATCH('Print List'!J$2,'Master List'!$A$2:$AW$2,0))</f>
        <v xml:space="preserve"> The POU parcel abuts the water source with the POD upstream from the POU parcel. </v>
      </c>
      <c r="K741" s="135" t="str">
        <f>INDEX('Master List'!$A$3:$AW$1063,MATCH('Print List'!$A741,Statement_No,0),MATCH('Print List'!K$2,'Master List'!$A$2:$AW$2,0))</f>
        <v>No</v>
      </c>
      <c r="L741" s="135" t="str">
        <f>INDEX('Master List'!$A$3:$AW$1063,MATCH('Print List'!$A741,Statement_No,0),MATCH('Print List'!L$2,'Master List'!$A$2:$AW$2,0))</f>
        <v>N/A</v>
      </c>
      <c r="M741" s="135" t="str">
        <f>INDEX('Master List'!$A$3:$AW$1063,MATCH('Print List'!$A741,Statement_No,0),MATCH('Print List'!M$2,'Master List'!$A$2:$AW$2,0))</f>
        <v>N/A</v>
      </c>
      <c r="N741" s="135" t="str">
        <f>INDEX('Master List'!$A$3:$AW$1063,MATCH('Print List'!$A741,Statement_No,0),MATCH('Print List'!N$2,'Master List'!$A$2:$AW$2,0))</f>
        <v>N/A</v>
      </c>
      <c r="O741" s="135" t="str">
        <f>INDEX('Master List'!$A$3:$AW$1063,MATCH('Print List'!$A741,Statement_No,0),MATCH('Print List'!O$2,'Master List'!$A$2:$AW$2,0))</f>
        <v>North Delta Water Agency</v>
      </c>
      <c r="P741" s="135" t="str">
        <f>INDEX('Master List'!$A$3:$AW$1063,MATCH('Print List'!$A741,Statement_No,0),MATCH('Print List'!P$2,'Master List'!$A$2:$AW$2,0))</f>
        <v>R4</v>
      </c>
      <c r="Q741" s="135" t="str">
        <f>INDEX('Master List'!$A$3:$AW$1063,MATCH('Print List'!$A741,Statement_No,0),MATCH('Print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1" s="135" t="str">
        <f>INDEX('Master List'!$A$3:$AW$1063,MATCH('Print List'!$A741,Statement_No,0),MATCH('Print List'!R$2,'Master List'!$A$2:$AW$2,0))</f>
        <v>P4</v>
      </c>
      <c r="S741" s="135" t="str">
        <f>INDEX('Master List'!$A$3:$AW$1063,MATCH('Print List'!$A741,Statement_No,0),MATCH('Print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1" s="135" t="str">
        <f>INDEX('Master List'!$A$3:$AW$1063,MATCH('Print List'!$A741,Statement_No,0),MATCH('Print List'!T$2,'Master List'!$A$2:$AW$2,0))</f>
        <v>R4</v>
      </c>
      <c r="U741" s="135" t="str">
        <f>INDEX('Master List'!$A$3:$AW$1063,MATCH('Print List'!$A741,Statement_No,0),MATCH('Print List'!U$2,'Master List'!$A$2:$AW$2,0))</f>
        <v>P4</v>
      </c>
    </row>
    <row r="742" spans="1:21" s="16" customFormat="1" ht="240" x14ac:dyDescent="0.25">
      <c r="A742" s="135" t="s">
        <v>3003</v>
      </c>
      <c r="B742" s="135" t="str">
        <f>INDEX('Master List'!$A$3:$AW$1063,MATCH('Print List'!$A742,Statement_No,0),MATCH('Print List'!B$2,'Master List'!$A$2:$AW$2,0))</f>
        <v>WURSTER RANCHES, LP</v>
      </c>
      <c r="C742" s="135" t="str">
        <f>INDEX('Master List'!$A$3:$AW$1063,MATCH('Print List'!$A742,Statement_No,0),MATCH('Print List'!C$2,'Master List'!$A$2:$AW$2,0))</f>
        <v>Y</v>
      </c>
      <c r="D742" s="135">
        <f>INDEX('Master List'!$A$3:$AW$1063,MATCH('Print List'!$A742,Statement_No,0),MATCH('Print List'!D$2,'Master List'!$A$2:$AW$2,0))</f>
        <v>342.17333333333335</v>
      </c>
      <c r="E742" s="135">
        <f>INDEX('Master List'!$A$3:$AW$1063,MATCH('Print List'!$A742,Statement_No,0),MATCH('Print List'!E$2,'Master List'!$A$2:$AW$2,0))</f>
        <v>165.5</v>
      </c>
      <c r="F742" s="135" t="str">
        <f>INDEX('Master List'!$A$3:$AW$1063,MATCH('Print List'!$A742,Statement_No,0),MATCH('Print List'!F$2,'Master List'!$A$2:$AW$2,0))</f>
        <v>Yes</v>
      </c>
      <c r="G742" s="135" t="str">
        <f>INDEX('Master List'!$A$3:$AW$1063,MATCH('Print List'!$A742,Statement_No,0),MATCH('Print List'!G$2,'Master List'!$A$2:$AW$2,0))</f>
        <v>SNODGRASS SLOUGH</v>
      </c>
      <c r="H742" s="135" t="str">
        <f>INDEX('Master List'!$A$3:$AW$1063,MATCH('Print List'!$A742,Statement_No,0),MATCH('Print List'!H$2,'Master List'!$A$2:$AW$2,0))</f>
        <v>Sacramento</v>
      </c>
      <c r="I742" s="135" t="str">
        <f>INDEX('Master List'!$A$3:$AW$1063,MATCH('Print List'!$A742,Statement_No,0),MATCH('Print List'!I$2,'Master List'!$A$2:$AW$2,0))</f>
        <v>R2</v>
      </c>
      <c r="J742" s="135" t="str">
        <f>INDEX('Master List'!$A$3:$AW$1063,MATCH('Print List'!$A742,Statement_No,0),MATCH('Print List'!J$2,'Master List'!$A$2:$AW$2,0))</f>
        <v>Part of the APN/POU is on a Non-Riparian Patent. Need to confirm more accurate survey points and POU description from the owner.</v>
      </c>
      <c r="K742" s="135" t="str">
        <f>INDEX('Master List'!$A$3:$AW$1063,MATCH('Print List'!$A742,Statement_No,0),MATCH('Print List'!K$2,'Master List'!$A$2:$AW$2,0))</f>
        <v>Yes</v>
      </c>
      <c r="L742" s="135" t="str">
        <f>INDEX('Master List'!$A$3:$AW$1063,MATCH('Print List'!$A742,Statement_No,0),MATCH('Print List'!L$2,'Master List'!$A$2:$AW$2,0))</f>
        <v>N/A</v>
      </c>
      <c r="M742" s="135" t="str">
        <f>INDEX('Master List'!$A$3:$AW$1063,MATCH('Print List'!$A742,Statement_No,0),MATCH('Print List'!M$2,'Master List'!$A$2:$AW$2,0))</f>
        <v>P1</v>
      </c>
      <c r="N742" s="135" t="str">
        <f>INDEX('Master List'!$A$3:$AW$1063,MATCH('Print List'!$A742,Statement_No,0),MATCH('Print List'!N$2,'Master List'!$A$2:$AW$2,0))</f>
        <v>No documentation provided</v>
      </c>
      <c r="O742" s="135" t="str">
        <f>INDEX('Master List'!$A$3:$AW$1063,MATCH('Print List'!$A742,Statement_No,0),MATCH('Print List'!O$2,'Master List'!$A$2:$AW$2,0))</f>
        <v>North Delta Water Agency</v>
      </c>
      <c r="P742" s="135" t="str">
        <f>INDEX('Master List'!$A$3:$AW$1063,MATCH('Print List'!$A742,Statement_No,0),MATCH('Print List'!P$2,'Master List'!$A$2:$AW$2,0))</f>
        <v>R4</v>
      </c>
      <c r="Q742" s="135" t="str">
        <f>INDEX('Master List'!$A$3:$AW$1063,MATCH('Print List'!$A742,Statement_No,0),MATCH('Print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2" s="135" t="str">
        <f>INDEX('Master List'!$A$3:$AW$1063,MATCH('Print List'!$A742,Statement_No,0),MATCH('Print List'!R$2,'Master List'!$A$2:$AW$2,0))</f>
        <v>P4</v>
      </c>
      <c r="S742" s="135" t="str">
        <f>INDEX('Master List'!$A$3:$AW$1063,MATCH('Print List'!$A742,Statement_No,0),MATCH('Print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2" s="135" t="str">
        <f>INDEX('Master List'!$A$3:$AW$1063,MATCH('Print List'!$A742,Statement_No,0),MATCH('Print List'!T$2,'Master List'!$A$2:$AW$2,0))</f>
        <v>R4</v>
      </c>
      <c r="U742" s="135" t="str">
        <f>INDEX('Master List'!$A$3:$AW$1063,MATCH('Print List'!$A742,Statement_No,0),MATCH('Print List'!U$2,'Master List'!$A$2:$AW$2,0))</f>
        <v>P4</v>
      </c>
    </row>
    <row r="743" spans="1:21" s="16" customFormat="1" ht="240" x14ac:dyDescent="0.25">
      <c r="A743" s="135" t="s">
        <v>3009</v>
      </c>
      <c r="B743" s="135" t="str">
        <f>INDEX('Master List'!$A$3:$AW$1063,MATCH('Print List'!$A743,Statement_No,0),MATCH('Print List'!B$2,'Master List'!$A$2:$AW$2,0))</f>
        <v>WURSTER RANCHES, LP</v>
      </c>
      <c r="C743" s="135" t="str">
        <f>INDEX('Master List'!$A$3:$AW$1063,MATCH('Print List'!$A743,Statement_No,0),MATCH('Print List'!C$2,'Master List'!$A$2:$AW$2,0))</f>
        <v>Y</v>
      </c>
      <c r="D743" s="135">
        <f>INDEX('Master List'!$A$3:$AW$1063,MATCH('Print List'!$A743,Statement_No,0),MATCH('Print List'!D$2,'Master List'!$A$2:$AW$2,0))</f>
        <v>478.75333333333327</v>
      </c>
      <c r="E743" s="135">
        <f>INDEX('Master List'!$A$3:$AW$1063,MATCH('Print List'!$A743,Statement_No,0),MATCH('Print List'!E$2,'Master List'!$A$2:$AW$2,0))</f>
        <v>541.83000000000004</v>
      </c>
      <c r="F743" s="135" t="str">
        <f>INDEX('Master List'!$A$3:$AW$1063,MATCH('Print List'!$A743,Statement_No,0),MATCH('Print List'!F$2,'Master List'!$A$2:$AW$2,0))</f>
        <v>Yes</v>
      </c>
      <c r="G743" s="135" t="str">
        <f>INDEX('Master List'!$A$3:$AW$1063,MATCH('Print List'!$A743,Statement_No,0),MATCH('Print List'!G$2,'Master List'!$A$2:$AW$2,0))</f>
        <v>SACRAMENTO RIVER</v>
      </c>
      <c r="H743" s="135" t="str">
        <f>INDEX('Master List'!$A$3:$AW$1063,MATCH('Print List'!$A743,Statement_No,0),MATCH('Print List'!H$2,'Master List'!$A$2:$AW$2,0))</f>
        <v>Sacramento</v>
      </c>
      <c r="I743" s="135" t="str">
        <f>INDEX('Master List'!$A$3:$AW$1063,MATCH('Print List'!$A743,Statement_No,0),MATCH('Print List'!I$2,'Master List'!$A$2:$AW$2,0))</f>
        <v>R2</v>
      </c>
      <c r="J743" s="135" t="str">
        <f>INDEX('Master List'!$A$3:$AW$1063,MATCH('Print List'!$A743,Statement_No,0),MATCH('Print List'!J$2,'Master List'!$A$2:$AW$2,0))</f>
        <v>Part of the APN/POU is on a Non-Riparian Patent. Need to confirm more accurate survey points and POU description from the owner.</v>
      </c>
      <c r="K743" s="135" t="str">
        <f>INDEX('Master List'!$A$3:$AW$1063,MATCH('Print List'!$A743,Statement_No,0),MATCH('Print List'!K$2,'Master List'!$A$2:$AW$2,0))</f>
        <v>Yes</v>
      </c>
      <c r="L743" s="135" t="str">
        <f>INDEX('Master List'!$A$3:$AW$1063,MATCH('Print List'!$A743,Statement_No,0),MATCH('Print List'!L$2,'Master List'!$A$2:$AW$2,0))</f>
        <v>N/A</v>
      </c>
      <c r="M743" s="135" t="str">
        <f>INDEX('Master List'!$A$3:$AW$1063,MATCH('Print List'!$A743,Statement_No,0),MATCH('Print List'!M$2,'Master List'!$A$2:$AW$2,0))</f>
        <v>P1</v>
      </c>
      <c r="N743" s="135" t="str">
        <f>INDEX('Master List'!$A$3:$AW$1063,MATCH('Print List'!$A743,Statement_No,0),MATCH('Print List'!N$2,'Master List'!$A$2:$AW$2,0))</f>
        <v>No documentation provided</v>
      </c>
      <c r="O743" s="135" t="str">
        <f>INDEX('Master List'!$A$3:$AW$1063,MATCH('Print List'!$A743,Statement_No,0),MATCH('Print List'!O$2,'Master List'!$A$2:$AW$2,0))</f>
        <v>North Delta Water Agency</v>
      </c>
      <c r="P743" s="135" t="str">
        <f>INDEX('Master List'!$A$3:$AW$1063,MATCH('Print List'!$A743,Statement_No,0),MATCH('Print List'!P$2,'Master List'!$A$2:$AW$2,0))</f>
        <v>R4</v>
      </c>
      <c r="Q743" s="135" t="str">
        <f>INDEX('Master List'!$A$3:$AW$1063,MATCH('Print List'!$A743,Statement_No,0),MATCH('Print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3" s="135" t="str">
        <f>INDEX('Master List'!$A$3:$AW$1063,MATCH('Print List'!$A743,Statement_No,0),MATCH('Print List'!R$2,'Master List'!$A$2:$AW$2,0))</f>
        <v>P4</v>
      </c>
      <c r="S743" s="135" t="str">
        <f>INDEX('Master List'!$A$3:$AW$1063,MATCH('Print List'!$A743,Statement_No,0),MATCH('Print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3" s="135" t="str">
        <f>INDEX('Master List'!$A$3:$AW$1063,MATCH('Print List'!$A743,Statement_No,0),MATCH('Print List'!T$2,'Master List'!$A$2:$AW$2,0))</f>
        <v>R4</v>
      </c>
      <c r="U743" s="135" t="str">
        <f>INDEX('Master List'!$A$3:$AW$1063,MATCH('Print List'!$A743,Statement_No,0),MATCH('Print List'!U$2,'Master List'!$A$2:$AW$2,0))</f>
        <v>P4</v>
      </c>
    </row>
    <row r="744" spans="1:21" s="16" customFormat="1" ht="240" x14ac:dyDescent="0.25">
      <c r="A744" s="136" t="s">
        <v>3012</v>
      </c>
      <c r="B744" s="135" t="str">
        <f>INDEX('Master List'!$A$3:$AW$1063,MATCH('Print List'!$A744,Statement_No,0),MATCH('Print List'!B$2,'Master List'!$A$2:$AW$2,0))</f>
        <v>CHARLOTTE BETH ROBBINS</v>
      </c>
      <c r="C744" s="135" t="str">
        <f>INDEX('Master List'!$A$3:$AW$1063,MATCH('Print List'!$A744,Statement_No,0),MATCH('Print List'!C$2,'Master List'!$A$2:$AW$2,0))</f>
        <v>Y</v>
      </c>
      <c r="D744" s="135">
        <f>INDEX('Master List'!$A$3:$AW$1063,MATCH('Print List'!$A744,Statement_No,0),MATCH('Print List'!D$2,'Master List'!$A$2:$AW$2,0))</f>
        <v>345.97</v>
      </c>
      <c r="E744" s="135">
        <f>INDEX('Master List'!$A$3:$AW$1063,MATCH('Print List'!$A744,Statement_No,0),MATCH('Print List'!E$2,'Master List'!$A$2:$AW$2,0))</f>
        <v>428.04</v>
      </c>
      <c r="F744" s="135" t="str">
        <f>INDEX('Master List'!$A$3:$AW$1063,MATCH('Print List'!$A744,Statement_No,0),MATCH('Print List'!F$2,'Master List'!$A$2:$AW$2,0))</f>
        <v>Yes</v>
      </c>
      <c r="G744" s="135" t="str">
        <f>INDEX('Master List'!$A$3:$AW$1063,MATCH('Print List'!$A744,Statement_No,0),MATCH('Print List'!G$2,'Master List'!$A$2:$AW$2,0))</f>
        <v>SACRAMENTO RIVER</v>
      </c>
      <c r="H744" s="135" t="str">
        <f>INDEX('Master List'!$A$3:$AW$1063,MATCH('Print List'!$A744,Statement_No,0),MATCH('Print List'!H$2,'Master List'!$A$2:$AW$2,0))</f>
        <v>Sacramento</v>
      </c>
      <c r="I744" s="135" t="str">
        <f>INDEX('Master List'!$A$3:$AW$1063,MATCH('Print List'!$A744,Statement_No,0),MATCH('Print List'!I$2,'Master List'!$A$2:$AW$2,0))</f>
        <v>R3</v>
      </c>
      <c r="J744" s="135" t="str">
        <f>INDEX('Master List'!$A$3:$AW$1063,MATCH('Print List'!$A744,Statement_No,0),MATCH('Print List'!J$2,'Master List'!$A$2:$AW$2,0))</f>
        <v>POD and POU reported on different parcels. Unable to confirm the actual situation with the given information.</v>
      </c>
      <c r="K744" s="135" t="str">
        <f>INDEX('Master List'!$A$3:$AW$1063,MATCH('Print List'!$A744,Statement_No,0),MATCH('Print List'!K$2,'Master List'!$A$2:$AW$2,0))</f>
        <v>Yes</v>
      </c>
      <c r="L744" s="135" t="str">
        <f>INDEX('Master List'!$A$3:$AW$1063,MATCH('Print List'!$A744,Statement_No,0),MATCH('Print List'!L$2,'Master List'!$A$2:$AW$2,0))</f>
        <v>N/A</v>
      </c>
      <c r="M744" s="135" t="str">
        <f>INDEX('Master List'!$A$3:$AW$1063,MATCH('Print List'!$A744,Statement_No,0),MATCH('Print List'!M$2,'Master List'!$A$2:$AW$2,0))</f>
        <v>P1</v>
      </c>
      <c r="N744" s="135" t="str">
        <f>INDEX('Master List'!$A$3:$AW$1063,MATCH('Print List'!$A744,Statement_No,0),MATCH('Print List'!N$2,'Master List'!$A$2:$AW$2,0))</f>
        <v>No supporting document for Pre-1914 right was submitted. Need more info.</v>
      </c>
      <c r="O744" s="135" t="str">
        <f>INDEX('Master List'!$A$3:$AW$1063,MATCH('Print List'!$A744,Statement_No,0),MATCH('Print List'!O$2,'Master List'!$A$2:$AW$2,0))</f>
        <v>North Delta Water Agency</v>
      </c>
      <c r="P744" s="135" t="str">
        <f>INDEX('Master List'!$A$3:$AW$1063,MATCH('Print List'!$A744,Statement_No,0),MATCH('Print List'!P$2,'Master List'!$A$2:$AW$2,0))</f>
        <v>R4</v>
      </c>
      <c r="Q744" s="135" t="str">
        <f>INDEX('Master List'!$A$3:$AW$1063,MATCH('Print List'!$A744,Statement_No,0),MATCH('Print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4" s="135" t="str">
        <f>INDEX('Master List'!$A$3:$AW$1063,MATCH('Print List'!$A744,Statement_No,0),MATCH('Print List'!R$2,'Master List'!$A$2:$AW$2,0))</f>
        <v>P4</v>
      </c>
      <c r="S744" s="135" t="str">
        <f>INDEX('Master List'!$A$3:$AW$1063,MATCH('Print List'!$A744,Statement_No,0),MATCH('Print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4" s="135" t="str">
        <f>INDEX('Master List'!$A$3:$AW$1063,MATCH('Print List'!$A744,Statement_No,0),MATCH('Print List'!T$2,'Master List'!$A$2:$AW$2,0))</f>
        <v>R4</v>
      </c>
      <c r="U744" s="135" t="str">
        <f>INDEX('Master List'!$A$3:$AW$1063,MATCH('Print List'!$A744,Statement_No,0),MATCH('Print List'!U$2,'Master List'!$A$2:$AW$2,0))</f>
        <v>P4</v>
      </c>
    </row>
    <row r="745" spans="1:21" s="16" customFormat="1" ht="60" x14ac:dyDescent="0.25">
      <c r="A745" s="135" t="s">
        <v>3018</v>
      </c>
      <c r="B745" s="135" t="str">
        <f>INDEX('Master List'!$A$3:$AW$1063,MATCH('Print List'!$A745,Statement_No,0),MATCH('Print List'!B$2,'Master List'!$A$2:$AW$2,0))</f>
        <v>JAMES DE FREMERY IV</v>
      </c>
      <c r="C745" s="135" t="str">
        <f>INDEX('Master List'!$A$3:$AW$1063,MATCH('Print List'!$A745,Statement_No,0),MATCH('Print List'!C$2,'Master List'!$A$2:$AW$2,0))</f>
        <v>Y</v>
      </c>
      <c r="D745" s="135">
        <f>INDEX('Master List'!$A$3:$AW$1063,MATCH('Print List'!$A745,Statement_No,0),MATCH('Print List'!D$2,'Master List'!$A$2:$AW$2,0))</f>
        <v>412.67666666666668</v>
      </c>
      <c r="E745" s="135">
        <f>INDEX('Master List'!$A$3:$AW$1063,MATCH('Print List'!$A745,Statement_No,0),MATCH('Print List'!E$2,'Master List'!$A$2:$AW$2,0))</f>
        <v>163.38999999999999</v>
      </c>
      <c r="F745" s="135" t="str">
        <f>INDEX('Master List'!$A$3:$AW$1063,MATCH('Print List'!$A745,Statement_No,0),MATCH('Print List'!F$2,'Master List'!$A$2:$AW$2,0))</f>
        <v>Yes</v>
      </c>
      <c r="G745" s="135" t="str">
        <f>INDEX('Master List'!$A$3:$AW$1063,MATCH('Print List'!$A745,Statement_No,0),MATCH('Print List'!G$2,'Master List'!$A$2:$AW$2,0))</f>
        <v>Broadway Canal / Middle River</v>
      </c>
      <c r="H745" s="135" t="str">
        <f>INDEX('Master List'!$A$3:$AW$1063,MATCH('Print List'!$A745,Statement_No,0),MATCH('Print List'!H$2,'Master List'!$A$2:$AW$2,0))</f>
        <v>San Joaquin</v>
      </c>
      <c r="I745" s="135" t="str">
        <f>INDEX('Master List'!$A$3:$AW$1063,MATCH('Print List'!$A745,Statement_No,0),MATCH('Print List'!I$2,'Master List'!$A$2:$AW$2,0))</f>
        <v>R2</v>
      </c>
      <c r="J745" s="135" t="str">
        <f>INDEX('Master List'!$A$3:$AW$1063,MATCH('Print List'!$A745,Statement_No,0),MATCH('Print List'!J$2,'Master List'!$A$2:$AW$2,0))</f>
        <v>Broadway Canal was not drawn in original survey SJ 1267 (JP Whitney Patent 2182). POU is a subdivision of this patent, chain of title needed to confirm reservation of riparian right.</v>
      </c>
      <c r="K745" s="135" t="str">
        <f>INDEX('Master List'!$A$3:$AW$1063,MATCH('Print List'!$A745,Statement_No,0),MATCH('Print List'!K$2,'Master List'!$A$2:$AW$2,0))</f>
        <v>Yes</v>
      </c>
      <c r="L745" s="135" t="str">
        <f>INDEX('Master List'!$A$3:$AW$1063,MATCH('Print List'!$A745,Statement_No,0),MATCH('Print List'!L$2,'Master List'!$A$2:$AW$2,0))</f>
        <v>N/A</v>
      </c>
      <c r="M745" s="135" t="str">
        <f>INDEX('Master List'!$A$3:$AW$1063,MATCH('Print List'!$A745,Statement_No,0),MATCH('Print List'!M$2,'Master List'!$A$2:$AW$2,0))</f>
        <v>P1</v>
      </c>
      <c r="N745" s="135" t="str">
        <f>INDEX('Master List'!$A$3:$AW$1063,MATCH('Print List'!$A745,Statement_No,0),MATCH('Print List'!N$2,'Master List'!$A$2:$AW$2,0))</f>
        <v>No supporting document for Pre-1914 right was submitted. Need more info.</v>
      </c>
      <c r="O745" s="135">
        <f>INDEX('Master List'!$A$3:$AW$1063,MATCH('Print List'!$A745,Statement_No,0),MATCH('Print List'!O$2,'Master List'!$A$2:$AW$2,0))</f>
        <v>0</v>
      </c>
      <c r="P745" s="135">
        <f>INDEX('Master List'!$A$3:$AW$1063,MATCH('Print List'!$A745,Statement_No,0),MATCH('Print List'!P$2,'Master List'!$A$2:$AW$2,0))</f>
        <v>0</v>
      </c>
      <c r="Q745" s="135">
        <f>INDEX('Master List'!$A$3:$AW$1063,MATCH('Print List'!$A745,Statement_No,0),MATCH('Print List'!Q$2,'Master List'!$A$2:$AW$2,0))</f>
        <v>0</v>
      </c>
      <c r="R745" s="135">
        <f>INDEX('Master List'!$A$3:$AW$1063,MATCH('Print List'!$A745,Statement_No,0),MATCH('Print List'!R$2,'Master List'!$A$2:$AW$2,0))</f>
        <v>0</v>
      </c>
      <c r="S745" s="135">
        <f>INDEX('Master List'!$A$3:$AW$1063,MATCH('Print List'!$A745,Statement_No,0),MATCH('Print List'!S$2,'Master List'!$A$2:$AW$2,0))</f>
        <v>0</v>
      </c>
      <c r="T745" s="135" t="str">
        <f>INDEX('Master List'!$A$3:$AW$1063,MATCH('Print List'!$A745,Statement_No,0),MATCH('Print List'!T$2,'Master List'!$A$2:$AW$2,0))</f>
        <v>R2</v>
      </c>
      <c r="U745" s="135" t="str">
        <f>INDEX('Master List'!$A$3:$AW$1063,MATCH('Print List'!$A745,Statement_No,0),MATCH('Print List'!U$2,'Master List'!$A$2:$AW$2,0))</f>
        <v>P1</v>
      </c>
    </row>
    <row r="746" spans="1:21" s="16" customFormat="1" ht="30" x14ac:dyDescent="0.25">
      <c r="A746" s="136" t="s">
        <v>3024</v>
      </c>
      <c r="B746" s="135" t="str">
        <f>INDEX('Master List'!$A$3:$AW$1063,MATCH('Print List'!$A746,Statement_No,0),MATCH('Print List'!B$2,'Master List'!$A$2:$AW$2,0))</f>
        <v>MARGERY H. STRASS</v>
      </c>
      <c r="C746" s="135" t="str">
        <f>INDEX('Master List'!$A$3:$AW$1063,MATCH('Print List'!$A746,Statement_No,0),MATCH('Print List'!C$2,'Master List'!$A$2:$AW$2,0))</f>
        <v>Y</v>
      </c>
      <c r="D746" s="135">
        <f>INDEX('Master List'!$A$3:$AW$1063,MATCH('Print List'!$A746,Statement_No,0),MATCH('Print List'!D$2,'Master List'!$A$2:$AW$2,0))</f>
        <v>649.69000000000005</v>
      </c>
      <c r="E746" s="135">
        <f>INDEX('Master List'!$A$3:$AW$1063,MATCH('Print List'!$A746,Statement_No,0),MATCH('Print List'!E$2,'Master List'!$A$2:$AW$2,0))</f>
        <v>480.77</v>
      </c>
      <c r="F746" s="135" t="str">
        <f>INDEX('Master List'!$A$3:$AW$1063,MATCH('Print List'!$A746,Statement_No,0),MATCH('Print List'!F$2,'Master List'!$A$2:$AW$2,0))</f>
        <v>Yes</v>
      </c>
      <c r="G746" s="135" t="str">
        <f>INDEX('Master List'!$A$3:$AW$1063,MATCH('Print List'!$A746,Statement_No,0),MATCH('Print List'!G$2,'Master List'!$A$2:$AW$2,0))</f>
        <v>MIDDLE RIVER</v>
      </c>
      <c r="H746" s="135" t="str">
        <f>INDEX('Master List'!$A$3:$AW$1063,MATCH('Print List'!$A746,Statement_No,0),MATCH('Print List'!H$2,'Master List'!$A$2:$AW$2,0))</f>
        <v>San Joaquin</v>
      </c>
      <c r="I746" s="135" t="str">
        <f>INDEX('Master List'!$A$3:$AW$1063,MATCH('Print List'!$A746,Statement_No,0),MATCH('Print List'!I$2,'Master List'!$A$2:$AW$2,0))</f>
        <v>R3</v>
      </c>
      <c r="J746" s="135" t="str">
        <f>INDEX('Master List'!$A$3:$AW$1063,MATCH('Print List'!$A746,Statement_No,0),MATCH('Print List'!J$2,'Master List'!$A$2:$AW$2,0))</f>
        <v>POU/APN lie on a Riparian Patent</v>
      </c>
      <c r="K746" s="135" t="str">
        <f>INDEX('Master List'!$A$3:$AW$1063,MATCH('Print List'!$A746,Statement_No,0),MATCH('Print List'!K$2,'Master List'!$A$2:$AW$2,0))</f>
        <v>Yes</v>
      </c>
      <c r="L746" s="135" t="str">
        <f>INDEX('Master List'!$A$3:$AW$1063,MATCH('Print List'!$A746,Statement_No,0),MATCH('Print List'!L$2,'Master List'!$A$2:$AW$2,0))</f>
        <v>N/A</v>
      </c>
      <c r="M746" s="135" t="str">
        <f>INDEX('Master List'!$A$3:$AW$1063,MATCH('Print List'!$A746,Statement_No,0),MATCH('Print List'!M$2,'Master List'!$A$2:$AW$2,0))</f>
        <v>P1</v>
      </c>
      <c r="N746" s="135" t="str">
        <f>INDEX('Master List'!$A$3:$AW$1063,MATCH('Print List'!$A746,Statement_No,0),MATCH('Print List'!N$2,'Master List'!$A$2:$AW$2,0))</f>
        <v>No documentation provided</v>
      </c>
      <c r="O746" s="135">
        <f>INDEX('Master List'!$A$3:$AW$1063,MATCH('Print List'!$A746,Statement_No,0),MATCH('Print List'!O$2,'Master List'!$A$2:$AW$2,0))</f>
        <v>0</v>
      </c>
      <c r="P746" s="135">
        <f>INDEX('Master List'!$A$3:$AW$1063,MATCH('Print List'!$A746,Statement_No,0),MATCH('Print List'!P$2,'Master List'!$A$2:$AW$2,0))</f>
        <v>0</v>
      </c>
      <c r="Q746" s="135">
        <f>INDEX('Master List'!$A$3:$AW$1063,MATCH('Print List'!$A746,Statement_No,0),MATCH('Print List'!Q$2,'Master List'!$A$2:$AW$2,0))</f>
        <v>0</v>
      </c>
      <c r="R746" s="135">
        <f>INDEX('Master List'!$A$3:$AW$1063,MATCH('Print List'!$A746,Statement_No,0),MATCH('Print List'!R$2,'Master List'!$A$2:$AW$2,0))</f>
        <v>0</v>
      </c>
      <c r="S746" s="135">
        <f>INDEX('Master List'!$A$3:$AW$1063,MATCH('Print List'!$A746,Statement_No,0),MATCH('Print List'!S$2,'Master List'!$A$2:$AW$2,0))</f>
        <v>0</v>
      </c>
      <c r="T746" s="135" t="str">
        <f>INDEX('Master List'!$A$3:$AW$1063,MATCH('Print List'!$A746,Statement_No,0),MATCH('Print List'!T$2,'Master List'!$A$2:$AW$2,0))</f>
        <v>R3</v>
      </c>
      <c r="U746" s="135" t="str">
        <f>INDEX('Master List'!$A$3:$AW$1063,MATCH('Print List'!$A746,Statement_No,0),MATCH('Print List'!U$2,'Master List'!$A$2:$AW$2,0))</f>
        <v>P1</v>
      </c>
    </row>
    <row r="747" spans="1:21" s="16" customFormat="1" ht="240" x14ac:dyDescent="0.25">
      <c r="A747" s="135" t="s">
        <v>3028</v>
      </c>
      <c r="B747" s="135" t="str">
        <f>INDEX('Master List'!$A$3:$AW$1063,MATCH('Print List'!$A747,Statement_No,0),MATCH('Print List'!B$2,'Master List'!$A$2:$AW$2,0))</f>
        <v>GEORGE L. BARBER</v>
      </c>
      <c r="C747" s="135" t="str">
        <f>INDEX('Master List'!$A$3:$AW$1063,MATCH('Print List'!$A747,Statement_No,0),MATCH('Print List'!C$2,'Master List'!$A$2:$AW$2,0))</f>
        <v>Y</v>
      </c>
      <c r="D747" s="135">
        <f>INDEX('Master List'!$A$3:$AW$1063,MATCH('Print List'!$A747,Statement_No,0),MATCH('Print List'!D$2,'Master List'!$A$2:$AW$2,0))</f>
        <v>328</v>
      </c>
      <c r="E747" s="135">
        <f>INDEX('Master List'!$A$3:$AW$1063,MATCH('Print List'!$A747,Statement_No,0),MATCH('Print List'!E$2,'Master List'!$A$2:$AW$2,0))</f>
        <v>390.76</v>
      </c>
      <c r="F747" s="135" t="str">
        <f>INDEX('Master List'!$A$3:$AW$1063,MATCH('Print List'!$A747,Statement_No,0),MATCH('Print List'!F$2,'Master List'!$A$2:$AW$2,0))</f>
        <v>Yes</v>
      </c>
      <c r="G747" s="135" t="str">
        <f>INDEX('Master List'!$A$3:$AW$1063,MATCH('Print List'!$A747,Statement_No,0),MATCH('Print List'!G$2,'Master List'!$A$2:$AW$2,0))</f>
        <v>MOKELUMNE RIVER</v>
      </c>
      <c r="H747" s="135" t="str">
        <f>INDEX('Master List'!$A$3:$AW$1063,MATCH('Print List'!$A747,Statement_No,0),MATCH('Print List'!H$2,'Master List'!$A$2:$AW$2,0))</f>
        <v>San Joaquin</v>
      </c>
      <c r="I747" s="135" t="str">
        <f>INDEX('Master List'!$A$3:$AW$1063,MATCH('Print List'!$A747,Statement_No,0),MATCH('Print List'!I$2,'Master List'!$A$2:$AW$2,0))</f>
        <v>R3</v>
      </c>
      <c r="J747" s="135" t="str">
        <f>INDEX('Master List'!$A$3:$AW$1063,MATCH('Print List'!$A747,Statement_No,0),MATCH('Print List'!J$2,'Master List'!$A$2:$AW$2,0))</f>
        <v>APNs are on Riparian Patents</v>
      </c>
      <c r="K747" s="135" t="str">
        <f>INDEX('Master List'!$A$3:$AW$1063,MATCH('Print List'!$A747,Statement_No,0),MATCH('Print List'!K$2,'Master List'!$A$2:$AW$2,0))</f>
        <v>Yes</v>
      </c>
      <c r="L747" s="135" t="str">
        <f>INDEX('Master List'!$A$3:$AW$1063,MATCH('Print List'!$A747,Statement_No,0),MATCH('Print List'!L$2,'Master List'!$A$2:$AW$2,0))</f>
        <v>N/A</v>
      </c>
      <c r="M747" s="135" t="str">
        <f>INDEX('Master List'!$A$3:$AW$1063,MATCH('Print List'!$A747,Statement_No,0),MATCH('Print List'!M$2,'Master List'!$A$2:$AW$2,0))</f>
        <v>P1</v>
      </c>
      <c r="N747" s="135" t="str">
        <f>INDEX('Master List'!$A$3:$AW$1063,MATCH('Print List'!$A747,Statement_No,0),MATCH('Print List'!N$2,'Master List'!$A$2:$AW$2,0))</f>
        <v>Not enough information given</v>
      </c>
      <c r="O747" s="135" t="str">
        <f>INDEX('Master List'!$A$3:$AW$1063,MATCH('Print List'!$A747,Statement_No,0),MATCH('Print List'!O$2,'Master List'!$A$2:$AW$2,0))</f>
        <v>North Delta Water Agency</v>
      </c>
      <c r="P747" s="135" t="str">
        <f>INDEX('Master List'!$A$3:$AW$1063,MATCH('Print List'!$A747,Statement_No,0),MATCH('Print List'!P$2,'Master List'!$A$2:$AW$2,0))</f>
        <v>R4</v>
      </c>
      <c r="Q747" s="135" t="str">
        <f>INDEX('Master List'!$A$3:$AW$1063,MATCH('Print List'!$A747,Statement_No,0),MATCH('Print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47" s="135" t="str">
        <f>INDEX('Master List'!$A$3:$AW$1063,MATCH('Print List'!$A747,Statement_No,0),MATCH('Print List'!R$2,'Master List'!$A$2:$AW$2,0))</f>
        <v>P4</v>
      </c>
      <c r="S747" s="135" t="str">
        <f>INDEX('Master List'!$A$3:$AW$1063,MATCH('Print List'!$A747,Statement_No,0),MATCH('Print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47" s="135" t="str">
        <f>INDEX('Master List'!$A$3:$AW$1063,MATCH('Print List'!$A747,Statement_No,0),MATCH('Print List'!T$2,'Master List'!$A$2:$AW$2,0))</f>
        <v>R4</v>
      </c>
      <c r="U747" s="135" t="str">
        <f>INDEX('Master List'!$A$3:$AW$1063,MATCH('Print List'!$A747,Statement_No,0),MATCH('Print List'!U$2,'Master List'!$A$2:$AW$2,0))</f>
        <v>P4</v>
      </c>
    </row>
    <row r="748" spans="1:21" s="16" customFormat="1" ht="30" x14ac:dyDescent="0.25">
      <c r="A748" s="136" t="s">
        <v>3033</v>
      </c>
      <c r="B748" s="135" t="str">
        <f>INDEX('Master List'!$A$3:$AW$1063,MATCH('Print List'!$A748,Statement_No,0),MATCH('Print List'!B$2,'Master List'!$A$2:$AW$2,0))</f>
        <v>MARGERY H. STRASS</v>
      </c>
      <c r="C748" s="135" t="str">
        <f>INDEX('Master List'!$A$3:$AW$1063,MATCH('Print List'!$A748,Statement_No,0),MATCH('Print List'!C$2,'Master List'!$A$2:$AW$2,0))</f>
        <v>Y</v>
      </c>
      <c r="D748" s="135">
        <f>INDEX('Master List'!$A$3:$AW$1063,MATCH('Print List'!$A748,Statement_No,0),MATCH('Print List'!D$2,'Master List'!$A$2:$AW$2,0))</f>
        <v>294.81666666666666</v>
      </c>
      <c r="E748" s="135">
        <f>INDEX('Master List'!$A$3:$AW$1063,MATCH('Print List'!$A748,Statement_No,0),MATCH('Print List'!E$2,'Master List'!$A$2:$AW$2,0))</f>
        <v>527.75</v>
      </c>
      <c r="F748" s="135" t="str">
        <f>INDEX('Master List'!$A$3:$AW$1063,MATCH('Print List'!$A748,Statement_No,0),MATCH('Print List'!F$2,'Master List'!$A$2:$AW$2,0))</f>
        <v>Yes</v>
      </c>
      <c r="G748" s="135" t="str">
        <f>INDEX('Master List'!$A$3:$AW$1063,MATCH('Print List'!$A748,Statement_No,0),MATCH('Print List'!G$2,'Master List'!$A$2:$AW$2,0))</f>
        <v>MIDDLE RIVER</v>
      </c>
      <c r="H748" s="135" t="str">
        <f>INDEX('Master List'!$A$3:$AW$1063,MATCH('Print List'!$A748,Statement_No,0),MATCH('Print List'!H$2,'Master List'!$A$2:$AW$2,0))</f>
        <v>San Joaquin</v>
      </c>
      <c r="I748" s="135" t="str">
        <f>INDEX('Master List'!$A$3:$AW$1063,MATCH('Print List'!$A748,Statement_No,0),MATCH('Print List'!I$2,'Master List'!$A$2:$AW$2,0))</f>
        <v>R3</v>
      </c>
      <c r="J748" s="135" t="str">
        <f>INDEX('Master List'!$A$3:$AW$1063,MATCH('Print List'!$A748,Statement_No,0),MATCH('Print List'!J$2,'Master List'!$A$2:$AW$2,0))</f>
        <v>POU/APN lie on a Riparian Patent</v>
      </c>
      <c r="K748" s="135" t="str">
        <f>INDEX('Master List'!$A$3:$AW$1063,MATCH('Print List'!$A748,Statement_No,0),MATCH('Print List'!K$2,'Master List'!$A$2:$AW$2,0))</f>
        <v>Yes</v>
      </c>
      <c r="L748" s="135" t="str">
        <f>INDEX('Master List'!$A$3:$AW$1063,MATCH('Print List'!$A748,Statement_No,0),MATCH('Print List'!L$2,'Master List'!$A$2:$AW$2,0))</f>
        <v>N/A</v>
      </c>
      <c r="M748" s="135" t="str">
        <f>INDEX('Master List'!$A$3:$AW$1063,MATCH('Print List'!$A748,Statement_No,0),MATCH('Print List'!M$2,'Master List'!$A$2:$AW$2,0))</f>
        <v>P1</v>
      </c>
      <c r="N748" s="135" t="str">
        <f>INDEX('Master List'!$A$3:$AW$1063,MATCH('Print List'!$A748,Statement_No,0),MATCH('Print List'!N$2,'Master List'!$A$2:$AW$2,0))</f>
        <v>No documentation provided</v>
      </c>
      <c r="O748" s="135">
        <f>INDEX('Master List'!$A$3:$AW$1063,MATCH('Print List'!$A748,Statement_No,0),MATCH('Print List'!O$2,'Master List'!$A$2:$AW$2,0))</f>
        <v>0</v>
      </c>
      <c r="P748" s="135">
        <f>INDEX('Master List'!$A$3:$AW$1063,MATCH('Print List'!$A748,Statement_No,0),MATCH('Print List'!P$2,'Master List'!$A$2:$AW$2,0))</f>
        <v>0</v>
      </c>
      <c r="Q748" s="135">
        <f>INDEX('Master List'!$A$3:$AW$1063,MATCH('Print List'!$A748,Statement_No,0),MATCH('Print List'!Q$2,'Master List'!$A$2:$AW$2,0))</f>
        <v>0</v>
      </c>
      <c r="R748" s="135">
        <f>INDEX('Master List'!$A$3:$AW$1063,MATCH('Print List'!$A748,Statement_No,0),MATCH('Print List'!R$2,'Master List'!$A$2:$AW$2,0))</f>
        <v>0</v>
      </c>
      <c r="S748" s="135">
        <f>INDEX('Master List'!$A$3:$AW$1063,MATCH('Print List'!$A748,Statement_No,0),MATCH('Print List'!S$2,'Master List'!$A$2:$AW$2,0))</f>
        <v>0</v>
      </c>
      <c r="T748" s="135" t="str">
        <f>INDEX('Master List'!$A$3:$AW$1063,MATCH('Print List'!$A748,Statement_No,0),MATCH('Print List'!T$2,'Master List'!$A$2:$AW$2,0))</f>
        <v>R3</v>
      </c>
      <c r="U748" s="135" t="str">
        <f>INDEX('Master List'!$A$3:$AW$1063,MATCH('Print List'!$A748,Statement_No,0),MATCH('Print List'!U$2,'Master List'!$A$2:$AW$2,0))</f>
        <v>P1</v>
      </c>
    </row>
    <row r="749" spans="1:21" s="16" customFormat="1" ht="30" x14ac:dyDescent="0.25">
      <c r="A749" s="135" t="s">
        <v>3034</v>
      </c>
      <c r="B749" s="135" t="str">
        <f>INDEX('Master List'!$A$3:$AW$1063,MATCH('Print List'!$A749,Statement_No,0),MATCH('Print List'!B$2,'Master List'!$A$2:$AW$2,0))</f>
        <v>MARGERY H. STRASS</v>
      </c>
      <c r="C749" s="135" t="str">
        <f>INDEX('Master List'!$A$3:$AW$1063,MATCH('Print List'!$A749,Statement_No,0),MATCH('Print List'!C$2,'Master List'!$A$2:$AW$2,0))</f>
        <v>Y</v>
      </c>
      <c r="D749" s="135">
        <f>INDEX('Master List'!$A$3:$AW$1063,MATCH('Print List'!$A749,Statement_No,0),MATCH('Print List'!D$2,'Master List'!$A$2:$AW$2,0))</f>
        <v>629.65999999999985</v>
      </c>
      <c r="E749" s="135">
        <f>INDEX('Master List'!$A$3:$AW$1063,MATCH('Print List'!$A749,Statement_No,0),MATCH('Print List'!E$2,'Master List'!$A$2:$AW$2,0))</f>
        <v>527.75</v>
      </c>
      <c r="F749" s="135" t="str">
        <f>INDEX('Master List'!$A$3:$AW$1063,MATCH('Print List'!$A749,Statement_No,0),MATCH('Print List'!F$2,'Master List'!$A$2:$AW$2,0))</f>
        <v>Yes</v>
      </c>
      <c r="G749" s="135" t="str">
        <f>INDEX('Master List'!$A$3:$AW$1063,MATCH('Print List'!$A749,Statement_No,0),MATCH('Print List'!G$2,'Master List'!$A$2:$AW$2,0))</f>
        <v>MIDDLE RIVER</v>
      </c>
      <c r="H749" s="135" t="str">
        <f>INDEX('Master List'!$A$3:$AW$1063,MATCH('Print List'!$A749,Statement_No,0),MATCH('Print List'!H$2,'Master List'!$A$2:$AW$2,0))</f>
        <v>San Joaquin</v>
      </c>
      <c r="I749" s="135" t="str">
        <f>INDEX('Master List'!$A$3:$AW$1063,MATCH('Print List'!$A749,Statement_No,0),MATCH('Print List'!I$2,'Master List'!$A$2:$AW$2,0))</f>
        <v>R3</v>
      </c>
      <c r="J749" s="135" t="str">
        <f>INDEX('Master List'!$A$3:$AW$1063,MATCH('Print List'!$A749,Statement_No,0),MATCH('Print List'!J$2,'Master List'!$A$2:$AW$2,0))</f>
        <v>POU/APN lie on a Riparian Patent</v>
      </c>
      <c r="K749" s="135" t="str">
        <f>INDEX('Master List'!$A$3:$AW$1063,MATCH('Print List'!$A749,Statement_No,0),MATCH('Print List'!K$2,'Master List'!$A$2:$AW$2,0))</f>
        <v>Yes</v>
      </c>
      <c r="L749" s="135" t="str">
        <f>INDEX('Master List'!$A$3:$AW$1063,MATCH('Print List'!$A749,Statement_No,0),MATCH('Print List'!L$2,'Master List'!$A$2:$AW$2,0))</f>
        <v>N/A</v>
      </c>
      <c r="M749" s="135" t="str">
        <f>INDEX('Master List'!$A$3:$AW$1063,MATCH('Print List'!$A749,Statement_No,0),MATCH('Print List'!M$2,'Master List'!$A$2:$AW$2,0))</f>
        <v>P1</v>
      </c>
      <c r="N749" s="135" t="str">
        <f>INDEX('Master List'!$A$3:$AW$1063,MATCH('Print List'!$A749,Statement_No,0),MATCH('Print List'!N$2,'Master List'!$A$2:$AW$2,0))</f>
        <v>No documentation provided</v>
      </c>
      <c r="O749" s="135">
        <f>INDEX('Master List'!$A$3:$AW$1063,MATCH('Print List'!$A749,Statement_No,0),MATCH('Print List'!O$2,'Master List'!$A$2:$AW$2,0))</f>
        <v>0</v>
      </c>
      <c r="P749" s="135">
        <f>INDEX('Master List'!$A$3:$AW$1063,MATCH('Print List'!$A749,Statement_No,0),MATCH('Print List'!P$2,'Master List'!$A$2:$AW$2,0))</f>
        <v>0</v>
      </c>
      <c r="Q749" s="135">
        <f>INDEX('Master List'!$A$3:$AW$1063,MATCH('Print List'!$A749,Statement_No,0),MATCH('Print List'!Q$2,'Master List'!$A$2:$AW$2,0))</f>
        <v>0</v>
      </c>
      <c r="R749" s="135">
        <f>INDEX('Master List'!$A$3:$AW$1063,MATCH('Print List'!$A749,Statement_No,0),MATCH('Print List'!R$2,'Master List'!$A$2:$AW$2,0))</f>
        <v>0</v>
      </c>
      <c r="S749" s="135">
        <f>INDEX('Master List'!$A$3:$AW$1063,MATCH('Print List'!$A749,Statement_No,0),MATCH('Print List'!S$2,'Master List'!$A$2:$AW$2,0))</f>
        <v>0</v>
      </c>
      <c r="T749" s="135" t="str">
        <f>INDEX('Master List'!$A$3:$AW$1063,MATCH('Print List'!$A749,Statement_No,0),MATCH('Print List'!T$2,'Master List'!$A$2:$AW$2,0))</f>
        <v>R3</v>
      </c>
      <c r="U749" s="135" t="str">
        <f>INDEX('Master List'!$A$3:$AW$1063,MATCH('Print List'!$A749,Statement_No,0),MATCH('Print List'!U$2,'Master List'!$A$2:$AW$2,0))</f>
        <v>P1</v>
      </c>
    </row>
    <row r="750" spans="1:21" s="16" customFormat="1" ht="30" x14ac:dyDescent="0.25">
      <c r="A750" s="136" t="s">
        <v>3035</v>
      </c>
      <c r="B750" s="135" t="str">
        <f>INDEX('Master List'!$A$3:$AW$1063,MATCH('Print List'!$A750,Statement_No,0),MATCH('Print List'!B$2,'Master List'!$A$2:$AW$2,0))</f>
        <v>KARAN L. TOLAND</v>
      </c>
      <c r="C750" s="135" t="str">
        <f>INDEX('Master List'!$A$3:$AW$1063,MATCH('Print List'!$A750,Statement_No,0),MATCH('Print List'!C$2,'Master List'!$A$2:$AW$2,0))</f>
        <v>Y</v>
      </c>
      <c r="D750" s="135">
        <f>INDEX('Master List'!$A$3:$AW$1063,MATCH('Print List'!$A750,Statement_No,0),MATCH('Print List'!D$2,'Master List'!$A$2:$AW$2,0))</f>
        <v>583.49666666666667</v>
      </c>
      <c r="E750" s="135">
        <f>INDEX('Master List'!$A$3:$AW$1063,MATCH('Print List'!$A750,Statement_No,0),MATCH('Print List'!E$2,'Master List'!$A$2:$AW$2,0))</f>
        <v>483.23</v>
      </c>
      <c r="F750" s="135" t="str">
        <f>INDEX('Master List'!$A$3:$AW$1063,MATCH('Print List'!$A750,Statement_No,0),MATCH('Print List'!F$2,'Master List'!$A$2:$AW$2,0))</f>
        <v>Yes</v>
      </c>
      <c r="G750" s="135" t="str">
        <f>INDEX('Master List'!$A$3:$AW$1063,MATCH('Print List'!$A750,Statement_No,0),MATCH('Print List'!G$2,'Master List'!$A$2:$AW$2,0))</f>
        <v>INDIAN SLOUGH</v>
      </c>
      <c r="H750" s="135" t="str">
        <f>INDEX('Master List'!$A$3:$AW$1063,MATCH('Print List'!$A750,Statement_No,0),MATCH('Print List'!H$2,'Master List'!$A$2:$AW$2,0))</f>
        <v>Contra Costa</v>
      </c>
      <c r="I750" s="135" t="str">
        <f>INDEX('Master List'!$A$3:$AW$1063,MATCH('Print List'!$A750,Statement_No,0),MATCH('Print List'!I$2,'Master List'!$A$2:$AW$2,0))</f>
        <v>R2</v>
      </c>
      <c r="J750" s="135" t="str">
        <f>INDEX('Master List'!$A$3:$AW$1063,MATCH('Print List'!$A750,Statement_No,0),MATCH('Print List'!J$2,'Master List'!$A$2:$AW$2,0))</f>
        <v>unconfirmed POU and not near water source</v>
      </c>
      <c r="K750" s="135" t="str">
        <f>INDEX('Master List'!$A$3:$AW$1063,MATCH('Print List'!$A750,Statement_No,0),MATCH('Print List'!K$2,'Master List'!$A$2:$AW$2,0))</f>
        <v>Yes</v>
      </c>
      <c r="L750" s="135" t="str">
        <f>INDEX('Master List'!$A$3:$AW$1063,MATCH('Print List'!$A750,Statement_No,0),MATCH('Print List'!L$2,'Master List'!$A$2:$AW$2,0))</f>
        <v>N/A</v>
      </c>
      <c r="M750" s="135" t="str">
        <f>INDEX('Master List'!$A$3:$AW$1063,MATCH('Print List'!$A750,Statement_No,0),MATCH('Print List'!M$2,'Master List'!$A$2:$AW$2,0))</f>
        <v>P1</v>
      </c>
      <c r="N750" s="135" t="str">
        <f>INDEX('Master List'!$A$3:$AW$1063,MATCH('Print List'!$A750,Statement_No,0),MATCH('Print List'!N$2,'Master List'!$A$2:$AW$2,0))</f>
        <v>Documentation is needed.</v>
      </c>
      <c r="O750" s="135">
        <f>INDEX('Master List'!$A$3:$AW$1063,MATCH('Print List'!$A750,Statement_No,0),MATCH('Print List'!O$2,'Master List'!$A$2:$AW$2,0))</f>
        <v>0</v>
      </c>
      <c r="P750" s="135">
        <f>INDEX('Master List'!$A$3:$AW$1063,MATCH('Print List'!$A750,Statement_No,0),MATCH('Print List'!P$2,'Master List'!$A$2:$AW$2,0))</f>
        <v>0</v>
      </c>
      <c r="Q750" s="135">
        <f>INDEX('Master List'!$A$3:$AW$1063,MATCH('Print List'!$A750,Statement_No,0),MATCH('Print List'!Q$2,'Master List'!$A$2:$AW$2,0))</f>
        <v>0</v>
      </c>
      <c r="R750" s="135">
        <f>INDEX('Master List'!$A$3:$AW$1063,MATCH('Print List'!$A750,Statement_No,0),MATCH('Print List'!R$2,'Master List'!$A$2:$AW$2,0))</f>
        <v>0</v>
      </c>
      <c r="S750" s="135">
        <f>INDEX('Master List'!$A$3:$AW$1063,MATCH('Print List'!$A750,Statement_No,0),MATCH('Print List'!S$2,'Master List'!$A$2:$AW$2,0))</f>
        <v>0</v>
      </c>
      <c r="T750" s="135" t="str">
        <f>INDEX('Master List'!$A$3:$AW$1063,MATCH('Print List'!$A750,Statement_No,0),MATCH('Print List'!T$2,'Master List'!$A$2:$AW$2,0))</f>
        <v>R2</v>
      </c>
      <c r="U750" s="135" t="str">
        <f>INDEX('Master List'!$A$3:$AW$1063,MATCH('Print List'!$A750,Statement_No,0),MATCH('Print List'!U$2,'Master List'!$A$2:$AW$2,0))</f>
        <v>P1</v>
      </c>
    </row>
    <row r="751" spans="1:21" s="16" customFormat="1" ht="60" x14ac:dyDescent="0.25">
      <c r="A751" s="135" t="s">
        <v>3040</v>
      </c>
      <c r="B751" s="135" t="str">
        <f>INDEX('Master List'!$A$3:$AW$1063,MATCH('Print List'!$A751,Statement_No,0),MATCH('Print List'!B$2,'Master List'!$A$2:$AW$2,0))</f>
        <v>JAMES DE FREMERY IV</v>
      </c>
      <c r="C751" s="135" t="str">
        <f>INDEX('Master List'!$A$3:$AW$1063,MATCH('Print List'!$A751,Statement_No,0),MATCH('Print List'!C$2,'Master List'!$A$2:$AW$2,0))</f>
        <v>Y</v>
      </c>
      <c r="D751" s="135">
        <f>INDEX('Master List'!$A$3:$AW$1063,MATCH('Print List'!$A751,Statement_No,0),MATCH('Print List'!D$2,'Master List'!$A$2:$AW$2,0))</f>
        <v>294.81666666666666</v>
      </c>
      <c r="E751" s="135">
        <f>INDEX('Master List'!$A$3:$AW$1063,MATCH('Print List'!$A751,Statement_No,0),MATCH('Print List'!E$2,'Master List'!$A$2:$AW$2,0))</f>
        <v>163.38999999999999</v>
      </c>
      <c r="F751" s="135" t="str">
        <f>INDEX('Master List'!$A$3:$AW$1063,MATCH('Print List'!$A751,Statement_No,0),MATCH('Print List'!F$2,'Master List'!$A$2:$AW$2,0))</f>
        <v>Yes</v>
      </c>
      <c r="G751" s="135" t="str">
        <f>INDEX('Master List'!$A$3:$AW$1063,MATCH('Print List'!$A751,Statement_No,0),MATCH('Print List'!G$2,'Master List'!$A$2:$AW$2,0))</f>
        <v>Broadway Canal / Middle River</v>
      </c>
      <c r="H751" s="135" t="str">
        <f>INDEX('Master List'!$A$3:$AW$1063,MATCH('Print List'!$A751,Statement_No,0),MATCH('Print List'!H$2,'Master List'!$A$2:$AW$2,0))</f>
        <v>San Joaquin</v>
      </c>
      <c r="I751" s="135" t="str">
        <f>INDEX('Master List'!$A$3:$AW$1063,MATCH('Print List'!$A751,Statement_No,0),MATCH('Print List'!I$2,'Master List'!$A$2:$AW$2,0))</f>
        <v>R3</v>
      </c>
      <c r="J751" s="135" t="str">
        <f>INDEX('Master List'!$A$3:$AW$1063,MATCH('Print List'!$A751,Statement_No,0),MATCH('Print List'!J$2,'Master List'!$A$2:$AW$2,0))</f>
        <v>POD is taken from an irrigation canal tributary to San Joaquin River and Middle River. POU is on Patent 2182 (JP Whitney) which is riparian to San Joaquin River and Middle River.</v>
      </c>
      <c r="K751" s="135" t="str">
        <f>INDEX('Master List'!$A$3:$AW$1063,MATCH('Print List'!$A751,Statement_No,0),MATCH('Print List'!K$2,'Master List'!$A$2:$AW$2,0))</f>
        <v>Yes</v>
      </c>
      <c r="L751" s="135" t="str">
        <f>INDEX('Master List'!$A$3:$AW$1063,MATCH('Print List'!$A751,Statement_No,0),MATCH('Print List'!L$2,'Master List'!$A$2:$AW$2,0))</f>
        <v>N/A</v>
      </c>
      <c r="M751" s="135" t="str">
        <f>INDEX('Master List'!$A$3:$AW$1063,MATCH('Print List'!$A751,Statement_No,0),MATCH('Print List'!M$2,'Master List'!$A$2:$AW$2,0))</f>
        <v>P1</v>
      </c>
      <c r="N751" s="135" t="str">
        <f>INDEX('Master List'!$A$3:$AW$1063,MATCH('Print List'!$A751,Statement_No,0),MATCH('Print List'!N$2,'Master List'!$A$2:$AW$2,0))</f>
        <v>No supporting document for Pre-1914 right was submitted. Need more info.</v>
      </c>
      <c r="O751" s="135">
        <f>INDEX('Master List'!$A$3:$AW$1063,MATCH('Print List'!$A751,Statement_No,0),MATCH('Print List'!O$2,'Master List'!$A$2:$AW$2,0))</f>
        <v>0</v>
      </c>
      <c r="P751" s="135">
        <f>INDEX('Master List'!$A$3:$AW$1063,MATCH('Print List'!$A751,Statement_No,0),MATCH('Print List'!P$2,'Master List'!$A$2:$AW$2,0))</f>
        <v>0</v>
      </c>
      <c r="Q751" s="135">
        <f>INDEX('Master List'!$A$3:$AW$1063,MATCH('Print List'!$A751,Statement_No,0),MATCH('Print List'!Q$2,'Master List'!$A$2:$AW$2,0))</f>
        <v>0</v>
      </c>
      <c r="R751" s="135">
        <f>INDEX('Master List'!$A$3:$AW$1063,MATCH('Print List'!$A751,Statement_No,0),MATCH('Print List'!R$2,'Master List'!$A$2:$AW$2,0))</f>
        <v>0</v>
      </c>
      <c r="S751" s="135">
        <f>INDEX('Master List'!$A$3:$AW$1063,MATCH('Print List'!$A751,Statement_No,0),MATCH('Print List'!S$2,'Master List'!$A$2:$AW$2,0))</f>
        <v>0</v>
      </c>
      <c r="T751" s="135" t="str">
        <f>INDEX('Master List'!$A$3:$AW$1063,MATCH('Print List'!$A751,Statement_No,0),MATCH('Print List'!T$2,'Master List'!$A$2:$AW$2,0))</f>
        <v>R3</v>
      </c>
      <c r="U751" s="135" t="str">
        <f>INDEX('Master List'!$A$3:$AW$1063,MATCH('Print List'!$A751,Statement_No,0),MATCH('Print List'!U$2,'Master List'!$A$2:$AW$2,0))</f>
        <v>P1</v>
      </c>
    </row>
    <row r="752" spans="1:21" s="16" customFormat="1" ht="240" x14ac:dyDescent="0.25">
      <c r="A752" s="136" t="s">
        <v>3041</v>
      </c>
      <c r="B752" s="135" t="str">
        <f>INDEX('Master List'!$A$3:$AW$1063,MATCH('Print List'!$A752,Statement_No,0),MATCH('Print List'!B$2,'Master List'!$A$2:$AW$2,0))</f>
        <v>JOSEPH T SANCHEZ</v>
      </c>
      <c r="C752" s="135" t="str">
        <f>INDEX('Master List'!$A$3:$AW$1063,MATCH('Print List'!$A752,Statement_No,0),MATCH('Print List'!C$2,'Master List'!$A$2:$AW$2,0))</f>
        <v>Y</v>
      </c>
      <c r="D752" s="135">
        <f>INDEX('Master List'!$A$3:$AW$1063,MATCH('Print List'!$A752,Statement_No,0),MATCH('Print List'!D$2,'Master List'!$A$2:$AW$2,0))</f>
        <v>332.97999999999996</v>
      </c>
      <c r="E752" s="135">
        <f>INDEX('Master List'!$A$3:$AW$1063,MATCH('Print List'!$A752,Statement_No,0),MATCH('Print List'!E$2,'Master List'!$A$2:$AW$2,0))</f>
        <v>315</v>
      </c>
      <c r="F752" s="135" t="str">
        <f>INDEX('Master List'!$A$3:$AW$1063,MATCH('Print List'!$A752,Statement_No,0),MATCH('Print List'!F$2,'Master List'!$A$2:$AW$2,0))</f>
        <v>Yes</v>
      </c>
      <c r="G752" s="135" t="str">
        <f>INDEX('Master List'!$A$3:$AW$1063,MATCH('Print List'!$A752,Statement_No,0),MATCH('Print List'!G$2,'Master List'!$A$2:$AW$2,0))</f>
        <v>SACRAMENTO RIVER</v>
      </c>
      <c r="H752" s="135" t="str">
        <f>INDEX('Master List'!$A$3:$AW$1063,MATCH('Print List'!$A752,Statement_No,0),MATCH('Print List'!H$2,'Master List'!$A$2:$AW$2,0))</f>
        <v>Sacramento</v>
      </c>
      <c r="I752" s="135" t="str">
        <f>INDEX('Master List'!$A$3:$AW$1063,MATCH('Print List'!$A752,Statement_No,0),MATCH('Print List'!I$2,'Master List'!$A$2:$AW$2,0))</f>
        <v>R3</v>
      </c>
      <c r="J752" s="135" t="str">
        <f>INDEX('Master List'!$A$3:$AW$1063,MATCH('Print List'!$A752,Statement_No,0),MATCH('Print List'!J$2,'Master List'!$A$2:$AW$2,0))</f>
        <v>Property abuts water source. POU and POD are in the same watershed.</v>
      </c>
      <c r="K752" s="135" t="str">
        <f>INDEX('Master List'!$A$3:$AW$1063,MATCH('Print List'!$A752,Statement_No,0),MATCH('Print List'!K$2,'Master List'!$A$2:$AW$2,0))</f>
        <v>Yes</v>
      </c>
      <c r="L752" s="135" t="str">
        <f>INDEX('Master List'!$A$3:$AW$1063,MATCH('Print List'!$A752,Statement_No,0),MATCH('Print List'!L$2,'Master List'!$A$2:$AW$2,0))</f>
        <v>N/A</v>
      </c>
      <c r="M752" s="135" t="str">
        <f>INDEX('Master List'!$A$3:$AW$1063,MATCH('Print List'!$A752,Statement_No,0),MATCH('Print List'!M$2,'Master List'!$A$2:$AW$2,0))</f>
        <v>P1</v>
      </c>
      <c r="N752" s="135" t="str">
        <f>INDEX('Master List'!$A$3:$AW$1063,MATCH('Print List'!$A752,Statement_No,0),MATCH('Print List'!N$2,'Master List'!$A$2:$AW$2,0))</f>
        <v>No supporting document for Pre-1914 right was submitted. Need more info.</v>
      </c>
      <c r="O752" s="135" t="str">
        <f>INDEX('Master List'!$A$3:$AW$1063,MATCH('Print List'!$A752,Statement_No,0),MATCH('Print List'!O$2,'Master List'!$A$2:$AW$2,0))</f>
        <v>North Delta Water Agency</v>
      </c>
      <c r="P752" s="135" t="str">
        <f>INDEX('Master List'!$A$3:$AW$1063,MATCH('Print List'!$A752,Statement_No,0),MATCH('Print List'!P$2,'Master List'!$A$2:$AW$2,0))</f>
        <v>R4</v>
      </c>
      <c r="Q752" s="135" t="str">
        <f>INDEX('Master List'!$A$3:$AW$1063,MATCH('Print List'!$A752,Statement_No,0),MATCH('Print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2" s="135" t="str">
        <f>INDEX('Master List'!$A$3:$AW$1063,MATCH('Print List'!$A752,Statement_No,0),MATCH('Print List'!R$2,'Master List'!$A$2:$AW$2,0))</f>
        <v>P4</v>
      </c>
      <c r="S752" s="135" t="str">
        <f>INDEX('Master List'!$A$3:$AW$1063,MATCH('Print List'!$A752,Statement_No,0),MATCH('Print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2" s="135" t="str">
        <f>INDEX('Master List'!$A$3:$AW$1063,MATCH('Print List'!$A752,Statement_No,0),MATCH('Print List'!T$2,'Master List'!$A$2:$AW$2,0))</f>
        <v>R4</v>
      </c>
      <c r="U752" s="135" t="str">
        <f>INDEX('Master List'!$A$3:$AW$1063,MATCH('Print List'!$A752,Statement_No,0),MATCH('Print List'!U$2,'Master List'!$A$2:$AW$2,0))</f>
        <v>P4</v>
      </c>
    </row>
    <row r="753" spans="1:21" s="16" customFormat="1" ht="60" x14ac:dyDescent="0.25">
      <c r="A753" s="135" t="s">
        <v>3044</v>
      </c>
      <c r="B753" s="135" t="str">
        <f>INDEX('Master List'!$A$3:$AW$1063,MATCH('Print List'!$A753,Statement_No,0),MATCH('Print List'!B$2,'Master List'!$A$2:$AW$2,0))</f>
        <v>JAMES DE FREMERY IV</v>
      </c>
      <c r="C753" s="135" t="str">
        <f>INDEX('Master List'!$A$3:$AW$1063,MATCH('Print List'!$A753,Statement_No,0),MATCH('Print List'!C$2,'Master List'!$A$2:$AW$2,0))</f>
        <v>Y</v>
      </c>
      <c r="D753" s="135">
        <f>INDEX('Master List'!$A$3:$AW$1063,MATCH('Print List'!$A753,Statement_No,0),MATCH('Print List'!D$2,'Master List'!$A$2:$AW$2,0))</f>
        <v>515.72</v>
      </c>
      <c r="E753" s="135">
        <f>INDEX('Master List'!$A$3:$AW$1063,MATCH('Print List'!$A753,Statement_No,0),MATCH('Print List'!E$2,'Master List'!$A$2:$AW$2,0))</f>
        <v>163.38999999999999</v>
      </c>
      <c r="F753" s="135" t="str">
        <f>INDEX('Master List'!$A$3:$AW$1063,MATCH('Print List'!$A753,Statement_No,0),MATCH('Print List'!F$2,'Master List'!$A$2:$AW$2,0))</f>
        <v>Yes</v>
      </c>
      <c r="G753" s="135" t="str">
        <f>INDEX('Master List'!$A$3:$AW$1063,MATCH('Print List'!$A753,Statement_No,0),MATCH('Print List'!G$2,'Master List'!$A$2:$AW$2,0))</f>
        <v>Broadway Canal / Middle River</v>
      </c>
      <c r="H753" s="135" t="str">
        <f>INDEX('Master List'!$A$3:$AW$1063,MATCH('Print List'!$A753,Statement_No,0),MATCH('Print List'!H$2,'Master List'!$A$2:$AW$2,0))</f>
        <v>San Joaquin</v>
      </c>
      <c r="I753" s="135" t="str">
        <f>INDEX('Master List'!$A$3:$AW$1063,MATCH('Print List'!$A753,Statement_No,0),MATCH('Print List'!I$2,'Master List'!$A$2:$AW$2,0))</f>
        <v>R2</v>
      </c>
      <c r="J753" s="135" t="str">
        <f>INDEX('Master List'!$A$3:$AW$1063,MATCH('Print List'!$A753,Statement_No,0),MATCH('Print List'!J$2,'Master List'!$A$2:$AW$2,0))</f>
        <v>POD is taken from an irrigation canal tributary to San Joaquin River and Middle River. POU is on Patent 2182 (JP Whitney) which is riparian to San Joaquin River and Middle River.</v>
      </c>
      <c r="K753" s="135" t="str">
        <f>INDEX('Master List'!$A$3:$AW$1063,MATCH('Print List'!$A753,Statement_No,0),MATCH('Print List'!K$2,'Master List'!$A$2:$AW$2,0))</f>
        <v>Yes</v>
      </c>
      <c r="L753" s="135" t="str">
        <f>INDEX('Master List'!$A$3:$AW$1063,MATCH('Print List'!$A753,Statement_No,0),MATCH('Print List'!L$2,'Master List'!$A$2:$AW$2,0))</f>
        <v>N/A</v>
      </c>
      <c r="M753" s="135" t="str">
        <f>INDEX('Master List'!$A$3:$AW$1063,MATCH('Print List'!$A753,Statement_No,0),MATCH('Print List'!M$2,'Master List'!$A$2:$AW$2,0))</f>
        <v>P1</v>
      </c>
      <c r="N753" s="135" t="str">
        <f>INDEX('Master List'!$A$3:$AW$1063,MATCH('Print List'!$A753,Statement_No,0),MATCH('Print List'!N$2,'Master List'!$A$2:$AW$2,0))</f>
        <v>No supporting document for Pre-1914 right was submitted. Need more info.</v>
      </c>
      <c r="O753" s="135">
        <f>INDEX('Master List'!$A$3:$AW$1063,MATCH('Print List'!$A753,Statement_No,0),MATCH('Print List'!O$2,'Master List'!$A$2:$AW$2,0))</f>
        <v>0</v>
      </c>
      <c r="P753" s="135">
        <f>INDEX('Master List'!$A$3:$AW$1063,MATCH('Print List'!$A753,Statement_No,0),MATCH('Print List'!P$2,'Master List'!$A$2:$AW$2,0))</f>
        <v>0</v>
      </c>
      <c r="Q753" s="135">
        <f>INDEX('Master List'!$A$3:$AW$1063,MATCH('Print List'!$A753,Statement_No,0),MATCH('Print List'!Q$2,'Master List'!$A$2:$AW$2,0))</f>
        <v>0</v>
      </c>
      <c r="R753" s="135">
        <f>INDEX('Master List'!$A$3:$AW$1063,MATCH('Print List'!$A753,Statement_No,0),MATCH('Print List'!R$2,'Master List'!$A$2:$AW$2,0))</f>
        <v>0</v>
      </c>
      <c r="S753" s="135">
        <f>INDEX('Master List'!$A$3:$AW$1063,MATCH('Print List'!$A753,Statement_No,0),MATCH('Print List'!S$2,'Master List'!$A$2:$AW$2,0))</f>
        <v>0</v>
      </c>
      <c r="T753" s="135" t="str">
        <f>INDEX('Master List'!$A$3:$AW$1063,MATCH('Print List'!$A753,Statement_No,0),MATCH('Print List'!T$2,'Master List'!$A$2:$AW$2,0))</f>
        <v>R2</v>
      </c>
      <c r="U753" s="135" t="str">
        <f>INDEX('Master List'!$A$3:$AW$1063,MATCH('Print List'!$A753,Statement_No,0),MATCH('Print List'!U$2,'Master List'!$A$2:$AW$2,0))</f>
        <v>P1</v>
      </c>
    </row>
    <row r="754" spans="1:21" s="16" customFormat="1" ht="240" x14ac:dyDescent="0.25">
      <c r="A754" s="135" t="s">
        <v>3045</v>
      </c>
      <c r="B754" s="135" t="str">
        <f>INDEX('Master List'!$A$3:$AW$1063,MATCH('Print List'!$A754,Statement_No,0),MATCH('Print List'!B$2,'Master List'!$A$2:$AW$2,0))</f>
        <v>WALNUT GROVE LAND COMPANY</v>
      </c>
      <c r="C754" s="135" t="str">
        <f>INDEX('Master List'!$A$3:$AW$1063,MATCH('Print List'!$A754,Statement_No,0),MATCH('Print List'!C$2,'Master List'!$A$2:$AW$2,0))</f>
        <v>Y</v>
      </c>
      <c r="D754" s="135">
        <f>INDEX('Master List'!$A$3:$AW$1063,MATCH('Print List'!$A754,Statement_No,0),MATCH('Print List'!D$2,'Master List'!$A$2:$AW$2,0))</f>
        <v>395.29999999999995</v>
      </c>
      <c r="E754" s="135">
        <f>INDEX('Master List'!$A$3:$AW$1063,MATCH('Print List'!$A754,Statement_No,0),MATCH('Print List'!E$2,'Master List'!$A$2:$AW$2,0))</f>
        <v>450.12</v>
      </c>
      <c r="F754" s="135" t="str">
        <f>INDEX('Master List'!$A$3:$AW$1063,MATCH('Print List'!$A754,Statement_No,0),MATCH('Print List'!F$2,'Master List'!$A$2:$AW$2,0))</f>
        <v>Yes</v>
      </c>
      <c r="G754" s="135" t="str">
        <f>INDEX('Master List'!$A$3:$AW$1063,MATCH('Print List'!$A754,Statement_No,0),MATCH('Print List'!G$2,'Master List'!$A$2:$AW$2,0))</f>
        <v>DELTA CROSS CHANNEL</v>
      </c>
      <c r="H754" s="135" t="str">
        <f>INDEX('Master List'!$A$3:$AW$1063,MATCH('Print List'!$A754,Statement_No,0),MATCH('Print List'!H$2,'Master List'!$A$2:$AW$2,0))</f>
        <v>Sacramento</v>
      </c>
      <c r="I754" s="135" t="str">
        <f>INDEX('Master List'!$A$3:$AW$1063,MATCH('Print List'!$A754,Statement_No,0),MATCH('Print List'!I$2,'Master List'!$A$2:$AW$2,0))</f>
        <v>R2</v>
      </c>
      <c r="J754" s="135" t="str">
        <f>INDEX('Master List'!$A$3:$AW$1063,MATCH('Print List'!$A754,Statement_No,0),MATCH('Print List'!J$2,'Master List'!$A$2:$AW$2,0))</f>
        <v>The POU is on a patent that is riparian to Sacramento River, but it has multiple separations from the watercourse, and need a full chain of title analysis to confirm preservation of riparian right.</v>
      </c>
      <c r="K754" s="135" t="str">
        <f>INDEX('Master List'!$A$3:$AW$1063,MATCH('Print List'!$A754,Statement_No,0),MATCH('Print List'!K$2,'Master List'!$A$2:$AW$2,0))</f>
        <v>Yes</v>
      </c>
      <c r="L754" s="135" t="str">
        <f>INDEX('Master List'!$A$3:$AW$1063,MATCH('Print List'!$A754,Statement_No,0),MATCH('Print List'!L$2,'Master List'!$A$2:$AW$2,0))</f>
        <v>N/A</v>
      </c>
      <c r="M754" s="135" t="str">
        <f>INDEX('Master List'!$A$3:$AW$1063,MATCH('Print List'!$A754,Statement_No,0),MATCH('Print List'!M$2,'Master List'!$A$2:$AW$2,0))</f>
        <v>P1</v>
      </c>
      <c r="N754" s="135" t="str">
        <f>INDEX('Master List'!$A$3:$AW$1063,MATCH('Print List'!$A754,Statement_No,0),MATCH('Print List'!N$2,'Master List'!$A$2:$AW$2,0))</f>
        <v>Claimant failed to submit Pre-1914 supporting documents; and riparian right is insufficient to constitute water use</v>
      </c>
      <c r="O754" s="135" t="str">
        <f>INDEX('Master List'!$A$3:$AW$1063,MATCH('Print List'!$A754,Statement_No,0),MATCH('Print List'!O$2,'Master List'!$A$2:$AW$2,0))</f>
        <v>North Delta Water Agency</v>
      </c>
      <c r="P754" s="135" t="str">
        <f>INDEX('Master List'!$A$3:$AW$1063,MATCH('Print List'!$A754,Statement_No,0),MATCH('Print List'!P$2,'Master List'!$A$2:$AW$2,0))</f>
        <v>R4</v>
      </c>
      <c r="Q754" s="135" t="str">
        <f>INDEX('Master List'!$A$3:$AW$1063,MATCH('Print List'!$A754,Statement_No,0),MATCH('Print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4" s="135" t="str">
        <f>INDEX('Master List'!$A$3:$AW$1063,MATCH('Print List'!$A754,Statement_No,0),MATCH('Print List'!R$2,'Master List'!$A$2:$AW$2,0))</f>
        <v>P4</v>
      </c>
      <c r="S754" s="135" t="str">
        <f>INDEX('Master List'!$A$3:$AW$1063,MATCH('Print List'!$A754,Statement_No,0),MATCH('Print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4" s="135" t="str">
        <f>INDEX('Master List'!$A$3:$AW$1063,MATCH('Print List'!$A754,Statement_No,0),MATCH('Print List'!T$2,'Master List'!$A$2:$AW$2,0))</f>
        <v>R4</v>
      </c>
      <c r="U754" s="135" t="str">
        <f>INDEX('Master List'!$A$3:$AW$1063,MATCH('Print List'!$A754,Statement_No,0),MATCH('Print List'!U$2,'Master List'!$A$2:$AW$2,0))</f>
        <v>P4</v>
      </c>
    </row>
    <row r="755" spans="1:21" s="16" customFormat="1" ht="240" x14ac:dyDescent="0.25">
      <c r="A755" s="135" t="s">
        <v>3051</v>
      </c>
      <c r="B755" s="135" t="str">
        <f>INDEX('Master List'!$A$3:$AW$1063,MATCH('Print List'!$A755,Statement_No,0),MATCH('Print List'!B$2,'Master List'!$A$2:$AW$2,0))</f>
        <v>MICHAEL GLEARY TRUST</v>
      </c>
      <c r="C755" s="135" t="str">
        <f>INDEX('Master List'!$A$3:$AW$1063,MATCH('Print List'!$A755,Statement_No,0),MATCH('Print List'!C$2,'Master List'!$A$2:$AW$2,0))</f>
        <v>Y</v>
      </c>
      <c r="D755" s="135">
        <f>INDEX('Master List'!$A$3:$AW$1063,MATCH('Print List'!$A755,Statement_No,0),MATCH('Print List'!D$2,'Master List'!$A$2:$AW$2,0))</f>
        <v>340.90000000000003</v>
      </c>
      <c r="E755" s="135">
        <f>INDEX('Master List'!$A$3:$AW$1063,MATCH('Print List'!$A755,Statement_No,0),MATCH('Print List'!E$2,'Master List'!$A$2:$AW$2,0))</f>
        <v>438.9</v>
      </c>
      <c r="F755" s="135" t="str">
        <f>INDEX('Master List'!$A$3:$AW$1063,MATCH('Print List'!$A755,Statement_No,0),MATCH('Print List'!F$2,'Master List'!$A$2:$AW$2,0))</f>
        <v>Yes</v>
      </c>
      <c r="G755" s="135" t="str">
        <f>INDEX('Master List'!$A$3:$AW$1063,MATCH('Print List'!$A755,Statement_No,0),MATCH('Print List'!G$2,'Master List'!$A$2:$AW$2,0))</f>
        <v>Sacramento River</v>
      </c>
      <c r="H755" s="135" t="str">
        <f>INDEX('Master List'!$A$3:$AW$1063,MATCH('Print List'!$A755,Statement_No,0),MATCH('Print List'!H$2,'Master List'!$A$2:$AW$2,0))</f>
        <v>Sacramento</v>
      </c>
      <c r="I755" s="135" t="str">
        <f>INDEX('Master List'!$A$3:$AW$1063,MATCH('Print List'!$A755,Statement_No,0),MATCH('Print List'!I$2,'Master List'!$A$2:$AW$2,0))</f>
        <v>R3</v>
      </c>
      <c r="J755" s="135" t="str">
        <f>INDEX('Master List'!$A$3:$AW$1063,MATCH('Print List'!$A755,Statement_No,0),MATCH('Print List'!J$2,'Master List'!$A$2:$AW$2,0))</f>
        <v>APN/POU lie on a Riparian Patent</v>
      </c>
      <c r="K755" s="135" t="str">
        <f>INDEX('Master List'!$A$3:$AW$1063,MATCH('Print List'!$A755,Statement_No,0),MATCH('Print List'!K$2,'Master List'!$A$2:$AW$2,0))</f>
        <v>Yes</v>
      </c>
      <c r="L755" s="135" t="str">
        <f>INDEX('Master List'!$A$3:$AW$1063,MATCH('Print List'!$A755,Statement_No,0),MATCH('Print List'!L$2,'Master List'!$A$2:$AW$2,0))</f>
        <v>N/A</v>
      </c>
      <c r="M755" s="135" t="str">
        <f>INDEX('Master List'!$A$3:$AW$1063,MATCH('Print List'!$A755,Statement_No,0),MATCH('Print List'!M$2,'Master List'!$A$2:$AW$2,0))</f>
        <v>P1</v>
      </c>
      <c r="N755" s="135" t="str">
        <f>INDEX('Master List'!$A$3:$AW$1063,MATCH('Print List'!$A755,Statement_No,0),MATCH('Print List'!N$2,'Master List'!$A$2:$AW$2,0))</f>
        <v>No documentation provided</v>
      </c>
      <c r="O755" s="135" t="str">
        <f>INDEX('Master List'!$A$3:$AW$1063,MATCH('Print List'!$A755,Statement_No,0),MATCH('Print List'!O$2,'Master List'!$A$2:$AW$2,0))</f>
        <v>North Delta Water Agency</v>
      </c>
      <c r="P755" s="135" t="str">
        <f>INDEX('Master List'!$A$3:$AW$1063,MATCH('Print List'!$A755,Statement_No,0),MATCH('Print List'!P$2,'Master List'!$A$2:$AW$2,0))</f>
        <v>R4</v>
      </c>
      <c r="Q755" s="135" t="str">
        <f>INDEX('Master List'!$A$3:$AW$1063,MATCH('Print List'!$A755,Statement_No,0),MATCH('Print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5" s="135" t="str">
        <f>INDEX('Master List'!$A$3:$AW$1063,MATCH('Print List'!$A755,Statement_No,0),MATCH('Print List'!R$2,'Master List'!$A$2:$AW$2,0))</f>
        <v>P4</v>
      </c>
      <c r="S755" s="135" t="str">
        <f>INDEX('Master List'!$A$3:$AW$1063,MATCH('Print List'!$A755,Statement_No,0),MATCH('Print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5" s="135" t="str">
        <f>INDEX('Master List'!$A$3:$AW$1063,MATCH('Print List'!$A755,Statement_No,0),MATCH('Print List'!T$2,'Master List'!$A$2:$AW$2,0))</f>
        <v>R4</v>
      </c>
      <c r="U755" s="135" t="str">
        <f>INDEX('Master List'!$A$3:$AW$1063,MATCH('Print List'!$A755,Statement_No,0),MATCH('Print List'!U$2,'Master List'!$A$2:$AW$2,0))</f>
        <v>P4</v>
      </c>
    </row>
    <row r="756" spans="1:21" s="16" customFormat="1" ht="60" x14ac:dyDescent="0.25">
      <c r="A756" s="136" t="s">
        <v>3054</v>
      </c>
      <c r="B756" s="135" t="str">
        <f>INDEX('Master List'!$A$3:$AW$1063,MATCH('Print List'!$A756,Statement_No,0),MATCH('Print List'!B$2,'Master List'!$A$2:$AW$2,0))</f>
        <v>JAMES DE FREMERY IV</v>
      </c>
      <c r="C756" s="135" t="str">
        <f>INDEX('Master List'!$A$3:$AW$1063,MATCH('Print List'!$A756,Statement_No,0),MATCH('Print List'!C$2,'Master List'!$A$2:$AW$2,0))</f>
        <v>Y</v>
      </c>
      <c r="D756" s="135">
        <f>INDEX('Master List'!$A$3:$AW$1063,MATCH('Print List'!$A756,Statement_No,0),MATCH('Print List'!D$2,'Master List'!$A$2:$AW$2,0))</f>
        <v>363.2566666666666</v>
      </c>
      <c r="E756" s="135">
        <f>INDEX('Master List'!$A$3:$AW$1063,MATCH('Print List'!$A756,Statement_No,0),MATCH('Print List'!E$2,'Master List'!$A$2:$AW$2,0))</f>
        <v>133.37</v>
      </c>
      <c r="F756" s="135" t="str">
        <f>INDEX('Master List'!$A$3:$AW$1063,MATCH('Print List'!$A756,Statement_No,0),MATCH('Print List'!F$2,'Master List'!$A$2:$AW$2,0))</f>
        <v>Yes</v>
      </c>
      <c r="G756" s="135" t="str">
        <f>INDEX('Master List'!$A$3:$AW$1063,MATCH('Print List'!$A756,Statement_No,0),MATCH('Print List'!G$2,'Master List'!$A$2:$AW$2,0))</f>
        <v>Whiskey Slough</v>
      </c>
      <c r="H756" s="135" t="str">
        <f>INDEX('Master List'!$A$3:$AW$1063,MATCH('Print List'!$A756,Statement_No,0),MATCH('Print List'!H$2,'Master List'!$A$2:$AW$2,0))</f>
        <v>San Joaquin</v>
      </c>
      <c r="I756" s="135" t="str">
        <f>INDEX('Master List'!$A$3:$AW$1063,MATCH('Print List'!$A756,Statement_No,0),MATCH('Print List'!I$2,'Master List'!$A$2:$AW$2,0))</f>
        <v>R2</v>
      </c>
      <c r="J756" s="135" t="str">
        <f>INDEX('Master List'!$A$3:$AW$1063,MATCH('Print List'!$A756,Statement_No,0),MATCH('Print List'!J$2,'Master List'!$A$2:$AW$2,0))</f>
        <v>POD is taken from an irrigation canal tributary to San Joaquin River and Middle River. POU is on Patent 2182 (JP Whitney) which is riparian to San Joaquin River and Middle River.</v>
      </c>
      <c r="K756" s="135" t="str">
        <f>INDEX('Master List'!$A$3:$AW$1063,MATCH('Print List'!$A756,Statement_No,0),MATCH('Print List'!K$2,'Master List'!$A$2:$AW$2,0))</f>
        <v>Yes</v>
      </c>
      <c r="L756" s="135" t="str">
        <f>INDEX('Master List'!$A$3:$AW$1063,MATCH('Print List'!$A756,Statement_No,0),MATCH('Print List'!L$2,'Master List'!$A$2:$AW$2,0))</f>
        <v>N/A</v>
      </c>
      <c r="M756" s="135" t="str">
        <f>INDEX('Master List'!$A$3:$AW$1063,MATCH('Print List'!$A756,Statement_No,0),MATCH('Print List'!M$2,'Master List'!$A$2:$AW$2,0))</f>
        <v>P1</v>
      </c>
      <c r="N756" s="135" t="str">
        <f>INDEX('Master List'!$A$3:$AW$1063,MATCH('Print List'!$A756,Statement_No,0),MATCH('Print List'!N$2,'Master List'!$A$2:$AW$2,0))</f>
        <v>No supporting document for Pre-1914 right was submitted. Need more info.</v>
      </c>
      <c r="O756" s="135">
        <f>INDEX('Master List'!$A$3:$AW$1063,MATCH('Print List'!$A756,Statement_No,0),MATCH('Print List'!O$2,'Master List'!$A$2:$AW$2,0))</f>
        <v>0</v>
      </c>
      <c r="P756" s="135">
        <f>INDEX('Master List'!$A$3:$AW$1063,MATCH('Print List'!$A756,Statement_No,0),MATCH('Print List'!P$2,'Master List'!$A$2:$AW$2,0))</f>
        <v>0</v>
      </c>
      <c r="Q756" s="135">
        <f>INDEX('Master List'!$A$3:$AW$1063,MATCH('Print List'!$A756,Statement_No,0),MATCH('Print List'!Q$2,'Master List'!$A$2:$AW$2,0))</f>
        <v>0</v>
      </c>
      <c r="R756" s="135">
        <f>INDEX('Master List'!$A$3:$AW$1063,MATCH('Print List'!$A756,Statement_No,0),MATCH('Print List'!R$2,'Master List'!$A$2:$AW$2,0))</f>
        <v>0</v>
      </c>
      <c r="S756" s="135">
        <f>INDEX('Master List'!$A$3:$AW$1063,MATCH('Print List'!$A756,Statement_No,0),MATCH('Print List'!S$2,'Master List'!$A$2:$AW$2,0))</f>
        <v>0</v>
      </c>
      <c r="T756" s="135" t="str">
        <f>INDEX('Master List'!$A$3:$AW$1063,MATCH('Print List'!$A756,Statement_No,0),MATCH('Print List'!T$2,'Master List'!$A$2:$AW$2,0))</f>
        <v>R2</v>
      </c>
      <c r="U756" s="135" t="str">
        <f>INDEX('Master List'!$A$3:$AW$1063,MATCH('Print List'!$A756,Statement_No,0),MATCH('Print List'!U$2,'Master List'!$A$2:$AW$2,0))</f>
        <v>P1</v>
      </c>
    </row>
    <row r="757" spans="1:21" s="16" customFormat="1" ht="240" x14ac:dyDescent="0.25">
      <c r="A757" s="135" t="s">
        <v>3056</v>
      </c>
      <c r="B757" s="135" t="str">
        <f>INDEX('Master List'!$A$3:$AW$1063,MATCH('Print List'!$A757,Statement_No,0),MATCH('Print List'!B$2,'Master List'!$A$2:$AW$2,0))</f>
        <v>DENNIS A. BRUGGMAN</v>
      </c>
      <c r="C757" s="135" t="str">
        <f>INDEX('Master List'!$A$3:$AW$1063,MATCH('Print List'!$A757,Statement_No,0),MATCH('Print List'!C$2,'Master List'!$A$2:$AW$2,0))</f>
        <v>Y</v>
      </c>
      <c r="D757" s="135">
        <f>INDEX('Master List'!$A$3:$AW$1063,MATCH('Print List'!$A757,Statement_No,0),MATCH('Print List'!D$2,'Master List'!$A$2:$AW$2,0))</f>
        <v>404.38596491228066</v>
      </c>
      <c r="E757" s="135">
        <f>INDEX('Master List'!$A$3:$AW$1063,MATCH('Print List'!$A757,Statement_No,0),MATCH('Print List'!E$2,'Master List'!$A$2:$AW$2,0))</f>
        <v>0</v>
      </c>
      <c r="F757" s="135" t="str">
        <f>INDEX('Master List'!$A$3:$AW$1063,MATCH('Print List'!$A757,Statement_No,0),MATCH('Print List'!F$2,'Master List'!$A$2:$AW$2,0))</f>
        <v>Yes</v>
      </c>
      <c r="G757" s="135" t="str">
        <f>INDEX('Master List'!$A$3:$AW$1063,MATCH('Print List'!$A757,Statement_No,0),MATCH('Print List'!G$2,'Master List'!$A$2:$AW$2,0))</f>
        <v>SACRAMENTO RIVER</v>
      </c>
      <c r="H757" s="135" t="str">
        <f>INDEX('Master List'!$A$3:$AW$1063,MATCH('Print List'!$A757,Statement_No,0),MATCH('Print List'!H$2,'Master List'!$A$2:$AW$2,0))</f>
        <v>Yolo</v>
      </c>
      <c r="I757" s="135" t="str">
        <f>INDEX('Master List'!$A$3:$AW$1063,MATCH('Print List'!$A757,Statement_No,0),MATCH('Print List'!I$2,'Master List'!$A$2:$AW$2,0))</f>
        <v>R1</v>
      </c>
      <c r="J757" s="135" t="str">
        <f>INDEX('Master List'!$A$3:$AW$1063,MATCH('Print List'!$A757,Statement_No,0),MATCH('Print List'!J$2,'Master List'!$A$2:$AW$2,0))</f>
        <v xml:space="preserve">Portion o the POU is located on a patent that is not riparian to the Sacramento River </v>
      </c>
      <c r="K757" s="135" t="str">
        <f>INDEX('Master List'!$A$3:$AW$1063,MATCH('Print List'!$A757,Statement_No,0),MATCH('Print List'!K$2,'Master List'!$A$2:$AW$2,0))</f>
        <v>Yes</v>
      </c>
      <c r="L757" s="135" t="str">
        <f>INDEX('Master List'!$A$3:$AW$1063,MATCH('Print List'!$A757,Statement_No,0),MATCH('Print List'!L$2,'Master List'!$A$2:$AW$2,0))</f>
        <v>N/A</v>
      </c>
      <c r="M757" s="135" t="str">
        <f>INDEX('Master List'!$A$3:$AW$1063,MATCH('Print List'!$A757,Statement_No,0),MATCH('Print List'!M$2,'Master List'!$A$2:$AW$2,0))</f>
        <v>P1</v>
      </c>
      <c r="N757" s="135" t="str">
        <f>INDEX('Master List'!$A$3:$AW$1063,MATCH('Print List'!$A757,Statement_No,0),MATCH('Print List'!N$2,'Master List'!$A$2:$AW$2,0))</f>
        <v>Claimant failed to submit Pre-1914 supporting documents; and riparian right is insufficient to constitute water use</v>
      </c>
      <c r="O757" s="135" t="str">
        <f>INDEX('Master List'!$A$3:$AW$1063,MATCH('Print List'!$A757,Statement_No,0),MATCH('Print List'!O$2,'Master List'!$A$2:$AW$2,0))</f>
        <v>North Delta Water Agency</v>
      </c>
      <c r="P757" s="135" t="str">
        <f>INDEX('Master List'!$A$3:$AW$1063,MATCH('Print List'!$A757,Statement_No,0),MATCH('Print List'!P$2,'Master List'!$A$2:$AW$2,0))</f>
        <v>R4</v>
      </c>
      <c r="Q757" s="135" t="str">
        <f>INDEX('Master List'!$A$3:$AW$1063,MATCH('Print List'!$A757,Statement_No,0),MATCH('Print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7" s="135" t="str">
        <f>INDEX('Master List'!$A$3:$AW$1063,MATCH('Print List'!$A757,Statement_No,0),MATCH('Print List'!R$2,'Master List'!$A$2:$AW$2,0))</f>
        <v>P4</v>
      </c>
      <c r="S757" s="135" t="str">
        <f>INDEX('Master List'!$A$3:$AW$1063,MATCH('Print List'!$A757,Statement_No,0),MATCH('Print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7" s="135" t="str">
        <f>INDEX('Master List'!$A$3:$AW$1063,MATCH('Print List'!$A757,Statement_No,0),MATCH('Print List'!T$2,'Master List'!$A$2:$AW$2,0))</f>
        <v>R4</v>
      </c>
      <c r="U757" s="135" t="str">
        <f>INDEX('Master List'!$A$3:$AW$1063,MATCH('Print List'!$A757,Statement_No,0),MATCH('Print List'!U$2,'Master List'!$A$2:$AW$2,0))</f>
        <v>P4</v>
      </c>
    </row>
    <row r="758" spans="1:21" s="16" customFormat="1" ht="240" x14ac:dyDescent="0.25">
      <c r="A758" s="136" t="s">
        <v>3064</v>
      </c>
      <c r="B758" s="135" t="str">
        <f>INDEX('Master List'!$A$3:$AW$1063,MATCH('Print List'!$A758,Statement_No,0),MATCH('Print List'!B$2,'Master List'!$A$2:$AW$2,0))</f>
        <v>JOE SANCHEZ FARMS INC</v>
      </c>
      <c r="C758" s="135" t="str">
        <f>INDEX('Master List'!$A$3:$AW$1063,MATCH('Print List'!$A758,Statement_No,0),MATCH('Print List'!C$2,'Master List'!$A$2:$AW$2,0))</f>
        <v>Y</v>
      </c>
      <c r="D758" s="135">
        <f>INDEX('Master List'!$A$3:$AW$1063,MATCH('Print List'!$A758,Statement_No,0),MATCH('Print List'!D$2,'Master List'!$A$2:$AW$2,0))</f>
        <v>1615.1533333333332</v>
      </c>
      <c r="E758" s="135">
        <f>INDEX('Master List'!$A$3:$AW$1063,MATCH('Print List'!$A758,Statement_No,0),MATCH('Print List'!E$2,'Master List'!$A$2:$AW$2,0))</f>
        <v>1341</v>
      </c>
      <c r="F758" s="135" t="str">
        <f>INDEX('Master List'!$A$3:$AW$1063,MATCH('Print List'!$A758,Statement_No,0),MATCH('Print List'!F$2,'Master List'!$A$2:$AW$2,0))</f>
        <v>Yes</v>
      </c>
      <c r="G758" s="135" t="str">
        <f>INDEX('Master List'!$A$3:$AW$1063,MATCH('Print List'!$A758,Statement_No,0),MATCH('Print List'!G$2,'Master List'!$A$2:$AW$2,0))</f>
        <v>STEAMBOAT SLOUGH</v>
      </c>
      <c r="H758" s="135" t="str">
        <f>INDEX('Master List'!$A$3:$AW$1063,MATCH('Print List'!$A758,Statement_No,0),MATCH('Print List'!H$2,'Master List'!$A$2:$AW$2,0))</f>
        <v>Sacramento</v>
      </c>
      <c r="I758" s="135" t="str">
        <f>INDEX('Master List'!$A$3:$AW$1063,MATCH('Print List'!$A758,Statement_No,0),MATCH('Print List'!I$2,'Master List'!$A$2:$AW$2,0))</f>
        <v>R1</v>
      </c>
      <c r="J758" s="135" t="str">
        <f>INDEX('Master List'!$A$3:$AW$1063,MATCH('Print List'!$A758,Statement_No,0),MATCH('Print List'!J$2,'Master List'!$A$2:$AW$2,0))</f>
        <v>Properties are separated from water source and lie within non-riparian patent. POU and POD are in the same watershed. The property has multiple severances. There has had no water used for storage.</v>
      </c>
      <c r="K758" s="135" t="str">
        <f>INDEX('Master List'!$A$3:$AW$1063,MATCH('Print List'!$A758,Statement_No,0),MATCH('Print List'!K$2,'Master List'!$A$2:$AW$2,0))</f>
        <v>Yes</v>
      </c>
      <c r="L758" s="135" t="str">
        <f>INDEX('Master List'!$A$3:$AW$1063,MATCH('Print List'!$A758,Statement_No,0),MATCH('Print List'!L$2,'Master List'!$A$2:$AW$2,0))</f>
        <v>N/A</v>
      </c>
      <c r="M758" s="135" t="str">
        <f>INDEX('Master List'!$A$3:$AW$1063,MATCH('Print List'!$A758,Statement_No,0),MATCH('Print List'!M$2,'Master List'!$A$2:$AW$2,0))</f>
        <v>P1</v>
      </c>
      <c r="N758" s="135" t="str">
        <f>INDEX('Master List'!$A$3:$AW$1063,MATCH('Print List'!$A758,Statement_No,0),MATCH('Print List'!N$2,'Master List'!$A$2:$AW$2,0))</f>
        <v>More information needed</v>
      </c>
      <c r="O758" s="135" t="str">
        <f>INDEX('Master List'!$A$3:$AW$1063,MATCH('Print List'!$A758,Statement_No,0),MATCH('Print List'!O$2,'Master List'!$A$2:$AW$2,0))</f>
        <v>North Delta Water Agency</v>
      </c>
      <c r="P758" s="135" t="str">
        <f>INDEX('Master List'!$A$3:$AW$1063,MATCH('Print List'!$A758,Statement_No,0),MATCH('Print List'!P$2,'Master List'!$A$2:$AW$2,0))</f>
        <v>R4</v>
      </c>
      <c r="Q758" s="135" t="str">
        <f>INDEX('Master List'!$A$3:$AW$1063,MATCH('Print List'!$A758,Statement_No,0),MATCH('Print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8" s="135" t="str">
        <f>INDEX('Master List'!$A$3:$AW$1063,MATCH('Print List'!$A758,Statement_No,0),MATCH('Print List'!R$2,'Master List'!$A$2:$AW$2,0))</f>
        <v>P4</v>
      </c>
      <c r="S758" s="135" t="str">
        <f>INDEX('Master List'!$A$3:$AW$1063,MATCH('Print List'!$A758,Statement_No,0),MATCH('Print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8" s="135" t="str">
        <f>INDEX('Master List'!$A$3:$AW$1063,MATCH('Print List'!$A758,Statement_No,0),MATCH('Print List'!T$2,'Master List'!$A$2:$AW$2,0))</f>
        <v>R4</v>
      </c>
      <c r="U758" s="135" t="str">
        <f>INDEX('Master List'!$A$3:$AW$1063,MATCH('Print List'!$A758,Statement_No,0),MATCH('Print List'!U$2,'Master List'!$A$2:$AW$2,0))</f>
        <v>P4</v>
      </c>
    </row>
    <row r="759" spans="1:21" s="16" customFormat="1" ht="240" x14ac:dyDescent="0.25">
      <c r="A759" s="135" t="s">
        <v>3067</v>
      </c>
      <c r="B759" s="135" t="str">
        <f>INDEX('Master List'!$A$3:$AW$1063,MATCH('Print List'!$A759,Statement_No,0),MATCH('Print List'!B$2,'Master List'!$A$2:$AW$2,0))</f>
        <v>ENSHER, ALEXANDER AND BARSOOM, INC.</v>
      </c>
      <c r="C759" s="135" t="str">
        <f>INDEX('Master List'!$A$3:$AW$1063,MATCH('Print List'!$A759,Statement_No,0),MATCH('Print List'!C$2,'Master List'!$A$2:$AW$2,0))</f>
        <v>Y</v>
      </c>
      <c r="D759" s="135">
        <f>INDEX('Master List'!$A$3:$AW$1063,MATCH('Print List'!$A759,Statement_No,0),MATCH('Print List'!D$2,'Master List'!$A$2:$AW$2,0))</f>
        <v>1451.8266666666666</v>
      </c>
      <c r="E759" s="135">
        <f>INDEX('Master List'!$A$3:$AW$1063,MATCH('Print List'!$A759,Statement_No,0),MATCH('Print List'!E$2,'Master List'!$A$2:$AW$2,0))</f>
        <v>0</v>
      </c>
      <c r="F759" s="135" t="str">
        <f>INDEX('Master List'!$A$3:$AW$1063,MATCH('Print List'!$A759,Statement_No,0),MATCH('Print List'!F$2,'Master List'!$A$2:$AW$2,0))</f>
        <v>Yes</v>
      </c>
      <c r="G759" s="135" t="str">
        <f>INDEX('Master List'!$A$3:$AW$1063,MATCH('Print List'!$A759,Statement_No,0),MATCH('Print List'!G$2,'Master List'!$A$2:$AW$2,0))</f>
        <v>Duck Slough</v>
      </c>
      <c r="H759" s="135" t="str">
        <f>INDEX('Master List'!$A$3:$AW$1063,MATCH('Print List'!$A759,Statement_No,0),MATCH('Print List'!H$2,'Master List'!$A$2:$AW$2,0))</f>
        <v>Yolo</v>
      </c>
      <c r="I759" s="135" t="str">
        <f>INDEX('Master List'!$A$3:$AW$1063,MATCH('Print List'!$A759,Statement_No,0),MATCH('Print List'!I$2,'Master List'!$A$2:$AW$2,0))</f>
        <v>R2</v>
      </c>
      <c r="J759" s="135" t="str">
        <f>INDEX('Master List'!$A$3:$AW$1063,MATCH('Print List'!$A759,Statement_No,0),MATCH('Print List'!J$2,'Master List'!$A$2:$AW$2,0))</f>
        <v xml:space="preserve">Not Mapped. POU on large Patent 2420 in Yolo County </v>
      </c>
      <c r="K759" s="135" t="str">
        <f>INDEX('Master List'!$A$3:$AW$1063,MATCH('Print List'!$A759,Statement_No,0),MATCH('Print List'!K$2,'Master List'!$A$2:$AW$2,0))</f>
        <v>Yes</v>
      </c>
      <c r="L759" s="135" t="str">
        <f>INDEX('Master List'!$A$3:$AW$1063,MATCH('Print List'!$A759,Statement_No,0),MATCH('Print List'!L$2,'Master List'!$A$2:$AW$2,0))</f>
        <v>N/A</v>
      </c>
      <c r="M759" s="135" t="str">
        <f>INDEX('Master List'!$A$3:$AW$1063,MATCH('Print List'!$A759,Statement_No,0),MATCH('Print List'!M$2,'Master List'!$A$2:$AW$2,0))</f>
        <v>P1</v>
      </c>
      <c r="N759" s="135" t="str">
        <f>INDEX('Master List'!$A$3:$AW$1063,MATCH('Print List'!$A759,Statement_No,0),MATCH('Print List'!N$2,'Master List'!$A$2:$AW$2,0))</f>
        <v>No documentation provided</v>
      </c>
      <c r="O759" s="135" t="str">
        <f>INDEX('Master List'!$A$3:$AW$1063,MATCH('Print List'!$A759,Statement_No,0),MATCH('Print List'!O$2,'Master List'!$A$2:$AW$2,0))</f>
        <v>North Delta Water Agency</v>
      </c>
      <c r="P759" s="135" t="str">
        <f>INDEX('Master List'!$A$3:$AW$1063,MATCH('Print List'!$A759,Statement_No,0),MATCH('Print List'!P$2,'Master List'!$A$2:$AW$2,0))</f>
        <v>R4</v>
      </c>
      <c r="Q759" s="135" t="str">
        <f>INDEX('Master List'!$A$3:$AW$1063,MATCH('Print List'!$A759,Statement_No,0),MATCH('Print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59" s="135" t="str">
        <f>INDEX('Master List'!$A$3:$AW$1063,MATCH('Print List'!$A759,Statement_No,0),MATCH('Print List'!R$2,'Master List'!$A$2:$AW$2,0))</f>
        <v>P4</v>
      </c>
      <c r="S759" s="135" t="str">
        <f>INDEX('Master List'!$A$3:$AW$1063,MATCH('Print List'!$A759,Statement_No,0),MATCH('Print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59" s="135" t="str">
        <f>INDEX('Master List'!$A$3:$AW$1063,MATCH('Print List'!$A759,Statement_No,0),MATCH('Print List'!T$2,'Master List'!$A$2:$AW$2,0))</f>
        <v>R4</v>
      </c>
      <c r="U759" s="135" t="str">
        <f>INDEX('Master List'!$A$3:$AW$1063,MATCH('Print List'!$A759,Statement_No,0),MATCH('Print List'!U$2,'Master List'!$A$2:$AW$2,0))</f>
        <v>P4</v>
      </c>
    </row>
    <row r="760" spans="1:21" s="16" customFormat="1" ht="240" x14ac:dyDescent="0.25">
      <c r="A760" s="136" t="s">
        <v>3069</v>
      </c>
      <c r="B760" s="135" t="str">
        <f>INDEX('Master List'!$A$3:$AW$1063,MATCH('Print List'!$A760,Statement_No,0),MATCH('Print List'!B$2,'Master List'!$A$2:$AW$2,0))</f>
        <v>ENSHER, ALEXANDER AND BARSOOM, INC.</v>
      </c>
      <c r="C760" s="135" t="str">
        <f>INDEX('Master List'!$A$3:$AW$1063,MATCH('Print List'!$A760,Statement_No,0),MATCH('Print List'!C$2,'Master List'!$A$2:$AW$2,0))</f>
        <v>Y</v>
      </c>
      <c r="D760" s="135">
        <f>INDEX('Master List'!$A$3:$AW$1063,MATCH('Print List'!$A760,Statement_No,0),MATCH('Print List'!D$2,'Master List'!$A$2:$AW$2,0))</f>
        <v>312.28999999999996</v>
      </c>
      <c r="E760" s="135">
        <f>INDEX('Master List'!$A$3:$AW$1063,MATCH('Print List'!$A760,Statement_No,0),MATCH('Print List'!E$2,'Master List'!$A$2:$AW$2,0))</f>
        <v>240.9</v>
      </c>
      <c r="F760" s="135" t="str">
        <f>INDEX('Master List'!$A$3:$AW$1063,MATCH('Print List'!$A760,Statement_No,0),MATCH('Print List'!F$2,'Master List'!$A$2:$AW$2,0))</f>
        <v>Yes</v>
      </c>
      <c r="G760" s="135" t="str">
        <f>INDEX('Master List'!$A$3:$AW$1063,MATCH('Print List'!$A760,Statement_No,0),MATCH('Print List'!G$2,'Master List'!$A$2:$AW$2,0))</f>
        <v>SUTTER SLOUGH</v>
      </c>
      <c r="H760" s="135" t="str">
        <f>INDEX('Master List'!$A$3:$AW$1063,MATCH('Print List'!$A760,Statement_No,0),MATCH('Print List'!H$2,'Master List'!$A$2:$AW$2,0))</f>
        <v>Yolo</v>
      </c>
      <c r="I760" s="135" t="str">
        <f>INDEX('Master List'!$A$3:$AW$1063,MATCH('Print List'!$A760,Statement_No,0),MATCH('Print List'!I$2,'Master List'!$A$2:$AW$2,0))</f>
        <v>R3</v>
      </c>
      <c r="J760" s="135" t="str">
        <f>INDEX('Master List'!$A$3:$AW$1063,MATCH('Print List'!$A760,Statement_No,0),MATCH('Print List'!J$2,'Master List'!$A$2:$AW$2,0))</f>
        <v xml:space="preserve">POU and POD are in the same watershed. POU is entirely covered by a riparian patent and there is no separation of parcels </v>
      </c>
      <c r="K760" s="135" t="str">
        <f>INDEX('Master List'!$A$3:$AW$1063,MATCH('Print List'!$A760,Statement_No,0),MATCH('Print List'!K$2,'Master List'!$A$2:$AW$2,0))</f>
        <v>Yes</v>
      </c>
      <c r="L760" s="135" t="str">
        <f>INDEX('Master List'!$A$3:$AW$1063,MATCH('Print List'!$A760,Statement_No,0),MATCH('Print List'!L$2,'Master List'!$A$2:$AW$2,0))</f>
        <v>N/A</v>
      </c>
      <c r="M760" s="135" t="str">
        <f>INDEX('Master List'!$A$3:$AW$1063,MATCH('Print List'!$A760,Statement_No,0),MATCH('Print List'!M$2,'Master List'!$A$2:$AW$2,0))</f>
        <v>P1</v>
      </c>
      <c r="N760" s="135" t="str">
        <f>INDEX('Master List'!$A$3:$AW$1063,MATCH('Print List'!$A760,Statement_No,0),MATCH('Print List'!N$2,'Master List'!$A$2:$AW$2,0))</f>
        <v>No supporting document for Pre-1914 right was submitted. Need more info.</v>
      </c>
      <c r="O760" s="135" t="str">
        <f>INDEX('Master List'!$A$3:$AW$1063,MATCH('Print List'!$A760,Statement_No,0),MATCH('Print List'!O$2,'Master List'!$A$2:$AW$2,0))</f>
        <v>North Delta Water Agency</v>
      </c>
      <c r="P760" s="135" t="str">
        <f>INDEX('Master List'!$A$3:$AW$1063,MATCH('Print List'!$A760,Statement_No,0),MATCH('Print List'!P$2,'Master List'!$A$2:$AW$2,0))</f>
        <v>R4</v>
      </c>
      <c r="Q760" s="135" t="str">
        <f>INDEX('Master List'!$A$3:$AW$1063,MATCH('Print List'!$A760,Statement_No,0),MATCH('Print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60" s="135" t="str">
        <f>INDEX('Master List'!$A$3:$AW$1063,MATCH('Print List'!$A760,Statement_No,0),MATCH('Print List'!R$2,'Master List'!$A$2:$AW$2,0))</f>
        <v>P4</v>
      </c>
      <c r="S760" s="135" t="str">
        <f>INDEX('Master List'!$A$3:$AW$1063,MATCH('Print List'!$A760,Statement_No,0),MATCH('Print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60" s="135" t="str">
        <f>INDEX('Master List'!$A$3:$AW$1063,MATCH('Print List'!$A760,Statement_No,0),MATCH('Print List'!T$2,'Master List'!$A$2:$AW$2,0))</f>
        <v>R4</v>
      </c>
      <c r="U760" s="135" t="str">
        <f>INDEX('Master List'!$A$3:$AW$1063,MATCH('Print List'!$A760,Statement_No,0),MATCH('Print List'!U$2,'Master List'!$A$2:$AW$2,0))</f>
        <v>P4</v>
      </c>
    </row>
    <row r="761" spans="1:21" s="16" customFormat="1" ht="240" x14ac:dyDescent="0.25">
      <c r="A761" s="135" t="s">
        <v>3073</v>
      </c>
      <c r="B761" s="135" t="str">
        <f>INDEX('Master List'!$A$3:$AW$1063,MATCH('Print List'!$A761,Statement_No,0),MATCH('Print List'!B$2,'Master List'!$A$2:$AW$2,0))</f>
        <v>STEPHEN BARSOOM</v>
      </c>
      <c r="C761" s="135" t="str">
        <f>INDEX('Master List'!$A$3:$AW$1063,MATCH('Print List'!$A761,Statement_No,0),MATCH('Print List'!C$2,'Master List'!$A$2:$AW$2,0))</f>
        <v>Y</v>
      </c>
      <c r="D761" s="135">
        <f>INDEX('Master List'!$A$3:$AW$1063,MATCH('Print List'!$A761,Statement_No,0),MATCH('Print List'!D$2,'Master List'!$A$2:$AW$2,0))</f>
        <v>1193.6066666666668</v>
      </c>
      <c r="E761" s="135">
        <f>INDEX('Master List'!$A$3:$AW$1063,MATCH('Print List'!$A761,Statement_No,0),MATCH('Print List'!E$2,'Master List'!$A$2:$AW$2,0))</f>
        <v>0</v>
      </c>
      <c r="F761" s="135" t="str">
        <f>INDEX('Master List'!$A$3:$AW$1063,MATCH('Print List'!$A761,Statement_No,0),MATCH('Print List'!F$2,'Master List'!$A$2:$AW$2,0))</f>
        <v>Yes</v>
      </c>
      <c r="G761" s="135" t="str">
        <f>INDEX('Master List'!$A$3:$AW$1063,MATCH('Print List'!$A761,Statement_No,0),MATCH('Print List'!G$2,'Master List'!$A$2:$AW$2,0))</f>
        <v>DUCK SLOUGH</v>
      </c>
      <c r="H761" s="135" t="str">
        <f>INDEX('Master List'!$A$3:$AW$1063,MATCH('Print List'!$A761,Statement_No,0),MATCH('Print List'!H$2,'Master List'!$A$2:$AW$2,0))</f>
        <v>Solano</v>
      </c>
      <c r="I761" s="135" t="str">
        <f>INDEX('Master List'!$A$3:$AW$1063,MATCH('Print List'!$A761,Statement_No,0),MATCH('Print List'!I$2,'Master List'!$A$2:$AW$2,0))</f>
        <v>R1</v>
      </c>
      <c r="J761" s="135" t="str">
        <f>INDEX('Master List'!$A$3:$AW$1063,MATCH('Print List'!$A761,Statement_No,0),MATCH('Print List'!J$2,'Master List'!$A$2:$AW$2,0))</f>
        <v>Portions of the POU lie on Non-Riparian Patents</v>
      </c>
      <c r="K761" s="135" t="str">
        <f>INDEX('Master List'!$A$3:$AW$1063,MATCH('Print List'!$A761,Statement_No,0),MATCH('Print List'!K$2,'Master List'!$A$2:$AW$2,0))</f>
        <v>Yes</v>
      </c>
      <c r="L761" s="135" t="str">
        <f>INDEX('Master List'!$A$3:$AW$1063,MATCH('Print List'!$A761,Statement_No,0),MATCH('Print List'!L$2,'Master List'!$A$2:$AW$2,0))</f>
        <v>N/A</v>
      </c>
      <c r="M761" s="135" t="str">
        <f>INDEX('Master List'!$A$3:$AW$1063,MATCH('Print List'!$A761,Statement_No,0),MATCH('Print List'!M$2,'Master List'!$A$2:$AW$2,0))</f>
        <v>P3</v>
      </c>
      <c r="N761" s="135" t="str">
        <f>INDEX('Master List'!$A$3:$AW$1063,MATCH('Print List'!$A761,Statement_No,0),MATCH('Print List'!N$2,'Master List'!$A$2:$AW$2,0))</f>
        <v>Owner did not provide required documents to support its pre-1914 claim. Nevertheless, POD &amp; POU are located within North Delta Water Agency Boundary.</v>
      </c>
      <c r="O761" s="135" t="str">
        <f>INDEX('Master List'!$A$3:$AW$1063,MATCH('Print List'!$A761,Statement_No,0),MATCH('Print List'!O$2,'Master List'!$A$2:$AW$2,0))</f>
        <v>North Delta Water Agency</v>
      </c>
      <c r="P761" s="135" t="str">
        <f>INDEX('Master List'!$A$3:$AW$1063,MATCH('Print List'!$A761,Statement_No,0),MATCH('Print List'!P$2,'Master List'!$A$2:$AW$2,0))</f>
        <v>R4</v>
      </c>
      <c r="Q761" s="135" t="str">
        <f>INDEX('Master List'!$A$3:$AW$1063,MATCH('Print List'!$A761,Statement_No,0),MATCH('Print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61" s="135" t="str">
        <f>INDEX('Master List'!$A$3:$AW$1063,MATCH('Print List'!$A761,Statement_No,0),MATCH('Print List'!R$2,'Master List'!$A$2:$AW$2,0))</f>
        <v>P4</v>
      </c>
      <c r="S761" s="135" t="str">
        <f>INDEX('Master List'!$A$3:$AW$1063,MATCH('Print List'!$A761,Statement_No,0),MATCH('Print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61" s="135" t="str">
        <f>INDEX('Master List'!$A$3:$AW$1063,MATCH('Print List'!$A761,Statement_No,0),MATCH('Print List'!T$2,'Master List'!$A$2:$AW$2,0))</f>
        <v>R4</v>
      </c>
      <c r="U761" s="135" t="str">
        <f>INDEX('Master List'!$A$3:$AW$1063,MATCH('Print List'!$A761,Statement_No,0),MATCH('Print List'!U$2,'Master List'!$A$2:$AW$2,0))</f>
        <v>P4</v>
      </c>
    </row>
    <row r="762" spans="1:21" s="16" customFormat="1" ht="240" x14ac:dyDescent="0.25">
      <c r="A762" s="136" t="s">
        <v>3079</v>
      </c>
      <c r="B762" s="135" t="str">
        <f>INDEX('Master List'!$A$3:$AW$1063,MATCH('Print List'!$A762,Statement_No,0),MATCH('Print List'!B$2,'Master List'!$A$2:$AW$2,0))</f>
        <v>DONNA L REED</v>
      </c>
      <c r="C762" s="135" t="str">
        <f>INDEX('Master List'!$A$3:$AW$1063,MATCH('Print List'!$A762,Statement_No,0),MATCH('Print List'!C$2,'Master List'!$A$2:$AW$2,0))</f>
        <v>Y</v>
      </c>
      <c r="D762" s="135">
        <f>INDEX('Master List'!$A$3:$AW$1063,MATCH('Print List'!$A762,Statement_No,0),MATCH('Print List'!D$2,'Master List'!$A$2:$AW$2,0))</f>
        <v>344.06333333333333</v>
      </c>
      <c r="E762" s="135">
        <f>INDEX('Master List'!$A$3:$AW$1063,MATCH('Print List'!$A762,Statement_No,0),MATCH('Print List'!E$2,'Master List'!$A$2:$AW$2,0))</f>
        <v>184.04</v>
      </c>
      <c r="F762" s="135" t="str">
        <f>INDEX('Master List'!$A$3:$AW$1063,MATCH('Print List'!$A762,Statement_No,0),MATCH('Print List'!F$2,'Master List'!$A$2:$AW$2,0))</f>
        <v>Yes</v>
      </c>
      <c r="G762" s="135" t="str">
        <f>INDEX('Master List'!$A$3:$AW$1063,MATCH('Print List'!$A762,Statement_No,0),MATCH('Print List'!G$2,'Master List'!$A$2:$AW$2,0))</f>
        <v>SACRAMENTO RIVER</v>
      </c>
      <c r="H762" s="135" t="str">
        <f>INDEX('Master List'!$A$3:$AW$1063,MATCH('Print List'!$A762,Statement_No,0),MATCH('Print List'!H$2,'Master List'!$A$2:$AW$2,0))</f>
        <v>Sacramento</v>
      </c>
      <c r="I762" s="135" t="str">
        <f>INDEX('Master List'!$A$3:$AW$1063,MATCH('Print List'!$A762,Statement_No,0),MATCH('Print List'!I$2,'Master List'!$A$2:$AW$2,0))</f>
        <v>R2</v>
      </c>
      <c r="J762" s="135" t="str">
        <f>INDEX('Master List'!$A$3:$AW$1063,MATCH('Print List'!$A762,Statement_No,0),MATCH('Print List'!J$2,'Master List'!$A$2:$AW$2,0))</f>
        <v xml:space="preserve">THE POU is located on one parcel. The western half of the POU is covered by a patent riparian to the watercourse. However, the POD and the eastern and southern portions of the POU are located on an unknown patent that may or may not be riparian to the watercourse </v>
      </c>
      <c r="K762" s="135" t="str">
        <f>INDEX('Master List'!$A$3:$AW$1063,MATCH('Print List'!$A762,Statement_No,0),MATCH('Print List'!K$2,'Master List'!$A$2:$AW$2,0))</f>
        <v>Yes</v>
      </c>
      <c r="L762" s="135" t="str">
        <f>INDEX('Master List'!$A$3:$AW$1063,MATCH('Print List'!$A762,Statement_No,0),MATCH('Print List'!L$2,'Master List'!$A$2:$AW$2,0))</f>
        <v>N/A</v>
      </c>
      <c r="M762" s="135" t="str">
        <f>INDEX('Master List'!$A$3:$AW$1063,MATCH('Print List'!$A762,Statement_No,0),MATCH('Print List'!M$2,'Master List'!$A$2:$AW$2,0))</f>
        <v>P1</v>
      </c>
      <c r="N762" s="135" t="str">
        <f>INDEX('Master List'!$A$3:$AW$1063,MATCH('Print List'!$A762,Statement_No,0),MATCH('Print List'!N$2,'Master List'!$A$2:$AW$2,0))</f>
        <v>Claimant failed to submit Pre-1914 supporting documents; and riparian right is insufficient to constitute water use</v>
      </c>
      <c r="O762" s="135" t="str">
        <f>INDEX('Master List'!$A$3:$AW$1063,MATCH('Print List'!$A762,Statement_No,0),MATCH('Print List'!O$2,'Master List'!$A$2:$AW$2,0))</f>
        <v>North Delta Water Agency</v>
      </c>
      <c r="P762" s="135" t="str">
        <f>INDEX('Master List'!$A$3:$AW$1063,MATCH('Print List'!$A762,Statement_No,0),MATCH('Print List'!P$2,'Master List'!$A$2:$AW$2,0))</f>
        <v>R4</v>
      </c>
      <c r="Q762" s="135" t="str">
        <f>INDEX('Master List'!$A$3:$AW$1063,MATCH('Print List'!$A762,Statement_No,0),MATCH('Print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62" s="135" t="str">
        <f>INDEX('Master List'!$A$3:$AW$1063,MATCH('Print List'!$A762,Statement_No,0),MATCH('Print List'!R$2,'Master List'!$A$2:$AW$2,0))</f>
        <v>P4</v>
      </c>
      <c r="S762" s="135" t="str">
        <f>INDEX('Master List'!$A$3:$AW$1063,MATCH('Print List'!$A762,Statement_No,0),MATCH('Print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62" s="135" t="str">
        <f>INDEX('Master List'!$A$3:$AW$1063,MATCH('Print List'!$A762,Statement_No,0),MATCH('Print List'!T$2,'Master List'!$A$2:$AW$2,0))</f>
        <v>R4</v>
      </c>
      <c r="U762" s="135" t="str">
        <f>INDEX('Master List'!$A$3:$AW$1063,MATCH('Print List'!$A762,Statement_No,0),MATCH('Print List'!U$2,'Master List'!$A$2:$AW$2,0))</f>
        <v>P4</v>
      </c>
    </row>
    <row r="763" spans="1:21" s="16" customFormat="1" ht="240" x14ac:dyDescent="0.25">
      <c r="A763" s="135" t="s">
        <v>3083</v>
      </c>
      <c r="B763" s="135" t="str">
        <f>INDEX('Master List'!$A$3:$AW$1063,MATCH('Print List'!$A763,Statement_No,0),MATCH('Print List'!B$2,'Master List'!$A$2:$AW$2,0))</f>
        <v>JOHN MCCORMACK COMPANY INC</v>
      </c>
      <c r="C763" s="135" t="str">
        <f>INDEX('Master List'!$A$3:$AW$1063,MATCH('Print List'!$A763,Statement_No,0),MATCH('Print List'!C$2,'Master List'!$A$2:$AW$2,0))</f>
        <v>Y</v>
      </c>
      <c r="D763" s="135">
        <f>INDEX('Master List'!$A$3:$AW$1063,MATCH('Print List'!$A763,Statement_No,0),MATCH('Print List'!D$2,'Master List'!$A$2:$AW$2,0))</f>
        <v>400.5866666666667</v>
      </c>
      <c r="E763" s="135">
        <f>INDEX('Master List'!$A$3:$AW$1063,MATCH('Print List'!$A763,Statement_No,0),MATCH('Print List'!E$2,'Master List'!$A$2:$AW$2,0))</f>
        <v>390.235478</v>
      </c>
      <c r="F763" s="135" t="str">
        <f>INDEX('Master List'!$A$3:$AW$1063,MATCH('Print List'!$A763,Statement_No,0),MATCH('Print List'!F$2,'Master List'!$A$2:$AW$2,0))</f>
        <v>Yes</v>
      </c>
      <c r="G763" s="135" t="str">
        <f>INDEX('Master List'!$A$3:$AW$1063,MATCH('Print List'!$A763,Statement_No,0),MATCH('Print List'!G$2,'Master List'!$A$2:$AW$2,0))</f>
        <v>SUTTER SLOUGH</v>
      </c>
      <c r="H763" s="135" t="str">
        <f>INDEX('Master List'!$A$3:$AW$1063,MATCH('Print List'!$A763,Statement_No,0),MATCH('Print List'!H$2,'Master List'!$A$2:$AW$2,0))</f>
        <v>Sacramento</v>
      </c>
      <c r="I763" s="135" t="str">
        <f>INDEX('Master List'!$A$3:$AW$1063,MATCH('Print List'!$A763,Statement_No,0),MATCH('Print List'!I$2,'Master List'!$A$2:$AW$2,0))</f>
        <v>R3</v>
      </c>
      <c r="J763" s="135" t="str">
        <f>INDEX('Master List'!$A$3:$AW$1063,MATCH('Print List'!$A763,Statement_No,0),MATCH('Print List'!J$2,'Master List'!$A$2:$AW$2,0))</f>
        <v>Property abuts water source. POU and POD are in the same watershed. The property has single severance. There has had no water used for storage.</v>
      </c>
      <c r="K763" s="135" t="str">
        <f>INDEX('Master List'!$A$3:$AW$1063,MATCH('Print List'!$A763,Statement_No,0),MATCH('Print List'!K$2,'Master List'!$A$2:$AW$2,0))</f>
        <v>Yes</v>
      </c>
      <c r="L763" s="135" t="str">
        <f>INDEX('Master List'!$A$3:$AW$1063,MATCH('Print List'!$A763,Statement_No,0),MATCH('Print List'!L$2,'Master List'!$A$2:$AW$2,0))</f>
        <v>N/A</v>
      </c>
      <c r="M763" s="135" t="str">
        <f>INDEX('Master List'!$A$3:$AW$1063,MATCH('Print List'!$A763,Statement_No,0),MATCH('Print List'!M$2,'Master List'!$A$2:$AW$2,0))</f>
        <v>P1</v>
      </c>
      <c r="N763" s="135" t="str">
        <f>INDEX('Master List'!$A$3:$AW$1063,MATCH('Print List'!$A763,Statement_No,0),MATCH('Print List'!N$2,'Master List'!$A$2:$AW$2,0))</f>
        <v>More information needed</v>
      </c>
      <c r="O763" s="135" t="str">
        <f>INDEX('Master List'!$A$3:$AW$1063,MATCH('Print List'!$A763,Statement_No,0),MATCH('Print List'!O$2,'Master List'!$A$2:$AW$2,0))</f>
        <v>North Delta Water Agency</v>
      </c>
      <c r="P763" s="135" t="str">
        <f>INDEX('Master List'!$A$3:$AW$1063,MATCH('Print List'!$A763,Statement_No,0),MATCH('Print List'!P$2,'Master List'!$A$2:$AW$2,0))</f>
        <v>R4</v>
      </c>
      <c r="Q763" s="135" t="str">
        <f>INDEX('Master List'!$A$3:$AW$1063,MATCH('Print List'!$A763,Statement_No,0),MATCH('Print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63" s="135" t="str">
        <f>INDEX('Master List'!$A$3:$AW$1063,MATCH('Print List'!$A763,Statement_No,0),MATCH('Print List'!R$2,'Master List'!$A$2:$AW$2,0))</f>
        <v>P4</v>
      </c>
      <c r="S763" s="135" t="str">
        <f>INDEX('Master List'!$A$3:$AW$1063,MATCH('Print List'!$A763,Statement_No,0),MATCH('Print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63" s="135" t="str">
        <f>INDEX('Master List'!$A$3:$AW$1063,MATCH('Print List'!$A763,Statement_No,0),MATCH('Print List'!T$2,'Master List'!$A$2:$AW$2,0))</f>
        <v>R4</v>
      </c>
      <c r="U763" s="135" t="str">
        <f>INDEX('Master List'!$A$3:$AW$1063,MATCH('Print List'!$A763,Statement_No,0),MATCH('Print List'!U$2,'Master List'!$A$2:$AW$2,0))</f>
        <v>P4</v>
      </c>
    </row>
    <row r="764" spans="1:21" s="16" customFormat="1" ht="45" x14ac:dyDescent="0.25">
      <c r="A764" s="136" t="s">
        <v>3088</v>
      </c>
      <c r="B764" s="135" t="str">
        <f>INDEX('Master List'!$A$3:$AW$1063,MATCH('Print List'!$A764,Statement_No,0),MATCH('Print List'!B$2,'Master List'!$A$2:$AW$2,0))</f>
        <v>WHITE MALLARD, INC.</v>
      </c>
      <c r="C764" s="135" t="str">
        <f>INDEX('Master List'!$A$3:$AW$1063,MATCH('Print List'!$A764,Statement_No,0),MATCH('Print List'!C$2,'Master List'!$A$2:$AW$2,0))</f>
        <v>N</v>
      </c>
      <c r="D764" s="135">
        <f>INDEX('Master List'!$A$3:$AW$1063,MATCH('Print List'!$A764,Statement_No,0),MATCH('Print List'!D$2,'Master List'!$A$2:$AW$2,0))</f>
        <v>5190.666666666667</v>
      </c>
      <c r="E764" s="135">
        <f>INDEX('Master List'!$A$3:$AW$1063,MATCH('Print List'!$A764,Statement_No,0),MATCH('Print List'!E$2,'Master List'!$A$2:$AW$2,0))</f>
        <v>40092</v>
      </c>
      <c r="F764" s="135" t="str">
        <f>INDEX('Master List'!$A$3:$AW$1063,MATCH('Print List'!$A764,Statement_No,0),MATCH('Print List'!F$2,'Master List'!$A$2:$AW$2,0))</f>
        <v>Yes</v>
      </c>
      <c r="G764" s="135" t="str">
        <f>INDEX('Master List'!$A$3:$AW$1063,MATCH('Print List'!$A764,Statement_No,0),MATCH('Print List'!G$2,'Master List'!$A$2:$AW$2,0))</f>
        <v>Butte Creek</v>
      </c>
      <c r="H764" s="135" t="str">
        <f>INDEX('Master List'!$A$3:$AW$1063,MATCH('Print List'!$A764,Statement_No,0),MATCH('Print List'!H$2,'Master List'!$A$2:$AW$2,0))</f>
        <v>Colusa</v>
      </c>
      <c r="I764" s="135" t="str">
        <f>INDEX('Master List'!$A$3:$AW$1063,MATCH('Print List'!$A764,Statement_No,0),MATCH('Print List'!I$2,'Master List'!$A$2:$AW$2,0))</f>
        <v>R3</v>
      </c>
      <c r="J764" s="135" t="str">
        <f>INDEX('Master List'!$A$3:$AW$1063,MATCH('Print List'!$A764,Statement_No,0),MATCH('Print List'!J$2,'Master List'!$A$2:$AW$2,0))</f>
        <v>West half of APNs are owned by single patentee J.F. Houghton, and touches Butte Creek at least once. East half of APNs are riparian to Butte Creek.</v>
      </c>
      <c r="K764" s="135" t="str">
        <f>INDEX('Master List'!$A$3:$AW$1063,MATCH('Print List'!$A764,Statement_No,0),MATCH('Print List'!K$2,'Master List'!$A$2:$AW$2,0))</f>
        <v>Yes</v>
      </c>
      <c r="L764" s="135" t="str">
        <f>INDEX('Master List'!$A$3:$AW$1063,MATCH('Print List'!$A764,Statement_No,0),MATCH('Print List'!L$2,'Master List'!$A$2:$AW$2,0))</f>
        <v>N/A</v>
      </c>
      <c r="M764" s="135" t="str">
        <f>INDEX('Master List'!$A$3:$AW$1063,MATCH('Print List'!$A764,Statement_No,0),MATCH('Print List'!M$2,'Master List'!$A$2:$AW$2,0))</f>
        <v>P1</v>
      </c>
      <c r="N764" s="135" t="str">
        <f>INDEX('Master List'!$A$3:$AW$1063,MATCH('Print List'!$A764,Statement_No,0),MATCH('Print List'!N$2,'Master List'!$A$2:$AW$2,0))</f>
        <v>More information needed. Attached a letter, but did not provide documentation</v>
      </c>
      <c r="O764" s="135">
        <f>INDEX('Master List'!$A$3:$AW$1063,MATCH('Print List'!$A764,Statement_No,0),MATCH('Print List'!O$2,'Master List'!$A$2:$AW$2,0))</f>
        <v>0</v>
      </c>
      <c r="P764" s="135">
        <f>INDEX('Master List'!$A$3:$AW$1063,MATCH('Print List'!$A764,Statement_No,0),MATCH('Print List'!P$2,'Master List'!$A$2:$AW$2,0))</f>
        <v>0</v>
      </c>
      <c r="Q764" s="135">
        <f>INDEX('Master List'!$A$3:$AW$1063,MATCH('Print List'!$A764,Statement_No,0),MATCH('Print List'!Q$2,'Master List'!$A$2:$AW$2,0))</f>
        <v>0</v>
      </c>
      <c r="R764" s="135">
        <f>INDEX('Master List'!$A$3:$AW$1063,MATCH('Print List'!$A764,Statement_No,0),MATCH('Print List'!R$2,'Master List'!$A$2:$AW$2,0))</f>
        <v>0</v>
      </c>
      <c r="S764" s="135">
        <f>INDEX('Master List'!$A$3:$AW$1063,MATCH('Print List'!$A764,Statement_No,0),MATCH('Print List'!S$2,'Master List'!$A$2:$AW$2,0))</f>
        <v>0</v>
      </c>
      <c r="T764" s="135" t="str">
        <f>INDEX('Master List'!$A$3:$AW$1063,MATCH('Print List'!$A764,Statement_No,0),MATCH('Print List'!T$2,'Master List'!$A$2:$AW$2,0))</f>
        <v>R3</v>
      </c>
      <c r="U764" s="135" t="str">
        <f>INDEX('Master List'!$A$3:$AW$1063,MATCH('Print List'!$A764,Statement_No,0),MATCH('Print List'!U$2,'Master List'!$A$2:$AW$2,0))</f>
        <v>P1</v>
      </c>
    </row>
    <row r="765" spans="1:21" s="16" customFormat="1" ht="135" x14ac:dyDescent="0.25">
      <c r="A765" s="135" t="s">
        <v>3096</v>
      </c>
      <c r="B765" s="135" t="str">
        <f>INDEX('Master List'!$A$3:$AW$1063,MATCH('Print List'!$A765,Statement_No,0),MATCH('Print List'!B$2,'Master List'!$A$2:$AW$2,0))</f>
        <v>ALICE WHITMAN</v>
      </c>
      <c r="C765" s="135" t="str">
        <f>INDEX('Master List'!$A$3:$AW$1063,MATCH('Print List'!$A765,Statement_No,0),MATCH('Print List'!C$2,'Master List'!$A$2:$AW$2,0))</f>
        <v>Y</v>
      </c>
      <c r="D765" s="135">
        <f>INDEX('Master List'!$A$3:$AW$1063,MATCH('Print List'!$A765,Statement_No,0),MATCH('Print List'!D$2,'Master List'!$A$2:$AW$2,0))</f>
        <v>399.44666666666666</v>
      </c>
      <c r="E765" s="135">
        <f>INDEX('Master List'!$A$3:$AW$1063,MATCH('Print List'!$A765,Statement_No,0),MATCH('Print List'!E$2,'Master List'!$A$2:$AW$2,0))</f>
        <v>141.26</v>
      </c>
      <c r="F765" s="135" t="str">
        <f>INDEX('Master List'!$A$3:$AW$1063,MATCH('Print List'!$A765,Statement_No,0),MATCH('Print List'!F$2,'Master List'!$A$2:$AW$2,0))</f>
        <v>Yes</v>
      </c>
      <c r="G765" s="135" t="str">
        <f>INDEX('Master List'!$A$3:$AW$1063,MATCH('Print List'!$A765,Statement_No,0),MATCH('Print List'!G$2,'Master List'!$A$2:$AW$2,0))</f>
        <v>SAN JOAQUIN RIVER</v>
      </c>
      <c r="H765" s="135" t="str">
        <f>INDEX('Master List'!$A$3:$AW$1063,MATCH('Print List'!$A765,Statement_No,0),MATCH('Print List'!H$2,'Master List'!$A$2:$AW$2,0))</f>
        <v>San Joaquin</v>
      </c>
      <c r="I765" s="135" t="str">
        <f>INDEX('Master List'!$A$3:$AW$1063,MATCH('Print List'!$A765,Statement_No,0),MATCH('Print List'!I$2,'Master List'!$A$2:$AW$2,0))</f>
        <v>R1</v>
      </c>
      <c r="J765" s="135" t="str">
        <f>INDEX('Master List'!$A$3:$AW$1063,MATCH('Print List'!$A765,Statement_No,0),MATCH('Print List'!J$2,'Master List'!$A$2:$AW$2,0))</f>
        <v>POU is separated from water source while majority of the POU overlies non-riparian patents.</v>
      </c>
      <c r="K765" s="135" t="str">
        <f>INDEX('Master List'!$A$3:$AW$1063,MATCH('Print List'!$A765,Statement_No,0),MATCH('Print List'!K$2,'Master List'!$A$2:$AW$2,0))</f>
        <v>Yes</v>
      </c>
      <c r="L765" s="135" t="str">
        <f>INDEX('Master List'!$A$3:$AW$1063,MATCH('Print List'!$A765,Statement_No,0),MATCH('Print List'!L$2,'Master List'!$A$2:$AW$2,0))</f>
        <v>N/A</v>
      </c>
      <c r="M765" s="135" t="str">
        <f>INDEX('Master List'!$A$3:$AW$1063,MATCH('Print List'!$A765,Statement_No,0),MATCH('Print List'!M$2,'Master List'!$A$2:$AW$2,0))</f>
        <v>P1</v>
      </c>
      <c r="N765" s="135" t="str">
        <f>INDEX('Master List'!$A$3:$AW$1063,MATCH('Print List'!$A765,Statement_No,0),MATCH('Print List'!N$2,'Master List'!$A$2:$AW$2,0))</f>
        <v>claimant claimed that Pre-1914 water right is supported by patent and certificate of purchase, and also claimed that appropriative right was constituted by diversion of water before patent was issued for riparian land; however, POU overlies multiple patents, which include non-riparian patents. More evident of Pre-1914 right is needed.</v>
      </c>
      <c r="O765" s="135">
        <f>INDEX('Master List'!$A$3:$AW$1063,MATCH('Print List'!$A765,Statement_No,0),MATCH('Print List'!O$2,'Master List'!$A$2:$AW$2,0))</f>
        <v>0</v>
      </c>
      <c r="P765" s="135">
        <f>INDEX('Master List'!$A$3:$AW$1063,MATCH('Print List'!$A765,Statement_No,0),MATCH('Print List'!P$2,'Master List'!$A$2:$AW$2,0))</f>
        <v>0</v>
      </c>
      <c r="Q765" s="135">
        <f>INDEX('Master List'!$A$3:$AW$1063,MATCH('Print List'!$A765,Statement_No,0),MATCH('Print List'!Q$2,'Master List'!$A$2:$AW$2,0))</f>
        <v>0</v>
      </c>
      <c r="R765" s="135">
        <f>INDEX('Master List'!$A$3:$AW$1063,MATCH('Print List'!$A765,Statement_No,0),MATCH('Print List'!R$2,'Master List'!$A$2:$AW$2,0))</f>
        <v>0</v>
      </c>
      <c r="S765" s="135">
        <f>INDEX('Master List'!$A$3:$AW$1063,MATCH('Print List'!$A765,Statement_No,0),MATCH('Print List'!S$2,'Master List'!$A$2:$AW$2,0))</f>
        <v>0</v>
      </c>
      <c r="T765" s="135" t="str">
        <f>INDEX('Master List'!$A$3:$AW$1063,MATCH('Print List'!$A765,Statement_No,0),MATCH('Print List'!T$2,'Master List'!$A$2:$AW$2,0))</f>
        <v>R1</v>
      </c>
      <c r="U765" s="135" t="str">
        <f>INDEX('Master List'!$A$3:$AW$1063,MATCH('Print List'!$A765,Statement_No,0),MATCH('Print List'!U$2,'Master List'!$A$2:$AW$2,0))</f>
        <v>P1</v>
      </c>
    </row>
    <row r="766" spans="1:21" s="16" customFormat="1" ht="60" x14ac:dyDescent="0.25">
      <c r="A766" s="135" t="s">
        <v>3101</v>
      </c>
      <c r="B766" s="135" t="str">
        <f>INDEX('Master List'!$A$3:$AW$1063,MATCH('Print List'!$A766,Statement_No,0),MATCH('Print List'!B$2,'Master List'!$A$2:$AW$2,0))</f>
        <v>DAVID W NUSS</v>
      </c>
      <c r="C766" s="135" t="str">
        <f>INDEX('Master List'!$A$3:$AW$1063,MATCH('Print List'!$A766,Statement_No,0),MATCH('Print List'!C$2,'Master List'!$A$2:$AW$2,0))</f>
        <v>Y</v>
      </c>
      <c r="D766" s="135">
        <f>INDEX('Master List'!$A$3:$AW$1063,MATCH('Print List'!$A766,Statement_No,0),MATCH('Print List'!D$2,'Master List'!$A$2:$AW$2,0))</f>
        <v>2210.8866666666668</v>
      </c>
      <c r="E766" s="135">
        <f>INDEX('Master List'!$A$3:$AW$1063,MATCH('Print List'!$A766,Statement_No,0),MATCH('Print List'!E$2,'Master List'!$A$2:$AW$2,0))</f>
        <v>0</v>
      </c>
      <c r="F766" s="135" t="str">
        <f>INDEX('Master List'!$A$3:$AW$1063,MATCH('Print List'!$A766,Statement_No,0),MATCH('Print List'!F$2,'Master List'!$A$2:$AW$2,0))</f>
        <v>Yes</v>
      </c>
      <c r="G766" s="135" t="str">
        <f>INDEX('Master List'!$A$3:$AW$1063,MATCH('Print List'!$A766,Statement_No,0),MATCH('Print List'!G$2,'Master List'!$A$2:$AW$2,0))</f>
        <v>SYCMORE SLOUGH</v>
      </c>
      <c r="H766" s="135" t="str">
        <f>INDEX('Master List'!$A$3:$AW$1063,MATCH('Print List'!$A766,Statement_No,0),MATCH('Print List'!H$2,'Master List'!$A$2:$AW$2,0))</f>
        <v>San Joaquin</v>
      </c>
      <c r="I766" s="135" t="str">
        <f>INDEX('Master List'!$A$3:$AW$1063,MATCH('Print List'!$A766,Statement_No,0),MATCH('Print List'!I$2,'Master List'!$A$2:$AW$2,0))</f>
        <v>R3</v>
      </c>
      <c r="J766" s="135" t="str">
        <f>INDEX('Master List'!$A$3:$AW$1063,MATCH('Print List'!$A766,Statement_No,0),MATCH('Print List'!J$2,'Master List'!$A$2:$AW$2,0))</f>
        <v>Did not create new POU Map: 
Need to determine if Sycamore Slough and Upland Canal are considered natural. Both were not drawn in the original survey/patent.</v>
      </c>
      <c r="K766" s="135" t="str">
        <f>INDEX('Master List'!$A$3:$AW$1063,MATCH('Print List'!$A766,Statement_No,0),MATCH('Print List'!K$2,'Master List'!$A$2:$AW$2,0))</f>
        <v>Yes</v>
      </c>
      <c r="L766" s="135" t="str">
        <f>INDEX('Master List'!$A$3:$AW$1063,MATCH('Print List'!$A766,Statement_No,0),MATCH('Print List'!L$2,'Master List'!$A$2:$AW$2,0))</f>
        <v>N/A</v>
      </c>
      <c r="M766" s="135" t="str">
        <f>INDEX('Master List'!$A$3:$AW$1063,MATCH('Print List'!$A766,Statement_No,0),MATCH('Print List'!M$2,'Master List'!$A$2:$AW$2,0))</f>
        <v>P1</v>
      </c>
      <c r="N766" s="135" t="str">
        <f>INDEX('Master List'!$A$3:$AW$1063,MATCH('Print List'!$A766,Statement_No,0),MATCH('Print List'!N$2,'Master List'!$A$2:$AW$2,0))</f>
        <v>No documentation provided</v>
      </c>
      <c r="O766" s="135">
        <f>INDEX('Master List'!$A$3:$AW$1063,MATCH('Print List'!$A766,Statement_No,0),MATCH('Print List'!O$2,'Master List'!$A$2:$AW$2,0))</f>
        <v>0</v>
      </c>
      <c r="P766" s="135">
        <f>INDEX('Master List'!$A$3:$AW$1063,MATCH('Print List'!$A766,Statement_No,0),MATCH('Print List'!P$2,'Master List'!$A$2:$AW$2,0))</f>
        <v>0</v>
      </c>
      <c r="Q766" s="135">
        <f>INDEX('Master List'!$A$3:$AW$1063,MATCH('Print List'!$A766,Statement_No,0),MATCH('Print List'!Q$2,'Master List'!$A$2:$AW$2,0))</f>
        <v>0</v>
      </c>
      <c r="R766" s="135">
        <f>INDEX('Master List'!$A$3:$AW$1063,MATCH('Print List'!$A766,Statement_No,0),MATCH('Print List'!R$2,'Master List'!$A$2:$AW$2,0))</f>
        <v>0</v>
      </c>
      <c r="S766" s="135">
        <f>INDEX('Master List'!$A$3:$AW$1063,MATCH('Print List'!$A766,Statement_No,0),MATCH('Print List'!S$2,'Master List'!$A$2:$AW$2,0))</f>
        <v>0</v>
      </c>
      <c r="T766" s="135" t="str">
        <f>INDEX('Master List'!$A$3:$AW$1063,MATCH('Print List'!$A766,Statement_No,0),MATCH('Print List'!T$2,'Master List'!$A$2:$AW$2,0))</f>
        <v>R3</v>
      </c>
      <c r="U766" s="135" t="str">
        <f>INDEX('Master List'!$A$3:$AW$1063,MATCH('Print List'!$A766,Statement_No,0),MATCH('Print List'!U$2,'Master List'!$A$2:$AW$2,0))</f>
        <v>P1</v>
      </c>
    </row>
    <row r="767" spans="1:21" s="16" customFormat="1" ht="60" x14ac:dyDescent="0.25">
      <c r="A767" s="135" t="s">
        <v>3106</v>
      </c>
      <c r="B767" s="135" t="str">
        <f>INDEX('Master List'!$A$3:$AW$1063,MATCH('Print List'!$A767,Statement_No,0),MATCH('Print List'!B$2,'Master List'!$A$2:$AW$2,0))</f>
        <v>DAVID W NUSS</v>
      </c>
      <c r="C767" s="135" t="str">
        <f>INDEX('Master List'!$A$3:$AW$1063,MATCH('Print List'!$A767,Statement_No,0),MATCH('Print List'!C$2,'Master List'!$A$2:$AW$2,0))</f>
        <v>Y</v>
      </c>
      <c r="D767" s="135">
        <f>INDEX('Master List'!$A$3:$AW$1063,MATCH('Print List'!$A767,Statement_No,0),MATCH('Print List'!D$2,'Master List'!$A$2:$AW$2,0))</f>
        <v>1427.6499999999999</v>
      </c>
      <c r="E767" s="135">
        <f>INDEX('Master List'!$A$3:$AW$1063,MATCH('Print List'!$A767,Statement_No,0),MATCH('Print List'!E$2,'Master List'!$A$2:$AW$2,0))</f>
        <v>1372.61</v>
      </c>
      <c r="F767" s="135" t="str">
        <f>INDEX('Master List'!$A$3:$AW$1063,MATCH('Print List'!$A767,Statement_No,0),MATCH('Print List'!F$2,'Master List'!$A$2:$AW$2,0))</f>
        <v>Yes</v>
      </c>
      <c r="G767" s="135" t="str">
        <f>INDEX('Master List'!$A$3:$AW$1063,MATCH('Print List'!$A767,Statement_No,0),MATCH('Print List'!G$2,'Master List'!$A$2:$AW$2,0))</f>
        <v>Upland Canal</v>
      </c>
      <c r="H767" s="135" t="str">
        <f>INDEX('Master List'!$A$3:$AW$1063,MATCH('Print List'!$A767,Statement_No,0),MATCH('Print List'!H$2,'Master List'!$A$2:$AW$2,0))</f>
        <v>San Joaquin</v>
      </c>
      <c r="I767" s="135" t="str">
        <f>INDEX('Master List'!$A$3:$AW$1063,MATCH('Print List'!$A767,Statement_No,0),MATCH('Print List'!I$2,'Master List'!$A$2:$AW$2,0))</f>
        <v>R2</v>
      </c>
      <c r="J767" s="135" t="str">
        <f>INDEX('Master List'!$A$3:$AW$1063,MATCH('Print List'!$A767,Statement_No,0),MATCH('Print List'!J$2,'Master List'!$A$2:$AW$2,0))</f>
        <v>Did not create new POU Map: 
Need to determine if Sycamore Slough and Upland Canal are considered natural. Both were not drawn in the original survey/patent.</v>
      </c>
      <c r="K767" s="135" t="str">
        <f>INDEX('Master List'!$A$3:$AW$1063,MATCH('Print List'!$A767,Statement_No,0),MATCH('Print List'!K$2,'Master List'!$A$2:$AW$2,0))</f>
        <v>Yes</v>
      </c>
      <c r="L767" s="135" t="str">
        <f>INDEX('Master List'!$A$3:$AW$1063,MATCH('Print List'!$A767,Statement_No,0),MATCH('Print List'!L$2,'Master List'!$A$2:$AW$2,0))</f>
        <v>N/A</v>
      </c>
      <c r="M767" s="135" t="str">
        <f>INDEX('Master List'!$A$3:$AW$1063,MATCH('Print List'!$A767,Statement_No,0),MATCH('Print List'!M$2,'Master List'!$A$2:$AW$2,0))</f>
        <v>P1</v>
      </c>
      <c r="N767" s="135" t="str">
        <f>INDEX('Master List'!$A$3:$AW$1063,MATCH('Print List'!$A767,Statement_No,0),MATCH('Print List'!N$2,'Master List'!$A$2:$AW$2,0))</f>
        <v>No documentation provided</v>
      </c>
      <c r="O767" s="135">
        <f>INDEX('Master List'!$A$3:$AW$1063,MATCH('Print List'!$A767,Statement_No,0),MATCH('Print List'!O$2,'Master List'!$A$2:$AW$2,0))</f>
        <v>0</v>
      </c>
      <c r="P767" s="135">
        <f>INDEX('Master List'!$A$3:$AW$1063,MATCH('Print List'!$A767,Statement_No,0),MATCH('Print List'!P$2,'Master List'!$A$2:$AW$2,0))</f>
        <v>0</v>
      </c>
      <c r="Q767" s="135">
        <f>INDEX('Master List'!$A$3:$AW$1063,MATCH('Print List'!$A767,Statement_No,0),MATCH('Print List'!Q$2,'Master List'!$A$2:$AW$2,0))</f>
        <v>0</v>
      </c>
      <c r="R767" s="135">
        <f>INDEX('Master List'!$A$3:$AW$1063,MATCH('Print List'!$A767,Statement_No,0),MATCH('Print List'!R$2,'Master List'!$A$2:$AW$2,0))</f>
        <v>0</v>
      </c>
      <c r="S767" s="135">
        <f>INDEX('Master List'!$A$3:$AW$1063,MATCH('Print List'!$A767,Statement_No,0),MATCH('Print List'!S$2,'Master List'!$A$2:$AW$2,0))</f>
        <v>0</v>
      </c>
      <c r="T767" s="135" t="str">
        <f>INDEX('Master List'!$A$3:$AW$1063,MATCH('Print List'!$A767,Statement_No,0),MATCH('Print List'!T$2,'Master List'!$A$2:$AW$2,0))</f>
        <v>R2</v>
      </c>
      <c r="U767" s="135" t="str">
        <f>INDEX('Master List'!$A$3:$AW$1063,MATCH('Print List'!$A767,Statement_No,0),MATCH('Print List'!U$2,'Master List'!$A$2:$AW$2,0))</f>
        <v>P1</v>
      </c>
    </row>
    <row r="768" spans="1:21" s="16" customFormat="1" ht="60" x14ac:dyDescent="0.25">
      <c r="A768" s="135" t="s">
        <v>3108</v>
      </c>
      <c r="B768" s="135" t="str">
        <f>INDEX('Master List'!$A$3:$AW$1063,MATCH('Print List'!$A768,Statement_No,0),MATCH('Print List'!B$2,'Master List'!$A$2:$AW$2,0))</f>
        <v>DAVID W NUSS</v>
      </c>
      <c r="C768" s="135" t="str">
        <f>INDEX('Master List'!$A$3:$AW$1063,MATCH('Print List'!$A768,Statement_No,0),MATCH('Print List'!C$2,'Master List'!$A$2:$AW$2,0))</f>
        <v>Y</v>
      </c>
      <c r="D768" s="135">
        <f>INDEX('Master List'!$A$3:$AW$1063,MATCH('Print List'!$A768,Statement_No,0),MATCH('Print List'!D$2,'Master List'!$A$2:$AW$2,0))</f>
        <v>2284.2399999999998</v>
      </c>
      <c r="E768" s="135">
        <f>INDEX('Master List'!$A$3:$AW$1063,MATCH('Print List'!$A768,Statement_No,0),MATCH('Print List'!E$2,'Master List'!$A$2:$AW$2,0))</f>
        <v>890.39</v>
      </c>
      <c r="F768" s="135" t="str">
        <f>INDEX('Master List'!$A$3:$AW$1063,MATCH('Print List'!$A768,Statement_No,0),MATCH('Print List'!F$2,'Master List'!$A$2:$AW$2,0))</f>
        <v>Yes</v>
      </c>
      <c r="G768" s="135" t="str">
        <f>INDEX('Master List'!$A$3:$AW$1063,MATCH('Print List'!$A768,Statement_No,0),MATCH('Print List'!G$2,'Master List'!$A$2:$AW$2,0))</f>
        <v>Upland Canal</v>
      </c>
      <c r="H768" s="135" t="str">
        <f>INDEX('Master List'!$A$3:$AW$1063,MATCH('Print List'!$A768,Statement_No,0),MATCH('Print List'!H$2,'Master List'!$A$2:$AW$2,0))</f>
        <v>San Joaquin</v>
      </c>
      <c r="I768" s="135" t="str">
        <f>INDEX('Master List'!$A$3:$AW$1063,MATCH('Print List'!$A768,Statement_No,0),MATCH('Print List'!I$2,'Master List'!$A$2:$AW$2,0))</f>
        <v>R2</v>
      </c>
      <c r="J768" s="135" t="str">
        <f>INDEX('Master List'!$A$3:$AW$1063,MATCH('Print List'!$A768,Statement_No,0),MATCH('Print List'!J$2,'Master List'!$A$2:$AW$2,0))</f>
        <v>Did not create new POU Map: 
Need to determine if Sycamore Slough and Upland Canal are considered natural. Both were not drawn in the original survey/patent.</v>
      </c>
      <c r="K768" s="135" t="str">
        <f>INDEX('Master List'!$A$3:$AW$1063,MATCH('Print List'!$A768,Statement_No,0),MATCH('Print List'!K$2,'Master List'!$A$2:$AW$2,0))</f>
        <v>Yes</v>
      </c>
      <c r="L768" s="135" t="str">
        <f>INDEX('Master List'!$A$3:$AW$1063,MATCH('Print List'!$A768,Statement_No,0),MATCH('Print List'!L$2,'Master List'!$A$2:$AW$2,0))</f>
        <v>N/A</v>
      </c>
      <c r="M768" s="135" t="str">
        <f>INDEX('Master List'!$A$3:$AW$1063,MATCH('Print List'!$A768,Statement_No,0),MATCH('Print List'!M$2,'Master List'!$A$2:$AW$2,0))</f>
        <v>P1</v>
      </c>
      <c r="N768" s="135" t="str">
        <f>INDEX('Master List'!$A$3:$AW$1063,MATCH('Print List'!$A768,Statement_No,0),MATCH('Print List'!N$2,'Master List'!$A$2:$AW$2,0))</f>
        <v>No documentation provided</v>
      </c>
      <c r="O768" s="135">
        <f>INDEX('Master List'!$A$3:$AW$1063,MATCH('Print List'!$A768,Statement_No,0),MATCH('Print List'!O$2,'Master List'!$A$2:$AW$2,0))</f>
        <v>0</v>
      </c>
      <c r="P768" s="135">
        <f>INDEX('Master List'!$A$3:$AW$1063,MATCH('Print List'!$A768,Statement_No,0),MATCH('Print List'!P$2,'Master List'!$A$2:$AW$2,0))</f>
        <v>0</v>
      </c>
      <c r="Q768" s="135">
        <f>INDEX('Master List'!$A$3:$AW$1063,MATCH('Print List'!$A768,Statement_No,0),MATCH('Print List'!Q$2,'Master List'!$A$2:$AW$2,0))</f>
        <v>0</v>
      </c>
      <c r="R768" s="135">
        <f>INDEX('Master List'!$A$3:$AW$1063,MATCH('Print List'!$A768,Statement_No,0),MATCH('Print List'!R$2,'Master List'!$A$2:$AW$2,0))</f>
        <v>0</v>
      </c>
      <c r="S768" s="135">
        <f>INDEX('Master List'!$A$3:$AW$1063,MATCH('Print List'!$A768,Statement_No,0),MATCH('Print List'!S$2,'Master List'!$A$2:$AW$2,0))</f>
        <v>0</v>
      </c>
      <c r="T768" s="135" t="str">
        <f>INDEX('Master List'!$A$3:$AW$1063,MATCH('Print List'!$A768,Statement_No,0),MATCH('Print List'!T$2,'Master List'!$A$2:$AW$2,0))</f>
        <v>R2</v>
      </c>
      <c r="U768" s="135" t="str">
        <f>INDEX('Master List'!$A$3:$AW$1063,MATCH('Print List'!$A768,Statement_No,0),MATCH('Print List'!U$2,'Master List'!$A$2:$AW$2,0))</f>
        <v>P1</v>
      </c>
    </row>
    <row r="769" spans="1:21" s="16" customFormat="1" ht="240" x14ac:dyDescent="0.25">
      <c r="A769" s="135" t="s">
        <v>3110</v>
      </c>
      <c r="B769" s="135" t="str">
        <f>INDEX('Master List'!$A$3:$AW$1063,MATCH('Print List'!$A769,Statement_No,0),MATCH('Print List'!B$2,'Master List'!$A$2:$AW$2,0))</f>
        <v>GREENFIELDS TURF, INC</v>
      </c>
      <c r="C769" s="135" t="str">
        <f>INDEX('Master List'!$A$3:$AW$1063,MATCH('Print List'!$A769,Statement_No,0),MATCH('Print List'!C$2,'Master List'!$A$2:$AW$2,0))</f>
        <v>Y</v>
      </c>
      <c r="D769" s="135">
        <f>INDEX('Master List'!$A$3:$AW$1063,MATCH('Print List'!$A769,Statement_No,0),MATCH('Print List'!D$2,'Master List'!$A$2:$AW$2,0))</f>
        <v>490.03000000000003</v>
      </c>
      <c r="E769" s="135">
        <f>INDEX('Master List'!$A$3:$AW$1063,MATCH('Print List'!$A769,Statement_No,0),MATCH('Print List'!E$2,'Master List'!$A$2:$AW$2,0))</f>
        <v>598.87</v>
      </c>
      <c r="F769" s="135" t="str">
        <f>INDEX('Master List'!$A$3:$AW$1063,MATCH('Print List'!$A769,Statement_No,0),MATCH('Print List'!F$2,'Master List'!$A$2:$AW$2,0))</f>
        <v>Yes</v>
      </c>
      <c r="G769" s="135" t="str">
        <f>INDEX('Master List'!$A$3:$AW$1063,MATCH('Print List'!$A769,Statement_No,0),MATCH('Print List'!G$2,'Master List'!$A$2:$AW$2,0))</f>
        <v>Georgiana Slough</v>
      </c>
      <c r="H769" s="135" t="str">
        <f>INDEX('Master List'!$A$3:$AW$1063,MATCH('Print List'!$A769,Statement_No,0),MATCH('Print List'!H$2,'Master List'!$A$2:$AW$2,0))</f>
        <v>Sacramento</v>
      </c>
      <c r="I769" s="135" t="str">
        <f>INDEX('Master List'!$A$3:$AW$1063,MATCH('Print List'!$A769,Statement_No,0),MATCH('Print List'!I$2,'Master List'!$A$2:$AW$2,0))</f>
        <v>R3</v>
      </c>
      <c r="J769" s="135" t="str">
        <f>INDEX('Master List'!$A$3:$AW$1063,MATCH('Print List'!$A769,Statement_No,0),MATCH('Print List'!J$2,'Master List'!$A$2:$AW$2,0))</f>
        <v>APN/POU lie on a Riparian Patent</v>
      </c>
      <c r="K769" s="135" t="str">
        <f>INDEX('Master List'!$A$3:$AW$1063,MATCH('Print List'!$A769,Statement_No,0),MATCH('Print List'!K$2,'Master List'!$A$2:$AW$2,0))</f>
        <v>Yes</v>
      </c>
      <c r="L769" s="135" t="str">
        <f>INDEX('Master List'!$A$3:$AW$1063,MATCH('Print List'!$A769,Statement_No,0),MATCH('Print List'!L$2,'Master List'!$A$2:$AW$2,0))</f>
        <v>N/A</v>
      </c>
      <c r="M769" s="135" t="str">
        <f>INDEX('Master List'!$A$3:$AW$1063,MATCH('Print List'!$A769,Statement_No,0),MATCH('Print List'!M$2,'Master List'!$A$2:$AW$2,0))</f>
        <v>P1</v>
      </c>
      <c r="N769" s="135" t="str">
        <f>INDEX('Master List'!$A$3:$AW$1063,MATCH('Print List'!$A769,Statement_No,0),MATCH('Print List'!N$2,'Master List'!$A$2:$AW$2,0))</f>
        <v>No documentation provided</v>
      </c>
      <c r="O769" s="135" t="str">
        <f>INDEX('Master List'!$A$3:$AW$1063,MATCH('Print List'!$A769,Statement_No,0),MATCH('Print List'!O$2,'Master List'!$A$2:$AW$2,0))</f>
        <v>North Delta Water Agency</v>
      </c>
      <c r="P769" s="135" t="str">
        <f>INDEX('Master List'!$A$3:$AW$1063,MATCH('Print List'!$A769,Statement_No,0),MATCH('Print List'!P$2,'Master List'!$A$2:$AW$2,0))</f>
        <v>R4</v>
      </c>
      <c r="Q769" s="135" t="str">
        <f>INDEX('Master List'!$A$3:$AW$1063,MATCH('Print List'!$A769,Statement_No,0),MATCH('Print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69" s="135" t="str">
        <f>INDEX('Master List'!$A$3:$AW$1063,MATCH('Print List'!$A769,Statement_No,0),MATCH('Print List'!R$2,'Master List'!$A$2:$AW$2,0))</f>
        <v>P4</v>
      </c>
      <c r="S769" s="135" t="str">
        <f>INDEX('Master List'!$A$3:$AW$1063,MATCH('Print List'!$A769,Statement_No,0),MATCH('Print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69" s="135" t="str">
        <f>INDEX('Master List'!$A$3:$AW$1063,MATCH('Print List'!$A769,Statement_No,0),MATCH('Print List'!T$2,'Master List'!$A$2:$AW$2,0))</f>
        <v>R4</v>
      </c>
      <c r="U769" s="135" t="str">
        <f>INDEX('Master List'!$A$3:$AW$1063,MATCH('Print List'!$A769,Statement_No,0),MATCH('Print List'!U$2,'Master List'!$A$2:$AW$2,0))</f>
        <v>P4</v>
      </c>
    </row>
    <row r="770" spans="1:21" s="16" customFormat="1" ht="120" x14ac:dyDescent="0.25">
      <c r="A770" s="136" t="s">
        <v>3115</v>
      </c>
      <c r="B770" s="135" t="str">
        <f>INDEX('Master List'!$A$3:$AW$1063,MATCH('Print List'!$A770,Statement_No,0),MATCH('Print List'!B$2,'Master List'!$A$2:$AW$2,0))</f>
        <v>L &amp; L FARMS, LLC</v>
      </c>
      <c r="C770" s="135" t="str">
        <f>INDEX('Master List'!$A$3:$AW$1063,MATCH('Print List'!$A770,Statement_No,0),MATCH('Print List'!C$2,'Master List'!$A$2:$AW$2,0))</f>
        <v>Y</v>
      </c>
      <c r="D770" s="135">
        <f>INDEX('Master List'!$A$3:$AW$1063,MATCH('Print List'!$A770,Statement_No,0),MATCH('Print List'!D$2,'Master List'!$A$2:$AW$2,0))</f>
        <v>393.06666666666661</v>
      </c>
      <c r="E770" s="135">
        <f>INDEX('Master List'!$A$3:$AW$1063,MATCH('Print List'!$A770,Statement_No,0),MATCH('Print List'!E$2,'Master List'!$A$2:$AW$2,0))</f>
        <v>65.09</v>
      </c>
      <c r="F770" s="135" t="str">
        <f>INDEX('Master List'!$A$3:$AW$1063,MATCH('Print List'!$A770,Statement_No,0),MATCH('Print List'!F$2,'Master List'!$A$2:$AW$2,0))</f>
        <v>Yes</v>
      </c>
      <c r="G770" s="135" t="str">
        <f>INDEX('Master List'!$A$3:$AW$1063,MATCH('Print List'!$A770,Statement_No,0),MATCH('Print List'!G$2,'Master List'!$A$2:$AW$2,0))</f>
        <v>Whiskey Slough</v>
      </c>
      <c r="H770" s="135" t="str">
        <f>INDEX('Master List'!$A$3:$AW$1063,MATCH('Print List'!$A770,Statement_No,0),MATCH('Print List'!H$2,'Master List'!$A$2:$AW$2,0))</f>
        <v>San Joaquin</v>
      </c>
      <c r="I770" s="135" t="str">
        <f>INDEX('Master List'!$A$3:$AW$1063,MATCH('Print List'!$A770,Statement_No,0),MATCH('Print List'!I$2,'Master List'!$A$2:$AW$2,0))</f>
        <v>R2</v>
      </c>
      <c r="J770" s="135" t="str">
        <f>INDEX('Master List'!$A$3:$AW$1063,MATCH('Print List'!$A770,Statement_No,0),MATCH('Print List'!J$2,'Master List'!$A$2:$AW$2,0))</f>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v>
      </c>
      <c r="K770" s="135" t="str">
        <f>INDEX('Master List'!$A$3:$AW$1063,MATCH('Print List'!$A770,Statement_No,0),MATCH('Print List'!K$2,'Master List'!$A$2:$AW$2,0))</f>
        <v>Yes</v>
      </c>
      <c r="L770" s="135" t="str">
        <f>INDEX('Master List'!$A$3:$AW$1063,MATCH('Print List'!$A770,Statement_No,0),MATCH('Print List'!L$2,'Master List'!$A$2:$AW$2,0))</f>
        <v>N/A</v>
      </c>
      <c r="M770" s="135" t="str">
        <f>INDEX('Master List'!$A$3:$AW$1063,MATCH('Print List'!$A770,Statement_No,0),MATCH('Print List'!M$2,'Master List'!$A$2:$AW$2,0))</f>
        <v>P1</v>
      </c>
      <c r="N770" s="135">
        <f>INDEX('Master List'!$A$3:$AW$1063,MATCH('Print List'!$A770,Statement_No,0),MATCH('Print List'!N$2,'Master List'!$A$2:$AW$2,0))</f>
        <v>0</v>
      </c>
      <c r="O770" s="135">
        <f>INDEX('Master List'!$A$3:$AW$1063,MATCH('Print List'!$A770,Statement_No,0),MATCH('Print List'!O$2,'Master List'!$A$2:$AW$2,0))</f>
        <v>0</v>
      </c>
      <c r="P770" s="135">
        <f>INDEX('Master List'!$A$3:$AW$1063,MATCH('Print List'!$A770,Statement_No,0),MATCH('Print List'!P$2,'Master List'!$A$2:$AW$2,0))</f>
        <v>0</v>
      </c>
      <c r="Q770" s="135">
        <f>INDEX('Master List'!$A$3:$AW$1063,MATCH('Print List'!$A770,Statement_No,0),MATCH('Print List'!Q$2,'Master List'!$A$2:$AW$2,0))</f>
        <v>0</v>
      </c>
      <c r="R770" s="135">
        <f>INDEX('Master List'!$A$3:$AW$1063,MATCH('Print List'!$A770,Statement_No,0),MATCH('Print List'!R$2,'Master List'!$A$2:$AW$2,0))</f>
        <v>0</v>
      </c>
      <c r="S770" s="135">
        <f>INDEX('Master List'!$A$3:$AW$1063,MATCH('Print List'!$A770,Statement_No,0),MATCH('Print List'!S$2,'Master List'!$A$2:$AW$2,0))</f>
        <v>0</v>
      </c>
      <c r="T770" s="135" t="str">
        <f>INDEX('Master List'!$A$3:$AW$1063,MATCH('Print List'!$A770,Statement_No,0),MATCH('Print List'!T$2,'Master List'!$A$2:$AW$2,0))</f>
        <v>R2</v>
      </c>
      <c r="U770" s="135" t="str">
        <f>INDEX('Master List'!$A$3:$AW$1063,MATCH('Print List'!$A770,Statement_No,0),MATCH('Print List'!U$2,'Master List'!$A$2:$AW$2,0))</f>
        <v>P1</v>
      </c>
    </row>
    <row r="771" spans="1:21" s="16" customFormat="1" ht="120" x14ac:dyDescent="0.25">
      <c r="A771" s="135" t="s">
        <v>3117</v>
      </c>
      <c r="B771" s="135" t="str">
        <f>INDEX('Master List'!$A$3:$AW$1063,MATCH('Print List'!$A771,Statement_No,0),MATCH('Print List'!B$2,'Master List'!$A$2:$AW$2,0))</f>
        <v>L &amp; L FARMS, LLC</v>
      </c>
      <c r="C771" s="135" t="str">
        <f>INDEX('Master List'!$A$3:$AW$1063,MATCH('Print List'!$A771,Statement_No,0),MATCH('Print List'!C$2,'Master List'!$A$2:$AW$2,0))</f>
        <v>Y</v>
      </c>
      <c r="D771" s="135">
        <f>INDEX('Master List'!$A$3:$AW$1063,MATCH('Print List'!$A771,Statement_No,0),MATCH('Print List'!D$2,'Master List'!$A$2:$AW$2,0))</f>
        <v>393.06666666666661</v>
      </c>
      <c r="E771" s="135">
        <f>INDEX('Master List'!$A$3:$AW$1063,MATCH('Print List'!$A771,Statement_No,0),MATCH('Print List'!E$2,'Master List'!$A$2:$AW$2,0))</f>
        <v>65.09</v>
      </c>
      <c r="F771" s="135" t="str">
        <f>INDEX('Master List'!$A$3:$AW$1063,MATCH('Print List'!$A771,Statement_No,0),MATCH('Print List'!F$2,'Master List'!$A$2:$AW$2,0))</f>
        <v>Yes</v>
      </c>
      <c r="G771" s="135" t="str">
        <f>INDEX('Master List'!$A$3:$AW$1063,MATCH('Print List'!$A771,Statement_No,0),MATCH('Print List'!G$2,'Master List'!$A$2:$AW$2,0))</f>
        <v>Deep Water Channel</v>
      </c>
      <c r="H771" s="135" t="str">
        <f>INDEX('Master List'!$A$3:$AW$1063,MATCH('Print List'!$A771,Statement_No,0),MATCH('Print List'!H$2,'Master List'!$A$2:$AW$2,0))</f>
        <v>San Joaquin</v>
      </c>
      <c r="I771" s="135" t="str">
        <f>INDEX('Master List'!$A$3:$AW$1063,MATCH('Print List'!$A771,Statement_No,0),MATCH('Print List'!I$2,'Master List'!$A$2:$AW$2,0))</f>
        <v>R2</v>
      </c>
      <c r="J771" s="135" t="str">
        <f>INDEX('Master List'!$A$3:$AW$1063,MATCH('Print List'!$A771,Statement_No,0),MATCH('Print List'!J$2,'Master List'!$A$2:$AW$2,0))</f>
        <v>The POU is an island in the Delta - Medford Island. There are several patents on this map; all appear to be riparian to a watercourse. The parcels on the island indicate that subdivision has occurred. Chain of Title would be needed in order to confirm preservation of riparian right. Technically, there are three different water sources serving L &amp; L Farms LLC. Since the island was patented one by one, this may limit the POU to specific PODs.</v>
      </c>
      <c r="K771" s="135" t="str">
        <f>INDEX('Master List'!$A$3:$AW$1063,MATCH('Print List'!$A771,Statement_No,0),MATCH('Print List'!K$2,'Master List'!$A$2:$AW$2,0))</f>
        <v>Yes</v>
      </c>
      <c r="L771" s="135" t="str">
        <f>INDEX('Master List'!$A$3:$AW$1063,MATCH('Print List'!$A771,Statement_No,0),MATCH('Print List'!L$2,'Master List'!$A$2:$AW$2,0))</f>
        <v>N/A</v>
      </c>
      <c r="M771" s="135" t="str">
        <f>INDEX('Master List'!$A$3:$AW$1063,MATCH('Print List'!$A771,Statement_No,0),MATCH('Print List'!M$2,'Master List'!$A$2:$AW$2,0))</f>
        <v>P1</v>
      </c>
      <c r="N771" s="135">
        <f>INDEX('Master List'!$A$3:$AW$1063,MATCH('Print List'!$A771,Statement_No,0),MATCH('Print List'!N$2,'Master List'!$A$2:$AW$2,0))</f>
        <v>0</v>
      </c>
      <c r="O771" s="135">
        <f>INDEX('Master List'!$A$3:$AW$1063,MATCH('Print List'!$A771,Statement_No,0),MATCH('Print List'!O$2,'Master List'!$A$2:$AW$2,0))</f>
        <v>0</v>
      </c>
      <c r="P771" s="135">
        <f>INDEX('Master List'!$A$3:$AW$1063,MATCH('Print List'!$A771,Statement_No,0),MATCH('Print List'!P$2,'Master List'!$A$2:$AW$2,0))</f>
        <v>0</v>
      </c>
      <c r="Q771" s="135">
        <f>INDEX('Master List'!$A$3:$AW$1063,MATCH('Print List'!$A771,Statement_No,0),MATCH('Print List'!Q$2,'Master List'!$A$2:$AW$2,0))</f>
        <v>0</v>
      </c>
      <c r="R771" s="135">
        <f>INDEX('Master List'!$A$3:$AW$1063,MATCH('Print List'!$A771,Statement_No,0),MATCH('Print List'!R$2,'Master List'!$A$2:$AW$2,0))</f>
        <v>0</v>
      </c>
      <c r="S771" s="135">
        <f>INDEX('Master List'!$A$3:$AW$1063,MATCH('Print List'!$A771,Statement_No,0),MATCH('Print List'!S$2,'Master List'!$A$2:$AW$2,0))</f>
        <v>0</v>
      </c>
      <c r="T771" s="135" t="str">
        <f>INDEX('Master List'!$A$3:$AW$1063,MATCH('Print List'!$A771,Statement_No,0),MATCH('Print List'!T$2,'Master List'!$A$2:$AW$2,0))</f>
        <v>R2</v>
      </c>
      <c r="U771" s="135" t="str">
        <f>INDEX('Master List'!$A$3:$AW$1063,MATCH('Print List'!$A771,Statement_No,0),MATCH('Print List'!U$2,'Master List'!$A$2:$AW$2,0))</f>
        <v>P1</v>
      </c>
    </row>
    <row r="772" spans="1:21" s="16" customFormat="1" ht="240" x14ac:dyDescent="0.25">
      <c r="A772" s="136" t="s">
        <v>3119</v>
      </c>
      <c r="B772" s="135" t="str">
        <f>INDEX('Master List'!$A$3:$AW$1063,MATCH('Print List'!$A772,Statement_No,0),MATCH('Print List'!B$2,'Master List'!$A$2:$AW$2,0))</f>
        <v>EDWARD MCDOWELL</v>
      </c>
      <c r="C772" s="135" t="str">
        <f>INDEX('Master List'!$A$3:$AW$1063,MATCH('Print List'!$A772,Statement_No,0),MATCH('Print List'!C$2,'Master List'!$A$2:$AW$2,0))</f>
        <v>Y</v>
      </c>
      <c r="D772" s="135">
        <f>INDEX('Master List'!$A$3:$AW$1063,MATCH('Print List'!$A772,Statement_No,0),MATCH('Print List'!D$2,'Master List'!$A$2:$AW$2,0))</f>
        <v>784.23666666666657</v>
      </c>
      <c r="E772" s="135">
        <f>INDEX('Master List'!$A$3:$AW$1063,MATCH('Print List'!$A772,Statement_No,0),MATCH('Print List'!E$2,'Master List'!$A$2:$AW$2,0))</f>
        <v>29.37</v>
      </c>
      <c r="F772" s="135" t="str">
        <f>INDEX('Master List'!$A$3:$AW$1063,MATCH('Print List'!$A772,Statement_No,0),MATCH('Print List'!F$2,'Master List'!$A$2:$AW$2,0))</f>
        <v>Yes</v>
      </c>
      <c r="G772" s="135" t="str">
        <f>INDEX('Master List'!$A$3:$AW$1063,MATCH('Print List'!$A772,Statement_No,0),MATCH('Print List'!G$2,'Master List'!$A$2:$AW$2,0))</f>
        <v>Steamboat Slough</v>
      </c>
      <c r="H772" s="135" t="str">
        <f>INDEX('Master List'!$A$3:$AW$1063,MATCH('Print List'!$A772,Statement_No,0),MATCH('Print List'!H$2,'Master List'!$A$2:$AW$2,0))</f>
        <v>Sacramento</v>
      </c>
      <c r="I772" s="135" t="str">
        <f>INDEX('Master List'!$A$3:$AW$1063,MATCH('Print List'!$A772,Statement_No,0),MATCH('Print List'!I$2,'Master List'!$A$2:$AW$2,0))</f>
        <v>R2</v>
      </c>
      <c r="J772" s="135" t="str">
        <f>INDEX('Master List'!$A$3:$AW$1063,MATCH('Print List'!$A772,Statement_No,0),MATCH('Print List'!J$2,'Master List'!$A$2:$AW$2,0))</f>
        <v>POU lies on part of the POD parcel claimed 142-04-29 According to Parcel Quest, that parcel is 142-04-39 which includes the POD and some of the POU within but the right of the POU is separated from the eater body so more information and documentation needed to confirm the reservation of water rights and ownership.</v>
      </c>
      <c r="K772" s="135" t="str">
        <f>INDEX('Master List'!$A$3:$AW$1063,MATCH('Print List'!$A772,Statement_No,0),MATCH('Print List'!K$2,'Master List'!$A$2:$AW$2,0))</f>
        <v>Yes</v>
      </c>
      <c r="L772" s="135" t="str">
        <f>INDEX('Master List'!$A$3:$AW$1063,MATCH('Print List'!$A772,Statement_No,0),MATCH('Print List'!L$2,'Master List'!$A$2:$AW$2,0))</f>
        <v>N/A</v>
      </c>
      <c r="M772" s="135" t="str">
        <f>INDEX('Master List'!$A$3:$AW$1063,MATCH('Print List'!$A772,Statement_No,0),MATCH('Print List'!M$2,'Master List'!$A$2:$AW$2,0))</f>
        <v>P1</v>
      </c>
      <c r="N772" s="135" t="str">
        <f>INDEX('Master List'!$A$3:$AW$1063,MATCH('Print List'!$A772,Statement_No,0),MATCH('Print List'!N$2,'Master List'!$A$2:$AW$2,0))</f>
        <v>No supporting document for Pre-1914 right was submitted. Need more info.</v>
      </c>
      <c r="O772" s="135" t="str">
        <f>INDEX('Master List'!$A$3:$AW$1063,MATCH('Print List'!$A772,Statement_No,0),MATCH('Print List'!O$2,'Master List'!$A$2:$AW$2,0))</f>
        <v>North Delta Water Agency</v>
      </c>
      <c r="P772" s="135" t="str">
        <f>INDEX('Master List'!$A$3:$AW$1063,MATCH('Print List'!$A772,Statement_No,0),MATCH('Print List'!P$2,'Master List'!$A$2:$AW$2,0))</f>
        <v>R4</v>
      </c>
      <c r="Q772" s="135" t="str">
        <f>INDEX('Master List'!$A$3:$AW$1063,MATCH('Print List'!$A772,Statement_No,0),MATCH('Print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72" s="135" t="str">
        <f>INDEX('Master List'!$A$3:$AW$1063,MATCH('Print List'!$A772,Statement_No,0),MATCH('Print List'!R$2,'Master List'!$A$2:$AW$2,0))</f>
        <v>P4</v>
      </c>
      <c r="S772" s="135" t="str">
        <f>INDEX('Master List'!$A$3:$AW$1063,MATCH('Print List'!$A772,Statement_No,0),MATCH('Print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72" s="135" t="str">
        <f>INDEX('Master List'!$A$3:$AW$1063,MATCH('Print List'!$A772,Statement_No,0),MATCH('Print List'!T$2,'Master List'!$A$2:$AW$2,0))</f>
        <v>R4</v>
      </c>
      <c r="U772" s="135" t="str">
        <f>INDEX('Master List'!$A$3:$AW$1063,MATCH('Print List'!$A772,Statement_No,0),MATCH('Print List'!U$2,'Master List'!$A$2:$AW$2,0))</f>
        <v>P4</v>
      </c>
    </row>
    <row r="773" spans="1:21" s="16" customFormat="1" x14ac:dyDescent="0.25">
      <c r="A773" s="135" t="s">
        <v>3125</v>
      </c>
      <c r="B773" s="135" t="str">
        <f>INDEX('Master List'!$A$3:$AW$1063,MATCH('Print List'!$A773,Statement_No,0),MATCH('Print List'!B$2,'Master List'!$A$2:$AW$2,0))</f>
        <v>SHADOWBIRD INC</v>
      </c>
      <c r="C773" s="135" t="str">
        <f>INDEX('Master List'!$A$3:$AW$1063,MATCH('Print List'!$A773,Statement_No,0),MATCH('Print List'!C$2,'Master List'!$A$2:$AW$2,0))</f>
        <v>Y</v>
      </c>
      <c r="D773" s="135">
        <f>INDEX('Master List'!$A$3:$AW$1063,MATCH('Print List'!$A773,Statement_No,0),MATCH('Print List'!D$2,'Master List'!$A$2:$AW$2,0))</f>
        <v>318.78181818181815</v>
      </c>
      <c r="E773" s="135">
        <f>INDEX('Master List'!$A$3:$AW$1063,MATCH('Print List'!$A773,Statement_No,0),MATCH('Print List'!E$2,'Master List'!$A$2:$AW$2,0))</f>
        <v>401.17</v>
      </c>
      <c r="F773" s="135" t="str">
        <f>INDEX('Master List'!$A$3:$AW$1063,MATCH('Print List'!$A773,Statement_No,0),MATCH('Print List'!F$2,'Master List'!$A$2:$AW$2,0))</f>
        <v>Yes</v>
      </c>
      <c r="G773" s="135" t="str">
        <f>INDEX('Master List'!$A$3:$AW$1063,MATCH('Print List'!$A773,Statement_No,0),MATCH('Print List'!G$2,'Master List'!$A$2:$AW$2,0))</f>
        <v>San Joaquin River</v>
      </c>
      <c r="H773" s="135" t="str">
        <f>INDEX('Master List'!$A$3:$AW$1063,MATCH('Print List'!$A773,Statement_No,0),MATCH('Print List'!H$2,'Master List'!$A$2:$AW$2,0))</f>
        <v>San Joaquin</v>
      </c>
      <c r="I773" s="135" t="str">
        <f>INDEX('Master List'!$A$3:$AW$1063,MATCH('Print List'!$A773,Statement_No,0),MATCH('Print List'!I$2,'Master List'!$A$2:$AW$2,0))</f>
        <v>R3</v>
      </c>
      <c r="J773" s="135" t="str">
        <f>INDEX('Master List'!$A$3:$AW$1063,MATCH('Print List'!$A773,Statement_No,0),MATCH('Print List'!J$2,'Master List'!$A$2:$AW$2,0))</f>
        <v>POU/APN lie on the same Riparian Patent</v>
      </c>
      <c r="K773" s="135" t="str">
        <f>INDEX('Master List'!$A$3:$AW$1063,MATCH('Print List'!$A773,Statement_No,0),MATCH('Print List'!K$2,'Master List'!$A$2:$AW$2,0))</f>
        <v>Yes</v>
      </c>
      <c r="L773" s="135" t="str">
        <f>INDEX('Master List'!$A$3:$AW$1063,MATCH('Print List'!$A773,Statement_No,0),MATCH('Print List'!L$2,'Master List'!$A$2:$AW$2,0))</f>
        <v>N/A</v>
      </c>
      <c r="M773" s="135" t="str">
        <f>INDEX('Master List'!$A$3:$AW$1063,MATCH('Print List'!$A773,Statement_No,0),MATCH('Print List'!M$2,'Master List'!$A$2:$AW$2,0))</f>
        <v>P1</v>
      </c>
      <c r="N773" s="135" t="str">
        <f>INDEX('Master List'!$A$3:$AW$1063,MATCH('Print List'!$A773,Statement_No,0),MATCH('Print List'!N$2,'Master List'!$A$2:$AW$2,0))</f>
        <v>No documentation given</v>
      </c>
      <c r="O773" s="135">
        <f>INDEX('Master List'!$A$3:$AW$1063,MATCH('Print List'!$A773,Statement_No,0),MATCH('Print List'!O$2,'Master List'!$A$2:$AW$2,0))</f>
        <v>0</v>
      </c>
      <c r="P773" s="135">
        <f>INDEX('Master List'!$A$3:$AW$1063,MATCH('Print List'!$A773,Statement_No,0),MATCH('Print List'!P$2,'Master List'!$A$2:$AW$2,0))</f>
        <v>0</v>
      </c>
      <c r="Q773" s="135">
        <f>INDEX('Master List'!$A$3:$AW$1063,MATCH('Print List'!$A773,Statement_No,0),MATCH('Print List'!Q$2,'Master List'!$A$2:$AW$2,0))</f>
        <v>0</v>
      </c>
      <c r="R773" s="135">
        <f>INDEX('Master List'!$A$3:$AW$1063,MATCH('Print List'!$A773,Statement_No,0),MATCH('Print List'!R$2,'Master List'!$A$2:$AW$2,0))</f>
        <v>0</v>
      </c>
      <c r="S773" s="135">
        <f>INDEX('Master List'!$A$3:$AW$1063,MATCH('Print List'!$A773,Statement_No,0),MATCH('Print List'!S$2,'Master List'!$A$2:$AW$2,0))</f>
        <v>0</v>
      </c>
      <c r="T773" s="135" t="str">
        <f>INDEX('Master List'!$A$3:$AW$1063,MATCH('Print List'!$A773,Statement_No,0),MATCH('Print List'!T$2,'Master List'!$A$2:$AW$2,0))</f>
        <v>R3</v>
      </c>
      <c r="U773" s="135" t="str">
        <f>INDEX('Master List'!$A$3:$AW$1063,MATCH('Print List'!$A773,Statement_No,0),MATCH('Print List'!U$2,'Master List'!$A$2:$AW$2,0))</f>
        <v>P1</v>
      </c>
    </row>
    <row r="774" spans="1:21" s="16" customFormat="1" ht="30" x14ac:dyDescent="0.25">
      <c r="A774" s="136" t="s">
        <v>3129</v>
      </c>
      <c r="B774" s="135" t="str">
        <f>INDEX('Master List'!$A$3:$AW$1063,MATCH('Print List'!$A774,Statement_No,0),MATCH('Print List'!B$2,'Master List'!$A$2:$AW$2,0))</f>
        <v>MUZIO FARMS, INC</v>
      </c>
      <c r="C774" s="135" t="str">
        <f>INDEX('Master List'!$A$3:$AW$1063,MATCH('Print List'!$A774,Statement_No,0),MATCH('Print List'!C$2,'Master List'!$A$2:$AW$2,0))</f>
        <v>Y</v>
      </c>
      <c r="D774" s="135">
        <f>INDEX('Master List'!$A$3:$AW$1063,MATCH('Print List'!$A774,Statement_No,0),MATCH('Print List'!D$2,'Master List'!$A$2:$AW$2,0))</f>
        <v>291.15333333333336</v>
      </c>
      <c r="E774" s="135">
        <f>INDEX('Master List'!$A$3:$AW$1063,MATCH('Print List'!$A774,Statement_No,0),MATCH('Print List'!E$2,'Master List'!$A$2:$AW$2,0))</f>
        <v>182</v>
      </c>
      <c r="F774" s="135" t="str">
        <f>INDEX('Master List'!$A$3:$AW$1063,MATCH('Print List'!$A774,Statement_No,0),MATCH('Print List'!F$2,'Master List'!$A$2:$AW$2,0))</f>
        <v>Yes</v>
      </c>
      <c r="G774" s="135" t="str">
        <f>INDEX('Master List'!$A$3:$AW$1063,MATCH('Print List'!$A774,Statement_No,0),MATCH('Print List'!G$2,'Master List'!$A$2:$AW$2,0))</f>
        <v>Fourteen Mile Slough</v>
      </c>
      <c r="H774" s="135" t="str">
        <f>INDEX('Master List'!$A$3:$AW$1063,MATCH('Print List'!$A774,Statement_No,0),MATCH('Print List'!H$2,'Master List'!$A$2:$AW$2,0))</f>
        <v>San Joaquin</v>
      </c>
      <c r="I774" s="135" t="str">
        <f>INDEX('Master List'!$A$3:$AW$1063,MATCH('Print List'!$A774,Statement_No,0),MATCH('Print List'!I$2,'Master List'!$A$2:$AW$2,0))</f>
        <v>R3</v>
      </c>
      <c r="J774" s="135" t="str">
        <f>INDEX('Master List'!$A$3:$AW$1063,MATCH('Print List'!$A774,Statement_No,0),MATCH('Print List'!J$2,'Master List'!$A$2:$AW$2,0))</f>
        <v>POU/APN lie on Riparian Patents.</v>
      </c>
      <c r="K774" s="135" t="str">
        <f>INDEX('Master List'!$A$3:$AW$1063,MATCH('Print List'!$A774,Statement_No,0),MATCH('Print List'!K$2,'Master List'!$A$2:$AW$2,0))</f>
        <v>Yes</v>
      </c>
      <c r="L774" s="135" t="str">
        <f>INDEX('Master List'!$A$3:$AW$1063,MATCH('Print List'!$A774,Statement_No,0),MATCH('Print List'!L$2,'Master List'!$A$2:$AW$2,0))</f>
        <v>N/A</v>
      </c>
      <c r="M774" s="135" t="str">
        <f>INDEX('Master List'!$A$3:$AW$1063,MATCH('Print List'!$A774,Statement_No,0),MATCH('Print List'!M$2,'Master List'!$A$2:$AW$2,0))</f>
        <v>P1</v>
      </c>
      <c r="N774" s="135" t="str">
        <f>INDEX('Master List'!$A$3:$AW$1063,MATCH('Print List'!$A774,Statement_No,0),MATCH('Print List'!N$2,'Master List'!$A$2:$AW$2,0))</f>
        <v>No documentation provided</v>
      </c>
      <c r="O774" s="135">
        <f>INDEX('Master List'!$A$3:$AW$1063,MATCH('Print List'!$A774,Statement_No,0),MATCH('Print List'!O$2,'Master List'!$A$2:$AW$2,0))</f>
        <v>0</v>
      </c>
      <c r="P774" s="135">
        <f>INDEX('Master List'!$A$3:$AW$1063,MATCH('Print List'!$A774,Statement_No,0),MATCH('Print List'!P$2,'Master List'!$A$2:$AW$2,0))</f>
        <v>0</v>
      </c>
      <c r="Q774" s="135">
        <f>INDEX('Master List'!$A$3:$AW$1063,MATCH('Print List'!$A774,Statement_No,0),MATCH('Print List'!Q$2,'Master List'!$A$2:$AW$2,0))</f>
        <v>0</v>
      </c>
      <c r="R774" s="135">
        <f>INDEX('Master List'!$A$3:$AW$1063,MATCH('Print List'!$A774,Statement_No,0),MATCH('Print List'!R$2,'Master List'!$A$2:$AW$2,0))</f>
        <v>0</v>
      </c>
      <c r="S774" s="135">
        <f>INDEX('Master List'!$A$3:$AW$1063,MATCH('Print List'!$A774,Statement_No,0),MATCH('Print List'!S$2,'Master List'!$A$2:$AW$2,0))</f>
        <v>0</v>
      </c>
      <c r="T774" s="135" t="str">
        <f>INDEX('Master List'!$A$3:$AW$1063,MATCH('Print List'!$A774,Statement_No,0),MATCH('Print List'!T$2,'Master List'!$A$2:$AW$2,0))</f>
        <v>R3</v>
      </c>
      <c r="U774" s="135" t="str">
        <f>INDEX('Master List'!$A$3:$AW$1063,MATCH('Print List'!$A774,Statement_No,0),MATCH('Print List'!U$2,'Master List'!$A$2:$AW$2,0))</f>
        <v>P1</v>
      </c>
    </row>
    <row r="775" spans="1:21" s="16" customFormat="1" ht="30" x14ac:dyDescent="0.25">
      <c r="A775" s="135" t="s">
        <v>3134</v>
      </c>
      <c r="B775" s="135" t="str">
        <f>INDEX('Master List'!$A$3:$AW$1063,MATCH('Print List'!$A775,Statement_No,0),MATCH('Print List'!B$2,'Master List'!$A$2:$AW$2,0))</f>
        <v>MUZIO FARMS, INC</v>
      </c>
      <c r="C775" s="135" t="str">
        <f>INDEX('Master List'!$A$3:$AW$1063,MATCH('Print List'!$A775,Statement_No,0),MATCH('Print List'!C$2,'Master List'!$A$2:$AW$2,0))</f>
        <v>Y</v>
      </c>
      <c r="D775" s="135">
        <f>INDEX('Master List'!$A$3:$AW$1063,MATCH('Print List'!$A775,Statement_No,0),MATCH('Print List'!D$2,'Master List'!$A$2:$AW$2,0))</f>
        <v>336.25333333333333</v>
      </c>
      <c r="E775" s="135">
        <f>INDEX('Master List'!$A$3:$AW$1063,MATCH('Print List'!$A775,Statement_No,0),MATCH('Print List'!E$2,'Master List'!$A$2:$AW$2,0))</f>
        <v>187</v>
      </c>
      <c r="F775" s="135" t="str">
        <f>INDEX('Master List'!$A$3:$AW$1063,MATCH('Print List'!$A775,Statement_No,0),MATCH('Print List'!F$2,'Master List'!$A$2:$AW$2,0))</f>
        <v>Yes</v>
      </c>
      <c r="G775" s="135" t="str">
        <f>INDEX('Master List'!$A$3:$AW$1063,MATCH('Print List'!$A775,Statement_No,0),MATCH('Print List'!G$2,'Master List'!$A$2:$AW$2,0))</f>
        <v>Fourteen Mile Slough</v>
      </c>
      <c r="H775" s="135" t="str">
        <f>INDEX('Master List'!$A$3:$AW$1063,MATCH('Print List'!$A775,Statement_No,0),MATCH('Print List'!H$2,'Master List'!$A$2:$AW$2,0))</f>
        <v>San Joaquin</v>
      </c>
      <c r="I775" s="135" t="str">
        <f>INDEX('Master List'!$A$3:$AW$1063,MATCH('Print List'!$A775,Statement_No,0),MATCH('Print List'!I$2,'Master List'!$A$2:$AW$2,0))</f>
        <v>R3</v>
      </c>
      <c r="J775" s="135" t="str">
        <f>INDEX('Master List'!$A$3:$AW$1063,MATCH('Print List'!$A775,Statement_No,0),MATCH('Print List'!J$2,'Master List'!$A$2:$AW$2,0))</f>
        <v>POU/APN lie on Riparian Patents.</v>
      </c>
      <c r="K775" s="135" t="str">
        <f>INDEX('Master List'!$A$3:$AW$1063,MATCH('Print List'!$A775,Statement_No,0),MATCH('Print List'!K$2,'Master List'!$A$2:$AW$2,0))</f>
        <v>Yes</v>
      </c>
      <c r="L775" s="135" t="str">
        <f>INDEX('Master List'!$A$3:$AW$1063,MATCH('Print List'!$A775,Statement_No,0),MATCH('Print List'!L$2,'Master List'!$A$2:$AW$2,0))</f>
        <v>N/A</v>
      </c>
      <c r="M775" s="135" t="str">
        <f>INDEX('Master List'!$A$3:$AW$1063,MATCH('Print List'!$A775,Statement_No,0),MATCH('Print List'!M$2,'Master List'!$A$2:$AW$2,0))</f>
        <v>P1</v>
      </c>
      <c r="N775" s="135" t="str">
        <f>INDEX('Master List'!$A$3:$AW$1063,MATCH('Print List'!$A775,Statement_No,0),MATCH('Print List'!N$2,'Master List'!$A$2:$AW$2,0))</f>
        <v>No documentation provided</v>
      </c>
      <c r="O775" s="135">
        <f>INDEX('Master List'!$A$3:$AW$1063,MATCH('Print List'!$A775,Statement_No,0),MATCH('Print List'!O$2,'Master List'!$A$2:$AW$2,0))</f>
        <v>0</v>
      </c>
      <c r="P775" s="135">
        <f>INDEX('Master List'!$A$3:$AW$1063,MATCH('Print List'!$A775,Statement_No,0),MATCH('Print List'!P$2,'Master List'!$A$2:$AW$2,0))</f>
        <v>0</v>
      </c>
      <c r="Q775" s="135">
        <f>INDEX('Master List'!$A$3:$AW$1063,MATCH('Print List'!$A775,Statement_No,0),MATCH('Print List'!Q$2,'Master List'!$A$2:$AW$2,0))</f>
        <v>0</v>
      </c>
      <c r="R775" s="135">
        <f>INDEX('Master List'!$A$3:$AW$1063,MATCH('Print List'!$A775,Statement_No,0),MATCH('Print List'!R$2,'Master List'!$A$2:$AW$2,0))</f>
        <v>0</v>
      </c>
      <c r="S775" s="135">
        <f>INDEX('Master List'!$A$3:$AW$1063,MATCH('Print List'!$A775,Statement_No,0),MATCH('Print List'!S$2,'Master List'!$A$2:$AW$2,0))</f>
        <v>0</v>
      </c>
      <c r="T775" s="135" t="str">
        <f>INDEX('Master List'!$A$3:$AW$1063,MATCH('Print List'!$A775,Statement_No,0),MATCH('Print List'!T$2,'Master List'!$A$2:$AW$2,0))</f>
        <v>R3</v>
      </c>
      <c r="U775" s="135" t="str">
        <f>INDEX('Master List'!$A$3:$AW$1063,MATCH('Print List'!$A775,Statement_No,0),MATCH('Print List'!U$2,'Master List'!$A$2:$AW$2,0))</f>
        <v>P1</v>
      </c>
    </row>
    <row r="776" spans="1:21" s="16" customFormat="1" ht="255" x14ac:dyDescent="0.25">
      <c r="A776" s="135" t="s">
        <v>3135</v>
      </c>
      <c r="B776" s="135" t="str">
        <f>INDEX('Master List'!$A$3:$AW$1063,MATCH('Print List'!$A776,Statement_No,0),MATCH('Print List'!B$2,'Master List'!$A$2:$AW$2,0))</f>
        <v>RUDY M. MUSSI INVESTMENT L.P.</v>
      </c>
      <c r="C776" s="135" t="str">
        <f>INDEX('Master List'!$A$3:$AW$1063,MATCH('Print List'!$A776,Statement_No,0),MATCH('Print List'!C$2,'Master List'!$A$2:$AW$2,0))</f>
        <v>Y</v>
      </c>
      <c r="D776" s="135">
        <f>INDEX('Master List'!$A$3:$AW$1063,MATCH('Print List'!$A776,Statement_No,0),MATCH('Print List'!D$2,'Master List'!$A$2:$AW$2,0))</f>
        <v>632.15</v>
      </c>
      <c r="E776" s="135" t="str">
        <f>INDEX('Master List'!$A$3:$AW$1063,MATCH('Print List'!$A776,Statement_No,0),MATCH('Print List'!E$2,'Master List'!$A$2:$AW$2,0))</f>
        <v>-</v>
      </c>
      <c r="F776" s="135" t="str">
        <f>INDEX('Master List'!$A$3:$AW$1063,MATCH('Print List'!$A776,Statement_No,0),MATCH('Print List'!F$2,'Master List'!$A$2:$AW$2,0))</f>
        <v>Yes</v>
      </c>
      <c r="G776" s="135" t="str">
        <f>INDEX('Master List'!$A$3:$AW$1063,MATCH('Print List'!$A776,Statement_No,0),MATCH('Print List'!G$2,'Master List'!$A$2:$AW$2,0))</f>
        <v>Middle River</v>
      </c>
      <c r="H776" s="135" t="str">
        <f>INDEX('Master List'!$A$3:$AW$1063,MATCH('Print List'!$A776,Statement_No,0),MATCH('Print List'!H$2,'Master List'!$A$2:$AW$2,0))</f>
        <v>San Joaquin</v>
      </c>
      <c r="I776" s="135" t="str">
        <f>INDEX('Master List'!$A$3:$AW$1063,MATCH('Print List'!$A776,Statement_No,0),MATCH('Print List'!I$2,'Master List'!$A$2:$AW$2,0))</f>
        <v>R3</v>
      </c>
      <c r="J776" s="135" t="str">
        <f>INDEX('Master List'!$A$3:$AW$1063,MATCH('Print List'!$A776,Statement_No,0),MATCH('Print List'!J$2,'Master List'!$A$2:$AW$2,0))</f>
        <v>See Contract And Other Rights. POU/Patent are on Riparian lands</v>
      </c>
      <c r="K776" s="135" t="str">
        <f>INDEX('Master List'!$A$3:$AW$1063,MATCH('Print List'!$A776,Statement_No,0),MATCH('Print List'!K$2,'Master List'!$A$2:$AW$2,0))</f>
        <v>Yes</v>
      </c>
      <c r="L776" s="135" t="str">
        <f>INDEX('Master List'!$A$3:$AW$1063,MATCH('Print List'!$A776,Statement_No,0),MATCH('Print List'!L$2,'Master List'!$A$2:$AW$2,0))</f>
        <v>N/A</v>
      </c>
      <c r="M776" s="135" t="str">
        <f>INDEX('Master List'!$A$3:$AW$1063,MATCH('Print List'!$A776,Statement_No,0),MATCH('Print List'!M$2,'Master List'!$A$2:$AW$2,0))</f>
        <v>P3</v>
      </c>
      <c r="N776" s="135" t="str">
        <f>INDEX('Master List'!$A$3:$AW$1063,MATCH('Print List'!$A776,Statement_No,0),MATCH('Print List'!N$2,'Master List'!$A$2:$AW$2,0))</f>
        <v>POD and POU are located within WIC boundary which is considered as *4 category</v>
      </c>
      <c r="O776" s="135" t="str">
        <f>INDEX('Master List'!$A$3:$AW$1063,MATCH('Print List'!$A776,Statement_No,0),MATCH('Print List'!O$2,'Master List'!$A$2:$AW$2,0))</f>
        <v>Woods Irrigation Company</v>
      </c>
      <c r="P776" s="135" t="str">
        <f>INDEX('Master List'!$A$3:$AW$1063,MATCH('Print List'!$A776,Statement_No,0),MATCH('Print List'!P$2,'Master List'!$A$2:$AW$2,0))</f>
        <v>R4</v>
      </c>
      <c r="Q776" s="135" t="str">
        <f>INDEX('Master List'!$A$3:$AW$1063,MATCH('Print List'!$A776,Statement_No,0),MATCH('Print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776" s="135" t="str">
        <f>INDEX('Master List'!$A$3:$AW$1063,MATCH('Print List'!$A776,Statement_No,0),MATCH('Print List'!R$2,'Master List'!$A$2:$AW$2,0))</f>
        <v>P4</v>
      </c>
      <c r="S776" s="135" t="str">
        <f>INDEX('Master List'!$A$3:$AW$1063,MATCH('Print List'!$A776,Statement_No,0),MATCH('Print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776" s="135" t="str">
        <f>INDEX('Master List'!$A$3:$AW$1063,MATCH('Print List'!$A776,Statement_No,0),MATCH('Print List'!T$2,'Master List'!$A$2:$AW$2,0))</f>
        <v>R4</v>
      </c>
      <c r="U776" s="135" t="str">
        <f>INDEX('Master List'!$A$3:$AW$1063,MATCH('Print List'!$A776,Statement_No,0),MATCH('Print List'!U$2,'Master List'!$A$2:$AW$2,0))</f>
        <v>P4</v>
      </c>
    </row>
    <row r="777" spans="1:21" s="16" customFormat="1" ht="255" x14ac:dyDescent="0.25">
      <c r="A777" s="135" t="s">
        <v>3138</v>
      </c>
      <c r="B777" s="135" t="str">
        <f>INDEX('Master List'!$A$3:$AW$1063,MATCH('Print List'!$A777,Statement_No,0),MATCH('Print List'!B$2,'Master List'!$A$2:$AW$2,0))</f>
        <v>RUDY M. MUSSI INVESTMENT L.P.</v>
      </c>
      <c r="C777" s="135" t="str">
        <f>INDEX('Master List'!$A$3:$AW$1063,MATCH('Print List'!$A777,Statement_No,0),MATCH('Print List'!C$2,'Master List'!$A$2:$AW$2,0))</f>
        <v>Y</v>
      </c>
      <c r="D777" s="135">
        <f>INDEX('Master List'!$A$3:$AW$1063,MATCH('Print List'!$A777,Statement_No,0),MATCH('Print List'!D$2,'Master List'!$A$2:$AW$2,0))</f>
        <v>863.01333333333332</v>
      </c>
      <c r="E777" s="135" t="str">
        <f>INDEX('Master List'!$A$3:$AW$1063,MATCH('Print List'!$A777,Statement_No,0),MATCH('Print List'!E$2,'Master List'!$A$2:$AW$2,0))</f>
        <v>-</v>
      </c>
      <c r="F777" s="135" t="str">
        <f>INDEX('Master List'!$A$3:$AW$1063,MATCH('Print List'!$A777,Statement_No,0),MATCH('Print List'!F$2,'Master List'!$A$2:$AW$2,0))</f>
        <v>Yes</v>
      </c>
      <c r="G777" s="135" t="str">
        <f>INDEX('Master List'!$A$3:$AW$1063,MATCH('Print List'!$A777,Statement_No,0),MATCH('Print List'!G$2,'Master List'!$A$2:$AW$2,0))</f>
        <v>Middle River</v>
      </c>
      <c r="H777" s="135" t="str">
        <f>INDEX('Master List'!$A$3:$AW$1063,MATCH('Print List'!$A777,Statement_No,0),MATCH('Print List'!H$2,'Master List'!$A$2:$AW$2,0))</f>
        <v>San Joaquin</v>
      </c>
      <c r="I777" s="135" t="str">
        <f>INDEX('Master List'!$A$3:$AW$1063,MATCH('Print List'!$A777,Statement_No,0),MATCH('Print List'!I$2,'Master List'!$A$2:$AW$2,0))</f>
        <v>R3</v>
      </c>
      <c r="J777" s="135" t="str">
        <f>INDEX('Master List'!$A$3:$AW$1063,MATCH('Print List'!$A777,Statement_No,0),MATCH('Print List'!J$2,'Master List'!$A$2:$AW$2,0))</f>
        <v>See Contract And Other Rights. POU/Patent are on Riparian lands</v>
      </c>
      <c r="K777" s="135" t="str">
        <f>INDEX('Master List'!$A$3:$AW$1063,MATCH('Print List'!$A777,Statement_No,0),MATCH('Print List'!K$2,'Master List'!$A$2:$AW$2,0))</f>
        <v>Yes</v>
      </c>
      <c r="L777" s="135" t="str">
        <f>INDEX('Master List'!$A$3:$AW$1063,MATCH('Print List'!$A777,Statement_No,0),MATCH('Print List'!L$2,'Master List'!$A$2:$AW$2,0))</f>
        <v>N/A</v>
      </c>
      <c r="M777" s="135" t="str">
        <f>INDEX('Master List'!$A$3:$AW$1063,MATCH('Print List'!$A777,Statement_No,0),MATCH('Print List'!M$2,'Master List'!$A$2:$AW$2,0))</f>
        <v>P3</v>
      </c>
      <c r="N777" s="135" t="str">
        <f>INDEX('Master List'!$A$3:$AW$1063,MATCH('Print List'!$A777,Statement_No,0),MATCH('Print List'!N$2,'Master List'!$A$2:$AW$2,0))</f>
        <v>POD and POU are located within WIC boundary which is considered as *4 category</v>
      </c>
      <c r="O777" s="135" t="str">
        <f>INDEX('Master List'!$A$3:$AW$1063,MATCH('Print List'!$A777,Statement_No,0),MATCH('Print List'!O$2,'Master List'!$A$2:$AW$2,0))</f>
        <v>Woods Irrigation Company</v>
      </c>
      <c r="P777" s="135" t="str">
        <f>INDEX('Master List'!$A$3:$AW$1063,MATCH('Print List'!$A777,Statement_No,0),MATCH('Print List'!P$2,'Master List'!$A$2:$AW$2,0))</f>
        <v>R4</v>
      </c>
      <c r="Q777" s="135" t="str">
        <f>INDEX('Master List'!$A$3:$AW$1063,MATCH('Print List'!$A777,Statement_No,0),MATCH('Print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777" s="135" t="str">
        <f>INDEX('Master List'!$A$3:$AW$1063,MATCH('Print List'!$A777,Statement_No,0),MATCH('Print List'!R$2,'Master List'!$A$2:$AW$2,0))</f>
        <v>P4</v>
      </c>
      <c r="S777" s="135" t="str">
        <f>INDEX('Master List'!$A$3:$AW$1063,MATCH('Print List'!$A777,Statement_No,0),MATCH('Print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777" s="135" t="str">
        <f>INDEX('Master List'!$A$3:$AW$1063,MATCH('Print List'!$A777,Statement_No,0),MATCH('Print List'!T$2,'Master List'!$A$2:$AW$2,0))</f>
        <v>R4</v>
      </c>
      <c r="U777" s="135" t="str">
        <f>INDEX('Master List'!$A$3:$AW$1063,MATCH('Print List'!$A777,Statement_No,0),MATCH('Print List'!U$2,'Master List'!$A$2:$AW$2,0))</f>
        <v>P4</v>
      </c>
    </row>
    <row r="778" spans="1:21" s="16" customFormat="1" ht="60" x14ac:dyDescent="0.25">
      <c r="A778" s="136" t="s">
        <v>3140</v>
      </c>
      <c r="B778" s="135" t="str">
        <f>INDEX('Master List'!$A$3:$AW$1063,MATCH('Print List'!$A778,Statement_No,0),MATCH('Print List'!B$2,'Master List'!$A$2:$AW$2,0))</f>
        <v>R &amp; M RANCH PTP</v>
      </c>
      <c r="C778" s="135" t="str">
        <f>INDEX('Master List'!$A$3:$AW$1063,MATCH('Print List'!$A778,Statement_No,0),MATCH('Print List'!C$2,'Master List'!$A$2:$AW$2,0))</f>
        <v>Y</v>
      </c>
      <c r="D778" s="135">
        <f>INDEX('Master List'!$A$3:$AW$1063,MATCH('Print List'!$A778,Statement_No,0),MATCH('Print List'!D$2,'Master List'!$A$2:$AW$2,0))</f>
        <v>1600.4633333333331</v>
      </c>
      <c r="E778" s="135">
        <f>INDEX('Master List'!$A$3:$AW$1063,MATCH('Print List'!$A778,Statement_No,0),MATCH('Print List'!E$2,'Master List'!$A$2:$AW$2,0))</f>
        <v>1016.32</v>
      </c>
      <c r="F778" s="135" t="str">
        <f>INDEX('Master List'!$A$3:$AW$1063,MATCH('Print List'!$A778,Statement_No,0),MATCH('Print List'!F$2,'Master List'!$A$2:$AW$2,0))</f>
        <v>Yes</v>
      </c>
      <c r="G778" s="135" t="str">
        <f>INDEX('Master List'!$A$3:$AW$1063,MATCH('Print List'!$A778,Statement_No,0),MATCH('Print List'!G$2,'Master List'!$A$2:$AW$2,0))</f>
        <v>Grant Line Canal</v>
      </c>
      <c r="H778" s="135" t="str">
        <f>INDEX('Master List'!$A$3:$AW$1063,MATCH('Print List'!$A778,Statement_No,0),MATCH('Print List'!H$2,'Master List'!$A$2:$AW$2,0))</f>
        <v>San Joaquin</v>
      </c>
      <c r="I778" s="135" t="str">
        <f>INDEX('Master List'!$A$3:$AW$1063,MATCH('Print List'!$A778,Statement_No,0),MATCH('Print List'!I$2,'Master List'!$A$2:$AW$2,0))</f>
        <v>R2</v>
      </c>
      <c r="J778" s="135" t="str">
        <f>INDEX('Master List'!$A$3:$AW$1063,MATCH('Print List'!$A778,Statement_No,0),MATCH('Print List'!J$2,'Master List'!$A$2:$AW$2,0))</f>
        <v>The patent that the POU is on is riparian to both Old River and Grant Line Canal (not confirmed if it is natural). Parcel 189-250-24 could possibly had severed a riparian right.</v>
      </c>
      <c r="K778" s="135" t="str">
        <f>INDEX('Master List'!$A$3:$AW$1063,MATCH('Print List'!$A778,Statement_No,0),MATCH('Print List'!K$2,'Master List'!$A$2:$AW$2,0))</f>
        <v>Yes</v>
      </c>
      <c r="L778" s="135" t="str">
        <f>INDEX('Master List'!$A$3:$AW$1063,MATCH('Print List'!$A778,Statement_No,0),MATCH('Print List'!L$2,'Master List'!$A$2:$AW$2,0))</f>
        <v>N/A</v>
      </c>
      <c r="M778" s="135" t="str">
        <f>INDEX('Master List'!$A$3:$AW$1063,MATCH('Print List'!$A778,Statement_No,0),MATCH('Print List'!M$2,'Master List'!$A$2:$AW$2,0))</f>
        <v>P1</v>
      </c>
      <c r="N778" s="135" t="str">
        <f>INDEX('Master List'!$A$3:$AW$1063,MATCH('Print List'!$A778,Statement_No,0),MATCH('Print List'!N$2,'Master List'!$A$2:$AW$2,0))</f>
        <v>No documentation provided</v>
      </c>
      <c r="O778" s="135">
        <f>INDEX('Master List'!$A$3:$AW$1063,MATCH('Print List'!$A778,Statement_No,0),MATCH('Print List'!O$2,'Master List'!$A$2:$AW$2,0))</f>
        <v>0</v>
      </c>
      <c r="P778" s="135">
        <f>INDEX('Master List'!$A$3:$AW$1063,MATCH('Print List'!$A778,Statement_No,0),MATCH('Print List'!P$2,'Master List'!$A$2:$AW$2,0))</f>
        <v>0</v>
      </c>
      <c r="Q778" s="135">
        <f>INDEX('Master List'!$A$3:$AW$1063,MATCH('Print List'!$A778,Statement_No,0),MATCH('Print List'!Q$2,'Master List'!$A$2:$AW$2,0))</f>
        <v>0</v>
      </c>
      <c r="R778" s="135">
        <f>INDEX('Master List'!$A$3:$AW$1063,MATCH('Print List'!$A778,Statement_No,0),MATCH('Print List'!R$2,'Master List'!$A$2:$AW$2,0))</f>
        <v>0</v>
      </c>
      <c r="S778" s="135">
        <f>INDEX('Master List'!$A$3:$AW$1063,MATCH('Print List'!$A778,Statement_No,0),MATCH('Print List'!S$2,'Master List'!$A$2:$AW$2,0))</f>
        <v>0</v>
      </c>
      <c r="T778" s="135" t="str">
        <f>INDEX('Master List'!$A$3:$AW$1063,MATCH('Print List'!$A778,Statement_No,0),MATCH('Print List'!T$2,'Master List'!$A$2:$AW$2,0))</f>
        <v>R2</v>
      </c>
      <c r="U778" s="135" t="str">
        <f>INDEX('Master List'!$A$3:$AW$1063,MATCH('Print List'!$A778,Statement_No,0),MATCH('Print List'!U$2,'Master List'!$A$2:$AW$2,0))</f>
        <v>P1</v>
      </c>
    </row>
    <row r="779" spans="1:21" s="16" customFormat="1" ht="60" x14ac:dyDescent="0.25">
      <c r="A779" s="135" t="s">
        <v>3145</v>
      </c>
      <c r="B779" s="135" t="str">
        <f>INDEX('Master List'!$A$3:$AW$1063,MATCH('Print List'!$A779,Statement_No,0),MATCH('Print List'!B$2,'Master List'!$A$2:$AW$2,0))</f>
        <v>R &amp; M RANCH PTP</v>
      </c>
      <c r="C779" s="135" t="str">
        <f>INDEX('Master List'!$A$3:$AW$1063,MATCH('Print List'!$A779,Statement_No,0),MATCH('Print List'!C$2,'Master List'!$A$2:$AW$2,0))</f>
        <v>Y</v>
      </c>
      <c r="D779" s="135">
        <f>INDEX('Master List'!$A$3:$AW$1063,MATCH('Print List'!$A779,Statement_No,0),MATCH('Print List'!D$2,'Master List'!$A$2:$AW$2,0))</f>
        <v>1600.4633333333331</v>
      </c>
      <c r="E779" s="135">
        <f>INDEX('Master List'!$A$3:$AW$1063,MATCH('Print List'!$A779,Statement_No,0),MATCH('Print List'!E$2,'Master List'!$A$2:$AW$2,0))</f>
        <v>1016.32</v>
      </c>
      <c r="F779" s="135" t="str">
        <f>INDEX('Master List'!$A$3:$AW$1063,MATCH('Print List'!$A779,Statement_No,0),MATCH('Print List'!F$2,'Master List'!$A$2:$AW$2,0))</f>
        <v>Yes</v>
      </c>
      <c r="G779" s="135" t="str">
        <f>INDEX('Master List'!$A$3:$AW$1063,MATCH('Print List'!$A779,Statement_No,0),MATCH('Print List'!G$2,'Master List'!$A$2:$AW$2,0))</f>
        <v>Grant Line Canal</v>
      </c>
      <c r="H779" s="135" t="str">
        <f>INDEX('Master List'!$A$3:$AW$1063,MATCH('Print List'!$A779,Statement_No,0),MATCH('Print List'!H$2,'Master List'!$A$2:$AW$2,0))</f>
        <v>San Joaquin</v>
      </c>
      <c r="I779" s="135" t="str">
        <f>INDEX('Master List'!$A$3:$AW$1063,MATCH('Print List'!$A779,Statement_No,0),MATCH('Print List'!I$2,'Master List'!$A$2:$AW$2,0))</f>
        <v>R2</v>
      </c>
      <c r="J779" s="135" t="str">
        <f>INDEX('Master List'!$A$3:$AW$1063,MATCH('Print List'!$A779,Statement_No,0),MATCH('Print List'!J$2,'Master List'!$A$2:$AW$2,0))</f>
        <v>The patent that the POU is on is riparian to both Old River and Grant Line Canal (not confirmed if it is natural). Parcel 189-250-24 could possibly had severed a riparian right.</v>
      </c>
      <c r="K779" s="135" t="str">
        <f>INDEX('Master List'!$A$3:$AW$1063,MATCH('Print List'!$A779,Statement_No,0),MATCH('Print List'!K$2,'Master List'!$A$2:$AW$2,0))</f>
        <v>Yes</v>
      </c>
      <c r="L779" s="135" t="str">
        <f>INDEX('Master List'!$A$3:$AW$1063,MATCH('Print List'!$A779,Statement_No,0),MATCH('Print List'!L$2,'Master List'!$A$2:$AW$2,0))</f>
        <v>N/A</v>
      </c>
      <c r="M779" s="135" t="str">
        <f>INDEX('Master List'!$A$3:$AW$1063,MATCH('Print List'!$A779,Statement_No,0),MATCH('Print List'!M$2,'Master List'!$A$2:$AW$2,0))</f>
        <v>P1</v>
      </c>
      <c r="N779" s="135" t="str">
        <f>INDEX('Master List'!$A$3:$AW$1063,MATCH('Print List'!$A779,Statement_No,0),MATCH('Print List'!N$2,'Master List'!$A$2:$AW$2,0))</f>
        <v>No documentation provided</v>
      </c>
      <c r="O779" s="135">
        <f>INDEX('Master List'!$A$3:$AW$1063,MATCH('Print List'!$A779,Statement_No,0),MATCH('Print List'!O$2,'Master List'!$A$2:$AW$2,0))</f>
        <v>0</v>
      </c>
      <c r="P779" s="135">
        <f>INDEX('Master List'!$A$3:$AW$1063,MATCH('Print List'!$A779,Statement_No,0),MATCH('Print List'!P$2,'Master List'!$A$2:$AW$2,0))</f>
        <v>0</v>
      </c>
      <c r="Q779" s="135">
        <f>INDEX('Master List'!$A$3:$AW$1063,MATCH('Print List'!$A779,Statement_No,0),MATCH('Print List'!Q$2,'Master List'!$A$2:$AW$2,0))</f>
        <v>0</v>
      </c>
      <c r="R779" s="135">
        <f>INDEX('Master List'!$A$3:$AW$1063,MATCH('Print List'!$A779,Statement_No,0),MATCH('Print List'!R$2,'Master List'!$A$2:$AW$2,0))</f>
        <v>0</v>
      </c>
      <c r="S779" s="135">
        <f>INDEX('Master List'!$A$3:$AW$1063,MATCH('Print List'!$A779,Statement_No,0),MATCH('Print List'!S$2,'Master List'!$A$2:$AW$2,0))</f>
        <v>0</v>
      </c>
      <c r="T779" s="135" t="str">
        <f>INDEX('Master List'!$A$3:$AW$1063,MATCH('Print List'!$A779,Statement_No,0),MATCH('Print List'!T$2,'Master List'!$A$2:$AW$2,0))</f>
        <v>R2</v>
      </c>
      <c r="U779" s="135" t="str">
        <f>INDEX('Master List'!$A$3:$AW$1063,MATCH('Print List'!$A779,Statement_No,0),MATCH('Print List'!U$2,'Master List'!$A$2:$AW$2,0))</f>
        <v>P1</v>
      </c>
    </row>
    <row r="780" spans="1:21" s="16" customFormat="1" ht="60" x14ac:dyDescent="0.25">
      <c r="A780" s="136" t="s">
        <v>3146</v>
      </c>
      <c r="B780" s="135" t="str">
        <f>INDEX('Master List'!$A$3:$AW$1063,MATCH('Print List'!$A780,Statement_No,0),MATCH('Print List'!B$2,'Master List'!$A$2:$AW$2,0))</f>
        <v>R &amp; M RANCH PTP</v>
      </c>
      <c r="C780" s="135" t="str">
        <f>INDEX('Master List'!$A$3:$AW$1063,MATCH('Print List'!$A780,Statement_No,0),MATCH('Print List'!C$2,'Master List'!$A$2:$AW$2,0))</f>
        <v>Y</v>
      </c>
      <c r="D780" s="135">
        <f>INDEX('Master List'!$A$3:$AW$1063,MATCH('Print List'!$A780,Statement_No,0),MATCH('Print List'!D$2,'Master List'!$A$2:$AW$2,0))</f>
        <v>950.43999999999994</v>
      </c>
      <c r="E780" s="135">
        <f>INDEX('Master List'!$A$3:$AW$1063,MATCH('Print List'!$A780,Statement_No,0),MATCH('Print List'!E$2,'Master List'!$A$2:$AW$2,0))</f>
        <v>1678.84</v>
      </c>
      <c r="F780" s="135" t="str">
        <f>INDEX('Master List'!$A$3:$AW$1063,MATCH('Print List'!$A780,Statement_No,0),MATCH('Print List'!F$2,'Master List'!$A$2:$AW$2,0))</f>
        <v>Yes</v>
      </c>
      <c r="G780" s="135" t="str">
        <f>INDEX('Master List'!$A$3:$AW$1063,MATCH('Print List'!$A780,Statement_No,0),MATCH('Print List'!G$2,'Master List'!$A$2:$AW$2,0))</f>
        <v>Grant Line Canal</v>
      </c>
      <c r="H780" s="135" t="str">
        <f>INDEX('Master List'!$A$3:$AW$1063,MATCH('Print List'!$A780,Statement_No,0),MATCH('Print List'!H$2,'Master List'!$A$2:$AW$2,0))</f>
        <v>San Joaquin</v>
      </c>
      <c r="I780" s="135" t="str">
        <f>INDEX('Master List'!$A$3:$AW$1063,MATCH('Print List'!$A780,Statement_No,0),MATCH('Print List'!I$2,'Master List'!$A$2:$AW$2,0))</f>
        <v>R2</v>
      </c>
      <c r="J780" s="135" t="str">
        <f>INDEX('Master List'!$A$3:$AW$1063,MATCH('Print List'!$A780,Statement_No,0),MATCH('Print List'!J$2,'Master List'!$A$2:$AW$2,0))</f>
        <v>The patent that the POU is on is riparian to both Old River and Grant Line Canal (not confirmed if it is natural). Parcel 189-250-24 could possibly had severed a riparian right.</v>
      </c>
      <c r="K780" s="135" t="str">
        <f>INDEX('Master List'!$A$3:$AW$1063,MATCH('Print List'!$A780,Statement_No,0),MATCH('Print List'!K$2,'Master List'!$A$2:$AW$2,0))</f>
        <v>Yes</v>
      </c>
      <c r="L780" s="135" t="str">
        <f>INDEX('Master List'!$A$3:$AW$1063,MATCH('Print List'!$A780,Statement_No,0),MATCH('Print List'!L$2,'Master List'!$A$2:$AW$2,0))</f>
        <v>N/A</v>
      </c>
      <c r="M780" s="135" t="str">
        <f>INDEX('Master List'!$A$3:$AW$1063,MATCH('Print List'!$A780,Statement_No,0),MATCH('Print List'!M$2,'Master List'!$A$2:$AW$2,0))</f>
        <v>P1</v>
      </c>
      <c r="N780" s="135" t="str">
        <f>INDEX('Master List'!$A$3:$AW$1063,MATCH('Print List'!$A780,Statement_No,0),MATCH('Print List'!N$2,'Master List'!$A$2:$AW$2,0))</f>
        <v>No documentation provided</v>
      </c>
      <c r="O780" s="135">
        <f>INDEX('Master List'!$A$3:$AW$1063,MATCH('Print List'!$A780,Statement_No,0),MATCH('Print List'!O$2,'Master List'!$A$2:$AW$2,0))</f>
        <v>0</v>
      </c>
      <c r="P780" s="135">
        <f>INDEX('Master List'!$A$3:$AW$1063,MATCH('Print List'!$A780,Statement_No,0),MATCH('Print List'!P$2,'Master List'!$A$2:$AW$2,0))</f>
        <v>0</v>
      </c>
      <c r="Q780" s="135">
        <f>INDEX('Master List'!$A$3:$AW$1063,MATCH('Print List'!$A780,Statement_No,0),MATCH('Print List'!Q$2,'Master List'!$A$2:$AW$2,0))</f>
        <v>0</v>
      </c>
      <c r="R780" s="135">
        <f>INDEX('Master List'!$A$3:$AW$1063,MATCH('Print List'!$A780,Statement_No,0),MATCH('Print List'!R$2,'Master List'!$A$2:$AW$2,0))</f>
        <v>0</v>
      </c>
      <c r="S780" s="135">
        <f>INDEX('Master List'!$A$3:$AW$1063,MATCH('Print List'!$A780,Statement_No,0),MATCH('Print List'!S$2,'Master List'!$A$2:$AW$2,0))</f>
        <v>0</v>
      </c>
      <c r="T780" s="135" t="str">
        <f>INDEX('Master List'!$A$3:$AW$1063,MATCH('Print List'!$A780,Statement_No,0),MATCH('Print List'!T$2,'Master List'!$A$2:$AW$2,0))</f>
        <v>R2</v>
      </c>
      <c r="U780" s="135" t="str">
        <f>INDEX('Master List'!$A$3:$AW$1063,MATCH('Print List'!$A780,Statement_No,0),MATCH('Print List'!U$2,'Master List'!$A$2:$AW$2,0))</f>
        <v>P1</v>
      </c>
    </row>
    <row r="781" spans="1:21" s="16" customFormat="1" ht="45" x14ac:dyDescent="0.25">
      <c r="A781" s="135" t="s">
        <v>3148</v>
      </c>
      <c r="B781" s="135" t="str">
        <f>INDEX('Master List'!$A$3:$AW$1063,MATCH('Print List'!$A781,Statement_No,0),MATCH('Print List'!B$2,'Master List'!$A$2:$AW$2,0))</f>
        <v>STATE OF CA, DEPT. OF WATER RESOURCES</v>
      </c>
      <c r="C781" s="135" t="str">
        <f>INDEX('Master List'!$A$3:$AW$1063,MATCH('Print List'!$A781,Statement_No,0),MATCH('Print List'!C$2,'Master List'!$A$2:$AW$2,0))</f>
        <v>Y</v>
      </c>
      <c r="D781" s="135">
        <f>INDEX('Master List'!$A$3:$AW$1063,MATCH('Print List'!$A781,Statement_No,0),MATCH('Print List'!D$2,'Master List'!$A$2:$AW$2,0))</f>
        <v>600</v>
      </c>
      <c r="E781" s="135">
        <f>INDEX('Master List'!$A$3:$AW$1063,MATCH('Print List'!$A781,Statement_No,0),MATCH('Print List'!E$2,'Master List'!$A$2:$AW$2,0))</f>
        <v>0</v>
      </c>
      <c r="F781" s="135" t="str">
        <f>INDEX('Master List'!$A$3:$AW$1063,MATCH('Print List'!$A781,Statement_No,0),MATCH('Print List'!F$2,'Master List'!$A$2:$AW$2,0))</f>
        <v>No</v>
      </c>
      <c r="G781" s="135" t="str">
        <f>INDEX('Master List'!$A$3:$AW$1063,MATCH('Print List'!$A781,Statement_No,0),MATCH('Print List'!G$2,'Master List'!$A$2:$AW$2,0))</f>
        <v>Emerson Slough</v>
      </c>
      <c r="H781" s="135" t="str">
        <f>INDEX('Master List'!$A$3:$AW$1063,MATCH('Print List'!$A781,Statement_No,0),MATCH('Print List'!H$2,'Master List'!$A$2:$AW$2,0))</f>
        <v>Contra Costa</v>
      </c>
      <c r="I781" s="135" t="str">
        <f>INDEX('Master List'!$A$3:$AW$1063,MATCH('Print List'!$A781,Statement_No,0),MATCH('Print List'!I$2,'Master List'!$A$2:$AW$2,0))</f>
        <v>N/A</v>
      </c>
      <c r="J781" s="135">
        <f>INDEX('Master List'!$A$3:$AW$1063,MATCH('Print List'!$A781,Statement_No,0),MATCH('Print List'!J$2,'Master List'!$A$2:$AW$2,0))</f>
        <v>0</v>
      </c>
      <c r="K781" s="135" t="str">
        <f>INDEX('Master List'!$A$3:$AW$1063,MATCH('Print List'!$A781,Statement_No,0),MATCH('Print List'!K$2,'Master List'!$A$2:$AW$2,0))</f>
        <v>Yes</v>
      </c>
      <c r="L781" s="135" t="str">
        <f>INDEX('Master List'!$A$3:$AW$1063,MATCH('Print List'!$A781,Statement_No,0),MATCH('Print List'!L$2,'Master List'!$A$2:$AW$2,0))</f>
        <v>N/A</v>
      </c>
      <c r="M781" s="135" t="str">
        <f>INDEX('Master List'!$A$3:$AW$1063,MATCH('Print List'!$A781,Statement_No,0),MATCH('Print List'!M$2,'Master List'!$A$2:$AW$2,0))</f>
        <v>P1</v>
      </c>
      <c r="N781" s="135" t="str">
        <f>INDEX('Master List'!$A$3:$AW$1063,MATCH('Print List'!$A781,Statement_No,0),MATCH('Print List'!N$2,'Master List'!$A$2:$AW$2,0))</f>
        <v>No documentation given. NOTE: on Statement, not checked for either Pre or Riparian Rights</v>
      </c>
      <c r="O781" s="135">
        <f>INDEX('Master List'!$A$3:$AW$1063,MATCH('Print List'!$A781,Statement_No,0),MATCH('Print List'!O$2,'Master List'!$A$2:$AW$2,0))</f>
        <v>0</v>
      </c>
      <c r="P781" s="135">
        <f>INDEX('Master List'!$A$3:$AW$1063,MATCH('Print List'!$A781,Statement_No,0),MATCH('Print List'!P$2,'Master List'!$A$2:$AW$2,0))</f>
        <v>0</v>
      </c>
      <c r="Q781" s="135">
        <f>INDEX('Master List'!$A$3:$AW$1063,MATCH('Print List'!$A781,Statement_No,0),MATCH('Print List'!Q$2,'Master List'!$A$2:$AW$2,0))</f>
        <v>0</v>
      </c>
      <c r="R781" s="135">
        <f>INDEX('Master List'!$A$3:$AW$1063,MATCH('Print List'!$A781,Statement_No,0),MATCH('Print List'!R$2,'Master List'!$A$2:$AW$2,0))</f>
        <v>0</v>
      </c>
      <c r="S781" s="135">
        <f>INDEX('Master List'!$A$3:$AW$1063,MATCH('Print List'!$A781,Statement_No,0),MATCH('Print List'!S$2,'Master List'!$A$2:$AW$2,0))</f>
        <v>0</v>
      </c>
      <c r="T781" s="135" t="str">
        <f>INDEX('Master List'!$A$3:$AW$1063,MATCH('Print List'!$A781,Statement_No,0),MATCH('Print List'!T$2,'Master List'!$A$2:$AW$2,0))</f>
        <v>N/A</v>
      </c>
      <c r="U781" s="135" t="str">
        <f>INDEX('Master List'!$A$3:$AW$1063,MATCH('Print List'!$A781,Statement_No,0),MATCH('Print List'!U$2,'Master List'!$A$2:$AW$2,0))</f>
        <v>P1</v>
      </c>
    </row>
    <row r="782" spans="1:21" s="16" customFormat="1" ht="45" x14ac:dyDescent="0.25">
      <c r="A782" s="135" t="s">
        <v>3154</v>
      </c>
      <c r="B782" s="135" t="str">
        <f>INDEX('Master List'!$A$3:$AW$1063,MATCH('Print List'!$A782,Statement_No,0),MATCH('Print List'!B$2,'Master List'!$A$2:$AW$2,0))</f>
        <v>STATE OF CA, DEPT. OF WATER RESOURCES</v>
      </c>
      <c r="C782" s="135" t="str">
        <f>INDEX('Master List'!$A$3:$AW$1063,MATCH('Print List'!$A782,Statement_No,0),MATCH('Print List'!C$2,'Master List'!$A$2:$AW$2,0))</f>
        <v>Y</v>
      </c>
      <c r="D782" s="135">
        <f>INDEX('Master List'!$A$3:$AW$1063,MATCH('Print List'!$A782,Statement_No,0),MATCH('Print List'!D$2,'Master List'!$A$2:$AW$2,0))</f>
        <v>525</v>
      </c>
      <c r="E782" s="135">
        <f>INDEX('Master List'!$A$3:$AW$1063,MATCH('Print List'!$A782,Statement_No,0),MATCH('Print List'!E$2,'Master List'!$A$2:$AW$2,0))</f>
        <v>525</v>
      </c>
      <c r="F782" s="135" t="str">
        <f>INDEX('Master List'!$A$3:$AW$1063,MATCH('Print List'!$A782,Statement_No,0),MATCH('Print List'!F$2,'Master List'!$A$2:$AW$2,0))</f>
        <v>No</v>
      </c>
      <c r="G782" s="135" t="str">
        <f>INDEX('Master List'!$A$3:$AW$1063,MATCH('Print List'!$A782,Statement_No,0),MATCH('Print List'!G$2,'Master List'!$A$2:$AW$2,0))</f>
        <v>Little Dutch Slough</v>
      </c>
      <c r="H782" s="135" t="str">
        <f>INDEX('Master List'!$A$3:$AW$1063,MATCH('Print List'!$A782,Statement_No,0),MATCH('Print List'!H$2,'Master List'!$A$2:$AW$2,0))</f>
        <v>Contra Costa</v>
      </c>
      <c r="I782" s="135" t="str">
        <f>INDEX('Master List'!$A$3:$AW$1063,MATCH('Print List'!$A782,Statement_No,0),MATCH('Print List'!I$2,'Master List'!$A$2:$AW$2,0))</f>
        <v>N/A</v>
      </c>
      <c r="J782" s="135">
        <f>INDEX('Master List'!$A$3:$AW$1063,MATCH('Print List'!$A782,Statement_No,0),MATCH('Print List'!J$2,'Master List'!$A$2:$AW$2,0))</f>
        <v>0</v>
      </c>
      <c r="K782" s="135" t="str">
        <f>INDEX('Master List'!$A$3:$AW$1063,MATCH('Print List'!$A782,Statement_No,0),MATCH('Print List'!K$2,'Master List'!$A$2:$AW$2,0))</f>
        <v>Yes</v>
      </c>
      <c r="L782" s="135" t="str">
        <f>INDEX('Master List'!$A$3:$AW$1063,MATCH('Print List'!$A782,Statement_No,0),MATCH('Print List'!L$2,'Master List'!$A$2:$AW$2,0))</f>
        <v>N/A</v>
      </c>
      <c r="M782" s="135" t="str">
        <f>INDEX('Master List'!$A$3:$AW$1063,MATCH('Print List'!$A782,Statement_No,0),MATCH('Print List'!M$2,'Master List'!$A$2:$AW$2,0))</f>
        <v>P1</v>
      </c>
      <c r="N782" s="135" t="str">
        <f>INDEX('Master List'!$A$3:$AW$1063,MATCH('Print List'!$A782,Statement_No,0),MATCH('Print List'!N$2,'Master List'!$A$2:$AW$2,0))</f>
        <v>No documentation given. NOTE: on Statement, not checked for either Pre or Riparian Rights</v>
      </c>
      <c r="O782" s="135">
        <f>INDEX('Master List'!$A$3:$AW$1063,MATCH('Print List'!$A782,Statement_No,0),MATCH('Print List'!O$2,'Master List'!$A$2:$AW$2,0))</f>
        <v>0</v>
      </c>
      <c r="P782" s="135">
        <f>INDEX('Master List'!$A$3:$AW$1063,MATCH('Print List'!$A782,Statement_No,0),MATCH('Print List'!P$2,'Master List'!$A$2:$AW$2,0))</f>
        <v>0</v>
      </c>
      <c r="Q782" s="135">
        <f>INDEX('Master List'!$A$3:$AW$1063,MATCH('Print List'!$A782,Statement_No,0),MATCH('Print List'!Q$2,'Master List'!$A$2:$AW$2,0))</f>
        <v>0</v>
      </c>
      <c r="R782" s="135">
        <f>INDEX('Master List'!$A$3:$AW$1063,MATCH('Print List'!$A782,Statement_No,0),MATCH('Print List'!R$2,'Master List'!$A$2:$AW$2,0))</f>
        <v>0</v>
      </c>
      <c r="S782" s="135">
        <f>INDEX('Master List'!$A$3:$AW$1063,MATCH('Print List'!$A782,Statement_No,0),MATCH('Print List'!S$2,'Master List'!$A$2:$AW$2,0))</f>
        <v>0</v>
      </c>
      <c r="T782" s="135" t="str">
        <f>INDEX('Master List'!$A$3:$AW$1063,MATCH('Print List'!$A782,Statement_No,0),MATCH('Print List'!T$2,'Master List'!$A$2:$AW$2,0))</f>
        <v>N/A</v>
      </c>
      <c r="U782" s="135" t="str">
        <f>INDEX('Master List'!$A$3:$AW$1063,MATCH('Print List'!$A782,Statement_No,0),MATCH('Print List'!U$2,'Master List'!$A$2:$AW$2,0))</f>
        <v>P1</v>
      </c>
    </row>
    <row r="783" spans="1:21" s="16" customFormat="1" ht="45" x14ac:dyDescent="0.25">
      <c r="A783" s="135" t="s">
        <v>3158</v>
      </c>
      <c r="B783" s="135" t="str">
        <f>INDEX('Master List'!$A$3:$AW$1063,MATCH('Print List'!$A783,Statement_No,0),MATCH('Print List'!B$2,'Master List'!$A$2:$AW$2,0))</f>
        <v>STATE OF CA, DEPT. OF WATER RESOURCES</v>
      </c>
      <c r="C783" s="135" t="str">
        <f>INDEX('Master List'!$A$3:$AW$1063,MATCH('Print List'!$A783,Statement_No,0),MATCH('Print List'!C$2,'Master List'!$A$2:$AW$2,0))</f>
        <v>Y</v>
      </c>
      <c r="D783" s="135">
        <f>INDEX('Master List'!$A$3:$AW$1063,MATCH('Print List'!$A783,Statement_No,0),MATCH('Print List'!D$2,'Master List'!$A$2:$AW$2,0))</f>
        <v>300</v>
      </c>
      <c r="E783" s="135">
        <f>INDEX('Master List'!$A$3:$AW$1063,MATCH('Print List'!$A783,Statement_No,0),MATCH('Print List'!E$2,'Master List'!$A$2:$AW$2,0))</f>
        <v>350</v>
      </c>
      <c r="F783" s="135" t="str">
        <f>INDEX('Master List'!$A$3:$AW$1063,MATCH('Print List'!$A783,Statement_No,0),MATCH('Print List'!F$2,'Master List'!$A$2:$AW$2,0))</f>
        <v>Yes</v>
      </c>
      <c r="G783" s="135" t="str">
        <f>INDEX('Master List'!$A$3:$AW$1063,MATCH('Print List'!$A783,Statement_No,0),MATCH('Print List'!G$2,'Master List'!$A$2:$AW$2,0))</f>
        <v>Little Dutch Slough</v>
      </c>
      <c r="H783" s="135" t="str">
        <f>INDEX('Master List'!$A$3:$AW$1063,MATCH('Print List'!$A783,Statement_No,0),MATCH('Print List'!H$2,'Master List'!$A$2:$AW$2,0))</f>
        <v>Contra Costa</v>
      </c>
      <c r="I783" s="135" t="str">
        <f>INDEX('Master List'!$A$3:$AW$1063,MATCH('Print List'!$A783,Statement_No,0),MATCH('Print List'!I$2,'Master List'!$A$2:$AW$2,0))</f>
        <v>R2</v>
      </c>
      <c r="J783" s="135" t="str">
        <f>INDEX('Master List'!$A$3:$AW$1063,MATCH('Print List'!$A783,Statement_No,0),MATCH('Print List'!J$2,'Master List'!$A$2:$AW$2,0))</f>
        <v>More information is needed.</v>
      </c>
      <c r="K783" s="135" t="str">
        <f>INDEX('Master List'!$A$3:$AW$1063,MATCH('Print List'!$A783,Statement_No,0),MATCH('Print List'!K$2,'Master List'!$A$2:$AW$2,0))</f>
        <v>Yes</v>
      </c>
      <c r="L783" s="135" t="str">
        <f>INDEX('Master List'!$A$3:$AW$1063,MATCH('Print List'!$A783,Statement_No,0),MATCH('Print List'!L$2,'Master List'!$A$2:$AW$2,0))</f>
        <v>N/A</v>
      </c>
      <c r="M783" s="135" t="str">
        <f>INDEX('Master List'!$A$3:$AW$1063,MATCH('Print List'!$A783,Statement_No,0),MATCH('Print List'!M$2,'Master List'!$A$2:$AW$2,0))</f>
        <v>P1</v>
      </c>
      <c r="N783" s="135" t="str">
        <f>INDEX('Master List'!$A$3:$AW$1063,MATCH('Print List'!$A783,Statement_No,0),MATCH('Print List'!N$2,'Master List'!$A$2:$AW$2,0))</f>
        <v>Documentation is needed.</v>
      </c>
      <c r="O783" s="135">
        <f>INDEX('Master List'!$A$3:$AW$1063,MATCH('Print List'!$A783,Statement_No,0),MATCH('Print List'!O$2,'Master List'!$A$2:$AW$2,0))</f>
        <v>0</v>
      </c>
      <c r="P783" s="135">
        <f>INDEX('Master List'!$A$3:$AW$1063,MATCH('Print List'!$A783,Statement_No,0),MATCH('Print List'!P$2,'Master List'!$A$2:$AW$2,0))</f>
        <v>0</v>
      </c>
      <c r="Q783" s="135">
        <f>INDEX('Master List'!$A$3:$AW$1063,MATCH('Print List'!$A783,Statement_No,0),MATCH('Print List'!Q$2,'Master List'!$A$2:$AW$2,0))</f>
        <v>0</v>
      </c>
      <c r="R783" s="135">
        <f>INDEX('Master List'!$A$3:$AW$1063,MATCH('Print List'!$A783,Statement_No,0),MATCH('Print List'!R$2,'Master List'!$A$2:$AW$2,0))</f>
        <v>0</v>
      </c>
      <c r="S783" s="135">
        <f>INDEX('Master List'!$A$3:$AW$1063,MATCH('Print List'!$A783,Statement_No,0),MATCH('Print List'!S$2,'Master List'!$A$2:$AW$2,0))</f>
        <v>0</v>
      </c>
      <c r="T783" s="135" t="str">
        <f>INDEX('Master List'!$A$3:$AW$1063,MATCH('Print List'!$A783,Statement_No,0),MATCH('Print List'!T$2,'Master List'!$A$2:$AW$2,0))</f>
        <v>R2</v>
      </c>
      <c r="U783" s="135" t="str">
        <f>INDEX('Master List'!$A$3:$AW$1063,MATCH('Print List'!$A783,Statement_No,0),MATCH('Print List'!U$2,'Master List'!$A$2:$AW$2,0))</f>
        <v>P1</v>
      </c>
    </row>
    <row r="784" spans="1:21" s="16" customFormat="1" ht="240" x14ac:dyDescent="0.25">
      <c r="A784" s="136" t="s">
        <v>3159</v>
      </c>
      <c r="B784" s="135" t="str">
        <f>INDEX('Master List'!$A$3:$AW$1063,MATCH('Print List'!$A784,Statement_No,0),MATCH('Print List'!B$2,'Master List'!$A$2:$AW$2,0))</f>
        <v>HASTINGS ISLAND LAND COMPANY</v>
      </c>
      <c r="C784" s="135" t="str">
        <f>INDEX('Master List'!$A$3:$AW$1063,MATCH('Print List'!$A784,Statement_No,0),MATCH('Print List'!C$2,'Master List'!$A$2:$AW$2,0))</f>
        <v>Y</v>
      </c>
      <c r="D784" s="135">
        <f>INDEX('Master List'!$A$3:$AW$1063,MATCH('Print List'!$A784,Statement_No,0),MATCH('Print List'!D$2,'Master List'!$A$2:$AW$2,0))</f>
        <v>880.64583333333348</v>
      </c>
      <c r="E784" s="135">
        <f>INDEX('Master List'!$A$3:$AW$1063,MATCH('Print List'!$A784,Statement_No,0),MATCH('Print List'!E$2,'Master List'!$A$2:$AW$2,0))</f>
        <v>2320</v>
      </c>
      <c r="F784" s="135" t="str">
        <f>INDEX('Master List'!$A$3:$AW$1063,MATCH('Print List'!$A784,Statement_No,0),MATCH('Print List'!F$2,'Master List'!$A$2:$AW$2,0))</f>
        <v>Yes</v>
      </c>
      <c r="G784" s="135" t="str">
        <f>INDEX('Master List'!$A$3:$AW$1063,MATCH('Print List'!$A784,Statement_No,0),MATCH('Print List'!G$2,'Master List'!$A$2:$AW$2,0))</f>
        <v>Cache Slough</v>
      </c>
      <c r="H784" s="135" t="str">
        <f>INDEX('Master List'!$A$3:$AW$1063,MATCH('Print List'!$A784,Statement_No,0),MATCH('Print List'!H$2,'Master List'!$A$2:$AW$2,0))</f>
        <v>Solano</v>
      </c>
      <c r="I784" s="135" t="str">
        <f>INDEX('Master List'!$A$3:$AW$1063,MATCH('Print List'!$A784,Statement_No,0),MATCH('Print List'!I$2,'Master List'!$A$2:$AW$2,0))</f>
        <v>R1</v>
      </c>
      <c r="J784" s="135" t="str">
        <f>INDEX('Master List'!$A$3:$AW$1063,MATCH('Print List'!$A784,Statement_No,0),MATCH('Print List'!J$2,'Master List'!$A$2:$AW$2,0))</f>
        <v xml:space="preserve">The POU is located on multiple parcels and  there are multiple separations from the watercourse. Additionally, portions of the POU are located on patents that are not riparian to the watercourse </v>
      </c>
      <c r="K784" s="135" t="str">
        <f>INDEX('Master List'!$A$3:$AW$1063,MATCH('Print List'!$A784,Statement_No,0),MATCH('Print List'!K$2,'Master List'!$A$2:$AW$2,0))</f>
        <v>Yes</v>
      </c>
      <c r="L784" s="135" t="str">
        <f>INDEX('Master List'!$A$3:$AW$1063,MATCH('Print List'!$A784,Statement_No,0),MATCH('Print List'!L$2,'Master List'!$A$2:$AW$2,0))</f>
        <v>N/A</v>
      </c>
      <c r="M784" s="135" t="str">
        <f>INDEX('Master List'!$A$3:$AW$1063,MATCH('Print List'!$A784,Statement_No,0),MATCH('Print List'!M$2,'Master List'!$A$2:$AW$2,0))</f>
        <v>P2</v>
      </c>
      <c r="N784" s="135" t="str">
        <f>INDEX('Master List'!$A$3:$AW$1063,MATCH('Print List'!$A784,Statement_No,0),MATCH('Print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784" s="135" t="str">
        <f>INDEX('Master List'!$A$3:$AW$1063,MATCH('Print List'!$A784,Statement_No,0),MATCH('Print List'!O$2,'Master List'!$A$2:$AW$2,0))</f>
        <v>North Delta Water Agency</v>
      </c>
      <c r="P784" s="135" t="str">
        <f>INDEX('Master List'!$A$3:$AW$1063,MATCH('Print List'!$A784,Statement_No,0),MATCH('Print List'!P$2,'Master List'!$A$2:$AW$2,0))</f>
        <v>R4</v>
      </c>
      <c r="Q784" s="135" t="str">
        <f>INDEX('Master List'!$A$3:$AW$1063,MATCH('Print List'!$A784,Statement_No,0),MATCH('Print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84" s="135" t="str">
        <f>INDEX('Master List'!$A$3:$AW$1063,MATCH('Print List'!$A784,Statement_No,0),MATCH('Print List'!R$2,'Master List'!$A$2:$AW$2,0))</f>
        <v>P4</v>
      </c>
      <c r="S784" s="135" t="str">
        <f>INDEX('Master List'!$A$3:$AW$1063,MATCH('Print List'!$A784,Statement_No,0),MATCH('Print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84" s="135" t="str">
        <f>INDEX('Master List'!$A$3:$AW$1063,MATCH('Print List'!$A784,Statement_No,0),MATCH('Print List'!T$2,'Master List'!$A$2:$AW$2,0))</f>
        <v>R4</v>
      </c>
      <c r="U784" s="135" t="str">
        <f>INDEX('Master List'!$A$3:$AW$1063,MATCH('Print List'!$A784,Statement_No,0),MATCH('Print List'!U$2,'Master List'!$A$2:$AW$2,0))</f>
        <v>P4</v>
      </c>
    </row>
    <row r="785" spans="1:21" s="16" customFormat="1" ht="45" x14ac:dyDescent="0.25">
      <c r="A785" s="135" t="s">
        <v>3165</v>
      </c>
      <c r="B785" s="135" t="str">
        <f>INDEX('Master List'!$A$3:$AW$1063,MATCH('Print List'!$A785,Statement_No,0),MATCH('Print List'!B$2,'Master List'!$A$2:$AW$2,0))</f>
        <v>STATE OF CA, DEPT. OF WATER RESOURCES</v>
      </c>
      <c r="C785" s="135" t="str">
        <f>INDEX('Master List'!$A$3:$AW$1063,MATCH('Print List'!$A785,Statement_No,0),MATCH('Print List'!C$2,'Master List'!$A$2:$AW$2,0))</f>
        <v>Y</v>
      </c>
      <c r="D785" s="135">
        <f>INDEX('Master List'!$A$3:$AW$1063,MATCH('Print List'!$A785,Statement_No,0),MATCH('Print List'!D$2,'Master List'!$A$2:$AW$2,0))</f>
        <v>300</v>
      </c>
      <c r="E785" s="135">
        <f>INDEX('Master List'!$A$3:$AW$1063,MATCH('Print List'!$A785,Statement_No,0),MATCH('Print List'!E$2,'Master List'!$A$2:$AW$2,0))</f>
        <v>525</v>
      </c>
      <c r="F785" s="135" t="str">
        <f>INDEX('Master List'!$A$3:$AW$1063,MATCH('Print List'!$A785,Statement_No,0),MATCH('Print List'!F$2,'Master List'!$A$2:$AW$2,0))</f>
        <v>No</v>
      </c>
      <c r="G785" s="135" t="str">
        <f>INDEX('Master List'!$A$3:$AW$1063,MATCH('Print List'!$A785,Statement_No,0),MATCH('Print List'!G$2,'Master List'!$A$2:$AW$2,0))</f>
        <v>Little Dutch Slough</v>
      </c>
      <c r="H785" s="135" t="str">
        <f>INDEX('Master List'!$A$3:$AW$1063,MATCH('Print List'!$A785,Statement_No,0),MATCH('Print List'!H$2,'Master List'!$A$2:$AW$2,0))</f>
        <v>Contra Costa</v>
      </c>
      <c r="I785" s="135" t="str">
        <f>INDEX('Master List'!$A$3:$AW$1063,MATCH('Print List'!$A785,Statement_No,0),MATCH('Print List'!I$2,'Master List'!$A$2:$AW$2,0))</f>
        <v>N/A</v>
      </c>
      <c r="J785" s="135">
        <f>INDEX('Master List'!$A$3:$AW$1063,MATCH('Print List'!$A785,Statement_No,0),MATCH('Print List'!J$2,'Master List'!$A$2:$AW$2,0))</f>
        <v>0</v>
      </c>
      <c r="K785" s="135" t="str">
        <f>INDEX('Master List'!$A$3:$AW$1063,MATCH('Print List'!$A785,Statement_No,0),MATCH('Print List'!K$2,'Master List'!$A$2:$AW$2,0))</f>
        <v>Yes</v>
      </c>
      <c r="L785" s="135" t="str">
        <f>INDEX('Master List'!$A$3:$AW$1063,MATCH('Print List'!$A785,Statement_No,0),MATCH('Print List'!L$2,'Master List'!$A$2:$AW$2,0))</f>
        <v>N/A</v>
      </c>
      <c r="M785" s="135" t="str">
        <f>INDEX('Master List'!$A$3:$AW$1063,MATCH('Print List'!$A785,Statement_No,0),MATCH('Print List'!M$2,'Master List'!$A$2:$AW$2,0))</f>
        <v>P1</v>
      </c>
      <c r="N785" s="135" t="str">
        <f>INDEX('Master List'!$A$3:$AW$1063,MATCH('Print List'!$A785,Statement_No,0),MATCH('Print List'!N$2,'Master List'!$A$2:$AW$2,0))</f>
        <v>No documentation given. NOTE: on Statement, not checked for either Pre or Riparian Rights</v>
      </c>
      <c r="O785" s="135">
        <f>INDEX('Master List'!$A$3:$AW$1063,MATCH('Print List'!$A785,Statement_No,0),MATCH('Print List'!O$2,'Master List'!$A$2:$AW$2,0))</f>
        <v>0</v>
      </c>
      <c r="P785" s="135">
        <f>INDEX('Master List'!$A$3:$AW$1063,MATCH('Print List'!$A785,Statement_No,0),MATCH('Print List'!P$2,'Master List'!$A$2:$AW$2,0))</f>
        <v>0</v>
      </c>
      <c r="Q785" s="135">
        <f>INDEX('Master List'!$A$3:$AW$1063,MATCH('Print List'!$A785,Statement_No,0),MATCH('Print List'!Q$2,'Master List'!$A$2:$AW$2,0))</f>
        <v>0</v>
      </c>
      <c r="R785" s="135">
        <f>INDEX('Master List'!$A$3:$AW$1063,MATCH('Print List'!$A785,Statement_No,0),MATCH('Print List'!R$2,'Master List'!$A$2:$AW$2,0))</f>
        <v>0</v>
      </c>
      <c r="S785" s="135">
        <f>INDEX('Master List'!$A$3:$AW$1063,MATCH('Print List'!$A785,Statement_No,0),MATCH('Print List'!S$2,'Master List'!$A$2:$AW$2,0))</f>
        <v>0</v>
      </c>
      <c r="T785" s="135" t="str">
        <f>INDEX('Master List'!$A$3:$AW$1063,MATCH('Print List'!$A785,Statement_No,0),MATCH('Print List'!T$2,'Master List'!$A$2:$AW$2,0))</f>
        <v>N/A</v>
      </c>
      <c r="U785" s="135" t="str">
        <f>INDEX('Master List'!$A$3:$AW$1063,MATCH('Print List'!$A785,Statement_No,0),MATCH('Print List'!U$2,'Master List'!$A$2:$AW$2,0))</f>
        <v>P1</v>
      </c>
    </row>
    <row r="786" spans="1:21" s="16" customFormat="1" ht="240" x14ac:dyDescent="0.25">
      <c r="A786" s="136" t="s">
        <v>3167</v>
      </c>
      <c r="B786" s="135" t="str">
        <f>INDEX('Master List'!$A$3:$AW$1063,MATCH('Print List'!$A786,Statement_No,0),MATCH('Print List'!B$2,'Master List'!$A$2:$AW$2,0))</f>
        <v>HASTINGS ISLAND LAND COMPANY</v>
      </c>
      <c r="C786" s="135" t="str">
        <f>INDEX('Master List'!$A$3:$AW$1063,MATCH('Print List'!$A786,Statement_No,0),MATCH('Print List'!C$2,'Master List'!$A$2:$AW$2,0))</f>
        <v>Y</v>
      </c>
      <c r="D786" s="135">
        <f>INDEX('Master List'!$A$3:$AW$1063,MATCH('Print List'!$A786,Statement_No,0),MATCH('Print List'!D$2,'Master List'!$A$2:$AW$2,0))</f>
        <v>880.64583333333348</v>
      </c>
      <c r="E786" s="135">
        <f>INDEX('Master List'!$A$3:$AW$1063,MATCH('Print List'!$A786,Statement_No,0),MATCH('Print List'!E$2,'Master List'!$A$2:$AW$2,0))</f>
        <v>2320</v>
      </c>
      <c r="F786" s="135" t="str">
        <f>INDEX('Master List'!$A$3:$AW$1063,MATCH('Print List'!$A786,Statement_No,0),MATCH('Print List'!F$2,'Master List'!$A$2:$AW$2,0))</f>
        <v>Yes</v>
      </c>
      <c r="G786" s="135" t="str">
        <f>INDEX('Master List'!$A$3:$AW$1063,MATCH('Print List'!$A786,Statement_No,0),MATCH('Print List'!G$2,'Master List'!$A$2:$AW$2,0))</f>
        <v>Cache Slough</v>
      </c>
      <c r="H786" s="135" t="str">
        <f>INDEX('Master List'!$A$3:$AW$1063,MATCH('Print List'!$A786,Statement_No,0),MATCH('Print List'!H$2,'Master List'!$A$2:$AW$2,0))</f>
        <v>Solano</v>
      </c>
      <c r="I786" s="135" t="str">
        <f>INDEX('Master List'!$A$3:$AW$1063,MATCH('Print List'!$A786,Statement_No,0),MATCH('Print List'!I$2,'Master List'!$A$2:$AW$2,0))</f>
        <v>R1</v>
      </c>
      <c r="J786" s="135" t="str">
        <f>INDEX('Master List'!$A$3:$AW$1063,MATCH('Print List'!$A786,Statement_No,0),MATCH('Print List'!J$2,'Master List'!$A$2:$AW$2,0))</f>
        <v xml:space="preserve">The POU is located on multiple parcels and  there are multiple separations from the watercourse. Additionally, portions of the POU are located on patents that are not riparian to the watercourse </v>
      </c>
      <c r="K786" s="135" t="str">
        <f>INDEX('Master List'!$A$3:$AW$1063,MATCH('Print List'!$A786,Statement_No,0),MATCH('Print List'!K$2,'Master List'!$A$2:$AW$2,0))</f>
        <v>Yes</v>
      </c>
      <c r="L786" s="135" t="str">
        <f>INDEX('Master List'!$A$3:$AW$1063,MATCH('Print List'!$A786,Statement_No,0),MATCH('Print List'!L$2,'Master List'!$A$2:$AW$2,0))</f>
        <v>N/A</v>
      </c>
      <c r="M786" s="135" t="str">
        <f>INDEX('Master List'!$A$3:$AW$1063,MATCH('Print List'!$A786,Statement_No,0),MATCH('Print List'!M$2,'Master List'!$A$2:$AW$2,0))</f>
        <v>P2</v>
      </c>
      <c r="N786" s="135" t="str">
        <f>INDEX('Master List'!$A$3:$AW$1063,MATCH('Print List'!$A786,Statement_No,0),MATCH('Print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786" s="135" t="str">
        <f>INDEX('Master List'!$A$3:$AW$1063,MATCH('Print List'!$A786,Statement_No,0),MATCH('Print List'!O$2,'Master List'!$A$2:$AW$2,0))</f>
        <v>North Delta Water Agency</v>
      </c>
      <c r="P786" s="135" t="str">
        <f>INDEX('Master List'!$A$3:$AW$1063,MATCH('Print List'!$A786,Statement_No,0),MATCH('Print List'!P$2,'Master List'!$A$2:$AW$2,0))</f>
        <v>R4</v>
      </c>
      <c r="Q786" s="135" t="str">
        <f>INDEX('Master List'!$A$3:$AW$1063,MATCH('Print List'!$A786,Statement_No,0),MATCH('Print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86" s="135" t="str">
        <f>INDEX('Master List'!$A$3:$AW$1063,MATCH('Print List'!$A786,Statement_No,0),MATCH('Print List'!R$2,'Master List'!$A$2:$AW$2,0))</f>
        <v>P4</v>
      </c>
      <c r="S786" s="135" t="str">
        <f>INDEX('Master List'!$A$3:$AW$1063,MATCH('Print List'!$A786,Statement_No,0),MATCH('Print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86" s="135" t="str">
        <f>INDEX('Master List'!$A$3:$AW$1063,MATCH('Print List'!$A786,Statement_No,0),MATCH('Print List'!T$2,'Master List'!$A$2:$AW$2,0))</f>
        <v>R4</v>
      </c>
      <c r="U786" s="135" t="str">
        <f>INDEX('Master List'!$A$3:$AW$1063,MATCH('Print List'!$A786,Statement_No,0),MATCH('Print List'!U$2,'Master List'!$A$2:$AW$2,0))</f>
        <v>P4</v>
      </c>
    </row>
    <row r="787" spans="1:21" s="16" customFormat="1" ht="240" x14ac:dyDescent="0.25">
      <c r="A787" s="135" t="s">
        <v>3169</v>
      </c>
      <c r="B787" s="135" t="str">
        <f>INDEX('Master List'!$A$3:$AW$1063,MATCH('Print List'!$A787,Statement_No,0),MATCH('Print List'!B$2,'Master List'!$A$2:$AW$2,0))</f>
        <v>PAUL E STEFANI</v>
      </c>
      <c r="C787" s="135" t="str">
        <f>INDEX('Master List'!$A$3:$AW$1063,MATCH('Print List'!$A787,Statement_No,0),MATCH('Print List'!C$2,'Master List'!$A$2:$AW$2,0))</f>
        <v>Y</v>
      </c>
      <c r="D787" s="135">
        <f>INDEX('Master List'!$A$3:$AW$1063,MATCH('Print List'!$A787,Statement_No,0),MATCH('Print List'!D$2,'Master List'!$A$2:$AW$2,0))</f>
        <v>560</v>
      </c>
      <c r="E787" s="135">
        <f>INDEX('Master List'!$A$3:$AW$1063,MATCH('Print List'!$A787,Statement_No,0),MATCH('Print List'!E$2,'Master List'!$A$2:$AW$2,0))</f>
        <v>848.07</v>
      </c>
      <c r="F787" s="135" t="str">
        <f>INDEX('Master List'!$A$3:$AW$1063,MATCH('Print List'!$A787,Statement_No,0),MATCH('Print List'!F$2,'Master List'!$A$2:$AW$2,0))</f>
        <v>Yes</v>
      </c>
      <c r="G787" s="135" t="str">
        <f>INDEX('Master List'!$A$3:$AW$1063,MATCH('Print List'!$A787,Statement_No,0),MATCH('Print List'!G$2,'Master List'!$A$2:$AW$2,0))</f>
        <v>Steamboat Slough</v>
      </c>
      <c r="H787" s="135" t="str">
        <f>INDEX('Master List'!$A$3:$AW$1063,MATCH('Print List'!$A787,Statement_No,0),MATCH('Print List'!H$2,'Master List'!$A$2:$AW$2,0))</f>
        <v>Sacramento</v>
      </c>
      <c r="I787" s="135" t="str">
        <f>INDEX('Master List'!$A$3:$AW$1063,MATCH('Print List'!$A787,Statement_No,0),MATCH('Print List'!I$2,'Master List'!$A$2:$AW$2,0))</f>
        <v>R1</v>
      </c>
      <c r="J787" s="135" t="str">
        <f>INDEX('Master List'!$A$3:$AW$1063,MATCH('Print List'!$A787,Statement_No,0),MATCH('Print List'!J$2,'Master List'!$A$2:$AW$2,0))</f>
        <v>Some patents within the POU are not Riparian.</v>
      </c>
      <c r="K787" s="135" t="str">
        <f>INDEX('Master List'!$A$3:$AW$1063,MATCH('Print List'!$A787,Statement_No,0),MATCH('Print List'!K$2,'Master List'!$A$2:$AW$2,0))</f>
        <v>No</v>
      </c>
      <c r="L787" s="135" t="str">
        <f>INDEX('Master List'!$A$3:$AW$1063,MATCH('Print List'!$A787,Statement_No,0),MATCH('Print List'!L$2,'Master List'!$A$2:$AW$2,0))</f>
        <v>N/A</v>
      </c>
      <c r="M787" s="135" t="str">
        <f>INDEX('Master List'!$A$3:$AW$1063,MATCH('Print List'!$A787,Statement_No,0),MATCH('Print List'!M$2,'Master List'!$A$2:$AW$2,0))</f>
        <v>N/A</v>
      </c>
      <c r="N787" s="135" t="str">
        <f>INDEX('Master List'!$A$3:$AW$1063,MATCH('Print List'!$A787,Statement_No,0),MATCH('Print List'!N$2,'Master List'!$A$2:$AW$2,0))</f>
        <v>N/A</v>
      </c>
      <c r="O787" s="135" t="str">
        <f>INDEX('Master List'!$A$3:$AW$1063,MATCH('Print List'!$A787,Statement_No,0),MATCH('Print List'!O$2,'Master List'!$A$2:$AW$2,0))</f>
        <v>North Delta Water Agency</v>
      </c>
      <c r="P787" s="135" t="str">
        <f>INDEX('Master List'!$A$3:$AW$1063,MATCH('Print List'!$A787,Statement_No,0),MATCH('Print List'!P$2,'Master List'!$A$2:$AW$2,0))</f>
        <v>R4</v>
      </c>
      <c r="Q787" s="135" t="str">
        <f>INDEX('Master List'!$A$3:$AW$1063,MATCH('Print List'!$A787,Statement_No,0),MATCH('Print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87" s="135" t="str">
        <f>INDEX('Master List'!$A$3:$AW$1063,MATCH('Print List'!$A787,Statement_No,0),MATCH('Print List'!R$2,'Master List'!$A$2:$AW$2,0))</f>
        <v>P4</v>
      </c>
      <c r="S787" s="135" t="str">
        <f>INDEX('Master List'!$A$3:$AW$1063,MATCH('Print List'!$A787,Statement_No,0),MATCH('Print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87" s="135" t="str">
        <f>INDEX('Master List'!$A$3:$AW$1063,MATCH('Print List'!$A787,Statement_No,0),MATCH('Print List'!T$2,'Master List'!$A$2:$AW$2,0))</f>
        <v>R4</v>
      </c>
      <c r="U787" s="135" t="str">
        <f>INDEX('Master List'!$A$3:$AW$1063,MATCH('Print List'!$A787,Statement_No,0),MATCH('Print List'!U$2,'Master List'!$A$2:$AW$2,0))</f>
        <v>P4</v>
      </c>
    </row>
    <row r="788" spans="1:21" s="16" customFormat="1" ht="45" x14ac:dyDescent="0.25">
      <c r="A788" s="135" t="s">
        <v>3177</v>
      </c>
      <c r="B788" s="135" t="str">
        <f>INDEX('Master List'!$A$3:$AW$1063,MATCH('Print List'!$A788,Statement_No,0),MATCH('Print List'!B$2,'Master List'!$A$2:$AW$2,0))</f>
        <v>STATE OF CA, DEPT. OF WATER RESOURCES</v>
      </c>
      <c r="C788" s="135" t="str">
        <f>INDEX('Master List'!$A$3:$AW$1063,MATCH('Print List'!$A788,Statement_No,0),MATCH('Print List'!C$2,'Master List'!$A$2:$AW$2,0))</f>
        <v>Y</v>
      </c>
      <c r="D788" s="135">
        <f>INDEX('Master List'!$A$3:$AW$1063,MATCH('Print List'!$A788,Statement_No,0),MATCH('Print List'!D$2,'Master List'!$A$2:$AW$2,0))</f>
        <v>699.99999999999989</v>
      </c>
      <c r="E788" s="135">
        <f>INDEX('Master List'!$A$3:$AW$1063,MATCH('Print List'!$A788,Statement_No,0),MATCH('Print List'!E$2,'Master List'!$A$2:$AW$2,0))</f>
        <v>0</v>
      </c>
      <c r="F788" s="135" t="str">
        <f>INDEX('Master List'!$A$3:$AW$1063,MATCH('Print List'!$A788,Statement_No,0),MATCH('Print List'!F$2,'Master List'!$A$2:$AW$2,0))</f>
        <v>No</v>
      </c>
      <c r="G788" s="135" t="str">
        <f>INDEX('Master List'!$A$3:$AW$1063,MATCH('Print List'!$A788,Statement_No,0),MATCH('Print List'!G$2,'Master List'!$A$2:$AW$2,0))</f>
        <v>Emerson Slough</v>
      </c>
      <c r="H788" s="135" t="str">
        <f>INDEX('Master List'!$A$3:$AW$1063,MATCH('Print List'!$A788,Statement_No,0),MATCH('Print List'!H$2,'Master List'!$A$2:$AW$2,0))</f>
        <v>Contra Costa</v>
      </c>
      <c r="I788" s="135" t="str">
        <f>INDEX('Master List'!$A$3:$AW$1063,MATCH('Print List'!$A788,Statement_No,0),MATCH('Print List'!I$2,'Master List'!$A$2:$AW$2,0))</f>
        <v>N/A</v>
      </c>
      <c r="J788" s="135">
        <f>INDEX('Master List'!$A$3:$AW$1063,MATCH('Print List'!$A788,Statement_No,0),MATCH('Print List'!J$2,'Master List'!$A$2:$AW$2,0))</f>
        <v>0</v>
      </c>
      <c r="K788" s="135" t="str">
        <f>INDEX('Master List'!$A$3:$AW$1063,MATCH('Print List'!$A788,Statement_No,0),MATCH('Print List'!K$2,'Master List'!$A$2:$AW$2,0))</f>
        <v>Yes</v>
      </c>
      <c r="L788" s="135" t="str">
        <f>INDEX('Master List'!$A$3:$AW$1063,MATCH('Print List'!$A788,Statement_No,0),MATCH('Print List'!L$2,'Master List'!$A$2:$AW$2,0))</f>
        <v>N/A</v>
      </c>
      <c r="M788" s="135" t="str">
        <f>INDEX('Master List'!$A$3:$AW$1063,MATCH('Print List'!$A788,Statement_No,0),MATCH('Print List'!M$2,'Master List'!$A$2:$AW$2,0))</f>
        <v>P1</v>
      </c>
      <c r="N788" s="135" t="str">
        <f>INDEX('Master List'!$A$3:$AW$1063,MATCH('Print List'!$A788,Statement_No,0),MATCH('Print List'!N$2,'Master List'!$A$2:$AW$2,0))</f>
        <v>No documentation given. NOTE: on Statement, not checked for either Pre or Riparian Rights</v>
      </c>
      <c r="O788" s="135">
        <f>INDEX('Master List'!$A$3:$AW$1063,MATCH('Print List'!$A788,Statement_No,0),MATCH('Print List'!O$2,'Master List'!$A$2:$AW$2,0))</f>
        <v>0</v>
      </c>
      <c r="P788" s="135">
        <f>INDEX('Master List'!$A$3:$AW$1063,MATCH('Print List'!$A788,Statement_No,0),MATCH('Print List'!P$2,'Master List'!$A$2:$AW$2,0))</f>
        <v>0</v>
      </c>
      <c r="Q788" s="135">
        <f>INDEX('Master List'!$A$3:$AW$1063,MATCH('Print List'!$A788,Statement_No,0),MATCH('Print List'!Q$2,'Master List'!$A$2:$AW$2,0))</f>
        <v>0</v>
      </c>
      <c r="R788" s="135">
        <f>INDEX('Master List'!$A$3:$AW$1063,MATCH('Print List'!$A788,Statement_No,0),MATCH('Print List'!R$2,'Master List'!$A$2:$AW$2,0))</f>
        <v>0</v>
      </c>
      <c r="S788" s="135">
        <f>INDEX('Master List'!$A$3:$AW$1063,MATCH('Print List'!$A788,Statement_No,0),MATCH('Print List'!S$2,'Master List'!$A$2:$AW$2,0))</f>
        <v>0</v>
      </c>
      <c r="T788" s="135" t="str">
        <f>INDEX('Master List'!$A$3:$AW$1063,MATCH('Print List'!$A788,Statement_No,0),MATCH('Print List'!T$2,'Master List'!$A$2:$AW$2,0))</f>
        <v>N/A</v>
      </c>
      <c r="U788" s="135" t="str">
        <f>INDEX('Master List'!$A$3:$AW$1063,MATCH('Print List'!$A788,Statement_No,0),MATCH('Print List'!U$2,'Master List'!$A$2:$AW$2,0))</f>
        <v>P1</v>
      </c>
    </row>
    <row r="789" spans="1:21" s="16" customFormat="1" ht="45" x14ac:dyDescent="0.25">
      <c r="A789" s="135" t="s">
        <v>3179</v>
      </c>
      <c r="B789" s="135" t="str">
        <f>INDEX('Master List'!$A$3:$AW$1063,MATCH('Print List'!$A789,Statement_No,0),MATCH('Print List'!B$2,'Master List'!$A$2:$AW$2,0))</f>
        <v>STATE OF CA, DEPT. OF WATER RESOURCES</v>
      </c>
      <c r="C789" s="135" t="str">
        <f>INDEX('Master List'!$A$3:$AW$1063,MATCH('Print List'!$A789,Statement_No,0),MATCH('Print List'!C$2,'Master List'!$A$2:$AW$2,0))</f>
        <v>Y</v>
      </c>
      <c r="D789" s="135">
        <f>INDEX('Master List'!$A$3:$AW$1063,MATCH('Print List'!$A789,Statement_No,0),MATCH('Print List'!D$2,'Master List'!$A$2:$AW$2,0))</f>
        <v>1000</v>
      </c>
      <c r="E789" s="135">
        <f>INDEX('Master List'!$A$3:$AW$1063,MATCH('Print List'!$A789,Statement_No,0),MATCH('Print List'!E$2,'Master List'!$A$2:$AW$2,0))</f>
        <v>0</v>
      </c>
      <c r="F789" s="135" t="str">
        <f>INDEX('Master List'!$A$3:$AW$1063,MATCH('Print List'!$A789,Statement_No,0),MATCH('Print List'!F$2,'Master List'!$A$2:$AW$2,0))</f>
        <v>No</v>
      </c>
      <c r="G789" s="135" t="str">
        <f>INDEX('Master List'!$A$3:$AW$1063,MATCH('Print List'!$A789,Statement_No,0),MATCH('Print List'!G$2,'Master List'!$A$2:$AW$2,0))</f>
        <v>Emerson Slough</v>
      </c>
      <c r="H789" s="135" t="str">
        <f>INDEX('Master List'!$A$3:$AW$1063,MATCH('Print List'!$A789,Statement_No,0),MATCH('Print List'!H$2,'Master List'!$A$2:$AW$2,0))</f>
        <v>Contra Costa</v>
      </c>
      <c r="I789" s="135" t="str">
        <f>INDEX('Master List'!$A$3:$AW$1063,MATCH('Print List'!$A789,Statement_No,0),MATCH('Print List'!I$2,'Master List'!$A$2:$AW$2,0))</f>
        <v>N/A</v>
      </c>
      <c r="J789" s="135">
        <f>INDEX('Master List'!$A$3:$AW$1063,MATCH('Print List'!$A789,Statement_No,0),MATCH('Print List'!J$2,'Master List'!$A$2:$AW$2,0))</f>
        <v>0</v>
      </c>
      <c r="K789" s="135" t="str">
        <f>INDEX('Master List'!$A$3:$AW$1063,MATCH('Print List'!$A789,Statement_No,0),MATCH('Print List'!K$2,'Master List'!$A$2:$AW$2,0))</f>
        <v>Yes</v>
      </c>
      <c r="L789" s="135" t="str">
        <f>INDEX('Master List'!$A$3:$AW$1063,MATCH('Print List'!$A789,Statement_No,0),MATCH('Print List'!L$2,'Master List'!$A$2:$AW$2,0))</f>
        <v>N/A</v>
      </c>
      <c r="M789" s="135" t="str">
        <f>INDEX('Master List'!$A$3:$AW$1063,MATCH('Print List'!$A789,Statement_No,0),MATCH('Print List'!M$2,'Master List'!$A$2:$AW$2,0))</f>
        <v>P1</v>
      </c>
      <c r="N789" s="135" t="str">
        <f>INDEX('Master List'!$A$3:$AW$1063,MATCH('Print List'!$A789,Statement_No,0),MATCH('Print List'!N$2,'Master List'!$A$2:$AW$2,0))</f>
        <v>No documentation given. NOTE: on Statement, not checked for either Pre or Riparian Rights</v>
      </c>
      <c r="O789" s="135">
        <f>INDEX('Master List'!$A$3:$AW$1063,MATCH('Print List'!$A789,Statement_No,0),MATCH('Print List'!O$2,'Master List'!$A$2:$AW$2,0))</f>
        <v>0</v>
      </c>
      <c r="P789" s="135">
        <f>INDEX('Master List'!$A$3:$AW$1063,MATCH('Print List'!$A789,Statement_No,0),MATCH('Print List'!P$2,'Master List'!$A$2:$AW$2,0))</f>
        <v>0</v>
      </c>
      <c r="Q789" s="135">
        <f>INDEX('Master List'!$A$3:$AW$1063,MATCH('Print List'!$A789,Statement_No,0),MATCH('Print List'!Q$2,'Master List'!$A$2:$AW$2,0))</f>
        <v>0</v>
      </c>
      <c r="R789" s="135">
        <f>INDEX('Master List'!$A$3:$AW$1063,MATCH('Print List'!$A789,Statement_No,0),MATCH('Print List'!R$2,'Master List'!$A$2:$AW$2,0))</f>
        <v>0</v>
      </c>
      <c r="S789" s="135">
        <f>INDEX('Master List'!$A$3:$AW$1063,MATCH('Print List'!$A789,Statement_No,0),MATCH('Print List'!S$2,'Master List'!$A$2:$AW$2,0))</f>
        <v>0</v>
      </c>
      <c r="T789" s="135" t="str">
        <f>INDEX('Master List'!$A$3:$AW$1063,MATCH('Print List'!$A789,Statement_No,0),MATCH('Print List'!T$2,'Master List'!$A$2:$AW$2,0))</f>
        <v>N/A</v>
      </c>
      <c r="U789" s="135" t="str">
        <f>INDEX('Master List'!$A$3:$AW$1063,MATCH('Print List'!$A789,Statement_No,0),MATCH('Print List'!U$2,'Master List'!$A$2:$AW$2,0))</f>
        <v>P1</v>
      </c>
    </row>
    <row r="790" spans="1:21" s="16" customFormat="1" ht="45" x14ac:dyDescent="0.25">
      <c r="A790" s="136" t="s">
        <v>3180</v>
      </c>
      <c r="B790" s="135" t="str">
        <f>INDEX('Master List'!$A$3:$AW$1063,MATCH('Print List'!$A790,Statement_No,0),MATCH('Print List'!B$2,'Master List'!$A$2:$AW$2,0))</f>
        <v>CECIL RODGERS</v>
      </c>
      <c r="C790" s="135" t="str">
        <f>INDEX('Master List'!$A$3:$AW$1063,MATCH('Print List'!$A790,Statement_No,0),MATCH('Print List'!C$2,'Master List'!$A$2:$AW$2,0))</f>
        <v>Y</v>
      </c>
      <c r="D790" s="135">
        <f>INDEX('Master List'!$A$3:$AW$1063,MATCH('Print List'!$A790,Statement_No,0),MATCH('Print List'!D$2,'Master List'!$A$2:$AW$2,0))</f>
        <v>276.48666666666674</v>
      </c>
      <c r="E790" s="135">
        <f>INDEX('Master List'!$A$3:$AW$1063,MATCH('Print List'!$A790,Statement_No,0),MATCH('Print List'!E$2,'Master List'!$A$2:$AW$2,0))</f>
        <v>199.25</v>
      </c>
      <c r="F790" s="135" t="str">
        <f>INDEX('Master List'!$A$3:$AW$1063,MATCH('Print List'!$A790,Statement_No,0),MATCH('Print List'!F$2,'Master List'!$A$2:$AW$2,0))</f>
        <v>Yes</v>
      </c>
      <c r="G790" s="135" t="str">
        <f>INDEX('Master List'!$A$3:$AW$1063,MATCH('Print List'!$A790,Statement_No,0),MATCH('Print List'!G$2,'Master List'!$A$2:$AW$2,0))</f>
        <v>San Joaquin</v>
      </c>
      <c r="H790" s="135" t="str">
        <f>INDEX('Master List'!$A$3:$AW$1063,MATCH('Print List'!$A790,Statement_No,0),MATCH('Print List'!H$2,'Master List'!$A$2:$AW$2,0))</f>
        <v>San Joaquin</v>
      </c>
      <c r="I790" s="135" t="str">
        <f>INDEX('Master List'!$A$3:$AW$1063,MATCH('Print List'!$A790,Statement_No,0),MATCH('Print List'!I$2,'Master List'!$A$2:$AW$2,0))</f>
        <v>R3</v>
      </c>
      <c r="J790" s="135" t="str">
        <f>INDEX('Master List'!$A$3:$AW$1063,MATCH('Print List'!$A790,Statement_No,0),MATCH('Print List'!J$2,'Master List'!$A$2:$AW$2,0))</f>
        <v xml:space="preserve">The POU is entirely covered by riparian patents and there are multiple parcels with zero separations from the watercourse </v>
      </c>
      <c r="K790" s="135" t="str">
        <f>INDEX('Master List'!$A$3:$AW$1063,MATCH('Print List'!$A790,Statement_No,0),MATCH('Print List'!K$2,'Master List'!$A$2:$AW$2,0))</f>
        <v>Yes</v>
      </c>
      <c r="L790" s="135" t="str">
        <f>INDEX('Master List'!$A$3:$AW$1063,MATCH('Print List'!$A790,Statement_No,0),MATCH('Print List'!L$2,'Master List'!$A$2:$AW$2,0))</f>
        <v>N/A</v>
      </c>
      <c r="M790" s="135" t="str">
        <f>INDEX('Master List'!$A$3:$AW$1063,MATCH('Print List'!$A790,Statement_No,0),MATCH('Print List'!M$2,'Master List'!$A$2:$AW$2,0))</f>
        <v>P3</v>
      </c>
      <c r="N790" s="135" t="str">
        <f>INDEX('Master List'!$A$3:$AW$1063,MATCH('Print List'!$A790,Statement_No,0),MATCH('Print List'!N$2,'Master List'!$A$2:$AW$2,0))</f>
        <v>Claimant failed to submit proof of continuous use,  however, riparian right is sufficient to constitute water use</v>
      </c>
      <c r="O790" s="135">
        <f>INDEX('Master List'!$A$3:$AW$1063,MATCH('Print List'!$A790,Statement_No,0),MATCH('Print List'!O$2,'Master List'!$A$2:$AW$2,0))</f>
        <v>0</v>
      </c>
      <c r="P790" s="135">
        <f>INDEX('Master List'!$A$3:$AW$1063,MATCH('Print List'!$A790,Statement_No,0),MATCH('Print List'!P$2,'Master List'!$A$2:$AW$2,0))</f>
        <v>0</v>
      </c>
      <c r="Q790" s="135">
        <f>INDEX('Master List'!$A$3:$AW$1063,MATCH('Print List'!$A790,Statement_No,0),MATCH('Print List'!Q$2,'Master List'!$A$2:$AW$2,0))</f>
        <v>0</v>
      </c>
      <c r="R790" s="135">
        <f>INDEX('Master List'!$A$3:$AW$1063,MATCH('Print List'!$A790,Statement_No,0),MATCH('Print List'!R$2,'Master List'!$A$2:$AW$2,0))</f>
        <v>0</v>
      </c>
      <c r="S790" s="135">
        <f>INDEX('Master List'!$A$3:$AW$1063,MATCH('Print List'!$A790,Statement_No,0),MATCH('Print List'!S$2,'Master List'!$A$2:$AW$2,0))</f>
        <v>0</v>
      </c>
      <c r="T790" s="135" t="str">
        <f>INDEX('Master List'!$A$3:$AW$1063,MATCH('Print List'!$A790,Statement_No,0),MATCH('Print List'!T$2,'Master List'!$A$2:$AW$2,0))</f>
        <v>R3</v>
      </c>
      <c r="U790" s="135" t="str">
        <f>INDEX('Master List'!$A$3:$AW$1063,MATCH('Print List'!$A790,Statement_No,0),MATCH('Print List'!U$2,'Master List'!$A$2:$AW$2,0))</f>
        <v>P3</v>
      </c>
    </row>
    <row r="791" spans="1:21" s="16" customFormat="1" ht="240" x14ac:dyDescent="0.25">
      <c r="A791" s="135" t="s">
        <v>3183</v>
      </c>
      <c r="B791" s="135" t="str">
        <f>INDEX('Master List'!$A$3:$AW$1063,MATCH('Print List'!$A791,Statement_No,0),MATCH('Print List'!B$2,'Master List'!$A$2:$AW$2,0))</f>
        <v>PUMP HOUSE RANCHES INC</v>
      </c>
      <c r="C791" s="135" t="str">
        <f>INDEX('Master List'!$A$3:$AW$1063,MATCH('Print List'!$A791,Statement_No,0),MATCH('Print List'!C$2,'Master List'!$A$2:$AW$2,0))</f>
        <v>Y</v>
      </c>
      <c r="D791" s="135">
        <f>INDEX('Master List'!$A$3:$AW$1063,MATCH('Print List'!$A791,Statement_No,0),MATCH('Print List'!D$2,'Master List'!$A$2:$AW$2,0))</f>
        <v>529.19999999999993</v>
      </c>
      <c r="E791" s="135">
        <f>INDEX('Master List'!$A$3:$AW$1063,MATCH('Print List'!$A791,Statement_No,0),MATCH('Print List'!E$2,'Master List'!$A$2:$AW$2,0))</f>
        <v>221.07400000000001</v>
      </c>
      <c r="F791" s="135" t="str">
        <f>INDEX('Master List'!$A$3:$AW$1063,MATCH('Print List'!$A791,Statement_No,0),MATCH('Print List'!F$2,'Master List'!$A$2:$AW$2,0))</f>
        <v>Yes</v>
      </c>
      <c r="G791" s="135" t="str">
        <f>INDEX('Master List'!$A$3:$AW$1063,MATCH('Print List'!$A791,Statement_No,0),MATCH('Print List'!G$2,'Master List'!$A$2:$AW$2,0))</f>
        <v>Steamboat Slough</v>
      </c>
      <c r="H791" s="135" t="str">
        <f>INDEX('Master List'!$A$3:$AW$1063,MATCH('Print List'!$A791,Statement_No,0),MATCH('Print List'!H$2,'Master List'!$A$2:$AW$2,0))</f>
        <v>Sacramento</v>
      </c>
      <c r="I791" s="135" t="str">
        <f>INDEX('Master List'!$A$3:$AW$1063,MATCH('Print List'!$A791,Statement_No,0),MATCH('Print List'!I$2,'Master List'!$A$2:$AW$2,0))</f>
        <v>R2</v>
      </c>
      <c r="J791" s="135" t="str">
        <f>INDEX('Master List'!$A$3:$AW$1063,MATCH('Print List'!$A791,Statement_No,0),MATCH('Print List'!J$2,'Master List'!$A$2:$AW$2,0))</f>
        <v>POU information is needed</v>
      </c>
      <c r="K791" s="135" t="str">
        <f>INDEX('Master List'!$A$3:$AW$1063,MATCH('Print List'!$A791,Statement_No,0),MATCH('Print List'!K$2,'Master List'!$A$2:$AW$2,0))</f>
        <v>Yes</v>
      </c>
      <c r="L791" s="135" t="str">
        <f>INDEX('Master List'!$A$3:$AW$1063,MATCH('Print List'!$A791,Statement_No,0),MATCH('Print List'!L$2,'Master List'!$A$2:$AW$2,0))</f>
        <v>N/A</v>
      </c>
      <c r="M791" s="135" t="str">
        <f>INDEX('Master List'!$A$3:$AW$1063,MATCH('Print List'!$A791,Statement_No,0),MATCH('Print List'!M$2,'Master List'!$A$2:$AW$2,0))</f>
        <v>P1</v>
      </c>
      <c r="N791" s="135" t="str">
        <f>INDEX('Master List'!$A$3:$AW$1063,MATCH('Print List'!$A791,Statement_No,0),MATCH('Print List'!N$2,'Master List'!$A$2:$AW$2,0))</f>
        <v>Documentation is needed.</v>
      </c>
      <c r="O791" s="135" t="str">
        <f>INDEX('Master List'!$A$3:$AW$1063,MATCH('Print List'!$A791,Statement_No,0),MATCH('Print List'!O$2,'Master List'!$A$2:$AW$2,0))</f>
        <v>North Delta Water Agency</v>
      </c>
      <c r="P791" s="135" t="str">
        <f>INDEX('Master List'!$A$3:$AW$1063,MATCH('Print List'!$A791,Statement_No,0),MATCH('Print List'!P$2,'Master List'!$A$2:$AW$2,0))</f>
        <v>R4</v>
      </c>
      <c r="Q791" s="135" t="str">
        <f>INDEX('Master List'!$A$3:$AW$1063,MATCH('Print List'!$A791,Statement_No,0),MATCH('Print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1" s="135" t="str">
        <f>INDEX('Master List'!$A$3:$AW$1063,MATCH('Print List'!$A791,Statement_No,0),MATCH('Print List'!R$2,'Master List'!$A$2:$AW$2,0))</f>
        <v>P4</v>
      </c>
      <c r="S791" s="135" t="str">
        <f>INDEX('Master List'!$A$3:$AW$1063,MATCH('Print List'!$A791,Statement_No,0),MATCH('Print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1" s="135" t="str">
        <f>INDEX('Master List'!$A$3:$AW$1063,MATCH('Print List'!$A791,Statement_No,0),MATCH('Print List'!T$2,'Master List'!$A$2:$AW$2,0))</f>
        <v>R4</v>
      </c>
      <c r="U791" s="135" t="str">
        <f>INDEX('Master List'!$A$3:$AW$1063,MATCH('Print List'!$A791,Statement_No,0),MATCH('Print List'!U$2,'Master List'!$A$2:$AW$2,0))</f>
        <v>P4</v>
      </c>
    </row>
    <row r="792" spans="1:21" s="16" customFormat="1" ht="240" x14ac:dyDescent="0.25">
      <c r="A792" s="136" t="s">
        <v>3186</v>
      </c>
      <c r="B792" s="135" t="str">
        <f>INDEX('Master List'!$A$3:$AW$1063,MATCH('Print List'!$A792,Statement_No,0),MATCH('Print List'!B$2,'Master List'!$A$2:$AW$2,0))</f>
        <v>MARILYN MCKAPES</v>
      </c>
      <c r="C792" s="135" t="str">
        <f>INDEX('Master List'!$A$3:$AW$1063,MATCH('Print List'!$A792,Statement_No,0),MATCH('Print List'!C$2,'Master List'!$A$2:$AW$2,0))</f>
        <v>Y</v>
      </c>
      <c r="D792" s="135">
        <f>INDEX('Master List'!$A$3:$AW$1063,MATCH('Print List'!$A792,Statement_No,0),MATCH('Print List'!D$2,'Master List'!$A$2:$AW$2,0))</f>
        <v>527.99999999999989</v>
      </c>
      <c r="E792" s="135">
        <f>INDEX('Master List'!$A$3:$AW$1063,MATCH('Print List'!$A792,Statement_No,0),MATCH('Print List'!E$2,'Master List'!$A$2:$AW$2,0))</f>
        <v>36.587000000000003</v>
      </c>
      <c r="F792" s="135" t="str">
        <f>INDEX('Master List'!$A$3:$AW$1063,MATCH('Print List'!$A792,Statement_No,0),MATCH('Print List'!F$2,'Master List'!$A$2:$AW$2,0))</f>
        <v>Yes</v>
      </c>
      <c r="G792" s="135" t="str">
        <f>INDEX('Master List'!$A$3:$AW$1063,MATCH('Print List'!$A792,Statement_No,0),MATCH('Print List'!G$2,'Master List'!$A$2:$AW$2,0))</f>
        <v>Elk Slough</v>
      </c>
      <c r="H792" s="135" t="str">
        <f>INDEX('Master List'!$A$3:$AW$1063,MATCH('Print List'!$A792,Statement_No,0),MATCH('Print List'!H$2,'Master List'!$A$2:$AW$2,0))</f>
        <v>Yolo</v>
      </c>
      <c r="I792" s="135" t="str">
        <f>INDEX('Master List'!$A$3:$AW$1063,MATCH('Print List'!$A792,Statement_No,0),MATCH('Print List'!I$2,'Master List'!$A$2:$AW$2,0))</f>
        <v>R2</v>
      </c>
      <c r="J792" s="135" t="str">
        <f>INDEX('Master List'!$A$3:$AW$1063,MATCH('Print List'!$A792,Statement_No,0),MATCH('Print List'!J$2,'Master List'!$A$2:$AW$2,0))</f>
        <v xml:space="preserve">No POU map was provided. We need more information to understand the claim. </v>
      </c>
      <c r="K792" s="135" t="str">
        <f>INDEX('Master List'!$A$3:$AW$1063,MATCH('Print List'!$A792,Statement_No,0),MATCH('Print List'!K$2,'Master List'!$A$2:$AW$2,0))</f>
        <v>No</v>
      </c>
      <c r="L792" s="135" t="str">
        <f>INDEX('Master List'!$A$3:$AW$1063,MATCH('Print List'!$A792,Statement_No,0),MATCH('Print List'!L$2,'Master List'!$A$2:$AW$2,0))</f>
        <v>N/A</v>
      </c>
      <c r="M792" s="135" t="str">
        <f>INDEX('Master List'!$A$3:$AW$1063,MATCH('Print List'!$A792,Statement_No,0),MATCH('Print List'!M$2,'Master List'!$A$2:$AW$2,0))</f>
        <v>N/A</v>
      </c>
      <c r="N792" s="135" t="str">
        <f>INDEX('Master List'!$A$3:$AW$1063,MATCH('Print List'!$A792,Statement_No,0),MATCH('Print List'!N$2,'Master List'!$A$2:$AW$2,0))</f>
        <v>N/A</v>
      </c>
      <c r="O792" s="135" t="str">
        <f>INDEX('Master List'!$A$3:$AW$1063,MATCH('Print List'!$A792,Statement_No,0),MATCH('Print List'!O$2,'Master List'!$A$2:$AW$2,0))</f>
        <v>North Delta Water Agency</v>
      </c>
      <c r="P792" s="135" t="str">
        <f>INDEX('Master List'!$A$3:$AW$1063,MATCH('Print List'!$A792,Statement_No,0),MATCH('Print List'!P$2,'Master List'!$A$2:$AW$2,0))</f>
        <v>R4</v>
      </c>
      <c r="Q792" s="135" t="str">
        <f>INDEX('Master List'!$A$3:$AW$1063,MATCH('Print List'!$A792,Statement_No,0),MATCH('Print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2" s="135" t="str">
        <f>INDEX('Master List'!$A$3:$AW$1063,MATCH('Print List'!$A792,Statement_No,0),MATCH('Print List'!R$2,'Master List'!$A$2:$AW$2,0))</f>
        <v>P4</v>
      </c>
      <c r="S792" s="135" t="str">
        <f>INDEX('Master List'!$A$3:$AW$1063,MATCH('Print List'!$A792,Statement_No,0),MATCH('Print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2" s="135" t="str">
        <f>INDEX('Master List'!$A$3:$AW$1063,MATCH('Print List'!$A792,Statement_No,0),MATCH('Print List'!T$2,'Master List'!$A$2:$AW$2,0))</f>
        <v>R4</v>
      </c>
      <c r="U792" s="135" t="str">
        <f>INDEX('Master List'!$A$3:$AW$1063,MATCH('Print List'!$A792,Statement_No,0),MATCH('Print List'!U$2,'Master List'!$A$2:$AW$2,0))</f>
        <v>P4</v>
      </c>
    </row>
    <row r="793" spans="1:21" s="16" customFormat="1" ht="45" x14ac:dyDescent="0.25">
      <c r="A793" s="135" t="s">
        <v>3190</v>
      </c>
      <c r="B793" s="135" t="str">
        <f>INDEX('Master List'!$A$3:$AW$1063,MATCH('Print List'!$A793,Statement_No,0),MATCH('Print List'!B$2,'Master List'!$A$2:$AW$2,0))</f>
        <v>NATALI ROAD JOINT PUMP</v>
      </c>
      <c r="C793" s="135" t="str">
        <f>INDEX('Master List'!$A$3:$AW$1063,MATCH('Print List'!$A793,Statement_No,0),MATCH('Print List'!C$2,'Master List'!$A$2:$AW$2,0))</f>
        <v>Y</v>
      </c>
      <c r="D793" s="135">
        <f>INDEX('Master List'!$A$3:$AW$1063,MATCH('Print List'!$A793,Statement_No,0),MATCH('Print List'!D$2,'Master List'!$A$2:$AW$2,0))</f>
        <v>1762.1333333333332</v>
      </c>
      <c r="E793" s="135">
        <f>INDEX('Master List'!$A$3:$AW$1063,MATCH('Print List'!$A793,Statement_No,0),MATCH('Print List'!E$2,'Master List'!$A$2:$AW$2,0))</f>
        <v>0</v>
      </c>
      <c r="F793" s="135" t="str">
        <f>INDEX('Master List'!$A$3:$AW$1063,MATCH('Print List'!$A793,Statement_No,0),MATCH('Print List'!F$2,'Master List'!$A$2:$AW$2,0))</f>
        <v>Yes</v>
      </c>
      <c r="G793" s="135" t="str">
        <f>INDEX('Master List'!$A$3:$AW$1063,MATCH('Print List'!$A793,Statement_No,0),MATCH('Print List'!G$2,'Master List'!$A$2:$AW$2,0))</f>
        <v>Burns Cutoff</v>
      </c>
      <c r="H793" s="135" t="str">
        <f>INDEX('Master List'!$A$3:$AW$1063,MATCH('Print List'!$A793,Statement_No,0),MATCH('Print List'!H$2,'Master List'!$A$2:$AW$2,0))</f>
        <v>San Joaquin</v>
      </c>
      <c r="I793" s="135" t="str">
        <f>INDEX('Master List'!$A$3:$AW$1063,MATCH('Print List'!$A793,Statement_No,0),MATCH('Print List'!I$2,'Master List'!$A$2:$AW$2,0))</f>
        <v>R1</v>
      </c>
      <c r="J793" s="135" t="str">
        <f>INDEX('Master List'!$A$3:$AW$1063,MATCH('Print List'!$A793,Statement_No,0),MATCH('Print List'!J$2,'Master List'!$A$2:$AW$2,0))</f>
        <v>category based on original review comments</v>
      </c>
      <c r="K793" s="135" t="str">
        <f>INDEX('Master List'!$A$3:$AW$1063,MATCH('Print List'!$A793,Statement_No,0),MATCH('Print List'!K$2,'Master List'!$A$2:$AW$2,0))</f>
        <v>Yes</v>
      </c>
      <c r="L793" s="135" t="str">
        <f>INDEX('Master List'!$A$3:$AW$1063,MATCH('Print List'!$A793,Statement_No,0),MATCH('Print List'!L$2,'Master List'!$A$2:$AW$2,0))</f>
        <v>N/A</v>
      </c>
      <c r="M793" s="135" t="str">
        <f>INDEX('Master List'!$A$3:$AW$1063,MATCH('Print List'!$A793,Statement_No,0),MATCH('Print List'!M$2,'Master List'!$A$2:$AW$2,0))</f>
        <v>P3</v>
      </c>
      <c r="N793" s="135" t="str">
        <f>INDEX('Master List'!$A$3:$AW$1063,MATCH('Print List'!$A793,Statement_No,0),MATCH('Print List'!N$2,'Master List'!$A$2:$AW$2,0))</f>
        <v>POD and POU are located within WIC boundary which is considered as *4 category</v>
      </c>
      <c r="O793" s="135">
        <f>INDEX('Master List'!$A$3:$AW$1063,MATCH('Print List'!$A793,Statement_No,0),MATCH('Print List'!O$2,'Master List'!$A$2:$AW$2,0))</f>
        <v>0</v>
      </c>
      <c r="P793" s="135">
        <f>INDEX('Master List'!$A$3:$AW$1063,MATCH('Print List'!$A793,Statement_No,0),MATCH('Print List'!P$2,'Master List'!$A$2:$AW$2,0))</f>
        <v>0</v>
      </c>
      <c r="Q793" s="135">
        <f>INDEX('Master List'!$A$3:$AW$1063,MATCH('Print List'!$A793,Statement_No,0),MATCH('Print List'!Q$2,'Master List'!$A$2:$AW$2,0))</f>
        <v>0</v>
      </c>
      <c r="R793" s="135">
        <f>INDEX('Master List'!$A$3:$AW$1063,MATCH('Print List'!$A793,Statement_No,0),MATCH('Print List'!R$2,'Master List'!$A$2:$AW$2,0))</f>
        <v>0</v>
      </c>
      <c r="S793" s="135">
        <f>INDEX('Master List'!$A$3:$AW$1063,MATCH('Print List'!$A793,Statement_No,0),MATCH('Print List'!S$2,'Master List'!$A$2:$AW$2,0))</f>
        <v>0</v>
      </c>
      <c r="T793" s="135" t="str">
        <f>INDEX('Master List'!$A$3:$AW$1063,MATCH('Print List'!$A793,Statement_No,0),MATCH('Print List'!T$2,'Master List'!$A$2:$AW$2,0))</f>
        <v>R1</v>
      </c>
      <c r="U793" s="135" t="str">
        <f>INDEX('Master List'!$A$3:$AW$1063,MATCH('Print List'!$A793,Statement_No,0),MATCH('Print List'!U$2,'Master List'!$A$2:$AW$2,0))</f>
        <v>P3</v>
      </c>
    </row>
    <row r="794" spans="1:21" s="16" customFormat="1" ht="240" x14ac:dyDescent="0.25">
      <c r="A794" s="136" t="s">
        <v>3194</v>
      </c>
      <c r="B794" s="135" t="str">
        <f>INDEX('Master List'!$A$3:$AW$1063,MATCH('Print List'!$A794,Statement_No,0),MATCH('Print List'!B$2,'Master List'!$A$2:$AW$2,0))</f>
        <v>PYLMAN VINEYARDS INC</v>
      </c>
      <c r="C794" s="135" t="str">
        <f>INDEX('Master List'!$A$3:$AW$1063,MATCH('Print List'!$A794,Statement_No,0),MATCH('Print List'!C$2,'Master List'!$A$2:$AW$2,0))</f>
        <v>Y</v>
      </c>
      <c r="D794" s="135">
        <f>INDEX('Master List'!$A$3:$AW$1063,MATCH('Print List'!$A794,Statement_No,0),MATCH('Print List'!D$2,'Master List'!$A$2:$AW$2,0))</f>
        <v>563.22</v>
      </c>
      <c r="E794" s="135">
        <f>INDEX('Master List'!$A$3:$AW$1063,MATCH('Print List'!$A794,Statement_No,0),MATCH('Print List'!E$2,'Master List'!$A$2:$AW$2,0))</f>
        <v>753.35</v>
      </c>
      <c r="F794" s="135" t="str">
        <f>INDEX('Master List'!$A$3:$AW$1063,MATCH('Print List'!$A794,Statement_No,0),MATCH('Print List'!F$2,'Master List'!$A$2:$AW$2,0))</f>
        <v>Yes</v>
      </c>
      <c r="G794" s="135" t="str">
        <f>INDEX('Master List'!$A$3:$AW$1063,MATCH('Print List'!$A794,Statement_No,0),MATCH('Print List'!G$2,'Master List'!$A$2:$AW$2,0))</f>
        <v>Sacramento River</v>
      </c>
      <c r="H794" s="135" t="str">
        <f>INDEX('Master List'!$A$3:$AW$1063,MATCH('Print List'!$A794,Statement_No,0),MATCH('Print List'!H$2,'Master List'!$A$2:$AW$2,0))</f>
        <v>Yolo</v>
      </c>
      <c r="I794" s="135" t="str">
        <f>INDEX('Master List'!$A$3:$AW$1063,MATCH('Print List'!$A794,Statement_No,0),MATCH('Print List'!I$2,'Master List'!$A$2:$AW$2,0))</f>
        <v>R1</v>
      </c>
      <c r="J794" s="135" t="str">
        <f>INDEX('Master List'!$A$3:$AW$1063,MATCH('Print List'!$A794,Statement_No,0),MATCH('Print List'!J$2,'Master List'!$A$2:$AW$2,0))</f>
        <v>The west portion of the POU parcels is located on a non-riparian patent to the watercourse. However, The underlying patents has the same patent number as the riparian patents.</v>
      </c>
      <c r="K794" s="135" t="str">
        <f>INDEX('Master List'!$A$3:$AW$1063,MATCH('Print List'!$A794,Statement_No,0),MATCH('Print List'!K$2,'Master List'!$A$2:$AW$2,0))</f>
        <v>Yes</v>
      </c>
      <c r="L794" s="135" t="str">
        <f>INDEX('Master List'!$A$3:$AW$1063,MATCH('Print List'!$A794,Statement_No,0),MATCH('Print List'!L$2,'Master List'!$A$2:$AW$2,0))</f>
        <v>N/A</v>
      </c>
      <c r="M794" s="135" t="str">
        <f>INDEX('Master List'!$A$3:$AW$1063,MATCH('Print List'!$A794,Statement_No,0),MATCH('Print List'!M$2,'Master List'!$A$2:$AW$2,0))</f>
        <v>P1</v>
      </c>
      <c r="N794" s="135" t="str">
        <f>INDEX('Master List'!$A$3:$AW$1063,MATCH('Print List'!$A794,Statement_No,0),MATCH('Print List'!N$2,'Master List'!$A$2:$AW$2,0))</f>
        <v>No supporting document for Pre-1914 right was submitted. Need more info.</v>
      </c>
      <c r="O794" s="135" t="str">
        <f>INDEX('Master List'!$A$3:$AW$1063,MATCH('Print List'!$A794,Statement_No,0),MATCH('Print List'!O$2,'Master List'!$A$2:$AW$2,0))</f>
        <v>North Delta Water Agency</v>
      </c>
      <c r="P794" s="135" t="str">
        <f>INDEX('Master List'!$A$3:$AW$1063,MATCH('Print List'!$A794,Statement_No,0),MATCH('Print List'!P$2,'Master List'!$A$2:$AW$2,0))</f>
        <v>R4</v>
      </c>
      <c r="Q794" s="135" t="str">
        <f>INDEX('Master List'!$A$3:$AW$1063,MATCH('Print List'!$A794,Statement_No,0),MATCH('Print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4" s="135" t="str">
        <f>INDEX('Master List'!$A$3:$AW$1063,MATCH('Print List'!$A794,Statement_No,0),MATCH('Print List'!R$2,'Master List'!$A$2:$AW$2,0))</f>
        <v>P4</v>
      </c>
      <c r="S794" s="135" t="str">
        <f>INDEX('Master List'!$A$3:$AW$1063,MATCH('Print List'!$A794,Statement_No,0),MATCH('Print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4" s="135" t="str">
        <f>INDEX('Master List'!$A$3:$AW$1063,MATCH('Print List'!$A794,Statement_No,0),MATCH('Print List'!T$2,'Master List'!$A$2:$AW$2,0))</f>
        <v>R4</v>
      </c>
      <c r="U794" s="135" t="str">
        <f>INDEX('Master List'!$A$3:$AW$1063,MATCH('Print List'!$A794,Statement_No,0),MATCH('Print List'!U$2,'Master List'!$A$2:$AW$2,0))</f>
        <v>P4</v>
      </c>
    </row>
    <row r="795" spans="1:21" s="16" customFormat="1" ht="240" x14ac:dyDescent="0.25">
      <c r="A795" s="135" t="s">
        <v>3199</v>
      </c>
      <c r="B795" s="135" t="str">
        <f>INDEX('Master List'!$A$3:$AW$1063,MATCH('Print List'!$A795,Statement_No,0),MATCH('Print List'!B$2,'Master List'!$A$2:$AW$2,0))</f>
        <v>SALLY LEE BOWLSBEY</v>
      </c>
      <c r="C795" s="135" t="str">
        <f>INDEX('Master List'!$A$3:$AW$1063,MATCH('Print List'!$A795,Statement_No,0),MATCH('Print List'!C$2,'Master List'!$A$2:$AW$2,0))</f>
        <v>Y</v>
      </c>
      <c r="D795" s="135">
        <f>INDEX('Master List'!$A$3:$AW$1063,MATCH('Print List'!$A795,Statement_No,0),MATCH('Print List'!D$2,'Master List'!$A$2:$AW$2,0))</f>
        <v>4892.8571428571431</v>
      </c>
      <c r="E795" s="135">
        <f>INDEX('Master List'!$A$3:$AW$1063,MATCH('Print List'!$A795,Statement_No,0),MATCH('Print List'!E$2,'Master List'!$A$2:$AW$2,0))</f>
        <v>6850</v>
      </c>
      <c r="F795" s="135" t="str">
        <f>INDEX('Master List'!$A$3:$AW$1063,MATCH('Print List'!$A795,Statement_No,0),MATCH('Print List'!F$2,'Master List'!$A$2:$AW$2,0))</f>
        <v>Yes</v>
      </c>
      <c r="G795" s="135" t="str">
        <f>INDEX('Master List'!$A$3:$AW$1063,MATCH('Print List'!$A795,Statement_No,0),MATCH('Print List'!G$2,'Master List'!$A$2:$AW$2,0))</f>
        <v>Haas Slough</v>
      </c>
      <c r="H795" s="135" t="str">
        <f>INDEX('Master List'!$A$3:$AW$1063,MATCH('Print List'!$A795,Statement_No,0),MATCH('Print List'!H$2,'Master List'!$A$2:$AW$2,0))</f>
        <v>Solano</v>
      </c>
      <c r="I795" s="135" t="str">
        <f>INDEX('Master List'!$A$3:$AW$1063,MATCH('Print List'!$A795,Statement_No,0),MATCH('Print List'!I$2,'Master List'!$A$2:$AW$2,0))</f>
        <v>R3</v>
      </c>
      <c r="J795" s="135" t="str">
        <f>INDEX('Master List'!$A$3:$AW$1063,MATCH('Print List'!$A795,Statement_No,0),MATCH('Print List'!J$2,'Master List'!$A$2:$AW$2,0))</f>
        <v>On March 1, 2018, counsel for the water right claimant submitted additional documents and a riparian water rights analysis, including a chain-of-title back to the original patents.  Based on the new documentation the underlying riparian claim has been assigned to category R3.</v>
      </c>
      <c r="K795" s="135" t="str">
        <f>INDEX('Master List'!$A$3:$AW$1063,MATCH('Print List'!$A795,Statement_No,0),MATCH('Print List'!K$2,'Master List'!$A$2:$AW$2,0))</f>
        <v>No</v>
      </c>
      <c r="L795" s="135" t="str">
        <f>INDEX('Master List'!$A$3:$AW$1063,MATCH('Print List'!$A795,Statement_No,0),MATCH('Print List'!L$2,'Master List'!$A$2:$AW$2,0))</f>
        <v>N/A</v>
      </c>
      <c r="M795" s="135" t="str">
        <f>INDEX('Master List'!$A$3:$AW$1063,MATCH('Print List'!$A795,Statement_No,0),MATCH('Print List'!M$2,'Master List'!$A$2:$AW$2,0))</f>
        <v>N/A</v>
      </c>
      <c r="N795" s="135" t="str">
        <f>INDEX('Master List'!$A$3:$AW$1063,MATCH('Print List'!$A795,Statement_No,0),MATCH('Print List'!N$2,'Master List'!$A$2:$AW$2,0))</f>
        <v>N/A</v>
      </c>
      <c r="O795" s="135" t="str">
        <f>INDEX('Master List'!$A$3:$AW$1063,MATCH('Print List'!$A795,Statement_No,0),MATCH('Print List'!O$2,'Master List'!$A$2:$AW$2,0))</f>
        <v>North Delta Water Agency</v>
      </c>
      <c r="P795" s="135" t="str">
        <f>INDEX('Master List'!$A$3:$AW$1063,MATCH('Print List'!$A795,Statement_No,0),MATCH('Print List'!P$2,'Master List'!$A$2:$AW$2,0))</f>
        <v>R4</v>
      </c>
      <c r="Q795" s="135" t="str">
        <f>INDEX('Master List'!$A$3:$AW$1063,MATCH('Print List'!$A795,Statement_No,0),MATCH('Print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5" s="135" t="str">
        <f>INDEX('Master List'!$A$3:$AW$1063,MATCH('Print List'!$A795,Statement_No,0),MATCH('Print List'!R$2,'Master List'!$A$2:$AW$2,0))</f>
        <v>P4</v>
      </c>
      <c r="S795" s="135" t="str">
        <f>INDEX('Master List'!$A$3:$AW$1063,MATCH('Print List'!$A795,Statement_No,0),MATCH('Print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5" s="135" t="str">
        <f>INDEX('Master List'!$A$3:$AW$1063,MATCH('Print List'!$A795,Statement_No,0),MATCH('Print List'!T$2,'Master List'!$A$2:$AW$2,0))</f>
        <v>R4</v>
      </c>
      <c r="U795" s="135" t="str">
        <f>INDEX('Master List'!$A$3:$AW$1063,MATCH('Print List'!$A795,Statement_No,0),MATCH('Print List'!U$2,'Master List'!$A$2:$AW$2,0))</f>
        <v>P4</v>
      </c>
    </row>
    <row r="796" spans="1:21" s="16" customFormat="1" ht="240" x14ac:dyDescent="0.25">
      <c r="A796" s="135" t="s">
        <v>3205</v>
      </c>
      <c r="B796" s="135" t="str">
        <f>INDEX('Master List'!$A$3:$AW$1063,MATCH('Print List'!$A796,Statement_No,0),MATCH('Print List'!B$2,'Master List'!$A$2:$AW$2,0))</f>
        <v>ANTONIO PASSAGLIA</v>
      </c>
      <c r="C796" s="135" t="str">
        <f>INDEX('Master List'!$A$3:$AW$1063,MATCH('Print List'!$A796,Statement_No,0),MATCH('Print List'!C$2,'Master List'!$A$2:$AW$2,0))</f>
        <v>Y</v>
      </c>
      <c r="D796" s="135">
        <f>INDEX('Master List'!$A$3:$AW$1063,MATCH('Print List'!$A796,Statement_No,0),MATCH('Print List'!D$2,'Master List'!$A$2:$AW$2,0))</f>
        <v>1350.2766666666666</v>
      </c>
      <c r="E796" s="135">
        <f>INDEX('Master List'!$A$3:$AW$1063,MATCH('Print List'!$A796,Statement_No,0),MATCH('Print List'!E$2,'Master List'!$A$2:$AW$2,0))</f>
        <v>415.01</v>
      </c>
      <c r="F796" s="135" t="str">
        <f>INDEX('Master List'!$A$3:$AW$1063,MATCH('Print List'!$A796,Statement_No,0),MATCH('Print List'!F$2,'Master List'!$A$2:$AW$2,0))</f>
        <v>Yes</v>
      </c>
      <c r="G796" s="135" t="str">
        <f>INDEX('Master List'!$A$3:$AW$1063,MATCH('Print List'!$A796,Statement_No,0),MATCH('Print List'!G$2,'Master List'!$A$2:$AW$2,0))</f>
        <v>Cache Slough</v>
      </c>
      <c r="H796" s="135" t="str">
        <f>INDEX('Master List'!$A$3:$AW$1063,MATCH('Print List'!$A796,Statement_No,0),MATCH('Print List'!H$2,'Master List'!$A$2:$AW$2,0))</f>
        <v>Solano</v>
      </c>
      <c r="I796" s="135" t="str">
        <f>INDEX('Master List'!$A$3:$AW$1063,MATCH('Print List'!$A796,Statement_No,0),MATCH('Print List'!I$2,'Master List'!$A$2:$AW$2,0))</f>
        <v>R1</v>
      </c>
      <c r="J796" s="135" t="str">
        <f>INDEX('Master List'!$A$3:$AW$1063,MATCH('Print List'!$A796,Statement_No,0),MATCH('Print List'!J$2,'Master List'!$A$2:$AW$2,0))</f>
        <v>Cache Slough existed at time of patent in 1876. Patent 2358 and 2112 are riparian but Survey 236 is not.</v>
      </c>
      <c r="K796" s="135" t="str">
        <f>INDEX('Master List'!$A$3:$AW$1063,MATCH('Print List'!$A796,Statement_No,0),MATCH('Print List'!K$2,'Master List'!$A$2:$AW$2,0))</f>
        <v>Yes</v>
      </c>
      <c r="L796" s="135" t="str">
        <f>INDEX('Master List'!$A$3:$AW$1063,MATCH('Print List'!$A796,Statement_No,0),MATCH('Print List'!L$2,'Master List'!$A$2:$AW$2,0))</f>
        <v>N/A</v>
      </c>
      <c r="M796" s="135" t="str">
        <f>INDEX('Master List'!$A$3:$AW$1063,MATCH('Print List'!$A796,Statement_No,0),MATCH('Print List'!M$2,'Master List'!$A$2:$AW$2,0))</f>
        <v>P1</v>
      </c>
      <c r="N796" s="135" t="str">
        <f>INDEX('Master List'!$A$3:$AW$1063,MATCH('Print List'!$A796,Statement_No,0),MATCH('Print List'!N$2,'Master List'!$A$2:$AW$2,0))</f>
        <v>More information needed</v>
      </c>
      <c r="O796" s="135" t="str">
        <f>INDEX('Master List'!$A$3:$AW$1063,MATCH('Print List'!$A796,Statement_No,0),MATCH('Print List'!O$2,'Master List'!$A$2:$AW$2,0))</f>
        <v>North Delta Water Agency</v>
      </c>
      <c r="P796" s="135" t="str">
        <f>INDEX('Master List'!$A$3:$AW$1063,MATCH('Print List'!$A796,Statement_No,0),MATCH('Print List'!P$2,'Master List'!$A$2:$AW$2,0))</f>
        <v>R4</v>
      </c>
      <c r="Q796" s="135" t="str">
        <f>INDEX('Master List'!$A$3:$AW$1063,MATCH('Print List'!$A796,Statement_No,0),MATCH('Print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6" s="135" t="str">
        <f>INDEX('Master List'!$A$3:$AW$1063,MATCH('Print List'!$A796,Statement_No,0),MATCH('Print List'!R$2,'Master List'!$A$2:$AW$2,0))</f>
        <v>P4</v>
      </c>
      <c r="S796" s="135" t="str">
        <f>INDEX('Master List'!$A$3:$AW$1063,MATCH('Print List'!$A796,Statement_No,0),MATCH('Print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6" s="135" t="str">
        <f>INDEX('Master List'!$A$3:$AW$1063,MATCH('Print List'!$A796,Statement_No,0),MATCH('Print List'!T$2,'Master List'!$A$2:$AW$2,0))</f>
        <v>R4</v>
      </c>
      <c r="U796" s="135" t="str">
        <f>INDEX('Master List'!$A$3:$AW$1063,MATCH('Print List'!$A796,Statement_No,0),MATCH('Print List'!U$2,'Master List'!$A$2:$AW$2,0))</f>
        <v>P4</v>
      </c>
    </row>
    <row r="797" spans="1:21" s="16" customFormat="1" ht="240" x14ac:dyDescent="0.25">
      <c r="A797" s="145" t="s">
        <v>3212</v>
      </c>
      <c r="B797" s="135" t="str">
        <f>INDEX('Master List'!$A$3:$AW$1063,MATCH('Print List'!$A797,Statement_No,0),MATCH('Print List'!B$2,'Master List'!$A$2:$AW$2,0))</f>
        <v>PYLMAN VINEYARDS INC</v>
      </c>
      <c r="C797" s="135" t="str">
        <f>INDEX('Master List'!$A$3:$AW$1063,MATCH('Print List'!$A797,Statement_No,0),MATCH('Print List'!C$2,'Master List'!$A$2:$AW$2,0))</f>
        <v>Y</v>
      </c>
      <c r="D797" s="135">
        <f>INDEX('Master List'!$A$3:$AW$1063,MATCH('Print List'!$A797,Statement_No,0),MATCH('Print List'!D$2,'Master List'!$A$2:$AW$2,0))</f>
        <v>689.65</v>
      </c>
      <c r="E797" s="135">
        <f>INDEX('Master List'!$A$3:$AW$1063,MATCH('Print List'!$A797,Statement_No,0),MATCH('Print List'!E$2,'Master List'!$A$2:$AW$2,0))</f>
        <v>593.76</v>
      </c>
      <c r="F797" s="135" t="str">
        <f>INDEX('Master List'!$A$3:$AW$1063,MATCH('Print List'!$A797,Statement_No,0),MATCH('Print List'!F$2,'Master List'!$A$2:$AW$2,0))</f>
        <v>Yes</v>
      </c>
      <c r="G797" s="135" t="str">
        <f>INDEX('Master List'!$A$3:$AW$1063,MATCH('Print List'!$A797,Statement_No,0),MATCH('Print List'!G$2,'Master List'!$A$2:$AW$2,0))</f>
        <v>Sacramento River</v>
      </c>
      <c r="H797" s="135" t="str">
        <f>INDEX('Master List'!$A$3:$AW$1063,MATCH('Print List'!$A797,Statement_No,0),MATCH('Print List'!H$2,'Master List'!$A$2:$AW$2,0))</f>
        <v>Yolo</v>
      </c>
      <c r="I797" s="135" t="str">
        <f>INDEX('Master List'!$A$3:$AW$1063,MATCH('Print List'!$A797,Statement_No,0),MATCH('Print List'!I$2,'Master List'!$A$2:$AW$2,0))</f>
        <v>R3</v>
      </c>
      <c r="J797" s="135" t="str">
        <f>INDEX('Master List'!$A$3:$AW$1063,MATCH('Print List'!$A797,Statement_No,0),MATCH('Print List'!J$2,'Master List'!$A$2:$AW$2,0))</f>
        <v xml:space="preserve">The claimant did provided a POU map, the file was found on the 14th floor of the CALEPA building. The POU parcel was abutting the watercourse with the POD instream. </v>
      </c>
      <c r="K797" s="135" t="str">
        <f>INDEX('Master List'!$A$3:$AW$1063,MATCH('Print List'!$A797,Statement_No,0),MATCH('Print List'!K$2,'Master List'!$A$2:$AW$2,0))</f>
        <v>Yes</v>
      </c>
      <c r="L797" s="135" t="str">
        <f>INDEX('Master List'!$A$3:$AW$1063,MATCH('Print List'!$A797,Statement_No,0),MATCH('Print List'!L$2,'Master List'!$A$2:$AW$2,0))</f>
        <v>N/A</v>
      </c>
      <c r="M797" s="135" t="str">
        <f>INDEX('Master List'!$A$3:$AW$1063,MATCH('Print List'!$A797,Statement_No,0),MATCH('Print List'!M$2,'Master List'!$A$2:$AW$2,0))</f>
        <v>P1</v>
      </c>
      <c r="N797" s="135" t="str">
        <f>INDEX('Master List'!$A$3:$AW$1063,MATCH('Print List'!$A797,Statement_No,0),MATCH('Print List'!N$2,'Master List'!$A$2:$AW$2,0))</f>
        <v>No supporting document for Pre-1914 right was submitted. Need more info.</v>
      </c>
      <c r="O797" s="135" t="str">
        <f>INDEX('Master List'!$A$3:$AW$1063,MATCH('Print List'!$A797,Statement_No,0),MATCH('Print List'!O$2,'Master List'!$A$2:$AW$2,0))</f>
        <v>North Delta Water Agency</v>
      </c>
      <c r="P797" s="135" t="str">
        <f>INDEX('Master List'!$A$3:$AW$1063,MATCH('Print List'!$A797,Statement_No,0),MATCH('Print List'!P$2,'Master List'!$A$2:$AW$2,0))</f>
        <v>R4</v>
      </c>
      <c r="Q797" s="135" t="str">
        <f>INDEX('Master List'!$A$3:$AW$1063,MATCH('Print List'!$A797,Statement_No,0),MATCH('Print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7" s="135" t="str">
        <f>INDEX('Master List'!$A$3:$AW$1063,MATCH('Print List'!$A797,Statement_No,0),MATCH('Print List'!R$2,'Master List'!$A$2:$AW$2,0))</f>
        <v>P4</v>
      </c>
      <c r="S797" s="135" t="str">
        <f>INDEX('Master List'!$A$3:$AW$1063,MATCH('Print List'!$A797,Statement_No,0),MATCH('Print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7" s="135" t="str">
        <f>INDEX('Master List'!$A$3:$AW$1063,MATCH('Print List'!$A797,Statement_No,0),MATCH('Print List'!T$2,'Master List'!$A$2:$AW$2,0))</f>
        <v>R4</v>
      </c>
      <c r="U797" s="135" t="str">
        <f>INDEX('Master List'!$A$3:$AW$1063,MATCH('Print List'!$A797,Statement_No,0),MATCH('Print List'!U$2,'Master List'!$A$2:$AW$2,0))</f>
        <v>P4</v>
      </c>
    </row>
    <row r="798" spans="1:21" s="16" customFormat="1" ht="240" x14ac:dyDescent="0.25">
      <c r="A798" s="135" t="s">
        <v>3214</v>
      </c>
      <c r="B798" s="135" t="str">
        <f>INDEX('Master List'!$A$3:$AW$1063,MATCH('Print List'!$A798,Statement_No,0),MATCH('Print List'!B$2,'Master List'!$A$2:$AW$2,0))</f>
        <v>ROGER ZANNETTI</v>
      </c>
      <c r="C798" s="135" t="str">
        <f>INDEX('Master List'!$A$3:$AW$1063,MATCH('Print List'!$A798,Statement_No,0),MATCH('Print List'!C$2,'Master List'!$A$2:$AW$2,0))</f>
        <v>Y</v>
      </c>
      <c r="D798" s="135">
        <f>INDEX('Master List'!$A$3:$AW$1063,MATCH('Print List'!$A798,Statement_No,0),MATCH('Print List'!D$2,'Master List'!$A$2:$AW$2,0))</f>
        <v>1600</v>
      </c>
      <c r="E798" s="135">
        <f>INDEX('Master List'!$A$3:$AW$1063,MATCH('Print List'!$A798,Statement_No,0),MATCH('Print List'!E$2,'Master List'!$A$2:$AW$2,0))</f>
        <v>1905.53</v>
      </c>
      <c r="F798" s="135" t="str">
        <f>INDEX('Master List'!$A$3:$AW$1063,MATCH('Print List'!$A798,Statement_No,0),MATCH('Print List'!F$2,'Master List'!$A$2:$AW$2,0))</f>
        <v>Yes</v>
      </c>
      <c r="G798" s="135" t="str">
        <f>INDEX('Master List'!$A$3:$AW$1063,MATCH('Print List'!$A798,Statement_No,0),MATCH('Print List'!G$2,'Master List'!$A$2:$AW$2,0))</f>
        <v>Duck Slough</v>
      </c>
      <c r="H798" s="135" t="str">
        <f>INDEX('Master List'!$A$3:$AW$1063,MATCH('Print List'!$A798,Statement_No,0),MATCH('Print List'!H$2,'Master List'!$A$2:$AW$2,0))</f>
        <v>Solano</v>
      </c>
      <c r="I798" s="135" t="str">
        <f>INDEX('Master List'!$A$3:$AW$1063,MATCH('Print List'!$A798,Statement_No,0),MATCH('Print List'!I$2,'Master List'!$A$2:$AW$2,0))</f>
        <v>R3</v>
      </c>
      <c r="J798" s="135">
        <f>INDEX('Master List'!$A$3:$AW$1063,MATCH('Print List'!$A798,Statement_No,0),MATCH('Print List'!J$2,'Master List'!$A$2:$AW$2,0))</f>
        <v>0</v>
      </c>
      <c r="K798" s="135" t="str">
        <f>INDEX('Master List'!$A$3:$AW$1063,MATCH('Print List'!$A798,Statement_No,0),MATCH('Print List'!K$2,'Master List'!$A$2:$AW$2,0))</f>
        <v>No</v>
      </c>
      <c r="L798" s="135" t="str">
        <f>INDEX('Master List'!$A$3:$AW$1063,MATCH('Print List'!$A798,Statement_No,0),MATCH('Print List'!L$2,'Master List'!$A$2:$AW$2,0))</f>
        <v>N/A</v>
      </c>
      <c r="M798" s="135" t="str">
        <f>INDEX('Master List'!$A$3:$AW$1063,MATCH('Print List'!$A798,Statement_No,0),MATCH('Print List'!M$2,'Master List'!$A$2:$AW$2,0))</f>
        <v>N/A</v>
      </c>
      <c r="N798" s="135" t="str">
        <f>INDEX('Master List'!$A$3:$AW$1063,MATCH('Print List'!$A798,Statement_No,0),MATCH('Print List'!N$2,'Master List'!$A$2:$AW$2,0))</f>
        <v>N/A</v>
      </c>
      <c r="O798" s="135" t="str">
        <f>INDEX('Master List'!$A$3:$AW$1063,MATCH('Print List'!$A798,Statement_No,0),MATCH('Print List'!O$2,'Master List'!$A$2:$AW$2,0))</f>
        <v>North Delta Water Agency</v>
      </c>
      <c r="P798" s="135" t="str">
        <f>INDEX('Master List'!$A$3:$AW$1063,MATCH('Print List'!$A798,Statement_No,0),MATCH('Print List'!P$2,'Master List'!$A$2:$AW$2,0))</f>
        <v>R4</v>
      </c>
      <c r="Q798" s="135" t="str">
        <f>INDEX('Master List'!$A$3:$AW$1063,MATCH('Print List'!$A798,Statement_No,0),MATCH('Print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798" s="135" t="str">
        <f>INDEX('Master List'!$A$3:$AW$1063,MATCH('Print List'!$A798,Statement_No,0),MATCH('Print List'!R$2,'Master List'!$A$2:$AW$2,0))</f>
        <v>P4</v>
      </c>
      <c r="S798" s="135" t="str">
        <f>INDEX('Master List'!$A$3:$AW$1063,MATCH('Print List'!$A798,Statement_No,0),MATCH('Print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798" s="135" t="str">
        <f>INDEX('Master List'!$A$3:$AW$1063,MATCH('Print List'!$A798,Statement_No,0),MATCH('Print List'!T$2,'Master List'!$A$2:$AW$2,0))</f>
        <v>R4</v>
      </c>
      <c r="U798" s="135" t="str">
        <f>INDEX('Master List'!$A$3:$AW$1063,MATCH('Print List'!$A798,Statement_No,0),MATCH('Print List'!U$2,'Master List'!$A$2:$AW$2,0))</f>
        <v>P4</v>
      </c>
    </row>
    <row r="799" spans="1:21" s="16" customFormat="1" ht="30" x14ac:dyDescent="0.25">
      <c r="A799" s="135" t="s">
        <v>3219</v>
      </c>
      <c r="B799" s="135" t="str">
        <f>INDEX('Master List'!$A$3:$AW$1063,MATCH('Print List'!$A799,Statement_No,0),MATCH('Print List'!B$2,'Master List'!$A$2:$AW$2,0))</f>
        <v>RECLAMATION DISTRICT NO. 1004</v>
      </c>
      <c r="C799" s="135" t="str">
        <f>INDEX('Master List'!$A$3:$AW$1063,MATCH('Print List'!$A799,Statement_No,0),MATCH('Print List'!C$2,'Master List'!$A$2:$AW$2,0))</f>
        <v>N</v>
      </c>
      <c r="D799" s="135">
        <f>INDEX('Master List'!$A$3:$AW$1063,MATCH('Print List'!$A799,Statement_No,0),MATCH('Print List'!D$2,'Master List'!$A$2:$AW$2,0))</f>
        <v>5381.5</v>
      </c>
      <c r="E799" s="135">
        <f>INDEX('Master List'!$A$3:$AW$1063,MATCH('Print List'!$A799,Statement_No,0),MATCH('Print List'!E$2,'Master List'!$A$2:$AW$2,0))</f>
        <v>1498</v>
      </c>
      <c r="F799" s="135" t="str">
        <f>INDEX('Master List'!$A$3:$AW$1063,MATCH('Print List'!$A799,Statement_No,0),MATCH('Print List'!F$2,'Master List'!$A$2:$AW$2,0))</f>
        <v>Yes</v>
      </c>
      <c r="G799" s="135" t="str">
        <f>INDEX('Master List'!$A$3:$AW$1063,MATCH('Print List'!$A799,Statement_No,0),MATCH('Print List'!G$2,'Master List'!$A$2:$AW$2,0))</f>
        <v>Butte Creek</v>
      </c>
      <c r="H799" s="135" t="str">
        <f>INDEX('Master List'!$A$3:$AW$1063,MATCH('Print List'!$A799,Statement_No,0),MATCH('Print List'!H$2,'Master List'!$A$2:$AW$2,0))</f>
        <v>Glenn</v>
      </c>
      <c r="I799" s="135" t="str">
        <f>INDEX('Master List'!$A$3:$AW$1063,MATCH('Print List'!$A799,Statement_No,0),MATCH('Print List'!I$2,'Master List'!$A$2:$AW$2,0))</f>
        <v>R2</v>
      </c>
      <c r="J799" s="135">
        <f>INDEX('Master List'!$A$3:$AW$1063,MATCH('Print List'!$A799,Statement_No,0),MATCH('Print List'!J$2,'Master List'!$A$2:$AW$2,0))</f>
        <v>0</v>
      </c>
      <c r="K799" s="135" t="str">
        <f>INDEX('Master List'!$A$3:$AW$1063,MATCH('Print List'!$A799,Statement_No,0),MATCH('Print List'!K$2,'Master List'!$A$2:$AW$2,0))</f>
        <v>Yes</v>
      </c>
      <c r="L799" s="135" t="str">
        <f>INDEX('Master List'!$A$3:$AW$1063,MATCH('Print List'!$A799,Statement_No,0),MATCH('Print List'!L$2,'Master List'!$A$2:$AW$2,0))</f>
        <v>N/A</v>
      </c>
      <c r="M799" s="135" t="str">
        <f>INDEX('Master List'!$A$3:$AW$1063,MATCH('Print List'!$A799,Statement_No,0),MATCH('Print List'!M$2,'Master List'!$A$2:$AW$2,0))</f>
        <v>P1</v>
      </c>
      <c r="N799" s="135" t="str">
        <f>INDEX('Master List'!$A$3:$AW$1063,MATCH('Print List'!$A799,Statement_No,0),MATCH('Print List'!N$2,'Master List'!$A$2:$AW$2,0))</f>
        <v>Documentation is needed.</v>
      </c>
      <c r="O799" s="135">
        <f>INDEX('Master List'!$A$3:$AW$1063,MATCH('Print List'!$A799,Statement_No,0),MATCH('Print List'!O$2,'Master List'!$A$2:$AW$2,0))</f>
        <v>0</v>
      </c>
      <c r="P799" s="135">
        <f>INDEX('Master List'!$A$3:$AW$1063,MATCH('Print List'!$A799,Statement_No,0),MATCH('Print List'!P$2,'Master List'!$A$2:$AW$2,0))</f>
        <v>0</v>
      </c>
      <c r="Q799" s="135">
        <f>INDEX('Master List'!$A$3:$AW$1063,MATCH('Print List'!$A799,Statement_No,0),MATCH('Print List'!Q$2,'Master List'!$A$2:$AW$2,0))</f>
        <v>0</v>
      </c>
      <c r="R799" s="135">
        <f>INDEX('Master List'!$A$3:$AW$1063,MATCH('Print List'!$A799,Statement_No,0),MATCH('Print List'!R$2,'Master List'!$A$2:$AW$2,0))</f>
        <v>0</v>
      </c>
      <c r="S799" s="135">
        <f>INDEX('Master List'!$A$3:$AW$1063,MATCH('Print List'!$A799,Statement_No,0),MATCH('Print List'!S$2,'Master List'!$A$2:$AW$2,0))</f>
        <v>0</v>
      </c>
      <c r="T799" s="135" t="str">
        <f>INDEX('Master List'!$A$3:$AW$1063,MATCH('Print List'!$A799,Statement_No,0),MATCH('Print List'!T$2,'Master List'!$A$2:$AW$2,0))</f>
        <v>R2</v>
      </c>
      <c r="U799" s="135" t="str">
        <f>INDEX('Master List'!$A$3:$AW$1063,MATCH('Print List'!$A799,Statement_No,0),MATCH('Print List'!U$2,'Master List'!$A$2:$AW$2,0))</f>
        <v>P1</v>
      </c>
    </row>
    <row r="800" spans="1:21" s="16" customFormat="1" ht="60" x14ac:dyDescent="0.25">
      <c r="A800" s="136" t="s">
        <v>3225</v>
      </c>
      <c r="B800" s="135" t="str">
        <f>INDEX('Master List'!$A$3:$AW$1063,MATCH('Print List'!$A800,Statement_No,0),MATCH('Print List'!B$2,'Master List'!$A$2:$AW$2,0))</f>
        <v>RECLAMATION DISTRICT NO. 1004</v>
      </c>
      <c r="C800" s="135" t="str">
        <f>INDEX('Master List'!$A$3:$AW$1063,MATCH('Print List'!$A800,Statement_No,0),MATCH('Print List'!C$2,'Master List'!$A$2:$AW$2,0))</f>
        <v>N</v>
      </c>
      <c r="D800" s="135">
        <f>INDEX('Master List'!$A$3:$AW$1063,MATCH('Print List'!$A800,Statement_No,0),MATCH('Print List'!D$2,'Master List'!$A$2:$AW$2,0))</f>
        <v>7700.25</v>
      </c>
      <c r="E800" s="135">
        <f>INDEX('Master List'!$A$3:$AW$1063,MATCH('Print List'!$A800,Statement_No,0),MATCH('Print List'!E$2,'Master List'!$A$2:$AW$2,0))</f>
        <v>16105</v>
      </c>
      <c r="F800" s="135" t="str">
        <f>INDEX('Master List'!$A$3:$AW$1063,MATCH('Print List'!$A800,Statement_No,0),MATCH('Print List'!F$2,'Master List'!$A$2:$AW$2,0))</f>
        <v>Yes</v>
      </c>
      <c r="G800" s="135" t="str">
        <f>INDEX('Master List'!$A$3:$AW$1063,MATCH('Print List'!$A800,Statement_No,0),MATCH('Print List'!G$2,'Master List'!$A$2:$AW$2,0))</f>
        <v>Angel Slough</v>
      </c>
      <c r="H800" s="135" t="str">
        <f>INDEX('Master List'!$A$3:$AW$1063,MATCH('Print List'!$A800,Statement_No,0),MATCH('Print List'!H$2,'Master List'!$A$2:$AW$2,0))</f>
        <v>Colusa</v>
      </c>
      <c r="I800" s="135" t="str">
        <f>INDEX('Master List'!$A$3:$AW$1063,MATCH('Print List'!$A800,Statement_No,0),MATCH('Print List'!I$2,'Master List'!$A$2:$AW$2,0))</f>
        <v>R2</v>
      </c>
      <c r="J800" s="135" t="str">
        <f>INDEX('Master List'!$A$3:$AW$1063,MATCH('Print List'!$A800,Statement_No,0),MATCH('Print List'!J$2,'Master List'!$A$2:$AW$2,0))</f>
        <v>Service area is within a large federal Patent identified as CA Serial Patent CACAAA 000311. Some federal patents within the POU appear to be disconnected from water source.</v>
      </c>
      <c r="K800" s="135" t="str">
        <f>INDEX('Master List'!$A$3:$AW$1063,MATCH('Print List'!$A800,Statement_No,0),MATCH('Print List'!K$2,'Master List'!$A$2:$AW$2,0))</f>
        <v>Yes</v>
      </c>
      <c r="L800" s="135" t="str">
        <f>INDEX('Master List'!$A$3:$AW$1063,MATCH('Print List'!$A800,Statement_No,0),MATCH('Print List'!L$2,'Master List'!$A$2:$AW$2,0))</f>
        <v>N/A</v>
      </c>
      <c r="M800" s="135" t="str">
        <f>INDEX('Master List'!$A$3:$AW$1063,MATCH('Print List'!$A800,Statement_No,0),MATCH('Print List'!M$2,'Master List'!$A$2:$AW$2,0))</f>
        <v>P1</v>
      </c>
      <c r="N800" s="135" t="str">
        <f>INDEX('Master List'!$A$3:$AW$1063,MATCH('Print List'!$A800,Statement_No,0),MATCH('Print List'!N$2,'Master List'!$A$2:$AW$2,0))</f>
        <v>Documentation is needed.</v>
      </c>
      <c r="O800" s="135">
        <f>INDEX('Master List'!$A$3:$AW$1063,MATCH('Print List'!$A800,Statement_No,0),MATCH('Print List'!O$2,'Master List'!$A$2:$AW$2,0))</f>
        <v>0</v>
      </c>
      <c r="P800" s="135">
        <f>INDEX('Master List'!$A$3:$AW$1063,MATCH('Print List'!$A800,Statement_No,0),MATCH('Print List'!P$2,'Master List'!$A$2:$AW$2,0))</f>
        <v>0</v>
      </c>
      <c r="Q800" s="135">
        <f>INDEX('Master List'!$A$3:$AW$1063,MATCH('Print List'!$A800,Statement_No,0),MATCH('Print List'!Q$2,'Master List'!$A$2:$AW$2,0))</f>
        <v>0</v>
      </c>
      <c r="R800" s="135">
        <f>INDEX('Master List'!$A$3:$AW$1063,MATCH('Print List'!$A800,Statement_No,0),MATCH('Print List'!R$2,'Master List'!$A$2:$AW$2,0))</f>
        <v>0</v>
      </c>
      <c r="S800" s="135">
        <f>INDEX('Master List'!$A$3:$AW$1063,MATCH('Print List'!$A800,Statement_No,0),MATCH('Print List'!S$2,'Master List'!$A$2:$AW$2,0))</f>
        <v>0</v>
      </c>
      <c r="T800" s="135" t="str">
        <f>INDEX('Master List'!$A$3:$AW$1063,MATCH('Print List'!$A800,Statement_No,0),MATCH('Print List'!T$2,'Master List'!$A$2:$AW$2,0))</f>
        <v>R2</v>
      </c>
      <c r="U800" s="135" t="str">
        <f>INDEX('Master List'!$A$3:$AW$1063,MATCH('Print List'!$A800,Statement_No,0),MATCH('Print List'!U$2,'Master List'!$A$2:$AW$2,0))</f>
        <v>P1</v>
      </c>
    </row>
    <row r="801" spans="1:21" s="16" customFormat="1" ht="30" x14ac:dyDescent="0.25">
      <c r="A801" s="135" t="s">
        <v>3231</v>
      </c>
      <c r="B801" s="135" t="str">
        <f>INDEX('Master List'!$A$3:$AW$1063,MATCH('Print List'!$A801,Statement_No,0),MATCH('Print List'!B$2,'Master List'!$A$2:$AW$2,0))</f>
        <v>RC FARMS INC</v>
      </c>
      <c r="C801" s="135" t="str">
        <f>INDEX('Master List'!$A$3:$AW$1063,MATCH('Print List'!$A801,Statement_No,0),MATCH('Print List'!C$2,'Master List'!$A$2:$AW$2,0))</f>
        <v>Y</v>
      </c>
      <c r="D801" s="135">
        <f>INDEX('Master List'!$A$3:$AW$1063,MATCH('Print List'!$A801,Statement_No,0),MATCH('Print List'!D$2,'Master List'!$A$2:$AW$2,0))</f>
        <v>271.43333333333334</v>
      </c>
      <c r="E801" s="135">
        <f>INDEX('Master List'!$A$3:$AW$1063,MATCH('Print List'!$A801,Statement_No,0),MATCH('Print List'!E$2,'Master List'!$A$2:$AW$2,0))</f>
        <v>465.24</v>
      </c>
      <c r="F801" s="135" t="str">
        <f>INDEX('Master List'!$A$3:$AW$1063,MATCH('Print List'!$A801,Statement_No,0),MATCH('Print List'!F$2,'Master List'!$A$2:$AW$2,0))</f>
        <v>Yes</v>
      </c>
      <c r="G801" s="135" t="str">
        <f>INDEX('Master List'!$A$3:$AW$1063,MATCH('Print List'!$A801,Statement_No,0),MATCH('Print List'!G$2,'Master List'!$A$2:$AW$2,0))</f>
        <v>MIDDLE RIVER</v>
      </c>
      <c r="H801" s="135" t="str">
        <f>INDEX('Master List'!$A$3:$AW$1063,MATCH('Print List'!$A801,Statement_No,0),MATCH('Print List'!H$2,'Master List'!$A$2:$AW$2,0))</f>
        <v>San Joaquin</v>
      </c>
      <c r="I801" s="135" t="str">
        <f>INDEX('Master List'!$A$3:$AW$1063,MATCH('Print List'!$A801,Statement_No,0),MATCH('Print List'!I$2,'Master List'!$A$2:$AW$2,0))</f>
        <v>R3</v>
      </c>
      <c r="J801" s="135" t="str">
        <f>INDEX('Master List'!$A$3:$AW$1063,MATCH('Print List'!$A801,Statement_No,0),MATCH('Print List'!J$2,'Master List'!$A$2:$AW$2,0))</f>
        <v>APN/POU lie on a Riparian Patent.</v>
      </c>
      <c r="K801" s="135" t="str">
        <f>INDEX('Master List'!$A$3:$AW$1063,MATCH('Print List'!$A801,Statement_No,0),MATCH('Print List'!K$2,'Master List'!$A$2:$AW$2,0))</f>
        <v>Yes</v>
      </c>
      <c r="L801" s="135" t="str">
        <f>INDEX('Master List'!$A$3:$AW$1063,MATCH('Print List'!$A801,Statement_No,0),MATCH('Print List'!L$2,'Master List'!$A$2:$AW$2,0))</f>
        <v>N/A</v>
      </c>
      <c r="M801" s="135" t="str">
        <f>INDEX('Master List'!$A$3:$AW$1063,MATCH('Print List'!$A801,Statement_No,0),MATCH('Print List'!M$2,'Master List'!$A$2:$AW$2,0))</f>
        <v>P1</v>
      </c>
      <c r="N801" s="135" t="str">
        <f>INDEX('Master List'!$A$3:$AW$1063,MATCH('Print List'!$A801,Statement_No,0),MATCH('Print List'!N$2,'Master List'!$A$2:$AW$2,0))</f>
        <v>No supporting document for Pre-1914 right was submitted. Need more info.</v>
      </c>
      <c r="O801" s="135">
        <f>INDEX('Master List'!$A$3:$AW$1063,MATCH('Print List'!$A801,Statement_No,0),MATCH('Print List'!O$2,'Master List'!$A$2:$AW$2,0))</f>
        <v>0</v>
      </c>
      <c r="P801" s="135">
        <f>INDEX('Master List'!$A$3:$AW$1063,MATCH('Print List'!$A801,Statement_No,0),MATCH('Print List'!P$2,'Master List'!$A$2:$AW$2,0))</f>
        <v>0</v>
      </c>
      <c r="Q801" s="135">
        <f>INDEX('Master List'!$A$3:$AW$1063,MATCH('Print List'!$A801,Statement_No,0),MATCH('Print List'!Q$2,'Master List'!$A$2:$AW$2,0))</f>
        <v>0</v>
      </c>
      <c r="R801" s="135">
        <f>INDEX('Master List'!$A$3:$AW$1063,MATCH('Print List'!$A801,Statement_No,0),MATCH('Print List'!R$2,'Master List'!$A$2:$AW$2,0))</f>
        <v>0</v>
      </c>
      <c r="S801" s="135">
        <f>INDEX('Master List'!$A$3:$AW$1063,MATCH('Print List'!$A801,Statement_No,0),MATCH('Print List'!S$2,'Master List'!$A$2:$AW$2,0))</f>
        <v>0</v>
      </c>
      <c r="T801" s="135" t="str">
        <f>INDEX('Master List'!$A$3:$AW$1063,MATCH('Print List'!$A801,Statement_No,0),MATCH('Print List'!T$2,'Master List'!$A$2:$AW$2,0))</f>
        <v>R3</v>
      </c>
      <c r="U801" s="135" t="str">
        <f>INDEX('Master List'!$A$3:$AW$1063,MATCH('Print List'!$A801,Statement_No,0),MATCH('Print List'!U$2,'Master List'!$A$2:$AW$2,0))</f>
        <v>P1</v>
      </c>
    </row>
    <row r="802" spans="1:21" s="16" customFormat="1" ht="30" x14ac:dyDescent="0.25">
      <c r="A802" s="136" t="s">
        <v>3237</v>
      </c>
      <c r="B802" s="135" t="str">
        <f>INDEX('Master List'!$A$3:$AW$1063,MATCH('Print List'!$A802,Statement_No,0),MATCH('Print List'!B$2,'Master List'!$A$2:$AW$2,0))</f>
        <v>RC FARMS INC</v>
      </c>
      <c r="C802" s="135" t="str">
        <f>INDEX('Master List'!$A$3:$AW$1063,MATCH('Print List'!$A802,Statement_No,0),MATCH('Print List'!C$2,'Master List'!$A$2:$AW$2,0))</f>
        <v>Y</v>
      </c>
      <c r="D802" s="135">
        <f>INDEX('Master List'!$A$3:$AW$1063,MATCH('Print List'!$A802,Statement_No,0),MATCH('Print List'!D$2,'Master List'!$A$2:$AW$2,0))</f>
        <v>339.88333333333333</v>
      </c>
      <c r="E802" s="135">
        <f>INDEX('Master List'!$A$3:$AW$1063,MATCH('Print List'!$A802,Statement_No,0),MATCH('Print List'!E$2,'Master List'!$A$2:$AW$2,0))</f>
        <v>582.53</v>
      </c>
      <c r="F802" s="135" t="str">
        <f>INDEX('Master List'!$A$3:$AW$1063,MATCH('Print List'!$A802,Statement_No,0),MATCH('Print List'!F$2,'Master List'!$A$2:$AW$2,0))</f>
        <v>Yes</v>
      </c>
      <c r="G802" s="135" t="str">
        <f>INDEX('Master List'!$A$3:$AW$1063,MATCH('Print List'!$A802,Statement_No,0),MATCH('Print List'!G$2,'Master List'!$A$2:$AW$2,0))</f>
        <v>Middle River</v>
      </c>
      <c r="H802" s="135" t="str">
        <f>INDEX('Master List'!$A$3:$AW$1063,MATCH('Print List'!$A802,Statement_No,0),MATCH('Print List'!H$2,'Master List'!$A$2:$AW$2,0))</f>
        <v>San Joaquin</v>
      </c>
      <c r="I802" s="135" t="str">
        <f>INDEX('Master List'!$A$3:$AW$1063,MATCH('Print List'!$A802,Statement_No,0),MATCH('Print List'!I$2,'Master List'!$A$2:$AW$2,0))</f>
        <v>R3</v>
      </c>
      <c r="J802" s="135" t="str">
        <f>INDEX('Master List'!$A$3:$AW$1063,MATCH('Print List'!$A802,Statement_No,0),MATCH('Print List'!J$2,'Master List'!$A$2:$AW$2,0))</f>
        <v>APN/POU lie on a Riparian Patent.</v>
      </c>
      <c r="K802" s="135" t="str">
        <f>INDEX('Master List'!$A$3:$AW$1063,MATCH('Print List'!$A802,Statement_No,0),MATCH('Print List'!K$2,'Master List'!$A$2:$AW$2,0))</f>
        <v>Yes</v>
      </c>
      <c r="L802" s="135" t="str">
        <f>INDEX('Master List'!$A$3:$AW$1063,MATCH('Print List'!$A802,Statement_No,0),MATCH('Print List'!L$2,'Master List'!$A$2:$AW$2,0))</f>
        <v>N/A</v>
      </c>
      <c r="M802" s="135" t="str">
        <f>INDEX('Master List'!$A$3:$AW$1063,MATCH('Print List'!$A802,Statement_No,0),MATCH('Print List'!M$2,'Master List'!$A$2:$AW$2,0))</f>
        <v>P1</v>
      </c>
      <c r="N802" s="135" t="str">
        <f>INDEX('Master List'!$A$3:$AW$1063,MATCH('Print List'!$A802,Statement_No,0),MATCH('Print List'!N$2,'Master List'!$A$2:$AW$2,0))</f>
        <v>No supporting document for Pre-1914 right was submitted. Need more info.</v>
      </c>
      <c r="O802" s="135">
        <f>INDEX('Master List'!$A$3:$AW$1063,MATCH('Print List'!$A802,Statement_No,0),MATCH('Print List'!O$2,'Master List'!$A$2:$AW$2,0))</f>
        <v>0</v>
      </c>
      <c r="P802" s="135">
        <f>INDEX('Master List'!$A$3:$AW$1063,MATCH('Print List'!$A802,Statement_No,0),MATCH('Print List'!P$2,'Master List'!$A$2:$AW$2,0))</f>
        <v>0</v>
      </c>
      <c r="Q802" s="135">
        <f>INDEX('Master List'!$A$3:$AW$1063,MATCH('Print List'!$A802,Statement_No,0),MATCH('Print List'!Q$2,'Master List'!$A$2:$AW$2,0))</f>
        <v>0</v>
      </c>
      <c r="R802" s="135">
        <f>INDEX('Master List'!$A$3:$AW$1063,MATCH('Print List'!$A802,Statement_No,0),MATCH('Print List'!R$2,'Master List'!$A$2:$AW$2,0))</f>
        <v>0</v>
      </c>
      <c r="S802" s="135">
        <f>INDEX('Master List'!$A$3:$AW$1063,MATCH('Print List'!$A802,Statement_No,0),MATCH('Print List'!S$2,'Master List'!$A$2:$AW$2,0))</f>
        <v>0</v>
      </c>
      <c r="T802" s="135" t="str">
        <f>INDEX('Master List'!$A$3:$AW$1063,MATCH('Print List'!$A802,Statement_No,0),MATCH('Print List'!T$2,'Master List'!$A$2:$AW$2,0))</f>
        <v>R3</v>
      </c>
      <c r="U802" s="135" t="str">
        <f>INDEX('Master List'!$A$3:$AW$1063,MATCH('Print List'!$A802,Statement_No,0),MATCH('Print List'!U$2,'Master List'!$A$2:$AW$2,0))</f>
        <v>P1</v>
      </c>
    </row>
    <row r="803" spans="1:21" s="16" customFormat="1" ht="255" x14ac:dyDescent="0.25">
      <c r="A803" s="135" t="s">
        <v>3238</v>
      </c>
      <c r="B803" s="135" t="str">
        <f>INDEX('Master List'!$A$3:$AW$1063,MATCH('Print List'!$A803,Statement_No,0),MATCH('Print List'!B$2,'Master List'!$A$2:$AW$2,0))</f>
        <v>ADRIANNA ANTONIOLLI</v>
      </c>
      <c r="C803" s="135" t="str">
        <f>INDEX('Master List'!$A$3:$AW$1063,MATCH('Print List'!$A803,Statement_No,0),MATCH('Print List'!C$2,'Master List'!$A$2:$AW$2,0))</f>
        <v>Y</v>
      </c>
      <c r="D803" s="135">
        <f>INDEX('Master List'!$A$3:$AW$1063,MATCH('Print List'!$A803,Statement_No,0),MATCH('Print List'!D$2,'Master List'!$A$2:$AW$2,0))</f>
        <v>316.33333333333331</v>
      </c>
      <c r="E803" s="135" t="str">
        <f>INDEX('Master List'!$A$3:$AW$1063,MATCH('Print List'!$A803,Statement_No,0),MATCH('Print List'!E$2,'Master List'!$A$2:$AW$2,0))</f>
        <v>-</v>
      </c>
      <c r="F803" s="135" t="str">
        <f>INDEX('Master List'!$A$3:$AW$1063,MATCH('Print List'!$A803,Statement_No,0),MATCH('Print List'!F$2,'Master List'!$A$2:$AW$2,0))</f>
        <v>Yes</v>
      </c>
      <c r="G803" s="135" t="str">
        <f>INDEX('Master List'!$A$3:$AW$1063,MATCH('Print List'!$A803,Statement_No,0),MATCH('Print List'!G$2,'Master List'!$A$2:$AW$2,0))</f>
        <v>Middle River</v>
      </c>
      <c r="H803" s="135" t="str">
        <f>INDEX('Master List'!$A$3:$AW$1063,MATCH('Print List'!$A803,Statement_No,0),MATCH('Print List'!H$2,'Master List'!$A$2:$AW$2,0))</f>
        <v>San Joaquin</v>
      </c>
      <c r="I803" s="135" t="str">
        <f>INDEX('Master List'!$A$3:$AW$1063,MATCH('Print List'!$A803,Statement_No,0),MATCH('Print List'!I$2,'Master List'!$A$2:$AW$2,0))</f>
        <v>R3</v>
      </c>
      <c r="J803" s="135" t="str">
        <f>INDEX('Master List'!$A$3:$AW$1063,MATCH('Print List'!$A803,Statement_No,0),MATCH('Print List'!J$2,'Master List'!$A$2:$AW$2,0))</f>
        <v>See Contract And Other Rights.</v>
      </c>
      <c r="K803" s="135" t="str">
        <f>INDEX('Master List'!$A$3:$AW$1063,MATCH('Print List'!$A803,Statement_No,0),MATCH('Print List'!K$2,'Master List'!$A$2:$AW$2,0))</f>
        <v>Yes</v>
      </c>
      <c r="L803" s="135" t="str">
        <f>INDEX('Master List'!$A$3:$AW$1063,MATCH('Print List'!$A803,Statement_No,0),MATCH('Print List'!L$2,'Master List'!$A$2:$AW$2,0))</f>
        <v>N/A</v>
      </c>
      <c r="M803" s="135" t="str">
        <f>INDEX('Master List'!$A$3:$AW$1063,MATCH('Print List'!$A803,Statement_No,0),MATCH('Print List'!M$2,'Master List'!$A$2:$AW$2,0))</f>
        <v>P3</v>
      </c>
      <c r="N803" s="135" t="str">
        <f>INDEX('Master List'!$A$3:$AW$1063,MATCH('Print List'!$A803,Statement_No,0),MATCH('Print List'!N$2,'Master List'!$A$2:$AW$2,0))</f>
        <v>POD and POU are located within WIC boundary which is considered as *4 category</v>
      </c>
      <c r="O803" s="135" t="str">
        <f>INDEX('Master List'!$A$3:$AW$1063,MATCH('Print List'!$A803,Statement_No,0),MATCH('Print List'!O$2,'Master List'!$A$2:$AW$2,0))</f>
        <v>Woods Irrigation Company</v>
      </c>
      <c r="P803" s="135" t="str">
        <f>INDEX('Master List'!$A$3:$AW$1063,MATCH('Print List'!$A803,Statement_No,0),MATCH('Print List'!P$2,'Master List'!$A$2:$AW$2,0))</f>
        <v>R4</v>
      </c>
      <c r="Q803" s="135" t="str">
        <f>INDEX('Master List'!$A$3:$AW$1063,MATCH('Print List'!$A803,Statement_No,0),MATCH('Print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803" s="135" t="str">
        <f>INDEX('Master List'!$A$3:$AW$1063,MATCH('Print List'!$A803,Statement_No,0),MATCH('Print List'!R$2,'Master List'!$A$2:$AW$2,0))</f>
        <v>P4</v>
      </c>
      <c r="S803" s="135" t="str">
        <f>INDEX('Master List'!$A$3:$AW$1063,MATCH('Print List'!$A803,Statement_No,0),MATCH('Print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803" s="135" t="str">
        <f>INDEX('Master List'!$A$3:$AW$1063,MATCH('Print List'!$A803,Statement_No,0),MATCH('Print List'!T$2,'Master List'!$A$2:$AW$2,0))</f>
        <v>R4</v>
      </c>
      <c r="U803" s="135" t="str">
        <f>INDEX('Master List'!$A$3:$AW$1063,MATCH('Print List'!$A803,Statement_No,0),MATCH('Print List'!U$2,'Master List'!$A$2:$AW$2,0))</f>
        <v>P4</v>
      </c>
    </row>
    <row r="804" spans="1:21" s="16" customFormat="1" ht="45" x14ac:dyDescent="0.25">
      <c r="A804" s="135" t="s">
        <v>3242</v>
      </c>
      <c r="B804" s="135" t="str">
        <f>INDEX('Master List'!$A$3:$AW$1063,MATCH('Print List'!$A804,Statement_No,0),MATCH('Print List'!B$2,'Master List'!$A$2:$AW$2,0))</f>
        <v>RON DEL CARLO</v>
      </c>
      <c r="C804" s="135" t="str">
        <f>INDEX('Master List'!$A$3:$AW$1063,MATCH('Print List'!$A804,Statement_No,0),MATCH('Print List'!C$2,'Master List'!$A$2:$AW$2,0))</f>
        <v>Y</v>
      </c>
      <c r="D804" s="135">
        <f>INDEX('Master List'!$A$3:$AW$1063,MATCH('Print List'!$A804,Statement_No,0),MATCH('Print List'!D$2,'Master List'!$A$2:$AW$2,0))</f>
        <v>441.33333333333337</v>
      </c>
      <c r="E804" s="135">
        <f>INDEX('Master List'!$A$3:$AW$1063,MATCH('Print List'!$A804,Statement_No,0),MATCH('Print List'!E$2,'Master List'!$A$2:$AW$2,0))</f>
        <v>148.07</v>
      </c>
      <c r="F804" s="135" t="str">
        <f>INDEX('Master List'!$A$3:$AW$1063,MATCH('Print List'!$A804,Statement_No,0),MATCH('Print List'!F$2,'Master List'!$A$2:$AW$2,0))</f>
        <v>Yes</v>
      </c>
      <c r="G804" s="135" t="str">
        <f>INDEX('Master List'!$A$3:$AW$1063,MATCH('Print List'!$A804,Statement_No,0),MATCH('Print List'!G$2,'Master List'!$A$2:$AW$2,0))</f>
        <v>MIDDLE RIVER</v>
      </c>
      <c r="H804" s="135" t="str">
        <f>INDEX('Master List'!$A$3:$AW$1063,MATCH('Print List'!$A804,Statement_No,0),MATCH('Print List'!H$2,'Master List'!$A$2:$AW$2,0))</f>
        <v>San Joaquin</v>
      </c>
      <c r="I804" s="135" t="str">
        <f>INDEX('Master List'!$A$3:$AW$1063,MATCH('Print List'!$A804,Statement_No,0),MATCH('Print List'!I$2,'Master List'!$A$2:$AW$2,0))</f>
        <v>R1</v>
      </c>
      <c r="J804" s="135" t="str">
        <f>INDEX('Master List'!$A$3:$AW$1063,MATCH('Print List'!$A804,Statement_No,0),MATCH('Print List'!J$2,'Master List'!$A$2:$AW$2,0))</f>
        <v>POD is completely separated from the POU and on separate Patents.</v>
      </c>
      <c r="K804" s="135" t="str">
        <f>INDEX('Master List'!$A$3:$AW$1063,MATCH('Print List'!$A804,Statement_No,0),MATCH('Print List'!K$2,'Master List'!$A$2:$AW$2,0))</f>
        <v>Yes</v>
      </c>
      <c r="L804" s="135" t="str">
        <f>INDEX('Master List'!$A$3:$AW$1063,MATCH('Print List'!$A804,Statement_No,0),MATCH('Print List'!L$2,'Master List'!$A$2:$AW$2,0))</f>
        <v>N/A</v>
      </c>
      <c r="M804" s="135" t="str">
        <f>INDEX('Master List'!$A$3:$AW$1063,MATCH('Print List'!$A804,Statement_No,0),MATCH('Print List'!M$2,'Master List'!$A$2:$AW$2,0))</f>
        <v>P3</v>
      </c>
      <c r="N804" s="135" t="str">
        <f>INDEX('Master List'!$A$3:$AW$1063,MATCH('Print List'!$A804,Statement_No,0),MATCH('Print List'!N$2,'Master List'!$A$2:$AW$2,0))</f>
        <v>POD and POU are located within WIC boundary which is considered as *4 category</v>
      </c>
      <c r="O804" s="135">
        <f>INDEX('Master List'!$A$3:$AW$1063,MATCH('Print List'!$A804,Statement_No,0),MATCH('Print List'!O$2,'Master List'!$A$2:$AW$2,0))</f>
        <v>0</v>
      </c>
      <c r="P804" s="135">
        <f>INDEX('Master List'!$A$3:$AW$1063,MATCH('Print List'!$A804,Statement_No,0),MATCH('Print List'!P$2,'Master List'!$A$2:$AW$2,0))</f>
        <v>0</v>
      </c>
      <c r="Q804" s="135">
        <f>INDEX('Master List'!$A$3:$AW$1063,MATCH('Print List'!$A804,Statement_No,0),MATCH('Print List'!Q$2,'Master List'!$A$2:$AW$2,0))</f>
        <v>0</v>
      </c>
      <c r="R804" s="135">
        <f>INDEX('Master List'!$A$3:$AW$1063,MATCH('Print List'!$A804,Statement_No,0),MATCH('Print List'!R$2,'Master List'!$A$2:$AW$2,0))</f>
        <v>0</v>
      </c>
      <c r="S804" s="135">
        <f>INDEX('Master List'!$A$3:$AW$1063,MATCH('Print List'!$A804,Statement_No,0),MATCH('Print List'!S$2,'Master List'!$A$2:$AW$2,0))</f>
        <v>0</v>
      </c>
      <c r="T804" s="135" t="str">
        <f>INDEX('Master List'!$A$3:$AW$1063,MATCH('Print List'!$A804,Statement_No,0),MATCH('Print List'!T$2,'Master List'!$A$2:$AW$2,0))</f>
        <v>R1</v>
      </c>
      <c r="U804" s="135" t="str">
        <f>INDEX('Master List'!$A$3:$AW$1063,MATCH('Print List'!$A804,Statement_No,0),MATCH('Print List'!U$2,'Master List'!$A$2:$AW$2,0))</f>
        <v>P3</v>
      </c>
    </row>
    <row r="805" spans="1:21" s="16" customFormat="1" ht="240" x14ac:dyDescent="0.25">
      <c r="A805" s="135" t="s">
        <v>3246</v>
      </c>
      <c r="B805" s="135" t="str">
        <f>INDEX('Master List'!$A$3:$AW$1063,MATCH('Print List'!$A805,Statement_No,0),MATCH('Print List'!B$2,'Master List'!$A$2:$AW$2,0))</f>
        <v>SCULLY PACKING COMPANY</v>
      </c>
      <c r="C805" s="135" t="str">
        <f>INDEX('Master List'!$A$3:$AW$1063,MATCH('Print List'!$A805,Statement_No,0),MATCH('Print List'!C$2,'Master List'!$A$2:$AW$2,0))</f>
        <v>Y</v>
      </c>
      <c r="D805" s="135">
        <f>INDEX('Master List'!$A$3:$AW$1063,MATCH('Print List'!$A805,Statement_No,0),MATCH('Print List'!D$2,'Master List'!$A$2:$AW$2,0))</f>
        <v>310.12</v>
      </c>
      <c r="E805" s="135">
        <f>INDEX('Master List'!$A$3:$AW$1063,MATCH('Print List'!$A805,Statement_No,0),MATCH('Print List'!E$2,'Master List'!$A$2:$AW$2,0))</f>
        <v>0</v>
      </c>
      <c r="F805" s="135" t="str">
        <f>INDEX('Master List'!$A$3:$AW$1063,MATCH('Print List'!$A805,Statement_No,0),MATCH('Print List'!F$2,'Master List'!$A$2:$AW$2,0))</f>
        <v>Yes</v>
      </c>
      <c r="G805" s="135" t="str">
        <f>INDEX('Master List'!$A$3:$AW$1063,MATCH('Print List'!$A805,Statement_No,0),MATCH('Print List'!G$2,'Master List'!$A$2:$AW$2,0))</f>
        <v>SUTTER SLOUGH</v>
      </c>
      <c r="H805" s="135" t="str">
        <f>INDEX('Master List'!$A$3:$AW$1063,MATCH('Print List'!$A805,Statement_No,0),MATCH('Print List'!H$2,'Master List'!$A$2:$AW$2,0))</f>
        <v>Sacramento</v>
      </c>
      <c r="I805" s="135" t="str">
        <f>INDEX('Master List'!$A$3:$AW$1063,MATCH('Print List'!$A805,Statement_No,0),MATCH('Print List'!I$2,'Master List'!$A$2:$AW$2,0))</f>
        <v>R3</v>
      </c>
      <c r="J805" s="135">
        <f>INDEX('Master List'!$A$3:$AW$1063,MATCH('Print List'!$A805,Statement_No,0),MATCH('Print List'!J$2,'Master List'!$A$2:$AW$2,0))</f>
        <v>0</v>
      </c>
      <c r="K805" s="135" t="str">
        <f>INDEX('Master List'!$A$3:$AW$1063,MATCH('Print List'!$A805,Statement_No,0),MATCH('Print List'!K$2,'Master List'!$A$2:$AW$2,0))</f>
        <v>Yes</v>
      </c>
      <c r="L805" s="135" t="str">
        <f>INDEX('Master List'!$A$3:$AW$1063,MATCH('Print List'!$A805,Statement_No,0),MATCH('Print List'!L$2,'Master List'!$A$2:$AW$2,0))</f>
        <v>N/A</v>
      </c>
      <c r="M805" s="135" t="str">
        <f>INDEX('Master List'!$A$3:$AW$1063,MATCH('Print List'!$A805,Statement_No,0),MATCH('Print List'!M$2,'Master List'!$A$2:$AW$2,0))</f>
        <v>P1</v>
      </c>
      <c r="N805" s="135" t="str">
        <f>INDEX('Master List'!$A$3:$AW$1063,MATCH('Print List'!$A805,Statement_No,0),MATCH('Print List'!N$2,'Master List'!$A$2:$AW$2,0))</f>
        <v>No supporting document for Pre-1914 right was submitted. Need more info.</v>
      </c>
      <c r="O805" s="135" t="str">
        <f>INDEX('Master List'!$A$3:$AW$1063,MATCH('Print List'!$A805,Statement_No,0),MATCH('Print List'!O$2,'Master List'!$A$2:$AW$2,0))</f>
        <v>North Delta Water Agency</v>
      </c>
      <c r="P805" s="135" t="str">
        <f>INDEX('Master List'!$A$3:$AW$1063,MATCH('Print List'!$A805,Statement_No,0),MATCH('Print List'!P$2,'Master List'!$A$2:$AW$2,0))</f>
        <v>R4</v>
      </c>
      <c r="Q805" s="135" t="str">
        <f>INDEX('Master List'!$A$3:$AW$1063,MATCH('Print List'!$A805,Statement_No,0),MATCH('Print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05" s="135" t="str">
        <f>INDEX('Master List'!$A$3:$AW$1063,MATCH('Print List'!$A805,Statement_No,0),MATCH('Print List'!R$2,'Master List'!$A$2:$AW$2,0))</f>
        <v>P4</v>
      </c>
      <c r="S805" s="135" t="str">
        <f>INDEX('Master List'!$A$3:$AW$1063,MATCH('Print List'!$A805,Statement_No,0),MATCH('Print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05" s="135" t="str">
        <f>INDEX('Master List'!$A$3:$AW$1063,MATCH('Print List'!$A805,Statement_No,0),MATCH('Print List'!T$2,'Master List'!$A$2:$AW$2,0))</f>
        <v>R4</v>
      </c>
      <c r="U805" s="135" t="str">
        <f>INDEX('Master List'!$A$3:$AW$1063,MATCH('Print List'!$A805,Statement_No,0),MATCH('Print List'!U$2,'Master List'!$A$2:$AW$2,0))</f>
        <v>P4</v>
      </c>
    </row>
    <row r="806" spans="1:21" s="16" customFormat="1" ht="105" x14ac:dyDescent="0.25">
      <c r="A806" s="135" t="s">
        <v>3252</v>
      </c>
      <c r="B806" s="135" t="str">
        <f>INDEX('Master List'!$A$3:$AW$1063,MATCH('Print List'!$A806,Statement_No,0),MATCH('Print List'!B$2,'Master List'!$A$2:$AW$2,0))</f>
        <v>HERITAGE LAND COMPANY, INC.</v>
      </c>
      <c r="C806" s="135" t="str">
        <f>INDEX('Master List'!$A$3:$AW$1063,MATCH('Print List'!$A806,Statement_No,0),MATCH('Print List'!C$2,'Master List'!$A$2:$AW$2,0))</f>
        <v>Y</v>
      </c>
      <c r="D806" s="135">
        <f>INDEX('Master List'!$A$3:$AW$1063,MATCH('Print List'!$A806,Statement_No,0),MATCH('Print List'!D$2,'Master List'!$A$2:$AW$2,0))</f>
        <v>293.11666666666667</v>
      </c>
      <c r="E806" s="135">
        <f>INDEX('Master List'!$A$3:$AW$1063,MATCH('Print List'!$A806,Statement_No,0),MATCH('Print List'!E$2,'Master List'!$A$2:$AW$2,0))</f>
        <v>735.95</v>
      </c>
      <c r="F806" s="135" t="str">
        <f>INDEX('Master List'!$A$3:$AW$1063,MATCH('Print List'!$A806,Statement_No,0),MATCH('Print List'!F$2,'Master List'!$A$2:$AW$2,0))</f>
        <v>Yes</v>
      </c>
      <c r="G806" s="135" t="str">
        <f>INDEX('Master List'!$A$3:$AW$1063,MATCH('Print List'!$A806,Statement_No,0),MATCH('Print List'!G$2,'Master List'!$A$2:$AW$2,0))</f>
        <v>SYCMORE SLOUGH</v>
      </c>
      <c r="H806" s="135" t="str">
        <f>INDEX('Master List'!$A$3:$AW$1063,MATCH('Print List'!$A806,Statement_No,0),MATCH('Print List'!H$2,'Master List'!$A$2:$AW$2,0))</f>
        <v>San Joaquin</v>
      </c>
      <c r="I806" s="135" t="str">
        <f>INDEX('Master List'!$A$3:$AW$1063,MATCH('Print List'!$A806,Statement_No,0),MATCH('Print List'!I$2,'Master List'!$A$2:$AW$2,0))</f>
        <v>R2</v>
      </c>
      <c r="J806" s="135" t="str">
        <f>INDEX('Master List'!$A$3:$AW$1063,MATCH('Print List'!$A806,Statement_No,0),MATCH('Print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06" s="135" t="str">
        <f>INDEX('Master List'!$A$3:$AW$1063,MATCH('Print List'!$A806,Statement_No,0),MATCH('Print List'!K$2,'Master List'!$A$2:$AW$2,0))</f>
        <v>Yes</v>
      </c>
      <c r="L806" s="135" t="str">
        <f>INDEX('Master List'!$A$3:$AW$1063,MATCH('Print List'!$A806,Statement_No,0),MATCH('Print List'!L$2,'Master List'!$A$2:$AW$2,0))</f>
        <v>N/A</v>
      </c>
      <c r="M806" s="135" t="str">
        <f>INDEX('Master List'!$A$3:$AW$1063,MATCH('Print List'!$A806,Statement_No,0),MATCH('Print List'!M$2,'Master List'!$A$2:$AW$2,0))</f>
        <v>P1</v>
      </c>
      <c r="N806" s="135" t="str">
        <f>INDEX('Master List'!$A$3:$AW$1063,MATCH('Print List'!$A806,Statement_No,0),MATCH('Print List'!N$2,'Master List'!$A$2:$AW$2,0))</f>
        <v>More information needed</v>
      </c>
      <c r="O806" s="135">
        <f>INDEX('Master List'!$A$3:$AW$1063,MATCH('Print List'!$A806,Statement_No,0),MATCH('Print List'!O$2,'Master List'!$A$2:$AW$2,0))</f>
        <v>0</v>
      </c>
      <c r="P806" s="135">
        <f>INDEX('Master List'!$A$3:$AW$1063,MATCH('Print List'!$A806,Statement_No,0),MATCH('Print List'!P$2,'Master List'!$A$2:$AW$2,0))</f>
        <v>0</v>
      </c>
      <c r="Q806" s="135">
        <f>INDEX('Master List'!$A$3:$AW$1063,MATCH('Print List'!$A806,Statement_No,0),MATCH('Print List'!Q$2,'Master List'!$A$2:$AW$2,0))</f>
        <v>0</v>
      </c>
      <c r="R806" s="135">
        <f>INDEX('Master List'!$A$3:$AW$1063,MATCH('Print List'!$A806,Statement_No,0),MATCH('Print List'!R$2,'Master List'!$A$2:$AW$2,0))</f>
        <v>0</v>
      </c>
      <c r="S806" s="135">
        <f>INDEX('Master List'!$A$3:$AW$1063,MATCH('Print List'!$A806,Statement_No,0),MATCH('Print List'!S$2,'Master List'!$A$2:$AW$2,0))</f>
        <v>0</v>
      </c>
      <c r="T806" s="135" t="str">
        <f>INDEX('Master List'!$A$3:$AW$1063,MATCH('Print List'!$A806,Statement_No,0),MATCH('Print List'!T$2,'Master List'!$A$2:$AW$2,0))</f>
        <v>R2</v>
      </c>
      <c r="U806" s="135" t="str">
        <f>INDEX('Master List'!$A$3:$AW$1063,MATCH('Print List'!$A806,Statement_No,0),MATCH('Print List'!U$2,'Master List'!$A$2:$AW$2,0))</f>
        <v>P1</v>
      </c>
    </row>
    <row r="807" spans="1:21" s="16" customFormat="1" ht="105" x14ac:dyDescent="0.25">
      <c r="A807" s="135" t="s">
        <v>3257</v>
      </c>
      <c r="B807" s="135" t="str">
        <f>INDEX('Master List'!$A$3:$AW$1063,MATCH('Print List'!$A807,Statement_No,0),MATCH('Print List'!B$2,'Master List'!$A$2:$AW$2,0))</f>
        <v>HERITAGE LAND COMPANY, INC.</v>
      </c>
      <c r="C807" s="135" t="str">
        <f>INDEX('Master List'!$A$3:$AW$1063,MATCH('Print List'!$A807,Statement_No,0),MATCH('Print List'!C$2,'Master List'!$A$2:$AW$2,0))</f>
        <v>Y</v>
      </c>
      <c r="D807" s="135">
        <f>INDEX('Master List'!$A$3:$AW$1063,MATCH('Print List'!$A807,Statement_No,0),MATCH('Print List'!D$2,'Master List'!$A$2:$AW$2,0))</f>
        <v>293.11666666666667</v>
      </c>
      <c r="E807" s="135">
        <f>INDEX('Master List'!$A$3:$AW$1063,MATCH('Print List'!$A807,Statement_No,0),MATCH('Print List'!E$2,'Master List'!$A$2:$AW$2,0))</f>
        <v>736.25</v>
      </c>
      <c r="F807" s="135" t="str">
        <f>INDEX('Master List'!$A$3:$AW$1063,MATCH('Print List'!$A807,Statement_No,0),MATCH('Print List'!F$2,'Master List'!$A$2:$AW$2,0))</f>
        <v>Yes</v>
      </c>
      <c r="G807" s="135" t="str">
        <f>INDEX('Master List'!$A$3:$AW$1063,MATCH('Print List'!$A807,Statement_No,0),MATCH('Print List'!G$2,'Master List'!$A$2:$AW$2,0))</f>
        <v>SYCMORE SLOUGH</v>
      </c>
      <c r="H807" s="135" t="str">
        <f>INDEX('Master List'!$A$3:$AW$1063,MATCH('Print List'!$A807,Statement_No,0),MATCH('Print List'!H$2,'Master List'!$A$2:$AW$2,0))</f>
        <v>San Joaquin</v>
      </c>
      <c r="I807" s="135" t="str">
        <f>INDEX('Master List'!$A$3:$AW$1063,MATCH('Print List'!$A807,Statement_No,0),MATCH('Print List'!I$2,'Master List'!$A$2:$AW$2,0))</f>
        <v>R2</v>
      </c>
      <c r="J807" s="135" t="str">
        <f>INDEX('Master List'!$A$3:$AW$1063,MATCH('Print List'!$A807,Statement_No,0),MATCH('Print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07" s="135" t="str">
        <f>INDEX('Master List'!$A$3:$AW$1063,MATCH('Print List'!$A807,Statement_No,0),MATCH('Print List'!K$2,'Master List'!$A$2:$AW$2,0))</f>
        <v>Yes</v>
      </c>
      <c r="L807" s="135" t="str">
        <f>INDEX('Master List'!$A$3:$AW$1063,MATCH('Print List'!$A807,Statement_No,0),MATCH('Print List'!L$2,'Master List'!$A$2:$AW$2,0))</f>
        <v>N/A</v>
      </c>
      <c r="M807" s="135" t="str">
        <f>INDEX('Master List'!$A$3:$AW$1063,MATCH('Print List'!$A807,Statement_No,0),MATCH('Print List'!M$2,'Master List'!$A$2:$AW$2,0))</f>
        <v>P1</v>
      </c>
      <c r="N807" s="135" t="str">
        <f>INDEX('Master List'!$A$3:$AW$1063,MATCH('Print List'!$A807,Statement_No,0),MATCH('Print List'!N$2,'Master List'!$A$2:$AW$2,0))</f>
        <v>More information needed</v>
      </c>
      <c r="O807" s="135">
        <f>INDEX('Master List'!$A$3:$AW$1063,MATCH('Print List'!$A807,Statement_No,0),MATCH('Print List'!O$2,'Master List'!$A$2:$AW$2,0))</f>
        <v>0</v>
      </c>
      <c r="P807" s="135">
        <f>INDEX('Master List'!$A$3:$AW$1063,MATCH('Print List'!$A807,Statement_No,0),MATCH('Print List'!P$2,'Master List'!$A$2:$AW$2,0))</f>
        <v>0</v>
      </c>
      <c r="Q807" s="135">
        <f>INDEX('Master List'!$A$3:$AW$1063,MATCH('Print List'!$A807,Statement_No,0),MATCH('Print List'!Q$2,'Master List'!$A$2:$AW$2,0))</f>
        <v>0</v>
      </c>
      <c r="R807" s="135">
        <f>INDEX('Master List'!$A$3:$AW$1063,MATCH('Print List'!$A807,Statement_No,0),MATCH('Print List'!R$2,'Master List'!$A$2:$AW$2,0))</f>
        <v>0</v>
      </c>
      <c r="S807" s="135">
        <f>INDEX('Master List'!$A$3:$AW$1063,MATCH('Print List'!$A807,Statement_No,0),MATCH('Print List'!S$2,'Master List'!$A$2:$AW$2,0))</f>
        <v>0</v>
      </c>
      <c r="T807" s="135" t="str">
        <f>INDEX('Master List'!$A$3:$AW$1063,MATCH('Print List'!$A807,Statement_No,0),MATCH('Print List'!T$2,'Master List'!$A$2:$AW$2,0))</f>
        <v>R2</v>
      </c>
      <c r="U807" s="135" t="str">
        <f>INDEX('Master List'!$A$3:$AW$1063,MATCH('Print List'!$A807,Statement_No,0),MATCH('Print List'!U$2,'Master List'!$A$2:$AW$2,0))</f>
        <v>P1</v>
      </c>
    </row>
    <row r="808" spans="1:21" s="16" customFormat="1" ht="30" x14ac:dyDescent="0.25">
      <c r="A808" s="135" t="s">
        <v>3260</v>
      </c>
      <c r="B808" s="135" t="str">
        <f>INDEX('Master List'!$A$3:$AW$1063,MATCH('Print List'!$A808,Statement_No,0),MATCH('Print List'!B$2,'Master List'!$A$2:$AW$2,0))</f>
        <v>ZUCKERMAN-MANDEVILLE, INC.</v>
      </c>
      <c r="C808" s="135" t="str">
        <f>INDEX('Master List'!$A$3:$AW$1063,MATCH('Print List'!$A808,Statement_No,0),MATCH('Print List'!C$2,'Master List'!$A$2:$AW$2,0))</f>
        <v>Y</v>
      </c>
      <c r="D808" s="135">
        <f>INDEX('Master List'!$A$3:$AW$1063,MATCH('Print List'!$A808,Statement_No,0),MATCH('Print List'!D$2,'Master List'!$A$2:$AW$2,0))</f>
        <v>649.59999999999991</v>
      </c>
      <c r="E808" s="135">
        <f>INDEX('Master List'!$A$3:$AW$1063,MATCH('Print List'!$A808,Statement_No,0),MATCH('Print List'!E$2,'Master List'!$A$2:$AW$2,0))</f>
        <v>555.91</v>
      </c>
      <c r="F808" s="135" t="str">
        <f>INDEX('Master List'!$A$3:$AW$1063,MATCH('Print List'!$A808,Statement_No,0),MATCH('Print List'!F$2,'Master List'!$A$2:$AW$2,0))</f>
        <v>Yes</v>
      </c>
      <c r="G808" s="135" t="str">
        <f>INDEX('Master List'!$A$3:$AW$1063,MATCH('Print List'!$A808,Statement_No,0),MATCH('Print List'!G$2,'Master List'!$A$2:$AW$2,0))</f>
        <v>SYCMORE SLOUGH</v>
      </c>
      <c r="H808" s="135" t="str">
        <f>INDEX('Master List'!$A$3:$AW$1063,MATCH('Print List'!$A808,Statement_No,0),MATCH('Print List'!H$2,'Master List'!$A$2:$AW$2,0))</f>
        <v>San Joaquin</v>
      </c>
      <c r="I808" s="135" t="str">
        <f>INDEX('Master List'!$A$3:$AW$1063,MATCH('Print List'!$A808,Statement_No,0),MATCH('Print List'!I$2,'Master List'!$A$2:$AW$2,0))</f>
        <v>R3</v>
      </c>
      <c r="J808" s="135" t="str">
        <f>INDEX('Master List'!$A$3:$AW$1063,MATCH('Print List'!$A808,Statement_No,0),MATCH('Print List'!J$2,'Master List'!$A$2:$AW$2,0))</f>
        <v>POD does not need to be owned by claimant</v>
      </c>
      <c r="K808" s="135" t="str">
        <f>INDEX('Master List'!$A$3:$AW$1063,MATCH('Print List'!$A808,Statement_No,0),MATCH('Print List'!K$2,'Master List'!$A$2:$AW$2,0))</f>
        <v>Yes</v>
      </c>
      <c r="L808" s="135" t="str">
        <f>INDEX('Master List'!$A$3:$AW$1063,MATCH('Print List'!$A808,Statement_No,0),MATCH('Print List'!L$2,'Master List'!$A$2:$AW$2,0))</f>
        <v>N/A</v>
      </c>
      <c r="M808" s="135" t="str">
        <f>INDEX('Master List'!$A$3:$AW$1063,MATCH('Print List'!$A808,Statement_No,0),MATCH('Print List'!M$2,'Master List'!$A$2:$AW$2,0))</f>
        <v>P1</v>
      </c>
      <c r="N808" s="135">
        <f>INDEX('Master List'!$A$3:$AW$1063,MATCH('Print List'!$A808,Statement_No,0),MATCH('Print List'!N$2,'Master List'!$A$2:$AW$2,0))</f>
        <v>0</v>
      </c>
      <c r="O808" s="135">
        <f>INDEX('Master List'!$A$3:$AW$1063,MATCH('Print List'!$A808,Statement_No,0),MATCH('Print List'!O$2,'Master List'!$A$2:$AW$2,0))</f>
        <v>0</v>
      </c>
      <c r="P808" s="135">
        <f>INDEX('Master List'!$A$3:$AW$1063,MATCH('Print List'!$A808,Statement_No,0),MATCH('Print List'!P$2,'Master List'!$A$2:$AW$2,0))</f>
        <v>0</v>
      </c>
      <c r="Q808" s="135">
        <f>INDEX('Master List'!$A$3:$AW$1063,MATCH('Print List'!$A808,Statement_No,0),MATCH('Print List'!Q$2,'Master List'!$A$2:$AW$2,0))</f>
        <v>0</v>
      </c>
      <c r="R808" s="135">
        <f>INDEX('Master List'!$A$3:$AW$1063,MATCH('Print List'!$A808,Statement_No,0),MATCH('Print List'!R$2,'Master List'!$A$2:$AW$2,0))</f>
        <v>0</v>
      </c>
      <c r="S808" s="135">
        <f>INDEX('Master List'!$A$3:$AW$1063,MATCH('Print List'!$A808,Statement_No,0),MATCH('Print List'!S$2,'Master List'!$A$2:$AW$2,0))</f>
        <v>0</v>
      </c>
      <c r="T808" s="135" t="str">
        <f>INDEX('Master List'!$A$3:$AW$1063,MATCH('Print List'!$A808,Statement_No,0),MATCH('Print List'!T$2,'Master List'!$A$2:$AW$2,0))</f>
        <v>R3</v>
      </c>
      <c r="U808" s="135" t="str">
        <f>INDEX('Master List'!$A$3:$AW$1063,MATCH('Print List'!$A808,Statement_No,0),MATCH('Print List'!U$2,'Master List'!$A$2:$AW$2,0))</f>
        <v>P1</v>
      </c>
    </row>
    <row r="809" spans="1:21" s="16" customFormat="1" ht="30" x14ac:dyDescent="0.25">
      <c r="A809" s="135" t="s">
        <v>3265</v>
      </c>
      <c r="B809" s="135" t="str">
        <f>INDEX('Master List'!$A$3:$AW$1063,MATCH('Print List'!$A809,Statement_No,0),MATCH('Print List'!B$2,'Master List'!$A$2:$AW$2,0))</f>
        <v>ZUCKERMAN-MANDEVILLE, INC.</v>
      </c>
      <c r="C809" s="135" t="str">
        <f>INDEX('Master List'!$A$3:$AW$1063,MATCH('Print List'!$A809,Statement_No,0),MATCH('Print List'!C$2,'Master List'!$A$2:$AW$2,0))</f>
        <v>Y</v>
      </c>
      <c r="D809" s="135">
        <f>INDEX('Master List'!$A$3:$AW$1063,MATCH('Print List'!$A809,Statement_No,0),MATCH('Print List'!D$2,'Master List'!$A$2:$AW$2,0))</f>
        <v>649.59999999999991</v>
      </c>
      <c r="E809" s="135">
        <f>INDEX('Master List'!$A$3:$AW$1063,MATCH('Print List'!$A809,Statement_No,0),MATCH('Print List'!E$2,'Master List'!$A$2:$AW$2,0))</f>
        <v>555.91</v>
      </c>
      <c r="F809" s="135" t="str">
        <f>INDEX('Master List'!$A$3:$AW$1063,MATCH('Print List'!$A809,Statement_No,0),MATCH('Print List'!F$2,'Master List'!$A$2:$AW$2,0))</f>
        <v>Yes</v>
      </c>
      <c r="G809" s="135" t="str">
        <f>INDEX('Master List'!$A$3:$AW$1063,MATCH('Print List'!$A809,Statement_No,0),MATCH('Print List'!G$2,'Master List'!$A$2:$AW$2,0))</f>
        <v>SYCMORE SLOUGH</v>
      </c>
      <c r="H809" s="135" t="str">
        <f>INDEX('Master List'!$A$3:$AW$1063,MATCH('Print List'!$A809,Statement_No,0),MATCH('Print List'!H$2,'Master List'!$A$2:$AW$2,0))</f>
        <v>San Joaquin</v>
      </c>
      <c r="I809" s="135" t="str">
        <f>INDEX('Master List'!$A$3:$AW$1063,MATCH('Print List'!$A809,Statement_No,0),MATCH('Print List'!I$2,'Master List'!$A$2:$AW$2,0))</f>
        <v>R3</v>
      </c>
      <c r="J809" s="135" t="str">
        <f>INDEX('Master List'!$A$3:$AW$1063,MATCH('Print List'!$A809,Statement_No,0),MATCH('Print List'!J$2,'Master List'!$A$2:$AW$2,0))</f>
        <v>POD does not need to be owned by claimant</v>
      </c>
      <c r="K809" s="135" t="str">
        <f>INDEX('Master List'!$A$3:$AW$1063,MATCH('Print List'!$A809,Statement_No,0),MATCH('Print List'!K$2,'Master List'!$A$2:$AW$2,0))</f>
        <v>Yes</v>
      </c>
      <c r="L809" s="135" t="str">
        <f>INDEX('Master List'!$A$3:$AW$1063,MATCH('Print List'!$A809,Statement_No,0),MATCH('Print List'!L$2,'Master List'!$A$2:$AW$2,0))</f>
        <v>N/A</v>
      </c>
      <c r="M809" s="135" t="str">
        <f>INDEX('Master List'!$A$3:$AW$1063,MATCH('Print List'!$A809,Statement_No,0),MATCH('Print List'!M$2,'Master List'!$A$2:$AW$2,0))</f>
        <v>P1</v>
      </c>
      <c r="N809" s="135">
        <f>INDEX('Master List'!$A$3:$AW$1063,MATCH('Print List'!$A809,Statement_No,0),MATCH('Print List'!N$2,'Master List'!$A$2:$AW$2,0))</f>
        <v>0</v>
      </c>
      <c r="O809" s="135">
        <f>INDEX('Master List'!$A$3:$AW$1063,MATCH('Print List'!$A809,Statement_No,0),MATCH('Print List'!O$2,'Master List'!$A$2:$AW$2,0))</f>
        <v>0</v>
      </c>
      <c r="P809" s="135">
        <f>INDEX('Master List'!$A$3:$AW$1063,MATCH('Print List'!$A809,Statement_No,0),MATCH('Print List'!P$2,'Master List'!$A$2:$AW$2,0))</f>
        <v>0</v>
      </c>
      <c r="Q809" s="135">
        <f>INDEX('Master List'!$A$3:$AW$1063,MATCH('Print List'!$A809,Statement_No,0),MATCH('Print List'!Q$2,'Master List'!$A$2:$AW$2,0))</f>
        <v>0</v>
      </c>
      <c r="R809" s="135">
        <f>INDEX('Master List'!$A$3:$AW$1063,MATCH('Print List'!$A809,Statement_No,0),MATCH('Print List'!R$2,'Master List'!$A$2:$AW$2,0))</f>
        <v>0</v>
      </c>
      <c r="S809" s="135">
        <f>INDEX('Master List'!$A$3:$AW$1063,MATCH('Print List'!$A809,Statement_No,0),MATCH('Print List'!S$2,'Master List'!$A$2:$AW$2,0))</f>
        <v>0</v>
      </c>
      <c r="T809" s="135" t="str">
        <f>INDEX('Master List'!$A$3:$AW$1063,MATCH('Print List'!$A809,Statement_No,0),MATCH('Print List'!T$2,'Master List'!$A$2:$AW$2,0))</f>
        <v>R3</v>
      </c>
      <c r="U809" s="135" t="str">
        <f>INDEX('Master List'!$A$3:$AW$1063,MATCH('Print List'!$A809,Statement_No,0),MATCH('Print List'!U$2,'Master List'!$A$2:$AW$2,0))</f>
        <v>P1</v>
      </c>
    </row>
    <row r="810" spans="1:21" s="16" customFormat="1" ht="45" x14ac:dyDescent="0.25">
      <c r="A810" s="135" t="s">
        <v>3266</v>
      </c>
      <c r="B810" s="135" t="str">
        <f>INDEX('Master List'!$A$3:$AW$1063,MATCH('Print List'!$A810,Statement_No,0),MATCH('Print List'!B$2,'Master List'!$A$2:$AW$2,0))</f>
        <v>A ROSSI INC</v>
      </c>
      <c r="C810" s="135" t="str">
        <f>INDEX('Master List'!$A$3:$AW$1063,MATCH('Print List'!$A810,Statement_No,0),MATCH('Print List'!C$2,'Master List'!$A$2:$AW$2,0))</f>
        <v>Y</v>
      </c>
      <c r="D810" s="135">
        <f>INDEX('Master List'!$A$3:$AW$1063,MATCH('Print List'!$A810,Statement_No,0),MATCH('Print List'!D$2,'Master List'!$A$2:$AW$2,0))</f>
        <v>322.89666666666665</v>
      </c>
      <c r="E810" s="135">
        <f>INDEX('Master List'!$A$3:$AW$1063,MATCH('Print List'!$A810,Statement_No,0),MATCH('Print List'!E$2,'Master List'!$A$2:$AW$2,0))</f>
        <v>356.59399999999999</v>
      </c>
      <c r="F810" s="135" t="str">
        <f>INDEX('Master List'!$A$3:$AW$1063,MATCH('Print List'!$A810,Statement_No,0),MATCH('Print List'!F$2,'Master List'!$A$2:$AW$2,0))</f>
        <v>Yes</v>
      </c>
      <c r="G810" s="135" t="str">
        <f>INDEX('Master List'!$A$3:$AW$1063,MATCH('Print List'!$A810,Statement_No,0),MATCH('Print List'!G$2,'Master List'!$A$2:$AW$2,0))</f>
        <v>Burns Cutoff</v>
      </c>
      <c r="H810" s="135" t="str">
        <f>INDEX('Master List'!$A$3:$AW$1063,MATCH('Print List'!$A810,Statement_No,0),MATCH('Print List'!H$2,'Master List'!$A$2:$AW$2,0))</f>
        <v>San Joaquin</v>
      </c>
      <c r="I810" s="135" t="str">
        <f>INDEX('Master List'!$A$3:$AW$1063,MATCH('Print List'!$A810,Statement_No,0),MATCH('Print List'!I$2,'Master List'!$A$2:$AW$2,0))</f>
        <v>R2</v>
      </c>
      <c r="J810" s="135" t="str">
        <f>INDEX('Master List'!$A$3:$AW$1063,MATCH('Print List'!$A810,Statement_No,0),MATCH('Print List'!J$2,'Master List'!$A$2:$AW$2,0))</f>
        <v>POU is separated from the water source, but is located within riparian patent. Proof for riparian right preservation is needed.</v>
      </c>
      <c r="K810" s="135" t="str">
        <f>INDEX('Master List'!$A$3:$AW$1063,MATCH('Print List'!$A810,Statement_No,0),MATCH('Print List'!K$2,'Master List'!$A$2:$AW$2,0))</f>
        <v>Yes</v>
      </c>
      <c r="L810" s="135" t="str">
        <f>INDEX('Master List'!$A$3:$AW$1063,MATCH('Print List'!$A810,Statement_No,0),MATCH('Print List'!L$2,'Master List'!$A$2:$AW$2,0))</f>
        <v>N/A</v>
      </c>
      <c r="M810" s="135" t="str">
        <f>INDEX('Master List'!$A$3:$AW$1063,MATCH('Print List'!$A810,Statement_No,0),MATCH('Print List'!M$2,'Master List'!$A$2:$AW$2,0))</f>
        <v>P3</v>
      </c>
      <c r="N810" s="135" t="str">
        <f>INDEX('Master List'!$A$3:$AW$1063,MATCH('Print List'!$A810,Statement_No,0),MATCH('Print List'!N$2,'Master List'!$A$2:$AW$2,0))</f>
        <v>POD and POU are located within WIC boundary which is considered as *4 category</v>
      </c>
      <c r="O810" s="135">
        <f>INDEX('Master List'!$A$3:$AW$1063,MATCH('Print List'!$A810,Statement_No,0),MATCH('Print List'!O$2,'Master List'!$A$2:$AW$2,0))</f>
        <v>0</v>
      </c>
      <c r="P810" s="135">
        <f>INDEX('Master List'!$A$3:$AW$1063,MATCH('Print List'!$A810,Statement_No,0),MATCH('Print List'!P$2,'Master List'!$A$2:$AW$2,0))</f>
        <v>0</v>
      </c>
      <c r="Q810" s="135">
        <f>INDEX('Master List'!$A$3:$AW$1063,MATCH('Print List'!$A810,Statement_No,0),MATCH('Print List'!Q$2,'Master List'!$A$2:$AW$2,0))</f>
        <v>0</v>
      </c>
      <c r="R810" s="135">
        <f>INDEX('Master List'!$A$3:$AW$1063,MATCH('Print List'!$A810,Statement_No,0),MATCH('Print List'!R$2,'Master List'!$A$2:$AW$2,0))</f>
        <v>0</v>
      </c>
      <c r="S810" s="135">
        <f>INDEX('Master List'!$A$3:$AW$1063,MATCH('Print List'!$A810,Statement_No,0),MATCH('Print List'!S$2,'Master List'!$A$2:$AW$2,0))</f>
        <v>0</v>
      </c>
      <c r="T810" s="135" t="str">
        <f>INDEX('Master List'!$A$3:$AW$1063,MATCH('Print List'!$A810,Statement_No,0),MATCH('Print List'!T$2,'Master List'!$A$2:$AW$2,0))</f>
        <v>R2</v>
      </c>
      <c r="U810" s="135" t="str">
        <f>INDEX('Master List'!$A$3:$AW$1063,MATCH('Print List'!$A810,Statement_No,0),MATCH('Print List'!U$2,'Master List'!$A$2:$AW$2,0))</f>
        <v>P3</v>
      </c>
    </row>
    <row r="811" spans="1:21" s="16" customFormat="1" x14ac:dyDescent="0.25">
      <c r="A811" s="135" t="s">
        <v>3269</v>
      </c>
      <c r="B811" s="135" t="str">
        <f>INDEX('Master List'!$A$3:$AW$1063,MATCH('Print List'!$A811,Statement_No,0),MATCH('Print List'!B$2,'Master List'!$A$2:$AW$2,0))</f>
        <v>MINNIE RATTO</v>
      </c>
      <c r="C811" s="135" t="str">
        <f>INDEX('Master List'!$A$3:$AW$1063,MATCH('Print List'!$A811,Statement_No,0),MATCH('Print List'!C$2,'Master List'!$A$2:$AW$2,0))</f>
        <v>Y</v>
      </c>
      <c r="D811" s="135">
        <f>INDEX('Master List'!$A$3:$AW$1063,MATCH('Print List'!$A811,Statement_No,0),MATCH('Print List'!D$2,'Master List'!$A$2:$AW$2,0))</f>
        <v>374.38666666666671</v>
      </c>
      <c r="E811" s="135">
        <f>INDEX('Master List'!$A$3:$AW$1063,MATCH('Print List'!$A811,Statement_No,0),MATCH('Print List'!E$2,'Master List'!$A$2:$AW$2,0))</f>
        <v>156.40700000000001</v>
      </c>
      <c r="F811" s="135" t="str">
        <f>INDEX('Master List'!$A$3:$AW$1063,MATCH('Print List'!$A811,Statement_No,0),MATCH('Print List'!F$2,'Master List'!$A$2:$AW$2,0))</f>
        <v>Yes</v>
      </c>
      <c r="G811" s="135" t="str">
        <f>INDEX('Master List'!$A$3:$AW$1063,MATCH('Print List'!$A811,Statement_No,0),MATCH('Print List'!G$2,'Master List'!$A$2:$AW$2,0))</f>
        <v>MIDDLE RIVER</v>
      </c>
      <c r="H811" s="135" t="str">
        <f>INDEX('Master List'!$A$3:$AW$1063,MATCH('Print List'!$A811,Statement_No,0),MATCH('Print List'!H$2,'Master List'!$A$2:$AW$2,0))</f>
        <v>San Joaquin</v>
      </c>
      <c r="I811" s="135" t="str">
        <f>INDEX('Master List'!$A$3:$AW$1063,MATCH('Print List'!$A811,Statement_No,0),MATCH('Print List'!I$2,'Master List'!$A$2:$AW$2,0))</f>
        <v>R3</v>
      </c>
      <c r="J811" s="135" t="str">
        <f>INDEX('Master List'!$A$3:$AW$1063,MATCH('Print List'!$A811,Statement_No,0),MATCH('Print List'!J$2,'Master List'!$A$2:$AW$2,0))</f>
        <v>APN/POU lie on the Riparian Patent 2182.</v>
      </c>
      <c r="K811" s="135" t="str">
        <f>INDEX('Master List'!$A$3:$AW$1063,MATCH('Print List'!$A811,Statement_No,0),MATCH('Print List'!K$2,'Master List'!$A$2:$AW$2,0))</f>
        <v>Yes</v>
      </c>
      <c r="L811" s="135" t="str">
        <f>INDEX('Master List'!$A$3:$AW$1063,MATCH('Print List'!$A811,Statement_No,0),MATCH('Print List'!L$2,'Master List'!$A$2:$AW$2,0))</f>
        <v>N/A</v>
      </c>
      <c r="M811" s="135" t="str">
        <f>INDEX('Master List'!$A$3:$AW$1063,MATCH('Print List'!$A811,Statement_No,0),MATCH('Print List'!M$2,'Master List'!$A$2:$AW$2,0))</f>
        <v>P1</v>
      </c>
      <c r="N811" s="135" t="str">
        <f>INDEX('Master List'!$A$3:$AW$1063,MATCH('Print List'!$A811,Statement_No,0),MATCH('Print List'!N$2,'Master List'!$A$2:$AW$2,0))</f>
        <v>No documentation provided</v>
      </c>
      <c r="O811" s="135">
        <f>INDEX('Master List'!$A$3:$AW$1063,MATCH('Print List'!$A811,Statement_No,0),MATCH('Print List'!O$2,'Master List'!$A$2:$AW$2,0))</f>
        <v>0</v>
      </c>
      <c r="P811" s="135">
        <f>INDEX('Master List'!$A$3:$AW$1063,MATCH('Print List'!$A811,Statement_No,0),MATCH('Print List'!P$2,'Master List'!$A$2:$AW$2,0))</f>
        <v>0</v>
      </c>
      <c r="Q811" s="135">
        <f>INDEX('Master List'!$A$3:$AW$1063,MATCH('Print List'!$A811,Statement_No,0),MATCH('Print List'!Q$2,'Master List'!$A$2:$AW$2,0))</f>
        <v>0</v>
      </c>
      <c r="R811" s="135">
        <f>INDEX('Master List'!$A$3:$AW$1063,MATCH('Print List'!$A811,Statement_No,0),MATCH('Print List'!R$2,'Master List'!$A$2:$AW$2,0))</f>
        <v>0</v>
      </c>
      <c r="S811" s="135">
        <f>INDEX('Master List'!$A$3:$AW$1063,MATCH('Print List'!$A811,Statement_No,0),MATCH('Print List'!S$2,'Master List'!$A$2:$AW$2,0))</f>
        <v>0</v>
      </c>
      <c r="T811" s="135" t="str">
        <f>INDEX('Master List'!$A$3:$AW$1063,MATCH('Print List'!$A811,Statement_No,0),MATCH('Print List'!T$2,'Master List'!$A$2:$AW$2,0))</f>
        <v>R3</v>
      </c>
      <c r="U811" s="135" t="str">
        <f>INDEX('Master List'!$A$3:$AW$1063,MATCH('Print List'!$A811,Statement_No,0),MATCH('Print List'!U$2,'Master List'!$A$2:$AW$2,0))</f>
        <v>P1</v>
      </c>
    </row>
    <row r="812" spans="1:21" s="16" customFormat="1" ht="75" x14ac:dyDescent="0.25">
      <c r="A812" s="135" t="s">
        <v>3273</v>
      </c>
      <c r="B812" s="135" t="str">
        <f>INDEX('Master List'!$A$3:$AW$1063,MATCH('Print List'!$A812,Statement_No,0),MATCH('Print List'!B$2,'Master List'!$A$2:$AW$2,0))</f>
        <v>THACH NGOC</v>
      </c>
      <c r="C812" s="135" t="str">
        <f>INDEX('Master List'!$A$3:$AW$1063,MATCH('Print List'!$A812,Statement_No,0),MATCH('Print List'!C$2,'Master List'!$A$2:$AW$2,0))</f>
        <v>Y</v>
      </c>
      <c r="D812" s="135">
        <f>INDEX('Master List'!$A$3:$AW$1063,MATCH('Print List'!$A812,Statement_No,0),MATCH('Print List'!D$2,'Master List'!$A$2:$AW$2,0))</f>
        <v>467.14666666666665</v>
      </c>
      <c r="E812" s="135">
        <f>INDEX('Master List'!$A$3:$AW$1063,MATCH('Print List'!$A812,Statement_No,0),MATCH('Print List'!E$2,'Master List'!$A$2:$AW$2,0))</f>
        <v>6.63</v>
      </c>
      <c r="F812" s="135" t="str">
        <f>INDEX('Master List'!$A$3:$AW$1063,MATCH('Print List'!$A812,Statement_No,0),MATCH('Print List'!F$2,'Master List'!$A$2:$AW$2,0))</f>
        <v>Yes</v>
      </c>
      <c r="G812" s="135" t="str">
        <f>INDEX('Master List'!$A$3:$AW$1063,MATCH('Print List'!$A812,Statement_No,0),MATCH('Print List'!G$2,'Master List'!$A$2:$AW$2,0))</f>
        <v>MIDDLE RIVER</v>
      </c>
      <c r="H812" s="135" t="str">
        <f>INDEX('Master List'!$A$3:$AW$1063,MATCH('Print List'!$A812,Statement_No,0),MATCH('Print List'!H$2,'Master List'!$A$2:$AW$2,0))</f>
        <v>San Joaquin</v>
      </c>
      <c r="I812" s="135" t="str">
        <f>INDEX('Master List'!$A$3:$AW$1063,MATCH('Print List'!$A812,Statement_No,0),MATCH('Print List'!I$2,'Master List'!$A$2:$AW$2,0))</f>
        <v>R3</v>
      </c>
      <c r="J812" s="135" t="str">
        <f>INDEX('Master List'!$A$3:$AW$1063,MATCH('Print List'!$A812,Statement_No,0),MATCH('Print List'!J$2,'Master List'!$A$2:$AW$2,0))</f>
        <v>POU is separated from water source, however, POU is located within riparian patent; POU is considered to possess riparian right. POU and POD are within the same watershed. The property has no severance. There was no water used for storage.</v>
      </c>
      <c r="K812" s="135" t="str">
        <f>INDEX('Master List'!$A$3:$AW$1063,MATCH('Print List'!$A812,Statement_No,0),MATCH('Print List'!K$2,'Master List'!$A$2:$AW$2,0))</f>
        <v>Yes</v>
      </c>
      <c r="L812" s="135" t="str">
        <f>INDEX('Master List'!$A$3:$AW$1063,MATCH('Print List'!$A812,Statement_No,0),MATCH('Print List'!L$2,'Master List'!$A$2:$AW$2,0))</f>
        <v>N/A</v>
      </c>
      <c r="M812" s="135" t="str">
        <f>INDEX('Master List'!$A$3:$AW$1063,MATCH('Print List'!$A812,Statement_No,0),MATCH('Print List'!M$2,'Master List'!$A$2:$AW$2,0))</f>
        <v>P1</v>
      </c>
      <c r="N812" s="135" t="str">
        <f>INDEX('Master List'!$A$3:$AW$1063,MATCH('Print List'!$A812,Statement_No,0),MATCH('Print List'!N$2,'Master List'!$A$2:$AW$2,0))</f>
        <v>More information needed</v>
      </c>
      <c r="O812" s="135">
        <f>INDEX('Master List'!$A$3:$AW$1063,MATCH('Print List'!$A812,Statement_No,0),MATCH('Print List'!O$2,'Master List'!$A$2:$AW$2,0))</f>
        <v>0</v>
      </c>
      <c r="P812" s="135">
        <f>INDEX('Master List'!$A$3:$AW$1063,MATCH('Print List'!$A812,Statement_No,0),MATCH('Print List'!P$2,'Master List'!$A$2:$AW$2,0))</f>
        <v>0</v>
      </c>
      <c r="Q812" s="135">
        <f>INDEX('Master List'!$A$3:$AW$1063,MATCH('Print List'!$A812,Statement_No,0),MATCH('Print List'!Q$2,'Master List'!$A$2:$AW$2,0))</f>
        <v>0</v>
      </c>
      <c r="R812" s="135">
        <f>INDEX('Master List'!$A$3:$AW$1063,MATCH('Print List'!$A812,Statement_No,0),MATCH('Print List'!R$2,'Master List'!$A$2:$AW$2,0))</f>
        <v>0</v>
      </c>
      <c r="S812" s="135">
        <f>INDEX('Master List'!$A$3:$AW$1063,MATCH('Print List'!$A812,Statement_No,0),MATCH('Print List'!S$2,'Master List'!$A$2:$AW$2,0))</f>
        <v>0</v>
      </c>
      <c r="T812" s="135" t="str">
        <f>INDEX('Master List'!$A$3:$AW$1063,MATCH('Print List'!$A812,Statement_No,0),MATCH('Print List'!T$2,'Master List'!$A$2:$AW$2,0))</f>
        <v>R3</v>
      </c>
      <c r="U812" s="135" t="str">
        <f>INDEX('Master List'!$A$3:$AW$1063,MATCH('Print List'!$A812,Statement_No,0),MATCH('Print List'!U$2,'Master List'!$A$2:$AW$2,0))</f>
        <v>P1</v>
      </c>
    </row>
    <row r="813" spans="1:21" s="16" customFormat="1" ht="45" x14ac:dyDescent="0.25">
      <c r="A813" s="135" t="s">
        <v>3277</v>
      </c>
      <c r="B813" s="135" t="str">
        <f>INDEX('Master List'!$A$3:$AW$1063,MATCH('Print List'!$A813,Statement_No,0),MATCH('Print List'!B$2,'Master List'!$A$2:$AW$2,0))</f>
        <v>JOSEPH BACCHETTI</v>
      </c>
      <c r="C813" s="135" t="str">
        <f>INDEX('Master List'!$A$3:$AW$1063,MATCH('Print List'!$A813,Statement_No,0),MATCH('Print List'!C$2,'Master List'!$A$2:$AW$2,0))</f>
        <v>Y</v>
      </c>
      <c r="D813" s="135">
        <f>INDEX('Master List'!$A$3:$AW$1063,MATCH('Print List'!$A813,Statement_No,0),MATCH('Print List'!D$2,'Master List'!$A$2:$AW$2,0))</f>
        <v>567</v>
      </c>
      <c r="E813" s="135">
        <f>INDEX('Master List'!$A$3:$AW$1063,MATCH('Print List'!$A813,Statement_No,0),MATCH('Print List'!E$2,'Master List'!$A$2:$AW$2,0))</f>
        <v>1149.83</v>
      </c>
      <c r="F813" s="135" t="str">
        <f>INDEX('Master List'!$A$3:$AW$1063,MATCH('Print List'!$A813,Statement_No,0),MATCH('Print List'!F$2,'Master List'!$A$2:$AW$2,0))</f>
        <v>Yes</v>
      </c>
      <c r="G813" s="135" t="str">
        <f>INDEX('Master List'!$A$3:$AW$1063,MATCH('Print List'!$A813,Statement_No,0),MATCH('Print List'!G$2,'Master List'!$A$2:$AW$2,0))</f>
        <v>OLD RIVER</v>
      </c>
      <c r="H813" s="135" t="str">
        <f>INDEX('Master List'!$A$3:$AW$1063,MATCH('Print List'!$A813,Statement_No,0),MATCH('Print List'!H$2,'Master List'!$A$2:$AW$2,0))</f>
        <v>San Joaquin</v>
      </c>
      <c r="I813" s="135" t="str">
        <f>INDEX('Master List'!$A$3:$AW$1063,MATCH('Print List'!$A813,Statement_No,0),MATCH('Print List'!I$2,'Master List'!$A$2:$AW$2,0))</f>
        <v>R3</v>
      </c>
      <c r="J813" s="135" t="str">
        <f>INDEX('Master List'!$A$3:$AW$1063,MATCH('Print List'!$A813,Statement_No,0),MATCH('Print List'!J$2,'Master List'!$A$2:$AW$2,0))</f>
        <v>APN and POD alongside Old River.</v>
      </c>
      <c r="K813" s="135" t="str">
        <f>INDEX('Master List'!$A$3:$AW$1063,MATCH('Print List'!$A813,Statement_No,0),MATCH('Print List'!K$2,'Master List'!$A$2:$AW$2,0))</f>
        <v>Yes</v>
      </c>
      <c r="L813" s="135" t="str">
        <f>INDEX('Master List'!$A$3:$AW$1063,MATCH('Print List'!$A813,Statement_No,0),MATCH('Print List'!L$2,'Master List'!$A$2:$AW$2,0))</f>
        <v>N/A</v>
      </c>
      <c r="M813" s="135" t="str">
        <f>INDEX('Master List'!$A$3:$AW$1063,MATCH('Print List'!$A813,Statement_No,0),MATCH('Print List'!M$2,'Master List'!$A$2:$AW$2,0))</f>
        <v>P3</v>
      </c>
      <c r="N813" s="135" t="str">
        <f>INDEX('Master List'!$A$3:$AW$1063,MATCH('Print List'!$A813,Statement_No,0),MATCH('Print List'!N$2,'Master List'!$A$2:$AW$2,0))</f>
        <v>Documentation is given that supports Pre-1914 rights. On Pg. 9 of the PDF, describes irrigation before 1914.</v>
      </c>
      <c r="O813" s="135">
        <f>INDEX('Master List'!$A$3:$AW$1063,MATCH('Print List'!$A813,Statement_No,0),MATCH('Print List'!O$2,'Master List'!$A$2:$AW$2,0))</f>
        <v>0</v>
      </c>
      <c r="P813" s="135">
        <f>INDEX('Master List'!$A$3:$AW$1063,MATCH('Print List'!$A813,Statement_No,0),MATCH('Print List'!P$2,'Master List'!$A$2:$AW$2,0))</f>
        <v>0</v>
      </c>
      <c r="Q813" s="135">
        <f>INDEX('Master List'!$A$3:$AW$1063,MATCH('Print List'!$A813,Statement_No,0),MATCH('Print List'!Q$2,'Master List'!$A$2:$AW$2,0))</f>
        <v>0</v>
      </c>
      <c r="R813" s="135">
        <f>INDEX('Master List'!$A$3:$AW$1063,MATCH('Print List'!$A813,Statement_No,0),MATCH('Print List'!R$2,'Master List'!$A$2:$AW$2,0))</f>
        <v>0</v>
      </c>
      <c r="S813" s="135">
        <f>INDEX('Master List'!$A$3:$AW$1063,MATCH('Print List'!$A813,Statement_No,0),MATCH('Print List'!S$2,'Master List'!$A$2:$AW$2,0))</f>
        <v>0</v>
      </c>
      <c r="T813" s="135" t="str">
        <f>INDEX('Master List'!$A$3:$AW$1063,MATCH('Print List'!$A813,Statement_No,0),MATCH('Print List'!T$2,'Master List'!$A$2:$AW$2,0))</f>
        <v>R3</v>
      </c>
      <c r="U813" s="135" t="str">
        <f>INDEX('Master List'!$A$3:$AW$1063,MATCH('Print List'!$A813,Statement_No,0),MATCH('Print List'!U$2,'Master List'!$A$2:$AW$2,0))</f>
        <v>P3</v>
      </c>
    </row>
    <row r="814" spans="1:21" s="16" customFormat="1" ht="30" x14ac:dyDescent="0.25">
      <c r="A814" s="135" t="s">
        <v>3282</v>
      </c>
      <c r="B814" s="135" t="str">
        <f>INDEX('Master List'!$A$3:$AW$1063,MATCH('Print List'!$A814,Statement_No,0),MATCH('Print List'!B$2,'Master List'!$A$2:$AW$2,0))</f>
        <v>ABF FARM SERVICES INC.</v>
      </c>
      <c r="C814" s="135" t="str">
        <f>INDEX('Master List'!$A$3:$AW$1063,MATCH('Print List'!$A814,Statement_No,0),MATCH('Print List'!C$2,'Master List'!$A$2:$AW$2,0))</f>
        <v>Y</v>
      </c>
      <c r="D814" s="135">
        <f>INDEX('Master List'!$A$3:$AW$1063,MATCH('Print List'!$A814,Statement_No,0),MATCH('Print List'!D$2,'Master List'!$A$2:$AW$2,0))</f>
        <v>458.77333333333337</v>
      </c>
      <c r="E814" s="135" t="str">
        <f>INDEX('Master List'!$A$3:$AW$1063,MATCH('Print List'!$A814,Statement_No,0),MATCH('Print List'!E$2,'Master List'!$A$2:$AW$2,0))</f>
        <v>-</v>
      </c>
      <c r="F814" s="135" t="str">
        <f>INDEX('Master List'!$A$3:$AW$1063,MATCH('Print List'!$A814,Statement_No,0),MATCH('Print List'!F$2,'Master List'!$A$2:$AW$2,0))</f>
        <v>Yes</v>
      </c>
      <c r="G814" s="135" t="str">
        <f>INDEX('Master List'!$A$3:$AW$1063,MATCH('Print List'!$A814,Statement_No,0),MATCH('Print List'!G$2,'Master List'!$A$2:$AW$2,0))</f>
        <v>MIDDLE RIVER</v>
      </c>
      <c r="H814" s="135" t="str">
        <f>INDEX('Master List'!$A$3:$AW$1063,MATCH('Print List'!$A814,Statement_No,0),MATCH('Print List'!H$2,'Master List'!$A$2:$AW$2,0))</f>
        <v>San Joaquin</v>
      </c>
      <c r="I814" s="135" t="str">
        <f>INDEX('Master List'!$A$3:$AW$1063,MATCH('Print List'!$A814,Statement_No,0),MATCH('Print List'!I$2,'Master List'!$A$2:$AW$2,0))</f>
        <v>R3</v>
      </c>
      <c r="J814" s="135" t="str">
        <f>INDEX('Master List'!$A$3:$AW$1063,MATCH('Print List'!$A814,Statement_No,0),MATCH('Print List'!J$2,'Master List'!$A$2:$AW$2,0))</f>
        <v xml:space="preserve">Both APNs 18920004 and 18923002 are riparian to Middle River. </v>
      </c>
      <c r="K814" s="135" t="str">
        <f>INDEX('Master List'!$A$3:$AW$1063,MATCH('Print List'!$A814,Statement_No,0),MATCH('Print List'!K$2,'Master List'!$A$2:$AW$2,0))</f>
        <v>Yes</v>
      </c>
      <c r="L814" s="135" t="str">
        <f>INDEX('Master List'!$A$3:$AW$1063,MATCH('Print List'!$A814,Statement_No,0),MATCH('Print List'!L$2,'Master List'!$A$2:$AW$2,0))</f>
        <v>N/A</v>
      </c>
      <c r="M814" s="135" t="str">
        <f>INDEX('Master List'!$A$3:$AW$1063,MATCH('Print List'!$A814,Statement_No,0),MATCH('Print List'!M$2,'Master List'!$A$2:$AW$2,0))</f>
        <v>P1</v>
      </c>
      <c r="N814" s="135" t="str">
        <f>INDEX('Master List'!$A$3:$AW$1063,MATCH('Print List'!$A814,Statement_No,0),MATCH('Print List'!N$2,'Master List'!$A$2:$AW$2,0))</f>
        <v>More information needed</v>
      </c>
      <c r="O814" s="135">
        <f>INDEX('Master List'!$A$3:$AW$1063,MATCH('Print List'!$A814,Statement_No,0),MATCH('Print List'!O$2,'Master List'!$A$2:$AW$2,0))</f>
        <v>0</v>
      </c>
      <c r="P814" s="135">
        <f>INDEX('Master List'!$A$3:$AW$1063,MATCH('Print List'!$A814,Statement_No,0),MATCH('Print List'!P$2,'Master List'!$A$2:$AW$2,0))</f>
        <v>0</v>
      </c>
      <c r="Q814" s="135">
        <f>INDEX('Master List'!$A$3:$AW$1063,MATCH('Print List'!$A814,Statement_No,0),MATCH('Print List'!Q$2,'Master List'!$A$2:$AW$2,0))</f>
        <v>0</v>
      </c>
      <c r="R814" s="135">
        <f>INDEX('Master List'!$A$3:$AW$1063,MATCH('Print List'!$A814,Statement_No,0),MATCH('Print List'!R$2,'Master List'!$A$2:$AW$2,0))</f>
        <v>0</v>
      </c>
      <c r="S814" s="135">
        <f>INDEX('Master List'!$A$3:$AW$1063,MATCH('Print List'!$A814,Statement_No,0),MATCH('Print List'!S$2,'Master List'!$A$2:$AW$2,0))</f>
        <v>0</v>
      </c>
      <c r="T814" s="135" t="str">
        <f>INDEX('Master List'!$A$3:$AW$1063,MATCH('Print List'!$A814,Statement_No,0),MATCH('Print List'!T$2,'Master List'!$A$2:$AW$2,0))</f>
        <v>R3</v>
      </c>
      <c r="U814" s="135" t="str">
        <f>INDEX('Master List'!$A$3:$AW$1063,MATCH('Print List'!$A814,Statement_No,0),MATCH('Print List'!U$2,'Master List'!$A$2:$AW$2,0))</f>
        <v>P1</v>
      </c>
    </row>
    <row r="815" spans="1:21" s="16" customFormat="1" ht="45" x14ac:dyDescent="0.25">
      <c r="A815" s="135" t="s">
        <v>3288</v>
      </c>
      <c r="B815" s="135" t="str">
        <f>INDEX('Master List'!$A$3:$AW$1063,MATCH('Print List'!$A815,Statement_No,0),MATCH('Print List'!B$2,'Master List'!$A$2:$AW$2,0))</f>
        <v>MAIN STONE CORPORATION</v>
      </c>
      <c r="C815" s="135" t="str">
        <f>INDEX('Master List'!$A$3:$AW$1063,MATCH('Print List'!$A815,Statement_No,0),MATCH('Print List'!C$2,'Master List'!$A$2:$AW$2,0))</f>
        <v>Y</v>
      </c>
      <c r="D815" s="135">
        <f>INDEX('Master List'!$A$3:$AW$1063,MATCH('Print List'!$A815,Statement_No,0),MATCH('Print List'!D$2,'Master List'!$A$2:$AW$2,0))</f>
        <v>600.84333333333336</v>
      </c>
      <c r="E815" s="135">
        <f>INDEX('Master List'!$A$3:$AW$1063,MATCH('Print List'!$A815,Statement_No,0),MATCH('Print List'!E$2,'Master List'!$A$2:$AW$2,0))</f>
        <v>0</v>
      </c>
      <c r="F815" s="135" t="str">
        <f>INDEX('Master List'!$A$3:$AW$1063,MATCH('Print List'!$A815,Statement_No,0),MATCH('Print List'!F$2,'Master List'!$A$2:$AW$2,0))</f>
        <v>Yes</v>
      </c>
      <c r="G815" s="135" t="str">
        <f>INDEX('Master List'!$A$3:$AW$1063,MATCH('Print List'!$A815,Statement_No,0),MATCH('Print List'!G$2,'Master List'!$A$2:$AW$2,0))</f>
        <v>Old River</v>
      </c>
      <c r="H815" s="135" t="str">
        <f>INDEX('Master List'!$A$3:$AW$1063,MATCH('Print List'!$A815,Statement_No,0),MATCH('Print List'!H$2,'Master List'!$A$2:$AW$2,0))</f>
        <v>San Joaquin</v>
      </c>
      <c r="I815" s="135" t="str">
        <f>INDEX('Master List'!$A$3:$AW$1063,MATCH('Print List'!$A815,Statement_No,0),MATCH('Print List'!I$2,'Master List'!$A$2:$AW$2,0))</f>
        <v>R3</v>
      </c>
      <c r="J815" s="135" t="str">
        <f>INDEX('Master List'!$A$3:$AW$1063,MATCH('Print List'!$A815,Statement_No,0),MATCH('Print List'!J$2,'Master List'!$A$2:$AW$2,0))</f>
        <v xml:space="preserve">The POU is located within one parcel on a patent riparian to the watercourse with no separations </v>
      </c>
      <c r="K815" s="135" t="str">
        <f>INDEX('Master List'!$A$3:$AW$1063,MATCH('Print List'!$A815,Statement_No,0),MATCH('Print List'!K$2,'Master List'!$A$2:$AW$2,0))</f>
        <v>Yes</v>
      </c>
      <c r="L815" s="135" t="str">
        <f>INDEX('Master List'!$A$3:$AW$1063,MATCH('Print List'!$A815,Statement_No,0),MATCH('Print List'!L$2,'Master List'!$A$2:$AW$2,0))</f>
        <v>N/A</v>
      </c>
      <c r="M815" s="135" t="str">
        <f>INDEX('Master List'!$A$3:$AW$1063,MATCH('Print List'!$A815,Statement_No,0),MATCH('Print List'!M$2,'Master List'!$A$2:$AW$2,0))</f>
        <v>P3</v>
      </c>
      <c r="N815" s="135" t="str">
        <f>INDEX('Master List'!$A$3:$AW$1063,MATCH('Print List'!$A815,Statement_No,0),MATCH('Print List'!N$2,'Master List'!$A$2:$AW$2,0))</f>
        <v xml:space="preserve">Claimant failed to submit property proof of continuous diversion but the riparian right is sufficient to constitute use </v>
      </c>
      <c r="O815" s="135">
        <f>INDEX('Master List'!$A$3:$AW$1063,MATCH('Print List'!$A815,Statement_No,0),MATCH('Print List'!O$2,'Master List'!$A$2:$AW$2,0))</f>
        <v>0</v>
      </c>
      <c r="P815" s="135">
        <f>INDEX('Master List'!$A$3:$AW$1063,MATCH('Print List'!$A815,Statement_No,0),MATCH('Print List'!P$2,'Master List'!$A$2:$AW$2,0))</f>
        <v>0</v>
      </c>
      <c r="Q815" s="135">
        <f>INDEX('Master List'!$A$3:$AW$1063,MATCH('Print List'!$A815,Statement_No,0),MATCH('Print List'!Q$2,'Master List'!$A$2:$AW$2,0))</f>
        <v>0</v>
      </c>
      <c r="R815" s="135">
        <f>INDEX('Master List'!$A$3:$AW$1063,MATCH('Print List'!$A815,Statement_No,0),MATCH('Print List'!R$2,'Master List'!$A$2:$AW$2,0))</f>
        <v>0</v>
      </c>
      <c r="S815" s="135">
        <f>INDEX('Master List'!$A$3:$AW$1063,MATCH('Print List'!$A815,Statement_No,0),MATCH('Print List'!S$2,'Master List'!$A$2:$AW$2,0))</f>
        <v>0</v>
      </c>
      <c r="T815" s="135" t="str">
        <f>INDEX('Master List'!$A$3:$AW$1063,MATCH('Print List'!$A815,Statement_No,0),MATCH('Print List'!T$2,'Master List'!$A$2:$AW$2,0))</f>
        <v>R3</v>
      </c>
      <c r="U815" s="135" t="str">
        <f>INDEX('Master List'!$A$3:$AW$1063,MATCH('Print List'!$A815,Statement_No,0),MATCH('Print List'!U$2,'Master List'!$A$2:$AW$2,0))</f>
        <v>P3</v>
      </c>
    </row>
    <row r="816" spans="1:21" s="16" customFormat="1" ht="30" x14ac:dyDescent="0.25">
      <c r="A816" s="135" t="s">
        <v>3289</v>
      </c>
      <c r="B816" s="135" t="str">
        <f>INDEX('Master List'!$A$3:$AW$1063,MATCH('Print List'!$A816,Statement_No,0),MATCH('Print List'!B$2,'Master List'!$A$2:$AW$2,0))</f>
        <v>ABF FARM SERVICES INC.</v>
      </c>
      <c r="C816" s="135" t="str">
        <f>INDEX('Master List'!$A$3:$AW$1063,MATCH('Print List'!$A816,Statement_No,0),MATCH('Print List'!C$2,'Master List'!$A$2:$AW$2,0))</f>
        <v>Y</v>
      </c>
      <c r="D816" s="135">
        <f>INDEX('Master List'!$A$3:$AW$1063,MATCH('Print List'!$A816,Statement_No,0),MATCH('Print List'!D$2,'Master List'!$A$2:$AW$2,0))</f>
        <v>2880.42</v>
      </c>
      <c r="E816" s="135">
        <f>INDEX('Master List'!$A$3:$AW$1063,MATCH('Print List'!$A816,Statement_No,0),MATCH('Print List'!E$2,'Master List'!$A$2:$AW$2,0))</f>
        <v>2102.35</v>
      </c>
      <c r="F816" s="135" t="str">
        <f>INDEX('Master List'!$A$3:$AW$1063,MATCH('Print List'!$A816,Statement_No,0),MATCH('Print List'!F$2,'Master List'!$A$2:$AW$2,0))</f>
        <v>Yes</v>
      </c>
      <c r="G816" s="135" t="str">
        <f>INDEX('Master List'!$A$3:$AW$1063,MATCH('Print List'!$A816,Statement_No,0),MATCH('Print List'!G$2,'Master List'!$A$2:$AW$2,0))</f>
        <v>Grant Line Canal</v>
      </c>
      <c r="H816" s="135" t="str">
        <f>INDEX('Master List'!$A$3:$AW$1063,MATCH('Print List'!$A816,Statement_No,0),MATCH('Print List'!H$2,'Master List'!$A$2:$AW$2,0))</f>
        <v>San Joaquin</v>
      </c>
      <c r="I816" s="135" t="str">
        <f>INDEX('Master List'!$A$3:$AW$1063,MATCH('Print List'!$A816,Statement_No,0),MATCH('Print List'!I$2,'Master List'!$A$2:$AW$2,0))</f>
        <v>R1</v>
      </c>
      <c r="J816" s="135" t="str">
        <f>INDEX('Master List'!$A$3:$AW$1063,MATCH('Print List'!$A816,Statement_No,0),MATCH('Print List'!J$2,'Master List'!$A$2:$AW$2,0))</f>
        <v>3 of 4 APNs are not riparian: 18921020, 18920006, and 18923028. APN 18920006 is riparian to Grant River Canal.</v>
      </c>
      <c r="K816" s="135" t="str">
        <f>INDEX('Master List'!$A$3:$AW$1063,MATCH('Print List'!$A816,Statement_No,0),MATCH('Print List'!K$2,'Master List'!$A$2:$AW$2,0))</f>
        <v>Yes</v>
      </c>
      <c r="L816" s="135" t="str">
        <f>INDEX('Master List'!$A$3:$AW$1063,MATCH('Print List'!$A816,Statement_No,0),MATCH('Print List'!L$2,'Master List'!$A$2:$AW$2,0))</f>
        <v>N/A</v>
      </c>
      <c r="M816" s="135" t="str">
        <f>INDEX('Master List'!$A$3:$AW$1063,MATCH('Print List'!$A816,Statement_No,0),MATCH('Print List'!M$2,'Master List'!$A$2:$AW$2,0))</f>
        <v>P1</v>
      </c>
      <c r="N816" s="135" t="str">
        <f>INDEX('Master List'!$A$3:$AW$1063,MATCH('Print List'!$A816,Statement_No,0),MATCH('Print List'!N$2,'Master List'!$A$2:$AW$2,0))</f>
        <v>More information needed</v>
      </c>
      <c r="O816" s="135">
        <f>INDEX('Master List'!$A$3:$AW$1063,MATCH('Print List'!$A816,Statement_No,0),MATCH('Print List'!O$2,'Master List'!$A$2:$AW$2,0))</f>
        <v>0</v>
      </c>
      <c r="P816" s="135">
        <f>INDEX('Master List'!$A$3:$AW$1063,MATCH('Print List'!$A816,Statement_No,0),MATCH('Print List'!P$2,'Master List'!$A$2:$AW$2,0))</f>
        <v>0</v>
      </c>
      <c r="Q816" s="135">
        <f>INDEX('Master List'!$A$3:$AW$1063,MATCH('Print List'!$A816,Statement_No,0),MATCH('Print List'!Q$2,'Master List'!$A$2:$AW$2,0))</f>
        <v>0</v>
      </c>
      <c r="R816" s="135">
        <f>INDEX('Master List'!$A$3:$AW$1063,MATCH('Print List'!$A816,Statement_No,0),MATCH('Print List'!R$2,'Master List'!$A$2:$AW$2,0))</f>
        <v>0</v>
      </c>
      <c r="S816" s="135">
        <f>INDEX('Master List'!$A$3:$AW$1063,MATCH('Print List'!$A816,Statement_No,0),MATCH('Print List'!S$2,'Master List'!$A$2:$AW$2,0))</f>
        <v>0</v>
      </c>
      <c r="T816" s="135" t="str">
        <f>INDEX('Master List'!$A$3:$AW$1063,MATCH('Print List'!$A816,Statement_No,0),MATCH('Print List'!T$2,'Master List'!$A$2:$AW$2,0))</f>
        <v>R1</v>
      </c>
      <c r="U816" s="135" t="str">
        <f>INDEX('Master List'!$A$3:$AW$1063,MATCH('Print List'!$A816,Statement_No,0),MATCH('Print List'!U$2,'Master List'!$A$2:$AW$2,0))</f>
        <v>P1</v>
      </c>
    </row>
    <row r="817" spans="1:21" s="16" customFormat="1" ht="240" x14ac:dyDescent="0.25">
      <c r="A817" s="135" t="s">
        <v>3294</v>
      </c>
      <c r="B817" s="135" t="str">
        <f>INDEX('Master List'!$A$3:$AW$1063,MATCH('Print List'!$A817,Statement_No,0),MATCH('Print List'!B$2,'Master List'!$A$2:$AW$2,0))</f>
        <v>PYLMAN VINEYARDS INC</v>
      </c>
      <c r="C817" s="135" t="str">
        <f>INDEX('Master List'!$A$3:$AW$1063,MATCH('Print List'!$A817,Statement_No,0),MATCH('Print List'!C$2,'Master List'!$A$2:$AW$2,0))</f>
        <v>Y</v>
      </c>
      <c r="D817" s="135">
        <f>INDEX('Master List'!$A$3:$AW$1063,MATCH('Print List'!$A817,Statement_No,0),MATCH('Print List'!D$2,'Master List'!$A$2:$AW$2,0))</f>
        <v>308.86999999999995</v>
      </c>
      <c r="E817" s="135">
        <f>INDEX('Master List'!$A$3:$AW$1063,MATCH('Print List'!$A817,Statement_No,0),MATCH('Print List'!E$2,'Master List'!$A$2:$AW$2,0))</f>
        <v>319.31</v>
      </c>
      <c r="F817" s="135" t="str">
        <f>INDEX('Master List'!$A$3:$AW$1063,MATCH('Print List'!$A817,Statement_No,0),MATCH('Print List'!F$2,'Master List'!$A$2:$AW$2,0))</f>
        <v>Yes</v>
      </c>
      <c r="G817" s="135" t="str">
        <f>INDEX('Master List'!$A$3:$AW$1063,MATCH('Print List'!$A817,Statement_No,0),MATCH('Print List'!G$2,'Master List'!$A$2:$AW$2,0))</f>
        <v>ELK SLOUGH</v>
      </c>
      <c r="H817" s="135" t="str">
        <f>INDEX('Master List'!$A$3:$AW$1063,MATCH('Print List'!$A817,Statement_No,0),MATCH('Print List'!H$2,'Master List'!$A$2:$AW$2,0))</f>
        <v>Yolo</v>
      </c>
      <c r="I817" s="135" t="str">
        <f>INDEX('Master List'!$A$3:$AW$1063,MATCH('Print List'!$A817,Statement_No,0),MATCH('Print List'!I$2,'Master List'!$A$2:$AW$2,0))</f>
        <v>R2</v>
      </c>
      <c r="J817" s="135" t="str">
        <f>INDEX('Master List'!$A$3:$AW$1063,MATCH('Print List'!$A817,Statement_No,0),MATCH('Print List'!J$2,'Master List'!$A$2:$AW$2,0))</f>
        <v>Partial of APN 043 070 05 are covered by patent 2420 which may not be a riparian to the water source, Elk Slough</v>
      </c>
      <c r="K817" s="135" t="str">
        <f>INDEX('Master List'!$A$3:$AW$1063,MATCH('Print List'!$A817,Statement_No,0),MATCH('Print List'!K$2,'Master List'!$A$2:$AW$2,0))</f>
        <v>Yes</v>
      </c>
      <c r="L817" s="135" t="str">
        <f>INDEX('Master List'!$A$3:$AW$1063,MATCH('Print List'!$A817,Statement_No,0),MATCH('Print List'!L$2,'Master List'!$A$2:$AW$2,0))</f>
        <v>N/A</v>
      </c>
      <c r="M817" s="135" t="str">
        <f>INDEX('Master List'!$A$3:$AW$1063,MATCH('Print List'!$A817,Statement_No,0),MATCH('Print List'!M$2,'Master List'!$A$2:$AW$2,0))</f>
        <v>P1</v>
      </c>
      <c r="N817" s="135" t="str">
        <f>INDEX('Master List'!$A$3:$AW$1063,MATCH('Print List'!$A817,Statement_No,0),MATCH('Print List'!N$2,'Master List'!$A$2:$AW$2,0))</f>
        <v>Documentation is needed.</v>
      </c>
      <c r="O817" s="135" t="str">
        <f>INDEX('Master List'!$A$3:$AW$1063,MATCH('Print List'!$A817,Statement_No,0),MATCH('Print List'!O$2,'Master List'!$A$2:$AW$2,0))</f>
        <v>North Delta Water Agency</v>
      </c>
      <c r="P817" s="135" t="str">
        <f>INDEX('Master List'!$A$3:$AW$1063,MATCH('Print List'!$A817,Statement_No,0),MATCH('Print List'!P$2,'Master List'!$A$2:$AW$2,0))</f>
        <v>R4</v>
      </c>
      <c r="Q817" s="135" t="str">
        <f>INDEX('Master List'!$A$3:$AW$1063,MATCH('Print List'!$A817,Statement_No,0),MATCH('Print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17" s="135" t="str">
        <f>INDEX('Master List'!$A$3:$AW$1063,MATCH('Print List'!$A817,Statement_No,0),MATCH('Print List'!R$2,'Master List'!$A$2:$AW$2,0))</f>
        <v>P4</v>
      </c>
      <c r="S817" s="135" t="str">
        <f>INDEX('Master List'!$A$3:$AW$1063,MATCH('Print List'!$A817,Statement_No,0),MATCH('Print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17" s="135" t="str">
        <f>INDEX('Master List'!$A$3:$AW$1063,MATCH('Print List'!$A817,Statement_No,0),MATCH('Print List'!T$2,'Master List'!$A$2:$AW$2,0))</f>
        <v>R4</v>
      </c>
      <c r="U817" s="135" t="str">
        <f>INDEX('Master List'!$A$3:$AW$1063,MATCH('Print List'!$A817,Statement_No,0),MATCH('Print List'!U$2,'Master List'!$A$2:$AW$2,0))</f>
        <v>P4</v>
      </c>
    </row>
    <row r="818" spans="1:21" s="16" customFormat="1" ht="75" x14ac:dyDescent="0.25">
      <c r="A818" s="136" t="s">
        <v>3300</v>
      </c>
      <c r="B818" s="135" t="str">
        <f>INDEX('Master List'!$A$3:$AW$1063,MATCH('Print List'!$A818,Statement_No,0),MATCH('Print List'!B$2,'Master List'!$A$2:$AW$2,0))</f>
        <v>JOHN C. ROCHA</v>
      </c>
      <c r="C818" s="135" t="str">
        <f>INDEX('Master List'!$A$3:$AW$1063,MATCH('Print List'!$A818,Statement_No,0),MATCH('Print List'!C$2,'Master List'!$A$2:$AW$2,0))</f>
        <v>Y</v>
      </c>
      <c r="D818" s="135">
        <f>INDEX('Master List'!$A$3:$AW$1063,MATCH('Print List'!$A818,Statement_No,0),MATCH('Print List'!D$2,'Master List'!$A$2:$AW$2,0))</f>
        <v>2941.2500000000005</v>
      </c>
      <c r="E818" s="135">
        <f>INDEX('Master List'!$A$3:$AW$1063,MATCH('Print List'!$A818,Statement_No,0),MATCH('Print List'!E$2,'Master List'!$A$2:$AW$2,0))</f>
        <v>1243.49</v>
      </c>
      <c r="F818" s="135" t="str">
        <f>INDEX('Master List'!$A$3:$AW$1063,MATCH('Print List'!$A818,Statement_No,0),MATCH('Print List'!F$2,'Master List'!$A$2:$AW$2,0))</f>
        <v>Yes</v>
      </c>
      <c r="G818" s="135" t="str">
        <f>INDEX('Master List'!$A$3:$AW$1063,MATCH('Print List'!$A818,Statement_No,0),MATCH('Print List'!G$2,'Master List'!$A$2:$AW$2,0))</f>
        <v>Middle River</v>
      </c>
      <c r="H818" s="135" t="str">
        <f>INDEX('Master List'!$A$3:$AW$1063,MATCH('Print List'!$A818,Statement_No,0),MATCH('Print List'!H$2,'Master List'!$A$2:$AW$2,0))</f>
        <v>San Joaquin</v>
      </c>
      <c r="I818" s="135" t="str">
        <f>INDEX('Master List'!$A$3:$AW$1063,MATCH('Print List'!$A818,Statement_No,0),MATCH('Print List'!I$2,'Master List'!$A$2:$AW$2,0))</f>
        <v>R3</v>
      </c>
      <c r="J818" s="135" t="str">
        <f>INDEX('Master List'!$A$3:$AW$1063,MATCH('Print List'!$A818,Statement_No,0),MATCH('Print List'!J$2,'Master List'!$A$2:$AW$2,0))</f>
        <v xml:space="preserve">The property abuts a natural water source (Middle River or Trapper Slough [1913]). Patent information was not provided but through previous work with patents in GIS it was confirmed that the POU land lies completely within CA land patent #2182 </v>
      </c>
      <c r="K818" s="135" t="str">
        <f>INDEX('Master List'!$A$3:$AW$1063,MATCH('Print List'!$A818,Statement_No,0),MATCH('Print List'!K$2,'Master List'!$A$2:$AW$2,0))</f>
        <v>Yes</v>
      </c>
      <c r="L818" s="135" t="str">
        <f>INDEX('Master List'!$A$3:$AW$1063,MATCH('Print List'!$A818,Statement_No,0),MATCH('Print List'!L$2,'Master List'!$A$2:$AW$2,0))</f>
        <v>N/A</v>
      </c>
      <c r="M818" s="135" t="str">
        <f>INDEX('Master List'!$A$3:$AW$1063,MATCH('Print List'!$A818,Statement_No,0),MATCH('Print List'!M$2,'Master List'!$A$2:$AW$2,0))</f>
        <v>P1</v>
      </c>
      <c r="N818" s="135" t="str">
        <f>INDEX('Master List'!$A$3:$AW$1063,MATCH('Print List'!$A818,Statement_No,0),MATCH('Print List'!N$2,'Master List'!$A$2:$AW$2,0))</f>
        <v>No supporting document for Pre-1914 right was submitted. Need more info.</v>
      </c>
      <c r="O818" s="135">
        <f>INDEX('Master List'!$A$3:$AW$1063,MATCH('Print List'!$A818,Statement_No,0),MATCH('Print List'!O$2,'Master List'!$A$2:$AW$2,0))</f>
        <v>0</v>
      </c>
      <c r="P818" s="135">
        <f>INDEX('Master List'!$A$3:$AW$1063,MATCH('Print List'!$A818,Statement_No,0),MATCH('Print List'!P$2,'Master List'!$A$2:$AW$2,0))</f>
        <v>0</v>
      </c>
      <c r="Q818" s="135">
        <f>INDEX('Master List'!$A$3:$AW$1063,MATCH('Print List'!$A818,Statement_No,0),MATCH('Print List'!Q$2,'Master List'!$A$2:$AW$2,0))</f>
        <v>0</v>
      </c>
      <c r="R818" s="135">
        <f>INDEX('Master List'!$A$3:$AW$1063,MATCH('Print List'!$A818,Statement_No,0),MATCH('Print List'!R$2,'Master List'!$A$2:$AW$2,0))</f>
        <v>0</v>
      </c>
      <c r="S818" s="135">
        <f>INDEX('Master List'!$A$3:$AW$1063,MATCH('Print List'!$A818,Statement_No,0),MATCH('Print List'!S$2,'Master List'!$A$2:$AW$2,0))</f>
        <v>0</v>
      </c>
      <c r="T818" s="135" t="str">
        <f>INDEX('Master List'!$A$3:$AW$1063,MATCH('Print List'!$A818,Statement_No,0),MATCH('Print List'!T$2,'Master List'!$A$2:$AW$2,0))</f>
        <v>R3</v>
      </c>
      <c r="U818" s="135" t="str">
        <f>INDEX('Master List'!$A$3:$AW$1063,MATCH('Print List'!$A818,Statement_No,0),MATCH('Print List'!U$2,'Master List'!$A$2:$AW$2,0))</f>
        <v>P1</v>
      </c>
    </row>
    <row r="819" spans="1:21" s="16" customFormat="1" ht="240" x14ac:dyDescent="0.25">
      <c r="A819" s="135" t="s">
        <v>3305</v>
      </c>
      <c r="B819" s="135" t="str">
        <f>INDEX('Master List'!$A$3:$AW$1063,MATCH('Print List'!$A819,Statement_No,0),MATCH('Print List'!B$2,'Master List'!$A$2:$AW$2,0))</f>
        <v>RECLAMATION DISTRICT #150</v>
      </c>
      <c r="C819" s="135" t="str">
        <f>INDEX('Master List'!$A$3:$AW$1063,MATCH('Print List'!$A819,Statement_No,0),MATCH('Print List'!C$2,'Master List'!$A$2:$AW$2,0))</f>
        <v>Y</v>
      </c>
      <c r="D819" s="135">
        <f>INDEX('Master List'!$A$3:$AW$1063,MATCH('Print List'!$A819,Statement_No,0),MATCH('Print List'!D$2,'Master List'!$A$2:$AW$2,0))</f>
        <v>8695.8533333333344</v>
      </c>
      <c r="E819" s="135">
        <f>INDEX('Master List'!$A$3:$AW$1063,MATCH('Print List'!$A819,Statement_No,0),MATCH('Print List'!E$2,'Master List'!$A$2:$AW$2,0))</f>
        <v>7998</v>
      </c>
      <c r="F819" s="135" t="str">
        <f>INDEX('Master List'!$A$3:$AW$1063,MATCH('Print List'!$A819,Statement_No,0),MATCH('Print List'!F$2,'Master List'!$A$2:$AW$2,0))</f>
        <v>Yes</v>
      </c>
      <c r="G819" s="135" t="str">
        <f>INDEX('Master List'!$A$3:$AW$1063,MATCH('Print List'!$A819,Statement_No,0),MATCH('Print List'!G$2,'Master List'!$A$2:$AW$2,0))</f>
        <v>ELK SLOUGH</v>
      </c>
      <c r="H819" s="135" t="str">
        <f>INDEX('Master List'!$A$3:$AW$1063,MATCH('Print List'!$A819,Statement_No,0),MATCH('Print List'!H$2,'Master List'!$A$2:$AW$2,0))</f>
        <v>Yolo</v>
      </c>
      <c r="I819" s="135" t="str">
        <f>INDEX('Master List'!$A$3:$AW$1063,MATCH('Print List'!$A819,Statement_No,0),MATCH('Print List'!I$2,'Master List'!$A$2:$AW$2,0))</f>
        <v>R2</v>
      </c>
      <c r="J819" s="135" t="str">
        <f>INDEX('Master List'!$A$3:$AW$1063,MATCH('Print List'!$A819,Statement_No,0),MATCH('Print List'!J$2,'Master List'!$A$2:$AW$2,0))</f>
        <v xml:space="preserve">
Need to consult record room to look for title and patent</v>
      </c>
      <c r="K819" s="135" t="str">
        <f>INDEX('Master List'!$A$3:$AW$1063,MATCH('Print List'!$A819,Statement_No,0),MATCH('Print List'!K$2,'Master List'!$A$2:$AW$2,0))</f>
        <v>Yes</v>
      </c>
      <c r="L819" s="135" t="str">
        <f>INDEX('Master List'!$A$3:$AW$1063,MATCH('Print List'!$A819,Statement_No,0),MATCH('Print List'!L$2,'Master List'!$A$2:$AW$2,0))</f>
        <v>N/A</v>
      </c>
      <c r="M819" s="135" t="str">
        <f>INDEX('Master List'!$A$3:$AW$1063,MATCH('Print List'!$A819,Statement_No,0),MATCH('Print List'!M$2,'Master List'!$A$2:$AW$2,0))</f>
        <v>P2</v>
      </c>
      <c r="N819" s="135" t="str">
        <f>INDEX('Master List'!$A$3:$AW$1063,MATCH('Print List'!$A819,Statement_No,0),MATCH('Print List'!N$2,'Master List'!$A$2:$AW$2,0))</f>
        <v>Some documentation is present. However, need more concrete documentation stating use before 1914.</v>
      </c>
      <c r="O819" s="135" t="str">
        <f>INDEX('Master List'!$A$3:$AW$1063,MATCH('Print List'!$A819,Statement_No,0),MATCH('Print List'!O$2,'Master List'!$A$2:$AW$2,0))</f>
        <v>North Delta Water Agency</v>
      </c>
      <c r="P819" s="135" t="str">
        <f>INDEX('Master List'!$A$3:$AW$1063,MATCH('Print List'!$A819,Statement_No,0),MATCH('Print List'!P$2,'Master List'!$A$2:$AW$2,0))</f>
        <v>R4</v>
      </c>
      <c r="Q819" s="135" t="str">
        <f>INDEX('Master List'!$A$3:$AW$1063,MATCH('Print List'!$A819,Statement_No,0),MATCH('Print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19" s="135" t="str">
        <f>INDEX('Master List'!$A$3:$AW$1063,MATCH('Print List'!$A819,Statement_No,0),MATCH('Print List'!R$2,'Master List'!$A$2:$AW$2,0))</f>
        <v>P4</v>
      </c>
      <c r="S819" s="135" t="str">
        <f>INDEX('Master List'!$A$3:$AW$1063,MATCH('Print List'!$A819,Statement_No,0),MATCH('Print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19" s="135" t="str">
        <f>INDEX('Master List'!$A$3:$AW$1063,MATCH('Print List'!$A819,Statement_No,0),MATCH('Print List'!T$2,'Master List'!$A$2:$AW$2,0))</f>
        <v>R4</v>
      </c>
      <c r="U819" s="135" t="str">
        <f>INDEX('Master List'!$A$3:$AW$1063,MATCH('Print List'!$A819,Statement_No,0),MATCH('Print List'!U$2,'Master List'!$A$2:$AW$2,0))</f>
        <v>P4</v>
      </c>
    </row>
    <row r="820" spans="1:21" s="16" customFormat="1" ht="255" x14ac:dyDescent="0.25">
      <c r="A820" s="135" t="s">
        <v>3308</v>
      </c>
      <c r="B820" s="135" t="str">
        <f>INDEX('Master List'!$A$3:$AW$1063,MATCH('Print List'!$A820,Statement_No,0),MATCH('Print List'!B$2,'Master List'!$A$2:$AW$2,0))</f>
        <v>WARREN SCHMIDT</v>
      </c>
      <c r="C820" s="135" t="str">
        <f>INDEX('Master List'!$A$3:$AW$1063,MATCH('Print List'!$A820,Statement_No,0),MATCH('Print List'!C$2,'Master List'!$A$2:$AW$2,0))</f>
        <v>Y</v>
      </c>
      <c r="D820" s="135">
        <f>INDEX('Master List'!$A$3:$AW$1063,MATCH('Print List'!$A820,Statement_No,0),MATCH('Print List'!D$2,'Master List'!$A$2:$AW$2,0))</f>
        <v>582.66666666666663</v>
      </c>
      <c r="E820" s="135" t="str">
        <f>INDEX('Master List'!$A$3:$AW$1063,MATCH('Print List'!$A820,Statement_No,0),MATCH('Print List'!E$2,'Master List'!$A$2:$AW$2,0))</f>
        <v>-</v>
      </c>
      <c r="F820" s="135" t="str">
        <f>INDEX('Master List'!$A$3:$AW$1063,MATCH('Print List'!$A820,Statement_No,0),MATCH('Print List'!F$2,'Master List'!$A$2:$AW$2,0))</f>
        <v>Yes</v>
      </c>
      <c r="G820" s="135" t="str">
        <f>INDEX('Master List'!$A$3:$AW$1063,MATCH('Print List'!$A820,Statement_No,0),MATCH('Print List'!G$2,'Master List'!$A$2:$AW$2,0))</f>
        <v>MIDDLE RIVER</v>
      </c>
      <c r="H820" s="135" t="str">
        <f>INDEX('Master List'!$A$3:$AW$1063,MATCH('Print List'!$A820,Statement_No,0),MATCH('Print List'!H$2,'Master List'!$A$2:$AW$2,0))</f>
        <v>San Joaquin</v>
      </c>
      <c r="I820" s="135" t="str">
        <f>INDEX('Master List'!$A$3:$AW$1063,MATCH('Print List'!$A820,Statement_No,0),MATCH('Print List'!I$2,'Master List'!$A$2:$AW$2,0))</f>
        <v>R3</v>
      </c>
      <c r="J820" s="135" t="str">
        <f>INDEX('Master List'!$A$3:$AW$1063,MATCH('Print List'!$A820,Statement_No,0),MATCH('Print List'!J$2,'Master List'!$A$2:$AW$2,0))</f>
        <v>See Contract And Other Rights. APN/POU lie on a Riparian Patent</v>
      </c>
      <c r="K820" s="135" t="str">
        <f>INDEX('Master List'!$A$3:$AW$1063,MATCH('Print List'!$A820,Statement_No,0),MATCH('Print List'!K$2,'Master List'!$A$2:$AW$2,0))</f>
        <v>Yes</v>
      </c>
      <c r="L820" s="135" t="str">
        <f>INDEX('Master List'!$A$3:$AW$1063,MATCH('Print List'!$A820,Statement_No,0),MATCH('Print List'!L$2,'Master List'!$A$2:$AW$2,0))</f>
        <v>N/A</v>
      </c>
      <c r="M820" s="135" t="str">
        <f>INDEX('Master List'!$A$3:$AW$1063,MATCH('Print List'!$A820,Statement_No,0),MATCH('Print List'!M$2,'Master List'!$A$2:$AW$2,0))</f>
        <v>P3</v>
      </c>
      <c r="N820" s="135" t="str">
        <f>INDEX('Master List'!$A$3:$AW$1063,MATCH('Print List'!$A820,Statement_No,0),MATCH('Print List'!N$2,'Master List'!$A$2:$AW$2,0))</f>
        <v>POD and POU are located within WIC boundary which is considered as *4 category</v>
      </c>
      <c r="O820" s="135" t="str">
        <f>INDEX('Master List'!$A$3:$AW$1063,MATCH('Print List'!$A820,Statement_No,0),MATCH('Print List'!O$2,'Master List'!$A$2:$AW$2,0))</f>
        <v>Woods Irrigation Company</v>
      </c>
      <c r="P820" s="135" t="str">
        <f>INDEX('Master List'!$A$3:$AW$1063,MATCH('Print List'!$A820,Statement_No,0),MATCH('Print List'!P$2,'Master List'!$A$2:$AW$2,0))</f>
        <v>R4</v>
      </c>
      <c r="Q820" s="135" t="str">
        <f>INDEX('Master List'!$A$3:$AW$1063,MATCH('Print List'!$A820,Statement_No,0),MATCH('Print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820" s="135" t="str">
        <f>INDEX('Master List'!$A$3:$AW$1063,MATCH('Print List'!$A820,Statement_No,0),MATCH('Print List'!R$2,'Master List'!$A$2:$AW$2,0))</f>
        <v>P4</v>
      </c>
      <c r="S820" s="135" t="str">
        <f>INDEX('Master List'!$A$3:$AW$1063,MATCH('Print List'!$A820,Statement_No,0),MATCH('Print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820" s="135" t="str">
        <f>INDEX('Master List'!$A$3:$AW$1063,MATCH('Print List'!$A820,Statement_No,0),MATCH('Print List'!T$2,'Master List'!$A$2:$AW$2,0))</f>
        <v>R4</v>
      </c>
      <c r="U820" s="135" t="str">
        <f>INDEX('Master List'!$A$3:$AW$1063,MATCH('Print List'!$A820,Statement_No,0),MATCH('Print List'!U$2,'Master List'!$A$2:$AW$2,0))</f>
        <v>P4</v>
      </c>
    </row>
    <row r="821" spans="1:21" s="16" customFormat="1" ht="45" x14ac:dyDescent="0.25">
      <c r="A821" s="135" t="s">
        <v>3313</v>
      </c>
      <c r="B821" s="135" t="str">
        <f>INDEX('Master List'!$A$3:$AW$1063,MATCH('Print List'!$A821,Statement_No,0),MATCH('Print List'!B$2,'Master List'!$A$2:$AW$2,0))</f>
        <v>TRAPPER SLOUGH RANCH CORPORATION</v>
      </c>
      <c r="C821" s="135" t="str">
        <f>INDEX('Master List'!$A$3:$AW$1063,MATCH('Print List'!$A821,Statement_No,0),MATCH('Print List'!C$2,'Master List'!$A$2:$AW$2,0))</f>
        <v>Y</v>
      </c>
      <c r="D821" s="135">
        <f>INDEX('Master List'!$A$3:$AW$1063,MATCH('Print List'!$A821,Statement_No,0),MATCH('Print List'!D$2,'Master List'!$A$2:$AW$2,0))</f>
        <v>600.33333333333337</v>
      </c>
      <c r="E821" s="135">
        <f>INDEX('Master List'!$A$3:$AW$1063,MATCH('Print List'!$A821,Statement_No,0),MATCH('Print List'!E$2,'Master List'!$A$2:$AW$2,0))</f>
        <v>493.11</v>
      </c>
      <c r="F821" s="135" t="str">
        <f>INDEX('Master List'!$A$3:$AW$1063,MATCH('Print List'!$A821,Statement_No,0),MATCH('Print List'!F$2,'Master List'!$A$2:$AW$2,0))</f>
        <v>Yes</v>
      </c>
      <c r="G821" s="135" t="str">
        <f>INDEX('Master List'!$A$3:$AW$1063,MATCH('Print List'!$A821,Statement_No,0),MATCH('Print List'!G$2,'Master List'!$A$2:$AW$2,0))</f>
        <v>TRAPPER SLOUGH</v>
      </c>
      <c r="H821" s="135" t="str">
        <f>INDEX('Master List'!$A$3:$AW$1063,MATCH('Print List'!$A821,Statement_No,0),MATCH('Print List'!H$2,'Master List'!$A$2:$AW$2,0))</f>
        <v>San Joaquin</v>
      </c>
      <c r="I821" s="135" t="str">
        <f>INDEX('Master List'!$A$3:$AW$1063,MATCH('Print List'!$A821,Statement_No,0),MATCH('Print List'!I$2,'Master List'!$A$2:$AW$2,0))</f>
        <v>R3</v>
      </c>
      <c r="J821" s="135" t="str">
        <f>INDEX('Master List'!$A$3:$AW$1063,MATCH('Print List'!$A821,Statement_No,0),MATCH('Print List'!J$2,'Master List'!$A$2:$AW$2,0))</f>
        <v>APN/POU lie on a Riparian Patent</v>
      </c>
      <c r="K821" s="135" t="str">
        <f>INDEX('Master List'!$A$3:$AW$1063,MATCH('Print List'!$A821,Statement_No,0),MATCH('Print List'!K$2,'Master List'!$A$2:$AW$2,0))</f>
        <v>Yes</v>
      </c>
      <c r="L821" s="135" t="str">
        <f>INDEX('Master List'!$A$3:$AW$1063,MATCH('Print List'!$A821,Statement_No,0),MATCH('Print List'!L$2,'Master List'!$A$2:$AW$2,0))</f>
        <v>N/A</v>
      </c>
      <c r="M821" s="135" t="str">
        <f>INDEX('Master List'!$A$3:$AW$1063,MATCH('Print List'!$A821,Statement_No,0),MATCH('Print List'!M$2,'Master List'!$A$2:$AW$2,0))</f>
        <v>P1</v>
      </c>
      <c r="N821" s="135" t="str">
        <f>INDEX('Master List'!$A$3:$AW$1063,MATCH('Print List'!$A821,Statement_No,0),MATCH('Print List'!N$2,'Master List'!$A$2:$AW$2,0))</f>
        <v>No documentation provided</v>
      </c>
      <c r="O821" s="135">
        <f>INDEX('Master List'!$A$3:$AW$1063,MATCH('Print List'!$A821,Statement_No,0),MATCH('Print List'!O$2,'Master List'!$A$2:$AW$2,0))</f>
        <v>0</v>
      </c>
      <c r="P821" s="135">
        <f>INDEX('Master List'!$A$3:$AW$1063,MATCH('Print List'!$A821,Statement_No,0),MATCH('Print List'!P$2,'Master List'!$A$2:$AW$2,0))</f>
        <v>0</v>
      </c>
      <c r="Q821" s="135">
        <f>INDEX('Master List'!$A$3:$AW$1063,MATCH('Print List'!$A821,Statement_No,0),MATCH('Print List'!Q$2,'Master List'!$A$2:$AW$2,0))</f>
        <v>0</v>
      </c>
      <c r="R821" s="135">
        <f>INDEX('Master List'!$A$3:$AW$1063,MATCH('Print List'!$A821,Statement_No,0),MATCH('Print List'!R$2,'Master List'!$A$2:$AW$2,0))</f>
        <v>0</v>
      </c>
      <c r="S821" s="135">
        <f>INDEX('Master List'!$A$3:$AW$1063,MATCH('Print List'!$A821,Statement_No,0),MATCH('Print List'!S$2,'Master List'!$A$2:$AW$2,0))</f>
        <v>0</v>
      </c>
      <c r="T821" s="135" t="str">
        <f>INDEX('Master List'!$A$3:$AW$1063,MATCH('Print List'!$A821,Statement_No,0),MATCH('Print List'!T$2,'Master List'!$A$2:$AW$2,0))</f>
        <v>R3</v>
      </c>
      <c r="U821" s="135" t="str">
        <f>INDEX('Master List'!$A$3:$AW$1063,MATCH('Print List'!$A821,Statement_No,0),MATCH('Print List'!U$2,'Master List'!$A$2:$AW$2,0))</f>
        <v>P1</v>
      </c>
    </row>
    <row r="822" spans="1:21" s="16" customFormat="1" ht="90" x14ac:dyDescent="0.25">
      <c r="A822" s="136" t="s">
        <v>3317</v>
      </c>
      <c r="B822" s="135" t="str">
        <f>INDEX('Master List'!$A$3:$AW$1063,MATCH('Print List'!$A822,Statement_No,0),MATCH('Print List'!B$2,'Master List'!$A$2:$AW$2,0))</f>
        <v>JOHN C. ROCHA</v>
      </c>
      <c r="C822" s="135" t="str">
        <f>INDEX('Master List'!$A$3:$AW$1063,MATCH('Print List'!$A822,Statement_No,0),MATCH('Print List'!C$2,'Master List'!$A$2:$AW$2,0))</f>
        <v>Y</v>
      </c>
      <c r="D822" s="135">
        <f>INDEX('Master List'!$A$3:$AW$1063,MATCH('Print List'!$A822,Statement_No,0),MATCH('Print List'!D$2,'Master List'!$A$2:$AW$2,0))</f>
        <v>702.67</v>
      </c>
      <c r="E822" s="135">
        <f>INDEX('Master List'!$A$3:$AW$1063,MATCH('Print List'!$A822,Statement_No,0),MATCH('Print List'!E$2,'Master List'!$A$2:$AW$2,0))</f>
        <v>242.92</v>
      </c>
      <c r="F822" s="135" t="str">
        <f>INDEX('Master List'!$A$3:$AW$1063,MATCH('Print List'!$A822,Statement_No,0),MATCH('Print List'!F$2,'Master List'!$A$2:$AW$2,0))</f>
        <v>Yes</v>
      </c>
      <c r="G822" s="135" t="str">
        <f>INDEX('Master List'!$A$3:$AW$1063,MATCH('Print List'!$A822,Statement_No,0),MATCH('Print List'!G$2,'Master List'!$A$2:$AW$2,0))</f>
        <v>Trapper Slough</v>
      </c>
      <c r="H822" s="135" t="str">
        <f>INDEX('Master List'!$A$3:$AW$1063,MATCH('Print List'!$A822,Statement_No,0),MATCH('Print List'!H$2,'Master List'!$A$2:$AW$2,0))</f>
        <v>San Joaquin</v>
      </c>
      <c r="I822" s="135" t="str">
        <f>INDEX('Master List'!$A$3:$AW$1063,MATCH('Print List'!$A822,Statement_No,0),MATCH('Print List'!I$2,'Master List'!$A$2:$AW$2,0))</f>
        <v>R2</v>
      </c>
      <c r="J822" s="135" t="str">
        <f>INDEX('Master List'!$A$3:$AW$1063,MATCH('Print List'!$A822,Statement_No,0),MATCH('Print List'!J$2,'Master List'!$A$2:$AW$2,0))</f>
        <v>The property is located on riparian patents, however, it is not abutting the listed water source. The claimant did provided a map that shows the irrigation easement within the APN: 131-120-01. We may need more information to understand if the riparian right was distributed among the severed parcels.</v>
      </c>
      <c r="K822" s="135" t="str">
        <f>INDEX('Master List'!$A$3:$AW$1063,MATCH('Print List'!$A822,Statement_No,0),MATCH('Print List'!K$2,'Master List'!$A$2:$AW$2,0))</f>
        <v>Yes</v>
      </c>
      <c r="L822" s="135" t="str">
        <f>INDEX('Master List'!$A$3:$AW$1063,MATCH('Print List'!$A822,Statement_No,0),MATCH('Print List'!L$2,'Master List'!$A$2:$AW$2,0))</f>
        <v>N/A</v>
      </c>
      <c r="M822" s="135" t="str">
        <f>INDEX('Master List'!$A$3:$AW$1063,MATCH('Print List'!$A822,Statement_No,0),MATCH('Print List'!M$2,'Master List'!$A$2:$AW$2,0))</f>
        <v>P1</v>
      </c>
      <c r="N822" s="135" t="str">
        <f>INDEX('Master List'!$A$3:$AW$1063,MATCH('Print List'!$A822,Statement_No,0),MATCH('Print List'!N$2,'Master List'!$A$2:$AW$2,0))</f>
        <v>No supporting document for Pre-1914 right was submitted. Need more info.</v>
      </c>
      <c r="O822" s="135">
        <f>INDEX('Master List'!$A$3:$AW$1063,MATCH('Print List'!$A822,Statement_No,0),MATCH('Print List'!O$2,'Master List'!$A$2:$AW$2,0))</f>
        <v>0</v>
      </c>
      <c r="P822" s="135">
        <f>INDEX('Master List'!$A$3:$AW$1063,MATCH('Print List'!$A822,Statement_No,0),MATCH('Print List'!P$2,'Master List'!$A$2:$AW$2,0))</f>
        <v>0</v>
      </c>
      <c r="Q822" s="135">
        <f>INDEX('Master List'!$A$3:$AW$1063,MATCH('Print List'!$A822,Statement_No,0),MATCH('Print List'!Q$2,'Master List'!$A$2:$AW$2,0))</f>
        <v>0</v>
      </c>
      <c r="R822" s="135">
        <f>INDEX('Master List'!$A$3:$AW$1063,MATCH('Print List'!$A822,Statement_No,0),MATCH('Print List'!R$2,'Master List'!$A$2:$AW$2,0))</f>
        <v>0</v>
      </c>
      <c r="S822" s="135">
        <f>INDEX('Master List'!$A$3:$AW$1063,MATCH('Print List'!$A822,Statement_No,0),MATCH('Print List'!S$2,'Master List'!$A$2:$AW$2,0))</f>
        <v>0</v>
      </c>
      <c r="T822" s="135" t="str">
        <f>INDEX('Master List'!$A$3:$AW$1063,MATCH('Print List'!$A822,Statement_No,0),MATCH('Print List'!T$2,'Master List'!$A$2:$AW$2,0))</f>
        <v>R2</v>
      </c>
      <c r="U822" s="135" t="str">
        <f>INDEX('Master List'!$A$3:$AW$1063,MATCH('Print List'!$A822,Statement_No,0),MATCH('Print List'!U$2,'Master List'!$A$2:$AW$2,0))</f>
        <v>P1</v>
      </c>
    </row>
    <row r="823" spans="1:21" s="16" customFormat="1" ht="60" x14ac:dyDescent="0.25">
      <c r="A823" s="135" t="s">
        <v>3319</v>
      </c>
      <c r="B823" s="135" t="str">
        <f>INDEX('Master List'!$A$3:$AW$1063,MATCH('Print List'!$A823,Statement_No,0),MATCH('Print List'!B$2,'Master List'!$A$2:$AW$2,0))</f>
        <v>TRAPPER SLOUGH RANCH CORPORATION</v>
      </c>
      <c r="C823" s="135" t="str">
        <f>INDEX('Master List'!$A$3:$AW$1063,MATCH('Print List'!$A823,Statement_No,0),MATCH('Print List'!C$2,'Master List'!$A$2:$AW$2,0))</f>
        <v>Y</v>
      </c>
      <c r="D823" s="135">
        <f>INDEX('Master List'!$A$3:$AW$1063,MATCH('Print List'!$A823,Statement_No,0),MATCH('Print List'!D$2,'Master List'!$A$2:$AW$2,0))</f>
        <v>610.33333333333337</v>
      </c>
      <c r="E823" s="135">
        <f>INDEX('Master List'!$A$3:$AW$1063,MATCH('Print List'!$A823,Statement_No,0),MATCH('Print List'!E$2,'Master List'!$A$2:$AW$2,0))</f>
        <v>145.72</v>
      </c>
      <c r="F823" s="135" t="str">
        <f>INDEX('Master List'!$A$3:$AW$1063,MATCH('Print List'!$A823,Statement_No,0),MATCH('Print List'!F$2,'Master List'!$A$2:$AW$2,0))</f>
        <v>Yes</v>
      </c>
      <c r="G823" s="135" t="str">
        <f>INDEX('Master List'!$A$3:$AW$1063,MATCH('Print List'!$A823,Statement_No,0),MATCH('Print List'!G$2,'Master List'!$A$2:$AW$2,0))</f>
        <v>TRAPPER SLOUGH</v>
      </c>
      <c r="H823" s="135" t="str">
        <f>INDEX('Master List'!$A$3:$AW$1063,MATCH('Print List'!$A823,Statement_No,0),MATCH('Print List'!H$2,'Master List'!$A$2:$AW$2,0))</f>
        <v>San Joaquin</v>
      </c>
      <c r="I823" s="135" t="str">
        <f>INDEX('Master List'!$A$3:$AW$1063,MATCH('Print List'!$A823,Statement_No,0),MATCH('Print List'!I$2,'Master List'!$A$2:$AW$2,0))</f>
        <v>R2</v>
      </c>
      <c r="J823" s="135" t="str">
        <f>INDEX('Master List'!$A$3:$AW$1063,MATCH('Print List'!$A823,Statement_No,0),MATCH('Print List'!J$2,'Master List'!$A$2:$AW$2,0))</f>
        <v>The POD is on a water course that was created after the land was patented. Analysis of whether or not the new water source is still the same as what was available at the time of patent is needed to substantiate the claim.</v>
      </c>
      <c r="K823" s="135" t="str">
        <f>INDEX('Master List'!$A$3:$AW$1063,MATCH('Print List'!$A823,Statement_No,0),MATCH('Print List'!K$2,'Master List'!$A$2:$AW$2,0))</f>
        <v>Yes</v>
      </c>
      <c r="L823" s="135" t="str">
        <f>INDEX('Master List'!$A$3:$AW$1063,MATCH('Print List'!$A823,Statement_No,0),MATCH('Print List'!L$2,'Master List'!$A$2:$AW$2,0))</f>
        <v>N/A</v>
      </c>
      <c r="M823" s="135" t="str">
        <f>INDEX('Master List'!$A$3:$AW$1063,MATCH('Print List'!$A823,Statement_No,0),MATCH('Print List'!M$2,'Master List'!$A$2:$AW$2,0))</f>
        <v>P1</v>
      </c>
      <c r="N823" s="135" t="str">
        <f>INDEX('Master List'!$A$3:$AW$1063,MATCH('Print List'!$A823,Statement_No,0),MATCH('Print List'!N$2,'Master List'!$A$2:$AW$2,0))</f>
        <v>No documentation provided</v>
      </c>
      <c r="O823" s="135">
        <f>INDEX('Master List'!$A$3:$AW$1063,MATCH('Print List'!$A823,Statement_No,0),MATCH('Print List'!O$2,'Master List'!$A$2:$AW$2,0))</f>
        <v>0</v>
      </c>
      <c r="P823" s="135">
        <f>INDEX('Master List'!$A$3:$AW$1063,MATCH('Print List'!$A823,Statement_No,0),MATCH('Print List'!P$2,'Master List'!$A$2:$AW$2,0))</f>
        <v>0</v>
      </c>
      <c r="Q823" s="135">
        <f>INDEX('Master List'!$A$3:$AW$1063,MATCH('Print List'!$A823,Statement_No,0),MATCH('Print List'!Q$2,'Master List'!$A$2:$AW$2,0))</f>
        <v>0</v>
      </c>
      <c r="R823" s="135">
        <f>INDEX('Master List'!$A$3:$AW$1063,MATCH('Print List'!$A823,Statement_No,0),MATCH('Print List'!R$2,'Master List'!$A$2:$AW$2,0))</f>
        <v>0</v>
      </c>
      <c r="S823" s="135">
        <f>INDEX('Master List'!$A$3:$AW$1063,MATCH('Print List'!$A823,Statement_No,0),MATCH('Print List'!S$2,'Master List'!$A$2:$AW$2,0))</f>
        <v>0</v>
      </c>
      <c r="T823" s="135" t="str">
        <f>INDEX('Master List'!$A$3:$AW$1063,MATCH('Print List'!$A823,Statement_No,0),MATCH('Print List'!T$2,'Master List'!$A$2:$AW$2,0))</f>
        <v>R2</v>
      </c>
      <c r="U823" s="135" t="str">
        <f>INDEX('Master List'!$A$3:$AW$1063,MATCH('Print List'!$A823,Statement_No,0),MATCH('Print List'!U$2,'Master List'!$A$2:$AW$2,0))</f>
        <v>P1</v>
      </c>
    </row>
    <row r="824" spans="1:21" s="16" customFormat="1" ht="75" x14ac:dyDescent="0.25">
      <c r="A824" s="136" t="s">
        <v>3320</v>
      </c>
      <c r="B824" s="135" t="str">
        <f>INDEX('Master List'!$A$3:$AW$1063,MATCH('Print List'!$A824,Statement_No,0),MATCH('Print List'!B$2,'Master List'!$A$2:$AW$2,0))</f>
        <v>JOHN C. ROCHA</v>
      </c>
      <c r="C824" s="135" t="str">
        <f>INDEX('Master List'!$A$3:$AW$1063,MATCH('Print List'!$A824,Statement_No,0),MATCH('Print List'!C$2,'Master List'!$A$2:$AW$2,0))</f>
        <v>Y</v>
      </c>
      <c r="D824" s="135">
        <f>INDEX('Master List'!$A$3:$AW$1063,MATCH('Print List'!$A824,Statement_No,0),MATCH('Print List'!D$2,'Master List'!$A$2:$AW$2,0))</f>
        <v>2162.7733333333335</v>
      </c>
      <c r="E824" s="135">
        <f>INDEX('Master List'!$A$3:$AW$1063,MATCH('Print List'!$A824,Statement_No,0),MATCH('Print List'!E$2,'Master List'!$A$2:$AW$2,0))</f>
        <v>1123.3800000000001</v>
      </c>
      <c r="F824" s="135" t="str">
        <f>INDEX('Master List'!$A$3:$AW$1063,MATCH('Print List'!$A824,Statement_No,0),MATCH('Print List'!F$2,'Master List'!$A$2:$AW$2,0))</f>
        <v>Yes</v>
      </c>
      <c r="G824" s="135" t="str">
        <f>INDEX('Master List'!$A$3:$AW$1063,MATCH('Print List'!$A824,Statement_No,0),MATCH('Print List'!G$2,'Master List'!$A$2:$AW$2,0))</f>
        <v>Middle River</v>
      </c>
      <c r="H824" s="135" t="str">
        <f>INDEX('Master List'!$A$3:$AW$1063,MATCH('Print List'!$A824,Statement_No,0),MATCH('Print List'!H$2,'Master List'!$A$2:$AW$2,0))</f>
        <v>San Joaquin</v>
      </c>
      <c r="I824" s="135" t="str">
        <f>INDEX('Master List'!$A$3:$AW$1063,MATCH('Print List'!$A824,Statement_No,0),MATCH('Print List'!I$2,'Master List'!$A$2:$AW$2,0))</f>
        <v>R3</v>
      </c>
      <c r="J824" s="135" t="str">
        <f>INDEX('Master List'!$A$3:$AW$1063,MATCH('Print List'!$A824,Statement_No,0),MATCH('Print List'!J$2,'Master List'!$A$2:$AW$2,0))</f>
        <v xml:space="preserve">The property abuts a natural water source (Middle River or Trapper Slough [1913]). Patent information was not provided but through previous work with patents in GIS it was confirmed that the POU land lies completely within CA land patent #2182 (J.P. Whitney). </v>
      </c>
      <c r="K824" s="135" t="str">
        <f>INDEX('Master List'!$A$3:$AW$1063,MATCH('Print List'!$A824,Statement_No,0),MATCH('Print List'!K$2,'Master List'!$A$2:$AW$2,0))</f>
        <v>Yes</v>
      </c>
      <c r="L824" s="135" t="str">
        <f>INDEX('Master List'!$A$3:$AW$1063,MATCH('Print List'!$A824,Statement_No,0),MATCH('Print List'!L$2,'Master List'!$A$2:$AW$2,0))</f>
        <v>N/A</v>
      </c>
      <c r="M824" s="135" t="str">
        <f>INDEX('Master List'!$A$3:$AW$1063,MATCH('Print List'!$A824,Statement_No,0),MATCH('Print List'!M$2,'Master List'!$A$2:$AW$2,0))</f>
        <v>P1</v>
      </c>
      <c r="N824" s="135" t="str">
        <f>INDEX('Master List'!$A$3:$AW$1063,MATCH('Print List'!$A824,Statement_No,0),MATCH('Print List'!N$2,'Master List'!$A$2:$AW$2,0))</f>
        <v>No supporting document for Pre-1914 right was submitted. Need more info.</v>
      </c>
      <c r="O824" s="135">
        <f>INDEX('Master List'!$A$3:$AW$1063,MATCH('Print List'!$A824,Statement_No,0),MATCH('Print List'!O$2,'Master List'!$A$2:$AW$2,0))</f>
        <v>0</v>
      </c>
      <c r="P824" s="135">
        <f>INDEX('Master List'!$A$3:$AW$1063,MATCH('Print List'!$A824,Statement_No,0),MATCH('Print List'!P$2,'Master List'!$A$2:$AW$2,0))</f>
        <v>0</v>
      </c>
      <c r="Q824" s="135">
        <f>INDEX('Master List'!$A$3:$AW$1063,MATCH('Print List'!$A824,Statement_No,0),MATCH('Print List'!Q$2,'Master List'!$A$2:$AW$2,0))</f>
        <v>0</v>
      </c>
      <c r="R824" s="135">
        <f>INDEX('Master List'!$A$3:$AW$1063,MATCH('Print List'!$A824,Statement_No,0),MATCH('Print List'!R$2,'Master List'!$A$2:$AW$2,0))</f>
        <v>0</v>
      </c>
      <c r="S824" s="135">
        <f>INDEX('Master List'!$A$3:$AW$1063,MATCH('Print List'!$A824,Statement_No,0),MATCH('Print List'!S$2,'Master List'!$A$2:$AW$2,0))</f>
        <v>0</v>
      </c>
      <c r="T824" s="135" t="str">
        <f>INDEX('Master List'!$A$3:$AW$1063,MATCH('Print List'!$A824,Statement_No,0),MATCH('Print List'!T$2,'Master List'!$A$2:$AW$2,0))</f>
        <v>R3</v>
      </c>
      <c r="U824" s="135" t="str">
        <f>INDEX('Master List'!$A$3:$AW$1063,MATCH('Print List'!$A824,Statement_No,0),MATCH('Print List'!U$2,'Master List'!$A$2:$AW$2,0))</f>
        <v>P1</v>
      </c>
    </row>
    <row r="825" spans="1:21" s="16" customFormat="1" ht="75" x14ac:dyDescent="0.25">
      <c r="A825" s="135" t="s">
        <v>3322</v>
      </c>
      <c r="B825" s="135" t="str">
        <f>INDEX('Master List'!$A$3:$AW$1063,MATCH('Print List'!$A825,Statement_No,0),MATCH('Print List'!B$2,'Master List'!$A$2:$AW$2,0))</f>
        <v>JOHN C. ROCHA</v>
      </c>
      <c r="C825" s="135" t="str">
        <f>INDEX('Master List'!$A$3:$AW$1063,MATCH('Print List'!$A825,Statement_No,0),MATCH('Print List'!C$2,'Master List'!$A$2:$AW$2,0))</f>
        <v>Y</v>
      </c>
      <c r="D825" s="135">
        <f>INDEX('Master List'!$A$3:$AW$1063,MATCH('Print List'!$A825,Statement_No,0),MATCH('Print List'!D$2,'Master List'!$A$2:$AW$2,0))</f>
        <v>458.56999999999994</v>
      </c>
      <c r="E825" s="135">
        <f>INDEX('Master List'!$A$3:$AW$1063,MATCH('Print List'!$A825,Statement_No,0),MATCH('Print List'!E$2,'Master List'!$A$2:$AW$2,0))</f>
        <v>341.27</v>
      </c>
      <c r="F825" s="135" t="str">
        <f>INDEX('Master List'!$A$3:$AW$1063,MATCH('Print List'!$A825,Statement_No,0),MATCH('Print List'!F$2,'Master List'!$A$2:$AW$2,0))</f>
        <v>Yes</v>
      </c>
      <c r="G825" s="135" t="str">
        <f>INDEX('Master List'!$A$3:$AW$1063,MATCH('Print List'!$A825,Statement_No,0),MATCH('Print List'!G$2,'Master List'!$A$2:$AW$2,0))</f>
        <v>Trapper Slough</v>
      </c>
      <c r="H825" s="135" t="str">
        <f>INDEX('Master List'!$A$3:$AW$1063,MATCH('Print List'!$A825,Statement_No,0),MATCH('Print List'!H$2,'Master List'!$A$2:$AW$2,0))</f>
        <v>San Joaquin</v>
      </c>
      <c r="I825" s="135" t="str">
        <f>INDEX('Master List'!$A$3:$AW$1063,MATCH('Print List'!$A825,Statement_No,0),MATCH('Print List'!I$2,'Master List'!$A$2:$AW$2,0))</f>
        <v>R3</v>
      </c>
      <c r="J825" s="135" t="str">
        <f>INDEX('Master List'!$A$3:$AW$1063,MATCH('Print List'!$A825,Statement_No,0),MATCH('Print List'!J$2,'Master List'!$A$2:$AW$2,0))</f>
        <v xml:space="preserve">The property abuts a natural water source (Middle River or Trapper Slough [1913]). Patent information was not provided but through previous work with patents in GIS it was confirmed that the POU land lies completely within CA land patent #2182 (J.P. Whitney). </v>
      </c>
      <c r="K825" s="135" t="str">
        <f>INDEX('Master List'!$A$3:$AW$1063,MATCH('Print List'!$A825,Statement_No,0),MATCH('Print List'!K$2,'Master List'!$A$2:$AW$2,0))</f>
        <v>Yes</v>
      </c>
      <c r="L825" s="135" t="str">
        <f>INDEX('Master List'!$A$3:$AW$1063,MATCH('Print List'!$A825,Statement_No,0),MATCH('Print List'!L$2,'Master List'!$A$2:$AW$2,0))</f>
        <v>N/A</v>
      </c>
      <c r="M825" s="135" t="str">
        <f>INDEX('Master List'!$A$3:$AW$1063,MATCH('Print List'!$A825,Statement_No,0),MATCH('Print List'!M$2,'Master List'!$A$2:$AW$2,0))</f>
        <v>P1</v>
      </c>
      <c r="N825" s="135" t="str">
        <f>INDEX('Master List'!$A$3:$AW$1063,MATCH('Print List'!$A825,Statement_No,0),MATCH('Print List'!N$2,'Master List'!$A$2:$AW$2,0))</f>
        <v>No supporting document for Pre-1914 right was submitted. Need more info.</v>
      </c>
      <c r="O825" s="135">
        <f>INDEX('Master List'!$A$3:$AW$1063,MATCH('Print List'!$A825,Statement_No,0),MATCH('Print List'!O$2,'Master List'!$A$2:$AW$2,0))</f>
        <v>0</v>
      </c>
      <c r="P825" s="135">
        <f>INDEX('Master List'!$A$3:$AW$1063,MATCH('Print List'!$A825,Statement_No,0),MATCH('Print List'!P$2,'Master List'!$A$2:$AW$2,0))</f>
        <v>0</v>
      </c>
      <c r="Q825" s="135">
        <f>INDEX('Master List'!$A$3:$AW$1063,MATCH('Print List'!$A825,Statement_No,0),MATCH('Print List'!Q$2,'Master List'!$A$2:$AW$2,0))</f>
        <v>0</v>
      </c>
      <c r="R825" s="135">
        <f>INDEX('Master List'!$A$3:$AW$1063,MATCH('Print List'!$A825,Statement_No,0),MATCH('Print List'!R$2,'Master List'!$A$2:$AW$2,0))</f>
        <v>0</v>
      </c>
      <c r="S825" s="135">
        <f>INDEX('Master List'!$A$3:$AW$1063,MATCH('Print List'!$A825,Statement_No,0),MATCH('Print List'!S$2,'Master List'!$A$2:$AW$2,0))</f>
        <v>0</v>
      </c>
      <c r="T825" s="135" t="str">
        <f>INDEX('Master List'!$A$3:$AW$1063,MATCH('Print List'!$A825,Statement_No,0),MATCH('Print List'!T$2,'Master List'!$A$2:$AW$2,0))</f>
        <v>R3</v>
      </c>
      <c r="U825" s="135" t="str">
        <f>INDEX('Master List'!$A$3:$AW$1063,MATCH('Print List'!$A825,Statement_No,0),MATCH('Print List'!U$2,'Master List'!$A$2:$AW$2,0))</f>
        <v>P1</v>
      </c>
    </row>
    <row r="826" spans="1:21" s="16" customFormat="1" ht="30" x14ac:dyDescent="0.25">
      <c r="A826" s="135" t="s">
        <v>3324</v>
      </c>
      <c r="B826" s="135" t="str">
        <f>INDEX('Master List'!$A$3:$AW$1063,MATCH('Print List'!$A826,Statement_No,0),MATCH('Print List'!B$2,'Master List'!$A$2:$AW$2,0))</f>
        <v>ZUCKERMAN-MANDEVILLE, INC.</v>
      </c>
      <c r="C826" s="135" t="str">
        <f>INDEX('Master List'!$A$3:$AW$1063,MATCH('Print List'!$A826,Statement_No,0),MATCH('Print List'!C$2,'Master List'!$A$2:$AW$2,0))</f>
        <v>Y</v>
      </c>
      <c r="D826" s="135">
        <f>INDEX('Master List'!$A$3:$AW$1063,MATCH('Print List'!$A826,Statement_No,0),MATCH('Print List'!D$2,'Master List'!$A$2:$AW$2,0))</f>
        <v>649.00333333333344</v>
      </c>
      <c r="E826" s="135">
        <f>INDEX('Master List'!$A$3:$AW$1063,MATCH('Print List'!$A826,Statement_No,0),MATCH('Print List'!E$2,'Master List'!$A$2:$AW$2,0))</f>
        <v>1212.3399999999999</v>
      </c>
      <c r="F826" s="135" t="str">
        <f>INDEX('Master List'!$A$3:$AW$1063,MATCH('Print List'!$A826,Statement_No,0),MATCH('Print List'!F$2,'Master List'!$A$2:$AW$2,0))</f>
        <v>Yes</v>
      </c>
      <c r="G826" s="135" t="str">
        <f>INDEX('Master List'!$A$3:$AW$1063,MATCH('Print List'!$A826,Statement_No,0),MATCH('Print List'!G$2,'Master List'!$A$2:$AW$2,0))</f>
        <v>Empire Cut</v>
      </c>
      <c r="H826" s="135" t="str">
        <f>INDEX('Master List'!$A$3:$AW$1063,MATCH('Print List'!$A826,Statement_No,0),MATCH('Print List'!H$2,'Master List'!$A$2:$AW$2,0))</f>
        <v>San Joaquin</v>
      </c>
      <c r="I826" s="135" t="str">
        <f>INDEX('Master List'!$A$3:$AW$1063,MATCH('Print List'!$A826,Statement_No,0),MATCH('Print List'!I$2,'Master List'!$A$2:$AW$2,0))</f>
        <v>R2</v>
      </c>
      <c r="J826" s="135" t="str">
        <f>INDEX('Master List'!$A$3:$AW$1063,MATCH('Print List'!$A826,Statement_No,0),MATCH('Print List'!J$2,'Master List'!$A$2:$AW$2,0))</f>
        <v>POD from Empire Cut, portions of POU touch Whiskey Slough</v>
      </c>
      <c r="K826" s="135" t="str">
        <f>INDEX('Master List'!$A$3:$AW$1063,MATCH('Print List'!$A826,Statement_No,0),MATCH('Print List'!K$2,'Master List'!$A$2:$AW$2,0))</f>
        <v>Yes</v>
      </c>
      <c r="L826" s="135" t="str">
        <f>INDEX('Master List'!$A$3:$AW$1063,MATCH('Print List'!$A826,Statement_No,0),MATCH('Print List'!L$2,'Master List'!$A$2:$AW$2,0))</f>
        <v>N/A</v>
      </c>
      <c r="M826" s="135" t="str">
        <f>INDEX('Master List'!$A$3:$AW$1063,MATCH('Print List'!$A826,Statement_No,0),MATCH('Print List'!M$2,'Master List'!$A$2:$AW$2,0))</f>
        <v>P1</v>
      </c>
      <c r="N826" s="135">
        <f>INDEX('Master List'!$A$3:$AW$1063,MATCH('Print List'!$A826,Statement_No,0),MATCH('Print List'!N$2,'Master List'!$A$2:$AW$2,0))</f>
        <v>0</v>
      </c>
      <c r="O826" s="135">
        <f>INDEX('Master List'!$A$3:$AW$1063,MATCH('Print List'!$A826,Statement_No,0),MATCH('Print List'!O$2,'Master List'!$A$2:$AW$2,0))</f>
        <v>0</v>
      </c>
      <c r="P826" s="135">
        <f>INDEX('Master List'!$A$3:$AW$1063,MATCH('Print List'!$A826,Statement_No,0),MATCH('Print List'!P$2,'Master List'!$A$2:$AW$2,0))</f>
        <v>0</v>
      </c>
      <c r="Q826" s="135">
        <f>INDEX('Master List'!$A$3:$AW$1063,MATCH('Print List'!$A826,Statement_No,0),MATCH('Print List'!Q$2,'Master List'!$A$2:$AW$2,0))</f>
        <v>0</v>
      </c>
      <c r="R826" s="135">
        <f>INDEX('Master List'!$A$3:$AW$1063,MATCH('Print List'!$A826,Statement_No,0),MATCH('Print List'!R$2,'Master List'!$A$2:$AW$2,0))</f>
        <v>0</v>
      </c>
      <c r="S826" s="135">
        <f>INDEX('Master List'!$A$3:$AW$1063,MATCH('Print List'!$A826,Statement_No,0),MATCH('Print List'!S$2,'Master List'!$A$2:$AW$2,0))</f>
        <v>0</v>
      </c>
      <c r="T826" s="135" t="str">
        <f>INDEX('Master List'!$A$3:$AW$1063,MATCH('Print List'!$A826,Statement_No,0),MATCH('Print List'!T$2,'Master List'!$A$2:$AW$2,0))</f>
        <v>R2</v>
      </c>
      <c r="U826" s="135" t="str">
        <f>INDEX('Master List'!$A$3:$AW$1063,MATCH('Print List'!$A826,Statement_No,0),MATCH('Print List'!U$2,'Master List'!$A$2:$AW$2,0))</f>
        <v>P1</v>
      </c>
    </row>
    <row r="827" spans="1:21" s="16" customFormat="1" ht="30" x14ac:dyDescent="0.25">
      <c r="A827" s="135" t="s">
        <v>3330</v>
      </c>
      <c r="B827" s="135" t="str">
        <f>INDEX('Master List'!$A$3:$AW$1063,MATCH('Print List'!$A827,Statement_No,0),MATCH('Print List'!B$2,'Master List'!$A$2:$AW$2,0))</f>
        <v>ZUCKERMAN-HERITAGE INC</v>
      </c>
      <c r="C827" s="135" t="str">
        <f>INDEX('Master List'!$A$3:$AW$1063,MATCH('Print List'!$A827,Statement_No,0),MATCH('Print List'!C$2,'Master List'!$A$2:$AW$2,0))</f>
        <v>Y</v>
      </c>
      <c r="D827" s="135">
        <f>INDEX('Master List'!$A$3:$AW$1063,MATCH('Print List'!$A827,Statement_No,0),MATCH('Print List'!D$2,'Master List'!$A$2:$AW$2,0))</f>
        <v>293</v>
      </c>
      <c r="E827" s="135">
        <f>INDEX('Master List'!$A$3:$AW$1063,MATCH('Print List'!$A827,Statement_No,0),MATCH('Print List'!E$2,'Master List'!$A$2:$AW$2,0))</f>
        <v>248.22</v>
      </c>
      <c r="F827" s="135" t="str">
        <f>INDEX('Master List'!$A$3:$AW$1063,MATCH('Print List'!$A827,Statement_No,0),MATCH('Print List'!F$2,'Master List'!$A$2:$AW$2,0))</f>
        <v>Yes</v>
      </c>
      <c r="G827" s="135" t="str">
        <f>INDEX('Master List'!$A$3:$AW$1063,MATCH('Print List'!$A827,Statement_No,0),MATCH('Print List'!G$2,'Master List'!$A$2:$AW$2,0))</f>
        <v>San Joaquin River</v>
      </c>
      <c r="H827" s="135" t="str">
        <f>INDEX('Master List'!$A$3:$AW$1063,MATCH('Print List'!$A827,Statement_No,0),MATCH('Print List'!H$2,'Master List'!$A$2:$AW$2,0))</f>
        <v>San Joaquin</v>
      </c>
      <c r="I827" s="135" t="str">
        <f>INDEX('Master List'!$A$3:$AW$1063,MATCH('Print List'!$A827,Statement_No,0),MATCH('Print List'!I$2,'Master List'!$A$2:$AW$2,0))</f>
        <v>R3</v>
      </c>
      <c r="J827" s="135" t="str">
        <f>INDEX('Master List'!$A$3:$AW$1063,MATCH('Print List'!$A827,Statement_No,0),MATCH('Print List'!J$2,'Master List'!$A$2:$AW$2,0))</f>
        <v>POD/POU lie on Riparian Patents</v>
      </c>
      <c r="K827" s="135" t="str">
        <f>INDEX('Master List'!$A$3:$AW$1063,MATCH('Print List'!$A827,Statement_No,0),MATCH('Print List'!K$2,'Master List'!$A$2:$AW$2,0))</f>
        <v>Yes</v>
      </c>
      <c r="L827" s="135" t="str">
        <f>INDEX('Master List'!$A$3:$AW$1063,MATCH('Print List'!$A827,Statement_No,0),MATCH('Print List'!L$2,'Master List'!$A$2:$AW$2,0))</f>
        <v>N/A</v>
      </c>
      <c r="M827" s="135" t="str">
        <f>INDEX('Master List'!$A$3:$AW$1063,MATCH('Print List'!$A827,Statement_No,0),MATCH('Print List'!M$2,'Master List'!$A$2:$AW$2,0))</f>
        <v>P1</v>
      </c>
      <c r="N827" s="135" t="str">
        <f>INDEX('Master List'!$A$3:$AW$1063,MATCH('Print List'!$A827,Statement_No,0),MATCH('Print List'!N$2,'Master List'!$A$2:$AW$2,0))</f>
        <v>Some documentation given, but none specifying use.</v>
      </c>
      <c r="O827" s="135">
        <f>INDEX('Master List'!$A$3:$AW$1063,MATCH('Print List'!$A827,Statement_No,0),MATCH('Print List'!O$2,'Master List'!$A$2:$AW$2,0))</f>
        <v>0</v>
      </c>
      <c r="P827" s="135">
        <f>INDEX('Master List'!$A$3:$AW$1063,MATCH('Print List'!$A827,Statement_No,0),MATCH('Print List'!P$2,'Master List'!$A$2:$AW$2,0))</f>
        <v>0</v>
      </c>
      <c r="Q827" s="135">
        <f>INDEX('Master List'!$A$3:$AW$1063,MATCH('Print List'!$A827,Statement_No,0),MATCH('Print List'!Q$2,'Master List'!$A$2:$AW$2,0))</f>
        <v>0</v>
      </c>
      <c r="R827" s="135">
        <f>INDEX('Master List'!$A$3:$AW$1063,MATCH('Print List'!$A827,Statement_No,0),MATCH('Print List'!R$2,'Master List'!$A$2:$AW$2,0))</f>
        <v>0</v>
      </c>
      <c r="S827" s="135">
        <f>INDEX('Master List'!$A$3:$AW$1063,MATCH('Print List'!$A827,Statement_No,0),MATCH('Print List'!S$2,'Master List'!$A$2:$AW$2,0))</f>
        <v>0</v>
      </c>
      <c r="T827" s="135" t="str">
        <f>INDEX('Master List'!$A$3:$AW$1063,MATCH('Print List'!$A827,Statement_No,0),MATCH('Print List'!T$2,'Master List'!$A$2:$AW$2,0))</f>
        <v>R3</v>
      </c>
      <c r="U827" s="135" t="str">
        <f>INDEX('Master List'!$A$3:$AW$1063,MATCH('Print List'!$A827,Statement_No,0),MATCH('Print List'!U$2,'Master List'!$A$2:$AW$2,0))</f>
        <v>P1</v>
      </c>
    </row>
    <row r="828" spans="1:21" s="16" customFormat="1" ht="30" x14ac:dyDescent="0.25">
      <c r="A828" s="135" t="s">
        <v>3333</v>
      </c>
      <c r="B828" s="135" t="str">
        <f>INDEX('Master List'!$A$3:$AW$1063,MATCH('Print List'!$A828,Statement_No,0),MATCH('Print List'!B$2,'Master List'!$A$2:$AW$2,0))</f>
        <v>ZUCKERMAN-MANDEVILLE, INC.</v>
      </c>
      <c r="C828" s="135" t="str">
        <f>INDEX('Master List'!$A$3:$AW$1063,MATCH('Print List'!$A828,Statement_No,0),MATCH('Print List'!C$2,'Master List'!$A$2:$AW$2,0))</f>
        <v>Y</v>
      </c>
      <c r="D828" s="135">
        <f>INDEX('Master List'!$A$3:$AW$1063,MATCH('Print List'!$A828,Statement_No,0),MATCH('Print List'!D$2,'Master List'!$A$2:$AW$2,0))</f>
        <v>649.00333333333344</v>
      </c>
      <c r="E828" s="135">
        <f>INDEX('Master List'!$A$3:$AW$1063,MATCH('Print List'!$A828,Statement_No,0),MATCH('Print List'!E$2,'Master List'!$A$2:$AW$2,0))</f>
        <v>11.08</v>
      </c>
      <c r="F828" s="135" t="str">
        <f>INDEX('Master List'!$A$3:$AW$1063,MATCH('Print List'!$A828,Statement_No,0),MATCH('Print List'!F$2,'Master List'!$A$2:$AW$2,0))</f>
        <v>Yes</v>
      </c>
      <c r="G828" s="135" t="str">
        <f>INDEX('Master List'!$A$3:$AW$1063,MATCH('Print List'!$A828,Statement_No,0),MATCH('Print List'!G$2,'Master List'!$A$2:$AW$2,0))</f>
        <v>Lathom Slough</v>
      </c>
      <c r="H828" s="135" t="str">
        <f>INDEX('Master List'!$A$3:$AW$1063,MATCH('Print List'!$A828,Statement_No,0),MATCH('Print List'!H$2,'Master List'!$A$2:$AW$2,0))</f>
        <v>San Joaquin</v>
      </c>
      <c r="I828" s="135" t="str">
        <f>INDEX('Master List'!$A$3:$AW$1063,MATCH('Print List'!$A828,Statement_No,0),MATCH('Print List'!I$2,'Master List'!$A$2:$AW$2,0))</f>
        <v>R2</v>
      </c>
      <c r="J828" s="135" t="str">
        <f>INDEX('Master List'!$A$3:$AW$1063,MATCH('Print List'!$A828,Statement_No,0),MATCH('Print List'!J$2,'Master List'!$A$2:$AW$2,0))</f>
        <v>POU separated from river</v>
      </c>
      <c r="K828" s="135" t="str">
        <f>INDEX('Master List'!$A$3:$AW$1063,MATCH('Print List'!$A828,Statement_No,0),MATCH('Print List'!K$2,'Master List'!$A$2:$AW$2,0))</f>
        <v>Yes</v>
      </c>
      <c r="L828" s="135" t="str">
        <f>INDEX('Master List'!$A$3:$AW$1063,MATCH('Print List'!$A828,Statement_No,0),MATCH('Print List'!L$2,'Master List'!$A$2:$AW$2,0))</f>
        <v>N/A</v>
      </c>
      <c r="M828" s="135" t="str">
        <f>INDEX('Master List'!$A$3:$AW$1063,MATCH('Print List'!$A828,Statement_No,0),MATCH('Print List'!M$2,'Master List'!$A$2:$AW$2,0))</f>
        <v>P1</v>
      </c>
      <c r="N828" s="135">
        <f>INDEX('Master List'!$A$3:$AW$1063,MATCH('Print List'!$A828,Statement_No,0),MATCH('Print List'!N$2,'Master List'!$A$2:$AW$2,0))</f>
        <v>0</v>
      </c>
      <c r="O828" s="135">
        <f>INDEX('Master List'!$A$3:$AW$1063,MATCH('Print List'!$A828,Statement_No,0),MATCH('Print List'!O$2,'Master List'!$A$2:$AW$2,0))</f>
        <v>0</v>
      </c>
      <c r="P828" s="135">
        <f>INDEX('Master List'!$A$3:$AW$1063,MATCH('Print List'!$A828,Statement_No,0),MATCH('Print List'!P$2,'Master List'!$A$2:$AW$2,0))</f>
        <v>0</v>
      </c>
      <c r="Q828" s="135">
        <f>INDEX('Master List'!$A$3:$AW$1063,MATCH('Print List'!$A828,Statement_No,0),MATCH('Print List'!Q$2,'Master List'!$A$2:$AW$2,0))</f>
        <v>0</v>
      </c>
      <c r="R828" s="135">
        <f>INDEX('Master List'!$A$3:$AW$1063,MATCH('Print List'!$A828,Statement_No,0),MATCH('Print List'!R$2,'Master List'!$A$2:$AW$2,0))</f>
        <v>0</v>
      </c>
      <c r="S828" s="135">
        <f>INDEX('Master List'!$A$3:$AW$1063,MATCH('Print List'!$A828,Statement_No,0),MATCH('Print List'!S$2,'Master List'!$A$2:$AW$2,0))</f>
        <v>0</v>
      </c>
      <c r="T828" s="135" t="str">
        <f>INDEX('Master List'!$A$3:$AW$1063,MATCH('Print List'!$A828,Statement_No,0),MATCH('Print List'!T$2,'Master List'!$A$2:$AW$2,0))</f>
        <v>R2</v>
      </c>
      <c r="U828" s="135" t="str">
        <f>INDEX('Master List'!$A$3:$AW$1063,MATCH('Print List'!$A828,Statement_No,0),MATCH('Print List'!U$2,'Master List'!$A$2:$AW$2,0))</f>
        <v>P1</v>
      </c>
    </row>
    <row r="829" spans="1:21" s="16" customFormat="1" ht="30" x14ac:dyDescent="0.25">
      <c r="A829" s="135" t="s">
        <v>3337</v>
      </c>
      <c r="B829" s="135" t="str">
        <f>INDEX('Master List'!$A$3:$AW$1063,MATCH('Print List'!$A829,Statement_No,0),MATCH('Print List'!B$2,'Master List'!$A$2:$AW$2,0))</f>
        <v>ZUCKERMAN-MANDEVILLE, INC.</v>
      </c>
      <c r="C829" s="135" t="str">
        <f>INDEX('Master List'!$A$3:$AW$1063,MATCH('Print List'!$A829,Statement_No,0),MATCH('Print List'!C$2,'Master List'!$A$2:$AW$2,0))</f>
        <v>Y</v>
      </c>
      <c r="D829" s="135">
        <f>INDEX('Master List'!$A$3:$AW$1063,MATCH('Print List'!$A829,Statement_No,0),MATCH('Print List'!D$2,'Master List'!$A$2:$AW$2,0))</f>
        <v>506.39666666666665</v>
      </c>
      <c r="E829" s="135">
        <f>INDEX('Master List'!$A$3:$AW$1063,MATCH('Print List'!$A829,Statement_No,0),MATCH('Print List'!E$2,'Master List'!$A$2:$AW$2,0))</f>
        <v>505.42</v>
      </c>
      <c r="F829" s="135" t="str">
        <f>INDEX('Master List'!$A$3:$AW$1063,MATCH('Print List'!$A829,Statement_No,0),MATCH('Print List'!F$2,'Master List'!$A$2:$AW$2,0))</f>
        <v>Yes</v>
      </c>
      <c r="G829" s="135" t="str">
        <f>INDEX('Master List'!$A$3:$AW$1063,MATCH('Print List'!$A829,Statement_No,0),MATCH('Print List'!G$2,'Master List'!$A$2:$AW$2,0))</f>
        <v>Lathom Slough</v>
      </c>
      <c r="H829" s="135" t="str">
        <f>INDEX('Master List'!$A$3:$AW$1063,MATCH('Print List'!$A829,Statement_No,0),MATCH('Print List'!H$2,'Master List'!$A$2:$AW$2,0))</f>
        <v>San Joaquin</v>
      </c>
      <c r="I829" s="135" t="str">
        <f>INDEX('Master List'!$A$3:$AW$1063,MATCH('Print List'!$A829,Statement_No,0),MATCH('Print List'!I$2,'Master List'!$A$2:$AW$2,0))</f>
        <v>R3</v>
      </c>
      <c r="J829" s="135" t="str">
        <f>INDEX('Master List'!$A$3:$AW$1063,MATCH('Print List'!$A829,Statement_No,0),MATCH('Print List'!J$2,'Master List'!$A$2:$AW$2,0))</f>
        <v>Parcel adjacent to river</v>
      </c>
      <c r="K829" s="135" t="str">
        <f>INDEX('Master List'!$A$3:$AW$1063,MATCH('Print List'!$A829,Statement_No,0),MATCH('Print List'!K$2,'Master List'!$A$2:$AW$2,0))</f>
        <v>Yes</v>
      </c>
      <c r="L829" s="135" t="str">
        <f>INDEX('Master List'!$A$3:$AW$1063,MATCH('Print List'!$A829,Statement_No,0),MATCH('Print List'!L$2,'Master List'!$A$2:$AW$2,0))</f>
        <v>N/A</v>
      </c>
      <c r="M829" s="135" t="str">
        <f>INDEX('Master List'!$A$3:$AW$1063,MATCH('Print List'!$A829,Statement_No,0),MATCH('Print List'!M$2,'Master List'!$A$2:$AW$2,0))</f>
        <v>P1</v>
      </c>
      <c r="N829" s="135">
        <f>INDEX('Master List'!$A$3:$AW$1063,MATCH('Print List'!$A829,Statement_No,0),MATCH('Print List'!N$2,'Master List'!$A$2:$AW$2,0))</f>
        <v>0</v>
      </c>
      <c r="O829" s="135">
        <f>INDEX('Master List'!$A$3:$AW$1063,MATCH('Print List'!$A829,Statement_No,0),MATCH('Print List'!O$2,'Master List'!$A$2:$AW$2,0))</f>
        <v>0</v>
      </c>
      <c r="P829" s="135">
        <f>INDEX('Master List'!$A$3:$AW$1063,MATCH('Print List'!$A829,Statement_No,0),MATCH('Print List'!P$2,'Master List'!$A$2:$AW$2,0))</f>
        <v>0</v>
      </c>
      <c r="Q829" s="135">
        <f>INDEX('Master List'!$A$3:$AW$1063,MATCH('Print List'!$A829,Statement_No,0),MATCH('Print List'!Q$2,'Master List'!$A$2:$AW$2,0))</f>
        <v>0</v>
      </c>
      <c r="R829" s="135">
        <f>INDEX('Master List'!$A$3:$AW$1063,MATCH('Print List'!$A829,Statement_No,0),MATCH('Print List'!R$2,'Master List'!$A$2:$AW$2,0))</f>
        <v>0</v>
      </c>
      <c r="S829" s="135">
        <f>INDEX('Master List'!$A$3:$AW$1063,MATCH('Print List'!$A829,Statement_No,0),MATCH('Print List'!S$2,'Master List'!$A$2:$AW$2,0))</f>
        <v>0</v>
      </c>
      <c r="T829" s="135" t="str">
        <f>INDEX('Master List'!$A$3:$AW$1063,MATCH('Print List'!$A829,Statement_No,0),MATCH('Print List'!T$2,'Master List'!$A$2:$AW$2,0))</f>
        <v>R3</v>
      </c>
      <c r="U829" s="135" t="str">
        <f>INDEX('Master List'!$A$3:$AW$1063,MATCH('Print List'!$A829,Statement_No,0),MATCH('Print List'!U$2,'Master List'!$A$2:$AW$2,0))</f>
        <v>P1</v>
      </c>
    </row>
    <row r="830" spans="1:21" s="16" customFormat="1" ht="30" x14ac:dyDescent="0.25">
      <c r="A830" s="135" t="s">
        <v>3340</v>
      </c>
      <c r="B830" s="135" t="str">
        <f>INDEX('Master List'!$A$3:$AW$1063,MATCH('Print List'!$A830,Statement_No,0),MATCH('Print List'!B$2,'Master List'!$A$2:$AW$2,0))</f>
        <v>CLAVIUS CLUB COMPANY LLC</v>
      </c>
      <c r="C830" s="135" t="str">
        <f>INDEX('Master List'!$A$3:$AW$1063,MATCH('Print List'!$A830,Statement_No,0),MATCH('Print List'!C$2,'Master List'!$A$2:$AW$2,0))</f>
        <v>Y</v>
      </c>
      <c r="D830" s="135">
        <f>INDEX('Master List'!$A$3:$AW$1063,MATCH('Print List'!$A830,Statement_No,0),MATCH('Print List'!D$2,'Master List'!$A$2:$AW$2,0))</f>
        <v>1349.1433333333334</v>
      </c>
      <c r="E830" s="135">
        <f>INDEX('Master List'!$A$3:$AW$1063,MATCH('Print List'!$A830,Statement_No,0),MATCH('Print List'!E$2,'Master List'!$A$2:$AW$2,0))</f>
        <v>1578.44</v>
      </c>
      <c r="F830" s="135" t="str">
        <f>INDEX('Master List'!$A$3:$AW$1063,MATCH('Print List'!$A830,Statement_No,0),MATCH('Print List'!F$2,'Master List'!$A$2:$AW$2,0))</f>
        <v>Yes</v>
      </c>
      <c r="G830" s="135" t="str">
        <f>INDEX('Master List'!$A$3:$AW$1063,MATCH('Print List'!$A830,Statement_No,0),MATCH('Print List'!G$2,'Master List'!$A$2:$AW$2,0))</f>
        <v>MIDDLE RIVER</v>
      </c>
      <c r="H830" s="135" t="str">
        <f>INDEX('Master List'!$A$3:$AW$1063,MATCH('Print List'!$A830,Statement_No,0),MATCH('Print List'!H$2,'Master List'!$A$2:$AW$2,0))</f>
        <v>San Joaquin</v>
      </c>
      <c r="I830" s="135" t="str">
        <f>INDEX('Master List'!$A$3:$AW$1063,MATCH('Print List'!$A830,Statement_No,0),MATCH('Print List'!I$2,'Master List'!$A$2:$AW$2,0))</f>
        <v>R3</v>
      </c>
      <c r="J830" s="135" t="str">
        <f>INDEX('Master List'!$A$3:$AW$1063,MATCH('Print List'!$A830,Statement_No,0),MATCH('Print List'!J$2,'Master List'!$A$2:$AW$2,0))</f>
        <v>POU is located on Riparian Patents that are not severed.</v>
      </c>
      <c r="K830" s="135" t="str">
        <f>INDEX('Master List'!$A$3:$AW$1063,MATCH('Print List'!$A830,Statement_No,0),MATCH('Print List'!K$2,'Master List'!$A$2:$AW$2,0))</f>
        <v>Yes</v>
      </c>
      <c r="L830" s="135" t="str">
        <f>INDEX('Master List'!$A$3:$AW$1063,MATCH('Print List'!$A830,Statement_No,0),MATCH('Print List'!L$2,'Master List'!$A$2:$AW$2,0))</f>
        <v>N/A</v>
      </c>
      <c r="M830" s="135" t="str">
        <f>INDEX('Master List'!$A$3:$AW$1063,MATCH('Print List'!$A830,Statement_No,0),MATCH('Print List'!M$2,'Master List'!$A$2:$AW$2,0))</f>
        <v>P1</v>
      </c>
      <c r="N830" s="135" t="str">
        <f>INDEX('Master List'!$A$3:$AW$1063,MATCH('Print List'!$A830,Statement_No,0),MATCH('Print List'!N$2,'Master List'!$A$2:$AW$2,0))</f>
        <v>More information is needed.</v>
      </c>
      <c r="O830" s="135">
        <f>INDEX('Master List'!$A$3:$AW$1063,MATCH('Print List'!$A830,Statement_No,0),MATCH('Print List'!O$2,'Master List'!$A$2:$AW$2,0))</f>
        <v>0</v>
      </c>
      <c r="P830" s="135">
        <f>INDEX('Master List'!$A$3:$AW$1063,MATCH('Print List'!$A830,Statement_No,0),MATCH('Print List'!P$2,'Master List'!$A$2:$AW$2,0))</f>
        <v>0</v>
      </c>
      <c r="Q830" s="135">
        <f>INDEX('Master List'!$A$3:$AW$1063,MATCH('Print List'!$A830,Statement_No,0),MATCH('Print List'!Q$2,'Master List'!$A$2:$AW$2,0))</f>
        <v>0</v>
      </c>
      <c r="R830" s="135">
        <f>INDEX('Master List'!$A$3:$AW$1063,MATCH('Print List'!$A830,Statement_No,0),MATCH('Print List'!R$2,'Master List'!$A$2:$AW$2,0))</f>
        <v>0</v>
      </c>
      <c r="S830" s="135">
        <f>INDEX('Master List'!$A$3:$AW$1063,MATCH('Print List'!$A830,Statement_No,0),MATCH('Print List'!S$2,'Master List'!$A$2:$AW$2,0))</f>
        <v>0</v>
      </c>
      <c r="T830" s="135" t="str">
        <f>INDEX('Master List'!$A$3:$AW$1063,MATCH('Print List'!$A830,Statement_No,0),MATCH('Print List'!T$2,'Master List'!$A$2:$AW$2,0))</f>
        <v>R3</v>
      </c>
      <c r="U830" s="135" t="str">
        <f>INDEX('Master List'!$A$3:$AW$1063,MATCH('Print List'!$A830,Statement_No,0),MATCH('Print List'!U$2,'Master List'!$A$2:$AW$2,0))</f>
        <v>P1</v>
      </c>
    </row>
    <row r="831" spans="1:21" s="16" customFormat="1" ht="30" x14ac:dyDescent="0.25">
      <c r="A831" s="135" t="s">
        <v>3346</v>
      </c>
      <c r="B831" s="135" t="str">
        <f>INDEX('Master List'!$A$3:$AW$1063,MATCH('Print List'!$A831,Statement_No,0),MATCH('Print List'!B$2,'Master List'!$A$2:$AW$2,0))</f>
        <v>ZUCKERMAN-MANDEVILLE, INC.</v>
      </c>
      <c r="C831" s="135" t="str">
        <f>INDEX('Master List'!$A$3:$AW$1063,MATCH('Print List'!$A831,Statement_No,0),MATCH('Print List'!C$2,'Master List'!$A$2:$AW$2,0))</f>
        <v>Y</v>
      </c>
      <c r="D831" s="135">
        <f>INDEX('Master List'!$A$3:$AW$1063,MATCH('Print List'!$A831,Statement_No,0),MATCH('Print List'!D$2,'Master List'!$A$2:$AW$2,0))</f>
        <v>319.20666666666659</v>
      </c>
      <c r="E831" s="135">
        <f>INDEX('Master List'!$A$3:$AW$1063,MATCH('Print List'!$A831,Statement_No,0),MATCH('Print List'!E$2,'Master List'!$A$2:$AW$2,0))</f>
        <v>128.9</v>
      </c>
      <c r="F831" s="135" t="str">
        <f>INDEX('Master List'!$A$3:$AW$1063,MATCH('Print List'!$A831,Statement_No,0),MATCH('Print List'!F$2,'Master List'!$A$2:$AW$2,0))</f>
        <v>Yes</v>
      </c>
      <c r="G831" s="135" t="str">
        <f>INDEX('Master List'!$A$3:$AW$1063,MATCH('Print List'!$A831,Statement_No,0),MATCH('Print List'!G$2,'Master List'!$A$2:$AW$2,0))</f>
        <v>Lathom Slough</v>
      </c>
      <c r="H831" s="135" t="str">
        <f>INDEX('Master List'!$A$3:$AW$1063,MATCH('Print List'!$A831,Statement_No,0),MATCH('Print List'!H$2,'Master List'!$A$2:$AW$2,0))</f>
        <v>San Joaquin</v>
      </c>
      <c r="I831" s="135" t="str">
        <f>INDEX('Master List'!$A$3:$AW$1063,MATCH('Print List'!$A831,Statement_No,0),MATCH('Print List'!I$2,'Master List'!$A$2:$AW$2,0))</f>
        <v>R3</v>
      </c>
      <c r="J831" s="135" t="str">
        <f>INDEX('Master List'!$A$3:$AW$1063,MATCH('Print List'!$A831,Statement_No,0),MATCH('Print List'!J$2,'Master List'!$A$2:$AW$2,0))</f>
        <v>Parcel adjacent to river</v>
      </c>
      <c r="K831" s="135" t="str">
        <f>INDEX('Master List'!$A$3:$AW$1063,MATCH('Print List'!$A831,Statement_No,0),MATCH('Print List'!K$2,'Master List'!$A$2:$AW$2,0))</f>
        <v>Yes</v>
      </c>
      <c r="L831" s="135" t="str">
        <f>INDEX('Master List'!$A$3:$AW$1063,MATCH('Print List'!$A831,Statement_No,0),MATCH('Print List'!L$2,'Master List'!$A$2:$AW$2,0))</f>
        <v>N/A</v>
      </c>
      <c r="M831" s="135" t="str">
        <f>INDEX('Master List'!$A$3:$AW$1063,MATCH('Print List'!$A831,Statement_No,0),MATCH('Print List'!M$2,'Master List'!$A$2:$AW$2,0))</f>
        <v>P1</v>
      </c>
      <c r="N831" s="135">
        <f>INDEX('Master List'!$A$3:$AW$1063,MATCH('Print List'!$A831,Statement_No,0),MATCH('Print List'!N$2,'Master List'!$A$2:$AW$2,0))</f>
        <v>0</v>
      </c>
      <c r="O831" s="135">
        <f>INDEX('Master List'!$A$3:$AW$1063,MATCH('Print List'!$A831,Statement_No,0),MATCH('Print List'!O$2,'Master List'!$A$2:$AW$2,0))</f>
        <v>0</v>
      </c>
      <c r="P831" s="135">
        <f>INDEX('Master List'!$A$3:$AW$1063,MATCH('Print List'!$A831,Statement_No,0),MATCH('Print List'!P$2,'Master List'!$A$2:$AW$2,0))</f>
        <v>0</v>
      </c>
      <c r="Q831" s="135">
        <f>INDEX('Master List'!$A$3:$AW$1063,MATCH('Print List'!$A831,Statement_No,0),MATCH('Print List'!Q$2,'Master List'!$A$2:$AW$2,0))</f>
        <v>0</v>
      </c>
      <c r="R831" s="135">
        <f>INDEX('Master List'!$A$3:$AW$1063,MATCH('Print List'!$A831,Statement_No,0),MATCH('Print List'!R$2,'Master List'!$A$2:$AW$2,0))</f>
        <v>0</v>
      </c>
      <c r="S831" s="135">
        <f>INDEX('Master List'!$A$3:$AW$1063,MATCH('Print List'!$A831,Statement_No,0),MATCH('Print List'!S$2,'Master List'!$A$2:$AW$2,0))</f>
        <v>0</v>
      </c>
      <c r="T831" s="135" t="str">
        <f>INDEX('Master List'!$A$3:$AW$1063,MATCH('Print List'!$A831,Statement_No,0),MATCH('Print List'!T$2,'Master List'!$A$2:$AW$2,0))</f>
        <v>R3</v>
      </c>
      <c r="U831" s="135" t="str">
        <f>INDEX('Master List'!$A$3:$AW$1063,MATCH('Print List'!$A831,Statement_No,0),MATCH('Print List'!U$2,'Master List'!$A$2:$AW$2,0))</f>
        <v>P1</v>
      </c>
    </row>
    <row r="832" spans="1:21" s="16" customFormat="1" ht="30" x14ac:dyDescent="0.25">
      <c r="A832" s="135" t="s">
        <v>3348</v>
      </c>
      <c r="B832" s="135" t="str">
        <f>INDEX('Master List'!$A$3:$AW$1063,MATCH('Print List'!$A832,Statement_No,0),MATCH('Print List'!B$2,'Master List'!$A$2:$AW$2,0))</f>
        <v>ZUCKERMAN-MANDEVILLE, INC.</v>
      </c>
      <c r="C832" s="135" t="str">
        <f>INDEX('Master List'!$A$3:$AW$1063,MATCH('Print List'!$A832,Statement_No,0),MATCH('Print List'!C$2,'Master List'!$A$2:$AW$2,0))</f>
        <v>Y</v>
      </c>
      <c r="D832" s="135">
        <f>INDEX('Master List'!$A$3:$AW$1063,MATCH('Print List'!$A832,Statement_No,0),MATCH('Print List'!D$2,'Master List'!$A$2:$AW$2,0))</f>
        <v>394.53</v>
      </c>
      <c r="E832" s="135">
        <f>INDEX('Master List'!$A$3:$AW$1063,MATCH('Print List'!$A832,Statement_No,0),MATCH('Print List'!E$2,'Master List'!$A$2:$AW$2,0))</f>
        <v>382.42</v>
      </c>
      <c r="F832" s="135" t="str">
        <f>INDEX('Master List'!$A$3:$AW$1063,MATCH('Print List'!$A832,Statement_No,0),MATCH('Print List'!F$2,'Master List'!$A$2:$AW$2,0))</f>
        <v>Yes</v>
      </c>
      <c r="G832" s="135" t="str">
        <f>INDEX('Master List'!$A$3:$AW$1063,MATCH('Print List'!$A832,Statement_No,0),MATCH('Print List'!G$2,'Master List'!$A$2:$AW$2,0))</f>
        <v>Lathom Slough</v>
      </c>
      <c r="H832" s="135" t="str">
        <f>INDEX('Master List'!$A$3:$AW$1063,MATCH('Print List'!$A832,Statement_No,0),MATCH('Print List'!H$2,'Master List'!$A$2:$AW$2,0))</f>
        <v>San Joaquin</v>
      </c>
      <c r="I832" s="135" t="str">
        <f>INDEX('Master List'!$A$3:$AW$1063,MATCH('Print List'!$A832,Statement_No,0),MATCH('Print List'!I$2,'Master List'!$A$2:$AW$2,0))</f>
        <v>R3</v>
      </c>
      <c r="J832" s="135" t="str">
        <f>INDEX('Master List'!$A$3:$AW$1063,MATCH('Print List'!$A832,Statement_No,0),MATCH('Print List'!J$2,'Master List'!$A$2:$AW$2,0))</f>
        <v>Parcel adjacent to river</v>
      </c>
      <c r="K832" s="135" t="str">
        <f>INDEX('Master List'!$A$3:$AW$1063,MATCH('Print List'!$A832,Statement_No,0),MATCH('Print List'!K$2,'Master List'!$A$2:$AW$2,0))</f>
        <v>Yes</v>
      </c>
      <c r="L832" s="135" t="str">
        <f>INDEX('Master List'!$A$3:$AW$1063,MATCH('Print List'!$A832,Statement_No,0),MATCH('Print List'!L$2,'Master List'!$A$2:$AW$2,0))</f>
        <v>N/A</v>
      </c>
      <c r="M832" s="135" t="str">
        <f>INDEX('Master List'!$A$3:$AW$1063,MATCH('Print List'!$A832,Statement_No,0),MATCH('Print List'!M$2,'Master List'!$A$2:$AW$2,0))</f>
        <v>P1</v>
      </c>
      <c r="N832" s="135">
        <f>INDEX('Master List'!$A$3:$AW$1063,MATCH('Print List'!$A832,Statement_No,0),MATCH('Print List'!N$2,'Master List'!$A$2:$AW$2,0))</f>
        <v>0</v>
      </c>
      <c r="O832" s="135">
        <f>INDEX('Master List'!$A$3:$AW$1063,MATCH('Print List'!$A832,Statement_No,0),MATCH('Print List'!O$2,'Master List'!$A$2:$AW$2,0))</f>
        <v>0</v>
      </c>
      <c r="P832" s="135">
        <f>INDEX('Master List'!$A$3:$AW$1063,MATCH('Print List'!$A832,Statement_No,0),MATCH('Print List'!P$2,'Master List'!$A$2:$AW$2,0))</f>
        <v>0</v>
      </c>
      <c r="Q832" s="135">
        <f>INDEX('Master List'!$A$3:$AW$1063,MATCH('Print List'!$A832,Statement_No,0),MATCH('Print List'!Q$2,'Master List'!$A$2:$AW$2,0))</f>
        <v>0</v>
      </c>
      <c r="R832" s="135">
        <f>INDEX('Master List'!$A$3:$AW$1063,MATCH('Print List'!$A832,Statement_No,0),MATCH('Print List'!R$2,'Master List'!$A$2:$AW$2,0))</f>
        <v>0</v>
      </c>
      <c r="S832" s="135">
        <f>INDEX('Master List'!$A$3:$AW$1063,MATCH('Print List'!$A832,Statement_No,0),MATCH('Print List'!S$2,'Master List'!$A$2:$AW$2,0))</f>
        <v>0</v>
      </c>
      <c r="T832" s="135" t="str">
        <f>INDEX('Master List'!$A$3:$AW$1063,MATCH('Print List'!$A832,Statement_No,0),MATCH('Print List'!T$2,'Master List'!$A$2:$AW$2,0))</f>
        <v>R3</v>
      </c>
      <c r="U832" s="135" t="str">
        <f>INDEX('Master List'!$A$3:$AW$1063,MATCH('Print List'!$A832,Statement_No,0),MATCH('Print List'!U$2,'Master List'!$A$2:$AW$2,0))</f>
        <v>P1</v>
      </c>
    </row>
    <row r="833" spans="1:21" s="16" customFormat="1" ht="30" x14ac:dyDescent="0.25">
      <c r="A833" s="135" t="s">
        <v>3350</v>
      </c>
      <c r="B833" s="135" t="str">
        <f>INDEX('Master List'!$A$3:$AW$1063,MATCH('Print List'!$A833,Statement_No,0),MATCH('Print List'!B$2,'Master List'!$A$2:$AW$2,0))</f>
        <v>CLAVIUS CLUB COMPANY LLC</v>
      </c>
      <c r="C833" s="135" t="str">
        <f>INDEX('Master List'!$A$3:$AW$1063,MATCH('Print List'!$A833,Statement_No,0),MATCH('Print List'!C$2,'Master List'!$A$2:$AW$2,0))</f>
        <v>Y</v>
      </c>
      <c r="D833" s="135">
        <f>INDEX('Master List'!$A$3:$AW$1063,MATCH('Print List'!$A833,Statement_No,0),MATCH('Print List'!D$2,'Master List'!$A$2:$AW$2,0))</f>
        <v>792.96999999999991</v>
      </c>
      <c r="E833" s="135">
        <f>INDEX('Master List'!$A$3:$AW$1063,MATCH('Print List'!$A833,Statement_No,0),MATCH('Print List'!E$2,'Master List'!$A$2:$AW$2,0))</f>
        <v>1387.44</v>
      </c>
      <c r="F833" s="135" t="str">
        <f>INDEX('Master List'!$A$3:$AW$1063,MATCH('Print List'!$A833,Statement_No,0),MATCH('Print List'!F$2,'Master List'!$A$2:$AW$2,0))</f>
        <v>Yes</v>
      </c>
      <c r="G833" s="135" t="str">
        <f>INDEX('Master List'!$A$3:$AW$1063,MATCH('Print List'!$A833,Statement_No,0),MATCH('Print List'!G$2,'Master List'!$A$2:$AW$2,0))</f>
        <v>Middle River</v>
      </c>
      <c r="H833" s="135" t="str">
        <f>INDEX('Master List'!$A$3:$AW$1063,MATCH('Print List'!$A833,Statement_No,0),MATCH('Print List'!H$2,'Master List'!$A$2:$AW$2,0))</f>
        <v>San Joaquin</v>
      </c>
      <c r="I833" s="135" t="str">
        <f>INDEX('Master List'!$A$3:$AW$1063,MATCH('Print List'!$A833,Statement_No,0),MATCH('Print List'!I$2,'Master List'!$A$2:$AW$2,0))</f>
        <v>R1</v>
      </c>
      <c r="J833" s="135" t="str">
        <f>INDEX('Master List'!$A$3:$AW$1063,MATCH('Print List'!$A833,Statement_No,0),MATCH('Print List'!J$2,'Master List'!$A$2:$AW$2,0))</f>
        <v>Part of the POU is on separate non-Riparian Patents.</v>
      </c>
      <c r="K833" s="135" t="str">
        <f>INDEX('Master List'!$A$3:$AW$1063,MATCH('Print List'!$A833,Statement_No,0),MATCH('Print List'!K$2,'Master List'!$A$2:$AW$2,0))</f>
        <v>Yes</v>
      </c>
      <c r="L833" s="135" t="str">
        <f>INDEX('Master List'!$A$3:$AW$1063,MATCH('Print List'!$A833,Statement_No,0),MATCH('Print List'!L$2,'Master List'!$A$2:$AW$2,0))</f>
        <v>N/A</v>
      </c>
      <c r="M833" s="135" t="str">
        <f>INDEX('Master List'!$A$3:$AW$1063,MATCH('Print List'!$A833,Statement_No,0),MATCH('Print List'!M$2,'Master List'!$A$2:$AW$2,0))</f>
        <v>P1</v>
      </c>
      <c r="N833" s="135" t="str">
        <f>INDEX('Master List'!$A$3:$AW$1063,MATCH('Print List'!$A833,Statement_No,0),MATCH('Print List'!N$2,'Master List'!$A$2:$AW$2,0))</f>
        <v>More information is needed.</v>
      </c>
      <c r="O833" s="135">
        <f>INDEX('Master List'!$A$3:$AW$1063,MATCH('Print List'!$A833,Statement_No,0),MATCH('Print List'!O$2,'Master List'!$A$2:$AW$2,0))</f>
        <v>0</v>
      </c>
      <c r="P833" s="135">
        <f>INDEX('Master List'!$A$3:$AW$1063,MATCH('Print List'!$A833,Statement_No,0),MATCH('Print List'!P$2,'Master List'!$A$2:$AW$2,0))</f>
        <v>0</v>
      </c>
      <c r="Q833" s="135">
        <f>INDEX('Master List'!$A$3:$AW$1063,MATCH('Print List'!$A833,Statement_No,0),MATCH('Print List'!Q$2,'Master List'!$A$2:$AW$2,0))</f>
        <v>0</v>
      </c>
      <c r="R833" s="135">
        <f>INDEX('Master List'!$A$3:$AW$1063,MATCH('Print List'!$A833,Statement_No,0),MATCH('Print List'!R$2,'Master List'!$A$2:$AW$2,0))</f>
        <v>0</v>
      </c>
      <c r="S833" s="135">
        <f>INDEX('Master List'!$A$3:$AW$1063,MATCH('Print List'!$A833,Statement_No,0),MATCH('Print List'!S$2,'Master List'!$A$2:$AW$2,0))</f>
        <v>0</v>
      </c>
      <c r="T833" s="135" t="str">
        <f>INDEX('Master List'!$A$3:$AW$1063,MATCH('Print List'!$A833,Statement_No,0),MATCH('Print List'!T$2,'Master List'!$A$2:$AW$2,0))</f>
        <v>R1</v>
      </c>
      <c r="U833" s="135" t="str">
        <f>INDEX('Master List'!$A$3:$AW$1063,MATCH('Print List'!$A833,Statement_No,0),MATCH('Print List'!U$2,'Master List'!$A$2:$AW$2,0))</f>
        <v>P1</v>
      </c>
    </row>
    <row r="834" spans="1:21" s="16" customFormat="1" ht="45" x14ac:dyDescent="0.25">
      <c r="A834" s="135" t="s">
        <v>3354</v>
      </c>
      <c r="B834" s="135" t="str">
        <f>INDEX('Master List'!$A$3:$AW$1063,MATCH('Print List'!$A834,Statement_No,0),MATCH('Print List'!B$2,'Master List'!$A$2:$AW$2,0))</f>
        <v>CLAVIUS CLUB COMPANY LLC</v>
      </c>
      <c r="C834" s="135" t="str">
        <f>INDEX('Master List'!$A$3:$AW$1063,MATCH('Print List'!$A834,Statement_No,0),MATCH('Print List'!C$2,'Master List'!$A$2:$AW$2,0))</f>
        <v>Y</v>
      </c>
      <c r="D834" s="135">
        <f>INDEX('Master List'!$A$3:$AW$1063,MATCH('Print List'!$A834,Statement_No,0),MATCH('Print List'!D$2,'Master List'!$A$2:$AW$2,0))</f>
        <v>318.45</v>
      </c>
      <c r="E834" s="135">
        <f>INDEX('Master List'!$A$3:$AW$1063,MATCH('Print List'!$A834,Statement_No,0),MATCH('Print List'!E$2,'Master List'!$A$2:$AW$2,0))</f>
        <v>336.46</v>
      </c>
      <c r="F834" s="135" t="str">
        <f>INDEX('Master List'!$A$3:$AW$1063,MATCH('Print List'!$A834,Statement_No,0),MATCH('Print List'!F$2,'Master List'!$A$2:$AW$2,0))</f>
        <v>Yes</v>
      </c>
      <c r="G834" s="135" t="str">
        <f>INDEX('Master List'!$A$3:$AW$1063,MATCH('Print List'!$A834,Statement_No,0),MATCH('Print List'!G$2,'Master List'!$A$2:$AW$2,0))</f>
        <v>Middle River</v>
      </c>
      <c r="H834" s="135" t="str">
        <f>INDEX('Master List'!$A$3:$AW$1063,MATCH('Print List'!$A834,Statement_No,0),MATCH('Print List'!H$2,'Master List'!$A$2:$AW$2,0))</f>
        <v>San Joaquin</v>
      </c>
      <c r="I834" s="135" t="str">
        <f>INDEX('Master List'!$A$3:$AW$1063,MATCH('Print List'!$A834,Statement_No,0),MATCH('Print List'!I$2,'Master List'!$A$2:$AW$2,0))</f>
        <v>R3</v>
      </c>
      <c r="J834" s="135" t="str">
        <f>INDEX('Master List'!$A$3:$AW$1063,MATCH('Print List'!$A834,Statement_No,0),MATCH('Print List'!J$2,'Master List'!$A$2:$AW$2,0))</f>
        <v>Place of use is adjacent to Middle River; POD is owned by statement holder, and place of use is fully enclosed by original riparian CA patent 4778.</v>
      </c>
      <c r="K834" s="135" t="str">
        <f>INDEX('Master List'!$A$3:$AW$1063,MATCH('Print List'!$A834,Statement_No,0),MATCH('Print List'!K$2,'Master List'!$A$2:$AW$2,0))</f>
        <v>Yes</v>
      </c>
      <c r="L834" s="135" t="str">
        <f>INDEX('Master List'!$A$3:$AW$1063,MATCH('Print List'!$A834,Statement_No,0),MATCH('Print List'!L$2,'Master List'!$A$2:$AW$2,0))</f>
        <v>N/A</v>
      </c>
      <c r="M834" s="135" t="str">
        <f>INDEX('Master List'!$A$3:$AW$1063,MATCH('Print List'!$A834,Statement_No,0),MATCH('Print List'!M$2,'Master List'!$A$2:$AW$2,0))</f>
        <v>P1</v>
      </c>
      <c r="N834" s="135" t="str">
        <f>INDEX('Master List'!$A$3:$AW$1063,MATCH('Print List'!$A834,Statement_No,0),MATCH('Print List'!N$2,'Master List'!$A$2:$AW$2,0))</f>
        <v>More information is needed.</v>
      </c>
      <c r="O834" s="135">
        <f>INDEX('Master List'!$A$3:$AW$1063,MATCH('Print List'!$A834,Statement_No,0),MATCH('Print List'!O$2,'Master List'!$A$2:$AW$2,0))</f>
        <v>0</v>
      </c>
      <c r="P834" s="135">
        <f>INDEX('Master List'!$A$3:$AW$1063,MATCH('Print List'!$A834,Statement_No,0),MATCH('Print List'!P$2,'Master List'!$A$2:$AW$2,0))</f>
        <v>0</v>
      </c>
      <c r="Q834" s="135">
        <f>INDEX('Master List'!$A$3:$AW$1063,MATCH('Print List'!$A834,Statement_No,0),MATCH('Print List'!Q$2,'Master List'!$A$2:$AW$2,0))</f>
        <v>0</v>
      </c>
      <c r="R834" s="135">
        <f>INDEX('Master List'!$A$3:$AW$1063,MATCH('Print List'!$A834,Statement_No,0),MATCH('Print List'!R$2,'Master List'!$A$2:$AW$2,0))</f>
        <v>0</v>
      </c>
      <c r="S834" s="135">
        <f>INDEX('Master List'!$A$3:$AW$1063,MATCH('Print List'!$A834,Statement_No,0),MATCH('Print List'!S$2,'Master List'!$A$2:$AW$2,0))</f>
        <v>0</v>
      </c>
      <c r="T834" s="135" t="str">
        <f>INDEX('Master List'!$A$3:$AW$1063,MATCH('Print List'!$A834,Statement_No,0),MATCH('Print List'!T$2,'Master List'!$A$2:$AW$2,0))</f>
        <v>R3</v>
      </c>
      <c r="U834" s="135" t="str">
        <f>INDEX('Master List'!$A$3:$AW$1063,MATCH('Print List'!$A834,Statement_No,0),MATCH('Print List'!U$2,'Master List'!$A$2:$AW$2,0))</f>
        <v>P1</v>
      </c>
    </row>
    <row r="835" spans="1:21" s="16" customFormat="1" ht="45" x14ac:dyDescent="0.25">
      <c r="A835" s="135" t="s">
        <v>3357</v>
      </c>
      <c r="B835" s="135" t="str">
        <f>INDEX('Master List'!$A$3:$AW$1063,MATCH('Print List'!$A835,Statement_No,0),MATCH('Print List'!B$2,'Master List'!$A$2:$AW$2,0))</f>
        <v>PACIFIC GAS AND ELECTRIC COMPANY</v>
      </c>
      <c r="C835" s="135" t="str">
        <f>INDEX('Master List'!$A$3:$AW$1063,MATCH('Print List'!$A835,Statement_No,0),MATCH('Print List'!C$2,'Master List'!$A$2:$AW$2,0))</f>
        <v>Y</v>
      </c>
      <c r="D835" s="135">
        <f>INDEX('Master List'!$A$3:$AW$1063,MATCH('Print List'!$A835,Statement_No,0),MATCH('Print List'!D$2,'Master List'!$A$2:$AW$2,0))</f>
        <v>733.40750000000003</v>
      </c>
      <c r="E835" s="135">
        <f>INDEX('Master List'!$A$3:$AW$1063,MATCH('Print List'!$A835,Statement_No,0),MATCH('Print List'!E$2,'Master List'!$A$2:$AW$2,0))</f>
        <v>98.74</v>
      </c>
      <c r="F835" s="135" t="str">
        <f>INDEX('Master List'!$A$3:$AW$1063,MATCH('Print List'!$A835,Statement_No,0),MATCH('Print List'!F$2,'Master List'!$A$2:$AW$2,0))</f>
        <v>Yes</v>
      </c>
      <c r="G835" s="135" t="str">
        <f>INDEX('Master List'!$A$3:$AW$1063,MATCH('Print List'!$A835,Statement_No,0),MATCH('Print List'!G$2,'Master List'!$A$2:$AW$2,0))</f>
        <v>MIDDLE RIVER</v>
      </c>
      <c r="H835" s="135" t="str">
        <f>INDEX('Master List'!$A$3:$AW$1063,MATCH('Print List'!$A835,Statement_No,0),MATCH('Print List'!H$2,'Master List'!$A$2:$AW$2,0))</f>
        <v>San Joaquin</v>
      </c>
      <c r="I835" s="135" t="str">
        <f>INDEX('Master List'!$A$3:$AW$1063,MATCH('Print List'!$A835,Statement_No,0),MATCH('Print List'!I$2,'Master List'!$A$2:$AW$2,0))</f>
        <v>R3</v>
      </c>
      <c r="J835" s="135" t="str">
        <f>INDEX('Master List'!$A$3:$AW$1063,MATCH('Print List'!$A835,Statement_No,0),MATCH('Print List'!J$2,'Master List'!$A$2:$AW$2,0))</f>
        <v>3 patented area are riparian.
Did not delete prior map.</v>
      </c>
      <c r="K835" s="135" t="str">
        <f>INDEX('Master List'!$A$3:$AW$1063,MATCH('Print List'!$A835,Statement_No,0),MATCH('Print List'!K$2,'Master List'!$A$2:$AW$2,0))</f>
        <v>Yes</v>
      </c>
      <c r="L835" s="135" t="str">
        <f>INDEX('Master List'!$A$3:$AW$1063,MATCH('Print List'!$A835,Statement_No,0),MATCH('Print List'!L$2,'Master List'!$A$2:$AW$2,0))</f>
        <v>N/A</v>
      </c>
      <c r="M835" s="135" t="str">
        <f>INDEX('Master List'!$A$3:$AW$1063,MATCH('Print List'!$A835,Statement_No,0),MATCH('Print List'!M$2,'Master List'!$A$2:$AW$2,0))</f>
        <v>P1</v>
      </c>
      <c r="N835" s="135" t="str">
        <f>INDEX('Master List'!$A$3:$AW$1063,MATCH('Print List'!$A835,Statement_No,0),MATCH('Print List'!N$2,'Master List'!$A$2:$AW$2,0))</f>
        <v>More information needed</v>
      </c>
      <c r="O835" s="135">
        <f>INDEX('Master List'!$A$3:$AW$1063,MATCH('Print List'!$A835,Statement_No,0),MATCH('Print List'!O$2,'Master List'!$A$2:$AW$2,0))</f>
        <v>0</v>
      </c>
      <c r="P835" s="135">
        <f>INDEX('Master List'!$A$3:$AW$1063,MATCH('Print List'!$A835,Statement_No,0),MATCH('Print List'!P$2,'Master List'!$A$2:$AW$2,0))</f>
        <v>0</v>
      </c>
      <c r="Q835" s="135">
        <f>INDEX('Master List'!$A$3:$AW$1063,MATCH('Print List'!$A835,Statement_No,0),MATCH('Print List'!Q$2,'Master List'!$A$2:$AW$2,0))</f>
        <v>0</v>
      </c>
      <c r="R835" s="135">
        <f>INDEX('Master List'!$A$3:$AW$1063,MATCH('Print List'!$A835,Statement_No,0),MATCH('Print List'!R$2,'Master List'!$A$2:$AW$2,0))</f>
        <v>0</v>
      </c>
      <c r="S835" s="135">
        <f>INDEX('Master List'!$A$3:$AW$1063,MATCH('Print List'!$A835,Statement_No,0),MATCH('Print List'!S$2,'Master List'!$A$2:$AW$2,0))</f>
        <v>0</v>
      </c>
      <c r="T835" s="135" t="str">
        <f>INDEX('Master List'!$A$3:$AW$1063,MATCH('Print List'!$A835,Statement_No,0),MATCH('Print List'!T$2,'Master List'!$A$2:$AW$2,0))</f>
        <v>R3</v>
      </c>
      <c r="U835" s="135" t="str">
        <f>INDEX('Master List'!$A$3:$AW$1063,MATCH('Print List'!$A835,Statement_No,0),MATCH('Print List'!U$2,'Master List'!$A$2:$AW$2,0))</f>
        <v>P1</v>
      </c>
    </row>
    <row r="836" spans="1:21" s="16" customFormat="1" ht="45" x14ac:dyDescent="0.25">
      <c r="A836" s="136" t="s">
        <v>3361</v>
      </c>
      <c r="B836" s="135" t="str">
        <f>INDEX('Master List'!$A$3:$AW$1063,MATCH('Print List'!$A836,Statement_No,0),MATCH('Print List'!B$2,'Master List'!$A$2:$AW$2,0))</f>
        <v>PACIFIC GAS AND ELECTRIC COMPANY</v>
      </c>
      <c r="C836" s="135" t="str">
        <f>INDEX('Master List'!$A$3:$AW$1063,MATCH('Print List'!$A836,Statement_No,0),MATCH('Print List'!C$2,'Master List'!$A$2:$AW$2,0))</f>
        <v>Y</v>
      </c>
      <c r="D836" s="135">
        <f>INDEX('Master List'!$A$3:$AW$1063,MATCH('Print List'!$A836,Statement_No,0),MATCH('Print List'!D$2,'Master List'!$A$2:$AW$2,0))</f>
        <v>604.81000000000006</v>
      </c>
      <c r="E836" s="135">
        <f>INDEX('Master List'!$A$3:$AW$1063,MATCH('Print List'!$A836,Statement_No,0),MATCH('Print List'!E$2,'Master List'!$A$2:$AW$2,0))</f>
        <v>529.28</v>
      </c>
      <c r="F836" s="135" t="str">
        <f>INDEX('Master List'!$A$3:$AW$1063,MATCH('Print List'!$A836,Statement_No,0),MATCH('Print List'!F$2,'Master List'!$A$2:$AW$2,0))</f>
        <v>Yes</v>
      </c>
      <c r="G836" s="135" t="str">
        <f>INDEX('Master List'!$A$3:$AW$1063,MATCH('Print List'!$A836,Statement_No,0),MATCH('Print List'!G$2,'Master List'!$A$2:$AW$2,0))</f>
        <v>TURNER CUT</v>
      </c>
      <c r="H836" s="135" t="str">
        <f>INDEX('Master List'!$A$3:$AW$1063,MATCH('Print List'!$A836,Statement_No,0),MATCH('Print List'!H$2,'Master List'!$A$2:$AW$2,0))</f>
        <v>San Joaquin</v>
      </c>
      <c r="I836" s="135" t="str">
        <f>INDEX('Master List'!$A$3:$AW$1063,MATCH('Print List'!$A836,Statement_No,0),MATCH('Print List'!I$2,'Master List'!$A$2:$AW$2,0))</f>
        <v>R3</v>
      </c>
      <c r="J836" s="135" t="str">
        <f>INDEX('Master List'!$A$3:$AW$1063,MATCH('Print List'!$A836,Statement_No,0),MATCH('Print List'!J$2,'Master List'!$A$2:$AW$2,0))</f>
        <v>3 patented area are riparian.
Did not delete prior map.</v>
      </c>
      <c r="K836" s="135" t="str">
        <f>INDEX('Master List'!$A$3:$AW$1063,MATCH('Print List'!$A836,Statement_No,0),MATCH('Print List'!K$2,'Master List'!$A$2:$AW$2,0))</f>
        <v>Yes</v>
      </c>
      <c r="L836" s="135" t="str">
        <f>INDEX('Master List'!$A$3:$AW$1063,MATCH('Print List'!$A836,Statement_No,0),MATCH('Print List'!L$2,'Master List'!$A$2:$AW$2,0))</f>
        <v>N/A</v>
      </c>
      <c r="M836" s="135" t="str">
        <f>INDEX('Master List'!$A$3:$AW$1063,MATCH('Print List'!$A836,Statement_No,0),MATCH('Print List'!M$2,'Master List'!$A$2:$AW$2,0))</f>
        <v>P1</v>
      </c>
      <c r="N836" s="135" t="str">
        <f>INDEX('Master List'!$A$3:$AW$1063,MATCH('Print List'!$A836,Statement_No,0),MATCH('Print List'!N$2,'Master List'!$A$2:$AW$2,0))</f>
        <v>More information needed</v>
      </c>
      <c r="O836" s="135">
        <f>INDEX('Master List'!$A$3:$AW$1063,MATCH('Print List'!$A836,Statement_No,0),MATCH('Print List'!O$2,'Master List'!$A$2:$AW$2,0))</f>
        <v>0</v>
      </c>
      <c r="P836" s="135">
        <f>INDEX('Master List'!$A$3:$AW$1063,MATCH('Print List'!$A836,Statement_No,0),MATCH('Print List'!P$2,'Master List'!$A$2:$AW$2,0))</f>
        <v>0</v>
      </c>
      <c r="Q836" s="135">
        <f>INDEX('Master List'!$A$3:$AW$1063,MATCH('Print List'!$A836,Statement_No,0),MATCH('Print List'!Q$2,'Master List'!$A$2:$AW$2,0))</f>
        <v>0</v>
      </c>
      <c r="R836" s="135">
        <f>INDEX('Master List'!$A$3:$AW$1063,MATCH('Print List'!$A836,Statement_No,0),MATCH('Print List'!R$2,'Master List'!$A$2:$AW$2,0))</f>
        <v>0</v>
      </c>
      <c r="S836" s="135">
        <f>INDEX('Master List'!$A$3:$AW$1063,MATCH('Print List'!$A836,Statement_No,0),MATCH('Print List'!S$2,'Master List'!$A$2:$AW$2,0))</f>
        <v>0</v>
      </c>
      <c r="T836" s="135" t="str">
        <f>INDEX('Master List'!$A$3:$AW$1063,MATCH('Print List'!$A836,Statement_No,0),MATCH('Print List'!T$2,'Master List'!$A$2:$AW$2,0))</f>
        <v>R3</v>
      </c>
      <c r="U836" s="135" t="str">
        <f>INDEX('Master List'!$A$3:$AW$1063,MATCH('Print List'!$A836,Statement_No,0),MATCH('Print List'!U$2,'Master List'!$A$2:$AW$2,0))</f>
        <v>P1</v>
      </c>
    </row>
    <row r="837" spans="1:21" s="16" customFormat="1" ht="150" x14ac:dyDescent="0.25">
      <c r="A837" s="135" t="s">
        <v>3364</v>
      </c>
      <c r="B837" s="135" t="str">
        <f>INDEX('Master List'!$A$3:$AW$1063,MATCH('Print List'!$A837,Statement_No,0),MATCH('Print List'!B$2,'Master List'!$A$2:$AW$2,0))</f>
        <v>JAL FARMS INC</v>
      </c>
      <c r="C837" s="135" t="str">
        <f>INDEX('Master List'!$A$3:$AW$1063,MATCH('Print List'!$A837,Statement_No,0),MATCH('Print List'!C$2,'Master List'!$A$2:$AW$2,0))</f>
        <v>Y</v>
      </c>
      <c r="D837" s="135">
        <f>INDEX('Master List'!$A$3:$AW$1063,MATCH('Print List'!$A837,Statement_No,0),MATCH('Print List'!D$2,'Master List'!$A$2:$AW$2,0))</f>
        <v>3176.7549999999997</v>
      </c>
      <c r="E837" s="135">
        <f>INDEX('Master List'!$A$3:$AW$1063,MATCH('Print List'!$A837,Statement_No,0),MATCH('Print List'!E$2,'Master List'!$A$2:$AW$2,0))</f>
        <v>826.35</v>
      </c>
      <c r="F837" s="135" t="str">
        <f>INDEX('Master List'!$A$3:$AW$1063,MATCH('Print List'!$A837,Statement_No,0),MATCH('Print List'!F$2,'Master List'!$A$2:$AW$2,0))</f>
        <v>Yes</v>
      </c>
      <c r="G837" s="135" t="str">
        <f>INDEX('Master List'!$A$3:$AW$1063,MATCH('Print List'!$A837,Statement_No,0),MATCH('Print List'!G$2,'Master List'!$A$2:$AW$2,0))</f>
        <v>Old River</v>
      </c>
      <c r="H837" s="135" t="str">
        <f>INDEX('Master List'!$A$3:$AW$1063,MATCH('Print List'!$A837,Statement_No,0),MATCH('Print List'!H$2,'Master List'!$A$2:$AW$2,0))</f>
        <v>San Joaquin</v>
      </c>
      <c r="I837" s="135" t="str">
        <f>INDEX('Master List'!$A$3:$AW$1063,MATCH('Print List'!$A837,Statement_No,0),MATCH('Print List'!I$2,'Master List'!$A$2:$AW$2,0))</f>
        <v>R3</v>
      </c>
      <c r="J837" s="135" t="str">
        <f>INDEX('Master List'!$A$3:$AW$1063,MATCH('Print List'!$A837,Statement_No,0),MATCH('Print List'!J$2,'Master List'!$A$2:$AW$2,0))</f>
        <v xml:space="preserve">
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v>
      </c>
      <c r="K837" s="135" t="str">
        <f>INDEX('Master List'!$A$3:$AW$1063,MATCH('Print List'!$A837,Statement_No,0),MATCH('Print List'!K$2,'Master List'!$A$2:$AW$2,0))</f>
        <v>Yes</v>
      </c>
      <c r="L837" s="135" t="str">
        <f>INDEX('Master List'!$A$3:$AW$1063,MATCH('Print List'!$A837,Statement_No,0),MATCH('Print List'!L$2,'Master List'!$A$2:$AW$2,0))</f>
        <v>N/A</v>
      </c>
      <c r="M837" s="135" t="str">
        <f>INDEX('Master List'!$A$3:$AW$1063,MATCH('Print List'!$A837,Statement_No,0),MATCH('Print List'!M$2,'Master List'!$A$2:$AW$2,0))</f>
        <v>P1</v>
      </c>
      <c r="N837" s="135" t="str">
        <f>INDEX('Master List'!$A$3:$AW$1063,MATCH('Print List'!$A837,Statement_No,0),MATCH('Print List'!N$2,'Master List'!$A$2:$AW$2,0))</f>
        <v>No documentation provided</v>
      </c>
      <c r="O837" s="135">
        <f>INDEX('Master List'!$A$3:$AW$1063,MATCH('Print List'!$A837,Statement_No,0),MATCH('Print List'!O$2,'Master List'!$A$2:$AW$2,0))</f>
        <v>0</v>
      </c>
      <c r="P837" s="135">
        <f>INDEX('Master List'!$A$3:$AW$1063,MATCH('Print List'!$A837,Statement_No,0),MATCH('Print List'!P$2,'Master List'!$A$2:$AW$2,0))</f>
        <v>0</v>
      </c>
      <c r="Q837" s="135">
        <f>INDEX('Master List'!$A$3:$AW$1063,MATCH('Print List'!$A837,Statement_No,0),MATCH('Print List'!Q$2,'Master List'!$A$2:$AW$2,0))</f>
        <v>0</v>
      </c>
      <c r="R837" s="135">
        <f>INDEX('Master List'!$A$3:$AW$1063,MATCH('Print List'!$A837,Statement_No,0),MATCH('Print List'!R$2,'Master List'!$A$2:$AW$2,0))</f>
        <v>0</v>
      </c>
      <c r="S837" s="135">
        <f>INDEX('Master List'!$A$3:$AW$1063,MATCH('Print List'!$A837,Statement_No,0),MATCH('Print List'!S$2,'Master List'!$A$2:$AW$2,0))</f>
        <v>0</v>
      </c>
      <c r="T837" s="135" t="str">
        <f>INDEX('Master List'!$A$3:$AW$1063,MATCH('Print List'!$A837,Statement_No,0),MATCH('Print List'!T$2,'Master List'!$A$2:$AW$2,0))</f>
        <v>R3</v>
      </c>
      <c r="U837" s="135" t="str">
        <f>INDEX('Master List'!$A$3:$AW$1063,MATCH('Print List'!$A837,Statement_No,0),MATCH('Print List'!U$2,'Master List'!$A$2:$AW$2,0))</f>
        <v>P1</v>
      </c>
    </row>
    <row r="838" spans="1:21" s="16" customFormat="1" ht="120" x14ac:dyDescent="0.25">
      <c r="A838" s="135" t="s">
        <v>3367</v>
      </c>
      <c r="B838" s="135" t="str">
        <f>INDEX('Master List'!$A$3:$AW$1063,MATCH('Print List'!$A838,Statement_No,0),MATCH('Print List'!B$2,'Master List'!$A$2:$AW$2,0))</f>
        <v>JAL FARMS INC</v>
      </c>
      <c r="C838" s="135" t="str">
        <f>INDEX('Master List'!$A$3:$AW$1063,MATCH('Print List'!$A838,Statement_No,0),MATCH('Print List'!C$2,'Master List'!$A$2:$AW$2,0))</f>
        <v>Y</v>
      </c>
      <c r="D838" s="135">
        <f>INDEX('Master List'!$A$3:$AW$1063,MATCH('Print List'!$A838,Statement_No,0),MATCH('Print List'!D$2,'Master List'!$A$2:$AW$2,0))</f>
        <v>3176.7549999999997</v>
      </c>
      <c r="E838" s="135">
        <f>INDEX('Master List'!$A$3:$AW$1063,MATCH('Print List'!$A838,Statement_No,0),MATCH('Print List'!E$2,'Master List'!$A$2:$AW$2,0))</f>
        <v>826.35</v>
      </c>
      <c r="F838" s="135" t="str">
        <f>INDEX('Master List'!$A$3:$AW$1063,MATCH('Print List'!$A838,Statement_No,0),MATCH('Print List'!F$2,'Master List'!$A$2:$AW$2,0))</f>
        <v>Yes</v>
      </c>
      <c r="G838" s="135" t="str">
        <f>INDEX('Master List'!$A$3:$AW$1063,MATCH('Print List'!$A838,Statement_No,0),MATCH('Print List'!G$2,'Master List'!$A$2:$AW$2,0))</f>
        <v>Old River</v>
      </c>
      <c r="H838" s="135" t="str">
        <f>INDEX('Master List'!$A$3:$AW$1063,MATCH('Print List'!$A838,Statement_No,0),MATCH('Print List'!H$2,'Master List'!$A$2:$AW$2,0))</f>
        <v>San Joaquin</v>
      </c>
      <c r="I838" s="135" t="str">
        <f>INDEX('Master List'!$A$3:$AW$1063,MATCH('Print List'!$A838,Statement_No,0),MATCH('Print List'!I$2,'Master List'!$A$2:$AW$2,0))</f>
        <v>R3</v>
      </c>
      <c r="J838" s="135" t="str">
        <f>INDEX('Master List'!$A$3:$AW$1063,MATCH('Print List'!$A838,Statement_No,0),MATCH('Print List'!J$2,'Master List'!$A$2:$AW$2,0))</f>
        <v xml:space="preserve">
The current parcel map shows that the property is adjacent to Grant Line Canal and the 1912, 1914, and 1916 parcel maps from the State Archives (obtained from Delta Disk 1 2005-2006) indicate that the property has not been subdivided and recombined.  Finally, the Master Property List confirms that 189-040-12 is riparian to Grant Line Canal. </v>
      </c>
      <c r="K838" s="135" t="str">
        <f>INDEX('Master List'!$A$3:$AW$1063,MATCH('Print List'!$A838,Statement_No,0),MATCH('Print List'!K$2,'Master List'!$A$2:$AW$2,0))</f>
        <v>Yes</v>
      </c>
      <c r="L838" s="135" t="str">
        <f>INDEX('Master List'!$A$3:$AW$1063,MATCH('Print List'!$A838,Statement_No,0),MATCH('Print List'!L$2,'Master List'!$A$2:$AW$2,0))</f>
        <v>N/A</v>
      </c>
      <c r="M838" s="135" t="str">
        <f>INDEX('Master List'!$A$3:$AW$1063,MATCH('Print List'!$A838,Statement_No,0),MATCH('Print List'!M$2,'Master List'!$A$2:$AW$2,0))</f>
        <v>P1</v>
      </c>
      <c r="N838" s="135" t="str">
        <f>INDEX('Master List'!$A$3:$AW$1063,MATCH('Print List'!$A838,Statement_No,0),MATCH('Print List'!N$2,'Master List'!$A$2:$AW$2,0))</f>
        <v>No documentation provided</v>
      </c>
      <c r="O838" s="135">
        <f>INDEX('Master List'!$A$3:$AW$1063,MATCH('Print List'!$A838,Statement_No,0),MATCH('Print List'!O$2,'Master List'!$A$2:$AW$2,0))</f>
        <v>0</v>
      </c>
      <c r="P838" s="135">
        <f>INDEX('Master List'!$A$3:$AW$1063,MATCH('Print List'!$A838,Statement_No,0),MATCH('Print List'!P$2,'Master List'!$A$2:$AW$2,0))</f>
        <v>0</v>
      </c>
      <c r="Q838" s="135">
        <f>INDEX('Master List'!$A$3:$AW$1063,MATCH('Print List'!$A838,Statement_No,0),MATCH('Print List'!Q$2,'Master List'!$A$2:$AW$2,0))</f>
        <v>0</v>
      </c>
      <c r="R838" s="135">
        <f>INDEX('Master List'!$A$3:$AW$1063,MATCH('Print List'!$A838,Statement_No,0),MATCH('Print List'!R$2,'Master List'!$A$2:$AW$2,0))</f>
        <v>0</v>
      </c>
      <c r="S838" s="135">
        <f>INDEX('Master List'!$A$3:$AW$1063,MATCH('Print List'!$A838,Statement_No,0),MATCH('Print List'!S$2,'Master List'!$A$2:$AW$2,0))</f>
        <v>0</v>
      </c>
      <c r="T838" s="135" t="str">
        <f>INDEX('Master List'!$A$3:$AW$1063,MATCH('Print List'!$A838,Statement_No,0),MATCH('Print List'!T$2,'Master List'!$A$2:$AW$2,0))</f>
        <v>R3</v>
      </c>
      <c r="U838" s="135" t="str">
        <f>INDEX('Master List'!$A$3:$AW$1063,MATCH('Print List'!$A838,Statement_No,0),MATCH('Print List'!U$2,'Master List'!$A$2:$AW$2,0))</f>
        <v>P1</v>
      </c>
    </row>
    <row r="839" spans="1:21" s="16" customFormat="1" ht="45" x14ac:dyDescent="0.25">
      <c r="A839" s="135" t="s">
        <v>3369</v>
      </c>
      <c r="B839" s="135" t="str">
        <f>INDEX('Master List'!$A$3:$AW$1063,MATCH('Print List'!$A839,Statement_No,0),MATCH('Print List'!B$2,'Master List'!$A$2:$AW$2,0))</f>
        <v>PACIFIC GAS AND ELECTRIC COMPANY</v>
      </c>
      <c r="C839" s="135" t="str">
        <f>INDEX('Master List'!$A$3:$AW$1063,MATCH('Print List'!$A839,Statement_No,0),MATCH('Print List'!C$2,'Master List'!$A$2:$AW$2,0))</f>
        <v>Y</v>
      </c>
      <c r="D839" s="135">
        <f>INDEX('Master List'!$A$3:$AW$1063,MATCH('Print List'!$A839,Statement_No,0),MATCH('Print List'!D$2,'Master List'!$A$2:$AW$2,0))</f>
        <v>1195.6533333333334</v>
      </c>
      <c r="E839" s="135">
        <f>INDEX('Master List'!$A$3:$AW$1063,MATCH('Print List'!$A839,Statement_No,0),MATCH('Print List'!E$2,'Master List'!$A$2:$AW$2,0))</f>
        <v>1080.54</v>
      </c>
      <c r="F839" s="135" t="str">
        <f>INDEX('Master List'!$A$3:$AW$1063,MATCH('Print List'!$A839,Statement_No,0),MATCH('Print List'!F$2,'Master List'!$A$2:$AW$2,0))</f>
        <v>Yes</v>
      </c>
      <c r="G839" s="135" t="str">
        <f>INDEX('Master List'!$A$3:$AW$1063,MATCH('Print List'!$A839,Statement_No,0),MATCH('Print List'!G$2,'Master List'!$A$2:$AW$2,0))</f>
        <v>TURNER CUT</v>
      </c>
      <c r="H839" s="135" t="str">
        <f>INDEX('Master List'!$A$3:$AW$1063,MATCH('Print List'!$A839,Statement_No,0),MATCH('Print List'!H$2,'Master List'!$A$2:$AW$2,0))</f>
        <v>San Joaquin</v>
      </c>
      <c r="I839" s="135" t="str">
        <f>INDEX('Master List'!$A$3:$AW$1063,MATCH('Print List'!$A839,Statement_No,0),MATCH('Print List'!I$2,'Master List'!$A$2:$AW$2,0))</f>
        <v>R3</v>
      </c>
      <c r="J839" s="135" t="str">
        <f>INDEX('Master List'!$A$3:$AW$1063,MATCH('Print List'!$A839,Statement_No,0),MATCH('Print List'!J$2,'Master List'!$A$2:$AW$2,0))</f>
        <v>3 patented area are riparian.
Did not delete prior map.</v>
      </c>
      <c r="K839" s="135" t="str">
        <f>INDEX('Master List'!$A$3:$AW$1063,MATCH('Print List'!$A839,Statement_No,0),MATCH('Print List'!K$2,'Master List'!$A$2:$AW$2,0))</f>
        <v>Yes</v>
      </c>
      <c r="L839" s="135" t="str">
        <f>INDEX('Master List'!$A$3:$AW$1063,MATCH('Print List'!$A839,Statement_No,0),MATCH('Print List'!L$2,'Master List'!$A$2:$AW$2,0))</f>
        <v>N/A</v>
      </c>
      <c r="M839" s="135" t="str">
        <f>INDEX('Master List'!$A$3:$AW$1063,MATCH('Print List'!$A839,Statement_No,0),MATCH('Print List'!M$2,'Master List'!$A$2:$AW$2,0))</f>
        <v>P1</v>
      </c>
      <c r="N839" s="135" t="str">
        <f>INDEX('Master List'!$A$3:$AW$1063,MATCH('Print List'!$A839,Statement_No,0),MATCH('Print List'!N$2,'Master List'!$A$2:$AW$2,0))</f>
        <v>More information needed</v>
      </c>
      <c r="O839" s="135">
        <f>INDEX('Master List'!$A$3:$AW$1063,MATCH('Print List'!$A839,Statement_No,0),MATCH('Print List'!O$2,'Master List'!$A$2:$AW$2,0))</f>
        <v>0</v>
      </c>
      <c r="P839" s="135">
        <f>INDEX('Master List'!$A$3:$AW$1063,MATCH('Print List'!$A839,Statement_No,0),MATCH('Print List'!P$2,'Master List'!$A$2:$AW$2,0))</f>
        <v>0</v>
      </c>
      <c r="Q839" s="135">
        <f>INDEX('Master List'!$A$3:$AW$1063,MATCH('Print List'!$A839,Statement_No,0),MATCH('Print List'!Q$2,'Master List'!$A$2:$AW$2,0))</f>
        <v>0</v>
      </c>
      <c r="R839" s="135">
        <f>INDEX('Master List'!$A$3:$AW$1063,MATCH('Print List'!$A839,Statement_No,0),MATCH('Print List'!R$2,'Master List'!$A$2:$AW$2,0))</f>
        <v>0</v>
      </c>
      <c r="S839" s="135">
        <f>INDEX('Master List'!$A$3:$AW$1063,MATCH('Print List'!$A839,Statement_No,0),MATCH('Print List'!S$2,'Master List'!$A$2:$AW$2,0))</f>
        <v>0</v>
      </c>
      <c r="T839" s="135" t="str">
        <f>INDEX('Master List'!$A$3:$AW$1063,MATCH('Print List'!$A839,Statement_No,0),MATCH('Print List'!T$2,'Master List'!$A$2:$AW$2,0))</f>
        <v>R3</v>
      </c>
      <c r="U839" s="135" t="str">
        <f>INDEX('Master List'!$A$3:$AW$1063,MATCH('Print List'!$A839,Statement_No,0),MATCH('Print List'!U$2,'Master List'!$A$2:$AW$2,0))</f>
        <v>P1</v>
      </c>
    </row>
    <row r="840" spans="1:21" s="16" customFormat="1" ht="150" x14ac:dyDescent="0.25">
      <c r="A840" s="135" t="s">
        <v>3370</v>
      </c>
      <c r="B840" s="135" t="str">
        <f>INDEX('Master List'!$A$3:$AW$1063,MATCH('Print List'!$A840,Statement_No,0),MATCH('Print List'!B$2,'Master List'!$A$2:$AW$2,0))</f>
        <v>JAL FARMS INC</v>
      </c>
      <c r="C840" s="135" t="str">
        <f>INDEX('Master List'!$A$3:$AW$1063,MATCH('Print List'!$A840,Statement_No,0),MATCH('Print List'!C$2,'Master List'!$A$2:$AW$2,0))</f>
        <v>Y</v>
      </c>
      <c r="D840" s="135">
        <f>INDEX('Master List'!$A$3:$AW$1063,MATCH('Print List'!$A840,Statement_No,0),MATCH('Print List'!D$2,'Master List'!$A$2:$AW$2,0))</f>
        <v>5876.13</v>
      </c>
      <c r="E840" s="135">
        <f>INDEX('Master List'!$A$3:$AW$1063,MATCH('Print List'!$A840,Statement_No,0),MATCH('Print List'!E$2,'Master List'!$A$2:$AW$2,0))</f>
        <v>826.35</v>
      </c>
      <c r="F840" s="135" t="str">
        <f>INDEX('Master List'!$A$3:$AW$1063,MATCH('Print List'!$A840,Statement_No,0),MATCH('Print List'!F$2,'Master List'!$A$2:$AW$2,0))</f>
        <v>Yes</v>
      </c>
      <c r="G840" s="135" t="str">
        <f>INDEX('Master List'!$A$3:$AW$1063,MATCH('Print List'!$A840,Statement_No,0),MATCH('Print List'!G$2,'Master List'!$A$2:$AW$2,0))</f>
        <v>Old River</v>
      </c>
      <c r="H840" s="135" t="str">
        <f>INDEX('Master List'!$A$3:$AW$1063,MATCH('Print List'!$A840,Statement_No,0),MATCH('Print List'!H$2,'Master List'!$A$2:$AW$2,0))</f>
        <v>San Joaquin</v>
      </c>
      <c r="I840" s="135" t="str">
        <f>INDEX('Master List'!$A$3:$AW$1063,MATCH('Print List'!$A840,Statement_No,0),MATCH('Print List'!I$2,'Master List'!$A$2:$AW$2,0))</f>
        <v>R3</v>
      </c>
      <c r="J840" s="135" t="str">
        <f>INDEX('Master List'!$A$3:$AW$1063,MATCH('Print List'!$A840,Statement_No,0),MATCH('Print List'!J$2,'Master List'!$A$2:$AW$2,0))</f>
        <v xml:space="preserve">
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v>
      </c>
      <c r="K840" s="135" t="str">
        <f>INDEX('Master List'!$A$3:$AW$1063,MATCH('Print List'!$A840,Statement_No,0),MATCH('Print List'!K$2,'Master List'!$A$2:$AW$2,0))</f>
        <v>Yes</v>
      </c>
      <c r="L840" s="135" t="str">
        <f>INDEX('Master List'!$A$3:$AW$1063,MATCH('Print List'!$A840,Statement_No,0),MATCH('Print List'!L$2,'Master List'!$A$2:$AW$2,0))</f>
        <v>N/A</v>
      </c>
      <c r="M840" s="135" t="str">
        <f>INDEX('Master List'!$A$3:$AW$1063,MATCH('Print List'!$A840,Statement_No,0),MATCH('Print List'!M$2,'Master List'!$A$2:$AW$2,0))</f>
        <v>P1</v>
      </c>
      <c r="N840" s="135" t="str">
        <f>INDEX('Master List'!$A$3:$AW$1063,MATCH('Print List'!$A840,Statement_No,0),MATCH('Print List'!N$2,'Master List'!$A$2:$AW$2,0))</f>
        <v>No documentation provided</v>
      </c>
      <c r="O840" s="135">
        <f>INDEX('Master List'!$A$3:$AW$1063,MATCH('Print List'!$A840,Statement_No,0),MATCH('Print List'!O$2,'Master List'!$A$2:$AW$2,0))</f>
        <v>0</v>
      </c>
      <c r="P840" s="135">
        <f>INDEX('Master List'!$A$3:$AW$1063,MATCH('Print List'!$A840,Statement_No,0),MATCH('Print List'!P$2,'Master List'!$A$2:$AW$2,0))</f>
        <v>0</v>
      </c>
      <c r="Q840" s="135">
        <f>INDEX('Master List'!$A$3:$AW$1063,MATCH('Print List'!$A840,Statement_No,0),MATCH('Print List'!Q$2,'Master List'!$A$2:$AW$2,0))</f>
        <v>0</v>
      </c>
      <c r="R840" s="135">
        <f>INDEX('Master List'!$A$3:$AW$1063,MATCH('Print List'!$A840,Statement_No,0),MATCH('Print List'!R$2,'Master List'!$A$2:$AW$2,0))</f>
        <v>0</v>
      </c>
      <c r="S840" s="135">
        <f>INDEX('Master List'!$A$3:$AW$1063,MATCH('Print List'!$A840,Statement_No,0),MATCH('Print List'!S$2,'Master List'!$A$2:$AW$2,0))</f>
        <v>0</v>
      </c>
      <c r="T840" s="135" t="str">
        <f>INDEX('Master List'!$A$3:$AW$1063,MATCH('Print List'!$A840,Statement_No,0),MATCH('Print List'!T$2,'Master List'!$A$2:$AW$2,0))</f>
        <v>R3</v>
      </c>
      <c r="U840" s="135" t="str">
        <f>INDEX('Master List'!$A$3:$AW$1063,MATCH('Print List'!$A840,Statement_No,0),MATCH('Print List'!U$2,'Master List'!$A$2:$AW$2,0))</f>
        <v>P1</v>
      </c>
    </row>
    <row r="841" spans="1:21" s="16" customFormat="1" ht="255" x14ac:dyDescent="0.25">
      <c r="A841" s="135" t="s">
        <v>3371</v>
      </c>
      <c r="B841" s="135" t="str">
        <f>INDEX('Master List'!$A$3:$AW$1063,MATCH('Print List'!$A841,Statement_No,0),MATCH('Print List'!B$2,'Master List'!$A$2:$AW$2,0))</f>
        <v>DIANE YOUNG</v>
      </c>
      <c r="C841" s="135" t="str">
        <f>INDEX('Master List'!$A$3:$AW$1063,MATCH('Print List'!$A841,Statement_No,0),MATCH('Print List'!C$2,'Master List'!$A$2:$AW$2,0))</f>
        <v>Y</v>
      </c>
      <c r="D841" s="135">
        <f>INDEX('Master List'!$A$3:$AW$1063,MATCH('Print List'!$A841,Statement_No,0),MATCH('Print List'!D$2,'Master List'!$A$2:$AW$2,0))</f>
        <v>524.33333333333326</v>
      </c>
      <c r="E841" s="135" t="str">
        <f>INDEX('Master List'!$A$3:$AW$1063,MATCH('Print List'!$A841,Statement_No,0),MATCH('Print List'!E$2,'Master List'!$A$2:$AW$2,0))</f>
        <v>-</v>
      </c>
      <c r="F841" s="135" t="str">
        <f>INDEX('Master List'!$A$3:$AW$1063,MATCH('Print List'!$A841,Statement_No,0),MATCH('Print List'!F$2,'Master List'!$A$2:$AW$2,0))</f>
        <v>Yes</v>
      </c>
      <c r="G841" s="135" t="str">
        <f>INDEX('Master List'!$A$3:$AW$1063,MATCH('Print List'!$A841,Statement_No,0),MATCH('Print List'!G$2,'Master List'!$A$2:$AW$2,0))</f>
        <v>MIDDLE RIVER</v>
      </c>
      <c r="H841" s="135" t="str">
        <f>INDEX('Master List'!$A$3:$AW$1063,MATCH('Print List'!$A841,Statement_No,0),MATCH('Print List'!H$2,'Master List'!$A$2:$AW$2,0))</f>
        <v>San Joaquin</v>
      </c>
      <c r="I841" s="135" t="str">
        <f>INDEX('Master List'!$A$3:$AW$1063,MATCH('Print List'!$A841,Statement_No,0),MATCH('Print List'!I$2,'Master List'!$A$2:$AW$2,0))</f>
        <v>R3</v>
      </c>
      <c r="J841" s="135" t="str">
        <f>INDEX('Master List'!$A$3:$AW$1063,MATCH('Print List'!$A841,Statement_No,0),MATCH('Print List'!J$2,'Master List'!$A$2:$AW$2,0))</f>
        <v>See Contract And Other Rights.</v>
      </c>
      <c r="K841" s="135" t="str">
        <f>INDEX('Master List'!$A$3:$AW$1063,MATCH('Print List'!$A841,Statement_No,0),MATCH('Print List'!K$2,'Master List'!$A$2:$AW$2,0))</f>
        <v>Yes</v>
      </c>
      <c r="L841" s="135" t="str">
        <f>INDEX('Master List'!$A$3:$AW$1063,MATCH('Print List'!$A841,Statement_No,0),MATCH('Print List'!L$2,'Master List'!$A$2:$AW$2,0))</f>
        <v>N/A</v>
      </c>
      <c r="M841" s="135" t="str">
        <f>INDEX('Master List'!$A$3:$AW$1063,MATCH('Print List'!$A841,Statement_No,0),MATCH('Print List'!M$2,'Master List'!$A$2:$AW$2,0))</f>
        <v>P3</v>
      </c>
      <c r="N841" s="135" t="str">
        <f>INDEX('Master List'!$A$3:$AW$1063,MATCH('Print List'!$A841,Statement_No,0),MATCH('Print List'!N$2,'Master List'!$A$2:$AW$2,0))</f>
        <v>POD and POU are located within WIC boundary which is considered as *4 category</v>
      </c>
      <c r="O841" s="135" t="str">
        <f>INDEX('Master List'!$A$3:$AW$1063,MATCH('Print List'!$A841,Statement_No,0),MATCH('Print List'!O$2,'Master List'!$A$2:$AW$2,0))</f>
        <v>Woods Irrigation Company</v>
      </c>
      <c r="P841" s="135" t="str">
        <f>INDEX('Master List'!$A$3:$AW$1063,MATCH('Print List'!$A841,Statement_No,0),MATCH('Print List'!P$2,'Master List'!$A$2:$AW$2,0))</f>
        <v>R4</v>
      </c>
      <c r="Q841" s="135" t="str">
        <f>INDEX('Master List'!$A$3:$AW$1063,MATCH('Print List'!$A841,Statement_No,0),MATCH('Print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841" s="135" t="str">
        <f>INDEX('Master List'!$A$3:$AW$1063,MATCH('Print List'!$A841,Statement_No,0),MATCH('Print List'!R$2,'Master List'!$A$2:$AW$2,0))</f>
        <v>P4</v>
      </c>
      <c r="S841" s="135" t="str">
        <f>INDEX('Master List'!$A$3:$AW$1063,MATCH('Print List'!$A841,Statement_No,0),MATCH('Print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841" s="135" t="str">
        <f>INDEX('Master List'!$A$3:$AW$1063,MATCH('Print List'!$A841,Statement_No,0),MATCH('Print List'!T$2,'Master List'!$A$2:$AW$2,0))</f>
        <v>R4</v>
      </c>
      <c r="U841" s="135" t="str">
        <f>INDEX('Master List'!$A$3:$AW$1063,MATCH('Print List'!$A841,Statement_No,0),MATCH('Print List'!U$2,'Master List'!$A$2:$AW$2,0))</f>
        <v>P4</v>
      </c>
    </row>
    <row r="842" spans="1:21" s="16" customFormat="1" ht="150" x14ac:dyDescent="0.25">
      <c r="A842" s="135" t="s">
        <v>3373</v>
      </c>
      <c r="B842" s="135" t="str">
        <f>INDEX('Master List'!$A$3:$AW$1063,MATCH('Print List'!$A842,Statement_No,0),MATCH('Print List'!B$2,'Master List'!$A$2:$AW$2,0))</f>
        <v>JAL FARMS INC</v>
      </c>
      <c r="C842" s="135" t="str">
        <f>INDEX('Master List'!$A$3:$AW$1063,MATCH('Print List'!$A842,Statement_No,0),MATCH('Print List'!C$2,'Master List'!$A$2:$AW$2,0))</f>
        <v>Y</v>
      </c>
      <c r="D842" s="135">
        <f>INDEX('Master List'!$A$3:$AW$1063,MATCH('Print List'!$A842,Statement_No,0),MATCH('Print List'!D$2,'Master List'!$A$2:$AW$2,0))</f>
        <v>3176.7549999999997</v>
      </c>
      <c r="E842" s="135">
        <f>INDEX('Master List'!$A$3:$AW$1063,MATCH('Print List'!$A842,Statement_No,0),MATCH('Print List'!E$2,'Master List'!$A$2:$AW$2,0))</f>
        <v>826.35</v>
      </c>
      <c r="F842" s="135" t="str">
        <f>INDEX('Master List'!$A$3:$AW$1063,MATCH('Print List'!$A842,Statement_No,0),MATCH('Print List'!F$2,'Master List'!$A$2:$AW$2,0))</f>
        <v>Yes</v>
      </c>
      <c r="G842" s="135" t="str">
        <f>INDEX('Master List'!$A$3:$AW$1063,MATCH('Print List'!$A842,Statement_No,0),MATCH('Print List'!G$2,'Master List'!$A$2:$AW$2,0))</f>
        <v>Grant Line Canal</v>
      </c>
      <c r="H842" s="135" t="str">
        <f>INDEX('Master List'!$A$3:$AW$1063,MATCH('Print List'!$A842,Statement_No,0),MATCH('Print List'!H$2,'Master List'!$A$2:$AW$2,0))</f>
        <v>San Joaquin</v>
      </c>
      <c r="I842" s="135" t="str">
        <f>INDEX('Master List'!$A$3:$AW$1063,MATCH('Print List'!$A842,Statement_No,0),MATCH('Print List'!I$2,'Master List'!$A$2:$AW$2,0))</f>
        <v>R3</v>
      </c>
      <c r="J842" s="135" t="str">
        <f>INDEX('Master List'!$A$3:$AW$1063,MATCH('Print List'!$A842,Statement_No,0),MATCH('Print List'!J$2,'Master List'!$A$2:$AW$2,0))</f>
        <v xml:space="preserve">
The current parcel map shows that the property is adjacent to Cache Slough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v>
      </c>
      <c r="K842" s="135" t="str">
        <f>INDEX('Master List'!$A$3:$AW$1063,MATCH('Print List'!$A842,Statement_No,0),MATCH('Print List'!K$2,'Master List'!$A$2:$AW$2,0))</f>
        <v>Yes</v>
      </c>
      <c r="L842" s="135" t="str">
        <f>INDEX('Master List'!$A$3:$AW$1063,MATCH('Print List'!$A842,Statement_No,0),MATCH('Print List'!L$2,'Master List'!$A$2:$AW$2,0))</f>
        <v>N/A</v>
      </c>
      <c r="M842" s="135" t="str">
        <f>INDEX('Master List'!$A$3:$AW$1063,MATCH('Print List'!$A842,Statement_No,0),MATCH('Print List'!M$2,'Master List'!$A$2:$AW$2,0))</f>
        <v>P1</v>
      </c>
      <c r="N842" s="135" t="str">
        <f>INDEX('Master List'!$A$3:$AW$1063,MATCH('Print List'!$A842,Statement_No,0),MATCH('Print List'!N$2,'Master List'!$A$2:$AW$2,0))</f>
        <v>No documentation provided</v>
      </c>
      <c r="O842" s="135">
        <f>INDEX('Master List'!$A$3:$AW$1063,MATCH('Print List'!$A842,Statement_No,0),MATCH('Print List'!O$2,'Master List'!$A$2:$AW$2,0))</f>
        <v>0</v>
      </c>
      <c r="P842" s="135">
        <f>INDEX('Master List'!$A$3:$AW$1063,MATCH('Print List'!$A842,Statement_No,0),MATCH('Print List'!P$2,'Master List'!$A$2:$AW$2,0))</f>
        <v>0</v>
      </c>
      <c r="Q842" s="135">
        <f>INDEX('Master List'!$A$3:$AW$1063,MATCH('Print List'!$A842,Statement_No,0),MATCH('Print List'!Q$2,'Master List'!$A$2:$AW$2,0))</f>
        <v>0</v>
      </c>
      <c r="R842" s="135">
        <f>INDEX('Master List'!$A$3:$AW$1063,MATCH('Print List'!$A842,Statement_No,0),MATCH('Print List'!R$2,'Master List'!$A$2:$AW$2,0))</f>
        <v>0</v>
      </c>
      <c r="S842" s="135">
        <f>INDEX('Master List'!$A$3:$AW$1063,MATCH('Print List'!$A842,Statement_No,0),MATCH('Print List'!S$2,'Master List'!$A$2:$AW$2,0))</f>
        <v>0</v>
      </c>
      <c r="T842" s="135" t="str">
        <f>INDEX('Master List'!$A$3:$AW$1063,MATCH('Print List'!$A842,Statement_No,0),MATCH('Print List'!T$2,'Master List'!$A$2:$AW$2,0))</f>
        <v>R3</v>
      </c>
      <c r="U842" s="135" t="str">
        <f>INDEX('Master List'!$A$3:$AW$1063,MATCH('Print List'!$A842,Statement_No,0),MATCH('Print List'!U$2,'Master List'!$A$2:$AW$2,0))</f>
        <v>P1</v>
      </c>
    </row>
    <row r="843" spans="1:21" s="16" customFormat="1" ht="255" x14ac:dyDescent="0.25">
      <c r="A843" s="135" t="s">
        <v>3374</v>
      </c>
      <c r="B843" s="135" t="str">
        <f>INDEX('Master List'!$A$3:$AW$1063,MATCH('Print List'!$A843,Statement_No,0),MATCH('Print List'!B$2,'Master List'!$A$2:$AW$2,0))</f>
        <v>DIANE YOUNG</v>
      </c>
      <c r="C843" s="135" t="str">
        <f>INDEX('Master List'!$A$3:$AW$1063,MATCH('Print List'!$A843,Statement_No,0),MATCH('Print List'!C$2,'Master List'!$A$2:$AW$2,0))</f>
        <v>Y</v>
      </c>
      <c r="D843" s="135">
        <f>INDEX('Master List'!$A$3:$AW$1063,MATCH('Print List'!$A843,Statement_No,0),MATCH('Print List'!D$2,'Master List'!$A$2:$AW$2,0))</f>
        <v>543.33333333333337</v>
      </c>
      <c r="E843" s="135" t="str">
        <f>INDEX('Master List'!$A$3:$AW$1063,MATCH('Print List'!$A843,Statement_No,0),MATCH('Print List'!E$2,'Master List'!$A$2:$AW$2,0))</f>
        <v>-</v>
      </c>
      <c r="F843" s="135" t="str">
        <f>INDEX('Master List'!$A$3:$AW$1063,MATCH('Print List'!$A843,Statement_No,0),MATCH('Print List'!F$2,'Master List'!$A$2:$AW$2,0))</f>
        <v>Yes</v>
      </c>
      <c r="G843" s="135" t="str">
        <f>INDEX('Master List'!$A$3:$AW$1063,MATCH('Print List'!$A843,Statement_No,0),MATCH('Print List'!G$2,'Master List'!$A$2:$AW$2,0))</f>
        <v>Middle River</v>
      </c>
      <c r="H843" s="135" t="str">
        <f>INDEX('Master List'!$A$3:$AW$1063,MATCH('Print List'!$A843,Statement_No,0),MATCH('Print List'!H$2,'Master List'!$A$2:$AW$2,0))</f>
        <v>San Joaquin</v>
      </c>
      <c r="I843" s="135" t="str">
        <f>INDEX('Master List'!$A$3:$AW$1063,MATCH('Print List'!$A843,Statement_No,0),MATCH('Print List'!I$2,'Master List'!$A$2:$AW$2,0))</f>
        <v>R3</v>
      </c>
      <c r="J843" s="135" t="str">
        <f>INDEX('Master List'!$A$3:$AW$1063,MATCH('Print List'!$A843,Statement_No,0),MATCH('Print List'!J$2,'Master List'!$A$2:$AW$2,0))</f>
        <v>See Contract And Other Rights.</v>
      </c>
      <c r="K843" s="135" t="str">
        <f>INDEX('Master List'!$A$3:$AW$1063,MATCH('Print List'!$A843,Statement_No,0),MATCH('Print List'!K$2,'Master List'!$A$2:$AW$2,0))</f>
        <v>Yes</v>
      </c>
      <c r="L843" s="135" t="str">
        <f>INDEX('Master List'!$A$3:$AW$1063,MATCH('Print List'!$A843,Statement_No,0),MATCH('Print List'!L$2,'Master List'!$A$2:$AW$2,0))</f>
        <v>N/A</v>
      </c>
      <c r="M843" s="135" t="str">
        <f>INDEX('Master List'!$A$3:$AW$1063,MATCH('Print List'!$A843,Statement_No,0),MATCH('Print List'!M$2,'Master List'!$A$2:$AW$2,0))</f>
        <v>P3</v>
      </c>
      <c r="N843" s="135" t="str">
        <f>INDEX('Master List'!$A$3:$AW$1063,MATCH('Print List'!$A843,Statement_No,0),MATCH('Print List'!N$2,'Master List'!$A$2:$AW$2,0))</f>
        <v>POD and POU are located within WIC boundary which is considered as *4 category</v>
      </c>
      <c r="O843" s="135" t="str">
        <f>INDEX('Master List'!$A$3:$AW$1063,MATCH('Print List'!$A843,Statement_No,0),MATCH('Print List'!O$2,'Master List'!$A$2:$AW$2,0))</f>
        <v>Woods Irrigation Company</v>
      </c>
      <c r="P843" s="135" t="str">
        <f>INDEX('Master List'!$A$3:$AW$1063,MATCH('Print List'!$A843,Statement_No,0),MATCH('Print List'!P$2,'Master List'!$A$2:$AW$2,0))</f>
        <v>R4</v>
      </c>
      <c r="Q843" s="135" t="str">
        <f>INDEX('Master List'!$A$3:$AW$1063,MATCH('Print List'!$A843,Statement_No,0),MATCH('Print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843" s="135" t="str">
        <f>INDEX('Master List'!$A$3:$AW$1063,MATCH('Print List'!$A843,Statement_No,0),MATCH('Print List'!R$2,'Master List'!$A$2:$AW$2,0))</f>
        <v>P4</v>
      </c>
      <c r="S843" s="135" t="str">
        <f>INDEX('Master List'!$A$3:$AW$1063,MATCH('Print List'!$A843,Statement_No,0),MATCH('Print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843" s="135" t="str">
        <f>INDEX('Master List'!$A$3:$AW$1063,MATCH('Print List'!$A843,Statement_No,0),MATCH('Print List'!T$2,'Master List'!$A$2:$AW$2,0))</f>
        <v>R4</v>
      </c>
      <c r="U843" s="135" t="str">
        <f>INDEX('Master List'!$A$3:$AW$1063,MATCH('Print List'!$A843,Statement_No,0),MATCH('Print List'!U$2,'Master List'!$A$2:$AW$2,0))</f>
        <v>P4</v>
      </c>
    </row>
    <row r="844" spans="1:21" s="16" customFormat="1" ht="150" x14ac:dyDescent="0.25">
      <c r="A844" s="135" t="s">
        <v>3376</v>
      </c>
      <c r="B844" s="135" t="str">
        <f>INDEX('Master List'!$A$3:$AW$1063,MATCH('Print List'!$A844,Statement_No,0),MATCH('Print List'!B$2,'Master List'!$A$2:$AW$2,0))</f>
        <v>JAL FARMS INC</v>
      </c>
      <c r="C844" s="135" t="str">
        <f>INDEX('Master List'!$A$3:$AW$1063,MATCH('Print List'!$A844,Statement_No,0),MATCH('Print List'!C$2,'Master List'!$A$2:$AW$2,0))</f>
        <v>Y</v>
      </c>
      <c r="D844" s="135">
        <f>INDEX('Master List'!$A$3:$AW$1063,MATCH('Print List'!$A844,Statement_No,0),MATCH('Print List'!D$2,'Master List'!$A$2:$AW$2,0))</f>
        <v>3176.7549999999997</v>
      </c>
      <c r="E844" s="135">
        <f>INDEX('Master List'!$A$3:$AW$1063,MATCH('Print List'!$A844,Statement_No,0),MATCH('Print List'!E$2,'Master List'!$A$2:$AW$2,0))</f>
        <v>826.35</v>
      </c>
      <c r="F844" s="135" t="str">
        <f>INDEX('Master List'!$A$3:$AW$1063,MATCH('Print List'!$A844,Statement_No,0),MATCH('Print List'!F$2,'Master List'!$A$2:$AW$2,0))</f>
        <v>Yes</v>
      </c>
      <c r="G844" s="135" t="str">
        <f>INDEX('Master List'!$A$3:$AW$1063,MATCH('Print List'!$A844,Statement_No,0),MATCH('Print List'!G$2,'Master List'!$A$2:$AW$2,0))</f>
        <v>Grant Line Canal</v>
      </c>
      <c r="H844" s="135" t="str">
        <f>INDEX('Master List'!$A$3:$AW$1063,MATCH('Print List'!$A844,Statement_No,0),MATCH('Print List'!H$2,'Master List'!$A$2:$AW$2,0))</f>
        <v>San Joaquin</v>
      </c>
      <c r="I844" s="135" t="str">
        <f>INDEX('Master List'!$A$3:$AW$1063,MATCH('Print List'!$A844,Statement_No,0),MATCH('Print List'!I$2,'Master List'!$A$2:$AW$2,0))</f>
        <v>R3</v>
      </c>
      <c r="J844" s="135" t="str">
        <f>INDEX('Master List'!$A$3:$AW$1063,MATCH('Print List'!$A844,Statement_No,0),MATCH('Print List'!J$2,'Master List'!$A$2:$AW$2,0))</f>
        <v xml:space="preserve">
The current parcel map shows that the property is adjacent to Grant Line Canal and the 1912, 1914, and 1916 parcel maps from the State Archives (obtained from Delta Disk 1 2005-2006) indicate that the property has not been subdivided and recombined.  Finally, this parcel was confirmed to be riparian in S:\DWR\VOL1\COMDRV\0 - ENFORCEMENT ACTIONS\Active Cases\Delta\Confirmed Delta Riparian Parcels\StatementMailMergeListSingleparcels.doc</v>
      </c>
      <c r="K844" s="135" t="str">
        <f>INDEX('Master List'!$A$3:$AW$1063,MATCH('Print List'!$A844,Statement_No,0),MATCH('Print List'!K$2,'Master List'!$A$2:$AW$2,0))</f>
        <v>Yes</v>
      </c>
      <c r="L844" s="135" t="str">
        <f>INDEX('Master List'!$A$3:$AW$1063,MATCH('Print List'!$A844,Statement_No,0),MATCH('Print List'!L$2,'Master List'!$A$2:$AW$2,0))</f>
        <v>N/A</v>
      </c>
      <c r="M844" s="135" t="str">
        <f>INDEX('Master List'!$A$3:$AW$1063,MATCH('Print List'!$A844,Statement_No,0),MATCH('Print List'!M$2,'Master List'!$A$2:$AW$2,0))</f>
        <v>P1</v>
      </c>
      <c r="N844" s="135" t="str">
        <f>INDEX('Master List'!$A$3:$AW$1063,MATCH('Print List'!$A844,Statement_No,0),MATCH('Print List'!N$2,'Master List'!$A$2:$AW$2,0))</f>
        <v>No documentation provided</v>
      </c>
      <c r="O844" s="135">
        <f>INDEX('Master List'!$A$3:$AW$1063,MATCH('Print List'!$A844,Statement_No,0),MATCH('Print List'!O$2,'Master List'!$A$2:$AW$2,0))</f>
        <v>0</v>
      </c>
      <c r="P844" s="135">
        <f>INDEX('Master List'!$A$3:$AW$1063,MATCH('Print List'!$A844,Statement_No,0),MATCH('Print List'!P$2,'Master List'!$A$2:$AW$2,0))</f>
        <v>0</v>
      </c>
      <c r="Q844" s="135">
        <f>INDEX('Master List'!$A$3:$AW$1063,MATCH('Print List'!$A844,Statement_No,0),MATCH('Print List'!Q$2,'Master List'!$A$2:$AW$2,0))</f>
        <v>0</v>
      </c>
      <c r="R844" s="135">
        <f>INDEX('Master List'!$A$3:$AW$1063,MATCH('Print List'!$A844,Statement_No,0),MATCH('Print List'!R$2,'Master List'!$A$2:$AW$2,0))</f>
        <v>0</v>
      </c>
      <c r="S844" s="135">
        <f>INDEX('Master List'!$A$3:$AW$1063,MATCH('Print List'!$A844,Statement_No,0),MATCH('Print List'!S$2,'Master List'!$A$2:$AW$2,0))</f>
        <v>0</v>
      </c>
      <c r="T844" s="135" t="str">
        <f>INDEX('Master List'!$A$3:$AW$1063,MATCH('Print List'!$A844,Statement_No,0),MATCH('Print List'!T$2,'Master List'!$A$2:$AW$2,0))</f>
        <v>R3</v>
      </c>
      <c r="U844" s="135" t="str">
        <f>INDEX('Master List'!$A$3:$AW$1063,MATCH('Print List'!$A844,Statement_No,0),MATCH('Print List'!U$2,'Master List'!$A$2:$AW$2,0))</f>
        <v>P1</v>
      </c>
    </row>
    <row r="845" spans="1:21" s="16" customFormat="1" ht="255" x14ac:dyDescent="0.25">
      <c r="A845" s="135" t="s">
        <v>3377</v>
      </c>
      <c r="B845" s="135" t="str">
        <f>INDEX('Master List'!$A$3:$AW$1063,MATCH('Print List'!$A845,Statement_No,0),MATCH('Print List'!B$2,'Master List'!$A$2:$AW$2,0))</f>
        <v>DIANE YOUNG</v>
      </c>
      <c r="C845" s="135" t="str">
        <f>INDEX('Master List'!$A$3:$AW$1063,MATCH('Print List'!$A845,Statement_No,0),MATCH('Print List'!C$2,'Master List'!$A$2:$AW$2,0))</f>
        <v>Y</v>
      </c>
      <c r="D845" s="135">
        <f>INDEX('Master List'!$A$3:$AW$1063,MATCH('Print List'!$A845,Statement_No,0),MATCH('Print List'!D$2,'Master List'!$A$2:$AW$2,0))</f>
        <v>399</v>
      </c>
      <c r="E845" s="135" t="str">
        <f>INDEX('Master List'!$A$3:$AW$1063,MATCH('Print List'!$A845,Statement_No,0),MATCH('Print List'!E$2,'Master List'!$A$2:$AW$2,0))</f>
        <v>-</v>
      </c>
      <c r="F845" s="135" t="str">
        <f>INDEX('Master List'!$A$3:$AW$1063,MATCH('Print List'!$A845,Statement_No,0),MATCH('Print List'!F$2,'Master List'!$A$2:$AW$2,0))</f>
        <v>Yes</v>
      </c>
      <c r="G845" s="135" t="str">
        <f>INDEX('Master List'!$A$3:$AW$1063,MATCH('Print List'!$A845,Statement_No,0),MATCH('Print List'!G$2,'Master List'!$A$2:$AW$2,0))</f>
        <v>MIDDLE RIVER</v>
      </c>
      <c r="H845" s="135" t="str">
        <f>INDEX('Master List'!$A$3:$AW$1063,MATCH('Print List'!$A845,Statement_No,0),MATCH('Print List'!H$2,'Master List'!$A$2:$AW$2,0))</f>
        <v>San Joaquin</v>
      </c>
      <c r="I845" s="135" t="str">
        <f>INDEX('Master List'!$A$3:$AW$1063,MATCH('Print List'!$A845,Statement_No,0),MATCH('Print List'!I$2,'Master List'!$A$2:$AW$2,0))</f>
        <v>R3</v>
      </c>
      <c r="J845" s="135" t="str">
        <f>INDEX('Master List'!$A$3:$AW$1063,MATCH('Print List'!$A845,Statement_No,0),MATCH('Print List'!J$2,'Master List'!$A$2:$AW$2,0))</f>
        <v>See Contract And Other Rights.</v>
      </c>
      <c r="K845" s="135" t="str">
        <f>INDEX('Master List'!$A$3:$AW$1063,MATCH('Print List'!$A845,Statement_No,0),MATCH('Print List'!K$2,'Master List'!$A$2:$AW$2,0))</f>
        <v>Yes</v>
      </c>
      <c r="L845" s="135" t="str">
        <f>INDEX('Master List'!$A$3:$AW$1063,MATCH('Print List'!$A845,Statement_No,0),MATCH('Print List'!L$2,'Master List'!$A$2:$AW$2,0))</f>
        <v>N/A</v>
      </c>
      <c r="M845" s="135" t="str">
        <f>INDEX('Master List'!$A$3:$AW$1063,MATCH('Print List'!$A845,Statement_No,0),MATCH('Print List'!M$2,'Master List'!$A$2:$AW$2,0))</f>
        <v>P3</v>
      </c>
      <c r="N845" s="135" t="str">
        <f>INDEX('Master List'!$A$3:$AW$1063,MATCH('Print List'!$A845,Statement_No,0),MATCH('Print List'!N$2,'Master List'!$A$2:$AW$2,0))</f>
        <v>POD and POU are located within WIC boundary which is considered as *4 category</v>
      </c>
      <c r="O845" s="135" t="str">
        <f>INDEX('Master List'!$A$3:$AW$1063,MATCH('Print List'!$A845,Statement_No,0),MATCH('Print List'!O$2,'Master List'!$A$2:$AW$2,0))</f>
        <v>Woods Irrigation Company</v>
      </c>
      <c r="P845" s="135" t="str">
        <f>INDEX('Master List'!$A$3:$AW$1063,MATCH('Print List'!$A845,Statement_No,0),MATCH('Print List'!P$2,'Master List'!$A$2:$AW$2,0))</f>
        <v>R4</v>
      </c>
      <c r="Q845" s="135" t="str">
        <f>INDEX('Master List'!$A$3:$AW$1063,MATCH('Print List'!$A845,Statement_No,0),MATCH('Print List'!Q$2,'Master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R845" s="135" t="str">
        <f>INDEX('Master List'!$A$3:$AW$1063,MATCH('Print List'!$A845,Statement_No,0),MATCH('Print List'!R$2,'Master List'!$A$2:$AW$2,0))</f>
        <v>P4</v>
      </c>
      <c r="S845" s="135" t="str">
        <f>INDEX('Master List'!$A$3:$AW$1063,MATCH('Print List'!$A845,Statement_No,0),MATCH('Print List'!S$2,'Master List'!$A$2:$AW$2,0))</f>
        <v>The place of use claimed under this Statement is subject to the Settlement Agreement between the State Water Board and Woods Irrigation Company (State Water Board Order WR 2016-0006-EXEC). The Settlement Agreement limits the exercise of rights to divert and use water within the Woods Irrigation Company boundaries. Therefore, allocation of resources to further review Information Order responses to this claim will be directed exclusively to oversight of the Settlement Agreement.</v>
      </c>
      <c r="T845" s="135" t="str">
        <f>INDEX('Master List'!$A$3:$AW$1063,MATCH('Print List'!$A845,Statement_No,0),MATCH('Print List'!T$2,'Master List'!$A$2:$AW$2,0))</f>
        <v>R4</v>
      </c>
      <c r="U845" s="135" t="str">
        <f>INDEX('Master List'!$A$3:$AW$1063,MATCH('Print List'!$A845,Statement_No,0),MATCH('Print List'!U$2,'Master List'!$A$2:$AW$2,0))</f>
        <v>P4</v>
      </c>
    </row>
    <row r="846" spans="1:21" s="16" customFormat="1" x14ac:dyDescent="0.25">
      <c r="A846" s="136" t="s">
        <v>3379</v>
      </c>
      <c r="B846" s="135" t="str">
        <f>INDEX('Master List'!$A$3:$AW$1063,MATCH('Print List'!$A846,Statement_No,0),MATCH('Print List'!B$2,'Master List'!$A$2:$AW$2,0))</f>
        <v>JOHN MOULES</v>
      </c>
      <c r="C846" s="135" t="str">
        <f>INDEX('Master List'!$A$3:$AW$1063,MATCH('Print List'!$A846,Statement_No,0),MATCH('Print List'!C$2,'Master List'!$A$2:$AW$2,0))</f>
        <v>Y</v>
      </c>
      <c r="D846" s="135">
        <f>INDEX('Master List'!$A$3:$AW$1063,MATCH('Print List'!$A846,Statement_No,0),MATCH('Print List'!D$2,'Master List'!$A$2:$AW$2,0))</f>
        <v>933</v>
      </c>
      <c r="E846" s="135">
        <f>INDEX('Master List'!$A$3:$AW$1063,MATCH('Print List'!$A846,Statement_No,0),MATCH('Print List'!E$2,'Master List'!$A$2:$AW$2,0))</f>
        <v>813.03</v>
      </c>
      <c r="F846" s="135" t="str">
        <f>INDEX('Master List'!$A$3:$AW$1063,MATCH('Print List'!$A846,Statement_No,0),MATCH('Print List'!F$2,'Master List'!$A$2:$AW$2,0))</f>
        <v>Yes</v>
      </c>
      <c r="G846" s="135" t="str">
        <f>INDEX('Master List'!$A$3:$AW$1063,MATCH('Print List'!$A846,Statement_No,0),MATCH('Print List'!G$2,'Master List'!$A$2:$AW$2,0))</f>
        <v>SYCMORE SLOUGH</v>
      </c>
      <c r="H846" s="135" t="str">
        <f>INDEX('Master List'!$A$3:$AW$1063,MATCH('Print List'!$A846,Statement_No,0),MATCH('Print List'!H$2,'Master List'!$A$2:$AW$2,0))</f>
        <v>San Joaquin</v>
      </c>
      <c r="I846" s="135" t="str">
        <f>INDEX('Master List'!$A$3:$AW$1063,MATCH('Print List'!$A846,Statement_No,0),MATCH('Print List'!I$2,'Master List'!$A$2:$AW$2,0))</f>
        <v>R1</v>
      </c>
      <c r="J846" s="135" t="str">
        <f>INDEX('Master List'!$A$3:$AW$1063,MATCH('Print List'!$A846,Statement_No,0),MATCH('Print List'!J$2,'Master List'!$A$2:$AW$2,0))</f>
        <v>APN/POU is on a Non-Riparian Patent than the POD.</v>
      </c>
      <c r="K846" s="135" t="str">
        <f>INDEX('Master List'!$A$3:$AW$1063,MATCH('Print List'!$A846,Statement_No,0),MATCH('Print List'!K$2,'Master List'!$A$2:$AW$2,0))</f>
        <v>Yes</v>
      </c>
      <c r="L846" s="135" t="str">
        <f>INDEX('Master List'!$A$3:$AW$1063,MATCH('Print List'!$A846,Statement_No,0),MATCH('Print List'!L$2,'Master List'!$A$2:$AW$2,0))</f>
        <v>N/A</v>
      </c>
      <c r="M846" s="135" t="str">
        <f>INDEX('Master List'!$A$3:$AW$1063,MATCH('Print List'!$A846,Statement_No,0),MATCH('Print List'!M$2,'Master List'!$A$2:$AW$2,0))</f>
        <v>P1</v>
      </c>
      <c r="N846" s="135" t="str">
        <f>INDEX('Master List'!$A$3:$AW$1063,MATCH('Print List'!$A846,Statement_No,0),MATCH('Print List'!N$2,'Master List'!$A$2:$AW$2,0))</f>
        <v>No information given</v>
      </c>
      <c r="O846" s="135">
        <f>INDEX('Master List'!$A$3:$AW$1063,MATCH('Print List'!$A846,Statement_No,0),MATCH('Print List'!O$2,'Master List'!$A$2:$AW$2,0))</f>
        <v>0</v>
      </c>
      <c r="P846" s="135">
        <f>INDEX('Master List'!$A$3:$AW$1063,MATCH('Print List'!$A846,Statement_No,0),MATCH('Print List'!P$2,'Master List'!$A$2:$AW$2,0))</f>
        <v>0</v>
      </c>
      <c r="Q846" s="135">
        <f>INDEX('Master List'!$A$3:$AW$1063,MATCH('Print List'!$A846,Statement_No,0),MATCH('Print List'!Q$2,'Master List'!$A$2:$AW$2,0))</f>
        <v>0</v>
      </c>
      <c r="R846" s="135">
        <f>INDEX('Master List'!$A$3:$AW$1063,MATCH('Print List'!$A846,Statement_No,0),MATCH('Print List'!R$2,'Master List'!$A$2:$AW$2,0))</f>
        <v>0</v>
      </c>
      <c r="S846" s="135">
        <f>INDEX('Master List'!$A$3:$AW$1063,MATCH('Print List'!$A846,Statement_No,0),MATCH('Print List'!S$2,'Master List'!$A$2:$AW$2,0))</f>
        <v>0</v>
      </c>
      <c r="T846" s="135" t="str">
        <f>INDEX('Master List'!$A$3:$AW$1063,MATCH('Print List'!$A846,Statement_No,0),MATCH('Print List'!T$2,'Master List'!$A$2:$AW$2,0))</f>
        <v>R1</v>
      </c>
      <c r="U846" s="135" t="str">
        <f>INDEX('Master List'!$A$3:$AW$1063,MATCH('Print List'!$A846,Statement_No,0),MATCH('Print List'!U$2,'Master List'!$A$2:$AW$2,0))</f>
        <v>P1</v>
      </c>
    </row>
    <row r="847" spans="1:21" s="16" customFormat="1" ht="240" x14ac:dyDescent="0.25">
      <c r="A847" s="135" t="s">
        <v>3385</v>
      </c>
      <c r="B847" s="135" t="str">
        <f>INDEX('Master List'!$A$3:$AW$1063,MATCH('Print List'!$A847,Statement_No,0),MATCH('Print List'!B$2,'Master List'!$A$2:$AW$2,0))</f>
        <v>FRANK MACHADO</v>
      </c>
      <c r="C847" s="135" t="str">
        <f>INDEX('Master List'!$A$3:$AW$1063,MATCH('Print List'!$A847,Statement_No,0),MATCH('Print List'!C$2,'Master List'!$A$2:$AW$2,0))</f>
        <v>Y</v>
      </c>
      <c r="D847" s="135">
        <f>INDEX('Master List'!$A$3:$AW$1063,MATCH('Print List'!$A847,Statement_No,0),MATCH('Print List'!D$2,'Master List'!$A$2:$AW$2,0))</f>
        <v>434.8</v>
      </c>
      <c r="E847" s="135">
        <f>INDEX('Master List'!$A$3:$AW$1063,MATCH('Print List'!$A847,Statement_No,0),MATCH('Print List'!E$2,'Master List'!$A$2:$AW$2,0))</f>
        <v>619</v>
      </c>
      <c r="F847" s="135" t="str">
        <f>INDEX('Master List'!$A$3:$AW$1063,MATCH('Print List'!$A847,Statement_No,0),MATCH('Print List'!F$2,'Master List'!$A$2:$AW$2,0))</f>
        <v>Yes</v>
      </c>
      <c r="G847" s="135" t="str">
        <f>INDEX('Master List'!$A$3:$AW$1063,MATCH('Print List'!$A847,Statement_No,0),MATCH('Print List'!G$2,'Master List'!$A$2:$AW$2,0))</f>
        <v>GEORGIANA SLOUGH</v>
      </c>
      <c r="H847" s="135" t="str">
        <f>INDEX('Master List'!$A$3:$AW$1063,MATCH('Print List'!$A847,Statement_No,0),MATCH('Print List'!H$2,'Master List'!$A$2:$AW$2,0))</f>
        <v>Sacramento</v>
      </c>
      <c r="I847" s="135" t="str">
        <f>INDEX('Master List'!$A$3:$AW$1063,MATCH('Print List'!$A847,Statement_No,0),MATCH('Print List'!I$2,'Master List'!$A$2:$AW$2,0))</f>
        <v>R3</v>
      </c>
      <c r="J847" s="135" t="str">
        <f>INDEX('Master List'!$A$3:$AW$1063,MATCH('Print List'!$A847,Statement_No,0),MATCH('Print List'!J$2,'Master List'!$A$2:$AW$2,0))</f>
        <v>Per the map provided by the Claimant the POU and the POD on the same parcel which abuts the water within, more documentation will be needed to support the ownership and reservation of water rights.</v>
      </c>
      <c r="K847" s="135" t="str">
        <f>INDEX('Master List'!$A$3:$AW$1063,MATCH('Print List'!$A847,Statement_No,0),MATCH('Print List'!K$2,'Master List'!$A$2:$AW$2,0))</f>
        <v>No</v>
      </c>
      <c r="L847" s="135" t="str">
        <f>INDEX('Master List'!$A$3:$AW$1063,MATCH('Print List'!$A847,Statement_No,0),MATCH('Print List'!L$2,'Master List'!$A$2:$AW$2,0))</f>
        <v>N/A</v>
      </c>
      <c r="M847" s="135" t="str">
        <f>INDEX('Master List'!$A$3:$AW$1063,MATCH('Print List'!$A847,Statement_No,0),MATCH('Print List'!M$2,'Master List'!$A$2:$AW$2,0))</f>
        <v>N/A</v>
      </c>
      <c r="N847" s="135" t="str">
        <f>INDEX('Master List'!$A$3:$AW$1063,MATCH('Print List'!$A847,Statement_No,0),MATCH('Print List'!N$2,'Master List'!$A$2:$AW$2,0))</f>
        <v>N/A</v>
      </c>
      <c r="O847" s="135" t="str">
        <f>INDEX('Master List'!$A$3:$AW$1063,MATCH('Print List'!$A847,Statement_No,0),MATCH('Print List'!O$2,'Master List'!$A$2:$AW$2,0))</f>
        <v>North Delta Water Agency</v>
      </c>
      <c r="P847" s="135" t="str">
        <f>INDEX('Master List'!$A$3:$AW$1063,MATCH('Print List'!$A847,Statement_No,0),MATCH('Print List'!P$2,'Master List'!$A$2:$AW$2,0))</f>
        <v>R4</v>
      </c>
      <c r="Q847" s="135" t="str">
        <f>INDEX('Master List'!$A$3:$AW$1063,MATCH('Print List'!$A847,Statement_No,0),MATCH('Print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47" s="135" t="str">
        <f>INDEX('Master List'!$A$3:$AW$1063,MATCH('Print List'!$A847,Statement_No,0),MATCH('Print List'!R$2,'Master List'!$A$2:$AW$2,0))</f>
        <v>P4</v>
      </c>
      <c r="S847" s="135" t="str">
        <f>INDEX('Master List'!$A$3:$AW$1063,MATCH('Print List'!$A847,Statement_No,0),MATCH('Print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47" s="135" t="str">
        <f>INDEX('Master List'!$A$3:$AW$1063,MATCH('Print List'!$A847,Statement_No,0),MATCH('Print List'!T$2,'Master List'!$A$2:$AW$2,0))</f>
        <v>R4</v>
      </c>
      <c r="U847" s="135" t="str">
        <f>INDEX('Master List'!$A$3:$AW$1063,MATCH('Print List'!$A847,Statement_No,0),MATCH('Print List'!U$2,'Master List'!$A$2:$AW$2,0))</f>
        <v>P4</v>
      </c>
    </row>
    <row r="848" spans="1:21" s="16" customFormat="1" ht="240" x14ac:dyDescent="0.25">
      <c r="A848" s="136" t="s">
        <v>3390</v>
      </c>
      <c r="B848" s="135" t="str">
        <f>INDEX('Master List'!$A$3:$AW$1063,MATCH('Print List'!$A848,Statement_No,0),MATCH('Print List'!B$2,'Master List'!$A$2:$AW$2,0))</f>
        <v>FRANK MACHADO</v>
      </c>
      <c r="C848" s="135" t="str">
        <f>INDEX('Master List'!$A$3:$AW$1063,MATCH('Print List'!$A848,Statement_No,0),MATCH('Print List'!C$2,'Master List'!$A$2:$AW$2,0))</f>
        <v>Y</v>
      </c>
      <c r="D848" s="135">
        <f>INDEX('Master List'!$A$3:$AW$1063,MATCH('Print List'!$A848,Statement_No,0),MATCH('Print List'!D$2,'Master List'!$A$2:$AW$2,0))</f>
        <v>465.1</v>
      </c>
      <c r="E848" s="135">
        <f>INDEX('Master List'!$A$3:$AW$1063,MATCH('Print List'!$A848,Statement_No,0),MATCH('Print List'!E$2,'Master List'!$A$2:$AW$2,0))</f>
        <v>585</v>
      </c>
      <c r="F848" s="135" t="str">
        <f>INDEX('Master List'!$A$3:$AW$1063,MATCH('Print List'!$A848,Statement_No,0),MATCH('Print List'!F$2,'Master List'!$A$2:$AW$2,0))</f>
        <v>Yes</v>
      </c>
      <c r="G848" s="135" t="str">
        <f>INDEX('Master List'!$A$3:$AW$1063,MATCH('Print List'!$A848,Statement_No,0),MATCH('Print List'!G$2,'Master List'!$A$2:$AW$2,0))</f>
        <v>SAN JOAQUIN RIVER</v>
      </c>
      <c r="H848" s="135" t="str">
        <f>INDEX('Master List'!$A$3:$AW$1063,MATCH('Print List'!$A848,Statement_No,0),MATCH('Print List'!H$2,'Master List'!$A$2:$AW$2,0))</f>
        <v>Sacramento</v>
      </c>
      <c r="I848" s="135" t="str">
        <f>INDEX('Master List'!$A$3:$AW$1063,MATCH('Print List'!$A848,Statement_No,0),MATCH('Print List'!I$2,'Master List'!$A$2:$AW$2,0))</f>
        <v>R2</v>
      </c>
      <c r="J848" s="135" t="str">
        <f>INDEX('Master List'!$A$3:$AW$1063,MATCH('Print List'!$A848,Statement_No,0),MATCH('Print List'!J$2,'Master List'!$A$2:$AW$2,0))</f>
        <v>POU shown on map does not lie on the claimed POU APN, and POU does not lie on the same APN as POD; however, POU located within riparian patents. POU abuts MOKELUMNE RIVER while POD abuts SAN JOAQUIN RIVER, more information and documentation will be needed to confirm reservation of water rights and proof of ownership. Claimed POD APN does not exist.</v>
      </c>
      <c r="K848" s="135" t="str">
        <f>INDEX('Master List'!$A$3:$AW$1063,MATCH('Print List'!$A848,Statement_No,0),MATCH('Print List'!K$2,'Master List'!$A$2:$AW$2,0))</f>
        <v>No</v>
      </c>
      <c r="L848" s="135" t="str">
        <f>INDEX('Master List'!$A$3:$AW$1063,MATCH('Print List'!$A848,Statement_No,0),MATCH('Print List'!L$2,'Master List'!$A$2:$AW$2,0))</f>
        <v>N/A</v>
      </c>
      <c r="M848" s="135" t="str">
        <f>INDEX('Master List'!$A$3:$AW$1063,MATCH('Print List'!$A848,Statement_No,0),MATCH('Print List'!M$2,'Master List'!$A$2:$AW$2,0))</f>
        <v>N/A</v>
      </c>
      <c r="N848" s="135" t="str">
        <f>INDEX('Master List'!$A$3:$AW$1063,MATCH('Print List'!$A848,Statement_No,0),MATCH('Print List'!N$2,'Master List'!$A$2:$AW$2,0))</f>
        <v>N/A</v>
      </c>
      <c r="O848" s="135" t="str">
        <f>INDEX('Master List'!$A$3:$AW$1063,MATCH('Print List'!$A848,Statement_No,0),MATCH('Print List'!O$2,'Master List'!$A$2:$AW$2,0))</f>
        <v>North Delta Water Agency</v>
      </c>
      <c r="P848" s="135" t="str">
        <f>INDEX('Master List'!$A$3:$AW$1063,MATCH('Print List'!$A848,Statement_No,0),MATCH('Print List'!P$2,'Master List'!$A$2:$AW$2,0))</f>
        <v>R4</v>
      </c>
      <c r="Q848" s="135" t="str">
        <f>INDEX('Master List'!$A$3:$AW$1063,MATCH('Print List'!$A848,Statement_No,0),MATCH('Print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48" s="135" t="str">
        <f>INDEX('Master List'!$A$3:$AW$1063,MATCH('Print List'!$A848,Statement_No,0),MATCH('Print List'!R$2,'Master List'!$A$2:$AW$2,0))</f>
        <v>P4</v>
      </c>
      <c r="S848" s="135" t="str">
        <f>INDEX('Master List'!$A$3:$AW$1063,MATCH('Print List'!$A848,Statement_No,0),MATCH('Print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48" s="135" t="str">
        <f>INDEX('Master List'!$A$3:$AW$1063,MATCH('Print List'!$A848,Statement_No,0),MATCH('Print List'!T$2,'Master List'!$A$2:$AW$2,0))</f>
        <v>R4</v>
      </c>
      <c r="U848" s="135" t="str">
        <f>INDEX('Master List'!$A$3:$AW$1063,MATCH('Print List'!$A848,Statement_No,0),MATCH('Print List'!U$2,'Master List'!$A$2:$AW$2,0))</f>
        <v>P4</v>
      </c>
    </row>
    <row r="849" spans="1:21" s="16" customFormat="1" ht="240" x14ac:dyDescent="0.25">
      <c r="A849" s="135" t="s">
        <v>3394</v>
      </c>
      <c r="B849" s="135" t="str">
        <f>INDEX('Master List'!$A$3:$AW$1063,MATCH('Print List'!$A849,Statement_No,0),MATCH('Print List'!B$2,'Master List'!$A$2:$AW$2,0))</f>
        <v>FRANK G. MACHADO</v>
      </c>
      <c r="C849" s="135" t="str">
        <f>INDEX('Master List'!$A$3:$AW$1063,MATCH('Print List'!$A849,Statement_No,0),MATCH('Print List'!C$2,'Master List'!$A$2:$AW$2,0))</f>
        <v>Y</v>
      </c>
      <c r="D849" s="135">
        <f>INDEX('Master List'!$A$3:$AW$1063,MATCH('Print List'!$A849,Statement_No,0),MATCH('Print List'!D$2,'Master List'!$A$2:$AW$2,0))</f>
        <v>819.5333333333333</v>
      </c>
      <c r="E849" s="135">
        <f>INDEX('Master List'!$A$3:$AW$1063,MATCH('Print List'!$A849,Statement_No,0),MATCH('Print List'!E$2,'Master List'!$A$2:$AW$2,0))</f>
        <v>1142</v>
      </c>
      <c r="F849" s="135" t="str">
        <f>INDEX('Master List'!$A$3:$AW$1063,MATCH('Print List'!$A849,Statement_No,0),MATCH('Print List'!F$2,'Master List'!$A$2:$AW$2,0))</f>
        <v>Yes</v>
      </c>
      <c r="G849" s="135" t="str">
        <f>INDEX('Master List'!$A$3:$AW$1063,MATCH('Print List'!$A849,Statement_No,0),MATCH('Print List'!G$2,'Master List'!$A$2:$AW$2,0))</f>
        <v>GEORGIANA SLOUGH</v>
      </c>
      <c r="H849" s="135" t="str">
        <f>INDEX('Master List'!$A$3:$AW$1063,MATCH('Print List'!$A849,Statement_No,0),MATCH('Print List'!H$2,'Master List'!$A$2:$AW$2,0))</f>
        <v>Sacramento</v>
      </c>
      <c r="I849" s="135" t="str">
        <f>INDEX('Master List'!$A$3:$AW$1063,MATCH('Print List'!$A849,Statement_No,0),MATCH('Print List'!I$2,'Master List'!$A$2:$AW$2,0))</f>
        <v>R1</v>
      </c>
      <c r="J849" s="135" t="str">
        <f>INDEX('Master List'!$A$3:$AW$1063,MATCH('Print List'!$A849,Statement_No,0),MATCH('Print List'!J$2,'Master List'!$A$2:$AW$2,0))</f>
        <v xml:space="preserve">The locations and corresponding APN of POD and POU provided by claimant are contradicting each other. Both POU locations (Claimed and shown in map) are located on non-riparian patents to the listed water source in the statement. </v>
      </c>
      <c r="K849" s="135" t="str">
        <f>INDEX('Master List'!$A$3:$AW$1063,MATCH('Print List'!$A849,Statement_No,0),MATCH('Print List'!K$2,'Master List'!$A$2:$AW$2,0))</f>
        <v>No</v>
      </c>
      <c r="L849" s="135" t="str">
        <f>INDEX('Master List'!$A$3:$AW$1063,MATCH('Print List'!$A849,Statement_No,0),MATCH('Print List'!L$2,'Master List'!$A$2:$AW$2,0))</f>
        <v>N/A</v>
      </c>
      <c r="M849" s="135" t="str">
        <f>INDEX('Master List'!$A$3:$AW$1063,MATCH('Print List'!$A849,Statement_No,0),MATCH('Print List'!M$2,'Master List'!$A$2:$AW$2,0))</f>
        <v>N/A</v>
      </c>
      <c r="N849" s="135" t="str">
        <f>INDEX('Master List'!$A$3:$AW$1063,MATCH('Print List'!$A849,Statement_No,0),MATCH('Print List'!N$2,'Master List'!$A$2:$AW$2,0))</f>
        <v>N/A</v>
      </c>
      <c r="O849" s="135" t="str">
        <f>INDEX('Master List'!$A$3:$AW$1063,MATCH('Print List'!$A849,Statement_No,0),MATCH('Print List'!O$2,'Master List'!$A$2:$AW$2,0))</f>
        <v>North Delta Water Agency</v>
      </c>
      <c r="P849" s="135" t="str">
        <f>INDEX('Master List'!$A$3:$AW$1063,MATCH('Print List'!$A849,Statement_No,0),MATCH('Print List'!P$2,'Master List'!$A$2:$AW$2,0))</f>
        <v>R4</v>
      </c>
      <c r="Q849" s="135" t="str">
        <f>INDEX('Master List'!$A$3:$AW$1063,MATCH('Print List'!$A849,Statement_No,0),MATCH('Print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49" s="135" t="str">
        <f>INDEX('Master List'!$A$3:$AW$1063,MATCH('Print List'!$A849,Statement_No,0),MATCH('Print List'!R$2,'Master List'!$A$2:$AW$2,0))</f>
        <v>P4</v>
      </c>
      <c r="S849" s="135" t="str">
        <f>INDEX('Master List'!$A$3:$AW$1063,MATCH('Print List'!$A849,Statement_No,0),MATCH('Print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49" s="135" t="str">
        <f>INDEX('Master List'!$A$3:$AW$1063,MATCH('Print List'!$A849,Statement_No,0),MATCH('Print List'!T$2,'Master List'!$A$2:$AW$2,0))</f>
        <v>R4</v>
      </c>
      <c r="U849" s="135" t="str">
        <f>INDEX('Master List'!$A$3:$AW$1063,MATCH('Print List'!$A849,Statement_No,0),MATCH('Print List'!U$2,'Master List'!$A$2:$AW$2,0))</f>
        <v>P4</v>
      </c>
    </row>
    <row r="850" spans="1:21" s="16" customFormat="1" ht="240" x14ac:dyDescent="0.25">
      <c r="A850" s="136" t="s">
        <v>3401</v>
      </c>
      <c r="B850" s="135" t="str">
        <f>INDEX('Master List'!$A$3:$AW$1063,MATCH('Print List'!$A850,Statement_No,0),MATCH('Print List'!B$2,'Master List'!$A$2:$AW$2,0))</f>
        <v>FRANK G. MACHADO</v>
      </c>
      <c r="C850" s="135" t="str">
        <f>INDEX('Master List'!$A$3:$AW$1063,MATCH('Print List'!$A850,Statement_No,0),MATCH('Print List'!C$2,'Master List'!$A$2:$AW$2,0))</f>
        <v>Y</v>
      </c>
      <c r="D850" s="135">
        <f>INDEX('Master List'!$A$3:$AW$1063,MATCH('Print List'!$A850,Statement_No,0),MATCH('Print List'!D$2,'Master List'!$A$2:$AW$2,0))</f>
        <v>434.8</v>
      </c>
      <c r="E850" s="135">
        <f>INDEX('Master List'!$A$3:$AW$1063,MATCH('Print List'!$A850,Statement_No,0),MATCH('Print List'!E$2,'Master List'!$A$2:$AW$2,0))</f>
        <v>614</v>
      </c>
      <c r="F850" s="135" t="str">
        <f>INDEX('Master List'!$A$3:$AW$1063,MATCH('Print List'!$A850,Statement_No,0),MATCH('Print List'!F$2,'Master List'!$A$2:$AW$2,0))</f>
        <v>Yes</v>
      </c>
      <c r="G850" s="135" t="str">
        <f>INDEX('Master List'!$A$3:$AW$1063,MATCH('Print List'!$A850,Statement_No,0),MATCH('Print List'!G$2,'Master List'!$A$2:$AW$2,0))</f>
        <v>GEORGIANA SLOUGH</v>
      </c>
      <c r="H850" s="135" t="str">
        <f>INDEX('Master List'!$A$3:$AW$1063,MATCH('Print List'!$A850,Statement_No,0),MATCH('Print List'!H$2,'Master List'!$A$2:$AW$2,0))</f>
        <v>Sacramento</v>
      </c>
      <c r="I850" s="135" t="str">
        <f>INDEX('Master List'!$A$3:$AW$1063,MATCH('Print List'!$A850,Statement_No,0),MATCH('Print List'!I$2,'Master List'!$A$2:$AW$2,0))</f>
        <v>R1</v>
      </c>
      <c r="J850" s="135" t="str">
        <f>INDEX('Master List'!$A$3:$AW$1063,MATCH('Print List'!$A850,Statement_No,0),MATCH('Print List'!J$2,'Master List'!$A$2:$AW$2,0))</f>
        <v>The locations and APN of POD and POU provided by claimant are contradicting each other.</v>
      </c>
      <c r="K850" s="135" t="str">
        <f>INDEX('Master List'!$A$3:$AW$1063,MATCH('Print List'!$A850,Statement_No,0),MATCH('Print List'!K$2,'Master List'!$A$2:$AW$2,0))</f>
        <v>No</v>
      </c>
      <c r="L850" s="135" t="str">
        <f>INDEX('Master List'!$A$3:$AW$1063,MATCH('Print List'!$A850,Statement_No,0),MATCH('Print List'!L$2,'Master List'!$A$2:$AW$2,0))</f>
        <v>N/A</v>
      </c>
      <c r="M850" s="135" t="str">
        <f>INDEX('Master List'!$A$3:$AW$1063,MATCH('Print List'!$A850,Statement_No,0),MATCH('Print List'!M$2,'Master List'!$A$2:$AW$2,0))</f>
        <v>N/A</v>
      </c>
      <c r="N850" s="135" t="str">
        <f>INDEX('Master List'!$A$3:$AW$1063,MATCH('Print List'!$A850,Statement_No,0),MATCH('Print List'!N$2,'Master List'!$A$2:$AW$2,0))</f>
        <v>N/A</v>
      </c>
      <c r="O850" s="135" t="str">
        <f>INDEX('Master List'!$A$3:$AW$1063,MATCH('Print List'!$A850,Statement_No,0),MATCH('Print List'!O$2,'Master List'!$A$2:$AW$2,0))</f>
        <v>North Delta Water Agency</v>
      </c>
      <c r="P850" s="135" t="str">
        <f>INDEX('Master List'!$A$3:$AW$1063,MATCH('Print List'!$A850,Statement_No,0),MATCH('Print List'!P$2,'Master List'!$A$2:$AW$2,0))</f>
        <v>R4</v>
      </c>
      <c r="Q850" s="135" t="str">
        <f>INDEX('Master List'!$A$3:$AW$1063,MATCH('Print List'!$A850,Statement_No,0),MATCH('Print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0" s="135" t="str">
        <f>INDEX('Master List'!$A$3:$AW$1063,MATCH('Print List'!$A850,Statement_No,0),MATCH('Print List'!R$2,'Master List'!$A$2:$AW$2,0))</f>
        <v>P4</v>
      </c>
      <c r="S850" s="135" t="str">
        <f>INDEX('Master List'!$A$3:$AW$1063,MATCH('Print List'!$A850,Statement_No,0),MATCH('Print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0" s="135" t="str">
        <f>INDEX('Master List'!$A$3:$AW$1063,MATCH('Print List'!$A850,Statement_No,0),MATCH('Print List'!T$2,'Master List'!$A$2:$AW$2,0))</f>
        <v>R4</v>
      </c>
      <c r="U850" s="135" t="str">
        <f>INDEX('Master List'!$A$3:$AW$1063,MATCH('Print List'!$A850,Statement_No,0),MATCH('Print List'!U$2,'Master List'!$A$2:$AW$2,0))</f>
        <v>P4</v>
      </c>
    </row>
    <row r="851" spans="1:21" s="16" customFormat="1" ht="240" x14ac:dyDescent="0.25">
      <c r="A851" s="135" t="s">
        <v>3405</v>
      </c>
      <c r="B851" s="135" t="str">
        <f>INDEX('Master List'!$A$3:$AW$1063,MATCH('Print List'!$A851,Statement_No,0),MATCH('Print List'!B$2,'Master List'!$A$2:$AW$2,0))</f>
        <v>FRANK G. MACHADO</v>
      </c>
      <c r="C851" s="135" t="str">
        <f>INDEX('Master List'!$A$3:$AW$1063,MATCH('Print List'!$A851,Statement_No,0),MATCH('Print List'!C$2,'Master List'!$A$2:$AW$2,0))</f>
        <v>Y</v>
      </c>
      <c r="D851" s="135">
        <f>INDEX('Master List'!$A$3:$AW$1063,MATCH('Print List'!$A851,Statement_No,0),MATCH('Print List'!D$2,'Master List'!$A$2:$AW$2,0))</f>
        <v>782</v>
      </c>
      <c r="E851" s="135">
        <f>INDEX('Master List'!$A$3:$AW$1063,MATCH('Print List'!$A851,Statement_No,0),MATCH('Print List'!E$2,'Master List'!$A$2:$AW$2,0))</f>
        <v>1055</v>
      </c>
      <c r="F851" s="135" t="str">
        <f>INDEX('Master List'!$A$3:$AW$1063,MATCH('Print List'!$A851,Statement_No,0),MATCH('Print List'!F$2,'Master List'!$A$2:$AW$2,0))</f>
        <v>Yes</v>
      </c>
      <c r="G851" s="135" t="str">
        <f>INDEX('Master List'!$A$3:$AW$1063,MATCH('Print List'!$A851,Statement_No,0),MATCH('Print List'!G$2,'Master List'!$A$2:$AW$2,0))</f>
        <v>GEORGIANA SLOUGH</v>
      </c>
      <c r="H851" s="135" t="str">
        <f>INDEX('Master List'!$A$3:$AW$1063,MATCH('Print List'!$A851,Statement_No,0),MATCH('Print List'!H$2,'Master List'!$A$2:$AW$2,0))</f>
        <v>Sacramento</v>
      </c>
      <c r="I851" s="135" t="str">
        <f>INDEX('Master List'!$A$3:$AW$1063,MATCH('Print List'!$A851,Statement_No,0),MATCH('Print List'!I$2,'Master List'!$A$2:$AW$2,0))</f>
        <v>R1</v>
      </c>
      <c r="J851" s="135" t="str">
        <f>INDEX('Master List'!$A$3:$AW$1063,MATCH('Print List'!$A851,Statement_No,0),MATCH('Print List'!J$2,'Master List'!$A$2:$AW$2,0))</f>
        <v>The locations and APN of POD and POU provided by claimant are contradicting each other</v>
      </c>
      <c r="K851" s="135" t="str">
        <f>INDEX('Master List'!$A$3:$AW$1063,MATCH('Print List'!$A851,Statement_No,0),MATCH('Print List'!K$2,'Master List'!$A$2:$AW$2,0))</f>
        <v>No</v>
      </c>
      <c r="L851" s="135" t="str">
        <f>INDEX('Master List'!$A$3:$AW$1063,MATCH('Print List'!$A851,Statement_No,0),MATCH('Print List'!L$2,'Master List'!$A$2:$AW$2,0))</f>
        <v>N/A</v>
      </c>
      <c r="M851" s="135" t="str">
        <f>INDEX('Master List'!$A$3:$AW$1063,MATCH('Print List'!$A851,Statement_No,0),MATCH('Print List'!M$2,'Master List'!$A$2:$AW$2,0))</f>
        <v>N/A</v>
      </c>
      <c r="N851" s="135" t="str">
        <f>INDEX('Master List'!$A$3:$AW$1063,MATCH('Print List'!$A851,Statement_No,0),MATCH('Print List'!N$2,'Master List'!$A$2:$AW$2,0))</f>
        <v>N/A</v>
      </c>
      <c r="O851" s="135" t="str">
        <f>INDEX('Master List'!$A$3:$AW$1063,MATCH('Print List'!$A851,Statement_No,0),MATCH('Print List'!O$2,'Master List'!$A$2:$AW$2,0))</f>
        <v>North Delta Water Agency</v>
      </c>
      <c r="P851" s="135" t="str">
        <f>INDEX('Master List'!$A$3:$AW$1063,MATCH('Print List'!$A851,Statement_No,0),MATCH('Print List'!P$2,'Master List'!$A$2:$AW$2,0))</f>
        <v>R4</v>
      </c>
      <c r="Q851" s="135" t="str">
        <f>INDEX('Master List'!$A$3:$AW$1063,MATCH('Print List'!$A851,Statement_No,0),MATCH('Print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1" s="135" t="str">
        <f>INDEX('Master List'!$A$3:$AW$1063,MATCH('Print List'!$A851,Statement_No,0),MATCH('Print List'!R$2,'Master List'!$A$2:$AW$2,0))</f>
        <v>P4</v>
      </c>
      <c r="S851" s="135" t="str">
        <f>INDEX('Master List'!$A$3:$AW$1063,MATCH('Print List'!$A851,Statement_No,0),MATCH('Print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1" s="135" t="str">
        <f>INDEX('Master List'!$A$3:$AW$1063,MATCH('Print List'!$A851,Statement_No,0),MATCH('Print List'!T$2,'Master List'!$A$2:$AW$2,0))</f>
        <v>R4</v>
      </c>
      <c r="U851" s="135" t="str">
        <f>INDEX('Master List'!$A$3:$AW$1063,MATCH('Print List'!$A851,Statement_No,0),MATCH('Print List'!U$2,'Master List'!$A$2:$AW$2,0))</f>
        <v>P4</v>
      </c>
    </row>
    <row r="852" spans="1:21" s="16" customFormat="1" ht="240" x14ac:dyDescent="0.25">
      <c r="A852" s="136" t="s">
        <v>3407</v>
      </c>
      <c r="B852" s="135" t="str">
        <f>INDEX('Master List'!$A$3:$AW$1063,MATCH('Print List'!$A852,Statement_No,0),MATCH('Print List'!B$2,'Master List'!$A$2:$AW$2,0))</f>
        <v>FRANK G. MACHADO</v>
      </c>
      <c r="C852" s="135" t="str">
        <f>INDEX('Master List'!$A$3:$AW$1063,MATCH('Print List'!$A852,Statement_No,0),MATCH('Print List'!C$2,'Master List'!$A$2:$AW$2,0))</f>
        <v>Y</v>
      </c>
      <c r="D852" s="135">
        <f>INDEX('Master List'!$A$3:$AW$1063,MATCH('Print List'!$A852,Statement_No,0),MATCH('Print List'!D$2,'Master List'!$A$2:$AW$2,0))</f>
        <v>665.2</v>
      </c>
      <c r="E852" s="135">
        <f>INDEX('Master List'!$A$3:$AW$1063,MATCH('Print List'!$A852,Statement_No,0),MATCH('Print List'!E$2,'Master List'!$A$2:$AW$2,0))</f>
        <v>883</v>
      </c>
      <c r="F852" s="135" t="str">
        <f>INDEX('Master List'!$A$3:$AW$1063,MATCH('Print List'!$A852,Statement_No,0),MATCH('Print List'!F$2,'Master List'!$A$2:$AW$2,0))</f>
        <v>Yes</v>
      </c>
      <c r="G852" s="135" t="str">
        <f>INDEX('Master List'!$A$3:$AW$1063,MATCH('Print List'!$A852,Statement_No,0),MATCH('Print List'!G$2,'Master List'!$A$2:$AW$2,0))</f>
        <v>GEORGIANA SLOUGH</v>
      </c>
      <c r="H852" s="135" t="str">
        <f>INDEX('Master List'!$A$3:$AW$1063,MATCH('Print List'!$A852,Statement_No,0),MATCH('Print List'!H$2,'Master List'!$A$2:$AW$2,0))</f>
        <v>Sacramento</v>
      </c>
      <c r="I852" s="135" t="str">
        <f>INDEX('Master List'!$A$3:$AW$1063,MATCH('Print List'!$A852,Statement_No,0),MATCH('Print List'!I$2,'Master List'!$A$2:$AW$2,0))</f>
        <v>R2</v>
      </c>
      <c r="J852" s="135" t="str">
        <f>INDEX('Master List'!$A$3:$AW$1063,MATCH('Print List'!$A852,Statement_No,0),MATCH('Print List'!J$2,'Master List'!$A$2:$AW$2,0))</f>
        <v>The POU parcel had existed in 2012. There is a possibility that the parcel was bought and merged with APN: 156-0110-053, which is currently labeled as APN: 156-0250-005. The POU underlying patents are riparian to the Mokelumne river. However, the owner claims to be diverting water from the Georgiana slough. We may have to request the owner to resubmit their Statement of Diversion and Use to clarify their claims.</v>
      </c>
      <c r="K852" s="135" t="str">
        <f>INDEX('Master List'!$A$3:$AW$1063,MATCH('Print List'!$A852,Statement_No,0),MATCH('Print List'!K$2,'Master List'!$A$2:$AW$2,0))</f>
        <v>No</v>
      </c>
      <c r="L852" s="135" t="str">
        <f>INDEX('Master List'!$A$3:$AW$1063,MATCH('Print List'!$A852,Statement_No,0),MATCH('Print List'!L$2,'Master List'!$A$2:$AW$2,0))</f>
        <v>N/A</v>
      </c>
      <c r="M852" s="135" t="str">
        <f>INDEX('Master List'!$A$3:$AW$1063,MATCH('Print List'!$A852,Statement_No,0),MATCH('Print List'!M$2,'Master List'!$A$2:$AW$2,0))</f>
        <v>N/A</v>
      </c>
      <c r="N852" s="135" t="str">
        <f>INDEX('Master List'!$A$3:$AW$1063,MATCH('Print List'!$A852,Statement_No,0),MATCH('Print List'!N$2,'Master List'!$A$2:$AW$2,0))</f>
        <v>N/A</v>
      </c>
      <c r="O852" s="135" t="str">
        <f>INDEX('Master List'!$A$3:$AW$1063,MATCH('Print List'!$A852,Statement_No,0),MATCH('Print List'!O$2,'Master List'!$A$2:$AW$2,0))</f>
        <v>North Delta Water Agency</v>
      </c>
      <c r="P852" s="135" t="str">
        <f>INDEX('Master List'!$A$3:$AW$1063,MATCH('Print List'!$A852,Statement_No,0),MATCH('Print List'!P$2,'Master List'!$A$2:$AW$2,0))</f>
        <v>R4</v>
      </c>
      <c r="Q852" s="135" t="str">
        <f>INDEX('Master List'!$A$3:$AW$1063,MATCH('Print List'!$A852,Statement_No,0),MATCH('Print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2" s="135" t="str">
        <f>INDEX('Master List'!$A$3:$AW$1063,MATCH('Print List'!$A852,Statement_No,0),MATCH('Print List'!R$2,'Master List'!$A$2:$AW$2,0))</f>
        <v>P4</v>
      </c>
      <c r="S852" s="135" t="str">
        <f>INDEX('Master List'!$A$3:$AW$1063,MATCH('Print List'!$A852,Statement_No,0),MATCH('Print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2" s="135" t="str">
        <f>INDEX('Master List'!$A$3:$AW$1063,MATCH('Print List'!$A852,Statement_No,0),MATCH('Print List'!T$2,'Master List'!$A$2:$AW$2,0))</f>
        <v>R4</v>
      </c>
      <c r="U852" s="135" t="str">
        <f>INDEX('Master List'!$A$3:$AW$1063,MATCH('Print List'!$A852,Statement_No,0),MATCH('Print List'!U$2,'Master List'!$A$2:$AW$2,0))</f>
        <v>P4</v>
      </c>
    </row>
    <row r="853" spans="1:21" s="16" customFormat="1" ht="60" x14ac:dyDescent="0.25">
      <c r="A853" s="135" t="s">
        <v>3410</v>
      </c>
      <c r="B853" s="135" t="str">
        <f>INDEX('Master List'!$A$3:$AW$1063,MATCH('Print List'!$A853,Statement_No,0),MATCH('Print List'!B$2,'Master List'!$A$2:$AW$2,0))</f>
        <v>BROWNS VALLEY IRRIGATION DISTRICT</v>
      </c>
      <c r="C853" s="135" t="str">
        <f>INDEX('Master List'!$A$3:$AW$1063,MATCH('Print List'!$A853,Statement_No,0),MATCH('Print List'!C$2,'Master List'!$A$2:$AW$2,0))</f>
        <v>N</v>
      </c>
      <c r="D853" s="135">
        <f>INDEX('Master List'!$A$3:$AW$1063,MATCH('Print List'!$A853,Statement_No,0),MATCH('Print List'!D$2,'Master List'!$A$2:$AW$2,0))</f>
        <v>12835.999999999998</v>
      </c>
      <c r="E853" s="135">
        <f>INDEX('Master List'!$A$3:$AW$1063,MATCH('Print List'!$A853,Statement_No,0),MATCH('Print List'!E$2,'Master List'!$A$2:$AW$2,0))</f>
        <v>17597</v>
      </c>
      <c r="F853" s="135" t="str">
        <f>INDEX('Master List'!$A$3:$AW$1063,MATCH('Print List'!$A853,Statement_No,0),MATCH('Print List'!F$2,'Master List'!$A$2:$AW$2,0))</f>
        <v>No</v>
      </c>
      <c r="G853" s="135" t="str">
        <f>INDEX('Master List'!$A$3:$AW$1063,MATCH('Print List'!$A853,Statement_No,0),MATCH('Print List'!G$2,'Master List'!$A$2:$AW$2,0))</f>
        <v>North Fork Yuba River</v>
      </c>
      <c r="H853" s="135" t="str">
        <f>INDEX('Master List'!$A$3:$AW$1063,MATCH('Print List'!$A853,Statement_No,0),MATCH('Print List'!H$2,'Master List'!$A$2:$AW$2,0))</f>
        <v>Yuba</v>
      </c>
      <c r="I853" s="135" t="str">
        <f>INDEX('Master List'!$A$3:$AW$1063,MATCH('Print List'!$A853,Statement_No,0),MATCH('Print List'!I$2,'Master List'!$A$2:$AW$2,0))</f>
        <v>N/A</v>
      </c>
      <c r="J853" s="135">
        <f>INDEX('Master List'!$A$3:$AW$1063,MATCH('Print List'!$A853,Statement_No,0),MATCH('Print List'!J$2,'Master List'!$A$2:$AW$2,0))</f>
        <v>0</v>
      </c>
      <c r="K853" s="135" t="str">
        <f>INDEX('Master List'!$A$3:$AW$1063,MATCH('Print List'!$A853,Statement_No,0),MATCH('Print List'!K$2,'Master List'!$A$2:$AW$2,0))</f>
        <v>Yes</v>
      </c>
      <c r="L853" s="135" t="str">
        <f>INDEX('Master List'!$A$3:$AW$1063,MATCH('Print List'!$A853,Statement_No,0),MATCH('Print List'!L$2,'Master List'!$A$2:$AW$2,0))</f>
        <v>N/A</v>
      </c>
      <c r="M853" s="135" t="str">
        <f>INDEX('Master List'!$A$3:$AW$1063,MATCH('Print List'!$A853,Statement_No,0),MATCH('Print List'!M$2,'Master List'!$A$2:$AW$2,0))</f>
        <v>P3</v>
      </c>
      <c r="N853" s="135" t="str">
        <f>INDEX('Master List'!$A$3:$AW$1063,MATCH('Print List'!$A853,Statement_No,0),MATCH('Print List'!N$2,'Master List'!$A$2:$AW$2,0))</f>
        <v>Notice of Appropriation (1890) supplied along  supporting documentation for continuous use. Though, it is dated after 1914.</v>
      </c>
      <c r="O853" s="135">
        <f>INDEX('Master List'!$A$3:$AW$1063,MATCH('Print List'!$A853,Statement_No,0),MATCH('Print List'!O$2,'Master List'!$A$2:$AW$2,0))</f>
        <v>0</v>
      </c>
      <c r="P853" s="135">
        <f>INDEX('Master List'!$A$3:$AW$1063,MATCH('Print List'!$A853,Statement_No,0),MATCH('Print List'!P$2,'Master List'!$A$2:$AW$2,0))</f>
        <v>0</v>
      </c>
      <c r="Q853" s="135">
        <f>INDEX('Master List'!$A$3:$AW$1063,MATCH('Print List'!$A853,Statement_No,0),MATCH('Print List'!Q$2,'Master List'!$A$2:$AW$2,0))</f>
        <v>0</v>
      </c>
      <c r="R853" s="135">
        <f>INDEX('Master List'!$A$3:$AW$1063,MATCH('Print List'!$A853,Statement_No,0),MATCH('Print List'!R$2,'Master List'!$A$2:$AW$2,0))</f>
        <v>0</v>
      </c>
      <c r="S853" s="135">
        <f>INDEX('Master List'!$A$3:$AW$1063,MATCH('Print List'!$A853,Statement_No,0),MATCH('Print List'!S$2,'Master List'!$A$2:$AW$2,0))</f>
        <v>0</v>
      </c>
      <c r="T853" s="135" t="str">
        <f>INDEX('Master List'!$A$3:$AW$1063,MATCH('Print List'!$A853,Statement_No,0),MATCH('Print List'!T$2,'Master List'!$A$2:$AW$2,0))</f>
        <v>N/A</v>
      </c>
      <c r="U853" s="135" t="str">
        <f>INDEX('Master List'!$A$3:$AW$1063,MATCH('Print List'!$A853,Statement_No,0),MATCH('Print List'!U$2,'Master List'!$A$2:$AW$2,0))</f>
        <v>P3</v>
      </c>
    </row>
    <row r="854" spans="1:21" s="16" customFormat="1" ht="45" x14ac:dyDescent="0.25">
      <c r="A854" s="136" t="s">
        <v>3414</v>
      </c>
      <c r="B854" s="135" t="str">
        <f>INDEX('Master List'!$A$3:$AW$1063,MATCH('Print List'!$A854,Statement_No,0),MATCH('Print List'!B$2,'Master List'!$A$2:$AW$2,0))</f>
        <v>PER MC, LLC.</v>
      </c>
      <c r="C854" s="135" t="str">
        <f>INDEX('Master List'!$A$3:$AW$1063,MATCH('Print List'!$A854,Statement_No,0),MATCH('Print List'!C$2,'Master List'!$A$2:$AW$2,0))</f>
        <v>Y</v>
      </c>
      <c r="D854" s="135">
        <f>INDEX('Master List'!$A$3:$AW$1063,MATCH('Print List'!$A854,Statement_No,0),MATCH('Print List'!D$2,'Master List'!$A$2:$AW$2,0))</f>
        <v>1243.3533333333335</v>
      </c>
      <c r="E854" s="135">
        <f>INDEX('Master List'!$A$3:$AW$1063,MATCH('Print List'!$A854,Statement_No,0),MATCH('Print List'!E$2,'Master List'!$A$2:$AW$2,0))</f>
        <v>1150.07</v>
      </c>
      <c r="F854" s="135" t="str">
        <f>INDEX('Master List'!$A$3:$AW$1063,MATCH('Print List'!$A854,Statement_No,0),MATCH('Print List'!F$2,'Master List'!$A$2:$AW$2,0))</f>
        <v>Yes</v>
      </c>
      <c r="G854" s="135" t="str">
        <f>INDEX('Master List'!$A$3:$AW$1063,MATCH('Print List'!$A854,Statement_No,0),MATCH('Print List'!G$2,'Master List'!$A$2:$AW$2,0))</f>
        <v>San Joaquin River</v>
      </c>
      <c r="H854" s="135" t="str">
        <f>INDEX('Master List'!$A$3:$AW$1063,MATCH('Print List'!$A854,Statement_No,0),MATCH('Print List'!H$2,'Master List'!$A$2:$AW$2,0))</f>
        <v>San Joaquin</v>
      </c>
      <c r="I854" s="135" t="str">
        <f>INDEX('Master List'!$A$3:$AW$1063,MATCH('Print List'!$A854,Statement_No,0),MATCH('Print List'!I$2,'Master List'!$A$2:$AW$2,0))</f>
        <v>R1</v>
      </c>
      <c r="J854" s="135" t="str">
        <f>INDEX('Master List'!$A$3:$AW$1063,MATCH('Print List'!$A854,Statement_No,0),MATCH('Print List'!J$2,'Master List'!$A$2:$AW$2,0))</f>
        <v>(1) The POD is not owned by the diverter.
(2) The POU is separated from the watercourse.
(3) The POU and POD originated from separate patents.</v>
      </c>
      <c r="K854" s="135" t="str">
        <f>INDEX('Master List'!$A$3:$AW$1063,MATCH('Print List'!$A854,Statement_No,0),MATCH('Print List'!K$2,'Master List'!$A$2:$AW$2,0))</f>
        <v>Yes</v>
      </c>
      <c r="L854" s="135" t="str">
        <f>INDEX('Master List'!$A$3:$AW$1063,MATCH('Print List'!$A854,Statement_No,0),MATCH('Print List'!L$2,'Master List'!$A$2:$AW$2,0))</f>
        <v>N/A</v>
      </c>
      <c r="M854" s="135" t="str">
        <f>INDEX('Master List'!$A$3:$AW$1063,MATCH('Print List'!$A854,Statement_No,0),MATCH('Print List'!M$2,'Master List'!$A$2:$AW$2,0))</f>
        <v>P1</v>
      </c>
      <c r="N854" s="135" t="str">
        <f>INDEX('Master List'!$A$3:$AW$1063,MATCH('Print List'!$A854,Statement_No,0),MATCH('Print List'!N$2,'Master List'!$A$2:$AW$2,0))</f>
        <v>No supporting document for Pre-1914 right was submitted. Need more info.</v>
      </c>
      <c r="O854" s="135">
        <f>INDEX('Master List'!$A$3:$AW$1063,MATCH('Print List'!$A854,Statement_No,0),MATCH('Print List'!O$2,'Master List'!$A$2:$AW$2,0))</f>
        <v>0</v>
      </c>
      <c r="P854" s="135">
        <f>INDEX('Master List'!$A$3:$AW$1063,MATCH('Print List'!$A854,Statement_No,0),MATCH('Print List'!P$2,'Master List'!$A$2:$AW$2,0))</f>
        <v>0</v>
      </c>
      <c r="Q854" s="135">
        <f>INDEX('Master List'!$A$3:$AW$1063,MATCH('Print List'!$A854,Statement_No,0),MATCH('Print List'!Q$2,'Master List'!$A$2:$AW$2,0))</f>
        <v>0</v>
      </c>
      <c r="R854" s="135">
        <f>INDEX('Master List'!$A$3:$AW$1063,MATCH('Print List'!$A854,Statement_No,0),MATCH('Print List'!R$2,'Master List'!$A$2:$AW$2,0))</f>
        <v>0</v>
      </c>
      <c r="S854" s="135">
        <f>INDEX('Master List'!$A$3:$AW$1063,MATCH('Print List'!$A854,Statement_No,0),MATCH('Print List'!S$2,'Master List'!$A$2:$AW$2,0))</f>
        <v>0</v>
      </c>
      <c r="T854" s="135" t="str">
        <f>INDEX('Master List'!$A$3:$AW$1063,MATCH('Print List'!$A854,Statement_No,0),MATCH('Print List'!T$2,'Master List'!$A$2:$AW$2,0))</f>
        <v>R1</v>
      </c>
      <c r="U854" s="135" t="str">
        <f>INDEX('Master List'!$A$3:$AW$1063,MATCH('Print List'!$A854,Statement_No,0),MATCH('Print List'!U$2,'Master List'!$A$2:$AW$2,0))</f>
        <v>P1</v>
      </c>
    </row>
    <row r="855" spans="1:21" s="16" customFormat="1" x14ac:dyDescent="0.25">
      <c r="A855" s="135" t="s">
        <v>3420</v>
      </c>
      <c r="B855" s="135" t="str">
        <f>INDEX('Master List'!$A$3:$AW$1063,MATCH('Print List'!$A855,Statement_No,0),MATCH('Print List'!B$2,'Master List'!$A$2:$AW$2,0))</f>
        <v>HAY'S RANCH LLC.</v>
      </c>
      <c r="C855" s="135" t="str">
        <f>INDEX('Master List'!$A$3:$AW$1063,MATCH('Print List'!$A855,Statement_No,0),MATCH('Print List'!C$2,'Master List'!$A$2:$AW$2,0))</f>
        <v>Y</v>
      </c>
      <c r="D855" s="135">
        <f>INDEX('Master List'!$A$3:$AW$1063,MATCH('Print List'!$A855,Statement_No,0),MATCH('Print List'!D$2,'Master List'!$A$2:$AW$2,0))</f>
        <v>891</v>
      </c>
      <c r="E855" s="135">
        <f>INDEX('Master List'!$A$3:$AW$1063,MATCH('Print List'!$A855,Statement_No,0),MATCH('Print List'!E$2,'Master List'!$A$2:$AW$2,0))</f>
        <v>785.24</v>
      </c>
      <c r="F855" s="135" t="str">
        <f>INDEX('Master List'!$A$3:$AW$1063,MATCH('Print List'!$A855,Statement_No,0),MATCH('Print List'!F$2,'Master List'!$A$2:$AW$2,0))</f>
        <v>Yes</v>
      </c>
      <c r="G855" s="135" t="str">
        <f>INDEX('Master List'!$A$3:$AW$1063,MATCH('Print List'!$A855,Statement_No,0),MATCH('Print List'!G$2,'Master List'!$A$2:$AW$2,0))</f>
        <v>WALTHALL SLOUGH</v>
      </c>
      <c r="H855" s="135" t="str">
        <f>INDEX('Master List'!$A$3:$AW$1063,MATCH('Print List'!$A855,Statement_No,0),MATCH('Print List'!H$2,'Master List'!$A$2:$AW$2,0))</f>
        <v>San Joaquin</v>
      </c>
      <c r="I855" s="135" t="str">
        <f>INDEX('Master List'!$A$3:$AW$1063,MATCH('Print List'!$A855,Statement_No,0),MATCH('Print List'!I$2,'Master List'!$A$2:$AW$2,0))</f>
        <v>R3</v>
      </c>
      <c r="J855" s="135" t="str">
        <f>INDEX('Master List'!$A$3:$AW$1063,MATCH('Print List'!$A855,Statement_No,0),MATCH('Print List'!J$2,'Master List'!$A$2:$AW$2,0))</f>
        <v>All properties are Riparian. Separate POUs.</v>
      </c>
      <c r="K855" s="135" t="str">
        <f>INDEX('Master List'!$A$3:$AW$1063,MATCH('Print List'!$A855,Statement_No,0),MATCH('Print List'!K$2,'Master List'!$A$2:$AW$2,0))</f>
        <v>Yes</v>
      </c>
      <c r="L855" s="135" t="str">
        <f>INDEX('Master List'!$A$3:$AW$1063,MATCH('Print List'!$A855,Statement_No,0),MATCH('Print List'!L$2,'Master List'!$A$2:$AW$2,0))</f>
        <v>N/A</v>
      </c>
      <c r="M855" s="135" t="str">
        <f>INDEX('Master List'!$A$3:$AW$1063,MATCH('Print List'!$A855,Statement_No,0),MATCH('Print List'!M$2,'Master List'!$A$2:$AW$2,0))</f>
        <v>P1</v>
      </c>
      <c r="N855" s="135" t="str">
        <f>INDEX('Master List'!$A$3:$AW$1063,MATCH('Print List'!$A855,Statement_No,0),MATCH('Print List'!N$2,'Master List'!$A$2:$AW$2,0))</f>
        <v>Documentation is needed.</v>
      </c>
      <c r="O855" s="135">
        <f>INDEX('Master List'!$A$3:$AW$1063,MATCH('Print List'!$A855,Statement_No,0),MATCH('Print List'!O$2,'Master List'!$A$2:$AW$2,0))</f>
        <v>0</v>
      </c>
      <c r="P855" s="135">
        <f>INDEX('Master List'!$A$3:$AW$1063,MATCH('Print List'!$A855,Statement_No,0),MATCH('Print List'!P$2,'Master List'!$A$2:$AW$2,0))</f>
        <v>0</v>
      </c>
      <c r="Q855" s="135">
        <f>INDEX('Master List'!$A$3:$AW$1063,MATCH('Print List'!$A855,Statement_No,0),MATCH('Print List'!Q$2,'Master List'!$A$2:$AW$2,0))</f>
        <v>0</v>
      </c>
      <c r="R855" s="135">
        <f>INDEX('Master List'!$A$3:$AW$1063,MATCH('Print List'!$A855,Statement_No,0),MATCH('Print List'!R$2,'Master List'!$A$2:$AW$2,0))</f>
        <v>0</v>
      </c>
      <c r="S855" s="135">
        <f>INDEX('Master List'!$A$3:$AW$1063,MATCH('Print List'!$A855,Statement_No,0),MATCH('Print List'!S$2,'Master List'!$A$2:$AW$2,0))</f>
        <v>0</v>
      </c>
      <c r="T855" s="135" t="str">
        <f>INDEX('Master List'!$A$3:$AW$1063,MATCH('Print List'!$A855,Statement_No,0),MATCH('Print List'!T$2,'Master List'!$A$2:$AW$2,0))</f>
        <v>R3</v>
      </c>
      <c r="U855" s="135" t="str">
        <f>INDEX('Master List'!$A$3:$AW$1063,MATCH('Print List'!$A855,Statement_No,0),MATCH('Print List'!U$2,'Master List'!$A$2:$AW$2,0))</f>
        <v>P1</v>
      </c>
    </row>
    <row r="856" spans="1:21" s="16" customFormat="1" x14ac:dyDescent="0.25">
      <c r="A856" s="135" t="s">
        <v>3428</v>
      </c>
      <c r="B856" s="135" t="str">
        <f>INDEX('Master List'!$A$3:$AW$1063,MATCH('Print List'!$A856,Statement_No,0),MATCH('Print List'!B$2,'Master List'!$A$2:$AW$2,0))</f>
        <v>SHERMAN CHIU</v>
      </c>
      <c r="C856" s="135" t="str">
        <f>INDEX('Master List'!$A$3:$AW$1063,MATCH('Print List'!$A856,Statement_No,0),MATCH('Print List'!C$2,'Master List'!$A$2:$AW$2,0))</f>
        <v>Y</v>
      </c>
      <c r="D856" s="135">
        <f>INDEX('Master List'!$A$3:$AW$1063,MATCH('Print List'!$A856,Statement_No,0),MATCH('Print List'!D$2,'Master List'!$A$2:$AW$2,0))</f>
        <v>320.13666666666666</v>
      </c>
      <c r="E856" s="135">
        <f>INDEX('Master List'!$A$3:$AW$1063,MATCH('Print List'!$A856,Statement_No,0),MATCH('Print List'!E$2,'Master List'!$A$2:$AW$2,0))</f>
        <v>252.41</v>
      </c>
      <c r="F856" s="135" t="str">
        <f>INDEX('Master List'!$A$3:$AW$1063,MATCH('Print List'!$A856,Statement_No,0),MATCH('Print List'!F$2,'Master List'!$A$2:$AW$2,0))</f>
        <v>Yes</v>
      </c>
      <c r="G856" s="135" t="str">
        <f>INDEX('Master List'!$A$3:$AW$1063,MATCH('Print List'!$A856,Statement_No,0),MATCH('Print List'!G$2,'Master List'!$A$2:$AW$2,0))</f>
        <v>SAN JOAQUIN RIVER</v>
      </c>
      <c r="H856" s="135" t="str">
        <f>INDEX('Master List'!$A$3:$AW$1063,MATCH('Print List'!$A856,Statement_No,0),MATCH('Print List'!H$2,'Master List'!$A$2:$AW$2,0))</f>
        <v>San Joaquin</v>
      </c>
      <c r="I856" s="135" t="str">
        <f>INDEX('Master List'!$A$3:$AW$1063,MATCH('Print List'!$A856,Statement_No,0),MATCH('Print List'!I$2,'Master List'!$A$2:$AW$2,0))</f>
        <v>R1</v>
      </c>
      <c r="J856" s="135" t="str">
        <f>INDEX('Master List'!$A$3:$AW$1063,MATCH('Print List'!$A856,Statement_No,0),MATCH('Print List'!J$2,'Master List'!$A$2:$AW$2,0))</f>
        <v>Some patents within the POU are not Riparian.</v>
      </c>
      <c r="K856" s="135" t="str">
        <f>INDEX('Master List'!$A$3:$AW$1063,MATCH('Print List'!$A856,Statement_No,0),MATCH('Print List'!K$2,'Master List'!$A$2:$AW$2,0))</f>
        <v>Yes</v>
      </c>
      <c r="L856" s="135" t="str">
        <f>INDEX('Master List'!$A$3:$AW$1063,MATCH('Print List'!$A856,Statement_No,0),MATCH('Print List'!L$2,'Master List'!$A$2:$AW$2,0))</f>
        <v>N/A</v>
      </c>
      <c r="M856" s="135" t="str">
        <f>INDEX('Master List'!$A$3:$AW$1063,MATCH('Print List'!$A856,Statement_No,0),MATCH('Print List'!M$2,'Master List'!$A$2:$AW$2,0))</f>
        <v>P1</v>
      </c>
      <c r="N856" s="135" t="str">
        <f>INDEX('Master List'!$A$3:$AW$1063,MATCH('Print List'!$A856,Statement_No,0),MATCH('Print List'!N$2,'Master List'!$A$2:$AW$2,0))</f>
        <v>Documentation is needed.</v>
      </c>
      <c r="O856" s="135">
        <f>INDEX('Master List'!$A$3:$AW$1063,MATCH('Print List'!$A856,Statement_No,0),MATCH('Print List'!O$2,'Master List'!$A$2:$AW$2,0))</f>
        <v>0</v>
      </c>
      <c r="P856" s="135">
        <f>INDEX('Master List'!$A$3:$AW$1063,MATCH('Print List'!$A856,Statement_No,0),MATCH('Print List'!P$2,'Master List'!$A$2:$AW$2,0))</f>
        <v>0</v>
      </c>
      <c r="Q856" s="135">
        <f>INDEX('Master List'!$A$3:$AW$1063,MATCH('Print List'!$A856,Statement_No,0),MATCH('Print List'!Q$2,'Master List'!$A$2:$AW$2,0))</f>
        <v>0</v>
      </c>
      <c r="R856" s="135">
        <f>INDEX('Master List'!$A$3:$AW$1063,MATCH('Print List'!$A856,Statement_No,0),MATCH('Print List'!R$2,'Master List'!$A$2:$AW$2,0))</f>
        <v>0</v>
      </c>
      <c r="S856" s="135">
        <f>INDEX('Master List'!$A$3:$AW$1063,MATCH('Print List'!$A856,Statement_No,0),MATCH('Print List'!S$2,'Master List'!$A$2:$AW$2,0))</f>
        <v>0</v>
      </c>
      <c r="T856" s="135" t="str">
        <f>INDEX('Master List'!$A$3:$AW$1063,MATCH('Print List'!$A856,Statement_No,0),MATCH('Print List'!T$2,'Master List'!$A$2:$AW$2,0))</f>
        <v>R1</v>
      </c>
      <c r="U856" s="135" t="str">
        <f>INDEX('Master List'!$A$3:$AW$1063,MATCH('Print List'!$A856,Statement_No,0),MATCH('Print List'!U$2,'Master List'!$A$2:$AW$2,0))</f>
        <v>P1</v>
      </c>
    </row>
    <row r="857" spans="1:21" s="16" customFormat="1" ht="240" x14ac:dyDescent="0.25">
      <c r="A857" s="135" t="s">
        <v>3433</v>
      </c>
      <c r="B857" s="135" t="str">
        <f>INDEX('Master List'!$A$3:$AW$1063,MATCH('Print List'!$A857,Statement_No,0),MATCH('Print List'!B$2,'Master List'!$A$2:$AW$2,0))</f>
        <v>TAJ-SILVA FARMS</v>
      </c>
      <c r="C857" s="135" t="str">
        <f>INDEX('Master List'!$A$3:$AW$1063,MATCH('Print List'!$A857,Statement_No,0),MATCH('Print List'!C$2,'Master List'!$A$2:$AW$2,0))</f>
        <v>Y</v>
      </c>
      <c r="D857" s="135">
        <f>INDEX('Master List'!$A$3:$AW$1063,MATCH('Print List'!$A857,Statement_No,0),MATCH('Print List'!D$2,'Master List'!$A$2:$AW$2,0))</f>
        <v>1429.66307299962</v>
      </c>
      <c r="E857" s="135">
        <f>INDEX('Master List'!$A$3:$AW$1063,MATCH('Print List'!$A857,Statement_No,0),MATCH('Print List'!E$2,'Master List'!$A$2:$AW$2,0))</f>
        <v>848.66</v>
      </c>
      <c r="F857" s="135" t="str">
        <f>INDEX('Master List'!$A$3:$AW$1063,MATCH('Print List'!$A857,Statement_No,0),MATCH('Print List'!F$2,'Master List'!$A$2:$AW$2,0))</f>
        <v>Yes</v>
      </c>
      <c r="G857" s="135" t="str">
        <f>INDEX('Master List'!$A$3:$AW$1063,MATCH('Print List'!$A857,Statement_No,0),MATCH('Print List'!G$2,'Master List'!$A$2:$AW$2,0))</f>
        <v>Sacramento River</v>
      </c>
      <c r="H857" s="135" t="str">
        <f>INDEX('Master List'!$A$3:$AW$1063,MATCH('Print List'!$A857,Statement_No,0),MATCH('Print List'!H$2,'Master List'!$A$2:$AW$2,0))</f>
        <v>Sacramento</v>
      </c>
      <c r="I857" s="135" t="str">
        <f>INDEX('Master List'!$A$3:$AW$1063,MATCH('Print List'!$A857,Statement_No,0),MATCH('Print List'!I$2,'Master List'!$A$2:$AW$2,0))</f>
        <v>R1</v>
      </c>
      <c r="J857" s="135" t="str">
        <f>INDEX('Master List'!$A$3:$AW$1063,MATCH('Print List'!$A857,Statement_No,0),MATCH('Print List'!J$2,'Master List'!$A$2:$AW$2,0))</f>
        <v xml:space="preserve">The western portion of the POU lies on a patent that is not riparian to the watercourse </v>
      </c>
      <c r="K857" s="135" t="str">
        <f>INDEX('Master List'!$A$3:$AW$1063,MATCH('Print List'!$A857,Statement_No,0),MATCH('Print List'!K$2,'Master List'!$A$2:$AW$2,0))</f>
        <v>Yes</v>
      </c>
      <c r="L857" s="135" t="str">
        <f>INDEX('Master List'!$A$3:$AW$1063,MATCH('Print List'!$A857,Statement_No,0),MATCH('Print List'!L$2,'Master List'!$A$2:$AW$2,0))</f>
        <v>N/A</v>
      </c>
      <c r="M857" s="135" t="str">
        <f>INDEX('Master List'!$A$3:$AW$1063,MATCH('Print List'!$A857,Statement_No,0),MATCH('Print List'!M$2,'Master List'!$A$2:$AW$2,0))</f>
        <v>P1</v>
      </c>
      <c r="N857" s="135" t="str">
        <f>INDEX('Master List'!$A$3:$AW$1063,MATCH('Print List'!$A857,Statement_No,0),MATCH('Print List'!N$2,'Master List'!$A$2:$AW$2,0))</f>
        <v>Claimant failed to submit Pre-1914 supporting documents; and riparian right is insufficient to constitute water use</v>
      </c>
      <c r="O857" s="135" t="str">
        <f>INDEX('Master List'!$A$3:$AW$1063,MATCH('Print List'!$A857,Statement_No,0),MATCH('Print List'!O$2,'Master List'!$A$2:$AW$2,0))</f>
        <v>North Delta Water Agency</v>
      </c>
      <c r="P857" s="135" t="str">
        <f>INDEX('Master List'!$A$3:$AW$1063,MATCH('Print List'!$A857,Statement_No,0),MATCH('Print List'!P$2,'Master List'!$A$2:$AW$2,0))</f>
        <v>R4</v>
      </c>
      <c r="Q857" s="135" t="str">
        <f>INDEX('Master List'!$A$3:$AW$1063,MATCH('Print List'!$A857,Statement_No,0),MATCH('Print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7" s="135" t="str">
        <f>INDEX('Master List'!$A$3:$AW$1063,MATCH('Print List'!$A857,Statement_No,0),MATCH('Print List'!R$2,'Master List'!$A$2:$AW$2,0))</f>
        <v>P4</v>
      </c>
      <c r="S857" s="135" t="str">
        <f>INDEX('Master List'!$A$3:$AW$1063,MATCH('Print List'!$A857,Statement_No,0),MATCH('Print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7" s="135" t="str">
        <f>INDEX('Master List'!$A$3:$AW$1063,MATCH('Print List'!$A857,Statement_No,0),MATCH('Print List'!T$2,'Master List'!$A$2:$AW$2,0))</f>
        <v>R4</v>
      </c>
      <c r="U857" s="135" t="str">
        <f>INDEX('Master List'!$A$3:$AW$1063,MATCH('Print List'!$A857,Statement_No,0),MATCH('Print List'!U$2,'Master List'!$A$2:$AW$2,0))</f>
        <v>P4</v>
      </c>
    </row>
    <row r="858" spans="1:21" s="16" customFormat="1" ht="240" x14ac:dyDescent="0.25">
      <c r="A858" s="135" t="s">
        <v>3440</v>
      </c>
      <c r="B858" s="135" t="str">
        <f>INDEX('Master List'!$A$3:$AW$1063,MATCH('Print List'!$A858,Statement_No,0),MATCH('Print List'!B$2,'Master List'!$A$2:$AW$2,0))</f>
        <v>TAJ-SILVA FARMS</v>
      </c>
      <c r="C858" s="135" t="str">
        <f>INDEX('Master List'!$A$3:$AW$1063,MATCH('Print List'!$A858,Statement_No,0),MATCH('Print List'!C$2,'Master List'!$A$2:$AW$2,0))</f>
        <v>Y</v>
      </c>
      <c r="D858" s="135">
        <f>INDEX('Master List'!$A$3:$AW$1063,MATCH('Print List'!$A858,Statement_No,0),MATCH('Print List'!D$2,'Master List'!$A$2:$AW$2,0))</f>
        <v>1429.66307299962</v>
      </c>
      <c r="E858" s="135">
        <f>INDEX('Master List'!$A$3:$AW$1063,MATCH('Print List'!$A858,Statement_No,0),MATCH('Print List'!E$2,'Master List'!$A$2:$AW$2,0))</f>
        <v>848.66</v>
      </c>
      <c r="F858" s="135" t="str">
        <f>INDEX('Master List'!$A$3:$AW$1063,MATCH('Print List'!$A858,Statement_No,0),MATCH('Print List'!F$2,'Master List'!$A$2:$AW$2,0))</f>
        <v>Yes</v>
      </c>
      <c r="G858" s="135" t="str">
        <f>INDEX('Master List'!$A$3:$AW$1063,MATCH('Print List'!$A858,Statement_No,0),MATCH('Print List'!G$2,'Master List'!$A$2:$AW$2,0))</f>
        <v>Sacramento River</v>
      </c>
      <c r="H858" s="135" t="str">
        <f>INDEX('Master List'!$A$3:$AW$1063,MATCH('Print List'!$A858,Statement_No,0),MATCH('Print List'!H$2,'Master List'!$A$2:$AW$2,0))</f>
        <v>Sacramento</v>
      </c>
      <c r="I858" s="135" t="str">
        <f>INDEX('Master List'!$A$3:$AW$1063,MATCH('Print List'!$A858,Statement_No,0),MATCH('Print List'!I$2,'Master List'!$A$2:$AW$2,0))</f>
        <v>R1</v>
      </c>
      <c r="J858" s="135" t="str">
        <f>INDEX('Master List'!$A$3:$AW$1063,MATCH('Print List'!$A858,Statement_No,0),MATCH('Print List'!J$2,'Master List'!$A$2:$AW$2,0))</f>
        <v xml:space="preserve">The western portion of the POU lies on a patent that is not riparian to the watercourse </v>
      </c>
      <c r="K858" s="135" t="str">
        <f>INDEX('Master List'!$A$3:$AW$1063,MATCH('Print List'!$A858,Statement_No,0),MATCH('Print List'!K$2,'Master List'!$A$2:$AW$2,0))</f>
        <v>Yes</v>
      </c>
      <c r="L858" s="135" t="str">
        <f>INDEX('Master List'!$A$3:$AW$1063,MATCH('Print List'!$A858,Statement_No,0),MATCH('Print List'!L$2,'Master List'!$A$2:$AW$2,0))</f>
        <v>N/A</v>
      </c>
      <c r="M858" s="135" t="str">
        <f>INDEX('Master List'!$A$3:$AW$1063,MATCH('Print List'!$A858,Statement_No,0),MATCH('Print List'!M$2,'Master List'!$A$2:$AW$2,0))</f>
        <v>P1</v>
      </c>
      <c r="N858" s="135" t="str">
        <f>INDEX('Master List'!$A$3:$AW$1063,MATCH('Print List'!$A858,Statement_No,0),MATCH('Print List'!N$2,'Master List'!$A$2:$AW$2,0))</f>
        <v>Claimant failed to submit Pre-1914 supporting documents; and riparian right is insufficient to constitute water use</v>
      </c>
      <c r="O858" s="135" t="str">
        <f>INDEX('Master List'!$A$3:$AW$1063,MATCH('Print List'!$A858,Statement_No,0),MATCH('Print List'!O$2,'Master List'!$A$2:$AW$2,0))</f>
        <v>North Delta Water Agency</v>
      </c>
      <c r="P858" s="135" t="str">
        <f>INDEX('Master List'!$A$3:$AW$1063,MATCH('Print List'!$A858,Statement_No,0),MATCH('Print List'!P$2,'Master List'!$A$2:$AW$2,0))</f>
        <v>R4</v>
      </c>
      <c r="Q858" s="135" t="str">
        <f>INDEX('Master List'!$A$3:$AW$1063,MATCH('Print List'!$A858,Statement_No,0),MATCH('Print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8" s="135" t="str">
        <f>INDEX('Master List'!$A$3:$AW$1063,MATCH('Print List'!$A858,Statement_No,0),MATCH('Print List'!R$2,'Master List'!$A$2:$AW$2,0))</f>
        <v>P4</v>
      </c>
      <c r="S858" s="135" t="str">
        <f>INDEX('Master List'!$A$3:$AW$1063,MATCH('Print List'!$A858,Statement_No,0),MATCH('Print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8" s="135" t="str">
        <f>INDEX('Master List'!$A$3:$AW$1063,MATCH('Print List'!$A858,Statement_No,0),MATCH('Print List'!T$2,'Master List'!$A$2:$AW$2,0))</f>
        <v>R4</v>
      </c>
      <c r="U858" s="135" t="str">
        <f>INDEX('Master List'!$A$3:$AW$1063,MATCH('Print List'!$A858,Statement_No,0),MATCH('Print List'!U$2,'Master List'!$A$2:$AW$2,0))</f>
        <v>P4</v>
      </c>
    </row>
    <row r="859" spans="1:21" s="16" customFormat="1" ht="240" x14ac:dyDescent="0.25">
      <c r="A859" s="135" t="s">
        <v>3442</v>
      </c>
      <c r="B859" s="135" t="str">
        <f>INDEX('Master List'!$A$3:$AW$1063,MATCH('Print List'!$A859,Statement_No,0),MATCH('Print List'!B$2,'Master List'!$A$2:$AW$2,0))</f>
        <v>TAJ-SILVA FARMS</v>
      </c>
      <c r="C859" s="135" t="str">
        <f>INDEX('Master List'!$A$3:$AW$1063,MATCH('Print List'!$A859,Statement_No,0),MATCH('Print List'!C$2,'Master List'!$A$2:$AW$2,0))</f>
        <v>Y</v>
      </c>
      <c r="D859" s="135">
        <f>INDEX('Master List'!$A$3:$AW$1063,MATCH('Print List'!$A859,Statement_No,0),MATCH('Print List'!D$2,'Master List'!$A$2:$AW$2,0))</f>
        <v>1429.66307299962</v>
      </c>
      <c r="E859" s="135">
        <f>INDEX('Master List'!$A$3:$AW$1063,MATCH('Print List'!$A859,Statement_No,0),MATCH('Print List'!E$2,'Master List'!$A$2:$AW$2,0))</f>
        <v>848.66</v>
      </c>
      <c r="F859" s="135" t="str">
        <f>INDEX('Master List'!$A$3:$AW$1063,MATCH('Print List'!$A859,Statement_No,0),MATCH('Print List'!F$2,'Master List'!$A$2:$AW$2,0))</f>
        <v>Yes</v>
      </c>
      <c r="G859" s="135" t="str">
        <f>INDEX('Master List'!$A$3:$AW$1063,MATCH('Print List'!$A859,Statement_No,0),MATCH('Print List'!G$2,'Master List'!$A$2:$AW$2,0))</f>
        <v>Sacramento River</v>
      </c>
      <c r="H859" s="135" t="str">
        <f>INDEX('Master List'!$A$3:$AW$1063,MATCH('Print List'!$A859,Statement_No,0),MATCH('Print List'!H$2,'Master List'!$A$2:$AW$2,0))</f>
        <v>Sacramento</v>
      </c>
      <c r="I859" s="135" t="str">
        <f>INDEX('Master List'!$A$3:$AW$1063,MATCH('Print List'!$A859,Statement_No,0),MATCH('Print List'!I$2,'Master List'!$A$2:$AW$2,0))</f>
        <v>R2</v>
      </c>
      <c r="J859" s="135" t="str">
        <f>INDEX('Master List'!$A$3:$AW$1063,MATCH('Print List'!$A859,Statement_No,0),MATCH('Print List'!J$2,'Master List'!$A$2:$AW$2,0))</f>
        <v>POU is on Patent 1172 (Survey SAC 962) &amp; Patent 4686 (Survey 312). APN 142-0100-031 is a subdivision of Patent 1172. Chain of title needed to ensure riparian right still exists.</v>
      </c>
      <c r="K859" s="135" t="str">
        <f>INDEX('Master List'!$A$3:$AW$1063,MATCH('Print List'!$A859,Statement_No,0),MATCH('Print List'!K$2,'Master List'!$A$2:$AW$2,0))</f>
        <v>Yes</v>
      </c>
      <c r="L859" s="135" t="str">
        <f>INDEX('Master List'!$A$3:$AW$1063,MATCH('Print List'!$A859,Statement_No,0),MATCH('Print List'!L$2,'Master List'!$A$2:$AW$2,0))</f>
        <v>N/A</v>
      </c>
      <c r="M859" s="135" t="str">
        <f>INDEX('Master List'!$A$3:$AW$1063,MATCH('Print List'!$A859,Statement_No,0),MATCH('Print List'!M$2,'Master List'!$A$2:$AW$2,0))</f>
        <v>P3</v>
      </c>
      <c r="N859" s="135" t="str">
        <f>INDEX('Master List'!$A$3:$AW$1063,MATCH('Print List'!$A859,Statement_No,0),MATCH('Print List'!N$2,'Master List'!$A$2:$AW$2,0))</f>
        <v>Claimant failed to submit Pre-1914 supporting documents; however, riparian right is sufficient to constitute water use</v>
      </c>
      <c r="O859" s="135" t="str">
        <f>INDEX('Master List'!$A$3:$AW$1063,MATCH('Print List'!$A859,Statement_No,0),MATCH('Print List'!O$2,'Master List'!$A$2:$AW$2,0))</f>
        <v>North Delta Water Agency</v>
      </c>
      <c r="P859" s="135" t="str">
        <f>INDEX('Master List'!$A$3:$AW$1063,MATCH('Print List'!$A859,Statement_No,0),MATCH('Print List'!P$2,'Master List'!$A$2:$AW$2,0))</f>
        <v>R4</v>
      </c>
      <c r="Q859" s="135" t="str">
        <f>INDEX('Master List'!$A$3:$AW$1063,MATCH('Print List'!$A859,Statement_No,0),MATCH('Print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59" s="135" t="str">
        <f>INDEX('Master List'!$A$3:$AW$1063,MATCH('Print List'!$A859,Statement_No,0),MATCH('Print List'!R$2,'Master List'!$A$2:$AW$2,0))</f>
        <v>P4</v>
      </c>
      <c r="S859" s="135" t="str">
        <f>INDEX('Master List'!$A$3:$AW$1063,MATCH('Print List'!$A859,Statement_No,0),MATCH('Print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59" s="135" t="str">
        <f>INDEX('Master List'!$A$3:$AW$1063,MATCH('Print List'!$A859,Statement_No,0),MATCH('Print List'!T$2,'Master List'!$A$2:$AW$2,0))</f>
        <v>R4</v>
      </c>
      <c r="U859" s="135" t="str">
        <f>INDEX('Master List'!$A$3:$AW$1063,MATCH('Print List'!$A859,Statement_No,0),MATCH('Print List'!U$2,'Master List'!$A$2:$AW$2,0))</f>
        <v>P4</v>
      </c>
    </row>
    <row r="860" spans="1:21" s="16" customFormat="1" ht="30" x14ac:dyDescent="0.25">
      <c r="A860" s="136" t="s">
        <v>3444</v>
      </c>
      <c r="B860" s="135" t="str">
        <f>INDEX('Master List'!$A$3:$AW$1063,MATCH('Print List'!$A860,Statement_No,0),MATCH('Print List'!B$2,'Master List'!$A$2:$AW$2,0))</f>
        <v>EARNEST J. POMBO JR.</v>
      </c>
      <c r="C860" s="135" t="str">
        <f>INDEX('Master List'!$A$3:$AW$1063,MATCH('Print List'!$A860,Statement_No,0),MATCH('Print List'!C$2,'Master List'!$A$2:$AW$2,0))</f>
        <v>Y</v>
      </c>
      <c r="D860" s="135">
        <f>INDEX('Master List'!$A$3:$AW$1063,MATCH('Print List'!$A860,Statement_No,0),MATCH('Print List'!D$2,'Master List'!$A$2:$AW$2,0))</f>
        <v>275.82</v>
      </c>
      <c r="E860" s="135">
        <f>INDEX('Master List'!$A$3:$AW$1063,MATCH('Print List'!$A860,Statement_No,0),MATCH('Print List'!E$2,'Master List'!$A$2:$AW$2,0))</f>
        <v>269.35000000000002</v>
      </c>
      <c r="F860" s="135" t="str">
        <f>INDEX('Master List'!$A$3:$AW$1063,MATCH('Print List'!$A860,Statement_No,0),MATCH('Print List'!F$2,'Master List'!$A$2:$AW$2,0))</f>
        <v>Yes</v>
      </c>
      <c r="G860" s="135" t="str">
        <f>INDEX('Master List'!$A$3:$AW$1063,MATCH('Print List'!$A860,Statement_No,0),MATCH('Print List'!G$2,'Master List'!$A$2:$AW$2,0))</f>
        <v>SAN JOAQUIN RIVER</v>
      </c>
      <c r="H860" s="135" t="str">
        <f>INDEX('Master List'!$A$3:$AW$1063,MATCH('Print List'!$A860,Statement_No,0),MATCH('Print List'!H$2,'Master List'!$A$2:$AW$2,0))</f>
        <v>San Joaquin</v>
      </c>
      <c r="I860" s="135" t="str">
        <f>INDEX('Master List'!$A$3:$AW$1063,MATCH('Print List'!$A860,Statement_No,0),MATCH('Print List'!I$2,'Master List'!$A$2:$AW$2,0))</f>
        <v>R3</v>
      </c>
      <c r="J860" s="135" t="str">
        <f>INDEX('Master List'!$A$3:$AW$1063,MATCH('Print List'!$A860,Statement_No,0),MATCH('Print List'!J$2,'Master List'!$A$2:$AW$2,0))</f>
        <v>APN/POU lie on a Riparian Patent</v>
      </c>
      <c r="K860" s="135" t="str">
        <f>INDEX('Master List'!$A$3:$AW$1063,MATCH('Print List'!$A860,Statement_No,0),MATCH('Print List'!K$2,'Master List'!$A$2:$AW$2,0))</f>
        <v>Yes</v>
      </c>
      <c r="L860" s="135" t="str">
        <f>INDEX('Master List'!$A$3:$AW$1063,MATCH('Print List'!$A860,Statement_No,0),MATCH('Print List'!L$2,'Master List'!$A$2:$AW$2,0))</f>
        <v>N/A</v>
      </c>
      <c r="M860" s="135" t="str">
        <f>INDEX('Master List'!$A$3:$AW$1063,MATCH('Print List'!$A860,Statement_No,0),MATCH('Print List'!M$2,'Master List'!$A$2:$AW$2,0))</f>
        <v>P1</v>
      </c>
      <c r="N860" s="135" t="str">
        <f>INDEX('Master List'!$A$3:$AW$1063,MATCH('Print List'!$A860,Statement_No,0),MATCH('Print List'!N$2,'Master List'!$A$2:$AW$2,0))</f>
        <v>No documentation provided</v>
      </c>
      <c r="O860" s="135">
        <f>INDEX('Master List'!$A$3:$AW$1063,MATCH('Print List'!$A860,Statement_No,0),MATCH('Print List'!O$2,'Master List'!$A$2:$AW$2,0))</f>
        <v>0</v>
      </c>
      <c r="P860" s="135">
        <f>INDEX('Master List'!$A$3:$AW$1063,MATCH('Print List'!$A860,Statement_No,0),MATCH('Print List'!P$2,'Master List'!$A$2:$AW$2,0))</f>
        <v>0</v>
      </c>
      <c r="Q860" s="135">
        <f>INDEX('Master List'!$A$3:$AW$1063,MATCH('Print List'!$A860,Statement_No,0),MATCH('Print List'!Q$2,'Master List'!$A$2:$AW$2,0))</f>
        <v>0</v>
      </c>
      <c r="R860" s="135">
        <f>INDEX('Master List'!$A$3:$AW$1063,MATCH('Print List'!$A860,Statement_No,0),MATCH('Print List'!R$2,'Master List'!$A$2:$AW$2,0))</f>
        <v>0</v>
      </c>
      <c r="S860" s="135">
        <f>INDEX('Master List'!$A$3:$AW$1063,MATCH('Print List'!$A860,Statement_No,0),MATCH('Print List'!S$2,'Master List'!$A$2:$AW$2,0))</f>
        <v>0</v>
      </c>
      <c r="T860" s="135" t="str">
        <f>INDEX('Master List'!$A$3:$AW$1063,MATCH('Print List'!$A860,Statement_No,0),MATCH('Print List'!T$2,'Master List'!$A$2:$AW$2,0))</f>
        <v>R3</v>
      </c>
      <c r="U860" s="135" t="str">
        <f>INDEX('Master List'!$A$3:$AW$1063,MATCH('Print List'!$A860,Statement_No,0),MATCH('Print List'!U$2,'Master List'!$A$2:$AW$2,0))</f>
        <v>P1</v>
      </c>
    </row>
    <row r="861" spans="1:21" s="16" customFormat="1" ht="240" x14ac:dyDescent="0.25">
      <c r="A861" s="135" t="s">
        <v>3449</v>
      </c>
      <c r="B861" s="135" t="str">
        <f>INDEX('Master List'!$A$3:$AW$1063,MATCH('Print List'!$A861,Statement_No,0),MATCH('Print List'!B$2,'Master List'!$A$2:$AW$2,0))</f>
        <v>SALLY LEE BOWLSBEY</v>
      </c>
      <c r="C861" s="135" t="str">
        <f>INDEX('Master List'!$A$3:$AW$1063,MATCH('Print List'!$A861,Statement_No,0),MATCH('Print List'!C$2,'Master List'!$A$2:$AW$2,0))</f>
        <v>Y</v>
      </c>
      <c r="D861" s="135">
        <f>INDEX('Master List'!$A$3:$AW$1063,MATCH('Print List'!$A861,Statement_No,0),MATCH('Print List'!D$2,'Master List'!$A$2:$AW$2,0))</f>
        <v>3500</v>
      </c>
      <c r="E861" s="135">
        <f>INDEX('Master List'!$A$3:$AW$1063,MATCH('Print List'!$A861,Statement_No,0),MATCH('Print List'!E$2,'Master List'!$A$2:$AW$2,0))</f>
        <v>3500</v>
      </c>
      <c r="F861" s="135" t="str">
        <f>INDEX('Master List'!$A$3:$AW$1063,MATCH('Print List'!$A861,Statement_No,0),MATCH('Print List'!F$2,'Master List'!$A$2:$AW$2,0))</f>
        <v>Yes</v>
      </c>
      <c r="G861" s="135" t="str">
        <f>INDEX('Master List'!$A$3:$AW$1063,MATCH('Print List'!$A861,Statement_No,0),MATCH('Print List'!G$2,'Master List'!$A$2:$AW$2,0))</f>
        <v>Duck Slough</v>
      </c>
      <c r="H861" s="135" t="str">
        <f>INDEX('Master List'!$A$3:$AW$1063,MATCH('Print List'!$A861,Statement_No,0),MATCH('Print List'!H$2,'Master List'!$A$2:$AW$2,0))</f>
        <v>Solano</v>
      </c>
      <c r="I861" s="135" t="str">
        <f>INDEX('Master List'!$A$3:$AW$1063,MATCH('Print List'!$A861,Statement_No,0),MATCH('Print List'!I$2,'Master List'!$A$2:$AW$2,0))</f>
        <v>R3</v>
      </c>
      <c r="J861" s="135" t="str">
        <f>INDEX('Master List'!$A$3:$AW$1063,MATCH('Print List'!$A861,Statement_No,0),MATCH('Print List'!J$2,'Master List'!$A$2:$AW$2,0))</f>
        <v>On March 1, 2018, counsel for the water right claimant submitted additional documents and a riparian water rights analysis, including a chain-of-title back to the original patents.  Based on the new documentation the underlying riparian claim has been assigned to category R3.</v>
      </c>
      <c r="K861" s="135" t="str">
        <f>INDEX('Master List'!$A$3:$AW$1063,MATCH('Print List'!$A861,Statement_No,0),MATCH('Print List'!K$2,'Master List'!$A$2:$AW$2,0))</f>
        <v>No</v>
      </c>
      <c r="L861" s="135" t="str">
        <f>INDEX('Master List'!$A$3:$AW$1063,MATCH('Print List'!$A861,Statement_No,0),MATCH('Print List'!L$2,'Master List'!$A$2:$AW$2,0))</f>
        <v>N/A</v>
      </c>
      <c r="M861" s="135" t="str">
        <f>INDEX('Master List'!$A$3:$AW$1063,MATCH('Print List'!$A861,Statement_No,0),MATCH('Print List'!M$2,'Master List'!$A$2:$AW$2,0))</f>
        <v>N/A</v>
      </c>
      <c r="N861" s="135" t="str">
        <f>INDEX('Master List'!$A$3:$AW$1063,MATCH('Print List'!$A861,Statement_No,0),MATCH('Print List'!N$2,'Master List'!$A$2:$AW$2,0))</f>
        <v>N/A</v>
      </c>
      <c r="O861" s="135" t="str">
        <f>INDEX('Master List'!$A$3:$AW$1063,MATCH('Print List'!$A861,Statement_No,0),MATCH('Print List'!O$2,'Master List'!$A$2:$AW$2,0))</f>
        <v>North Delta Water Agency</v>
      </c>
      <c r="P861" s="135" t="str">
        <f>INDEX('Master List'!$A$3:$AW$1063,MATCH('Print List'!$A861,Statement_No,0),MATCH('Print List'!P$2,'Master List'!$A$2:$AW$2,0))</f>
        <v>R4</v>
      </c>
      <c r="Q861" s="135" t="str">
        <f>INDEX('Master List'!$A$3:$AW$1063,MATCH('Print List'!$A861,Statement_No,0),MATCH('Print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61" s="135" t="str">
        <f>INDEX('Master List'!$A$3:$AW$1063,MATCH('Print List'!$A861,Statement_No,0),MATCH('Print List'!R$2,'Master List'!$A$2:$AW$2,0))</f>
        <v>P4</v>
      </c>
      <c r="S861" s="135" t="str">
        <f>INDEX('Master List'!$A$3:$AW$1063,MATCH('Print List'!$A861,Statement_No,0),MATCH('Print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61" s="135" t="str">
        <f>INDEX('Master List'!$A$3:$AW$1063,MATCH('Print List'!$A861,Statement_No,0),MATCH('Print List'!T$2,'Master List'!$A$2:$AW$2,0))</f>
        <v>R4</v>
      </c>
      <c r="U861" s="135" t="str">
        <f>INDEX('Master List'!$A$3:$AW$1063,MATCH('Print List'!$A861,Statement_No,0),MATCH('Print List'!U$2,'Master List'!$A$2:$AW$2,0))</f>
        <v>P4</v>
      </c>
    </row>
    <row r="862" spans="1:21" s="16" customFormat="1" ht="240" x14ac:dyDescent="0.25">
      <c r="A862" s="135" t="s">
        <v>3453</v>
      </c>
      <c r="B862" s="135" t="str">
        <f>INDEX('Master List'!$A$3:$AW$1063,MATCH('Print List'!$A862,Statement_No,0),MATCH('Print List'!B$2,'Master List'!$A$2:$AW$2,0))</f>
        <v>STEAMBOAT ACRES L.P.</v>
      </c>
      <c r="C862" s="135" t="str">
        <f>INDEX('Master List'!$A$3:$AW$1063,MATCH('Print List'!$A862,Statement_No,0),MATCH('Print List'!C$2,'Master List'!$A$2:$AW$2,0))</f>
        <v>Y</v>
      </c>
      <c r="D862" s="135">
        <f>INDEX('Master List'!$A$3:$AW$1063,MATCH('Print List'!$A862,Statement_No,0),MATCH('Print List'!D$2,'Master List'!$A$2:$AW$2,0))</f>
        <v>663.84666666666669</v>
      </c>
      <c r="E862" s="135">
        <f>INDEX('Master List'!$A$3:$AW$1063,MATCH('Print List'!$A862,Statement_No,0),MATCH('Print List'!E$2,'Master List'!$A$2:$AW$2,0))</f>
        <v>289.99</v>
      </c>
      <c r="F862" s="135" t="str">
        <f>INDEX('Master List'!$A$3:$AW$1063,MATCH('Print List'!$A862,Statement_No,0),MATCH('Print List'!F$2,'Master List'!$A$2:$AW$2,0))</f>
        <v>Yes</v>
      </c>
      <c r="G862" s="135" t="str">
        <f>INDEX('Master List'!$A$3:$AW$1063,MATCH('Print List'!$A862,Statement_No,0),MATCH('Print List'!G$2,'Master List'!$A$2:$AW$2,0))</f>
        <v>STEAMBOAT SLOUGH</v>
      </c>
      <c r="H862" s="135" t="str">
        <f>INDEX('Master List'!$A$3:$AW$1063,MATCH('Print List'!$A862,Statement_No,0),MATCH('Print List'!H$2,'Master List'!$A$2:$AW$2,0))</f>
        <v>Sacramento</v>
      </c>
      <c r="I862" s="135" t="str">
        <f>INDEX('Master List'!$A$3:$AW$1063,MATCH('Print List'!$A862,Statement_No,0),MATCH('Print List'!I$2,'Master List'!$A$2:$AW$2,0))</f>
        <v>R1</v>
      </c>
      <c r="J862" s="135" t="str">
        <f>INDEX('Master List'!$A$3:$AW$1063,MATCH('Print List'!$A862,Statement_No,0),MATCH('Print List'!J$2,'Master List'!$A$2:$AW$2,0))</f>
        <v>Part of POU lies on non-riparian patent (Patent 957), per claimant provided map multiple separations in parcels from the POD and POU parcels, need documentation showing the riparian right reserve for the APN's that doesn’t touch the water body also need documents to prove ownership of the land.</v>
      </c>
      <c r="K862" s="135" t="str">
        <f>INDEX('Master List'!$A$3:$AW$1063,MATCH('Print List'!$A862,Statement_No,0),MATCH('Print List'!K$2,'Master List'!$A$2:$AW$2,0))</f>
        <v>Yes</v>
      </c>
      <c r="L862" s="135" t="str">
        <f>INDEX('Master List'!$A$3:$AW$1063,MATCH('Print List'!$A862,Statement_No,0),MATCH('Print List'!L$2,'Master List'!$A$2:$AW$2,0))</f>
        <v>N/A</v>
      </c>
      <c r="M862" s="135" t="str">
        <f>INDEX('Master List'!$A$3:$AW$1063,MATCH('Print List'!$A862,Statement_No,0),MATCH('Print List'!M$2,'Master List'!$A$2:$AW$2,0))</f>
        <v>P2</v>
      </c>
      <c r="N862" s="135" t="str">
        <f>INDEX('Master List'!$A$3:$AW$1063,MATCH('Print List'!$A862,Statement_No,0),MATCH('Print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862" s="135" t="str">
        <f>INDEX('Master List'!$A$3:$AW$1063,MATCH('Print List'!$A862,Statement_No,0),MATCH('Print List'!O$2,'Master List'!$A$2:$AW$2,0))</f>
        <v>North Delta Water Agency</v>
      </c>
      <c r="P862" s="135" t="str">
        <f>INDEX('Master List'!$A$3:$AW$1063,MATCH('Print List'!$A862,Statement_No,0),MATCH('Print List'!P$2,'Master List'!$A$2:$AW$2,0))</f>
        <v>R4</v>
      </c>
      <c r="Q862" s="135" t="str">
        <f>INDEX('Master List'!$A$3:$AW$1063,MATCH('Print List'!$A862,Statement_No,0),MATCH('Print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62" s="135" t="str">
        <f>INDEX('Master List'!$A$3:$AW$1063,MATCH('Print List'!$A862,Statement_No,0),MATCH('Print List'!R$2,'Master List'!$A$2:$AW$2,0))</f>
        <v>P4</v>
      </c>
      <c r="S862" s="135" t="str">
        <f>INDEX('Master List'!$A$3:$AW$1063,MATCH('Print List'!$A862,Statement_No,0),MATCH('Print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62" s="135" t="str">
        <f>INDEX('Master List'!$A$3:$AW$1063,MATCH('Print List'!$A862,Statement_No,0),MATCH('Print List'!T$2,'Master List'!$A$2:$AW$2,0))</f>
        <v>R4</v>
      </c>
      <c r="U862" s="135" t="str">
        <f>INDEX('Master List'!$A$3:$AW$1063,MATCH('Print List'!$A862,Statement_No,0),MATCH('Print List'!U$2,'Master List'!$A$2:$AW$2,0))</f>
        <v>P4</v>
      </c>
    </row>
    <row r="863" spans="1:21" s="16" customFormat="1" ht="240" x14ac:dyDescent="0.25">
      <c r="A863" s="135" t="s">
        <v>3459</v>
      </c>
      <c r="B863" s="135" t="str">
        <f>INDEX('Master List'!$A$3:$AW$1063,MATCH('Print List'!$A863,Statement_No,0),MATCH('Print List'!B$2,'Master List'!$A$2:$AW$2,0))</f>
        <v>STEAMBOAT ACRES L.P.</v>
      </c>
      <c r="C863" s="135" t="str">
        <f>INDEX('Master List'!$A$3:$AW$1063,MATCH('Print List'!$A863,Statement_No,0),MATCH('Print List'!C$2,'Master List'!$A$2:$AW$2,0))</f>
        <v>Y</v>
      </c>
      <c r="D863" s="135">
        <f>INDEX('Master List'!$A$3:$AW$1063,MATCH('Print List'!$A863,Statement_No,0),MATCH('Print List'!D$2,'Master List'!$A$2:$AW$2,0))</f>
        <v>529.58055555555563</v>
      </c>
      <c r="E863" s="135">
        <f>INDEX('Master List'!$A$3:$AW$1063,MATCH('Print List'!$A863,Statement_No,0),MATCH('Print List'!E$2,'Master List'!$A$2:$AW$2,0))</f>
        <v>141.66999999999999</v>
      </c>
      <c r="F863" s="135" t="str">
        <f>INDEX('Master List'!$A$3:$AW$1063,MATCH('Print List'!$A863,Statement_No,0),MATCH('Print List'!F$2,'Master List'!$A$2:$AW$2,0))</f>
        <v>Yes</v>
      </c>
      <c r="G863" s="135" t="str">
        <f>INDEX('Master List'!$A$3:$AW$1063,MATCH('Print List'!$A863,Statement_No,0),MATCH('Print List'!G$2,'Master List'!$A$2:$AW$2,0))</f>
        <v>STEAMBOAT SLOUGH</v>
      </c>
      <c r="H863" s="135" t="str">
        <f>INDEX('Master List'!$A$3:$AW$1063,MATCH('Print List'!$A863,Statement_No,0),MATCH('Print List'!H$2,'Master List'!$A$2:$AW$2,0))</f>
        <v>Sacramento</v>
      </c>
      <c r="I863" s="135" t="str">
        <f>INDEX('Master List'!$A$3:$AW$1063,MATCH('Print List'!$A863,Statement_No,0),MATCH('Print List'!I$2,'Master List'!$A$2:$AW$2,0))</f>
        <v>R1</v>
      </c>
      <c r="J863" s="135" t="str">
        <f>INDEX('Master List'!$A$3:$AW$1063,MATCH('Print List'!$A863,Statement_No,0),MATCH('Print List'!J$2,'Master List'!$A$2:$AW$2,0))</f>
        <v>Part of POU lies on non-riparian patent (Patent 957), per claimant provided map multiple separations in parcels from the POD and POU parcels, need documentation showing the riparian right reserve for the APN's that doesn’t touch the water body also need documents to prove ownership of the land.</v>
      </c>
      <c r="K863" s="135" t="str">
        <f>INDEX('Master List'!$A$3:$AW$1063,MATCH('Print List'!$A863,Statement_No,0),MATCH('Print List'!K$2,'Master List'!$A$2:$AW$2,0))</f>
        <v>Yes</v>
      </c>
      <c r="L863" s="135" t="str">
        <f>INDEX('Master List'!$A$3:$AW$1063,MATCH('Print List'!$A863,Statement_No,0),MATCH('Print List'!L$2,'Master List'!$A$2:$AW$2,0))</f>
        <v>N/A</v>
      </c>
      <c r="M863" s="135" t="str">
        <f>INDEX('Master List'!$A$3:$AW$1063,MATCH('Print List'!$A863,Statement_No,0),MATCH('Print List'!M$2,'Master List'!$A$2:$AW$2,0))</f>
        <v>P2</v>
      </c>
      <c r="N863" s="135" t="str">
        <f>INDEX('Master List'!$A$3:$AW$1063,MATCH('Print List'!$A863,Statement_No,0),MATCH('Print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863" s="135" t="str">
        <f>INDEX('Master List'!$A$3:$AW$1063,MATCH('Print List'!$A863,Statement_No,0),MATCH('Print List'!O$2,'Master List'!$A$2:$AW$2,0))</f>
        <v>North Delta Water Agency</v>
      </c>
      <c r="P863" s="135" t="str">
        <f>INDEX('Master List'!$A$3:$AW$1063,MATCH('Print List'!$A863,Statement_No,0),MATCH('Print List'!P$2,'Master List'!$A$2:$AW$2,0))</f>
        <v>R4</v>
      </c>
      <c r="Q863" s="135" t="str">
        <f>INDEX('Master List'!$A$3:$AW$1063,MATCH('Print List'!$A863,Statement_No,0),MATCH('Print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63" s="135" t="str">
        <f>INDEX('Master List'!$A$3:$AW$1063,MATCH('Print List'!$A863,Statement_No,0),MATCH('Print List'!R$2,'Master List'!$A$2:$AW$2,0))</f>
        <v>P4</v>
      </c>
      <c r="S863" s="135" t="str">
        <f>INDEX('Master List'!$A$3:$AW$1063,MATCH('Print List'!$A863,Statement_No,0),MATCH('Print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63" s="135" t="str">
        <f>INDEX('Master List'!$A$3:$AW$1063,MATCH('Print List'!$A863,Statement_No,0),MATCH('Print List'!T$2,'Master List'!$A$2:$AW$2,0))</f>
        <v>R4</v>
      </c>
      <c r="U863" s="135" t="str">
        <f>INDEX('Master List'!$A$3:$AW$1063,MATCH('Print List'!$A863,Statement_No,0),MATCH('Print List'!U$2,'Master List'!$A$2:$AW$2,0))</f>
        <v>P4</v>
      </c>
    </row>
    <row r="864" spans="1:21" s="16" customFormat="1" ht="240" x14ac:dyDescent="0.25">
      <c r="A864" s="136" t="s">
        <v>3462</v>
      </c>
      <c r="B864" s="135" t="str">
        <f>INDEX('Master List'!$A$3:$AW$1063,MATCH('Print List'!$A864,Statement_No,0),MATCH('Print List'!B$2,'Master List'!$A$2:$AW$2,0))</f>
        <v>GALLO VINEYARDS INC</v>
      </c>
      <c r="C864" s="135" t="str">
        <f>INDEX('Master List'!$A$3:$AW$1063,MATCH('Print List'!$A864,Statement_No,0),MATCH('Print List'!C$2,'Master List'!$A$2:$AW$2,0))</f>
        <v>Y</v>
      </c>
      <c r="D864" s="135">
        <f>INDEX('Master List'!$A$3:$AW$1063,MATCH('Print List'!$A864,Statement_No,0),MATCH('Print List'!D$2,'Master List'!$A$2:$AW$2,0))</f>
        <v>881.74</v>
      </c>
      <c r="E864" s="135">
        <f>INDEX('Master List'!$A$3:$AW$1063,MATCH('Print List'!$A864,Statement_No,0),MATCH('Print List'!E$2,'Master List'!$A$2:$AW$2,0))</f>
        <v>0</v>
      </c>
      <c r="F864" s="135" t="str">
        <f>INDEX('Master List'!$A$3:$AW$1063,MATCH('Print List'!$A864,Statement_No,0),MATCH('Print List'!F$2,'Master List'!$A$2:$AW$2,0))</f>
        <v>Yes</v>
      </c>
      <c r="G864" s="135" t="str">
        <f>INDEX('Master List'!$A$3:$AW$1063,MATCH('Print List'!$A864,Statement_No,0),MATCH('Print List'!G$2,'Master List'!$A$2:$AW$2,0))</f>
        <v>Sacramento River</v>
      </c>
      <c r="H864" s="135" t="str">
        <f>INDEX('Master List'!$A$3:$AW$1063,MATCH('Print List'!$A864,Statement_No,0),MATCH('Print List'!H$2,'Master List'!$A$2:$AW$2,0))</f>
        <v>Sacramento</v>
      </c>
      <c r="I864" s="135" t="str">
        <f>INDEX('Master List'!$A$3:$AW$1063,MATCH('Print List'!$A864,Statement_No,0),MATCH('Print List'!I$2,'Master List'!$A$2:$AW$2,0))</f>
        <v>R2</v>
      </c>
      <c r="J864" s="135" t="str">
        <f>INDEX('Master List'!$A$3:$AW$1063,MATCH('Print List'!$A864,Statement_No,0),MATCH('Print List'!J$2,'Master List'!$A$2:$AW$2,0))</f>
        <v>POU is on patents that touch the watercourse; however the parcels are currently separated from Sacramento River. Chain of title needed to confirm reservation.</v>
      </c>
      <c r="K864" s="135" t="str">
        <f>INDEX('Master List'!$A$3:$AW$1063,MATCH('Print List'!$A864,Statement_No,0),MATCH('Print List'!K$2,'Master List'!$A$2:$AW$2,0))</f>
        <v>Yes</v>
      </c>
      <c r="L864" s="135" t="str">
        <f>INDEX('Master List'!$A$3:$AW$1063,MATCH('Print List'!$A864,Statement_No,0),MATCH('Print List'!L$2,'Master List'!$A$2:$AW$2,0))</f>
        <v>N/A</v>
      </c>
      <c r="M864" s="135" t="str">
        <f>INDEX('Master List'!$A$3:$AW$1063,MATCH('Print List'!$A864,Statement_No,0),MATCH('Print List'!M$2,'Master List'!$A$2:$AW$2,0))</f>
        <v>P1</v>
      </c>
      <c r="N864" s="135" t="str">
        <f>INDEX('Master List'!$A$3:$AW$1063,MATCH('Print List'!$A864,Statement_No,0),MATCH('Print List'!N$2,'Master List'!$A$2:$AW$2,0))</f>
        <v>No supporting document for Pre-1914 right was submitted. Need more info.</v>
      </c>
      <c r="O864" s="135" t="str">
        <f>INDEX('Master List'!$A$3:$AW$1063,MATCH('Print List'!$A864,Statement_No,0),MATCH('Print List'!O$2,'Master List'!$A$2:$AW$2,0))</f>
        <v>North Delta Water Agency</v>
      </c>
      <c r="P864" s="135" t="str">
        <f>INDEX('Master List'!$A$3:$AW$1063,MATCH('Print List'!$A864,Statement_No,0),MATCH('Print List'!P$2,'Master List'!$A$2:$AW$2,0))</f>
        <v>R4</v>
      </c>
      <c r="Q864" s="135" t="str">
        <f>INDEX('Master List'!$A$3:$AW$1063,MATCH('Print List'!$A864,Statement_No,0),MATCH('Print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64" s="135" t="str">
        <f>INDEX('Master List'!$A$3:$AW$1063,MATCH('Print List'!$A864,Statement_No,0),MATCH('Print List'!R$2,'Master List'!$A$2:$AW$2,0))</f>
        <v>P4</v>
      </c>
      <c r="S864" s="135" t="str">
        <f>INDEX('Master List'!$A$3:$AW$1063,MATCH('Print List'!$A864,Statement_No,0),MATCH('Print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64" s="135" t="str">
        <f>INDEX('Master List'!$A$3:$AW$1063,MATCH('Print List'!$A864,Statement_No,0),MATCH('Print List'!T$2,'Master List'!$A$2:$AW$2,0))</f>
        <v>R4</v>
      </c>
      <c r="U864" s="135" t="str">
        <f>INDEX('Master List'!$A$3:$AW$1063,MATCH('Print List'!$A864,Statement_No,0),MATCH('Print List'!U$2,'Master List'!$A$2:$AW$2,0))</f>
        <v>P4</v>
      </c>
    </row>
    <row r="865" spans="1:21" s="16" customFormat="1" ht="240" x14ac:dyDescent="0.25">
      <c r="A865" s="135" t="s">
        <v>3466</v>
      </c>
      <c r="B865" s="135" t="str">
        <f>INDEX('Master List'!$A$3:$AW$1063,MATCH('Print List'!$A865,Statement_No,0),MATCH('Print List'!B$2,'Master List'!$A$2:$AW$2,0))</f>
        <v>LAWRENCE R AND RUTH VOTH SCHNEIDER FAMILY REVOCABLE TRUST</v>
      </c>
      <c r="C865" s="135" t="str">
        <f>INDEX('Master List'!$A$3:$AW$1063,MATCH('Print List'!$A865,Statement_No,0),MATCH('Print List'!C$2,'Master List'!$A$2:$AW$2,0))</f>
        <v>Y</v>
      </c>
      <c r="D865" s="135">
        <f>INDEX('Master List'!$A$3:$AW$1063,MATCH('Print List'!$A865,Statement_No,0),MATCH('Print List'!D$2,'Master List'!$A$2:$AW$2,0))</f>
        <v>440.20833333333337</v>
      </c>
      <c r="E865" s="135">
        <f>INDEX('Master List'!$A$3:$AW$1063,MATCH('Print List'!$A865,Statement_No,0),MATCH('Print List'!E$2,'Master List'!$A$2:$AW$2,0))</f>
        <v>0</v>
      </c>
      <c r="F865" s="135" t="str">
        <f>INDEX('Master List'!$A$3:$AW$1063,MATCH('Print List'!$A865,Statement_No,0),MATCH('Print List'!F$2,'Master List'!$A$2:$AW$2,0))</f>
        <v>Yes</v>
      </c>
      <c r="G865" s="135" t="str">
        <f>INDEX('Master List'!$A$3:$AW$1063,MATCH('Print List'!$A865,Statement_No,0),MATCH('Print List'!G$2,'Master List'!$A$2:$AW$2,0))</f>
        <v>SNODGRASS SLOUGH</v>
      </c>
      <c r="H865" s="135" t="str">
        <f>INDEX('Master List'!$A$3:$AW$1063,MATCH('Print List'!$A865,Statement_No,0),MATCH('Print List'!H$2,'Master List'!$A$2:$AW$2,0))</f>
        <v>Sacramento</v>
      </c>
      <c r="I865" s="135" t="str">
        <f>INDEX('Master List'!$A$3:$AW$1063,MATCH('Print List'!$A865,Statement_No,0),MATCH('Print List'!I$2,'Master List'!$A$2:$AW$2,0))</f>
        <v>R3</v>
      </c>
      <c r="J865" s="135" t="str">
        <f>INDEX('Master List'!$A$3:$AW$1063,MATCH('Print List'!$A865,Statement_No,0),MATCH('Print List'!J$2,'Master List'!$A$2:$AW$2,0))</f>
        <v>POU is on a Riparian Patent</v>
      </c>
      <c r="K865" s="135" t="str">
        <f>INDEX('Master List'!$A$3:$AW$1063,MATCH('Print List'!$A865,Statement_No,0),MATCH('Print List'!K$2,'Master List'!$A$2:$AW$2,0))</f>
        <v>Yes</v>
      </c>
      <c r="L865" s="135" t="str">
        <f>INDEX('Master List'!$A$3:$AW$1063,MATCH('Print List'!$A865,Statement_No,0),MATCH('Print List'!L$2,'Master List'!$A$2:$AW$2,0))</f>
        <v>N/A</v>
      </c>
      <c r="M865" s="135" t="str">
        <f>INDEX('Master List'!$A$3:$AW$1063,MATCH('Print List'!$A865,Statement_No,0),MATCH('Print List'!M$2,'Master List'!$A$2:$AW$2,0))</f>
        <v>P1</v>
      </c>
      <c r="N865" s="135" t="str">
        <f>INDEX('Master List'!$A$3:$AW$1063,MATCH('Print List'!$A865,Statement_No,0),MATCH('Print List'!N$2,'Master List'!$A$2:$AW$2,0))</f>
        <v>Documentation is needed.</v>
      </c>
      <c r="O865" s="135" t="str">
        <f>INDEX('Master List'!$A$3:$AW$1063,MATCH('Print List'!$A865,Statement_No,0),MATCH('Print List'!O$2,'Master List'!$A$2:$AW$2,0))</f>
        <v>North Delta Water Agency</v>
      </c>
      <c r="P865" s="135" t="str">
        <f>INDEX('Master List'!$A$3:$AW$1063,MATCH('Print List'!$A865,Statement_No,0),MATCH('Print List'!P$2,'Master List'!$A$2:$AW$2,0))</f>
        <v>R4</v>
      </c>
      <c r="Q865" s="135" t="str">
        <f>INDEX('Master List'!$A$3:$AW$1063,MATCH('Print List'!$A865,Statement_No,0),MATCH('Print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65" s="135" t="str">
        <f>INDEX('Master List'!$A$3:$AW$1063,MATCH('Print List'!$A865,Statement_No,0),MATCH('Print List'!R$2,'Master List'!$A$2:$AW$2,0))</f>
        <v>P4</v>
      </c>
      <c r="S865" s="135" t="str">
        <f>INDEX('Master List'!$A$3:$AW$1063,MATCH('Print List'!$A865,Statement_No,0),MATCH('Print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65" s="135" t="str">
        <f>INDEX('Master List'!$A$3:$AW$1063,MATCH('Print List'!$A865,Statement_No,0),MATCH('Print List'!T$2,'Master List'!$A$2:$AW$2,0))</f>
        <v>R4</v>
      </c>
      <c r="U865" s="135" t="str">
        <f>INDEX('Master List'!$A$3:$AW$1063,MATCH('Print List'!$A865,Statement_No,0),MATCH('Print List'!U$2,'Master List'!$A$2:$AW$2,0))</f>
        <v>P4</v>
      </c>
    </row>
    <row r="866" spans="1:21" s="16" customFormat="1" ht="60" x14ac:dyDescent="0.25">
      <c r="A866" s="135" t="s">
        <v>3471</v>
      </c>
      <c r="B866" s="135" t="str">
        <f>INDEX('Master List'!$A$3:$AW$1063,MATCH('Print List'!$A866,Statement_No,0),MATCH('Print List'!B$2,'Master List'!$A$2:$AW$2,0))</f>
        <v>HERITAGE LAND COMPANY, INC.</v>
      </c>
      <c r="C866" s="135" t="str">
        <f>INDEX('Master List'!$A$3:$AW$1063,MATCH('Print List'!$A866,Statement_No,0),MATCH('Print List'!C$2,'Master List'!$A$2:$AW$2,0))</f>
        <v>Y</v>
      </c>
      <c r="D866" s="135">
        <f>INDEX('Master List'!$A$3:$AW$1063,MATCH('Print List'!$A866,Statement_No,0),MATCH('Print List'!D$2,'Master List'!$A$2:$AW$2,0))</f>
        <v>520.29333333333329</v>
      </c>
      <c r="E866" s="135">
        <f>INDEX('Master List'!$A$3:$AW$1063,MATCH('Print List'!$A866,Statement_No,0),MATCH('Print List'!E$2,'Master List'!$A$2:$AW$2,0))</f>
        <v>555.91</v>
      </c>
      <c r="F866" s="135" t="str">
        <f>INDEX('Master List'!$A$3:$AW$1063,MATCH('Print List'!$A866,Statement_No,0),MATCH('Print List'!F$2,'Master List'!$A$2:$AW$2,0))</f>
        <v>Yes</v>
      </c>
      <c r="G866" s="135" t="str">
        <f>INDEX('Master List'!$A$3:$AW$1063,MATCH('Print List'!$A866,Statement_No,0),MATCH('Print List'!G$2,'Master List'!$A$2:$AW$2,0))</f>
        <v>SYCMORE SLOUGH</v>
      </c>
      <c r="H866" s="135" t="str">
        <f>INDEX('Master List'!$A$3:$AW$1063,MATCH('Print List'!$A866,Statement_No,0),MATCH('Print List'!H$2,'Master List'!$A$2:$AW$2,0))</f>
        <v>San Joaquin</v>
      </c>
      <c r="I866" s="135" t="str">
        <f>INDEX('Master List'!$A$3:$AW$1063,MATCH('Print List'!$A866,Statement_No,0),MATCH('Print List'!I$2,'Master List'!$A$2:$AW$2,0))</f>
        <v>R2</v>
      </c>
      <c r="J866" s="135" t="str">
        <f>INDEX('Master List'!$A$3:$AW$1063,MATCH('Print List'!$A866,Statement_No,0),MATCH('Print List'!J$2,'Master List'!$A$2:$AW$2,0))</f>
        <v>POD doesn't appear to be severed from POD, but POU is severed across 4 patents (2 of which are non-riparian).</v>
      </c>
      <c r="K866" s="135" t="str">
        <f>INDEX('Master List'!$A$3:$AW$1063,MATCH('Print List'!$A866,Statement_No,0),MATCH('Print List'!K$2,'Master List'!$A$2:$AW$2,0))</f>
        <v>Yes</v>
      </c>
      <c r="L866" s="135" t="str">
        <f>INDEX('Master List'!$A$3:$AW$1063,MATCH('Print List'!$A866,Statement_No,0),MATCH('Print List'!L$2,'Master List'!$A$2:$AW$2,0))</f>
        <v>N/A</v>
      </c>
      <c r="M866" s="135" t="str">
        <f>INDEX('Master List'!$A$3:$AW$1063,MATCH('Print List'!$A866,Statement_No,0),MATCH('Print List'!M$2,'Master List'!$A$2:$AW$2,0))</f>
        <v>P1</v>
      </c>
      <c r="N866" s="135" t="str">
        <f>INDEX('Master List'!$A$3:$AW$1063,MATCH('Print List'!$A866,Statement_No,0),MATCH('Print List'!N$2,'Master List'!$A$2:$AW$2,0))</f>
        <v xml:space="preserve">eWRIMS lists this as a riparian and other WR.
</v>
      </c>
      <c r="O866" s="135">
        <f>INDEX('Master List'!$A$3:$AW$1063,MATCH('Print List'!$A866,Statement_No,0),MATCH('Print List'!O$2,'Master List'!$A$2:$AW$2,0))</f>
        <v>0</v>
      </c>
      <c r="P866" s="135">
        <f>INDEX('Master List'!$A$3:$AW$1063,MATCH('Print List'!$A866,Statement_No,0),MATCH('Print List'!P$2,'Master List'!$A$2:$AW$2,0))</f>
        <v>0</v>
      </c>
      <c r="Q866" s="135">
        <f>INDEX('Master List'!$A$3:$AW$1063,MATCH('Print List'!$A866,Statement_No,0),MATCH('Print List'!Q$2,'Master List'!$A$2:$AW$2,0))</f>
        <v>0</v>
      </c>
      <c r="R866" s="135">
        <f>INDEX('Master List'!$A$3:$AW$1063,MATCH('Print List'!$A866,Statement_No,0),MATCH('Print List'!R$2,'Master List'!$A$2:$AW$2,0))</f>
        <v>0</v>
      </c>
      <c r="S866" s="135">
        <f>INDEX('Master List'!$A$3:$AW$1063,MATCH('Print List'!$A866,Statement_No,0),MATCH('Print List'!S$2,'Master List'!$A$2:$AW$2,0))</f>
        <v>0</v>
      </c>
      <c r="T866" s="135" t="str">
        <f>INDEX('Master List'!$A$3:$AW$1063,MATCH('Print List'!$A866,Statement_No,0),MATCH('Print List'!T$2,'Master List'!$A$2:$AW$2,0))</f>
        <v>R2</v>
      </c>
      <c r="U866" s="135" t="str">
        <f>INDEX('Master List'!$A$3:$AW$1063,MATCH('Print List'!$A866,Statement_No,0),MATCH('Print List'!U$2,'Master List'!$A$2:$AW$2,0))</f>
        <v>P1</v>
      </c>
    </row>
    <row r="867" spans="1:21" s="16" customFormat="1" ht="30" x14ac:dyDescent="0.25">
      <c r="A867" s="135" t="s">
        <v>3474</v>
      </c>
      <c r="B867" s="135" t="str">
        <f>INDEX('Master List'!$A$3:$AW$1063,MATCH('Print List'!$A867,Statement_No,0),MATCH('Print List'!B$2,'Master List'!$A$2:$AW$2,0))</f>
        <v>ZUCKERMAN-HERITAGE INC</v>
      </c>
      <c r="C867" s="135" t="str">
        <f>INDEX('Master List'!$A$3:$AW$1063,MATCH('Print List'!$A867,Statement_No,0),MATCH('Print List'!C$2,'Master List'!$A$2:$AW$2,0))</f>
        <v>Y</v>
      </c>
      <c r="D867" s="135">
        <f>INDEX('Master List'!$A$3:$AW$1063,MATCH('Print List'!$A867,Statement_No,0),MATCH('Print List'!D$2,'Master List'!$A$2:$AW$2,0))</f>
        <v>624</v>
      </c>
      <c r="E867" s="135">
        <f>INDEX('Master List'!$A$3:$AW$1063,MATCH('Print List'!$A867,Statement_No,0),MATCH('Print List'!E$2,'Master List'!$A$2:$AW$2,0))</f>
        <v>563.41999999999996</v>
      </c>
      <c r="F867" s="135" t="str">
        <f>INDEX('Master List'!$A$3:$AW$1063,MATCH('Print List'!$A867,Statement_No,0),MATCH('Print List'!F$2,'Master List'!$A$2:$AW$2,0))</f>
        <v>Yes</v>
      </c>
      <c r="G867" s="135" t="str">
        <f>INDEX('Master List'!$A$3:$AW$1063,MATCH('Print List'!$A867,Statement_No,0),MATCH('Print List'!G$2,'Master List'!$A$2:$AW$2,0))</f>
        <v>TWENTY-ONE MILE CUT</v>
      </c>
      <c r="H867" s="135" t="str">
        <f>INDEX('Master List'!$A$3:$AW$1063,MATCH('Print List'!$A867,Statement_No,0),MATCH('Print List'!H$2,'Master List'!$A$2:$AW$2,0))</f>
        <v>San Joaquin</v>
      </c>
      <c r="I867" s="135" t="str">
        <f>INDEX('Master List'!$A$3:$AW$1063,MATCH('Print List'!$A867,Statement_No,0),MATCH('Print List'!I$2,'Master List'!$A$2:$AW$2,0))</f>
        <v>R3</v>
      </c>
      <c r="J867" s="135" t="str">
        <f>INDEX('Master List'!$A$3:$AW$1063,MATCH('Print List'!$A867,Statement_No,0),MATCH('Print List'!J$2,'Master List'!$A$2:$AW$2,0))</f>
        <v>APN/POU lie on Riparian Patents.</v>
      </c>
      <c r="K867" s="135" t="str">
        <f>INDEX('Master List'!$A$3:$AW$1063,MATCH('Print List'!$A867,Statement_No,0),MATCH('Print List'!K$2,'Master List'!$A$2:$AW$2,0))</f>
        <v>Yes</v>
      </c>
      <c r="L867" s="135" t="str">
        <f>INDEX('Master List'!$A$3:$AW$1063,MATCH('Print List'!$A867,Statement_No,0),MATCH('Print List'!L$2,'Master List'!$A$2:$AW$2,0))</f>
        <v>N/A</v>
      </c>
      <c r="M867" s="135" t="str">
        <f>INDEX('Master List'!$A$3:$AW$1063,MATCH('Print List'!$A867,Statement_No,0),MATCH('Print List'!M$2,'Master List'!$A$2:$AW$2,0))</f>
        <v>P1</v>
      </c>
      <c r="N867" s="135" t="str">
        <f>INDEX('Master List'!$A$3:$AW$1063,MATCH('Print List'!$A867,Statement_No,0),MATCH('Print List'!N$2,'Master List'!$A$2:$AW$2,0))</f>
        <v>Some documentation given, but none specifying use.</v>
      </c>
      <c r="O867" s="135">
        <f>INDEX('Master List'!$A$3:$AW$1063,MATCH('Print List'!$A867,Statement_No,0),MATCH('Print List'!O$2,'Master List'!$A$2:$AW$2,0))</f>
        <v>0</v>
      </c>
      <c r="P867" s="135">
        <f>INDEX('Master List'!$A$3:$AW$1063,MATCH('Print List'!$A867,Statement_No,0),MATCH('Print List'!P$2,'Master List'!$A$2:$AW$2,0))</f>
        <v>0</v>
      </c>
      <c r="Q867" s="135">
        <f>INDEX('Master List'!$A$3:$AW$1063,MATCH('Print List'!$A867,Statement_No,0),MATCH('Print List'!Q$2,'Master List'!$A$2:$AW$2,0))</f>
        <v>0</v>
      </c>
      <c r="R867" s="135">
        <f>INDEX('Master List'!$A$3:$AW$1063,MATCH('Print List'!$A867,Statement_No,0),MATCH('Print List'!R$2,'Master List'!$A$2:$AW$2,0))</f>
        <v>0</v>
      </c>
      <c r="S867" s="135">
        <f>INDEX('Master List'!$A$3:$AW$1063,MATCH('Print List'!$A867,Statement_No,0),MATCH('Print List'!S$2,'Master List'!$A$2:$AW$2,0))</f>
        <v>0</v>
      </c>
      <c r="T867" s="135" t="str">
        <f>INDEX('Master List'!$A$3:$AW$1063,MATCH('Print List'!$A867,Statement_No,0),MATCH('Print List'!T$2,'Master List'!$A$2:$AW$2,0))</f>
        <v>R3</v>
      </c>
      <c r="U867" s="135" t="str">
        <f>INDEX('Master List'!$A$3:$AW$1063,MATCH('Print List'!$A867,Statement_No,0),MATCH('Print List'!U$2,'Master List'!$A$2:$AW$2,0))</f>
        <v>P1</v>
      </c>
    </row>
    <row r="868" spans="1:21" s="16" customFormat="1" ht="30" x14ac:dyDescent="0.25">
      <c r="A868" s="135" t="s">
        <v>3479</v>
      </c>
      <c r="B868" s="135" t="str">
        <f>INDEX('Master List'!$A$3:$AW$1063,MATCH('Print List'!$A868,Statement_No,0),MATCH('Print List'!B$2,'Master List'!$A$2:$AW$2,0))</f>
        <v>ZUCKERMAN-HERITAGE INC</v>
      </c>
      <c r="C868" s="135" t="str">
        <f>INDEX('Master List'!$A$3:$AW$1063,MATCH('Print List'!$A868,Statement_No,0),MATCH('Print List'!C$2,'Master List'!$A$2:$AW$2,0))</f>
        <v>Y</v>
      </c>
      <c r="D868" s="135">
        <f>INDEX('Master List'!$A$3:$AW$1063,MATCH('Print List'!$A868,Statement_No,0),MATCH('Print List'!D$2,'Master List'!$A$2:$AW$2,0))</f>
        <v>495</v>
      </c>
      <c r="E868" s="135">
        <f>INDEX('Master List'!$A$3:$AW$1063,MATCH('Print List'!$A868,Statement_No,0),MATCH('Print List'!E$2,'Master List'!$A$2:$AW$2,0))</f>
        <v>595.29</v>
      </c>
      <c r="F868" s="135" t="str">
        <f>INDEX('Master List'!$A$3:$AW$1063,MATCH('Print List'!$A868,Statement_No,0),MATCH('Print List'!F$2,'Master List'!$A$2:$AW$2,0))</f>
        <v>Yes</v>
      </c>
      <c r="G868" s="135" t="str">
        <f>INDEX('Master List'!$A$3:$AW$1063,MATCH('Print List'!$A868,Statement_No,0),MATCH('Print List'!G$2,'Master List'!$A$2:$AW$2,0))</f>
        <v>Haypress Reach</v>
      </c>
      <c r="H868" s="135" t="str">
        <f>INDEX('Master List'!$A$3:$AW$1063,MATCH('Print List'!$A868,Statement_No,0),MATCH('Print List'!H$2,'Master List'!$A$2:$AW$2,0))</f>
        <v>San Joaquin</v>
      </c>
      <c r="I868" s="135" t="str">
        <f>INDEX('Master List'!$A$3:$AW$1063,MATCH('Print List'!$A868,Statement_No,0),MATCH('Print List'!I$2,'Master List'!$A$2:$AW$2,0))</f>
        <v>R3</v>
      </c>
      <c r="J868" s="135" t="str">
        <f>INDEX('Master List'!$A$3:$AW$1063,MATCH('Print List'!$A868,Statement_No,0),MATCH('Print List'!J$2,'Master List'!$A$2:$AW$2,0))</f>
        <v>APN/POU lie on Riparian Patents.</v>
      </c>
      <c r="K868" s="135" t="str">
        <f>INDEX('Master List'!$A$3:$AW$1063,MATCH('Print List'!$A868,Statement_No,0),MATCH('Print List'!K$2,'Master List'!$A$2:$AW$2,0))</f>
        <v>Yes</v>
      </c>
      <c r="L868" s="135" t="str">
        <f>INDEX('Master List'!$A$3:$AW$1063,MATCH('Print List'!$A868,Statement_No,0),MATCH('Print List'!L$2,'Master List'!$A$2:$AW$2,0))</f>
        <v>N/A</v>
      </c>
      <c r="M868" s="135" t="str">
        <f>INDEX('Master List'!$A$3:$AW$1063,MATCH('Print List'!$A868,Statement_No,0),MATCH('Print List'!M$2,'Master List'!$A$2:$AW$2,0))</f>
        <v>P1</v>
      </c>
      <c r="N868" s="135" t="str">
        <f>INDEX('Master List'!$A$3:$AW$1063,MATCH('Print List'!$A868,Statement_No,0),MATCH('Print List'!N$2,'Master List'!$A$2:$AW$2,0))</f>
        <v>Some documentation given, but none specifying use.</v>
      </c>
      <c r="O868" s="135">
        <f>INDEX('Master List'!$A$3:$AW$1063,MATCH('Print List'!$A868,Statement_No,0),MATCH('Print List'!O$2,'Master List'!$A$2:$AW$2,0))</f>
        <v>0</v>
      </c>
      <c r="P868" s="135">
        <f>INDEX('Master List'!$A$3:$AW$1063,MATCH('Print List'!$A868,Statement_No,0),MATCH('Print List'!P$2,'Master List'!$A$2:$AW$2,0))</f>
        <v>0</v>
      </c>
      <c r="Q868" s="135">
        <f>INDEX('Master List'!$A$3:$AW$1063,MATCH('Print List'!$A868,Statement_No,0),MATCH('Print List'!Q$2,'Master List'!$A$2:$AW$2,0))</f>
        <v>0</v>
      </c>
      <c r="R868" s="135">
        <f>INDEX('Master List'!$A$3:$AW$1063,MATCH('Print List'!$A868,Statement_No,0),MATCH('Print List'!R$2,'Master List'!$A$2:$AW$2,0))</f>
        <v>0</v>
      </c>
      <c r="S868" s="135">
        <f>INDEX('Master List'!$A$3:$AW$1063,MATCH('Print List'!$A868,Statement_No,0),MATCH('Print List'!S$2,'Master List'!$A$2:$AW$2,0))</f>
        <v>0</v>
      </c>
      <c r="T868" s="135" t="str">
        <f>INDEX('Master List'!$A$3:$AW$1063,MATCH('Print List'!$A868,Statement_No,0),MATCH('Print List'!T$2,'Master List'!$A$2:$AW$2,0))</f>
        <v>R3</v>
      </c>
      <c r="U868" s="135" t="str">
        <f>INDEX('Master List'!$A$3:$AW$1063,MATCH('Print List'!$A868,Statement_No,0),MATCH('Print List'!U$2,'Master List'!$A$2:$AW$2,0))</f>
        <v>P1</v>
      </c>
    </row>
    <row r="869" spans="1:21" s="16" customFormat="1" ht="30" x14ac:dyDescent="0.25">
      <c r="A869" s="135" t="s">
        <v>3481</v>
      </c>
      <c r="B869" s="135" t="str">
        <f>INDEX('Master List'!$A$3:$AW$1063,MATCH('Print List'!$A869,Statement_No,0),MATCH('Print List'!B$2,'Master List'!$A$2:$AW$2,0))</f>
        <v>ZUCKERMAN-HERITAGE INC</v>
      </c>
      <c r="C869" s="135" t="str">
        <f>INDEX('Master List'!$A$3:$AW$1063,MATCH('Print List'!$A869,Statement_No,0),MATCH('Print List'!C$2,'Master List'!$A$2:$AW$2,0))</f>
        <v>Y</v>
      </c>
      <c r="D869" s="135">
        <f>INDEX('Master List'!$A$3:$AW$1063,MATCH('Print List'!$A869,Statement_No,0),MATCH('Print List'!D$2,'Master List'!$A$2:$AW$2,0))</f>
        <v>282</v>
      </c>
      <c r="E869" s="135">
        <f>INDEX('Master List'!$A$3:$AW$1063,MATCH('Print List'!$A869,Statement_No,0),MATCH('Print List'!E$2,'Master List'!$A$2:$AW$2,0))</f>
        <v>270.27</v>
      </c>
      <c r="F869" s="135" t="str">
        <f>INDEX('Master List'!$A$3:$AW$1063,MATCH('Print List'!$A869,Statement_No,0),MATCH('Print List'!F$2,'Master List'!$A$2:$AW$2,0))</f>
        <v>Yes</v>
      </c>
      <c r="G869" s="135" t="str">
        <f>INDEX('Master List'!$A$3:$AW$1063,MATCH('Print List'!$A869,Statement_No,0),MATCH('Print List'!G$2,'Master List'!$A$2:$AW$2,0))</f>
        <v>Haypress Reach</v>
      </c>
      <c r="H869" s="135" t="str">
        <f>INDEX('Master List'!$A$3:$AW$1063,MATCH('Print List'!$A869,Statement_No,0),MATCH('Print List'!H$2,'Master List'!$A$2:$AW$2,0))</f>
        <v>San Joaquin</v>
      </c>
      <c r="I869" s="135" t="str">
        <f>INDEX('Master List'!$A$3:$AW$1063,MATCH('Print List'!$A869,Statement_No,0),MATCH('Print List'!I$2,'Master List'!$A$2:$AW$2,0))</f>
        <v>R3</v>
      </c>
      <c r="J869" s="135" t="str">
        <f>INDEX('Master List'!$A$3:$AW$1063,MATCH('Print List'!$A869,Statement_No,0),MATCH('Print List'!J$2,'Master List'!$A$2:$AW$2,0))</f>
        <v>APN/POU lie on Riparian Patents.</v>
      </c>
      <c r="K869" s="135" t="str">
        <f>INDEX('Master List'!$A$3:$AW$1063,MATCH('Print List'!$A869,Statement_No,0),MATCH('Print List'!K$2,'Master List'!$A$2:$AW$2,0))</f>
        <v>Yes</v>
      </c>
      <c r="L869" s="135" t="str">
        <f>INDEX('Master List'!$A$3:$AW$1063,MATCH('Print List'!$A869,Statement_No,0),MATCH('Print List'!L$2,'Master List'!$A$2:$AW$2,0))</f>
        <v>N/A</v>
      </c>
      <c r="M869" s="135" t="str">
        <f>INDEX('Master List'!$A$3:$AW$1063,MATCH('Print List'!$A869,Statement_No,0),MATCH('Print List'!M$2,'Master List'!$A$2:$AW$2,0))</f>
        <v>P1</v>
      </c>
      <c r="N869" s="135" t="str">
        <f>INDEX('Master List'!$A$3:$AW$1063,MATCH('Print List'!$A869,Statement_No,0),MATCH('Print List'!N$2,'Master List'!$A$2:$AW$2,0))</f>
        <v>Some documentation given, but none specifying use.</v>
      </c>
      <c r="O869" s="135">
        <f>INDEX('Master List'!$A$3:$AW$1063,MATCH('Print List'!$A869,Statement_No,0),MATCH('Print List'!O$2,'Master List'!$A$2:$AW$2,0))</f>
        <v>0</v>
      </c>
      <c r="P869" s="135">
        <f>INDEX('Master List'!$A$3:$AW$1063,MATCH('Print List'!$A869,Statement_No,0),MATCH('Print List'!P$2,'Master List'!$A$2:$AW$2,0))</f>
        <v>0</v>
      </c>
      <c r="Q869" s="135">
        <f>INDEX('Master List'!$A$3:$AW$1063,MATCH('Print List'!$A869,Statement_No,0),MATCH('Print List'!Q$2,'Master List'!$A$2:$AW$2,0))</f>
        <v>0</v>
      </c>
      <c r="R869" s="135">
        <f>INDEX('Master List'!$A$3:$AW$1063,MATCH('Print List'!$A869,Statement_No,0),MATCH('Print List'!R$2,'Master List'!$A$2:$AW$2,0))</f>
        <v>0</v>
      </c>
      <c r="S869" s="135">
        <f>INDEX('Master List'!$A$3:$AW$1063,MATCH('Print List'!$A869,Statement_No,0),MATCH('Print List'!S$2,'Master List'!$A$2:$AW$2,0))</f>
        <v>0</v>
      </c>
      <c r="T869" s="135" t="str">
        <f>INDEX('Master List'!$A$3:$AW$1063,MATCH('Print List'!$A869,Statement_No,0),MATCH('Print List'!T$2,'Master List'!$A$2:$AW$2,0))</f>
        <v>R3</v>
      </c>
      <c r="U869" s="135" t="str">
        <f>INDEX('Master List'!$A$3:$AW$1063,MATCH('Print List'!$A869,Statement_No,0),MATCH('Print List'!U$2,'Master List'!$A$2:$AW$2,0))</f>
        <v>P1</v>
      </c>
    </row>
    <row r="870" spans="1:21" s="16" customFormat="1" ht="75" x14ac:dyDescent="0.25">
      <c r="A870" s="136" t="s">
        <v>3482</v>
      </c>
      <c r="B870" s="135" t="str">
        <f>INDEX('Master List'!$A$3:$AW$1063,MATCH('Print List'!$A870,Statement_No,0),MATCH('Print List'!B$2,'Master List'!$A$2:$AW$2,0))</f>
        <v>RECLAMATION DISTRICT #108</v>
      </c>
      <c r="C870" s="135" t="str">
        <f>INDEX('Master List'!$A$3:$AW$1063,MATCH('Print List'!$A870,Statement_No,0),MATCH('Print List'!C$2,'Master List'!$A$2:$AW$2,0))</f>
        <v>N</v>
      </c>
      <c r="D870" s="135">
        <f>INDEX('Master List'!$A$3:$AW$1063,MATCH('Print List'!$A870,Statement_No,0),MATCH('Print List'!D$2,'Master List'!$A$2:$AW$2,0))</f>
        <v>15050</v>
      </c>
      <c r="E870" s="135">
        <f>INDEX('Master List'!$A$3:$AW$1063,MATCH('Print List'!$A870,Statement_No,0),MATCH('Print List'!E$2,'Master List'!$A$2:$AW$2,0))</f>
        <v>13844</v>
      </c>
      <c r="F870" s="135" t="str">
        <f>INDEX('Master List'!$A$3:$AW$1063,MATCH('Print List'!$A870,Statement_No,0),MATCH('Print List'!F$2,'Master List'!$A$2:$AW$2,0))</f>
        <v>Yes</v>
      </c>
      <c r="G870" s="135" t="str">
        <f>INDEX('Master List'!$A$3:$AW$1063,MATCH('Print List'!$A870,Statement_No,0),MATCH('Print List'!G$2,'Master List'!$A$2:$AW$2,0))</f>
        <v>SACRAMENTO RIVER</v>
      </c>
      <c r="H870" s="135" t="str">
        <f>INDEX('Master List'!$A$3:$AW$1063,MATCH('Print List'!$A870,Statement_No,0),MATCH('Print List'!H$2,'Master List'!$A$2:$AW$2,0))</f>
        <v>Colusa</v>
      </c>
      <c r="I870" s="135" t="str">
        <f>INDEX('Master List'!$A$3:$AW$1063,MATCH('Print List'!$A870,Statement_No,0),MATCH('Print List'!I$2,'Master List'!$A$2:$AW$2,0))</f>
        <v>R3</v>
      </c>
      <c r="J870" s="135" t="str">
        <f>INDEX('Master List'!$A$3:$AW$1063,MATCH('Print List'!$A870,Statement_No,0),MATCH('Print List'!J$2,'Master List'!$A$2:$AW$2,0))</f>
        <v>A side by side comparison of the original patent map to the current service area map confirms the continued riparianship of the property</v>
      </c>
      <c r="K870" s="135" t="str">
        <f>INDEX('Master List'!$A$3:$AW$1063,MATCH('Print List'!$A870,Statement_No,0),MATCH('Print List'!K$2,'Master List'!$A$2:$AW$2,0))</f>
        <v>Yes</v>
      </c>
      <c r="L870" s="135" t="str">
        <f>INDEX('Master List'!$A$3:$AW$1063,MATCH('Print List'!$A870,Statement_No,0),MATCH('Print List'!L$2,'Master List'!$A$2:$AW$2,0))</f>
        <v>N/A</v>
      </c>
      <c r="M870" s="135" t="str">
        <f>INDEX('Master List'!$A$3:$AW$1063,MATCH('Print List'!$A870,Statement_No,0),MATCH('Print List'!M$2,'Master List'!$A$2:$AW$2,0))</f>
        <v>P1</v>
      </c>
      <c r="N870" s="135" t="str">
        <f>INDEX('Master List'!$A$3:$AW$1063,MATCH('Print List'!$A870,Statement_No,0),MATCH('Print List'!N$2,'Master List'!$A$2:$AW$2,0))</f>
        <v xml:space="preserve">eWRIMS classified as riparian and pre-1914 water right.
More information needed 
</v>
      </c>
      <c r="O870" s="135">
        <f>INDEX('Master List'!$A$3:$AW$1063,MATCH('Print List'!$A870,Statement_No,0),MATCH('Print List'!O$2,'Master List'!$A$2:$AW$2,0))</f>
        <v>0</v>
      </c>
      <c r="P870" s="135">
        <f>INDEX('Master List'!$A$3:$AW$1063,MATCH('Print List'!$A870,Statement_No,0),MATCH('Print List'!P$2,'Master List'!$A$2:$AW$2,0))</f>
        <v>0</v>
      </c>
      <c r="Q870" s="135">
        <f>INDEX('Master List'!$A$3:$AW$1063,MATCH('Print List'!$A870,Statement_No,0),MATCH('Print List'!Q$2,'Master List'!$A$2:$AW$2,0))</f>
        <v>0</v>
      </c>
      <c r="R870" s="135">
        <f>INDEX('Master List'!$A$3:$AW$1063,MATCH('Print List'!$A870,Statement_No,0),MATCH('Print List'!R$2,'Master List'!$A$2:$AW$2,0))</f>
        <v>0</v>
      </c>
      <c r="S870" s="135">
        <f>INDEX('Master List'!$A$3:$AW$1063,MATCH('Print List'!$A870,Statement_No,0),MATCH('Print List'!S$2,'Master List'!$A$2:$AW$2,0))</f>
        <v>0</v>
      </c>
      <c r="T870" s="135" t="str">
        <f>INDEX('Master List'!$A$3:$AW$1063,MATCH('Print List'!$A870,Statement_No,0),MATCH('Print List'!T$2,'Master List'!$A$2:$AW$2,0))</f>
        <v>R3</v>
      </c>
      <c r="U870" s="135" t="str">
        <f>INDEX('Master List'!$A$3:$AW$1063,MATCH('Print List'!$A870,Statement_No,0),MATCH('Print List'!U$2,'Master List'!$A$2:$AW$2,0))</f>
        <v>P1</v>
      </c>
    </row>
    <row r="871" spans="1:21" s="16" customFormat="1" ht="45" x14ac:dyDescent="0.25">
      <c r="A871" s="135" t="s">
        <v>3488</v>
      </c>
      <c r="B871" s="135" t="str">
        <f>INDEX('Master List'!$A$3:$AW$1063,MATCH('Print List'!$A871,Statement_No,0),MATCH('Print List'!B$2,'Master List'!$A$2:$AW$2,0))</f>
        <v>RECLAMATION DISTRICT #108</v>
      </c>
      <c r="C871" s="135" t="str">
        <f>INDEX('Master List'!$A$3:$AW$1063,MATCH('Print List'!$A871,Statement_No,0),MATCH('Print List'!C$2,'Master List'!$A$2:$AW$2,0))</f>
        <v>N</v>
      </c>
      <c r="D871" s="135">
        <f>INDEX('Master List'!$A$3:$AW$1063,MATCH('Print List'!$A871,Statement_No,0),MATCH('Print List'!D$2,'Master List'!$A$2:$AW$2,0))</f>
        <v>14752.75</v>
      </c>
      <c r="E871" s="135">
        <f>INDEX('Master List'!$A$3:$AW$1063,MATCH('Print List'!$A871,Statement_No,0),MATCH('Print List'!E$2,'Master List'!$A$2:$AW$2,0))</f>
        <v>6959</v>
      </c>
      <c r="F871" s="135" t="str">
        <f>INDEX('Master List'!$A$3:$AW$1063,MATCH('Print List'!$A871,Statement_No,0),MATCH('Print List'!F$2,'Master List'!$A$2:$AW$2,0))</f>
        <v>Yes</v>
      </c>
      <c r="G871" s="135" t="str">
        <f>INDEX('Master List'!$A$3:$AW$1063,MATCH('Print List'!$A871,Statement_No,0),MATCH('Print List'!G$2,'Master List'!$A$2:$AW$2,0))</f>
        <v>SACRAMENTO RIVER</v>
      </c>
      <c r="H871" s="135" t="str">
        <f>INDEX('Master List'!$A$3:$AW$1063,MATCH('Print List'!$A871,Statement_No,0),MATCH('Print List'!H$2,'Master List'!$A$2:$AW$2,0))</f>
        <v>Yolo</v>
      </c>
      <c r="I871" s="135" t="str">
        <f>INDEX('Master List'!$A$3:$AW$1063,MATCH('Print List'!$A871,Statement_No,0),MATCH('Print List'!I$2,'Master List'!$A$2:$AW$2,0))</f>
        <v>R3</v>
      </c>
      <c r="J871" s="135" t="str">
        <f>INDEX('Master List'!$A$3:$AW$1063,MATCH('Print List'!$A871,Statement_No,0),MATCH('Print List'!J$2,'Master List'!$A$2:$AW$2,0))</f>
        <v>A side by side comparison of the original patent map to the current service area map confirms the continued riparianship of the property</v>
      </c>
      <c r="K871" s="135" t="str">
        <f>INDEX('Master List'!$A$3:$AW$1063,MATCH('Print List'!$A871,Statement_No,0),MATCH('Print List'!K$2,'Master List'!$A$2:$AW$2,0))</f>
        <v>No</v>
      </c>
      <c r="L871" s="135" t="str">
        <f>INDEX('Master List'!$A$3:$AW$1063,MATCH('Print List'!$A871,Statement_No,0),MATCH('Print List'!L$2,'Master List'!$A$2:$AW$2,0))</f>
        <v>N/A</v>
      </c>
      <c r="M871" s="135" t="str">
        <f>INDEX('Master List'!$A$3:$AW$1063,MATCH('Print List'!$A871,Statement_No,0),MATCH('Print List'!M$2,'Master List'!$A$2:$AW$2,0))</f>
        <v>N/A</v>
      </c>
      <c r="N871" s="135" t="str">
        <f>INDEX('Master List'!$A$3:$AW$1063,MATCH('Print List'!$A871,Statement_No,0),MATCH('Print List'!N$2,'Master List'!$A$2:$AW$2,0))</f>
        <v>N/A</v>
      </c>
      <c r="O871" s="135">
        <f>INDEX('Master List'!$A$3:$AW$1063,MATCH('Print List'!$A871,Statement_No,0),MATCH('Print List'!O$2,'Master List'!$A$2:$AW$2,0))</f>
        <v>0</v>
      </c>
      <c r="P871" s="135">
        <f>INDEX('Master List'!$A$3:$AW$1063,MATCH('Print List'!$A871,Statement_No,0),MATCH('Print List'!P$2,'Master List'!$A$2:$AW$2,0))</f>
        <v>0</v>
      </c>
      <c r="Q871" s="135">
        <f>INDEX('Master List'!$A$3:$AW$1063,MATCH('Print List'!$A871,Statement_No,0),MATCH('Print List'!Q$2,'Master List'!$A$2:$AW$2,0))</f>
        <v>0</v>
      </c>
      <c r="R871" s="135">
        <f>INDEX('Master List'!$A$3:$AW$1063,MATCH('Print List'!$A871,Statement_No,0),MATCH('Print List'!R$2,'Master List'!$A$2:$AW$2,0))</f>
        <v>0</v>
      </c>
      <c r="S871" s="135">
        <f>INDEX('Master List'!$A$3:$AW$1063,MATCH('Print List'!$A871,Statement_No,0),MATCH('Print List'!S$2,'Master List'!$A$2:$AW$2,0))</f>
        <v>0</v>
      </c>
      <c r="T871" s="135" t="str">
        <f>INDEX('Master List'!$A$3:$AW$1063,MATCH('Print List'!$A871,Statement_No,0),MATCH('Print List'!T$2,'Master List'!$A$2:$AW$2,0))</f>
        <v>R3</v>
      </c>
      <c r="U871" s="135" t="str">
        <f>INDEX('Master List'!$A$3:$AW$1063,MATCH('Print List'!$A871,Statement_No,0),MATCH('Print List'!U$2,'Master List'!$A$2:$AW$2,0))</f>
        <v>N/A</v>
      </c>
    </row>
    <row r="872" spans="1:21" s="16" customFormat="1" ht="30" x14ac:dyDescent="0.25">
      <c r="A872" s="135" t="s">
        <v>3490</v>
      </c>
      <c r="B872" s="135" t="str">
        <f>INDEX('Master List'!$A$3:$AW$1063,MATCH('Print List'!$A872,Statement_No,0),MATCH('Print List'!B$2,'Master List'!$A$2:$AW$2,0))</f>
        <v>ZUCKERMAN-HERITAGE INC</v>
      </c>
      <c r="C872" s="135" t="str">
        <f>INDEX('Master List'!$A$3:$AW$1063,MATCH('Print List'!$A872,Statement_No,0),MATCH('Print List'!C$2,'Master List'!$A$2:$AW$2,0))</f>
        <v>Y</v>
      </c>
      <c r="D872" s="135">
        <f>INDEX('Master List'!$A$3:$AW$1063,MATCH('Print List'!$A872,Statement_No,0),MATCH('Print List'!D$2,'Master List'!$A$2:$AW$2,0))</f>
        <v>444</v>
      </c>
      <c r="E872" s="135">
        <f>INDEX('Master List'!$A$3:$AW$1063,MATCH('Print List'!$A872,Statement_No,0),MATCH('Print List'!E$2,'Master List'!$A$2:$AW$2,0))</f>
        <v>1201.51</v>
      </c>
      <c r="F872" s="135" t="str">
        <f>INDEX('Master List'!$A$3:$AW$1063,MATCH('Print List'!$A872,Statement_No,0),MATCH('Print List'!F$2,'Master List'!$A$2:$AW$2,0))</f>
        <v>Yes</v>
      </c>
      <c r="G872" s="135" t="str">
        <f>INDEX('Master List'!$A$3:$AW$1063,MATCH('Print List'!$A872,Statement_No,0),MATCH('Print List'!G$2,'Master List'!$A$2:$AW$2,0))</f>
        <v>Headreach Cutoff</v>
      </c>
      <c r="H872" s="135" t="str">
        <f>INDEX('Master List'!$A$3:$AW$1063,MATCH('Print List'!$A872,Statement_No,0),MATCH('Print List'!H$2,'Master List'!$A$2:$AW$2,0))</f>
        <v>San Joaquin</v>
      </c>
      <c r="I872" s="135" t="str">
        <f>INDEX('Master List'!$A$3:$AW$1063,MATCH('Print List'!$A872,Statement_No,0),MATCH('Print List'!I$2,'Master List'!$A$2:$AW$2,0))</f>
        <v>R3</v>
      </c>
      <c r="J872" s="135" t="str">
        <f>INDEX('Master List'!$A$3:$AW$1063,MATCH('Print List'!$A872,Statement_No,0),MATCH('Print List'!J$2,'Master List'!$A$2:$AW$2,0))</f>
        <v>APN/POU lie on Riparian Patents.</v>
      </c>
      <c r="K872" s="135" t="str">
        <f>INDEX('Master List'!$A$3:$AW$1063,MATCH('Print List'!$A872,Statement_No,0),MATCH('Print List'!K$2,'Master List'!$A$2:$AW$2,0))</f>
        <v>Yes</v>
      </c>
      <c r="L872" s="135" t="str">
        <f>INDEX('Master List'!$A$3:$AW$1063,MATCH('Print List'!$A872,Statement_No,0),MATCH('Print List'!L$2,'Master List'!$A$2:$AW$2,0))</f>
        <v>N/A</v>
      </c>
      <c r="M872" s="135" t="str">
        <f>INDEX('Master List'!$A$3:$AW$1063,MATCH('Print List'!$A872,Statement_No,0),MATCH('Print List'!M$2,'Master List'!$A$2:$AW$2,0))</f>
        <v>P1</v>
      </c>
      <c r="N872" s="135" t="str">
        <f>INDEX('Master List'!$A$3:$AW$1063,MATCH('Print List'!$A872,Statement_No,0),MATCH('Print List'!N$2,'Master List'!$A$2:$AW$2,0))</f>
        <v>Some documentation given, but none specifying use.</v>
      </c>
      <c r="O872" s="135">
        <f>INDEX('Master List'!$A$3:$AW$1063,MATCH('Print List'!$A872,Statement_No,0),MATCH('Print List'!O$2,'Master List'!$A$2:$AW$2,0))</f>
        <v>0</v>
      </c>
      <c r="P872" s="135">
        <f>INDEX('Master List'!$A$3:$AW$1063,MATCH('Print List'!$A872,Statement_No,0),MATCH('Print List'!P$2,'Master List'!$A$2:$AW$2,0))</f>
        <v>0</v>
      </c>
      <c r="Q872" s="135">
        <f>INDEX('Master List'!$A$3:$AW$1063,MATCH('Print List'!$A872,Statement_No,0),MATCH('Print List'!Q$2,'Master List'!$A$2:$AW$2,0))</f>
        <v>0</v>
      </c>
      <c r="R872" s="135">
        <f>INDEX('Master List'!$A$3:$AW$1063,MATCH('Print List'!$A872,Statement_No,0),MATCH('Print List'!R$2,'Master List'!$A$2:$AW$2,0))</f>
        <v>0</v>
      </c>
      <c r="S872" s="135">
        <f>INDEX('Master List'!$A$3:$AW$1063,MATCH('Print List'!$A872,Statement_No,0),MATCH('Print List'!S$2,'Master List'!$A$2:$AW$2,0))</f>
        <v>0</v>
      </c>
      <c r="T872" s="135" t="str">
        <f>INDEX('Master List'!$A$3:$AW$1063,MATCH('Print List'!$A872,Statement_No,0),MATCH('Print List'!T$2,'Master List'!$A$2:$AW$2,0))</f>
        <v>R3</v>
      </c>
      <c r="U872" s="135" t="str">
        <f>INDEX('Master List'!$A$3:$AW$1063,MATCH('Print List'!$A872,Statement_No,0),MATCH('Print List'!U$2,'Master List'!$A$2:$AW$2,0))</f>
        <v>P1</v>
      </c>
    </row>
    <row r="873" spans="1:21" s="16" customFormat="1" ht="60" x14ac:dyDescent="0.25">
      <c r="A873" s="135" t="s">
        <v>3494</v>
      </c>
      <c r="B873" s="135" t="str">
        <f>INDEX('Master List'!$A$3:$AW$1063,MATCH('Print List'!$A873,Statement_No,0),MATCH('Print List'!B$2,'Master List'!$A$2:$AW$2,0))</f>
        <v>RECLAMATION DISTRICT #108</v>
      </c>
      <c r="C873" s="135" t="str">
        <f>INDEX('Master List'!$A$3:$AW$1063,MATCH('Print List'!$A873,Statement_No,0),MATCH('Print List'!C$2,'Master List'!$A$2:$AW$2,0))</f>
        <v>N</v>
      </c>
      <c r="D873" s="135">
        <f>INDEX('Master List'!$A$3:$AW$1063,MATCH('Print List'!$A873,Statement_No,0),MATCH('Print List'!D$2,'Master List'!$A$2:$AW$2,0))</f>
        <v>16047.125</v>
      </c>
      <c r="E873" s="135">
        <f>INDEX('Master List'!$A$3:$AW$1063,MATCH('Print List'!$A873,Statement_No,0),MATCH('Print List'!E$2,'Master List'!$A$2:$AW$2,0))</f>
        <v>24865</v>
      </c>
      <c r="F873" s="135" t="str">
        <f>INDEX('Master List'!$A$3:$AW$1063,MATCH('Print List'!$A873,Statement_No,0),MATCH('Print List'!F$2,'Master List'!$A$2:$AW$2,0))</f>
        <v>Yes</v>
      </c>
      <c r="G873" s="135" t="str">
        <f>INDEX('Master List'!$A$3:$AW$1063,MATCH('Print List'!$A873,Statement_No,0),MATCH('Print List'!G$2,'Master List'!$A$2:$AW$2,0))</f>
        <v>Sacramento River</v>
      </c>
      <c r="H873" s="135" t="str">
        <f>INDEX('Master List'!$A$3:$AW$1063,MATCH('Print List'!$A873,Statement_No,0),MATCH('Print List'!H$2,'Master List'!$A$2:$AW$2,0))</f>
        <v>Colusa</v>
      </c>
      <c r="I873" s="135" t="str">
        <f>INDEX('Master List'!$A$3:$AW$1063,MATCH('Print List'!$A873,Statement_No,0),MATCH('Print List'!I$2,'Master List'!$A$2:$AW$2,0))</f>
        <v>R3</v>
      </c>
      <c r="J873" s="135" t="str">
        <f>INDEX('Master List'!$A$3:$AW$1063,MATCH('Print List'!$A873,Statement_No,0),MATCH('Print List'!J$2,'Master List'!$A$2:$AW$2,0))</f>
        <v>Agree with Original Review.
Statement is on riparian patent. Did not delete prior maps.</v>
      </c>
      <c r="K873" s="135" t="str">
        <f>INDEX('Master List'!$A$3:$AW$1063,MATCH('Print List'!$A873,Statement_No,0),MATCH('Print List'!K$2,'Master List'!$A$2:$AW$2,0))</f>
        <v>No</v>
      </c>
      <c r="L873" s="135" t="str">
        <f>INDEX('Master List'!$A$3:$AW$1063,MATCH('Print List'!$A873,Statement_No,0),MATCH('Print List'!L$2,'Master List'!$A$2:$AW$2,0))</f>
        <v>N/A</v>
      </c>
      <c r="M873" s="135" t="str">
        <f>INDEX('Master List'!$A$3:$AW$1063,MATCH('Print List'!$A873,Statement_No,0),MATCH('Print List'!M$2,'Master List'!$A$2:$AW$2,0))</f>
        <v>N/A</v>
      </c>
      <c r="N873" s="135" t="str">
        <f>INDEX('Master List'!$A$3:$AW$1063,MATCH('Print List'!$A873,Statement_No,0),MATCH('Print List'!N$2,'Master List'!$A$2:$AW$2,0))</f>
        <v>N/A</v>
      </c>
      <c r="O873" s="135">
        <f>INDEX('Master List'!$A$3:$AW$1063,MATCH('Print List'!$A873,Statement_No,0),MATCH('Print List'!O$2,'Master List'!$A$2:$AW$2,0))</f>
        <v>0</v>
      </c>
      <c r="P873" s="135">
        <f>INDEX('Master List'!$A$3:$AW$1063,MATCH('Print List'!$A873,Statement_No,0),MATCH('Print List'!P$2,'Master List'!$A$2:$AW$2,0))</f>
        <v>0</v>
      </c>
      <c r="Q873" s="135">
        <f>INDEX('Master List'!$A$3:$AW$1063,MATCH('Print List'!$A873,Statement_No,0),MATCH('Print List'!Q$2,'Master List'!$A$2:$AW$2,0))</f>
        <v>0</v>
      </c>
      <c r="R873" s="135">
        <f>INDEX('Master List'!$A$3:$AW$1063,MATCH('Print List'!$A873,Statement_No,0),MATCH('Print List'!R$2,'Master List'!$A$2:$AW$2,0))</f>
        <v>0</v>
      </c>
      <c r="S873" s="135">
        <f>INDEX('Master List'!$A$3:$AW$1063,MATCH('Print List'!$A873,Statement_No,0),MATCH('Print List'!S$2,'Master List'!$A$2:$AW$2,0))</f>
        <v>0</v>
      </c>
      <c r="T873" s="135" t="str">
        <f>INDEX('Master List'!$A$3:$AW$1063,MATCH('Print List'!$A873,Statement_No,0),MATCH('Print List'!T$2,'Master List'!$A$2:$AW$2,0))</f>
        <v>R3</v>
      </c>
      <c r="U873" s="135" t="str">
        <f>INDEX('Master List'!$A$3:$AW$1063,MATCH('Print List'!$A873,Statement_No,0),MATCH('Print List'!U$2,'Master List'!$A$2:$AW$2,0))</f>
        <v>N/A</v>
      </c>
    </row>
    <row r="874" spans="1:21" s="16" customFormat="1" ht="30" x14ac:dyDescent="0.25">
      <c r="A874" s="135" t="s">
        <v>3498</v>
      </c>
      <c r="B874" s="135" t="str">
        <f>INDEX('Master List'!$A$3:$AW$1063,MATCH('Print List'!$A874,Statement_No,0),MATCH('Print List'!B$2,'Master List'!$A$2:$AW$2,0))</f>
        <v>RONALD NUNN FAMILY LTD.</v>
      </c>
      <c r="C874" s="135" t="str">
        <f>INDEX('Master List'!$A$3:$AW$1063,MATCH('Print List'!$A874,Statement_No,0),MATCH('Print List'!C$2,'Master List'!$A$2:$AW$2,0))</f>
        <v>Y</v>
      </c>
      <c r="D874" s="135">
        <f>INDEX('Master List'!$A$3:$AW$1063,MATCH('Print List'!$A874,Statement_No,0),MATCH('Print List'!D$2,'Master List'!$A$2:$AW$2,0))</f>
        <v>2050</v>
      </c>
      <c r="E874" s="135">
        <f>INDEX('Master List'!$A$3:$AW$1063,MATCH('Print List'!$A874,Statement_No,0),MATCH('Print List'!E$2,'Master List'!$A$2:$AW$2,0))</f>
        <v>541.58799999999997</v>
      </c>
      <c r="F874" s="135" t="str">
        <f>INDEX('Master List'!$A$3:$AW$1063,MATCH('Print List'!$A874,Statement_No,0),MATCH('Print List'!F$2,'Master List'!$A$2:$AW$2,0))</f>
        <v>Yes</v>
      </c>
      <c r="G874" s="135" t="str">
        <f>INDEX('Master List'!$A$3:$AW$1063,MATCH('Print List'!$A874,Statement_No,0),MATCH('Print List'!G$2,'Master List'!$A$2:$AW$2,0))</f>
        <v>Unnamed Slough</v>
      </c>
      <c r="H874" s="135" t="str">
        <f>INDEX('Master List'!$A$3:$AW$1063,MATCH('Print List'!$A874,Statement_No,0),MATCH('Print List'!H$2,'Master List'!$A$2:$AW$2,0))</f>
        <v>Contra Costa</v>
      </c>
      <c r="I874" s="135" t="str">
        <f>INDEX('Master List'!$A$3:$AW$1063,MATCH('Print List'!$A874,Statement_No,0),MATCH('Print List'!I$2,'Master List'!$A$2:$AW$2,0))</f>
        <v>R2</v>
      </c>
      <c r="J874" s="135" t="str">
        <f>INDEX('Master List'!$A$3:$AW$1063,MATCH('Print List'!$A874,Statement_No,0),MATCH('Print List'!J$2,'Master List'!$A$2:$AW$2,0))</f>
        <v>unconfirmed POU and not near water source</v>
      </c>
      <c r="K874" s="135" t="str">
        <f>INDEX('Master List'!$A$3:$AW$1063,MATCH('Print List'!$A874,Statement_No,0),MATCH('Print List'!K$2,'Master List'!$A$2:$AW$2,0))</f>
        <v>Yes</v>
      </c>
      <c r="L874" s="135" t="str">
        <f>INDEX('Master List'!$A$3:$AW$1063,MATCH('Print List'!$A874,Statement_No,0),MATCH('Print List'!L$2,'Master List'!$A$2:$AW$2,0))</f>
        <v>N/A</v>
      </c>
      <c r="M874" s="135" t="str">
        <f>INDEX('Master List'!$A$3:$AW$1063,MATCH('Print List'!$A874,Statement_No,0),MATCH('Print List'!M$2,'Master List'!$A$2:$AW$2,0))</f>
        <v>P1</v>
      </c>
      <c r="N874" s="135" t="str">
        <f>INDEX('Master List'!$A$3:$AW$1063,MATCH('Print List'!$A874,Statement_No,0),MATCH('Print List'!N$2,'Master List'!$A$2:$AW$2,0))</f>
        <v>Documentation is needed.</v>
      </c>
      <c r="O874" s="135">
        <f>INDEX('Master List'!$A$3:$AW$1063,MATCH('Print List'!$A874,Statement_No,0),MATCH('Print List'!O$2,'Master List'!$A$2:$AW$2,0))</f>
        <v>0</v>
      </c>
      <c r="P874" s="135">
        <f>INDEX('Master List'!$A$3:$AW$1063,MATCH('Print List'!$A874,Statement_No,0),MATCH('Print List'!P$2,'Master List'!$A$2:$AW$2,0))</f>
        <v>0</v>
      </c>
      <c r="Q874" s="135">
        <f>INDEX('Master List'!$A$3:$AW$1063,MATCH('Print List'!$A874,Statement_No,0),MATCH('Print List'!Q$2,'Master List'!$A$2:$AW$2,0))</f>
        <v>0</v>
      </c>
      <c r="R874" s="135">
        <f>INDEX('Master List'!$A$3:$AW$1063,MATCH('Print List'!$A874,Statement_No,0),MATCH('Print List'!R$2,'Master List'!$A$2:$AW$2,0))</f>
        <v>0</v>
      </c>
      <c r="S874" s="135">
        <f>INDEX('Master List'!$A$3:$AW$1063,MATCH('Print List'!$A874,Statement_No,0),MATCH('Print List'!S$2,'Master List'!$A$2:$AW$2,0))</f>
        <v>0</v>
      </c>
      <c r="T874" s="135" t="str">
        <f>INDEX('Master List'!$A$3:$AW$1063,MATCH('Print List'!$A874,Statement_No,0),MATCH('Print List'!T$2,'Master List'!$A$2:$AW$2,0))</f>
        <v>R2</v>
      </c>
      <c r="U874" s="135" t="str">
        <f>INDEX('Master List'!$A$3:$AW$1063,MATCH('Print List'!$A874,Statement_No,0),MATCH('Print List'!U$2,'Master List'!$A$2:$AW$2,0))</f>
        <v>P1</v>
      </c>
    </row>
    <row r="875" spans="1:21" s="16" customFormat="1" ht="240" x14ac:dyDescent="0.25">
      <c r="A875" s="135" t="s">
        <v>3504</v>
      </c>
      <c r="B875" s="135" t="str">
        <f>INDEX('Master List'!$A$3:$AW$1063,MATCH('Print List'!$A875,Statement_No,0),MATCH('Print List'!B$2,'Master List'!$A$2:$AW$2,0))</f>
        <v>LEARY ETAL</v>
      </c>
      <c r="C875" s="135" t="str">
        <f>INDEX('Master List'!$A$3:$AW$1063,MATCH('Print List'!$A875,Statement_No,0),MATCH('Print List'!C$2,'Master List'!$A$2:$AW$2,0))</f>
        <v>Y</v>
      </c>
      <c r="D875" s="135">
        <f>INDEX('Master List'!$A$3:$AW$1063,MATCH('Print List'!$A875,Statement_No,0),MATCH('Print List'!D$2,'Master List'!$A$2:$AW$2,0))</f>
        <v>441.59333333333331</v>
      </c>
      <c r="E875" s="135">
        <f>INDEX('Master List'!$A$3:$AW$1063,MATCH('Print List'!$A875,Statement_No,0),MATCH('Print List'!E$2,'Master List'!$A$2:$AW$2,0))</f>
        <v>632.94000000000005</v>
      </c>
      <c r="F875" s="135" t="str">
        <f>INDEX('Master List'!$A$3:$AW$1063,MATCH('Print List'!$A875,Statement_No,0),MATCH('Print List'!F$2,'Master List'!$A$2:$AW$2,0))</f>
        <v>Yes</v>
      </c>
      <c r="G875" s="135" t="str">
        <f>INDEX('Master List'!$A$3:$AW$1063,MATCH('Print List'!$A875,Statement_No,0),MATCH('Print List'!G$2,'Master List'!$A$2:$AW$2,0))</f>
        <v>Sacramento River</v>
      </c>
      <c r="H875" s="135" t="str">
        <f>INDEX('Master List'!$A$3:$AW$1063,MATCH('Print List'!$A875,Statement_No,0),MATCH('Print List'!H$2,'Master List'!$A$2:$AW$2,0))</f>
        <v>Sacramento</v>
      </c>
      <c r="I875" s="135" t="str">
        <f>INDEX('Master List'!$A$3:$AW$1063,MATCH('Print List'!$A875,Statement_No,0),MATCH('Print List'!I$2,'Master List'!$A$2:$AW$2,0))</f>
        <v>R3</v>
      </c>
      <c r="J875" s="135" t="str">
        <f>INDEX('Master List'!$A$3:$AW$1063,MATCH('Print List'!$A875,Statement_No,0),MATCH('Print List'!J$2,'Master List'!$A$2:$AW$2,0))</f>
        <v xml:space="preserve">The POU is comprised of multiple parcels that are all adjacent to the watercourse and are located on a single patent riparian to the watercourse </v>
      </c>
      <c r="K875" s="135" t="str">
        <f>INDEX('Master List'!$A$3:$AW$1063,MATCH('Print List'!$A875,Statement_No,0),MATCH('Print List'!K$2,'Master List'!$A$2:$AW$2,0))</f>
        <v>Yes</v>
      </c>
      <c r="L875" s="135" t="str">
        <f>INDEX('Master List'!$A$3:$AW$1063,MATCH('Print List'!$A875,Statement_No,0),MATCH('Print List'!L$2,'Master List'!$A$2:$AW$2,0))</f>
        <v>N/A</v>
      </c>
      <c r="M875" s="135" t="str">
        <f>INDEX('Master List'!$A$3:$AW$1063,MATCH('Print List'!$A875,Statement_No,0),MATCH('Print List'!M$2,'Master List'!$A$2:$AW$2,0))</f>
        <v>P3</v>
      </c>
      <c r="N875" s="135" t="str">
        <f>INDEX('Master List'!$A$3:$AW$1063,MATCH('Print List'!$A875,Statement_No,0),MATCH('Print List'!N$2,'Master List'!$A$2:$AW$2,0))</f>
        <v>Claimant failed to submit Pre-1914 supporting documents; however, riparian right is sufficient to constitute water use</v>
      </c>
      <c r="O875" s="135" t="str">
        <f>INDEX('Master List'!$A$3:$AW$1063,MATCH('Print List'!$A875,Statement_No,0),MATCH('Print List'!O$2,'Master List'!$A$2:$AW$2,0))</f>
        <v>North Delta Water Agency</v>
      </c>
      <c r="P875" s="135" t="str">
        <f>INDEX('Master List'!$A$3:$AW$1063,MATCH('Print List'!$A875,Statement_No,0),MATCH('Print List'!P$2,'Master List'!$A$2:$AW$2,0))</f>
        <v>R4</v>
      </c>
      <c r="Q875" s="135" t="str">
        <f>INDEX('Master List'!$A$3:$AW$1063,MATCH('Print List'!$A875,Statement_No,0),MATCH('Print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75" s="135" t="str">
        <f>INDEX('Master List'!$A$3:$AW$1063,MATCH('Print List'!$A875,Statement_No,0),MATCH('Print List'!R$2,'Master List'!$A$2:$AW$2,0))</f>
        <v>P4</v>
      </c>
      <c r="S875" s="135" t="str">
        <f>INDEX('Master List'!$A$3:$AW$1063,MATCH('Print List'!$A875,Statement_No,0),MATCH('Print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75" s="135" t="str">
        <f>INDEX('Master List'!$A$3:$AW$1063,MATCH('Print List'!$A875,Statement_No,0),MATCH('Print List'!T$2,'Master List'!$A$2:$AW$2,0))</f>
        <v>R4</v>
      </c>
      <c r="U875" s="135" t="str">
        <f>INDEX('Master List'!$A$3:$AW$1063,MATCH('Print List'!$A875,Statement_No,0),MATCH('Print List'!U$2,'Master List'!$A$2:$AW$2,0))</f>
        <v>P4</v>
      </c>
    </row>
    <row r="876" spans="1:21" s="16" customFormat="1" ht="240" x14ac:dyDescent="0.25">
      <c r="A876" s="136" t="s">
        <v>3511</v>
      </c>
      <c r="B876" s="135" t="str">
        <f>INDEX('Master List'!$A$3:$AW$1063,MATCH('Print List'!$A876,Statement_No,0),MATCH('Print List'!B$2,'Master List'!$A$2:$AW$2,0))</f>
        <v>DONNA L REED</v>
      </c>
      <c r="C876" s="135" t="str">
        <f>INDEX('Master List'!$A$3:$AW$1063,MATCH('Print List'!$A876,Statement_No,0),MATCH('Print List'!C$2,'Master List'!$A$2:$AW$2,0))</f>
        <v>Y</v>
      </c>
      <c r="D876" s="135">
        <f>INDEX('Master List'!$A$3:$AW$1063,MATCH('Print List'!$A876,Statement_No,0),MATCH('Print List'!D$2,'Master List'!$A$2:$AW$2,0))</f>
        <v>405.58333333333331</v>
      </c>
      <c r="E876" s="135">
        <f>INDEX('Master List'!$A$3:$AW$1063,MATCH('Print List'!$A876,Statement_No,0),MATCH('Print List'!E$2,'Master List'!$A$2:$AW$2,0))</f>
        <v>398.21255600000001</v>
      </c>
      <c r="F876" s="135" t="str">
        <f>INDEX('Master List'!$A$3:$AW$1063,MATCH('Print List'!$A876,Statement_No,0),MATCH('Print List'!F$2,'Master List'!$A$2:$AW$2,0))</f>
        <v>Yes</v>
      </c>
      <c r="G876" s="135" t="str">
        <f>INDEX('Master List'!$A$3:$AW$1063,MATCH('Print List'!$A876,Statement_No,0),MATCH('Print List'!G$2,'Master List'!$A$2:$AW$2,0))</f>
        <v>Sacramento River</v>
      </c>
      <c r="H876" s="135" t="str">
        <f>INDEX('Master List'!$A$3:$AW$1063,MATCH('Print List'!$A876,Statement_No,0),MATCH('Print List'!H$2,'Master List'!$A$2:$AW$2,0))</f>
        <v>Sacramento</v>
      </c>
      <c r="I876" s="135" t="str">
        <f>INDEX('Master List'!$A$3:$AW$1063,MATCH('Print List'!$A876,Statement_No,0),MATCH('Print List'!I$2,'Master List'!$A$2:$AW$2,0))</f>
        <v>R3</v>
      </c>
      <c r="J876" s="135" t="str">
        <f>INDEX('Master List'!$A$3:$AW$1063,MATCH('Print List'!$A876,Statement_No,0),MATCH('Print List'!J$2,'Master List'!$A$2:$AW$2,0))</f>
        <v xml:space="preserve">The POU is located on one parcel, covered by one patent that are riparian to the watercourse </v>
      </c>
      <c r="K876" s="135" t="str">
        <f>INDEX('Master List'!$A$3:$AW$1063,MATCH('Print List'!$A876,Statement_No,0),MATCH('Print List'!K$2,'Master List'!$A$2:$AW$2,0))</f>
        <v>Yes</v>
      </c>
      <c r="L876" s="135" t="str">
        <f>INDEX('Master List'!$A$3:$AW$1063,MATCH('Print List'!$A876,Statement_No,0),MATCH('Print List'!L$2,'Master List'!$A$2:$AW$2,0))</f>
        <v>N/A</v>
      </c>
      <c r="M876" s="135" t="str">
        <f>INDEX('Master List'!$A$3:$AW$1063,MATCH('Print List'!$A876,Statement_No,0),MATCH('Print List'!M$2,'Master List'!$A$2:$AW$2,0))</f>
        <v>P3</v>
      </c>
      <c r="N876" s="135" t="str">
        <f>INDEX('Master List'!$A$3:$AW$1063,MATCH('Print List'!$A876,Statement_No,0),MATCH('Print List'!N$2,'Master List'!$A$2:$AW$2,0))</f>
        <v>Claimant failed to submit Pre-1914 supporting documents; however, riparian right is sufficient to constitute water use</v>
      </c>
      <c r="O876" s="135" t="str">
        <f>INDEX('Master List'!$A$3:$AW$1063,MATCH('Print List'!$A876,Statement_No,0),MATCH('Print List'!O$2,'Master List'!$A$2:$AW$2,0))</f>
        <v>North Delta Water Agency</v>
      </c>
      <c r="P876" s="135" t="str">
        <f>INDEX('Master List'!$A$3:$AW$1063,MATCH('Print List'!$A876,Statement_No,0),MATCH('Print List'!P$2,'Master List'!$A$2:$AW$2,0))</f>
        <v>R4</v>
      </c>
      <c r="Q876" s="135" t="str">
        <f>INDEX('Master List'!$A$3:$AW$1063,MATCH('Print List'!$A876,Statement_No,0),MATCH('Print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76" s="135" t="str">
        <f>INDEX('Master List'!$A$3:$AW$1063,MATCH('Print List'!$A876,Statement_No,0),MATCH('Print List'!R$2,'Master List'!$A$2:$AW$2,0))</f>
        <v>P4</v>
      </c>
      <c r="S876" s="135" t="str">
        <f>INDEX('Master List'!$A$3:$AW$1063,MATCH('Print List'!$A876,Statement_No,0),MATCH('Print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76" s="135" t="str">
        <f>INDEX('Master List'!$A$3:$AW$1063,MATCH('Print List'!$A876,Statement_No,0),MATCH('Print List'!T$2,'Master List'!$A$2:$AW$2,0))</f>
        <v>R4</v>
      </c>
      <c r="U876" s="135" t="str">
        <f>INDEX('Master List'!$A$3:$AW$1063,MATCH('Print List'!$A876,Statement_No,0),MATCH('Print List'!U$2,'Master List'!$A$2:$AW$2,0))</f>
        <v>P4</v>
      </c>
    </row>
    <row r="877" spans="1:21" s="16" customFormat="1" ht="240" x14ac:dyDescent="0.25">
      <c r="A877" s="135" t="s">
        <v>3514</v>
      </c>
      <c r="B877" s="135" t="str">
        <f>INDEX('Master List'!$A$3:$AW$1063,MATCH('Print List'!$A877,Statement_No,0),MATCH('Print List'!B$2,'Master List'!$A$2:$AW$2,0))</f>
        <v>JOHN BACKER</v>
      </c>
      <c r="C877" s="135" t="str">
        <f>INDEX('Master List'!$A$3:$AW$1063,MATCH('Print List'!$A877,Statement_No,0),MATCH('Print List'!C$2,'Master List'!$A$2:$AW$2,0))</f>
        <v>Y</v>
      </c>
      <c r="D877" s="135">
        <f>INDEX('Master List'!$A$3:$AW$1063,MATCH('Print List'!$A877,Statement_No,0),MATCH('Print List'!D$2,'Master List'!$A$2:$AW$2,0))</f>
        <v>362.37421398123701</v>
      </c>
      <c r="E877" s="135">
        <f>INDEX('Master List'!$A$3:$AW$1063,MATCH('Print List'!$A877,Statement_No,0),MATCH('Print List'!E$2,'Master List'!$A$2:$AW$2,0))</f>
        <v>0</v>
      </c>
      <c r="F877" s="135" t="str">
        <f>INDEX('Master List'!$A$3:$AW$1063,MATCH('Print List'!$A877,Statement_No,0),MATCH('Print List'!F$2,'Master List'!$A$2:$AW$2,0))</f>
        <v>Yes</v>
      </c>
      <c r="G877" s="135" t="str">
        <f>INDEX('Master List'!$A$3:$AW$1063,MATCH('Print List'!$A877,Statement_No,0),MATCH('Print List'!G$2,'Master List'!$A$2:$AW$2,0))</f>
        <v>Snodgrass Slough</v>
      </c>
      <c r="H877" s="135" t="str">
        <f>INDEX('Master List'!$A$3:$AW$1063,MATCH('Print List'!$A877,Statement_No,0),MATCH('Print List'!H$2,'Master List'!$A$2:$AW$2,0))</f>
        <v>Sacramento</v>
      </c>
      <c r="I877" s="135" t="str">
        <f>INDEX('Master List'!$A$3:$AW$1063,MATCH('Print List'!$A877,Statement_No,0),MATCH('Print List'!I$2,'Master List'!$A$2:$AW$2,0))</f>
        <v>R2</v>
      </c>
      <c r="J877" s="135" t="str">
        <f>INDEX('Master List'!$A$3:$AW$1063,MATCH('Print List'!$A877,Statement_No,0),MATCH('Print List'!J$2,'Master List'!$A$2:$AW$2,0))</f>
        <v>POU created in file shows POU, which hasn't been defined.  Not sure how this was determined.</v>
      </c>
      <c r="K877" s="135" t="str">
        <f>INDEX('Master List'!$A$3:$AW$1063,MATCH('Print List'!$A877,Statement_No,0),MATCH('Print List'!K$2,'Master List'!$A$2:$AW$2,0))</f>
        <v>Yes</v>
      </c>
      <c r="L877" s="135" t="str">
        <f>INDEX('Master List'!$A$3:$AW$1063,MATCH('Print List'!$A877,Statement_No,0),MATCH('Print List'!L$2,'Master List'!$A$2:$AW$2,0))</f>
        <v>N/A</v>
      </c>
      <c r="M877" s="135" t="str">
        <f>INDEX('Master List'!$A$3:$AW$1063,MATCH('Print List'!$A877,Statement_No,0),MATCH('Print List'!M$2,'Master List'!$A$2:$AW$2,0))</f>
        <v>P1</v>
      </c>
      <c r="N877" s="135" t="str">
        <f>INDEX('Master List'!$A$3:$AW$1063,MATCH('Print List'!$A877,Statement_No,0),MATCH('Print List'!N$2,'Master List'!$A$2:$AW$2,0))</f>
        <v>ISWDU states first year of use at diversion site as 1914</v>
      </c>
      <c r="O877" s="135" t="str">
        <f>INDEX('Master List'!$A$3:$AW$1063,MATCH('Print List'!$A877,Statement_No,0),MATCH('Print List'!O$2,'Master List'!$A$2:$AW$2,0))</f>
        <v>North Delta Water Agency</v>
      </c>
      <c r="P877" s="135" t="str">
        <f>INDEX('Master List'!$A$3:$AW$1063,MATCH('Print List'!$A877,Statement_No,0),MATCH('Print List'!P$2,'Master List'!$A$2:$AW$2,0))</f>
        <v>R4</v>
      </c>
      <c r="Q877" s="135" t="str">
        <f>INDEX('Master List'!$A$3:$AW$1063,MATCH('Print List'!$A877,Statement_No,0),MATCH('Print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77" s="135" t="str">
        <f>INDEX('Master List'!$A$3:$AW$1063,MATCH('Print List'!$A877,Statement_No,0),MATCH('Print List'!R$2,'Master List'!$A$2:$AW$2,0))</f>
        <v>P4</v>
      </c>
      <c r="S877" s="135" t="str">
        <f>INDEX('Master List'!$A$3:$AW$1063,MATCH('Print List'!$A877,Statement_No,0),MATCH('Print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77" s="135" t="str">
        <f>INDEX('Master List'!$A$3:$AW$1063,MATCH('Print List'!$A877,Statement_No,0),MATCH('Print List'!T$2,'Master List'!$A$2:$AW$2,0))</f>
        <v>R4</v>
      </c>
      <c r="U877" s="135" t="str">
        <f>INDEX('Master List'!$A$3:$AW$1063,MATCH('Print List'!$A877,Statement_No,0),MATCH('Print List'!U$2,'Master List'!$A$2:$AW$2,0))</f>
        <v>P4</v>
      </c>
    </row>
    <row r="878" spans="1:21" s="16" customFormat="1" ht="45" x14ac:dyDescent="0.25">
      <c r="A878" s="135" t="s">
        <v>3519</v>
      </c>
      <c r="B878" s="135" t="str">
        <f>INDEX('Master List'!$A$3:$AW$1063,MATCH('Print List'!$A878,Statement_No,0),MATCH('Print List'!B$2,'Master List'!$A$2:$AW$2,0))</f>
        <v>HERITAGE LAND COMPANY, INC.</v>
      </c>
      <c r="C878" s="135" t="str">
        <f>INDEX('Master List'!$A$3:$AW$1063,MATCH('Print List'!$A878,Statement_No,0),MATCH('Print List'!C$2,'Master List'!$A$2:$AW$2,0))</f>
        <v>Y</v>
      </c>
      <c r="D878" s="135">
        <f>INDEX('Master List'!$A$3:$AW$1063,MATCH('Print List'!$A878,Statement_No,0),MATCH('Print List'!D$2,'Master List'!$A$2:$AW$2,0))</f>
        <v>341.38</v>
      </c>
      <c r="E878" s="135">
        <f>INDEX('Master List'!$A$3:$AW$1063,MATCH('Print List'!$A878,Statement_No,0),MATCH('Print List'!E$2,'Master List'!$A$2:$AW$2,0))</f>
        <v>551.34</v>
      </c>
      <c r="F878" s="135" t="str">
        <f>INDEX('Master List'!$A$3:$AW$1063,MATCH('Print List'!$A878,Statement_No,0),MATCH('Print List'!F$2,'Master List'!$A$2:$AW$2,0))</f>
        <v>Yes</v>
      </c>
      <c r="G878" s="135" t="str">
        <f>INDEX('Master List'!$A$3:$AW$1063,MATCH('Print List'!$A878,Statement_No,0),MATCH('Print List'!G$2,'Master List'!$A$2:$AW$2,0))</f>
        <v>Mokelumne River</v>
      </c>
      <c r="H878" s="135" t="str">
        <f>INDEX('Master List'!$A$3:$AW$1063,MATCH('Print List'!$A878,Statement_No,0),MATCH('Print List'!H$2,'Master List'!$A$2:$AW$2,0))</f>
        <v>San Joaquin</v>
      </c>
      <c r="I878" s="135" t="str">
        <f>INDEX('Master List'!$A$3:$AW$1063,MATCH('Print List'!$A878,Statement_No,0),MATCH('Print List'!I$2,'Master List'!$A$2:$AW$2,0))</f>
        <v>R2</v>
      </c>
      <c r="J878" s="135" t="str">
        <f>INDEX('Master List'!$A$3:$AW$1063,MATCH('Print List'!$A878,Statement_No,0),MATCH('Print List'!J$2,'Master List'!$A$2:$AW$2,0))</f>
        <v>A side by side comparison of the original patent map to the current service area map confirms the continued riparianship of the property</v>
      </c>
      <c r="K878" s="135" t="str">
        <f>INDEX('Master List'!$A$3:$AW$1063,MATCH('Print List'!$A878,Statement_No,0),MATCH('Print List'!K$2,'Master List'!$A$2:$AW$2,0))</f>
        <v>Yes</v>
      </c>
      <c r="L878" s="135" t="str">
        <f>INDEX('Master List'!$A$3:$AW$1063,MATCH('Print List'!$A878,Statement_No,0),MATCH('Print List'!L$2,'Master List'!$A$2:$AW$2,0))</f>
        <v>N/A</v>
      </c>
      <c r="M878" s="135" t="str">
        <f>INDEX('Master List'!$A$3:$AW$1063,MATCH('Print List'!$A878,Statement_No,0),MATCH('Print List'!M$2,'Master List'!$A$2:$AW$2,0))</f>
        <v>P1</v>
      </c>
      <c r="N878" s="135" t="str">
        <f>INDEX('Master List'!$A$3:$AW$1063,MATCH('Print List'!$A878,Statement_No,0),MATCH('Print List'!N$2,'Master List'!$A$2:$AW$2,0))</f>
        <v>More information needed</v>
      </c>
      <c r="O878" s="135">
        <f>INDEX('Master List'!$A$3:$AW$1063,MATCH('Print List'!$A878,Statement_No,0),MATCH('Print List'!O$2,'Master List'!$A$2:$AW$2,0))</f>
        <v>0</v>
      </c>
      <c r="P878" s="135">
        <f>INDEX('Master List'!$A$3:$AW$1063,MATCH('Print List'!$A878,Statement_No,0),MATCH('Print List'!P$2,'Master List'!$A$2:$AW$2,0))</f>
        <v>0</v>
      </c>
      <c r="Q878" s="135">
        <f>INDEX('Master List'!$A$3:$AW$1063,MATCH('Print List'!$A878,Statement_No,0),MATCH('Print List'!Q$2,'Master List'!$A$2:$AW$2,0))</f>
        <v>0</v>
      </c>
      <c r="R878" s="135">
        <f>INDEX('Master List'!$A$3:$AW$1063,MATCH('Print List'!$A878,Statement_No,0),MATCH('Print List'!R$2,'Master List'!$A$2:$AW$2,0))</f>
        <v>0</v>
      </c>
      <c r="S878" s="135">
        <f>INDEX('Master List'!$A$3:$AW$1063,MATCH('Print List'!$A878,Statement_No,0),MATCH('Print List'!S$2,'Master List'!$A$2:$AW$2,0))</f>
        <v>0</v>
      </c>
      <c r="T878" s="135" t="str">
        <f>INDEX('Master List'!$A$3:$AW$1063,MATCH('Print List'!$A878,Statement_No,0),MATCH('Print List'!T$2,'Master List'!$A$2:$AW$2,0))</f>
        <v>R2</v>
      </c>
      <c r="U878" s="135" t="str">
        <f>INDEX('Master List'!$A$3:$AW$1063,MATCH('Print List'!$A878,Statement_No,0),MATCH('Print List'!U$2,'Master List'!$A$2:$AW$2,0))</f>
        <v>P1</v>
      </c>
    </row>
    <row r="879" spans="1:21" s="16" customFormat="1" ht="105" x14ac:dyDescent="0.25">
      <c r="A879" s="135" t="s">
        <v>3524</v>
      </c>
      <c r="B879" s="135" t="str">
        <f>INDEX('Master List'!$A$3:$AW$1063,MATCH('Print List'!$A879,Statement_No,0),MATCH('Print List'!B$2,'Master List'!$A$2:$AW$2,0))</f>
        <v>HERITAGE LAND COMPANY, INC.</v>
      </c>
      <c r="C879" s="135" t="str">
        <f>INDEX('Master List'!$A$3:$AW$1063,MATCH('Print List'!$A879,Statement_No,0),MATCH('Print List'!C$2,'Master List'!$A$2:$AW$2,0))</f>
        <v>Y</v>
      </c>
      <c r="D879" s="135">
        <f>INDEX('Master List'!$A$3:$AW$1063,MATCH('Print List'!$A879,Statement_No,0),MATCH('Print List'!D$2,'Master List'!$A$2:$AW$2,0))</f>
        <v>630.19333333333327</v>
      </c>
      <c r="E879" s="135">
        <f>INDEX('Master List'!$A$3:$AW$1063,MATCH('Print List'!$A879,Statement_No,0),MATCH('Print List'!E$2,'Master List'!$A$2:$AW$2,0))</f>
        <v>863.65</v>
      </c>
      <c r="F879" s="135" t="str">
        <f>INDEX('Master List'!$A$3:$AW$1063,MATCH('Print List'!$A879,Statement_No,0),MATCH('Print List'!F$2,'Master List'!$A$2:$AW$2,0))</f>
        <v>Yes</v>
      </c>
      <c r="G879" s="135" t="str">
        <f>INDEX('Master List'!$A$3:$AW$1063,MATCH('Print List'!$A879,Statement_No,0),MATCH('Print List'!G$2,'Master List'!$A$2:$AW$2,0))</f>
        <v>Mokelumne River</v>
      </c>
      <c r="H879" s="135" t="str">
        <f>INDEX('Master List'!$A$3:$AW$1063,MATCH('Print List'!$A879,Statement_No,0),MATCH('Print List'!H$2,'Master List'!$A$2:$AW$2,0))</f>
        <v>San Joaquin</v>
      </c>
      <c r="I879" s="135" t="str">
        <f>INDEX('Master List'!$A$3:$AW$1063,MATCH('Print List'!$A879,Statement_No,0),MATCH('Print List'!I$2,'Master List'!$A$2:$AW$2,0))</f>
        <v>R2</v>
      </c>
      <c r="J879" s="135" t="str">
        <f>INDEX('Master List'!$A$3:$AW$1063,MATCH('Print List'!$A879,Statement_No,0),MATCH('Print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79" s="135" t="str">
        <f>INDEX('Master List'!$A$3:$AW$1063,MATCH('Print List'!$A879,Statement_No,0),MATCH('Print List'!K$2,'Master List'!$A$2:$AW$2,0))</f>
        <v>Yes</v>
      </c>
      <c r="L879" s="135" t="str">
        <f>INDEX('Master List'!$A$3:$AW$1063,MATCH('Print List'!$A879,Statement_No,0),MATCH('Print List'!L$2,'Master List'!$A$2:$AW$2,0))</f>
        <v>N/A</v>
      </c>
      <c r="M879" s="135" t="str">
        <f>INDEX('Master List'!$A$3:$AW$1063,MATCH('Print List'!$A879,Statement_No,0),MATCH('Print List'!M$2,'Master List'!$A$2:$AW$2,0))</f>
        <v>P1</v>
      </c>
      <c r="N879" s="135" t="str">
        <f>INDEX('Master List'!$A$3:$AW$1063,MATCH('Print List'!$A879,Statement_No,0),MATCH('Print List'!N$2,'Master List'!$A$2:$AW$2,0))</f>
        <v>More information needed</v>
      </c>
      <c r="O879" s="135">
        <f>INDEX('Master List'!$A$3:$AW$1063,MATCH('Print List'!$A879,Statement_No,0),MATCH('Print List'!O$2,'Master List'!$A$2:$AW$2,0))</f>
        <v>0</v>
      </c>
      <c r="P879" s="135">
        <f>INDEX('Master List'!$A$3:$AW$1063,MATCH('Print List'!$A879,Statement_No,0),MATCH('Print List'!P$2,'Master List'!$A$2:$AW$2,0))</f>
        <v>0</v>
      </c>
      <c r="Q879" s="135">
        <f>INDEX('Master List'!$A$3:$AW$1063,MATCH('Print List'!$A879,Statement_No,0),MATCH('Print List'!Q$2,'Master List'!$A$2:$AW$2,0))</f>
        <v>0</v>
      </c>
      <c r="R879" s="135">
        <f>INDEX('Master List'!$A$3:$AW$1063,MATCH('Print List'!$A879,Statement_No,0),MATCH('Print List'!R$2,'Master List'!$A$2:$AW$2,0))</f>
        <v>0</v>
      </c>
      <c r="S879" s="135">
        <f>INDEX('Master List'!$A$3:$AW$1063,MATCH('Print List'!$A879,Statement_No,0),MATCH('Print List'!S$2,'Master List'!$A$2:$AW$2,0))</f>
        <v>0</v>
      </c>
      <c r="T879" s="135" t="str">
        <f>INDEX('Master List'!$A$3:$AW$1063,MATCH('Print List'!$A879,Statement_No,0),MATCH('Print List'!T$2,'Master List'!$A$2:$AW$2,0))</f>
        <v>R2</v>
      </c>
      <c r="U879" s="135" t="str">
        <f>INDEX('Master List'!$A$3:$AW$1063,MATCH('Print List'!$A879,Statement_No,0),MATCH('Print List'!U$2,'Master List'!$A$2:$AW$2,0))</f>
        <v>P1</v>
      </c>
    </row>
    <row r="880" spans="1:21" s="16" customFormat="1" ht="105" x14ac:dyDescent="0.25">
      <c r="A880" s="135" t="s">
        <v>3526</v>
      </c>
      <c r="B880" s="135" t="str">
        <f>INDEX('Master List'!$A$3:$AW$1063,MATCH('Print List'!$A880,Statement_No,0),MATCH('Print List'!B$2,'Master List'!$A$2:$AW$2,0))</f>
        <v>HERITAGE LAND COMPANY, INC.</v>
      </c>
      <c r="C880" s="135" t="str">
        <f>INDEX('Master List'!$A$3:$AW$1063,MATCH('Print List'!$A880,Statement_No,0),MATCH('Print List'!C$2,'Master List'!$A$2:$AW$2,0))</f>
        <v>Y</v>
      </c>
      <c r="D880" s="135">
        <f>INDEX('Master List'!$A$3:$AW$1063,MATCH('Print List'!$A880,Statement_No,0),MATCH('Print List'!D$2,'Master List'!$A$2:$AW$2,0))</f>
        <v>299.91666666666669</v>
      </c>
      <c r="E880" s="135">
        <f>INDEX('Master List'!$A$3:$AW$1063,MATCH('Print List'!$A880,Statement_No,0),MATCH('Print List'!E$2,'Master List'!$A$2:$AW$2,0))</f>
        <v>551.34</v>
      </c>
      <c r="F880" s="135" t="str">
        <f>INDEX('Master List'!$A$3:$AW$1063,MATCH('Print List'!$A880,Statement_No,0),MATCH('Print List'!F$2,'Master List'!$A$2:$AW$2,0))</f>
        <v>Yes</v>
      </c>
      <c r="G880" s="135" t="str">
        <f>INDEX('Master List'!$A$3:$AW$1063,MATCH('Print List'!$A880,Statement_No,0),MATCH('Print List'!G$2,'Master List'!$A$2:$AW$2,0))</f>
        <v>Mokelumne River</v>
      </c>
      <c r="H880" s="135" t="str">
        <f>INDEX('Master List'!$A$3:$AW$1063,MATCH('Print List'!$A880,Statement_No,0),MATCH('Print List'!H$2,'Master List'!$A$2:$AW$2,0))</f>
        <v>San Joaquin</v>
      </c>
      <c r="I880" s="135" t="str">
        <f>INDEX('Master List'!$A$3:$AW$1063,MATCH('Print List'!$A880,Statement_No,0),MATCH('Print List'!I$2,'Master List'!$A$2:$AW$2,0))</f>
        <v>R2</v>
      </c>
      <c r="J880" s="135" t="str">
        <f>INDEX('Master List'!$A$3:$AW$1063,MATCH('Print List'!$A880,Statement_No,0),MATCH('Print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80" s="135" t="str">
        <f>INDEX('Master List'!$A$3:$AW$1063,MATCH('Print List'!$A880,Statement_No,0),MATCH('Print List'!K$2,'Master List'!$A$2:$AW$2,0))</f>
        <v>Yes</v>
      </c>
      <c r="L880" s="135" t="str">
        <f>INDEX('Master List'!$A$3:$AW$1063,MATCH('Print List'!$A880,Statement_No,0),MATCH('Print List'!L$2,'Master List'!$A$2:$AW$2,0))</f>
        <v>N/A</v>
      </c>
      <c r="M880" s="135" t="str">
        <f>INDEX('Master List'!$A$3:$AW$1063,MATCH('Print List'!$A880,Statement_No,0),MATCH('Print List'!M$2,'Master List'!$A$2:$AW$2,0))</f>
        <v>P1</v>
      </c>
      <c r="N880" s="135" t="str">
        <f>INDEX('Master List'!$A$3:$AW$1063,MATCH('Print List'!$A880,Statement_No,0),MATCH('Print List'!N$2,'Master List'!$A$2:$AW$2,0))</f>
        <v>More information needed</v>
      </c>
      <c r="O880" s="135">
        <f>INDEX('Master List'!$A$3:$AW$1063,MATCH('Print List'!$A880,Statement_No,0),MATCH('Print List'!O$2,'Master List'!$A$2:$AW$2,0))</f>
        <v>0</v>
      </c>
      <c r="P880" s="135">
        <f>INDEX('Master List'!$A$3:$AW$1063,MATCH('Print List'!$A880,Statement_No,0),MATCH('Print List'!P$2,'Master List'!$A$2:$AW$2,0))</f>
        <v>0</v>
      </c>
      <c r="Q880" s="135">
        <f>INDEX('Master List'!$A$3:$AW$1063,MATCH('Print List'!$A880,Statement_No,0),MATCH('Print List'!Q$2,'Master List'!$A$2:$AW$2,0))</f>
        <v>0</v>
      </c>
      <c r="R880" s="135">
        <f>INDEX('Master List'!$A$3:$AW$1063,MATCH('Print List'!$A880,Statement_No,0),MATCH('Print List'!R$2,'Master List'!$A$2:$AW$2,0))</f>
        <v>0</v>
      </c>
      <c r="S880" s="135">
        <f>INDEX('Master List'!$A$3:$AW$1063,MATCH('Print List'!$A880,Statement_No,0),MATCH('Print List'!S$2,'Master List'!$A$2:$AW$2,0))</f>
        <v>0</v>
      </c>
      <c r="T880" s="135" t="str">
        <f>INDEX('Master List'!$A$3:$AW$1063,MATCH('Print List'!$A880,Statement_No,0),MATCH('Print List'!T$2,'Master List'!$A$2:$AW$2,0))</f>
        <v>R2</v>
      </c>
      <c r="U880" s="135" t="str">
        <f>INDEX('Master List'!$A$3:$AW$1063,MATCH('Print List'!$A880,Statement_No,0),MATCH('Print List'!U$2,'Master List'!$A$2:$AW$2,0))</f>
        <v>P1</v>
      </c>
    </row>
    <row r="881" spans="1:21" s="16" customFormat="1" ht="105" x14ac:dyDescent="0.25">
      <c r="A881" s="135" t="s">
        <v>3527</v>
      </c>
      <c r="B881" s="135" t="str">
        <f>INDEX('Master List'!$A$3:$AW$1063,MATCH('Print List'!$A881,Statement_No,0),MATCH('Print List'!B$2,'Master List'!$A$2:$AW$2,0))</f>
        <v>HERITAGE LAND COMPANY, INC.</v>
      </c>
      <c r="C881" s="135" t="str">
        <f>INDEX('Master List'!$A$3:$AW$1063,MATCH('Print List'!$A881,Statement_No,0),MATCH('Print List'!C$2,'Master List'!$A$2:$AW$2,0))</f>
        <v>Y</v>
      </c>
      <c r="D881" s="135">
        <f>INDEX('Master List'!$A$3:$AW$1063,MATCH('Print List'!$A881,Statement_No,0),MATCH('Print List'!D$2,'Master List'!$A$2:$AW$2,0))</f>
        <v>336.28999999999996</v>
      </c>
      <c r="E881" s="135">
        <f>INDEX('Master List'!$A$3:$AW$1063,MATCH('Print List'!$A881,Statement_No,0),MATCH('Print List'!E$2,'Master List'!$A$2:$AW$2,0))</f>
        <v>598.51</v>
      </c>
      <c r="F881" s="135" t="str">
        <f>INDEX('Master List'!$A$3:$AW$1063,MATCH('Print List'!$A881,Statement_No,0),MATCH('Print List'!F$2,'Master List'!$A$2:$AW$2,0))</f>
        <v>Yes</v>
      </c>
      <c r="G881" s="135" t="str">
        <f>INDEX('Master List'!$A$3:$AW$1063,MATCH('Print List'!$A881,Statement_No,0),MATCH('Print List'!G$2,'Master List'!$A$2:$AW$2,0))</f>
        <v>WHITE SLOUGH</v>
      </c>
      <c r="H881" s="135" t="str">
        <f>INDEX('Master List'!$A$3:$AW$1063,MATCH('Print List'!$A881,Statement_No,0),MATCH('Print List'!H$2,'Master List'!$A$2:$AW$2,0))</f>
        <v>San Joaquin</v>
      </c>
      <c r="I881" s="135" t="str">
        <f>INDEX('Master List'!$A$3:$AW$1063,MATCH('Print List'!$A881,Statement_No,0),MATCH('Print List'!I$2,'Master List'!$A$2:$AW$2,0))</f>
        <v>R2</v>
      </c>
      <c r="J881" s="135" t="str">
        <f>INDEX('Master List'!$A$3:$AW$1063,MATCH('Print List'!$A881,Statement_No,0),MATCH('Print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81" s="135" t="str">
        <f>INDEX('Master List'!$A$3:$AW$1063,MATCH('Print List'!$A881,Statement_No,0),MATCH('Print List'!K$2,'Master List'!$A$2:$AW$2,0))</f>
        <v>Yes</v>
      </c>
      <c r="L881" s="135" t="str">
        <f>INDEX('Master List'!$A$3:$AW$1063,MATCH('Print List'!$A881,Statement_No,0),MATCH('Print List'!L$2,'Master List'!$A$2:$AW$2,0))</f>
        <v>N/A</v>
      </c>
      <c r="M881" s="135" t="str">
        <f>INDEX('Master List'!$A$3:$AW$1063,MATCH('Print List'!$A881,Statement_No,0),MATCH('Print List'!M$2,'Master List'!$A$2:$AW$2,0))</f>
        <v>P1</v>
      </c>
      <c r="N881" s="135" t="str">
        <f>INDEX('Master List'!$A$3:$AW$1063,MATCH('Print List'!$A881,Statement_No,0),MATCH('Print List'!N$2,'Master List'!$A$2:$AW$2,0))</f>
        <v>More information needed</v>
      </c>
      <c r="O881" s="135">
        <f>INDEX('Master List'!$A$3:$AW$1063,MATCH('Print List'!$A881,Statement_No,0),MATCH('Print List'!O$2,'Master List'!$A$2:$AW$2,0))</f>
        <v>0</v>
      </c>
      <c r="P881" s="135">
        <f>INDEX('Master List'!$A$3:$AW$1063,MATCH('Print List'!$A881,Statement_No,0),MATCH('Print List'!P$2,'Master List'!$A$2:$AW$2,0))</f>
        <v>0</v>
      </c>
      <c r="Q881" s="135">
        <f>INDEX('Master List'!$A$3:$AW$1063,MATCH('Print List'!$A881,Statement_No,0),MATCH('Print List'!Q$2,'Master List'!$A$2:$AW$2,0))</f>
        <v>0</v>
      </c>
      <c r="R881" s="135">
        <f>INDEX('Master List'!$A$3:$AW$1063,MATCH('Print List'!$A881,Statement_No,0),MATCH('Print List'!R$2,'Master List'!$A$2:$AW$2,0))</f>
        <v>0</v>
      </c>
      <c r="S881" s="135">
        <f>INDEX('Master List'!$A$3:$AW$1063,MATCH('Print List'!$A881,Statement_No,0),MATCH('Print List'!S$2,'Master List'!$A$2:$AW$2,0))</f>
        <v>0</v>
      </c>
      <c r="T881" s="135" t="str">
        <f>INDEX('Master List'!$A$3:$AW$1063,MATCH('Print List'!$A881,Statement_No,0),MATCH('Print List'!T$2,'Master List'!$A$2:$AW$2,0))</f>
        <v>R2</v>
      </c>
      <c r="U881" s="135" t="str">
        <f>INDEX('Master List'!$A$3:$AW$1063,MATCH('Print List'!$A881,Statement_No,0),MATCH('Print List'!U$2,'Master List'!$A$2:$AW$2,0))</f>
        <v>P1</v>
      </c>
    </row>
    <row r="882" spans="1:21" s="16" customFormat="1" ht="45" x14ac:dyDescent="0.25">
      <c r="A882" s="135" t="s">
        <v>3530</v>
      </c>
      <c r="B882" s="135" t="str">
        <f>INDEX('Master List'!$A$3:$AW$1063,MATCH('Print List'!$A882,Statement_No,0),MATCH('Print List'!B$2,'Master List'!$A$2:$AW$2,0))</f>
        <v>HERITAGE LAND COMPANY, INC.</v>
      </c>
      <c r="C882" s="135" t="str">
        <f>INDEX('Master List'!$A$3:$AW$1063,MATCH('Print List'!$A882,Statement_No,0),MATCH('Print List'!C$2,'Master List'!$A$2:$AW$2,0))</f>
        <v>Y</v>
      </c>
      <c r="D882" s="135">
        <f>INDEX('Master List'!$A$3:$AW$1063,MATCH('Print List'!$A882,Statement_No,0),MATCH('Print List'!D$2,'Master List'!$A$2:$AW$2,0))</f>
        <v>892.40333333333331</v>
      </c>
      <c r="E882" s="135">
        <f>INDEX('Master List'!$A$3:$AW$1063,MATCH('Print List'!$A882,Statement_No,0),MATCH('Print List'!E$2,'Master List'!$A$2:$AW$2,0))</f>
        <v>1321.42</v>
      </c>
      <c r="F882" s="135" t="str">
        <f>INDEX('Master List'!$A$3:$AW$1063,MATCH('Print List'!$A882,Statement_No,0),MATCH('Print List'!F$2,'Master List'!$A$2:$AW$2,0))</f>
        <v>Yes</v>
      </c>
      <c r="G882" s="135" t="str">
        <f>INDEX('Master List'!$A$3:$AW$1063,MATCH('Print List'!$A882,Statement_No,0),MATCH('Print List'!G$2,'Master List'!$A$2:$AW$2,0))</f>
        <v>WHITE SLOUGH</v>
      </c>
      <c r="H882" s="135" t="str">
        <f>INDEX('Master List'!$A$3:$AW$1063,MATCH('Print List'!$A882,Statement_No,0),MATCH('Print List'!H$2,'Master List'!$A$2:$AW$2,0))</f>
        <v>San Joaquin</v>
      </c>
      <c r="I882" s="135" t="str">
        <f>INDEX('Master List'!$A$3:$AW$1063,MATCH('Print List'!$A882,Statement_No,0),MATCH('Print List'!I$2,'Master List'!$A$2:$AW$2,0))</f>
        <v>R2</v>
      </c>
      <c r="J882" s="135" t="str">
        <f>INDEX('Master List'!$A$3:$AW$1063,MATCH('Print List'!$A882,Statement_No,0),MATCH('Print List'!J$2,'Master List'!$A$2:$AW$2,0))</f>
        <v>Agree with Original Review.
Patent 1343 appears non-riparian.</v>
      </c>
      <c r="K882" s="135" t="str">
        <f>INDEX('Master List'!$A$3:$AW$1063,MATCH('Print List'!$A882,Statement_No,0),MATCH('Print List'!K$2,'Master List'!$A$2:$AW$2,0))</f>
        <v>Yes</v>
      </c>
      <c r="L882" s="135" t="str">
        <f>INDEX('Master List'!$A$3:$AW$1063,MATCH('Print List'!$A882,Statement_No,0),MATCH('Print List'!L$2,'Master List'!$A$2:$AW$2,0))</f>
        <v>N/A</v>
      </c>
      <c r="M882" s="135" t="str">
        <f>INDEX('Master List'!$A$3:$AW$1063,MATCH('Print List'!$A882,Statement_No,0),MATCH('Print List'!M$2,'Master List'!$A$2:$AW$2,0))</f>
        <v>P1</v>
      </c>
      <c r="N882" s="135" t="str">
        <f>INDEX('Master List'!$A$3:$AW$1063,MATCH('Print List'!$A882,Statement_No,0),MATCH('Print List'!N$2,'Master List'!$A$2:$AW$2,0))</f>
        <v>More information needed</v>
      </c>
      <c r="O882" s="135">
        <f>INDEX('Master List'!$A$3:$AW$1063,MATCH('Print List'!$A882,Statement_No,0),MATCH('Print List'!O$2,'Master List'!$A$2:$AW$2,0))</f>
        <v>0</v>
      </c>
      <c r="P882" s="135">
        <f>INDEX('Master List'!$A$3:$AW$1063,MATCH('Print List'!$A882,Statement_No,0),MATCH('Print List'!P$2,'Master List'!$A$2:$AW$2,0))</f>
        <v>0</v>
      </c>
      <c r="Q882" s="135">
        <f>INDEX('Master List'!$A$3:$AW$1063,MATCH('Print List'!$A882,Statement_No,0),MATCH('Print List'!Q$2,'Master List'!$A$2:$AW$2,0))</f>
        <v>0</v>
      </c>
      <c r="R882" s="135">
        <f>INDEX('Master List'!$A$3:$AW$1063,MATCH('Print List'!$A882,Statement_No,0),MATCH('Print List'!R$2,'Master List'!$A$2:$AW$2,0))</f>
        <v>0</v>
      </c>
      <c r="S882" s="135">
        <f>INDEX('Master List'!$A$3:$AW$1063,MATCH('Print List'!$A882,Statement_No,0),MATCH('Print List'!S$2,'Master List'!$A$2:$AW$2,0))</f>
        <v>0</v>
      </c>
      <c r="T882" s="135" t="str">
        <f>INDEX('Master List'!$A$3:$AW$1063,MATCH('Print List'!$A882,Statement_No,0),MATCH('Print List'!T$2,'Master List'!$A$2:$AW$2,0))</f>
        <v>R2</v>
      </c>
      <c r="U882" s="135" t="str">
        <f>INDEX('Master List'!$A$3:$AW$1063,MATCH('Print List'!$A882,Statement_No,0),MATCH('Print List'!U$2,'Master List'!$A$2:$AW$2,0))</f>
        <v>P1</v>
      </c>
    </row>
    <row r="883" spans="1:21" s="16" customFormat="1" ht="105" x14ac:dyDescent="0.25">
      <c r="A883" s="135" t="s">
        <v>3535</v>
      </c>
      <c r="B883" s="135" t="str">
        <f>INDEX('Master List'!$A$3:$AW$1063,MATCH('Print List'!$A883,Statement_No,0),MATCH('Print List'!B$2,'Master List'!$A$2:$AW$2,0))</f>
        <v>HERITAGE LAND COMPANY, INC.</v>
      </c>
      <c r="C883" s="135" t="str">
        <f>INDEX('Master List'!$A$3:$AW$1063,MATCH('Print List'!$A883,Statement_No,0),MATCH('Print List'!C$2,'Master List'!$A$2:$AW$2,0))</f>
        <v>Y</v>
      </c>
      <c r="D883" s="135">
        <f>INDEX('Master List'!$A$3:$AW$1063,MATCH('Print List'!$A883,Statement_No,0),MATCH('Print List'!D$2,'Master List'!$A$2:$AW$2,0))</f>
        <v>530.57333333333338</v>
      </c>
      <c r="E883" s="135">
        <f>INDEX('Master List'!$A$3:$AW$1063,MATCH('Print List'!$A883,Statement_No,0),MATCH('Print List'!E$2,'Master List'!$A$2:$AW$2,0))</f>
        <v>0</v>
      </c>
      <c r="F883" s="135" t="str">
        <f>INDEX('Master List'!$A$3:$AW$1063,MATCH('Print List'!$A883,Statement_No,0),MATCH('Print List'!F$2,'Master List'!$A$2:$AW$2,0))</f>
        <v>Yes</v>
      </c>
      <c r="G883" s="135" t="str">
        <f>INDEX('Master List'!$A$3:$AW$1063,MATCH('Print List'!$A883,Statement_No,0),MATCH('Print List'!G$2,'Master List'!$A$2:$AW$2,0))</f>
        <v>SYCMORE SLOUGH</v>
      </c>
      <c r="H883" s="135" t="str">
        <f>INDEX('Master List'!$A$3:$AW$1063,MATCH('Print List'!$A883,Statement_No,0),MATCH('Print List'!H$2,'Master List'!$A$2:$AW$2,0))</f>
        <v>San Joaquin</v>
      </c>
      <c r="I883" s="135" t="str">
        <f>INDEX('Master List'!$A$3:$AW$1063,MATCH('Print List'!$A883,Statement_No,0),MATCH('Print List'!I$2,'Master List'!$A$2:$AW$2,0))</f>
        <v>R2</v>
      </c>
      <c r="J883" s="135" t="str">
        <f>INDEX('Master List'!$A$3:$AW$1063,MATCH('Print List'!$A883,Statement_No,0),MATCH('Print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883" s="135" t="str">
        <f>INDEX('Master List'!$A$3:$AW$1063,MATCH('Print List'!$A883,Statement_No,0),MATCH('Print List'!K$2,'Master List'!$A$2:$AW$2,0))</f>
        <v>Yes</v>
      </c>
      <c r="L883" s="135" t="str">
        <f>INDEX('Master List'!$A$3:$AW$1063,MATCH('Print List'!$A883,Statement_No,0),MATCH('Print List'!L$2,'Master List'!$A$2:$AW$2,0))</f>
        <v>N/A</v>
      </c>
      <c r="M883" s="135" t="str">
        <f>INDEX('Master List'!$A$3:$AW$1063,MATCH('Print List'!$A883,Statement_No,0),MATCH('Print List'!M$2,'Master List'!$A$2:$AW$2,0))</f>
        <v>P1</v>
      </c>
      <c r="N883" s="135" t="str">
        <f>INDEX('Master List'!$A$3:$AW$1063,MATCH('Print List'!$A883,Statement_No,0),MATCH('Print List'!N$2,'Master List'!$A$2:$AW$2,0))</f>
        <v>More information needed</v>
      </c>
      <c r="O883" s="135">
        <f>INDEX('Master List'!$A$3:$AW$1063,MATCH('Print List'!$A883,Statement_No,0),MATCH('Print List'!O$2,'Master List'!$A$2:$AW$2,0))</f>
        <v>0</v>
      </c>
      <c r="P883" s="135">
        <f>INDEX('Master List'!$A$3:$AW$1063,MATCH('Print List'!$A883,Statement_No,0),MATCH('Print List'!P$2,'Master List'!$A$2:$AW$2,0))</f>
        <v>0</v>
      </c>
      <c r="Q883" s="135">
        <f>INDEX('Master List'!$A$3:$AW$1063,MATCH('Print List'!$A883,Statement_No,0),MATCH('Print List'!Q$2,'Master List'!$A$2:$AW$2,0))</f>
        <v>0</v>
      </c>
      <c r="R883" s="135">
        <f>INDEX('Master List'!$A$3:$AW$1063,MATCH('Print List'!$A883,Statement_No,0),MATCH('Print List'!R$2,'Master List'!$A$2:$AW$2,0))</f>
        <v>0</v>
      </c>
      <c r="S883" s="135">
        <f>INDEX('Master List'!$A$3:$AW$1063,MATCH('Print List'!$A883,Statement_No,0),MATCH('Print List'!S$2,'Master List'!$A$2:$AW$2,0))</f>
        <v>0</v>
      </c>
      <c r="T883" s="135" t="str">
        <f>INDEX('Master List'!$A$3:$AW$1063,MATCH('Print List'!$A883,Statement_No,0),MATCH('Print List'!T$2,'Master List'!$A$2:$AW$2,0))</f>
        <v>R2</v>
      </c>
      <c r="U883" s="135" t="str">
        <f>INDEX('Master List'!$A$3:$AW$1063,MATCH('Print List'!$A883,Statement_No,0),MATCH('Print List'!U$2,'Master List'!$A$2:$AW$2,0))</f>
        <v>P1</v>
      </c>
    </row>
    <row r="884" spans="1:21" s="16" customFormat="1" ht="90" x14ac:dyDescent="0.25">
      <c r="A884" s="135" t="s">
        <v>3536</v>
      </c>
      <c r="B884" s="135" t="str">
        <f>INDEX('Master List'!$A$3:$AW$1063,MATCH('Print List'!$A884,Statement_No,0),MATCH('Print List'!B$2,'Master List'!$A$2:$AW$2,0))</f>
        <v>COLDANI FAMILY TRUST</v>
      </c>
      <c r="C884" s="135" t="str">
        <f>INDEX('Master List'!$A$3:$AW$1063,MATCH('Print List'!$A884,Statement_No,0),MATCH('Print List'!C$2,'Master List'!$A$2:$AW$2,0))</f>
        <v>Y</v>
      </c>
      <c r="D884" s="135">
        <f>INDEX('Master List'!$A$3:$AW$1063,MATCH('Print List'!$A884,Statement_No,0),MATCH('Print List'!D$2,'Master List'!$A$2:$AW$2,0))</f>
        <v>678.03</v>
      </c>
      <c r="E884" s="135">
        <f>INDEX('Master List'!$A$3:$AW$1063,MATCH('Print List'!$A884,Statement_No,0),MATCH('Print List'!E$2,'Master List'!$A$2:$AW$2,0))</f>
        <v>241.42</v>
      </c>
      <c r="F884" s="135" t="str">
        <f>INDEX('Master List'!$A$3:$AW$1063,MATCH('Print List'!$A884,Statement_No,0),MATCH('Print List'!F$2,'Master List'!$A$2:$AW$2,0))</f>
        <v>Yes</v>
      </c>
      <c r="G884" s="135" t="str">
        <f>INDEX('Master List'!$A$3:$AW$1063,MATCH('Print List'!$A884,Statement_No,0),MATCH('Print List'!G$2,'Master List'!$A$2:$AW$2,0))</f>
        <v>Upland Canal</v>
      </c>
      <c r="H884" s="135" t="str">
        <f>INDEX('Master List'!$A$3:$AW$1063,MATCH('Print List'!$A884,Statement_No,0),MATCH('Print List'!H$2,'Master List'!$A$2:$AW$2,0))</f>
        <v>San Joaquin</v>
      </c>
      <c r="I884" s="135" t="str">
        <f>INDEX('Master List'!$A$3:$AW$1063,MATCH('Print List'!$A884,Statement_No,0),MATCH('Print List'!I$2,'Master List'!$A$2:$AW$2,0))</f>
        <v>R2</v>
      </c>
      <c r="J884" s="135" t="str">
        <f>INDEX('Master List'!$A$3:$AW$1063,MATCH('Print List'!$A884,Statement_No,0),MATCH('Print List'!J$2,'Master List'!$A$2:$AW$2,0))</f>
        <v>Did not create new POU Map: 
POU is currently riparian to Upland Canal. It is not certain that Upland Canal existed at the time of patent. The canal was not drawn in the original surveys of the POU. This determination was made on the basis that Upland Canal is considered an unnatural water source.</v>
      </c>
      <c r="K884" s="135" t="str">
        <f>INDEX('Master List'!$A$3:$AW$1063,MATCH('Print List'!$A884,Statement_No,0),MATCH('Print List'!K$2,'Master List'!$A$2:$AW$2,0))</f>
        <v>Yes</v>
      </c>
      <c r="L884" s="135" t="str">
        <f>INDEX('Master List'!$A$3:$AW$1063,MATCH('Print List'!$A884,Statement_No,0),MATCH('Print List'!L$2,'Master List'!$A$2:$AW$2,0))</f>
        <v>N/A</v>
      </c>
      <c r="M884" s="135" t="str">
        <f>INDEX('Master List'!$A$3:$AW$1063,MATCH('Print List'!$A884,Statement_No,0),MATCH('Print List'!M$2,'Master List'!$A$2:$AW$2,0))</f>
        <v>P1</v>
      </c>
      <c r="N884" s="135" t="str">
        <f>INDEX('Master List'!$A$3:$AW$1063,MATCH('Print List'!$A884,Statement_No,0),MATCH('Print List'!N$2,'Master List'!$A$2:$AW$2,0))</f>
        <v>No supporting document for Pre-1914 right was submitted. Need more info.</v>
      </c>
      <c r="O884" s="135">
        <f>INDEX('Master List'!$A$3:$AW$1063,MATCH('Print List'!$A884,Statement_No,0),MATCH('Print List'!O$2,'Master List'!$A$2:$AW$2,0))</f>
        <v>0</v>
      </c>
      <c r="P884" s="135">
        <f>INDEX('Master List'!$A$3:$AW$1063,MATCH('Print List'!$A884,Statement_No,0),MATCH('Print List'!P$2,'Master List'!$A$2:$AW$2,0))</f>
        <v>0</v>
      </c>
      <c r="Q884" s="135">
        <f>INDEX('Master List'!$A$3:$AW$1063,MATCH('Print List'!$A884,Statement_No,0),MATCH('Print List'!Q$2,'Master List'!$A$2:$AW$2,0))</f>
        <v>0</v>
      </c>
      <c r="R884" s="135">
        <f>INDEX('Master List'!$A$3:$AW$1063,MATCH('Print List'!$A884,Statement_No,0),MATCH('Print List'!R$2,'Master List'!$A$2:$AW$2,0))</f>
        <v>0</v>
      </c>
      <c r="S884" s="135">
        <f>INDEX('Master List'!$A$3:$AW$1063,MATCH('Print List'!$A884,Statement_No,0),MATCH('Print List'!S$2,'Master List'!$A$2:$AW$2,0))</f>
        <v>0</v>
      </c>
      <c r="T884" s="135" t="str">
        <f>INDEX('Master List'!$A$3:$AW$1063,MATCH('Print List'!$A884,Statement_No,0),MATCH('Print List'!T$2,'Master List'!$A$2:$AW$2,0))</f>
        <v>R2</v>
      </c>
      <c r="U884" s="135" t="str">
        <f>INDEX('Master List'!$A$3:$AW$1063,MATCH('Print List'!$A884,Statement_No,0),MATCH('Print List'!U$2,'Master List'!$A$2:$AW$2,0))</f>
        <v>P1</v>
      </c>
    </row>
    <row r="885" spans="1:21" s="16" customFormat="1" ht="90" x14ac:dyDescent="0.25">
      <c r="A885" s="135" t="s">
        <v>3541</v>
      </c>
      <c r="B885" s="135" t="str">
        <f>INDEX('Master List'!$A$3:$AW$1063,MATCH('Print List'!$A885,Statement_No,0),MATCH('Print List'!B$2,'Master List'!$A$2:$AW$2,0))</f>
        <v>COLDANI FAMILY TRUST</v>
      </c>
      <c r="C885" s="135" t="str">
        <f>INDEX('Master List'!$A$3:$AW$1063,MATCH('Print List'!$A885,Statement_No,0),MATCH('Print List'!C$2,'Master List'!$A$2:$AW$2,0))</f>
        <v>Y</v>
      </c>
      <c r="D885" s="135">
        <f>INDEX('Master List'!$A$3:$AW$1063,MATCH('Print List'!$A885,Statement_No,0),MATCH('Print List'!D$2,'Master List'!$A$2:$AW$2,0))</f>
        <v>494.56000000000006</v>
      </c>
      <c r="E885" s="135">
        <f>INDEX('Master List'!$A$3:$AW$1063,MATCH('Print List'!$A885,Statement_No,0),MATCH('Print List'!E$2,'Master List'!$A$2:$AW$2,0))</f>
        <v>241.42</v>
      </c>
      <c r="F885" s="135" t="str">
        <f>INDEX('Master List'!$A$3:$AW$1063,MATCH('Print List'!$A885,Statement_No,0),MATCH('Print List'!F$2,'Master List'!$A$2:$AW$2,0))</f>
        <v>Yes</v>
      </c>
      <c r="G885" s="135" t="str">
        <f>INDEX('Master List'!$A$3:$AW$1063,MATCH('Print List'!$A885,Statement_No,0),MATCH('Print List'!G$2,'Master List'!$A$2:$AW$2,0))</f>
        <v>Upland Canal</v>
      </c>
      <c r="H885" s="135" t="str">
        <f>INDEX('Master List'!$A$3:$AW$1063,MATCH('Print List'!$A885,Statement_No,0),MATCH('Print List'!H$2,'Master List'!$A$2:$AW$2,0))</f>
        <v>San Joaquin</v>
      </c>
      <c r="I885" s="135" t="str">
        <f>INDEX('Master List'!$A$3:$AW$1063,MATCH('Print List'!$A885,Statement_No,0),MATCH('Print List'!I$2,'Master List'!$A$2:$AW$2,0))</f>
        <v>R2</v>
      </c>
      <c r="J885" s="135" t="str">
        <f>INDEX('Master List'!$A$3:$AW$1063,MATCH('Print List'!$A885,Statement_No,0),MATCH('Print List'!J$2,'Master List'!$A$2:$AW$2,0))</f>
        <v>Did not create new POU Map: 
POU is currently riparian to Upland Canal. It is not certain that Upland Canal existed at the time of patent. The canal was not drawn in the original surveys of the POU. This determination was made on the basis that Upland Canal is considered an unnatural water source.</v>
      </c>
      <c r="K885" s="135" t="str">
        <f>INDEX('Master List'!$A$3:$AW$1063,MATCH('Print List'!$A885,Statement_No,0),MATCH('Print List'!K$2,'Master List'!$A$2:$AW$2,0))</f>
        <v>Yes</v>
      </c>
      <c r="L885" s="135" t="str">
        <f>INDEX('Master List'!$A$3:$AW$1063,MATCH('Print List'!$A885,Statement_No,0),MATCH('Print List'!L$2,'Master List'!$A$2:$AW$2,0))</f>
        <v>N/A</v>
      </c>
      <c r="M885" s="135" t="str">
        <f>INDEX('Master List'!$A$3:$AW$1063,MATCH('Print List'!$A885,Statement_No,0),MATCH('Print List'!M$2,'Master List'!$A$2:$AW$2,0))</f>
        <v>P1</v>
      </c>
      <c r="N885" s="135" t="str">
        <f>INDEX('Master List'!$A$3:$AW$1063,MATCH('Print List'!$A885,Statement_No,0),MATCH('Print List'!N$2,'Master List'!$A$2:$AW$2,0))</f>
        <v>No supporting document for Pre-1914 right was submitted. Need more info.</v>
      </c>
      <c r="O885" s="135">
        <f>INDEX('Master List'!$A$3:$AW$1063,MATCH('Print List'!$A885,Statement_No,0),MATCH('Print List'!O$2,'Master List'!$A$2:$AW$2,0))</f>
        <v>0</v>
      </c>
      <c r="P885" s="135">
        <f>INDEX('Master List'!$A$3:$AW$1063,MATCH('Print List'!$A885,Statement_No,0),MATCH('Print List'!P$2,'Master List'!$A$2:$AW$2,0))</f>
        <v>0</v>
      </c>
      <c r="Q885" s="135">
        <f>INDEX('Master List'!$A$3:$AW$1063,MATCH('Print List'!$A885,Statement_No,0),MATCH('Print List'!Q$2,'Master List'!$A$2:$AW$2,0))</f>
        <v>0</v>
      </c>
      <c r="R885" s="135">
        <f>INDEX('Master List'!$A$3:$AW$1063,MATCH('Print List'!$A885,Statement_No,0),MATCH('Print List'!R$2,'Master List'!$A$2:$AW$2,0))</f>
        <v>0</v>
      </c>
      <c r="S885" s="135">
        <f>INDEX('Master List'!$A$3:$AW$1063,MATCH('Print List'!$A885,Statement_No,0),MATCH('Print List'!S$2,'Master List'!$A$2:$AW$2,0))</f>
        <v>0</v>
      </c>
      <c r="T885" s="135" t="str">
        <f>INDEX('Master List'!$A$3:$AW$1063,MATCH('Print List'!$A885,Statement_No,0),MATCH('Print List'!T$2,'Master List'!$A$2:$AW$2,0))</f>
        <v>R2</v>
      </c>
      <c r="U885" s="135" t="str">
        <f>INDEX('Master List'!$A$3:$AW$1063,MATCH('Print List'!$A885,Statement_No,0),MATCH('Print List'!U$2,'Master List'!$A$2:$AW$2,0))</f>
        <v>P1</v>
      </c>
    </row>
    <row r="886" spans="1:21" s="16" customFormat="1" ht="90" x14ac:dyDescent="0.25">
      <c r="A886" s="135" t="s">
        <v>3543</v>
      </c>
      <c r="B886" s="135" t="str">
        <f>INDEX('Master List'!$A$3:$AW$1063,MATCH('Print List'!$A886,Statement_No,0),MATCH('Print List'!B$2,'Master List'!$A$2:$AW$2,0))</f>
        <v>COLDANI FAMILY TRUST</v>
      </c>
      <c r="C886" s="135" t="str">
        <f>INDEX('Master List'!$A$3:$AW$1063,MATCH('Print List'!$A886,Statement_No,0),MATCH('Print List'!C$2,'Master List'!$A$2:$AW$2,0))</f>
        <v>Y</v>
      </c>
      <c r="D886" s="135">
        <f>INDEX('Master List'!$A$3:$AW$1063,MATCH('Print List'!$A886,Statement_No,0),MATCH('Print List'!D$2,'Master List'!$A$2:$AW$2,0))</f>
        <v>420.38</v>
      </c>
      <c r="E886" s="135">
        <f>INDEX('Master List'!$A$3:$AW$1063,MATCH('Print List'!$A886,Statement_No,0),MATCH('Print List'!E$2,'Master List'!$A$2:$AW$2,0))</f>
        <v>241.42</v>
      </c>
      <c r="F886" s="135" t="str">
        <f>INDEX('Master List'!$A$3:$AW$1063,MATCH('Print List'!$A886,Statement_No,0),MATCH('Print List'!F$2,'Master List'!$A$2:$AW$2,0))</f>
        <v>Yes</v>
      </c>
      <c r="G886" s="135" t="str">
        <f>INDEX('Master List'!$A$3:$AW$1063,MATCH('Print List'!$A886,Statement_No,0),MATCH('Print List'!G$2,'Master List'!$A$2:$AW$2,0))</f>
        <v>Upland Canal</v>
      </c>
      <c r="H886" s="135" t="str">
        <f>INDEX('Master List'!$A$3:$AW$1063,MATCH('Print List'!$A886,Statement_No,0),MATCH('Print List'!H$2,'Master List'!$A$2:$AW$2,0))</f>
        <v>San Joaquin</v>
      </c>
      <c r="I886" s="135" t="str">
        <f>INDEX('Master List'!$A$3:$AW$1063,MATCH('Print List'!$A886,Statement_No,0),MATCH('Print List'!I$2,'Master List'!$A$2:$AW$2,0))</f>
        <v>R2</v>
      </c>
      <c r="J886" s="135" t="str">
        <f>INDEX('Master List'!$A$3:$AW$1063,MATCH('Print List'!$A886,Statement_No,0),MATCH('Print List'!J$2,'Master List'!$A$2:$AW$2,0))</f>
        <v>Did not create new POU Map: 
POU is currently riparian to Upland Canal. It is not certain that Upland Canal existed at the time of patent. The canal was not drawn in the original surveys of the POU. This determination was made on the basis that Upland Canal is considered an unnatural water source.</v>
      </c>
      <c r="K886" s="135" t="str">
        <f>INDEX('Master List'!$A$3:$AW$1063,MATCH('Print List'!$A886,Statement_No,0),MATCH('Print List'!K$2,'Master List'!$A$2:$AW$2,0))</f>
        <v>Yes</v>
      </c>
      <c r="L886" s="135" t="str">
        <f>INDEX('Master List'!$A$3:$AW$1063,MATCH('Print List'!$A886,Statement_No,0),MATCH('Print List'!L$2,'Master List'!$A$2:$AW$2,0))</f>
        <v>N/A</v>
      </c>
      <c r="M886" s="135" t="str">
        <f>INDEX('Master List'!$A$3:$AW$1063,MATCH('Print List'!$A886,Statement_No,0),MATCH('Print List'!M$2,'Master List'!$A$2:$AW$2,0))</f>
        <v>P1</v>
      </c>
      <c r="N886" s="135" t="str">
        <f>INDEX('Master List'!$A$3:$AW$1063,MATCH('Print List'!$A886,Statement_No,0),MATCH('Print List'!N$2,'Master List'!$A$2:$AW$2,0))</f>
        <v>No supporting document for Pre-1914 right was submitted. Need more info.</v>
      </c>
      <c r="O886" s="135">
        <f>INDEX('Master List'!$A$3:$AW$1063,MATCH('Print List'!$A886,Statement_No,0),MATCH('Print List'!O$2,'Master List'!$A$2:$AW$2,0))</f>
        <v>0</v>
      </c>
      <c r="P886" s="135">
        <f>INDEX('Master List'!$A$3:$AW$1063,MATCH('Print List'!$A886,Statement_No,0),MATCH('Print List'!P$2,'Master List'!$A$2:$AW$2,0))</f>
        <v>0</v>
      </c>
      <c r="Q886" s="135">
        <f>INDEX('Master List'!$A$3:$AW$1063,MATCH('Print List'!$A886,Statement_No,0),MATCH('Print List'!Q$2,'Master List'!$A$2:$AW$2,0))</f>
        <v>0</v>
      </c>
      <c r="R886" s="135">
        <f>INDEX('Master List'!$A$3:$AW$1063,MATCH('Print List'!$A886,Statement_No,0),MATCH('Print List'!R$2,'Master List'!$A$2:$AW$2,0))</f>
        <v>0</v>
      </c>
      <c r="S886" s="135">
        <f>INDEX('Master List'!$A$3:$AW$1063,MATCH('Print List'!$A886,Statement_No,0),MATCH('Print List'!S$2,'Master List'!$A$2:$AW$2,0))</f>
        <v>0</v>
      </c>
      <c r="T886" s="135" t="str">
        <f>INDEX('Master List'!$A$3:$AW$1063,MATCH('Print List'!$A886,Statement_No,0),MATCH('Print List'!T$2,'Master List'!$A$2:$AW$2,0))</f>
        <v>R2</v>
      </c>
      <c r="U886" s="135" t="str">
        <f>INDEX('Master List'!$A$3:$AW$1063,MATCH('Print List'!$A886,Statement_No,0),MATCH('Print List'!U$2,'Master List'!$A$2:$AW$2,0))</f>
        <v>P1</v>
      </c>
    </row>
    <row r="887" spans="1:21" s="16" customFormat="1" ht="105" x14ac:dyDescent="0.25">
      <c r="A887" s="135" t="s">
        <v>3544</v>
      </c>
      <c r="B887" s="135" t="str">
        <f>INDEX('Master List'!$A$3:$AW$1063,MATCH('Print List'!$A887,Statement_No,0),MATCH('Print List'!B$2,'Master List'!$A$2:$AW$2,0))</f>
        <v>COLDANI FAMILY TRUST</v>
      </c>
      <c r="C887" s="135" t="str">
        <f>INDEX('Master List'!$A$3:$AW$1063,MATCH('Print List'!$A887,Statement_No,0),MATCH('Print List'!C$2,'Master List'!$A$2:$AW$2,0))</f>
        <v>Y</v>
      </c>
      <c r="D887" s="135">
        <f>INDEX('Master List'!$A$3:$AW$1063,MATCH('Print List'!$A887,Statement_No,0),MATCH('Print List'!D$2,'Master List'!$A$2:$AW$2,0))</f>
        <v>508.40000000000003</v>
      </c>
      <c r="E887" s="135">
        <f>INDEX('Master List'!$A$3:$AW$1063,MATCH('Print List'!$A887,Statement_No,0),MATCH('Print List'!E$2,'Master List'!$A$2:$AW$2,0))</f>
        <v>261.14999999999998</v>
      </c>
      <c r="F887" s="135" t="str">
        <f>INDEX('Master List'!$A$3:$AW$1063,MATCH('Print List'!$A887,Statement_No,0),MATCH('Print List'!F$2,'Master List'!$A$2:$AW$2,0))</f>
        <v>Yes</v>
      </c>
      <c r="G887" s="135" t="str">
        <f>INDEX('Master List'!$A$3:$AW$1063,MATCH('Print List'!$A887,Statement_No,0),MATCH('Print List'!G$2,'Master List'!$A$2:$AW$2,0))</f>
        <v>Highline/White Slough</v>
      </c>
      <c r="H887" s="135" t="str">
        <f>INDEX('Master List'!$A$3:$AW$1063,MATCH('Print List'!$A887,Statement_No,0),MATCH('Print List'!H$2,'Master List'!$A$2:$AW$2,0))</f>
        <v>San Joaquin</v>
      </c>
      <c r="I887" s="135" t="str">
        <f>INDEX('Master List'!$A$3:$AW$1063,MATCH('Print List'!$A887,Statement_No,0),MATCH('Print List'!I$2,'Master List'!$A$2:$AW$2,0))</f>
        <v>R2</v>
      </c>
      <c r="J887" s="135" t="str">
        <f>INDEX('Master List'!$A$3:$AW$1063,MATCH('Print List'!$A887,Statement_No,0),MATCH('Print List'!J$2,'Master List'!$A$2:$AW$2,0))</f>
        <v>Did not create new POU Map: 
POU is currently riparian to Peripheral Canal. It is not certain that Peripheral Canal existed at the time of patent. The canal was not drawn in the original surveys of the POU. This determination was made on the basis that Peripheral Canal is considered an unnatural water source.</v>
      </c>
      <c r="K887" s="135" t="str">
        <f>INDEX('Master List'!$A$3:$AW$1063,MATCH('Print List'!$A887,Statement_No,0),MATCH('Print List'!K$2,'Master List'!$A$2:$AW$2,0))</f>
        <v>Yes</v>
      </c>
      <c r="L887" s="135" t="str">
        <f>INDEX('Master List'!$A$3:$AW$1063,MATCH('Print List'!$A887,Statement_No,0),MATCH('Print List'!L$2,'Master List'!$A$2:$AW$2,0))</f>
        <v>N/A</v>
      </c>
      <c r="M887" s="135" t="str">
        <f>INDEX('Master List'!$A$3:$AW$1063,MATCH('Print List'!$A887,Statement_No,0),MATCH('Print List'!M$2,'Master List'!$A$2:$AW$2,0))</f>
        <v>P1</v>
      </c>
      <c r="N887" s="135" t="str">
        <f>INDEX('Master List'!$A$3:$AW$1063,MATCH('Print List'!$A887,Statement_No,0),MATCH('Print List'!N$2,'Master List'!$A$2:$AW$2,0))</f>
        <v>No supporting document for Pre-1914 right was submitted. Need more info.</v>
      </c>
      <c r="O887" s="135">
        <f>INDEX('Master List'!$A$3:$AW$1063,MATCH('Print List'!$A887,Statement_No,0),MATCH('Print List'!O$2,'Master List'!$A$2:$AW$2,0))</f>
        <v>0</v>
      </c>
      <c r="P887" s="135">
        <f>INDEX('Master List'!$A$3:$AW$1063,MATCH('Print List'!$A887,Statement_No,0),MATCH('Print List'!P$2,'Master List'!$A$2:$AW$2,0))</f>
        <v>0</v>
      </c>
      <c r="Q887" s="135">
        <f>INDEX('Master List'!$A$3:$AW$1063,MATCH('Print List'!$A887,Statement_No,0),MATCH('Print List'!Q$2,'Master List'!$A$2:$AW$2,0))</f>
        <v>0</v>
      </c>
      <c r="R887" s="135">
        <f>INDEX('Master List'!$A$3:$AW$1063,MATCH('Print List'!$A887,Statement_No,0),MATCH('Print List'!R$2,'Master List'!$A$2:$AW$2,0))</f>
        <v>0</v>
      </c>
      <c r="S887" s="135">
        <f>INDEX('Master List'!$A$3:$AW$1063,MATCH('Print List'!$A887,Statement_No,0),MATCH('Print List'!S$2,'Master List'!$A$2:$AW$2,0))</f>
        <v>0</v>
      </c>
      <c r="T887" s="135" t="str">
        <f>INDEX('Master List'!$A$3:$AW$1063,MATCH('Print List'!$A887,Statement_No,0),MATCH('Print List'!T$2,'Master List'!$A$2:$AW$2,0))</f>
        <v>R2</v>
      </c>
      <c r="U887" s="135" t="str">
        <f>INDEX('Master List'!$A$3:$AW$1063,MATCH('Print List'!$A887,Statement_No,0),MATCH('Print List'!U$2,'Master List'!$A$2:$AW$2,0))</f>
        <v>P1</v>
      </c>
    </row>
    <row r="888" spans="1:21" s="16" customFormat="1" ht="105" x14ac:dyDescent="0.25">
      <c r="A888" s="135" t="s">
        <v>3548</v>
      </c>
      <c r="B888" s="135" t="str">
        <f>INDEX('Master List'!$A$3:$AW$1063,MATCH('Print List'!$A888,Statement_No,0),MATCH('Print List'!B$2,'Master List'!$A$2:$AW$2,0))</f>
        <v>COLDANI FAMILY TRUST</v>
      </c>
      <c r="C888" s="135" t="str">
        <f>INDEX('Master List'!$A$3:$AW$1063,MATCH('Print List'!$A888,Statement_No,0),MATCH('Print List'!C$2,'Master List'!$A$2:$AW$2,0))</f>
        <v>Y</v>
      </c>
      <c r="D888" s="135">
        <f>INDEX('Master List'!$A$3:$AW$1063,MATCH('Print List'!$A888,Statement_No,0),MATCH('Print List'!D$2,'Master List'!$A$2:$AW$2,0))</f>
        <v>571.31333333333328</v>
      </c>
      <c r="E888" s="135">
        <f>INDEX('Master List'!$A$3:$AW$1063,MATCH('Print List'!$A888,Statement_No,0),MATCH('Print List'!E$2,'Master List'!$A$2:$AW$2,0))</f>
        <v>261.14999999999998</v>
      </c>
      <c r="F888" s="135" t="str">
        <f>INDEX('Master List'!$A$3:$AW$1063,MATCH('Print List'!$A888,Statement_No,0),MATCH('Print List'!F$2,'Master List'!$A$2:$AW$2,0))</f>
        <v>Yes</v>
      </c>
      <c r="G888" s="135" t="str">
        <f>INDEX('Master List'!$A$3:$AW$1063,MATCH('Print List'!$A888,Statement_No,0),MATCH('Print List'!G$2,'Master List'!$A$2:$AW$2,0))</f>
        <v>Highline/White Slough</v>
      </c>
      <c r="H888" s="135" t="str">
        <f>INDEX('Master List'!$A$3:$AW$1063,MATCH('Print List'!$A888,Statement_No,0),MATCH('Print List'!H$2,'Master List'!$A$2:$AW$2,0))</f>
        <v>San Joaquin</v>
      </c>
      <c r="I888" s="135" t="str">
        <f>INDEX('Master List'!$A$3:$AW$1063,MATCH('Print List'!$A888,Statement_No,0),MATCH('Print List'!I$2,'Master List'!$A$2:$AW$2,0))</f>
        <v>R2</v>
      </c>
      <c r="J888" s="135" t="str">
        <f>INDEX('Master List'!$A$3:$AW$1063,MATCH('Print List'!$A888,Statement_No,0),MATCH('Print List'!J$2,'Master List'!$A$2:$AW$2,0))</f>
        <v>Did not create new POU Map: 
POU is currently riparian to Peripheral Canal. It is not certain that Peripheral Canal existed at the time of patent. The canal was not drawn in the original surveys of the POU. This determination was made on the basis that Peripheral Canal is considered an unnatural water source.</v>
      </c>
      <c r="K888" s="135" t="str">
        <f>INDEX('Master List'!$A$3:$AW$1063,MATCH('Print List'!$A888,Statement_No,0),MATCH('Print List'!K$2,'Master List'!$A$2:$AW$2,0))</f>
        <v>Yes</v>
      </c>
      <c r="L888" s="135" t="str">
        <f>INDEX('Master List'!$A$3:$AW$1063,MATCH('Print List'!$A888,Statement_No,0),MATCH('Print List'!L$2,'Master List'!$A$2:$AW$2,0))</f>
        <v>N/A</v>
      </c>
      <c r="M888" s="135" t="str">
        <f>INDEX('Master List'!$A$3:$AW$1063,MATCH('Print List'!$A888,Statement_No,0),MATCH('Print List'!M$2,'Master List'!$A$2:$AW$2,0))</f>
        <v>P1</v>
      </c>
      <c r="N888" s="135" t="str">
        <f>INDEX('Master List'!$A$3:$AW$1063,MATCH('Print List'!$A888,Statement_No,0),MATCH('Print List'!N$2,'Master List'!$A$2:$AW$2,0))</f>
        <v>No supporting document for Pre-1914 right was submitted. Need more info.</v>
      </c>
      <c r="O888" s="135">
        <f>INDEX('Master List'!$A$3:$AW$1063,MATCH('Print List'!$A888,Statement_No,0),MATCH('Print List'!O$2,'Master List'!$A$2:$AW$2,0))</f>
        <v>0</v>
      </c>
      <c r="P888" s="135">
        <f>INDEX('Master List'!$A$3:$AW$1063,MATCH('Print List'!$A888,Statement_No,0),MATCH('Print List'!P$2,'Master List'!$A$2:$AW$2,0))</f>
        <v>0</v>
      </c>
      <c r="Q888" s="135">
        <f>INDEX('Master List'!$A$3:$AW$1063,MATCH('Print List'!$A888,Statement_No,0),MATCH('Print List'!Q$2,'Master List'!$A$2:$AW$2,0))</f>
        <v>0</v>
      </c>
      <c r="R888" s="135">
        <f>INDEX('Master List'!$A$3:$AW$1063,MATCH('Print List'!$A888,Statement_No,0),MATCH('Print List'!R$2,'Master List'!$A$2:$AW$2,0))</f>
        <v>0</v>
      </c>
      <c r="S888" s="135">
        <f>INDEX('Master List'!$A$3:$AW$1063,MATCH('Print List'!$A888,Statement_No,0),MATCH('Print List'!S$2,'Master List'!$A$2:$AW$2,0))</f>
        <v>0</v>
      </c>
      <c r="T888" s="135" t="str">
        <f>INDEX('Master List'!$A$3:$AW$1063,MATCH('Print List'!$A888,Statement_No,0),MATCH('Print List'!T$2,'Master List'!$A$2:$AW$2,0))</f>
        <v>R2</v>
      </c>
      <c r="U888" s="135" t="str">
        <f>INDEX('Master List'!$A$3:$AW$1063,MATCH('Print List'!$A888,Statement_No,0),MATCH('Print List'!U$2,'Master List'!$A$2:$AW$2,0))</f>
        <v>P1</v>
      </c>
    </row>
    <row r="889" spans="1:21" s="16" customFormat="1" ht="30" x14ac:dyDescent="0.25">
      <c r="A889" s="135" t="s">
        <v>3550</v>
      </c>
      <c r="B889" s="135" t="str">
        <f>INDEX('Master List'!$A$3:$AW$1063,MATCH('Print List'!$A889,Statement_No,0),MATCH('Print List'!B$2,'Master List'!$A$2:$AW$2,0))</f>
        <v>STEVEN M COLDANI</v>
      </c>
      <c r="C889" s="135" t="str">
        <f>INDEX('Master List'!$A$3:$AW$1063,MATCH('Print List'!$A889,Statement_No,0),MATCH('Print List'!C$2,'Master List'!$A$2:$AW$2,0))</f>
        <v>Y</v>
      </c>
      <c r="D889" s="135">
        <f>INDEX('Master List'!$A$3:$AW$1063,MATCH('Print List'!$A889,Statement_No,0),MATCH('Print List'!D$2,'Master List'!$A$2:$AW$2,0))</f>
        <v>832.33999999999992</v>
      </c>
      <c r="E889" s="135">
        <f>INDEX('Master List'!$A$3:$AW$1063,MATCH('Print List'!$A889,Statement_No,0),MATCH('Print List'!E$2,'Master List'!$A$2:$AW$2,0))</f>
        <v>378.69</v>
      </c>
      <c r="F889" s="135" t="str">
        <f>INDEX('Master List'!$A$3:$AW$1063,MATCH('Print List'!$A889,Statement_No,0),MATCH('Print List'!F$2,'Master List'!$A$2:$AW$2,0))</f>
        <v>Yes</v>
      </c>
      <c r="G889" s="135" t="str">
        <f>INDEX('Master List'!$A$3:$AW$1063,MATCH('Print List'!$A889,Statement_No,0),MATCH('Print List'!G$2,'Master List'!$A$2:$AW$2,0))</f>
        <v>UPLAND CANAL</v>
      </c>
      <c r="H889" s="135" t="str">
        <f>INDEX('Master List'!$A$3:$AW$1063,MATCH('Print List'!$A889,Statement_No,0),MATCH('Print List'!H$2,'Master List'!$A$2:$AW$2,0))</f>
        <v>San Joaquin</v>
      </c>
      <c r="I889" s="135" t="str">
        <f>INDEX('Master List'!$A$3:$AW$1063,MATCH('Print List'!$A889,Statement_No,0),MATCH('Print List'!I$2,'Master List'!$A$2:$AW$2,0))</f>
        <v>R1</v>
      </c>
      <c r="J889" s="135" t="str">
        <f>INDEX('Master List'!$A$3:$AW$1063,MATCH('Print List'!$A889,Statement_No,0),MATCH('Print List'!J$2,'Master List'!$A$2:$AW$2,0))</f>
        <v>A small portion of the APN is on  a Non-Riparian Patent. Chain of title needed.</v>
      </c>
      <c r="K889" s="135" t="str">
        <f>INDEX('Master List'!$A$3:$AW$1063,MATCH('Print List'!$A889,Statement_No,0),MATCH('Print List'!K$2,'Master List'!$A$2:$AW$2,0))</f>
        <v>Yes</v>
      </c>
      <c r="L889" s="135" t="str">
        <f>INDEX('Master List'!$A$3:$AW$1063,MATCH('Print List'!$A889,Statement_No,0),MATCH('Print List'!L$2,'Master List'!$A$2:$AW$2,0))</f>
        <v>N/A</v>
      </c>
      <c r="M889" s="135" t="str">
        <f>INDEX('Master List'!$A$3:$AW$1063,MATCH('Print List'!$A889,Statement_No,0),MATCH('Print List'!M$2,'Master List'!$A$2:$AW$2,0))</f>
        <v>P1</v>
      </c>
      <c r="N889" s="135" t="str">
        <f>INDEX('Master List'!$A$3:$AW$1063,MATCH('Print List'!$A889,Statement_No,0),MATCH('Print List'!N$2,'Master List'!$A$2:$AW$2,0))</f>
        <v>No supporting document for Pre-1914 right was submitted. Need more info.</v>
      </c>
      <c r="O889" s="135">
        <f>INDEX('Master List'!$A$3:$AW$1063,MATCH('Print List'!$A889,Statement_No,0),MATCH('Print List'!O$2,'Master List'!$A$2:$AW$2,0))</f>
        <v>0</v>
      </c>
      <c r="P889" s="135">
        <f>INDEX('Master List'!$A$3:$AW$1063,MATCH('Print List'!$A889,Statement_No,0),MATCH('Print List'!P$2,'Master List'!$A$2:$AW$2,0))</f>
        <v>0</v>
      </c>
      <c r="Q889" s="135">
        <f>INDEX('Master List'!$A$3:$AW$1063,MATCH('Print List'!$A889,Statement_No,0),MATCH('Print List'!Q$2,'Master List'!$A$2:$AW$2,0))</f>
        <v>0</v>
      </c>
      <c r="R889" s="135">
        <f>INDEX('Master List'!$A$3:$AW$1063,MATCH('Print List'!$A889,Statement_No,0),MATCH('Print List'!R$2,'Master List'!$A$2:$AW$2,0))</f>
        <v>0</v>
      </c>
      <c r="S889" s="135">
        <f>INDEX('Master List'!$A$3:$AW$1063,MATCH('Print List'!$A889,Statement_No,0),MATCH('Print List'!S$2,'Master List'!$A$2:$AW$2,0))</f>
        <v>0</v>
      </c>
      <c r="T889" s="135" t="str">
        <f>INDEX('Master List'!$A$3:$AW$1063,MATCH('Print List'!$A889,Statement_No,0),MATCH('Print List'!T$2,'Master List'!$A$2:$AW$2,0))</f>
        <v>R1</v>
      </c>
      <c r="U889" s="135" t="str">
        <f>INDEX('Master List'!$A$3:$AW$1063,MATCH('Print List'!$A889,Statement_No,0),MATCH('Print List'!U$2,'Master List'!$A$2:$AW$2,0))</f>
        <v>P1</v>
      </c>
    </row>
    <row r="890" spans="1:21" s="16" customFormat="1" ht="30" x14ac:dyDescent="0.25">
      <c r="A890" s="135" t="s">
        <v>3558</v>
      </c>
      <c r="B890" s="135" t="str">
        <f>INDEX('Master List'!$A$3:$AW$1063,MATCH('Print List'!$A890,Statement_No,0),MATCH('Print List'!B$2,'Master List'!$A$2:$AW$2,0))</f>
        <v>STEVEN M COLDANI</v>
      </c>
      <c r="C890" s="135" t="str">
        <f>INDEX('Master List'!$A$3:$AW$1063,MATCH('Print List'!$A890,Statement_No,0),MATCH('Print List'!C$2,'Master List'!$A$2:$AW$2,0))</f>
        <v>Y</v>
      </c>
      <c r="D890" s="135">
        <f>INDEX('Master List'!$A$3:$AW$1063,MATCH('Print List'!$A890,Statement_No,0),MATCH('Print List'!D$2,'Master List'!$A$2:$AW$2,0))</f>
        <v>539.05999999999995</v>
      </c>
      <c r="E890" s="135">
        <f>INDEX('Master List'!$A$3:$AW$1063,MATCH('Print List'!$A890,Statement_No,0),MATCH('Print List'!E$2,'Master List'!$A$2:$AW$2,0))</f>
        <v>378.69</v>
      </c>
      <c r="F890" s="135" t="str">
        <f>INDEX('Master List'!$A$3:$AW$1063,MATCH('Print List'!$A890,Statement_No,0),MATCH('Print List'!F$2,'Master List'!$A$2:$AW$2,0))</f>
        <v>Yes</v>
      </c>
      <c r="G890" s="135" t="str">
        <f>INDEX('Master List'!$A$3:$AW$1063,MATCH('Print List'!$A890,Statement_No,0),MATCH('Print List'!G$2,'Master List'!$A$2:$AW$2,0))</f>
        <v>UPLAND CANAL</v>
      </c>
      <c r="H890" s="135" t="str">
        <f>INDEX('Master List'!$A$3:$AW$1063,MATCH('Print List'!$A890,Statement_No,0),MATCH('Print List'!H$2,'Master List'!$A$2:$AW$2,0))</f>
        <v>San Joaquin</v>
      </c>
      <c r="I890" s="135" t="str">
        <f>INDEX('Master List'!$A$3:$AW$1063,MATCH('Print List'!$A890,Statement_No,0),MATCH('Print List'!I$2,'Master List'!$A$2:$AW$2,0))</f>
        <v>R3</v>
      </c>
      <c r="J890" s="135" t="str">
        <f>INDEX('Master List'!$A$3:$AW$1063,MATCH('Print List'!$A890,Statement_No,0),MATCH('Print List'!J$2,'Master List'!$A$2:$AW$2,0))</f>
        <v>APN/POU lie on Riparian Patents.</v>
      </c>
      <c r="K890" s="135" t="str">
        <f>INDEX('Master List'!$A$3:$AW$1063,MATCH('Print List'!$A890,Statement_No,0),MATCH('Print List'!K$2,'Master List'!$A$2:$AW$2,0))</f>
        <v>Yes</v>
      </c>
      <c r="L890" s="135" t="str">
        <f>INDEX('Master List'!$A$3:$AW$1063,MATCH('Print List'!$A890,Statement_No,0),MATCH('Print List'!L$2,'Master List'!$A$2:$AW$2,0))</f>
        <v>N/A</v>
      </c>
      <c r="M890" s="135" t="str">
        <f>INDEX('Master List'!$A$3:$AW$1063,MATCH('Print List'!$A890,Statement_No,0),MATCH('Print List'!M$2,'Master List'!$A$2:$AW$2,0))</f>
        <v>P1</v>
      </c>
      <c r="N890" s="135" t="str">
        <f>INDEX('Master List'!$A$3:$AW$1063,MATCH('Print List'!$A890,Statement_No,0),MATCH('Print List'!N$2,'Master List'!$A$2:$AW$2,0))</f>
        <v>No supporting document for Pre-1914 right was submitted. Need more info.</v>
      </c>
      <c r="O890" s="135">
        <f>INDEX('Master List'!$A$3:$AW$1063,MATCH('Print List'!$A890,Statement_No,0),MATCH('Print List'!O$2,'Master List'!$A$2:$AW$2,0))</f>
        <v>0</v>
      </c>
      <c r="P890" s="135">
        <f>INDEX('Master List'!$A$3:$AW$1063,MATCH('Print List'!$A890,Statement_No,0),MATCH('Print List'!P$2,'Master List'!$A$2:$AW$2,0))</f>
        <v>0</v>
      </c>
      <c r="Q890" s="135">
        <f>INDEX('Master List'!$A$3:$AW$1063,MATCH('Print List'!$A890,Statement_No,0),MATCH('Print List'!Q$2,'Master List'!$A$2:$AW$2,0))</f>
        <v>0</v>
      </c>
      <c r="R890" s="135">
        <f>INDEX('Master List'!$A$3:$AW$1063,MATCH('Print List'!$A890,Statement_No,0),MATCH('Print List'!R$2,'Master List'!$A$2:$AW$2,0))</f>
        <v>0</v>
      </c>
      <c r="S890" s="135">
        <f>INDEX('Master List'!$A$3:$AW$1063,MATCH('Print List'!$A890,Statement_No,0),MATCH('Print List'!S$2,'Master List'!$A$2:$AW$2,0))</f>
        <v>0</v>
      </c>
      <c r="T890" s="135" t="str">
        <f>INDEX('Master List'!$A$3:$AW$1063,MATCH('Print List'!$A890,Statement_No,0),MATCH('Print List'!T$2,'Master List'!$A$2:$AW$2,0))</f>
        <v>R3</v>
      </c>
      <c r="U890" s="135" t="str">
        <f>INDEX('Master List'!$A$3:$AW$1063,MATCH('Print List'!$A890,Statement_No,0),MATCH('Print List'!U$2,'Master List'!$A$2:$AW$2,0))</f>
        <v>P1</v>
      </c>
    </row>
    <row r="891" spans="1:21" s="16" customFormat="1" ht="75" x14ac:dyDescent="0.25">
      <c r="A891" s="135" t="s">
        <v>3562</v>
      </c>
      <c r="B891" s="135" t="str">
        <f>INDEX('Master List'!$A$3:$AW$1063,MATCH('Print List'!$A891,Statement_No,0),MATCH('Print List'!B$2,'Master List'!$A$2:$AW$2,0))</f>
        <v>US FISH AND WILDLIFE SERVICE - WATER RESOURCE BRANCH</v>
      </c>
      <c r="C891" s="135" t="str">
        <f>INDEX('Master List'!$A$3:$AW$1063,MATCH('Print List'!$A891,Statement_No,0),MATCH('Print List'!C$2,'Master List'!$A$2:$AW$2,0))</f>
        <v>N</v>
      </c>
      <c r="D891" s="135">
        <f>INDEX('Master List'!$A$3:$AW$1063,MATCH('Print List'!$A891,Statement_No,0),MATCH('Print List'!D$2,'Master List'!$A$2:$AW$2,0))</f>
        <v>5073.666666666667</v>
      </c>
      <c r="E891" s="135">
        <f>INDEX('Master List'!$A$3:$AW$1063,MATCH('Print List'!$A891,Statement_No,0),MATCH('Print List'!E$2,'Master List'!$A$2:$AW$2,0))</f>
        <v>5985.26</v>
      </c>
      <c r="F891" s="135" t="str">
        <f>INDEX('Master List'!$A$3:$AW$1063,MATCH('Print List'!$A891,Statement_No,0),MATCH('Print List'!F$2,'Master List'!$A$2:$AW$2,0))</f>
        <v>Yes</v>
      </c>
      <c r="G891" s="135" t="str">
        <f>INDEX('Master List'!$A$3:$AW$1063,MATCH('Print List'!$A891,Statement_No,0),MATCH('Print List'!G$2,'Master List'!$A$2:$AW$2,0))</f>
        <v>South Fork Pit River</v>
      </c>
      <c r="H891" s="135" t="str">
        <f>INDEX('Master List'!$A$3:$AW$1063,MATCH('Print List'!$A891,Statement_No,0),MATCH('Print List'!H$2,'Master List'!$A$2:$AW$2,0))</f>
        <v>Modoc</v>
      </c>
      <c r="I891" s="135" t="str">
        <f>INDEX('Master List'!$A$3:$AW$1063,MATCH('Print List'!$A891,Statement_No,0),MATCH('Print List'!I$2,'Master List'!$A$2:$AW$2,0))</f>
        <v>R3</v>
      </c>
      <c r="J891" s="135" t="str">
        <f>INDEX('Master List'!$A$3:$AW$1063,MATCH('Print List'!$A891,Statement_No,0),MATCH('Print List'!J$2,'Master List'!$A$2:$AW$2,0))</f>
        <v xml:space="preserve">
All the land in the service area has remained in federal hands except for SE 1/4 of Sec 13 in T42N, R12E, which was sold to Carlos Dorris--hence riparian right is fully preserved except in that location.</v>
      </c>
      <c r="K891" s="135" t="str">
        <f>INDEX('Master List'!$A$3:$AW$1063,MATCH('Print List'!$A891,Statement_No,0),MATCH('Print List'!K$2,'Master List'!$A$2:$AW$2,0))</f>
        <v>No</v>
      </c>
      <c r="L891" s="135" t="str">
        <f>INDEX('Master List'!$A$3:$AW$1063,MATCH('Print List'!$A891,Statement_No,0),MATCH('Print List'!L$2,'Master List'!$A$2:$AW$2,0))</f>
        <v>N/A</v>
      </c>
      <c r="M891" s="135" t="str">
        <f>INDEX('Master List'!$A$3:$AW$1063,MATCH('Print List'!$A891,Statement_No,0),MATCH('Print List'!M$2,'Master List'!$A$2:$AW$2,0))</f>
        <v>N/A</v>
      </c>
      <c r="N891" s="135" t="str">
        <f>INDEX('Master List'!$A$3:$AW$1063,MATCH('Print List'!$A891,Statement_No,0),MATCH('Print List'!N$2,'Master List'!$A$2:$AW$2,0))</f>
        <v>N/A</v>
      </c>
      <c r="O891" s="135">
        <f>INDEX('Master List'!$A$3:$AW$1063,MATCH('Print List'!$A891,Statement_No,0),MATCH('Print List'!O$2,'Master List'!$A$2:$AW$2,0))</f>
        <v>0</v>
      </c>
      <c r="P891" s="135">
        <f>INDEX('Master List'!$A$3:$AW$1063,MATCH('Print List'!$A891,Statement_No,0),MATCH('Print List'!P$2,'Master List'!$A$2:$AW$2,0))</f>
        <v>0</v>
      </c>
      <c r="Q891" s="135">
        <f>INDEX('Master List'!$A$3:$AW$1063,MATCH('Print List'!$A891,Statement_No,0),MATCH('Print List'!Q$2,'Master List'!$A$2:$AW$2,0))</f>
        <v>0</v>
      </c>
      <c r="R891" s="135">
        <f>INDEX('Master List'!$A$3:$AW$1063,MATCH('Print List'!$A891,Statement_No,0),MATCH('Print List'!R$2,'Master List'!$A$2:$AW$2,0))</f>
        <v>0</v>
      </c>
      <c r="S891" s="135">
        <f>INDEX('Master List'!$A$3:$AW$1063,MATCH('Print List'!$A891,Statement_No,0),MATCH('Print List'!S$2,'Master List'!$A$2:$AW$2,0))</f>
        <v>0</v>
      </c>
      <c r="T891" s="135" t="str">
        <f>INDEX('Master List'!$A$3:$AW$1063,MATCH('Print List'!$A891,Statement_No,0),MATCH('Print List'!T$2,'Master List'!$A$2:$AW$2,0))</f>
        <v>R3</v>
      </c>
      <c r="U891" s="135" t="str">
        <f>INDEX('Master List'!$A$3:$AW$1063,MATCH('Print List'!$A891,Statement_No,0),MATCH('Print List'!U$2,'Master List'!$A$2:$AW$2,0))</f>
        <v>N/A</v>
      </c>
    </row>
    <row r="892" spans="1:21" s="16" customFormat="1" ht="60" x14ac:dyDescent="0.25">
      <c r="A892" s="136" t="s">
        <v>3565</v>
      </c>
      <c r="B892" s="135" t="str">
        <f>INDEX('Master List'!$A$3:$AW$1063,MATCH('Print List'!$A892,Statement_No,0),MATCH('Print List'!B$2,'Master List'!$A$2:$AW$2,0))</f>
        <v>ABILIO M MORAIS</v>
      </c>
      <c r="C892" s="135" t="str">
        <f>INDEX('Master List'!$A$3:$AW$1063,MATCH('Print List'!$A892,Statement_No,0),MATCH('Print List'!C$2,'Master List'!$A$2:$AW$2,0))</f>
        <v>Y</v>
      </c>
      <c r="D892" s="135">
        <f>INDEX('Master List'!$A$3:$AW$1063,MATCH('Print List'!$A892,Statement_No,0),MATCH('Print List'!D$2,'Master List'!$A$2:$AW$2,0))</f>
        <v>315.37333333333333</v>
      </c>
      <c r="E892" s="135">
        <f>INDEX('Master List'!$A$3:$AW$1063,MATCH('Print List'!$A892,Statement_No,0),MATCH('Print List'!E$2,'Master List'!$A$2:$AW$2,0))</f>
        <v>0</v>
      </c>
      <c r="F892" s="135" t="str">
        <f>INDEX('Master List'!$A$3:$AW$1063,MATCH('Print List'!$A892,Statement_No,0),MATCH('Print List'!F$2,'Master List'!$A$2:$AW$2,0))</f>
        <v>Yes</v>
      </c>
      <c r="G892" s="135" t="str">
        <f>INDEX('Master List'!$A$3:$AW$1063,MATCH('Print List'!$A892,Statement_No,0),MATCH('Print List'!G$2,'Master List'!$A$2:$AW$2,0))</f>
        <v>WHITE SLOUGH</v>
      </c>
      <c r="H892" s="135" t="str">
        <f>INDEX('Master List'!$A$3:$AW$1063,MATCH('Print List'!$A892,Statement_No,0),MATCH('Print List'!H$2,'Master List'!$A$2:$AW$2,0))</f>
        <v>San Joaquin</v>
      </c>
      <c r="I892" s="135" t="str">
        <f>INDEX('Master List'!$A$3:$AW$1063,MATCH('Print List'!$A892,Statement_No,0),MATCH('Print List'!I$2,'Master List'!$A$2:$AW$2,0))</f>
        <v>R1</v>
      </c>
      <c r="J892" s="135" t="str">
        <f>INDEX('Master List'!$A$3:$AW$1063,MATCH('Print List'!$A892,Statement_No,0),MATCH('Print List'!J$2,'Master List'!$A$2:$AW$2,0))</f>
        <v>APN is divided across multiple patents. APN 05507008 and 05507007 is separated from POD.
Created new map titled AbilioMMorais_PODsuperimposedoverbasemap.mxd</v>
      </c>
      <c r="K892" s="135" t="str">
        <f>INDEX('Master List'!$A$3:$AW$1063,MATCH('Print List'!$A892,Statement_No,0),MATCH('Print List'!K$2,'Master List'!$A$2:$AW$2,0))</f>
        <v>Yes</v>
      </c>
      <c r="L892" s="135" t="str">
        <f>INDEX('Master List'!$A$3:$AW$1063,MATCH('Print List'!$A892,Statement_No,0),MATCH('Print List'!L$2,'Master List'!$A$2:$AW$2,0))</f>
        <v>N/A</v>
      </c>
      <c r="M892" s="135" t="str">
        <f>INDEX('Master List'!$A$3:$AW$1063,MATCH('Print List'!$A892,Statement_No,0),MATCH('Print List'!M$2,'Master List'!$A$2:$AW$2,0))</f>
        <v>P1</v>
      </c>
      <c r="N892" s="135" t="str">
        <f>INDEX('Master List'!$A$3:$AW$1063,MATCH('Print List'!$A892,Statement_No,0),MATCH('Print List'!N$2,'Master List'!$A$2:$AW$2,0))</f>
        <v>More information needed</v>
      </c>
      <c r="O892" s="135">
        <f>INDEX('Master List'!$A$3:$AW$1063,MATCH('Print List'!$A892,Statement_No,0),MATCH('Print List'!O$2,'Master List'!$A$2:$AW$2,0))</f>
        <v>0</v>
      </c>
      <c r="P892" s="135">
        <f>INDEX('Master List'!$A$3:$AW$1063,MATCH('Print List'!$A892,Statement_No,0),MATCH('Print List'!P$2,'Master List'!$A$2:$AW$2,0))</f>
        <v>0</v>
      </c>
      <c r="Q892" s="135">
        <f>INDEX('Master List'!$A$3:$AW$1063,MATCH('Print List'!$A892,Statement_No,0),MATCH('Print List'!Q$2,'Master List'!$A$2:$AW$2,0))</f>
        <v>0</v>
      </c>
      <c r="R892" s="135">
        <f>INDEX('Master List'!$A$3:$AW$1063,MATCH('Print List'!$A892,Statement_No,0),MATCH('Print List'!R$2,'Master List'!$A$2:$AW$2,0))</f>
        <v>0</v>
      </c>
      <c r="S892" s="135">
        <f>INDEX('Master List'!$A$3:$AW$1063,MATCH('Print List'!$A892,Statement_No,0),MATCH('Print List'!S$2,'Master List'!$A$2:$AW$2,0))</f>
        <v>0</v>
      </c>
      <c r="T892" s="135" t="str">
        <f>INDEX('Master List'!$A$3:$AW$1063,MATCH('Print List'!$A892,Statement_No,0),MATCH('Print List'!T$2,'Master List'!$A$2:$AW$2,0))</f>
        <v>R1</v>
      </c>
      <c r="U892" s="135" t="str">
        <f>INDEX('Master List'!$A$3:$AW$1063,MATCH('Print List'!$A892,Statement_No,0),MATCH('Print List'!U$2,'Master List'!$A$2:$AW$2,0))</f>
        <v>P1</v>
      </c>
    </row>
    <row r="893" spans="1:21" s="16" customFormat="1" ht="45" x14ac:dyDescent="0.25">
      <c r="A893" s="135" t="s">
        <v>3571</v>
      </c>
      <c r="B893" s="135" t="str">
        <f>INDEX('Master List'!$A$3:$AW$1063,MATCH('Print List'!$A893,Statement_No,0),MATCH('Print List'!B$2,'Master List'!$A$2:$AW$2,0))</f>
        <v>GLOBAL AG PROPERTIES USA, LLC</v>
      </c>
      <c r="C893" s="135" t="str">
        <f>INDEX('Master List'!$A$3:$AW$1063,MATCH('Print List'!$A893,Statement_No,0),MATCH('Print List'!C$2,'Master List'!$A$2:$AW$2,0))</f>
        <v>Y</v>
      </c>
      <c r="D893" s="135">
        <f>INDEX('Master List'!$A$3:$AW$1063,MATCH('Print List'!$A893,Statement_No,0),MATCH('Print List'!D$2,'Master List'!$A$2:$AW$2,0))</f>
        <v>902</v>
      </c>
      <c r="E893" s="135">
        <f>INDEX('Master List'!$A$3:$AW$1063,MATCH('Print List'!$A893,Statement_No,0),MATCH('Print List'!E$2,'Master List'!$A$2:$AW$2,0))</f>
        <v>264.39999999999998</v>
      </c>
      <c r="F893" s="135" t="str">
        <f>INDEX('Master List'!$A$3:$AW$1063,MATCH('Print List'!$A893,Statement_No,0),MATCH('Print List'!F$2,'Master List'!$A$2:$AW$2,0))</f>
        <v>Yes</v>
      </c>
      <c r="G893" s="135" t="str">
        <f>INDEX('Master List'!$A$3:$AW$1063,MATCH('Print List'!$A893,Statement_No,0),MATCH('Print List'!G$2,'Master List'!$A$2:$AW$2,0))</f>
        <v>WHITE SLOUGH</v>
      </c>
      <c r="H893" s="135" t="str">
        <f>INDEX('Master List'!$A$3:$AW$1063,MATCH('Print List'!$A893,Statement_No,0),MATCH('Print List'!H$2,'Master List'!$A$2:$AW$2,0))</f>
        <v>San Joaquin</v>
      </c>
      <c r="I893" s="135" t="str">
        <f>INDEX('Master List'!$A$3:$AW$1063,MATCH('Print List'!$A893,Statement_No,0),MATCH('Print List'!I$2,'Master List'!$A$2:$AW$2,0))</f>
        <v>R1</v>
      </c>
      <c r="J893" s="135" t="str">
        <f>INDEX('Master List'!$A$3:$AW$1063,MATCH('Print List'!$A893,Statement_No,0),MATCH('Print List'!J$2,'Master List'!$A$2:$AW$2,0))</f>
        <v>POU overlies multiple patents; Patent 2565 &amp; 4658 are non riparian.</v>
      </c>
      <c r="K893" s="135" t="str">
        <f>INDEX('Master List'!$A$3:$AW$1063,MATCH('Print List'!$A893,Statement_No,0),MATCH('Print List'!K$2,'Master List'!$A$2:$AW$2,0))</f>
        <v>Yes</v>
      </c>
      <c r="L893" s="135" t="str">
        <f>INDEX('Master List'!$A$3:$AW$1063,MATCH('Print List'!$A893,Statement_No,0),MATCH('Print List'!L$2,'Master List'!$A$2:$AW$2,0))</f>
        <v>N/A</v>
      </c>
      <c r="M893" s="135" t="str">
        <f>INDEX('Master List'!$A$3:$AW$1063,MATCH('Print List'!$A893,Statement_No,0),MATCH('Print List'!M$2,'Master List'!$A$2:$AW$2,0))</f>
        <v>P1</v>
      </c>
      <c r="N893" s="135" t="str">
        <f>INDEX('Master List'!$A$3:$AW$1063,MATCH('Print List'!$A893,Statement_No,0),MATCH('Print List'!N$2,'Master List'!$A$2:$AW$2,0))</f>
        <v>No supporting document for Pre-1914 right was submitted. Need more info.</v>
      </c>
      <c r="O893" s="135">
        <f>INDEX('Master List'!$A$3:$AW$1063,MATCH('Print List'!$A893,Statement_No,0),MATCH('Print List'!O$2,'Master List'!$A$2:$AW$2,0))</f>
        <v>0</v>
      </c>
      <c r="P893" s="135">
        <f>INDEX('Master List'!$A$3:$AW$1063,MATCH('Print List'!$A893,Statement_No,0),MATCH('Print List'!P$2,'Master List'!$A$2:$AW$2,0))</f>
        <v>0</v>
      </c>
      <c r="Q893" s="135">
        <f>INDEX('Master List'!$A$3:$AW$1063,MATCH('Print List'!$A893,Statement_No,0),MATCH('Print List'!Q$2,'Master List'!$A$2:$AW$2,0))</f>
        <v>0</v>
      </c>
      <c r="R893" s="135">
        <f>INDEX('Master List'!$A$3:$AW$1063,MATCH('Print List'!$A893,Statement_No,0),MATCH('Print List'!R$2,'Master List'!$A$2:$AW$2,0))</f>
        <v>0</v>
      </c>
      <c r="S893" s="135">
        <f>INDEX('Master List'!$A$3:$AW$1063,MATCH('Print List'!$A893,Statement_No,0),MATCH('Print List'!S$2,'Master List'!$A$2:$AW$2,0))</f>
        <v>0</v>
      </c>
      <c r="T893" s="135" t="str">
        <f>INDEX('Master List'!$A$3:$AW$1063,MATCH('Print List'!$A893,Statement_No,0),MATCH('Print List'!T$2,'Master List'!$A$2:$AW$2,0))</f>
        <v>R1</v>
      </c>
      <c r="U893" s="135" t="str">
        <f>INDEX('Master List'!$A$3:$AW$1063,MATCH('Print List'!$A893,Statement_No,0),MATCH('Print List'!U$2,'Master List'!$A$2:$AW$2,0))</f>
        <v>P1</v>
      </c>
    </row>
    <row r="894" spans="1:21" s="16" customFormat="1" ht="240" x14ac:dyDescent="0.25">
      <c r="A894" s="136" t="s">
        <v>3574</v>
      </c>
      <c r="B894" s="135" t="str">
        <f>INDEX('Master List'!$A$3:$AW$1063,MATCH('Print List'!$A894,Statement_No,0),MATCH('Print List'!B$2,'Master List'!$A$2:$AW$2,0))</f>
        <v>MARTIN EMIGH</v>
      </c>
      <c r="C894" s="135" t="str">
        <f>INDEX('Master List'!$A$3:$AW$1063,MATCH('Print List'!$A894,Statement_No,0),MATCH('Print List'!C$2,'Master List'!$A$2:$AW$2,0))</f>
        <v>Y</v>
      </c>
      <c r="D894" s="135">
        <f>INDEX('Master List'!$A$3:$AW$1063,MATCH('Print List'!$A894,Statement_No,0),MATCH('Print List'!D$2,'Master List'!$A$2:$AW$2,0))</f>
        <v>6000</v>
      </c>
      <c r="E894" s="135">
        <f>INDEX('Master List'!$A$3:$AW$1063,MATCH('Print List'!$A894,Statement_No,0),MATCH('Print List'!E$2,'Master List'!$A$2:$AW$2,0))</f>
        <v>6540.2</v>
      </c>
      <c r="F894" s="135" t="str">
        <f>INDEX('Master List'!$A$3:$AW$1063,MATCH('Print List'!$A894,Statement_No,0),MATCH('Print List'!F$2,'Master List'!$A$2:$AW$2,0))</f>
        <v>Yes</v>
      </c>
      <c r="G894" s="135" t="str">
        <f>INDEX('Master List'!$A$3:$AW$1063,MATCH('Print List'!$A894,Statement_No,0),MATCH('Print List'!G$2,'Master List'!$A$2:$AW$2,0))</f>
        <v>Cache Slough</v>
      </c>
      <c r="H894" s="135" t="str">
        <f>INDEX('Master List'!$A$3:$AW$1063,MATCH('Print List'!$A894,Statement_No,0),MATCH('Print List'!H$2,'Master List'!$A$2:$AW$2,0))</f>
        <v>Solano</v>
      </c>
      <c r="I894" s="135" t="str">
        <f>INDEX('Master List'!$A$3:$AW$1063,MATCH('Print List'!$A894,Statement_No,0),MATCH('Print List'!I$2,'Master List'!$A$2:$AW$2,0))</f>
        <v>R2</v>
      </c>
      <c r="J894" s="135" t="str">
        <f>INDEX('Master List'!$A$3:$AW$1063,MATCH('Print List'!$A894,Statement_No,0),MATCH('Print List'!J$2,'Master List'!$A$2:$AW$2,0))</f>
        <v xml:space="preserve">This piece of property was combined from land originating from different patents. Only one of the patents, BLM Document 105, was riparian to the water body, Cache Slough. As a result, only APNs 0042-120-430 and 0042-310-050 and a portion of 0042-300-090 and 0042-310-100, can claim riparian right. There never was a continuous chain of title that preserved riparian right because even at the outset, there never was a single patent describing this land--unless the property owner can provide the copies of title, wherein water or mineral rights and preservation thereof are explicitly mentioned. </v>
      </c>
      <c r="K894" s="135" t="str">
        <f>INDEX('Master List'!$A$3:$AW$1063,MATCH('Print List'!$A894,Statement_No,0),MATCH('Print List'!K$2,'Master List'!$A$2:$AW$2,0))</f>
        <v>No</v>
      </c>
      <c r="L894" s="135" t="str">
        <f>INDEX('Master List'!$A$3:$AW$1063,MATCH('Print List'!$A894,Statement_No,0),MATCH('Print List'!L$2,'Master List'!$A$2:$AW$2,0))</f>
        <v>N/A</v>
      </c>
      <c r="M894" s="135" t="str">
        <f>INDEX('Master List'!$A$3:$AW$1063,MATCH('Print List'!$A894,Statement_No,0),MATCH('Print List'!M$2,'Master List'!$A$2:$AW$2,0))</f>
        <v>N/A</v>
      </c>
      <c r="N894" s="135" t="str">
        <f>INDEX('Master List'!$A$3:$AW$1063,MATCH('Print List'!$A894,Statement_No,0),MATCH('Print List'!N$2,'Master List'!$A$2:$AW$2,0))</f>
        <v>N/A</v>
      </c>
      <c r="O894" s="135" t="str">
        <f>INDEX('Master List'!$A$3:$AW$1063,MATCH('Print List'!$A894,Statement_No,0),MATCH('Print List'!O$2,'Master List'!$A$2:$AW$2,0))</f>
        <v>North Delta Water Agency</v>
      </c>
      <c r="P894" s="135" t="str">
        <f>INDEX('Master List'!$A$3:$AW$1063,MATCH('Print List'!$A894,Statement_No,0),MATCH('Print List'!P$2,'Master List'!$A$2:$AW$2,0))</f>
        <v>R4</v>
      </c>
      <c r="Q894" s="135" t="str">
        <f>INDEX('Master List'!$A$3:$AW$1063,MATCH('Print List'!$A894,Statement_No,0),MATCH('Print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4" s="135" t="str">
        <f>INDEX('Master List'!$A$3:$AW$1063,MATCH('Print List'!$A894,Statement_No,0),MATCH('Print List'!R$2,'Master List'!$A$2:$AW$2,0))</f>
        <v>P4</v>
      </c>
      <c r="S894" s="135" t="str">
        <f>INDEX('Master List'!$A$3:$AW$1063,MATCH('Print List'!$A894,Statement_No,0),MATCH('Print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4" s="135" t="str">
        <f>INDEX('Master List'!$A$3:$AW$1063,MATCH('Print List'!$A894,Statement_No,0),MATCH('Print List'!T$2,'Master List'!$A$2:$AW$2,0))</f>
        <v>R4</v>
      </c>
      <c r="U894" s="135" t="str">
        <f>INDEX('Master List'!$A$3:$AW$1063,MATCH('Print List'!$A894,Statement_No,0),MATCH('Print List'!U$2,'Master List'!$A$2:$AW$2,0))</f>
        <v>P4</v>
      </c>
    </row>
    <row r="895" spans="1:21" s="16" customFormat="1" ht="240" x14ac:dyDescent="0.25">
      <c r="A895" s="135" t="s">
        <v>3580</v>
      </c>
      <c r="B895" s="135" t="str">
        <f>INDEX('Master List'!$A$3:$AW$1063,MATCH('Print List'!$A895,Statement_No,0),MATCH('Print List'!B$2,'Master List'!$A$2:$AW$2,0))</f>
        <v>CORTOPASSI PARTNERS LP</v>
      </c>
      <c r="C895" s="135" t="str">
        <f>INDEX('Master List'!$A$3:$AW$1063,MATCH('Print List'!$A895,Statement_No,0),MATCH('Print List'!C$2,'Master List'!$A$2:$AW$2,0))</f>
        <v>Y</v>
      </c>
      <c r="D895" s="135">
        <f>INDEX('Master List'!$A$3:$AW$1063,MATCH('Print List'!$A895,Statement_No,0),MATCH('Print List'!D$2,'Master List'!$A$2:$AW$2,0))</f>
        <v>1599.1366666666665</v>
      </c>
      <c r="E895" s="135">
        <f>INDEX('Master List'!$A$3:$AW$1063,MATCH('Print List'!$A895,Statement_No,0),MATCH('Print List'!E$2,'Master List'!$A$2:$AW$2,0))</f>
        <v>1736.21</v>
      </c>
      <c r="F895" s="135" t="str">
        <f>INDEX('Master List'!$A$3:$AW$1063,MATCH('Print List'!$A895,Statement_No,0),MATCH('Print List'!F$2,'Master List'!$A$2:$AW$2,0))</f>
        <v>Yes</v>
      </c>
      <c r="G895" s="135" t="str">
        <f>INDEX('Master List'!$A$3:$AW$1063,MATCH('Print List'!$A895,Statement_No,0),MATCH('Print List'!G$2,'Master List'!$A$2:$AW$2,0))</f>
        <v>Beaver Slough</v>
      </c>
      <c r="H895" s="135" t="str">
        <f>INDEX('Master List'!$A$3:$AW$1063,MATCH('Print List'!$A895,Statement_No,0),MATCH('Print List'!H$2,'Master List'!$A$2:$AW$2,0))</f>
        <v>San Joaquin</v>
      </c>
      <c r="I895" s="135" t="str">
        <f>INDEX('Master List'!$A$3:$AW$1063,MATCH('Print List'!$A895,Statement_No,0),MATCH('Print List'!I$2,'Master List'!$A$2:$AW$2,0))</f>
        <v>R1</v>
      </c>
      <c r="J895" s="135" t="str">
        <f>INDEX('Master List'!$A$3:$AW$1063,MATCH('Print List'!$A895,Statement_No,0),MATCH('Print List'!J$2,'Master List'!$A$2:$AW$2,0))</f>
        <v>Part of the POU (APN: 01103021) is on a patent that is not riparian to the watercourse, Beaver Slough</v>
      </c>
      <c r="K895" s="135" t="str">
        <f>INDEX('Master List'!$A$3:$AW$1063,MATCH('Print List'!$A895,Statement_No,0),MATCH('Print List'!K$2,'Master List'!$A$2:$AW$2,0))</f>
        <v>Yes</v>
      </c>
      <c r="L895" s="135" t="str">
        <f>INDEX('Master List'!$A$3:$AW$1063,MATCH('Print List'!$A895,Statement_No,0),MATCH('Print List'!L$2,'Master List'!$A$2:$AW$2,0))</f>
        <v>N/A</v>
      </c>
      <c r="M895" s="135" t="str">
        <f>INDEX('Master List'!$A$3:$AW$1063,MATCH('Print List'!$A895,Statement_No,0),MATCH('Print List'!M$2,'Master List'!$A$2:$AW$2,0))</f>
        <v>P1</v>
      </c>
      <c r="N895" s="135" t="str">
        <f>INDEX('Master List'!$A$3:$AW$1063,MATCH('Print List'!$A895,Statement_No,0),MATCH('Print List'!N$2,'Master List'!$A$2:$AW$2,0))</f>
        <v>Claimant failed to submit Pre-1914 supporting documents; and riparian right is insufficient to constitute water use</v>
      </c>
      <c r="O895" s="135" t="str">
        <f>INDEX('Master List'!$A$3:$AW$1063,MATCH('Print List'!$A895,Statement_No,0),MATCH('Print List'!O$2,'Master List'!$A$2:$AW$2,0))</f>
        <v>North Delta Water Agency</v>
      </c>
      <c r="P895" s="135" t="str">
        <f>INDEX('Master List'!$A$3:$AW$1063,MATCH('Print List'!$A895,Statement_No,0),MATCH('Print List'!P$2,'Master List'!$A$2:$AW$2,0))</f>
        <v>R4</v>
      </c>
      <c r="Q895" s="135" t="str">
        <f>INDEX('Master List'!$A$3:$AW$1063,MATCH('Print List'!$A895,Statement_No,0),MATCH('Print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5" s="135" t="str">
        <f>INDEX('Master List'!$A$3:$AW$1063,MATCH('Print List'!$A895,Statement_No,0),MATCH('Print List'!R$2,'Master List'!$A$2:$AW$2,0))</f>
        <v>P4</v>
      </c>
      <c r="S895" s="135" t="str">
        <f>INDEX('Master List'!$A$3:$AW$1063,MATCH('Print List'!$A895,Statement_No,0),MATCH('Print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5" s="135" t="str">
        <f>INDEX('Master List'!$A$3:$AW$1063,MATCH('Print List'!$A895,Statement_No,0),MATCH('Print List'!T$2,'Master List'!$A$2:$AW$2,0))</f>
        <v>R4</v>
      </c>
      <c r="U895" s="135" t="str">
        <f>INDEX('Master List'!$A$3:$AW$1063,MATCH('Print List'!$A895,Statement_No,0),MATCH('Print List'!U$2,'Master List'!$A$2:$AW$2,0))</f>
        <v>P4</v>
      </c>
    </row>
    <row r="896" spans="1:21" s="16" customFormat="1" ht="240" x14ac:dyDescent="0.25">
      <c r="A896" s="136" t="s">
        <v>3588</v>
      </c>
      <c r="B896" s="135" t="str">
        <f>INDEX('Master List'!$A$3:$AW$1063,MATCH('Print List'!$A896,Statement_No,0),MATCH('Print List'!B$2,'Master List'!$A$2:$AW$2,0))</f>
        <v>CORTOPASSI PARTNERS LP</v>
      </c>
      <c r="C896" s="135" t="str">
        <f>INDEX('Master List'!$A$3:$AW$1063,MATCH('Print List'!$A896,Statement_No,0),MATCH('Print List'!C$2,'Master List'!$A$2:$AW$2,0))</f>
        <v>Y</v>
      </c>
      <c r="D896" s="135">
        <f>INDEX('Master List'!$A$3:$AW$1063,MATCH('Print List'!$A896,Statement_No,0),MATCH('Print List'!D$2,'Master List'!$A$2:$AW$2,0))</f>
        <v>389.47</v>
      </c>
      <c r="E896" s="135">
        <f>INDEX('Master List'!$A$3:$AW$1063,MATCH('Print List'!$A896,Statement_No,0),MATCH('Print List'!E$2,'Master List'!$A$2:$AW$2,0))</f>
        <v>1131.8</v>
      </c>
      <c r="F896" s="135" t="str">
        <f>INDEX('Master List'!$A$3:$AW$1063,MATCH('Print List'!$A896,Statement_No,0),MATCH('Print List'!F$2,'Master List'!$A$2:$AW$2,0))</f>
        <v>Yes</v>
      </c>
      <c r="G896" s="135" t="str">
        <f>INDEX('Master List'!$A$3:$AW$1063,MATCH('Print List'!$A896,Statement_No,0),MATCH('Print List'!G$2,'Master List'!$A$2:$AW$2,0))</f>
        <v>Beaver Slough</v>
      </c>
      <c r="H896" s="135" t="str">
        <f>INDEX('Master List'!$A$3:$AW$1063,MATCH('Print List'!$A896,Statement_No,0),MATCH('Print List'!H$2,'Master List'!$A$2:$AW$2,0))</f>
        <v>San Joaquin</v>
      </c>
      <c r="I896" s="135" t="str">
        <f>INDEX('Master List'!$A$3:$AW$1063,MATCH('Print List'!$A896,Statement_No,0),MATCH('Print List'!I$2,'Master List'!$A$2:$AW$2,0))</f>
        <v>R3</v>
      </c>
      <c r="J896" s="135" t="str">
        <f>INDEX('Master List'!$A$3:$AW$1063,MATCH('Print List'!$A896,Statement_No,0),MATCH('Print List'!J$2,'Master List'!$A$2:$AW$2,0))</f>
        <v>POU/PODs are on Riparian Patents</v>
      </c>
      <c r="K896" s="135" t="str">
        <f>INDEX('Master List'!$A$3:$AW$1063,MATCH('Print List'!$A896,Statement_No,0),MATCH('Print List'!K$2,'Master List'!$A$2:$AW$2,0))</f>
        <v>Yes</v>
      </c>
      <c r="L896" s="135" t="str">
        <f>INDEX('Master List'!$A$3:$AW$1063,MATCH('Print List'!$A896,Statement_No,0),MATCH('Print List'!L$2,'Master List'!$A$2:$AW$2,0))</f>
        <v>N/A</v>
      </c>
      <c r="M896" s="135" t="str">
        <f>INDEX('Master List'!$A$3:$AW$1063,MATCH('Print List'!$A896,Statement_No,0),MATCH('Print List'!M$2,'Master List'!$A$2:$AW$2,0))</f>
        <v>P3</v>
      </c>
      <c r="N896" s="135" t="str">
        <f>INDEX('Master List'!$A$3:$AW$1063,MATCH('Print List'!$A896,Statement_No,0),MATCH('Print List'!N$2,'Master List'!$A$2:$AW$2,0))</f>
        <v>No supporting document for Pre-1914 right was submitted. Need more info.</v>
      </c>
      <c r="O896" s="135" t="str">
        <f>INDEX('Master List'!$A$3:$AW$1063,MATCH('Print List'!$A896,Statement_No,0),MATCH('Print List'!O$2,'Master List'!$A$2:$AW$2,0))</f>
        <v>North Delta Water Agency</v>
      </c>
      <c r="P896" s="135" t="str">
        <f>INDEX('Master List'!$A$3:$AW$1063,MATCH('Print List'!$A896,Statement_No,0),MATCH('Print List'!P$2,'Master List'!$A$2:$AW$2,0))</f>
        <v>R4</v>
      </c>
      <c r="Q896" s="135" t="str">
        <f>INDEX('Master List'!$A$3:$AW$1063,MATCH('Print List'!$A896,Statement_No,0),MATCH('Print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6" s="135" t="str">
        <f>INDEX('Master List'!$A$3:$AW$1063,MATCH('Print List'!$A896,Statement_No,0),MATCH('Print List'!R$2,'Master List'!$A$2:$AW$2,0))</f>
        <v>P4</v>
      </c>
      <c r="S896" s="135" t="str">
        <f>INDEX('Master List'!$A$3:$AW$1063,MATCH('Print List'!$A896,Statement_No,0),MATCH('Print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6" s="135" t="str">
        <f>INDEX('Master List'!$A$3:$AW$1063,MATCH('Print List'!$A896,Statement_No,0),MATCH('Print List'!T$2,'Master List'!$A$2:$AW$2,0))</f>
        <v>R4</v>
      </c>
      <c r="U896" s="135" t="str">
        <f>INDEX('Master List'!$A$3:$AW$1063,MATCH('Print List'!$A896,Statement_No,0),MATCH('Print List'!U$2,'Master List'!$A$2:$AW$2,0))</f>
        <v>P4</v>
      </c>
    </row>
    <row r="897" spans="1:21" s="16" customFormat="1" ht="240" x14ac:dyDescent="0.25">
      <c r="A897" s="135" t="s">
        <v>3591</v>
      </c>
      <c r="B897" s="135" t="str">
        <f>INDEX('Master List'!$A$3:$AW$1063,MATCH('Print List'!$A897,Statement_No,0),MATCH('Print List'!B$2,'Master List'!$A$2:$AW$2,0))</f>
        <v>CORTOPASSI PARTNERS LP</v>
      </c>
      <c r="C897" s="135" t="str">
        <f>INDEX('Master List'!$A$3:$AW$1063,MATCH('Print List'!$A897,Statement_No,0),MATCH('Print List'!C$2,'Master List'!$A$2:$AW$2,0))</f>
        <v>Y</v>
      </c>
      <c r="D897" s="135">
        <f>INDEX('Master List'!$A$3:$AW$1063,MATCH('Print List'!$A897,Statement_No,0),MATCH('Print List'!D$2,'Master List'!$A$2:$AW$2,0))</f>
        <v>385.04333333333329</v>
      </c>
      <c r="E897" s="135">
        <f>INDEX('Master List'!$A$3:$AW$1063,MATCH('Print List'!$A897,Statement_No,0),MATCH('Print List'!E$2,'Master List'!$A$2:$AW$2,0))</f>
        <v>1159.58</v>
      </c>
      <c r="F897" s="135" t="str">
        <f>INDEX('Master List'!$A$3:$AW$1063,MATCH('Print List'!$A897,Statement_No,0),MATCH('Print List'!F$2,'Master List'!$A$2:$AW$2,0))</f>
        <v>Yes</v>
      </c>
      <c r="G897" s="135" t="str">
        <f>INDEX('Master List'!$A$3:$AW$1063,MATCH('Print List'!$A897,Statement_No,0),MATCH('Print List'!G$2,'Master List'!$A$2:$AW$2,0))</f>
        <v>Beaver Slough</v>
      </c>
      <c r="H897" s="135" t="str">
        <f>INDEX('Master List'!$A$3:$AW$1063,MATCH('Print List'!$A897,Statement_No,0),MATCH('Print List'!H$2,'Master List'!$A$2:$AW$2,0))</f>
        <v>San Joaquin</v>
      </c>
      <c r="I897" s="135" t="str">
        <f>INDEX('Master List'!$A$3:$AW$1063,MATCH('Print List'!$A897,Statement_No,0),MATCH('Print List'!I$2,'Master List'!$A$2:$AW$2,0))</f>
        <v>R1</v>
      </c>
      <c r="J897" s="135" t="str">
        <f>INDEX('Master List'!$A$3:$AW$1063,MATCH('Print List'!$A897,Statement_No,0),MATCH('Print List'!J$2,'Master List'!$A$2:$AW$2,0))</f>
        <v>Part of the POU (APN: 01103017) is on a patent that is not riparian to the watercourse, Beaver Slough</v>
      </c>
      <c r="K897" s="135" t="str">
        <f>INDEX('Master List'!$A$3:$AW$1063,MATCH('Print List'!$A897,Statement_No,0),MATCH('Print List'!K$2,'Master List'!$A$2:$AW$2,0))</f>
        <v>Yes</v>
      </c>
      <c r="L897" s="135" t="str">
        <f>INDEX('Master List'!$A$3:$AW$1063,MATCH('Print List'!$A897,Statement_No,0),MATCH('Print List'!L$2,'Master List'!$A$2:$AW$2,0))</f>
        <v>N/A</v>
      </c>
      <c r="M897" s="135" t="str">
        <f>INDEX('Master List'!$A$3:$AW$1063,MATCH('Print List'!$A897,Statement_No,0),MATCH('Print List'!M$2,'Master List'!$A$2:$AW$2,0))</f>
        <v>P1</v>
      </c>
      <c r="N897" s="135" t="str">
        <f>INDEX('Master List'!$A$3:$AW$1063,MATCH('Print List'!$A897,Statement_No,0),MATCH('Print List'!N$2,'Master List'!$A$2:$AW$2,0))</f>
        <v>Claimant failed to submit Pre-1914 supporting documents; and riparian right is insufficient to constitute water use</v>
      </c>
      <c r="O897" s="135" t="str">
        <f>INDEX('Master List'!$A$3:$AW$1063,MATCH('Print List'!$A897,Statement_No,0),MATCH('Print List'!O$2,'Master List'!$A$2:$AW$2,0))</f>
        <v>North Delta Water Agency</v>
      </c>
      <c r="P897" s="135" t="str">
        <f>INDEX('Master List'!$A$3:$AW$1063,MATCH('Print List'!$A897,Statement_No,0),MATCH('Print List'!P$2,'Master List'!$A$2:$AW$2,0))</f>
        <v>R4</v>
      </c>
      <c r="Q897" s="135" t="str">
        <f>INDEX('Master List'!$A$3:$AW$1063,MATCH('Print List'!$A897,Statement_No,0),MATCH('Print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7" s="135" t="str">
        <f>INDEX('Master List'!$A$3:$AW$1063,MATCH('Print List'!$A897,Statement_No,0),MATCH('Print List'!R$2,'Master List'!$A$2:$AW$2,0))</f>
        <v>P4</v>
      </c>
      <c r="S897" s="135" t="str">
        <f>INDEX('Master List'!$A$3:$AW$1063,MATCH('Print List'!$A897,Statement_No,0),MATCH('Print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7" s="135" t="str">
        <f>INDEX('Master List'!$A$3:$AW$1063,MATCH('Print List'!$A897,Statement_No,0),MATCH('Print List'!T$2,'Master List'!$A$2:$AW$2,0))</f>
        <v>R4</v>
      </c>
      <c r="U897" s="135" t="str">
        <f>INDEX('Master List'!$A$3:$AW$1063,MATCH('Print List'!$A897,Statement_No,0),MATCH('Print List'!U$2,'Master List'!$A$2:$AW$2,0))</f>
        <v>P4</v>
      </c>
    </row>
    <row r="898" spans="1:21" s="16" customFormat="1" ht="240" x14ac:dyDescent="0.25">
      <c r="A898" s="135" t="s">
        <v>3593</v>
      </c>
      <c r="B898" s="135" t="str">
        <f>INDEX('Master List'!$A$3:$AW$1063,MATCH('Print List'!$A898,Statement_No,0),MATCH('Print List'!B$2,'Master List'!$A$2:$AW$2,0))</f>
        <v>CORTOPASSI PARTNERS LP</v>
      </c>
      <c r="C898" s="135" t="str">
        <f>INDEX('Master List'!$A$3:$AW$1063,MATCH('Print List'!$A898,Statement_No,0),MATCH('Print List'!C$2,'Master List'!$A$2:$AW$2,0))</f>
        <v>Y</v>
      </c>
      <c r="D898" s="135">
        <f>INDEX('Master List'!$A$3:$AW$1063,MATCH('Print List'!$A898,Statement_No,0),MATCH('Print List'!D$2,'Master List'!$A$2:$AW$2,0))</f>
        <v>692.83030303030296</v>
      </c>
      <c r="E898" s="135">
        <f>INDEX('Master List'!$A$3:$AW$1063,MATCH('Print List'!$A898,Statement_No,0),MATCH('Print List'!E$2,'Master List'!$A$2:$AW$2,0))</f>
        <v>616.34</v>
      </c>
      <c r="F898" s="135" t="str">
        <f>INDEX('Master List'!$A$3:$AW$1063,MATCH('Print List'!$A898,Statement_No,0),MATCH('Print List'!F$2,'Master List'!$A$2:$AW$2,0))</f>
        <v>Yes</v>
      </c>
      <c r="G898" s="135" t="str">
        <f>INDEX('Master List'!$A$3:$AW$1063,MATCH('Print List'!$A898,Statement_No,0),MATCH('Print List'!G$2,'Master List'!$A$2:$AW$2,0))</f>
        <v>Beaver Slough</v>
      </c>
      <c r="H898" s="135" t="str">
        <f>INDEX('Master List'!$A$3:$AW$1063,MATCH('Print List'!$A898,Statement_No,0),MATCH('Print List'!H$2,'Master List'!$A$2:$AW$2,0))</f>
        <v>San Joaquin</v>
      </c>
      <c r="I898" s="135" t="str">
        <f>INDEX('Master List'!$A$3:$AW$1063,MATCH('Print List'!$A898,Statement_No,0),MATCH('Print List'!I$2,'Master List'!$A$2:$AW$2,0))</f>
        <v>R2</v>
      </c>
      <c r="J898" s="135" t="str">
        <f>INDEX('Master List'!$A$3:$AW$1063,MATCH('Print List'!$A898,Statement_No,0),MATCH('Print List'!J$2,'Master List'!$A$2:$AW$2,0))</f>
        <v>POU is entirely covered by patents riparian to the watercourse, however there is a single separation within the POU (APN 1103017)</v>
      </c>
      <c r="K898" s="135" t="str">
        <f>INDEX('Master List'!$A$3:$AW$1063,MATCH('Print List'!$A898,Statement_No,0),MATCH('Print List'!K$2,'Master List'!$A$2:$AW$2,0))</f>
        <v>Yes</v>
      </c>
      <c r="L898" s="135" t="str">
        <f>INDEX('Master List'!$A$3:$AW$1063,MATCH('Print List'!$A898,Statement_No,0),MATCH('Print List'!L$2,'Master List'!$A$2:$AW$2,0))</f>
        <v>N/A</v>
      </c>
      <c r="M898" s="135" t="str">
        <f>INDEX('Master List'!$A$3:$AW$1063,MATCH('Print List'!$A898,Statement_No,0),MATCH('Print List'!M$2,'Master List'!$A$2:$AW$2,0))</f>
        <v>P1</v>
      </c>
      <c r="N898" s="135" t="str">
        <f>INDEX('Master List'!$A$3:$AW$1063,MATCH('Print List'!$A898,Statement_No,0),MATCH('Print List'!N$2,'Master List'!$A$2:$AW$2,0))</f>
        <v>Claimant failed to submit Pre-1914 supporting documents; and riparian right is insufficient to constitute water use</v>
      </c>
      <c r="O898" s="135" t="str">
        <f>INDEX('Master List'!$A$3:$AW$1063,MATCH('Print List'!$A898,Statement_No,0),MATCH('Print List'!O$2,'Master List'!$A$2:$AW$2,0))</f>
        <v>North Delta Water Agency</v>
      </c>
      <c r="P898" s="135" t="str">
        <f>INDEX('Master List'!$A$3:$AW$1063,MATCH('Print List'!$A898,Statement_No,0),MATCH('Print List'!P$2,'Master List'!$A$2:$AW$2,0))</f>
        <v>R4</v>
      </c>
      <c r="Q898" s="135" t="str">
        <f>INDEX('Master List'!$A$3:$AW$1063,MATCH('Print List'!$A898,Statement_No,0),MATCH('Print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8" s="135" t="str">
        <f>INDEX('Master List'!$A$3:$AW$1063,MATCH('Print List'!$A898,Statement_No,0),MATCH('Print List'!R$2,'Master List'!$A$2:$AW$2,0))</f>
        <v>P4</v>
      </c>
      <c r="S898" s="135" t="str">
        <f>INDEX('Master List'!$A$3:$AW$1063,MATCH('Print List'!$A898,Statement_No,0),MATCH('Print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8" s="135" t="str">
        <f>INDEX('Master List'!$A$3:$AW$1063,MATCH('Print List'!$A898,Statement_No,0),MATCH('Print List'!T$2,'Master List'!$A$2:$AW$2,0))</f>
        <v>R4</v>
      </c>
      <c r="U898" s="135" t="str">
        <f>INDEX('Master List'!$A$3:$AW$1063,MATCH('Print List'!$A898,Statement_No,0),MATCH('Print List'!U$2,'Master List'!$A$2:$AW$2,0))</f>
        <v>P4</v>
      </c>
    </row>
    <row r="899" spans="1:21" s="16" customFormat="1" ht="240" x14ac:dyDescent="0.25">
      <c r="A899" s="135" t="s">
        <v>3596</v>
      </c>
      <c r="B899" s="135" t="str">
        <f>INDEX('Master List'!$A$3:$AW$1063,MATCH('Print List'!$A899,Statement_No,0),MATCH('Print List'!B$2,'Master List'!$A$2:$AW$2,0))</f>
        <v>CORTOPASSI PARTNERS LP</v>
      </c>
      <c r="C899" s="135" t="str">
        <f>INDEX('Master List'!$A$3:$AW$1063,MATCH('Print List'!$A899,Statement_No,0),MATCH('Print List'!C$2,'Master List'!$A$2:$AW$2,0))</f>
        <v>Y</v>
      </c>
      <c r="D899" s="135">
        <f>INDEX('Master List'!$A$3:$AW$1063,MATCH('Print List'!$A899,Statement_No,0),MATCH('Print List'!D$2,'Master List'!$A$2:$AW$2,0))</f>
        <v>403.88666666666666</v>
      </c>
      <c r="E899" s="135">
        <f>INDEX('Master List'!$A$3:$AW$1063,MATCH('Print List'!$A899,Statement_No,0),MATCH('Print List'!E$2,'Master List'!$A$2:$AW$2,0))</f>
        <v>235.04</v>
      </c>
      <c r="F899" s="135" t="str">
        <f>INDEX('Master List'!$A$3:$AW$1063,MATCH('Print List'!$A899,Statement_No,0),MATCH('Print List'!F$2,'Master List'!$A$2:$AW$2,0))</f>
        <v>Yes</v>
      </c>
      <c r="G899" s="135" t="str">
        <f>INDEX('Master List'!$A$3:$AW$1063,MATCH('Print List'!$A899,Statement_No,0),MATCH('Print List'!G$2,'Master List'!$A$2:$AW$2,0))</f>
        <v>Mokelumne River</v>
      </c>
      <c r="H899" s="135" t="str">
        <f>INDEX('Master List'!$A$3:$AW$1063,MATCH('Print List'!$A899,Statement_No,0),MATCH('Print List'!H$2,'Master List'!$A$2:$AW$2,0))</f>
        <v>San Joaquin</v>
      </c>
      <c r="I899" s="135" t="str">
        <f>INDEX('Master List'!$A$3:$AW$1063,MATCH('Print List'!$A899,Statement_No,0),MATCH('Print List'!I$2,'Master List'!$A$2:$AW$2,0))</f>
        <v>R3</v>
      </c>
      <c r="J899" s="135" t="str">
        <f>INDEX('Master List'!$A$3:$AW$1063,MATCH('Print List'!$A899,Statement_No,0),MATCH('Print List'!J$2,'Master List'!$A$2:$AW$2,0))</f>
        <v>The POU is entirely covered by two patents riparian to the watercourse</v>
      </c>
      <c r="K899" s="135" t="str">
        <f>INDEX('Master List'!$A$3:$AW$1063,MATCH('Print List'!$A899,Statement_No,0),MATCH('Print List'!K$2,'Master List'!$A$2:$AW$2,0))</f>
        <v>Yes</v>
      </c>
      <c r="L899" s="135" t="str">
        <f>INDEX('Master List'!$A$3:$AW$1063,MATCH('Print List'!$A899,Statement_No,0),MATCH('Print List'!L$2,'Master List'!$A$2:$AW$2,0))</f>
        <v>N/A</v>
      </c>
      <c r="M899" s="135" t="str">
        <f>INDEX('Master List'!$A$3:$AW$1063,MATCH('Print List'!$A899,Statement_No,0),MATCH('Print List'!M$2,'Master List'!$A$2:$AW$2,0))</f>
        <v>P3</v>
      </c>
      <c r="N899" s="135" t="str">
        <f>INDEX('Master List'!$A$3:$AW$1063,MATCH('Print List'!$A899,Statement_No,0),MATCH('Print List'!N$2,'Master List'!$A$2:$AW$2,0))</f>
        <v>Claimant failed to submit Pre-1914 supporting documents; however, riparian right is sufficient to constitute water use</v>
      </c>
      <c r="O899" s="135" t="str">
        <f>INDEX('Master List'!$A$3:$AW$1063,MATCH('Print List'!$A899,Statement_No,0),MATCH('Print List'!O$2,'Master List'!$A$2:$AW$2,0))</f>
        <v>North Delta Water Agency</v>
      </c>
      <c r="P899" s="135" t="str">
        <f>INDEX('Master List'!$A$3:$AW$1063,MATCH('Print List'!$A899,Statement_No,0),MATCH('Print List'!P$2,'Master List'!$A$2:$AW$2,0))</f>
        <v>R4</v>
      </c>
      <c r="Q899" s="135" t="str">
        <f>INDEX('Master List'!$A$3:$AW$1063,MATCH('Print List'!$A899,Statement_No,0),MATCH('Print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899" s="135" t="str">
        <f>INDEX('Master List'!$A$3:$AW$1063,MATCH('Print List'!$A899,Statement_No,0),MATCH('Print List'!R$2,'Master List'!$A$2:$AW$2,0))</f>
        <v>P4</v>
      </c>
      <c r="S899" s="135" t="str">
        <f>INDEX('Master List'!$A$3:$AW$1063,MATCH('Print List'!$A899,Statement_No,0),MATCH('Print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899" s="135" t="str">
        <f>INDEX('Master List'!$A$3:$AW$1063,MATCH('Print List'!$A899,Statement_No,0),MATCH('Print List'!T$2,'Master List'!$A$2:$AW$2,0))</f>
        <v>R4</v>
      </c>
      <c r="U899" s="135" t="str">
        <f>INDEX('Master List'!$A$3:$AW$1063,MATCH('Print List'!$A899,Statement_No,0),MATCH('Print List'!U$2,'Master List'!$A$2:$AW$2,0))</f>
        <v>P4</v>
      </c>
    </row>
    <row r="900" spans="1:21" s="16" customFormat="1" ht="240" x14ac:dyDescent="0.25">
      <c r="A900" s="135" t="s">
        <v>3601</v>
      </c>
      <c r="B900" s="135" t="str">
        <f>INDEX('Master List'!$A$3:$AW$1063,MATCH('Print List'!$A900,Statement_No,0),MATCH('Print List'!B$2,'Master List'!$A$2:$AW$2,0))</f>
        <v>CORTOPASSI PARTNERS LP</v>
      </c>
      <c r="C900" s="135" t="str">
        <f>INDEX('Master List'!$A$3:$AW$1063,MATCH('Print List'!$A900,Statement_No,0),MATCH('Print List'!C$2,'Master List'!$A$2:$AW$2,0))</f>
        <v>Y</v>
      </c>
      <c r="D900" s="135">
        <f>INDEX('Master List'!$A$3:$AW$1063,MATCH('Print List'!$A900,Statement_No,0),MATCH('Print List'!D$2,'Master List'!$A$2:$AW$2,0))</f>
        <v>471.58000000000004</v>
      </c>
      <c r="E900" s="135">
        <f>INDEX('Master List'!$A$3:$AW$1063,MATCH('Print List'!$A900,Statement_No,0),MATCH('Print List'!E$2,'Master List'!$A$2:$AW$2,0))</f>
        <v>1055.2</v>
      </c>
      <c r="F900" s="135" t="str">
        <f>INDEX('Master List'!$A$3:$AW$1063,MATCH('Print List'!$A900,Statement_No,0),MATCH('Print List'!F$2,'Master List'!$A$2:$AW$2,0))</f>
        <v>Yes</v>
      </c>
      <c r="G900" s="135" t="str">
        <f>INDEX('Master List'!$A$3:$AW$1063,MATCH('Print List'!$A900,Statement_No,0),MATCH('Print List'!G$2,'Master List'!$A$2:$AW$2,0))</f>
        <v>Mokelumne River</v>
      </c>
      <c r="H900" s="135" t="str">
        <f>INDEX('Master List'!$A$3:$AW$1063,MATCH('Print List'!$A900,Statement_No,0),MATCH('Print List'!H$2,'Master List'!$A$2:$AW$2,0))</f>
        <v>San Joaquin</v>
      </c>
      <c r="I900" s="135" t="str">
        <f>INDEX('Master List'!$A$3:$AW$1063,MATCH('Print List'!$A900,Statement_No,0),MATCH('Print List'!I$2,'Master List'!$A$2:$AW$2,0))</f>
        <v>R3</v>
      </c>
      <c r="J900" s="135" t="str">
        <f>INDEX('Master List'!$A$3:$AW$1063,MATCH('Print List'!$A900,Statement_No,0),MATCH('Print List'!J$2,'Master List'!$A$2:$AW$2,0))</f>
        <v>The POU is entirely covered by two patents riparian to the watercourse and there are no separations from the watercourse</v>
      </c>
      <c r="K900" s="135" t="str">
        <f>INDEX('Master List'!$A$3:$AW$1063,MATCH('Print List'!$A900,Statement_No,0),MATCH('Print List'!K$2,'Master List'!$A$2:$AW$2,0))</f>
        <v>Yes</v>
      </c>
      <c r="L900" s="135" t="str">
        <f>INDEX('Master List'!$A$3:$AW$1063,MATCH('Print List'!$A900,Statement_No,0),MATCH('Print List'!L$2,'Master List'!$A$2:$AW$2,0))</f>
        <v>N/A</v>
      </c>
      <c r="M900" s="135" t="str">
        <f>INDEX('Master List'!$A$3:$AW$1063,MATCH('Print List'!$A900,Statement_No,0),MATCH('Print List'!M$2,'Master List'!$A$2:$AW$2,0))</f>
        <v>P3</v>
      </c>
      <c r="N900" s="135" t="str">
        <f>INDEX('Master List'!$A$3:$AW$1063,MATCH('Print List'!$A900,Statement_No,0),MATCH('Print List'!N$2,'Master List'!$A$2:$AW$2,0))</f>
        <v>Claimant failed to submit Pre-1914 supporting documents; however, riparian right is sufficient to constitute water use</v>
      </c>
      <c r="O900" s="135" t="str">
        <f>INDEX('Master List'!$A$3:$AW$1063,MATCH('Print List'!$A900,Statement_No,0),MATCH('Print List'!O$2,'Master List'!$A$2:$AW$2,0))</f>
        <v>North Delta Water Agency</v>
      </c>
      <c r="P900" s="135" t="str">
        <f>INDEX('Master List'!$A$3:$AW$1063,MATCH('Print List'!$A900,Statement_No,0),MATCH('Print List'!P$2,'Master List'!$A$2:$AW$2,0))</f>
        <v>R4</v>
      </c>
      <c r="Q900" s="135" t="str">
        <f>INDEX('Master List'!$A$3:$AW$1063,MATCH('Print List'!$A900,Statement_No,0),MATCH('Print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0" s="135" t="str">
        <f>INDEX('Master List'!$A$3:$AW$1063,MATCH('Print List'!$A900,Statement_No,0),MATCH('Print List'!R$2,'Master List'!$A$2:$AW$2,0))</f>
        <v>P4</v>
      </c>
      <c r="S900" s="135" t="str">
        <f>INDEX('Master List'!$A$3:$AW$1063,MATCH('Print List'!$A900,Statement_No,0),MATCH('Print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0" s="135" t="str">
        <f>INDEX('Master List'!$A$3:$AW$1063,MATCH('Print List'!$A900,Statement_No,0),MATCH('Print List'!T$2,'Master List'!$A$2:$AW$2,0))</f>
        <v>R4</v>
      </c>
      <c r="U900" s="135" t="str">
        <f>INDEX('Master List'!$A$3:$AW$1063,MATCH('Print List'!$A900,Statement_No,0),MATCH('Print List'!U$2,'Master List'!$A$2:$AW$2,0))</f>
        <v>P4</v>
      </c>
    </row>
    <row r="901" spans="1:21" s="16" customFormat="1" ht="240" x14ac:dyDescent="0.25">
      <c r="A901" s="135" t="s">
        <v>3604</v>
      </c>
      <c r="B901" s="135" t="str">
        <f>INDEX('Master List'!$A$3:$AW$1063,MATCH('Print List'!$A901,Statement_No,0),MATCH('Print List'!B$2,'Master List'!$A$2:$AW$2,0))</f>
        <v>CORTOPASSI PARTNERS LP</v>
      </c>
      <c r="C901" s="135" t="str">
        <f>INDEX('Master List'!$A$3:$AW$1063,MATCH('Print List'!$A901,Statement_No,0),MATCH('Print List'!C$2,'Master List'!$A$2:$AW$2,0))</f>
        <v>Y</v>
      </c>
      <c r="D901" s="135">
        <f>INDEX('Master List'!$A$3:$AW$1063,MATCH('Print List'!$A901,Statement_No,0),MATCH('Print List'!D$2,'Master List'!$A$2:$AW$2,0))</f>
        <v>924.56333333333339</v>
      </c>
      <c r="E901" s="135">
        <f>INDEX('Master List'!$A$3:$AW$1063,MATCH('Print List'!$A901,Statement_No,0),MATCH('Print List'!E$2,'Master List'!$A$2:$AW$2,0))</f>
        <v>1022.45</v>
      </c>
      <c r="F901" s="135" t="str">
        <f>INDEX('Master List'!$A$3:$AW$1063,MATCH('Print List'!$A901,Statement_No,0),MATCH('Print List'!F$2,'Master List'!$A$2:$AW$2,0))</f>
        <v>Yes</v>
      </c>
      <c r="G901" s="135" t="str">
        <f>INDEX('Master List'!$A$3:$AW$1063,MATCH('Print List'!$A901,Statement_No,0),MATCH('Print List'!G$2,'Master List'!$A$2:$AW$2,0))</f>
        <v>Mokelumne River</v>
      </c>
      <c r="H901" s="135" t="str">
        <f>INDEX('Master List'!$A$3:$AW$1063,MATCH('Print List'!$A901,Statement_No,0),MATCH('Print List'!H$2,'Master List'!$A$2:$AW$2,0))</f>
        <v>San Joaquin</v>
      </c>
      <c r="I901" s="135" t="str">
        <f>INDEX('Master List'!$A$3:$AW$1063,MATCH('Print List'!$A901,Statement_No,0),MATCH('Print List'!I$2,'Master List'!$A$2:$AW$2,0))</f>
        <v>R3</v>
      </c>
      <c r="J901" s="135" t="str">
        <f>INDEX('Master List'!$A$3:$AW$1063,MATCH('Print List'!$A901,Statement_No,0),MATCH('Print List'!J$2,'Master List'!$A$2:$AW$2,0))</f>
        <v>The POU is entirely covered by two patents riparian to the watercourse and there are no separations from the watercourse</v>
      </c>
      <c r="K901" s="135" t="str">
        <f>INDEX('Master List'!$A$3:$AW$1063,MATCH('Print List'!$A901,Statement_No,0),MATCH('Print List'!K$2,'Master List'!$A$2:$AW$2,0))</f>
        <v>Yes</v>
      </c>
      <c r="L901" s="135" t="str">
        <f>INDEX('Master List'!$A$3:$AW$1063,MATCH('Print List'!$A901,Statement_No,0),MATCH('Print List'!L$2,'Master List'!$A$2:$AW$2,0))</f>
        <v>N/A</v>
      </c>
      <c r="M901" s="135" t="str">
        <f>INDEX('Master List'!$A$3:$AW$1063,MATCH('Print List'!$A901,Statement_No,0),MATCH('Print List'!M$2,'Master List'!$A$2:$AW$2,0))</f>
        <v>P3</v>
      </c>
      <c r="N901" s="135" t="str">
        <f>INDEX('Master List'!$A$3:$AW$1063,MATCH('Print List'!$A901,Statement_No,0),MATCH('Print List'!N$2,'Master List'!$A$2:$AW$2,0))</f>
        <v>Claimant failed to submit Pre-1914 supporting documents; however, riparian right is sufficient to constitute water use</v>
      </c>
      <c r="O901" s="135" t="str">
        <f>INDEX('Master List'!$A$3:$AW$1063,MATCH('Print List'!$A901,Statement_No,0),MATCH('Print List'!O$2,'Master List'!$A$2:$AW$2,0))</f>
        <v>North Delta Water Agency</v>
      </c>
      <c r="P901" s="135" t="str">
        <f>INDEX('Master List'!$A$3:$AW$1063,MATCH('Print List'!$A901,Statement_No,0),MATCH('Print List'!P$2,'Master List'!$A$2:$AW$2,0))</f>
        <v>R4</v>
      </c>
      <c r="Q901" s="135" t="str">
        <f>INDEX('Master List'!$A$3:$AW$1063,MATCH('Print List'!$A901,Statement_No,0),MATCH('Print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1" s="135" t="str">
        <f>INDEX('Master List'!$A$3:$AW$1063,MATCH('Print List'!$A901,Statement_No,0),MATCH('Print List'!R$2,'Master List'!$A$2:$AW$2,0))</f>
        <v>P4</v>
      </c>
      <c r="S901" s="135" t="str">
        <f>INDEX('Master List'!$A$3:$AW$1063,MATCH('Print List'!$A901,Statement_No,0),MATCH('Print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1" s="135" t="str">
        <f>INDEX('Master List'!$A$3:$AW$1063,MATCH('Print List'!$A901,Statement_No,0),MATCH('Print List'!T$2,'Master List'!$A$2:$AW$2,0))</f>
        <v>R4</v>
      </c>
      <c r="U901" s="135" t="str">
        <f>INDEX('Master List'!$A$3:$AW$1063,MATCH('Print List'!$A901,Statement_No,0),MATCH('Print List'!U$2,'Master List'!$A$2:$AW$2,0))</f>
        <v>P4</v>
      </c>
    </row>
    <row r="902" spans="1:21" s="16" customFormat="1" ht="240" x14ac:dyDescent="0.25">
      <c r="A902" s="135" t="s">
        <v>3607</v>
      </c>
      <c r="B902" s="135" t="str">
        <f>INDEX('Master List'!$A$3:$AW$1063,MATCH('Print List'!$A902,Statement_No,0),MATCH('Print List'!B$2,'Master List'!$A$2:$AW$2,0))</f>
        <v>CORTOPASSI PARTNERS LP</v>
      </c>
      <c r="C902" s="135" t="str">
        <f>INDEX('Master List'!$A$3:$AW$1063,MATCH('Print List'!$A902,Statement_No,0),MATCH('Print List'!C$2,'Master List'!$A$2:$AW$2,0))</f>
        <v>Y</v>
      </c>
      <c r="D902" s="135">
        <f>INDEX('Master List'!$A$3:$AW$1063,MATCH('Print List'!$A902,Statement_No,0),MATCH('Print List'!D$2,'Master List'!$A$2:$AW$2,0))</f>
        <v>585.06999999999994</v>
      </c>
      <c r="E902" s="135">
        <f>INDEX('Master List'!$A$3:$AW$1063,MATCH('Print List'!$A902,Statement_No,0),MATCH('Print List'!E$2,'Master List'!$A$2:$AW$2,0))</f>
        <v>1057</v>
      </c>
      <c r="F902" s="135" t="str">
        <f>INDEX('Master List'!$A$3:$AW$1063,MATCH('Print List'!$A902,Statement_No,0),MATCH('Print List'!F$2,'Master List'!$A$2:$AW$2,0))</f>
        <v>Yes</v>
      </c>
      <c r="G902" s="135" t="str">
        <f>INDEX('Master List'!$A$3:$AW$1063,MATCH('Print List'!$A902,Statement_No,0),MATCH('Print List'!G$2,'Master List'!$A$2:$AW$2,0))</f>
        <v>Mokelumne River</v>
      </c>
      <c r="H902" s="135" t="str">
        <f>INDEX('Master List'!$A$3:$AW$1063,MATCH('Print List'!$A902,Statement_No,0),MATCH('Print List'!H$2,'Master List'!$A$2:$AW$2,0))</f>
        <v>San Joaquin</v>
      </c>
      <c r="I902" s="135" t="str">
        <f>INDEX('Master List'!$A$3:$AW$1063,MATCH('Print List'!$A902,Statement_No,0),MATCH('Print List'!I$2,'Master List'!$A$2:$AW$2,0))</f>
        <v>R1</v>
      </c>
      <c r="J902" s="135" t="str">
        <f>INDEX('Master List'!$A$3:$AW$1063,MATCH('Print List'!$A902,Statement_No,0),MATCH('Print List'!J$2,'Master List'!$A$2:$AW$2,0))</f>
        <v xml:space="preserve">The POU encompasses two parcels. There is a single separation from the watercourse, and the northern part of the POU is covered by a patent that is not riparian to the watercourse </v>
      </c>
      <c r="K902" s="135" t="str">
        <f>INDEX('Master List'!$A$3:$AW$1063,MATCH('Print List'!$A902,Statement_No,0),MATCH('Print List'!K$2,'Master List'!$A$2:$AW$2,0))</f>
        <v>Yes</v>
      </c>
      <c r="L902" s="135" t="str">
        <f>INDEX('Master List'!$A$3:$AW$1063,MATCH('Print List'!$A902,Statement_No,0),MATCH('Print List'!L$2,'Master List'!$A$2:$AW$2,0))</f>
        <v>N/A</v>
      </c>
      <c r="M902" s="135" t="str">
        <f>INDEX('Master List'!$A$3:$AW$1063,MATCH('Print List'!$A902,Statement_No,0),MATCH('Print List'!M$2,'Master List'!$A$2:$AW$2,0))</f>
        <v>P1</v>
      </c>
      <c r="N902" s="135" t="str">
        <f>INDEX('Master List'!$A$3:$AW$1063,MATCH('Print List'!$A902,Statement_No,0),MATCH('Print List'!N$2,'Master List'!$A$2:$AW$2,0))</f>
        <v>Claimant failed to submit Pre-1914 supporting documents; and riparian right is insufficient to constitute water use</v>
      </c>
      <c r="O902" s="135" t="str">
        <f>INDEX('Master List'!$A$3:$AW$1063,MATCH('Print List'!$A902,Statement_No,0),MATCH('Print List'!O$2,'Master List'!$A$2:$AW$2,0))</f>
        <v>North Delta Water Agency</v>
      </c>
      <c r="P902" s="135" t="str">
        <f>INDEX('Master List'!$A$3:$AW$1063,MATCH('Print List'!$A902,Statement_No,0),MATCH('Print List'!P$2,'Master List'!$A$2:$AW$2,0))</f>
        <v>R4</v>
      </c>
      <c r="Q902" s="135" t="str">
        <f>INDEX('Master List'!$A$3:$AW$1063,MATCH('Print List'!$A902,Statement_No,0),MATCH('Print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2" s="135" t="str">
        <f>INDEX('Master List'!$A$3:$AW$1063,MATCH('Print List'!$A902,Statement_No,0),MATCH('Print List'!R$2,'Master List'!$A$2:$AW$2,0))</f>
        <v>P4</v>
      </c>
      <c r="S902" s="135" t="str">
        <f>INDEX('Master List'!$A$3:$AW$1063,MATCH('Print List'!$A902,Statement_No,0),MATCH('Print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2" s="135" t="str">
        <f>INDEX('Master List'!$A$3:$AW$1063,MATCH('Print List'!$A902,Statement_No,0),MATCH('Print List'!T$2,'Master List'!$A$2:$AW$2,0))</f>
        <v>R4</v>
      </c>
      <c r="U902" s="135" t="str">
        <f>INDEX('Master List'!$A$3:$AW$1063,MATCH('Print List'!$A902,Statement_No,0),MATCH('Print List'!U$2,'Master List'!$A$2:$AW$2,0))</f>
        <v>P4</v>
      </c>
    </row>
    <row r="903" spans="1:21" s="16" customFormat="1" ht="240" x14ac:dyDescent="0.25">
      <c r="A903" s="135" t="s">
        <v>3609</v>
      </c>
      <c r="B903" s="135" t="str">
        <f>INDEX('Master List'!$A$3:$AW$1063,MATCH('Print List'!$A903,Statement_No,0),MATCH('Print List'!B$2,'Master List'!$A$2:$AW$2,0))</f>
        <v>CORTOPASSI PARTNERS LP</v>
      </c>
      <c r="C903" s="135" t="str">
        <f>INDEX('Master List'!$A$3:$AW$1063,MATCH('Print List'!$A903,Statement_No,0),MATCH('Print List'!C$2,'Master List'!$A$2:$AW$2,0))</f>
        <v>Y</v>
      </c>
      <c r="D903" s="135">
        <f>INDEX('Master List'!$A$3:$AW$1063,MATCH('Print List'!$A903,Statement_No,0),MATCH('Print List'!D$2,'Master List'!$A$2:$AW$2,0))</f>
        <v>369.82666666666671</v>
      </c>
      <c r="E903" s="135">
        <f>INDEX('Master List'!$A$3:$AW$1063,MATCH('Print List'!$A903,Statement_No,0),MATCH('Print List'!E$2,'Master List'!$A$2:$AW$2,0))</f>
        <v>433.03</v>
      </c>
      <c r="F903" s="135" t="str">
        <f>INDEX('Master List'!$A$3:$AW$1063,MATCH('Print List'!$A903,Statement_No,0),MATCH('Print List'!F$2,'Master List'!$A$2:$AW$2,0))</f>
        <v>Yes</v>
      </c>
      <c r="G903" s="135" t="str">
        <f>INDEX('Master List'!$A$3:$AW$1063,MATCH('Print List'!$A903,Statement_No,0),MATCH('Print List'!G$2,'Master List'!$A$2:$AW$2,0))</f>
        <v>Hog Slough</v>
      </c>
      <c r="H903" s="135" t="str">
        <f>INDEX('Master List'!$A$3:$AW$1063,MATCH('Print List'!$A903,Statement_No,0),MATCH('Print List'!H$2,'Master List'!$A$2:$AW$2,0))</f>
        <v>San Joaquin</v>
      </c>
      <c r="I903" s="135" t="str">
        <f>INDEX('Master List'!$A$3:$AW$1063,MATCH('Print List'!$A903,Statement_No,0),MATCH('Print List'!I$2,'Master List'!$A$2:$AW$2,0))</f>
        <v>R1</v>
      </c>
      <c r="J903" s="135" t="str">
        <f>INDEX('Master List'!$A$3:$AW$1063,MATCH('Print List'!$A903,Statement_No,0),MATCH('Print List'!J$2,'Master List'!$A$2:$AW$2,0))</f>
        <v xml:space="preserve">The POU encompasses two parcels. The northern part of one parcel  is covered by a patent that is not riparian to the watercourse </v>
      </c>
      <c r="K903" s="135" t="str">
        <f>INDEX('Master List'!$A$3:$AW$1063,MATCH('Print List'!$A903,Statement_No,0),MATCH('Print List'!K$2,'Master List'!$A$2:$AW$2,0))</f>
        <v>Yes</v>
      </c>
      <c r="L903" s="135" t="str">
        <f>INDEX('Master List'!$A$3:$AW$1063,MATCH('Print List'!$A903,Statement_No,0),MATCH('Print List'!L$2,'Master List'!$A$2:$AW$2,0))</f>
        <v>N/A</v>
      </c>
      <c r="M903" s="135" t="str">
        <f>INDEX('Master List'!$A$3:$AW$1063,MATCH('Print List'!$A903,Statement_No,0),MATCH('Print List'!M$2,'Master List'!$A$2:$AW$2,0))</f>
        <v>P1</v>
      </c>
      <c r="N903" s="135" t="str">
        <f>INDEX('Master List'!$A$3:$AW$1063,MATCH('Print List'!$A903,Statement_No,0),MATCH('Print List'!N$2,'Master List'!$A$2:$AW$2,0))</f>
        <v>Claimant failed to submit Pre-1914 supporting documents; and riparian right is insufficient to constitute water use</v>
      </c>
      <c r="O903" s="135" t="str">
        <f>INDEX('Master List'!$A$3:$AW$1063,MATCH('Print List'!$A903,Statement_No,0),MATCH('Print List'!O$2,'Master List'!$A$2:$AW$2,0))</f>
        <v>North Delta Water Agency</v>
      </c>
      <c r="P903" s="135" t="str">
        <f>INDEX('Master List'!$A$3:$AW$1063,MATCH('Print List'!$A903,Statement_No,0),MATCH('Print List'!P$2,'Master List'!$A$2:$AW$2,0))</f>
        <v>R4</v>
      </c>
      <c r="Q903" s="135" t="str">
        <f>INDEX('Master List'!$A$3:$AW$1063,MATCH('Print List'!$A903,Statement_No,0),MATCH('Print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3" s="135" t="str">
        <f>INDEX('Master List'!$A$3:$AW$1063,MATCH('Print List'!$A903,Statement_No,0),MATCH('Print List'!R$2,'Master List'!$A$2:$AW$2,0))</f>
        <v>P4</v>
      </c>
      <c r="S903" s="135" t="str">
        <f>INDEX('Master List'!$A$3:$AW$1063,MATCH('Print List'!$A903,Statement_No,0),MATCH('Print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3" s="135" t="str">
        <f>INDEX('Master List'!$A$3:$AW$1063,MATCH('Print List'!$A903,Statement_No,0),MATCH('Print List'!T$2,'Master List'!$A$2:$AW$2,0))</f>
        <v>R4</v>
      </c>
      <c r="U903" s="135" t="str">
        <f>INDEX('Master List'!$A$3:$AW$1063,MATCH('Print List'!$A903,Statement_No,0),MATCH('Print List'!U$2,'Master List'!$A$2:$AW$2,0))</f>
        <v>P4</v>
      </c>
    </row>
    <row r="904" spans="1:21" s="16" customFormat="1" ht="240" x14ac:dyDescent="0.25">
      <c r="A904" s="135" t="s">
        <v>3614</v>
      </c>
      <c r="B904" s="135" t="str">
        <f>INDEX('Master List'!$A$3:$AW$1063,MATCH('Print List'!$A904,Statement_No,0),MATCH('Print List'!B$2,'Master List'!$A$2:$AW$2,0))</f>
        <v>CORTOPASSI PARTNERS LP</v>
      </c>
      <c r="C904" s="135" t="str">
        <f>INDEX('Master List'!$A$3:$AW$1063,MATCH('Print List'!$A904,Statement_No,0),MATCH('Print List'!C$2,'Master List'!$A$2:$AW$2,0))</f>
        <v>Y</v>
      </c>
      <c r="D904" s="135">
        <f>INDEX('Master List'!$A$3:$AW$1063,MATCH('Print List'!$A904,Statement_No,0),MATCH('Print List'!D$2,'Master List'!$A$2:$AW$2,0))</f>
        <v>810.92666666666662</v>
      </c>
      <c r="E904" s="135">
        <f>INDEX('Master List'!$A$3:$AW$1063,MATCH('Print List'!$A904,Statement_No,0),MATCH('Print List'!E$2,'Master List'!$A$2:$AW$2,0))</f>
        <v>1970.95</v>
      </c>
      <c r="F904" s="135" t="str">
        <f>INDEX('Master List'!$A$3:$AW$1063,MATCH('Print List'!$A904,Statement_No,0),MATCH('Print List'!F$2,'Master List'!$A$2:$AW$2,0))</f>
        <v>Yes</v>
      </c>
      <c r="G904" s="135" t="str">
        <f>INDEX('Master List'!$A$3:$AW$1063,MATCH('Print List'!$A904,Statement_No,0),MATCH('Print List'!G$2,'Master List'!$A$2:$AW$2,0))</f>
        <v>Hog Slough</v>
      </c>
      <c r="H904" s="135" t="str">
        <f>INDEX('Master List'!$A$3:$AW$1063,MATCH('Print List'!$A904,Statement_No,0),MATCH('Print List'!H$2,'Master List'!$A$2:$AW$2,0))</f>
        <v>San Joaquin</v>
      </c>
      <c r="I904" s="135" t="str">
        <f>INDEX('Master List'!$A$3:$AW$1063,MATCH('Print List'!$A904,Statement_No,0),MATCH('Print List'!I$2,'Master List'!$A$2:$AW$2,0))</f>
        <v>R1</v>
      </c>
      <c r="J904" s="135" t="str">
        <f>INDEX('Master List'!$A$3:$AW$1063,MATCH('Print List'!$A904,Statement_No,0),MATCH('Print List'!J$2,'Master List'!$A$2:$AW$2,0))</f>
        <v xml:space="preserve">The POU encompasses two parcels. The northern part of one parcel  is covered by a patent that is not riparian to the watercourse </v>
      </c>
      <c r="K904" s="135" t="str">
        <f>INDEX('Master List'!$A$3:$AW$1063,MATCH('Print List'!$A904,Statement_No,0),MATCH('Print List'!K$2,'Master List'!$A$2:$AW$2,0))</f>
        <v>Yes</v>
      </c>
      <c r="L904" s="135" t="str">
        <f>INDEX('Master List'!$A$3:$AW$1063,MATCH('Print List'!$A904,Statement_No,0),MATCH('Print List'!L$2,'Master List'!$A$2:$AW$2,0))</f>
        <v>N/A</v>
      </c>
      <c r="M904" s="135" t="str">
        <f>INDEX('Master List'!$A$3:$AW$1063,MATCH('Print List'!$A904,Statement_No,0),MATCH('Print List'!M$2,'Master List'!$A$2:$AW$2,0))</f>
        <v>P1</v>
      </c>
      <c r="N904" s="135" t="str">
        <f>INDEX('Master List'!$A$3:$AW$1063,MATCH('Print List'!$A904,Statement_No,0),MATCH('Print List'!N$2,'Master List'!$A$2:$AW$2,0))</f>
        <v>Claimant failed to submit Pre-1914 supporting documents; and riparian right is insufficient to constitute water use</v>
      </c>
      <c r="O904" s="135" t="str">
        <f>INDEX('Master List'!$A$3:$AW$1063,MATCH('Print List'!$A904,Statement_No,0),MATCH('Print List'!O$2,'Master List'!$A$2:$AW$2,0))</f>
        <v>North Delta Water Agency</v>
      </c>
      <c r="P904" s="135" t="str">
        <f>INDEX('Master List'!$A$3:$AW$1063,MATCH('Print List'!$A904,Statement_No,0),MATCH('Print List'!P$2,'Master List'!$A$2:$AW$2,0))</f>
        <v>R4</v>
      </c>
      <c r="Q904" s="135" t="str">
        <f>INDEX('Master List'!$A$3:$AW$1063,MATCH('Print List'!$A904,Statement_No,0),MATCH('Print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4" s="135" t="str">
        <f>INDEX('Master List'!$A$3:$AW$1063,MATCH('Print List'!$A904,Statement_No,0),MATCH('Print List'!R$2,'Master List'!$A$2:$AW$2,0))</f>
        <v>P4</v>
      </c>
      <c r="S904" s="135" t="str">
        <f>INDEX('Master List'!$A$3:$AW$1063,MATCH('Print List'!$A904,Statement_No,0),MATCH('Print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4" s="135" t="str">
        <f>INDEX('Master List'!$A$3:$AW$1063,MATCH('Print List'!$A904,Statement_No,0),MATCH('Print List'!T$2,'Master List'!$A$2:$AW$2,0))</f>
        <v>R4</v>
      </c>
      <c r="U904" s="135" t="str">
        <f>INDEX('Master List'!$A$3:$AW$1063,MATCH('Print List'!$A904,Statement_No,0),MATCH('Print List'!U$2,'Master List'!$A$2:$AW$2,0))</f>
        <v>P4</v>
      </c>
    </row>
    <row r="905" spans="1:21" s="16" customFormat="1" ht="240" x14ac:dyDescent="0.25">
      <c r="A905" s="135" t="s">
        <v>3616</v>
      </c>
      <c r="B905" s="135" t="str">
        <f>INDEX('Master List'!$A$3:$AW$1063,MATCH('Print List'!$A905,Statement_No,0),MATCH('Print List'!B$2,'Master List'!$A$2:$AW$2,0))</f>
        <v>CORTOPASSI PARTNERS LP</v>
      </c>
      <c r="C905" s="135" t="str">
        <f>INDEX('Master List'!$A$3:$AW$1063,MATCH('Print List'!$A905,Statement_No,0),MATCH('Print List'!C$2,'Master List'!$A$2:$AW$2,0))</f>
        <v>Y</v>
      </c>
      <c r="D905" s="135">
        <f>INDEX('Master List'!$A$3:$AW$1063,MATCH('Print List'!$A905,Statement_No,0),MATCH('Print List'!D$2,'Master List'!$A$2:$AW$2,0))</f>
        <v>394.15666666666669</v>
      </c>
      <c r="E905" s="135">
        <f>INDEX('Master List'!$A$3:$AW$1063,MATCH('Print List'!$A905,Statement_No,0),MATCH('Print List'!E$2,'Master List'!$A$2:$AW$2,0))</f>
        <v>649.61</v>
      </c>
      <c r="F905" s="135" t="str">
        <f>INDEX('Master List'!$A$3:$AW$1063,MATCH('Print List'!$A905,Statement_No,0),MATCH('Print List'!F$2,'Master List'!$A$2:$AW$2,0))</f>
        <v>Yes</v>
      </c>
      <c r="G905" s="135" t="str">
        <f>INDEX('Master List'!$A$3:$AW$1063,MATCH('Print List'!$A905,Statement_No,0),MATCH('Print List'!G$2,'Master List'!$A$2:$AW$2,0))</f>
        <v>Hog Slough</v>
      </c>
      <c r="H905" s="135" t="str">
        <f>INDEX('Master List'!$A$3:$AW$1063,MATCH('Print List'!$A905,Statement_No,0),MATCH('Print List'!H$2,'Master List'!$A$2:$AW$2,0))</f>
        <v>San Joaquin</v>
      </c>
      <c r="I905" s="135" t="str">
        <f>INDEX('Master List'!$A$3:$AW$1063,MATCH('Print List'!$A905,Statement_No,0),MATCH('Print List'!I$2,'Master List'!$A$2:$AW$2,0))</f>
        <v>R3</v>
      </c>
      <c r="J905" s="135" t="str">
        <f>INDEX('Master List'!$A$3:$AW$1063,MATCH('Print List'!$A905,Statement_No,0),MATCH('Print List'!J$2,'Master List'!$A$2:$AW$2,0))</f>
        <v xml:space="preserve">The POU is located on one parcel, covered by two patents that are riparian to the watercourse </v>
      </c>
      <c r="K905" s="135" t="str">
        <f>INDEX('Master List'!$A$3:$AW$1063,MATCH('Print List'!$A905,Statement_No,0),MATCH('Print List'!K$2,'Master List'!$A$2:$AW$2,0))</f>
        <v>Yes</v>
      </c>
      <c r="L905" s="135" t="str">
        <f>INDEX('Master List'!$A$3:$AW$1063,MATCH('Print List'!$A905,Statement_No,0),MATCH('Print List'!L$2,'Master List'!$A$2:$AW$2,0))</f>
        <v>N/A</v>
      </c>
      <c r="M905" s="135" t="str">
        <f>INDEX('Master List'!$A$3:$AW$1063,MATCH('Print List'!$A905,Statement_No,0),MATCH('Print List'!M$2,'Master List'!$A$2:$AW$2,0))</f>
        <v>P3</v>
      </c>
      <c r="N905" s="135" t="str">
        <f>INDEX('Master List'!$A$3:$AW$1063,MATCH('Print List'!$A905,Statement_No,0),MATCH('Print List'!N$2,'Master List'!$A$2:$AW$2,0))</f>
        <v>Claimant failed to submit Pre-1914 supporting documents; however, riparian right is sufficient to constitute water use</v>
      </c>
      <c r="O905" s="135" t="str">
        <f>INDEX('Master List'!$A$3:$AW$1063,MATCH('Print List'!$A905,Statement_No,0),MATCH('Print List'!O$2,'Master List'!$A$2:$AW$2,0))</f>
        <v>North Delta Water Agency</v>
      </c>
      <c r="P905" s="135" t="str">
        <f>INDEX('Master List'!$A$3:$AW$1063,MATCH('Print List'!$A905,Statement_No,0),MATCH('Print List'!P$2,'Master List'!$A$2:$AW$2,0))</f>
        <v>R4</v>
      </c>
      <c r="Q905" s="135" t="str">
        <f>INDEX('Master List'!$A$3:$AW$1063,MATCH('Print List'!$A905,Statement_No,0),MATCH('Print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5" s="135" t="str">
        <f>INDEX('Master List'!$A$3:$AW$1063,MATCH('Print List'!$A905,Statement_No,0),MATCH('Print List'!R$2,'Master List'!$A$2:$AW$2,0))</f>
        <v>P4</v>
      </c>
      <c r="S905" s="135" t="str">
        <f>INDEX('Master List'!$A$3:$AW$1063,MATCH('Print List'!$A905,Statement_No,0),MATCH('Print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5" s="135" t="str">
        <f>INDEX('Master List'!$A$3:$AW$1063,MATCH('Print List'!$A905,Statement_No,0),MATCH('Print List'!T$2,'Master List'!$A$2:$AW$2,0))</f>
        <v>R4</v>
      </c>
      <c r="U905" s="135" t="str">
        <f>INDEX('Master List'!$A$3:$AW$1063,MATCH('Print List'!$A905,Statement_No,0),MATCH('Print List'!U$2,'Master List'!$A$2:$AW$2,0))</f>
        <v>P4</v>
      </c>
    </row>
    <row r="906" spans="1:21" s="16" customFormat="1" ht="240" x14ac:dyDescent="0.25">
      <c r="A906" s="135" t="s">
        <v>3617</v>
      </c>
      <c r="B906" s="135" t="str">
        <f>INDEX('Master List'!$A$3:$AW$1063,MATCH('Print List'!$A906,Statement_No,0),MATCH('Print List'!B$2,'Master List'!$A$2:$AW$2,0))</f>
        <v>CORTOPASSI PARTNERS LP</v>
      </c>
      <c r="C906" s="135" t="str">
        <f>INDEX('Master List'!$A$3:$AW$1063,MATCH('Print List'!$A906,Statement_No,0),MATCH('Print List'!C$2,'Master List'!$A$2:$AW$2,0))</f>
        <v>Y</v>
      </c>
      <c r="D906" s="135">
        <f>INDEX('Master List'!$A$3:$AW$1063,MATCH('Print List'!$A906,Statement_No,0),MATCH('Print List'!D$2,'Master List'!$A$2:$AW$2,0))</f>
        <v>398.13000000000005</v>
      </c>
      <c r="E906" s="135">
        <f>INDEX('Master List'!$A$3:$AW$1063,MATCH('Print List'!$A906,Statement_No,0),MATCH('Print List'!E$2,'Master List'!$A$2:$AW$2,0))</f>
        <v>1034.05</v>
      </c>
      <c r="F906" s="135" t="str">
        <f>INDEX('Master List'!$A$3:$AW$1063,MATCH('Print List'!$A906,Statement_No,0),MATCH('Print List'!F$2,'Master List'!$A$2:$AW$2,0))</f>
        <v>Yes</v>
      </c>
      <c r="G906" s="135" t="str">
        <f>INDEX('Master List'!$A$3:$AW$1063,MATCH('Print List'!$A906,Statement_No,0),MATCH('Print List'!G$2,'Master List'!$A$2:$AW$2,0))</f>
        <v>Hog Slough</v>
      </c>
      <c r="H906" s="135" t="str">
        <f>INDEX('Master List'!$A$3:$AW$1063,MATCH('Print List'!$A906,Statement_No,0),MATCH('Print List'!H$2,'Master List'!$A$2:$AW$2,0))</f>
        <v>San Joaquin</v>
      </c>
      <c r="I906" s="135" t="str">
        <f>INDEX('Master List'!$A$3:$AW$1063,MATCH('Print List'!$A906,Statement_No,0),MATCH('Print List'!I$2,'Master List'!$A$2:$AW$2,0))</f>
        <v>R1</v>
      </c>
      <c r="J906" s="135" t="str">
        <f>INDEX('Master List'!$A$3:$AW$1063,MATCH('Print List'!$A906,Statement_No,0),MATCH('Print List'!J$2,'Master List'!$A$2:$AW$2,0))</f>
        <v xml:space="preserve">The POU encompasses two parcels.  One parcel  is covered by a patent that is not riparian to the watercourse </v>
      </c>
      <c r="K906" s="135" t="str">
        <f>INDEX('Master List'!$A$3:$AW$1063,MATCH('Print List'!$A906,Statement_No,0),MATCH('Print List'!K$2,'Master List'!$A$2:$AW$2,0))</f>
        <v>Yes</v>
      </c>
      <c r="L906" s="135" t="str">
        <f>INDEX('Master List'!$A$3:$AW$1063,MATCH('Print List'!$A906,Statement_No,0),MATCH('Print List'!L$2,'Master List'!$A$2:$AW$2,0))</f>
        <v>N/A</v>
      </c>
      <c r="M906" s="135" t="str">
        <f>INDEX('Master List'!$A$3:$AW$1063,MATCH('Print List'!$A906,Statement_No,0),MATCH('Print List'!M$2,'Master List'!$A$2:$AW$2,0))</f>
        <v>P1</v>
      </c>
      <c r="N906" s="135" t="str">
        <f>INDEX('Master List'!$A$3:$AW$1063,MATCH('Print List'!$A906,Statement_No,0),MATCH('Print List'!N$2,'Master List'!$A$2:$AW$2,0))</f>
        <v>Claimant failed to submit Pre-1914 supporting documents; and riparian right is insufficient to constitute water use</v>
      </c>
      <c r="O906" s="135" t="str">
        <f>INDEX('Master List'!$A$3:$AW$1063,MATCH('Print List'!$A906,Statement_No,0),MATCH('Print List'!O$2,'Master List'!$A$2:$AW$2,0))</f>
        <v>North Delta Water Agency</v>
      </c>
      <c r="P906" s="135" t="str">
        <f>INDEX('Master List'!$A$3:$AW$1063,MATCH('Print List'!$A906,Statement_No,0),MATCH('Print List'!P$2,'Master List'!$A$2:$AW$2,0))</f>
        <v>R4</v>
      </c>
      <c r="Q906" s="135" t="str">
        <f>INDEX('Master List'!$A$3:$AW$1063,MATCH('Print List'!$A906,Statement_No,0),MATCH('Print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6" s="135" t="str">
        <f>INDEX('Master List'!$A$3:$AW$1063,MATCH('Print List'!$A906,Statement_No,0),MATCH('Print List'!R$2,'Master List'!$A$2:$AW$2,0))</f>
        <v>P4</v>
      </c>
      <c r="S906" s="135" t="str">
        <f>INDEX('Master List'!$A$3:$AW$1063,MATCH('Print List'!$A906,Statement_No,0),MATCH('Print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6" s="135" t="str">
        <f>INDEX('Master List'!$A$3:$AW$1063,MATCH('Print List'!$A906,Statement_No,0),MATCH('Print List'!T$2,'Master List'!$A$2:$AW$2,0))</f>
        <v>R4</v>
      </c>
      <c r="U906" s="135" t="str">
        <f>INDEX('Master List'!$A$3:$AW$1063,MATCH('Print List'!$A906,Statement_No,0),MATCH('Print List'!U$2,'Master List'!$A$2:$AW$2,0))</f>
        <v>P4</v>
      </c>
    </row>
    <row r="907" spans="1:21" s="16" customFormat="1" ht="240" x14ac:dyDescent="0.25">
      <c r="A907" s="135" t="s">
        <v>3619</v>
      </c>
      <c r="B907" s="135" t="str">
        <f>INDEX('Master List'!$A$3:$AW$1063,MATCH('Print List'!$A907,Statement_No,0),MATCH('Print List'!B$2,'Master List'!$A$2:$AW$2,0))</f>
        <v>CORTOPASSI PARTNERS LP</v>
      </c>
      <c r="C907" s="135" t="str">
        <f>INDEX('Master List'!$A$3:$AW$1063,MATCH('Print List'!$A907,Statement_No,0),MATCH('Print List'!C$2,'Master List'!$A$2:$AW$2,0))</f>
        <v>Y</v>
      </c>
      <c r="D907" s="135">
        <f>INDEX('Master List'!$A$3:$AW$1063,MATCH('Print List'!$A907,Statement_No,0),MATCH('Print List'!D$2,'Master List'!$A$2:$AW$2,0))</f>
        <v>930.40333333333319</v>
      </c>
      <c r="E907" s="135">
        <f>INDEX('Master List'!$A$3:$AW$1063,MATCH('Print List'!$A907,Statement_No,0),MATCH('Print List'!E$2,'Master List'!$A$2:$AW$2,0))</f>
        <v>1013.53</v>
      </c>
      <c r="F907" s="135" t="str">
        <f>INDEX('Master List'!$A$3:$AW$1063,MATCH('Print List'!$A907,Statement_No,0),MATCH('Print List'!F$2,'Master List'!$A$2:$AW$2,0))</f>
        <v>Yes</v>
      </c>
      <c r="G907" s="135" t="str">
        <f>INDEX('Master List'!$A$3:$AW$1063,MATCH('Print List'!$A907,Statement_No,0),MATCH('Print List'!G$2,'Master List'!$A$2:$AW$2,0))</f>
        <v>Hog Slough</v>
      </c>
      <c r="H907" s="135" t="str">
        <f>INDEX('Master List'!$A$3:$AW$1063,MATCH('Print List'!$A907,Statement_No,0),MATCH('Print List'!H$2,'Master List'!$A$2:$AW$2,0))</f>
        <v>San Joaquin</v>
      </c>
      <c r="I907" s="135" t="str">
        <f>INDEX('Master List'!$A$3:$AW$1063,MATCH('Print List'!$A907,Statement_No,0),MATCH('Print List'!I$2,'Master List'!$A$2:$AW$2,0))</f>
        <v>R2</v>
      </c>
      <c r="J907" s="135" t="str">
        <f>INDEX('Master List'!$A$3:$AW$1063,MATCH('Print List'!$A907,Statement_No,0),MATCH('Print List'!J$2,'Master List'!$A$2:$AW$2,0))</f>
        <v xml:space="preserve">The POU is unknown, therefore it is not certain whether the area is covered under a riparian patent </v>
      </c>
      <c r="K907" s="135" t="str">
        <f>INDEX('Master List'!$A$3:$AW$1063,MATCH('Print List'!$A907,Statement_No,0),MATCH('Print List'!K$2,'Master List'!$A$2:$AW$2,0))</f>
        <v>Yes</v>
      </c>
      <c r="L907" s="135" t="str">
        <f>INDEX('Master List'!$A$3:$AW$1063,MATCH('Print List'!$A907,Statement_No,0),MATCH('Print List'!L$2,'Master List'!$A$2:$AW$2,0))</f>
        <v>N/A</v>
      </c>
      <c r="M907" s="135" t="str">
        <f>INDEX('Master List'!$A$3:$AW$1063,MATCH('Print List'!$A907,Statement_No,0),MATCH('Print List'!M$2,'Master List'!$A$2:$AW$2,0))</f>
        <v>P1</v>
      </c>
      <c r="N907" s="135" t="str">
        <f>INDEX('Master List'!$A$3:$AW$1063,MATCH('Print List'!$A907,Statement_No,0),MATCH('Print List'!N$2,'Master List'!$A$2:$AW$2,0))</f>
        <v>Claimant failed to submit Pre-1914 supporting documents; and riparian right is insufficient to constitute water use</v>
      </c>
      <c r="O907" s="135" t="str">
        <f>INDEX('Master List'!$A$3:$AW$1063,MATCH('Print List'!$A907,Statement_No,0),MATCH('Print List'!O$2,'Master List'!$A$2:$AW$2,0))</f>
        <v>North Delta Water Agency</v>
      </c>
      <c r="P907" s="135" t="str">
        <f>INDEX('Master List'!$A$3:$AW$1063,MATCH('Print List'!$A907,Statement_No,0),MATCH('Print List'!P$2,'Master List'!$A$2:$AW$2,0))</f>
        <v>R4</v>
      </c>
      <c r="Q907" s="135" t="str">
        <f>INDEX('Master List'!$A$3:$AW$1063,MATCH('Print List'!$A907,Statement_No,0),MATCH('Print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07" s="135" t="str">
        <f>INDEX('Master List'!$A$3:$AW$1063,MATCH('Print List'!$A907,Statement_No,0),MATCH('Print List'!R$2,'Master List'!$A$2:$AW$2,0))</f>
        <v>P4</v>
      </c>
      <c r="S907" s="135" t="str">
        <f>INDEX('Master List'!$A$3:$AW$1063,MATCH('Print List'!$A907,Statement_No,0),MATCH('Print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07" s="135" t="str">
        <f>INDEX('Master List'!$A$3:$AW$1063,MATCH('Print List'!$A907,Statement_No,0),MATCH('Print List'!T$2,'Master List'!$A$2:$AW$2,0))</f>
        <v>R4</v>
      </c>
      <c r="U907" s="135" t="str">
        <f>INDEX('Master List'!$A$3:$AW$1063,MATCH('Print List'!$A907,Statement_No,0),MATCH('Print List'!U$2,'Master List'!$A$2:$AW$2,0))</f>
        <v>P4</v>
      </c>
    </row>
    <row r="908" spans="1:21" s="16" customFormat="1" ht="45" x14ac:dyDescent="0.25">
      <c r="A908" s="136" t="s">
        <v>3621</v>
      </c>
      <c r="B908" s="135" t="str">
        <f>INDEX('Master List'!$A$3:$AW$1063,MATCH('Print List'!$A908,Statement_No,0),MATCH('Print List'!B$2,'Master List'!$A$2:$AW$2,0))</f>
        <v>HERBERT A. AND JOYCE M. SPECKMAN</v>
      </c>
      <c r="C908" s="135" t="str">
        <f>INDEX('Master List'!$A$3:$AW$1063,MATCH('Print List'!$A908,Statement_No,0),MATCH('Print List'!C$2,'Master List'!$A$2:$AW$2,0))</f>
        <v>Y</v>
      </c>
      <c r="D908" s="135">
        <f>INDEX('Master List'!$A$3:$AW$1063,MATCH('Print List'!$A908,Statement_No,0),MATCH('Print List'!D$2,'Master List'!$A$2:$AW$2,0))</f>
        <v>1050.7066666666667</v>
      </c>
      <c r="E908" s="135">
        <f>INDEX('Master List'!$A$3:$AW$1063,MATCH('Print List'!$A908,Statement_No,0),MATCH('Print List'!E$2,'Master List'!$A$2:$AW$2,0))</f>
        <v>2143.73</v>
      </c>
      <c r="F908" s="135" t="str">
        <f>INDEX('Master List'!$A$3:$AW$1063,MATCH('Print List'!$A908,Statement_No,0),MATCH('Print List'!F$2,'Master List'!$A$2:$AW$2,0))</f>
        <v>Yes</v>
      </c>
      <c r="G908" s="135" t="str">
        <f>INDEX('Master List'!$A$3:$AW$1063,MATCH('Print List'!$A908,Statement_No,0),MATCH('Print List'!G$2,'Master List'!$A$2:$AW$2,0))</f>
        <v>Black Slough</v>
      </c>
      <c r="H908" s="135" t="str">
        <f>INDEX('Master List'!$A$3:$AW$1063,MATCH('Print List'!$A908,Statement_No,0),MATCH('Print List'!H$2,'Master List'!$A$2:$AW$2,0))</f>
        <v>San Joaquin</v>
      </c>
      <c r="I908" s="135" t="str">
        <f>INDEX('Master List'!$A$3:$AW$1063,MATCH('Print List'!$A908,Statement_No,0),MATCH('Print List'!I$2,'Master List'!$A$2:$AW$2,0))</f>
        <v>R1</v>
      </c>
      <c r="J908" s="135" t="str">
        <f>INDEX('Master List'!$A$3:$AW$1063,MATCH('Print List'!$A908,Statement_No,0),MATCH('Print List'!J$2,'Master List'!$A$2:$AW$2,0))</f>
        <v xml:space="preserve">There are multiple separations within the place of use . Additionally, the northernmost portion of the POU is located on patents that are not riparian to Black Slough </v>
      </c>
      <c r="K908" s="135" t="str">
        <f>INDEX('Master List'!$A$3:$AW$1063,MATCH('Print List'!$A908,Statement_No,0),MATCH('Print List'!K$2,'Master List'!$A$2:$AW$2,0))</f>
        <v>Yes</v>
      </c>
      <c r="L908" s="135" t="str">
        <f>INDEX('Master List'!$A$3:$AW$1063,MATCH('Print List'!$A908,Statement_No,0),MATCH('Print List'!L$2,'Master List'!$A$2:$AW$2,0))</f>
        <v>N/A</v>
      </c>
      <c r="M908" s="135" t="str">
        <f>INDEX('Master List'!$A$3:$AW$1063,MATCH('Print List'!$A908,Statement_No,0),MATCH('Print List'!M$2,'Master List'!$A$2:$AW$2,0))</f>
        <v>P1</v>
      </c>
      <c r="N908" s="135" t="str">
        <f>INDEX('Master List'!$A$3:$AW$1063,MATCH('Print List'!$A908,Statement_No,0),MATCH('Print List'!N$2,'Master List'!$A$2:$AW$2,0))</f>
        <v>Claimant failed to submit Pre-1914 supporting documents; and riparian right is insufficient to constitute water use</v>
      </c>
      <c r="O908" s="135">
        <f>INDEX('Master List'!$A$3:$AW$1063,MATCH('Print List'!$A908,Statement_No,0),MATCH('Print List'!O$2,'Master List'!$A$2:$AW$2,0))</f>
        <v>0</v>
      </c>
      <c r="P908" s="135">
        <f>INDEX('Master List'!$A$3:$AW$1063,MATCH('Print List'!$A908,Statement_No,0),MATCH('Print List'!P$2,'Master List'!$A$2:$AW$2,0))</f>
        <v>0</v>
      </c>
      <c r="Q908" s="135">
        <f>INDEX('Master List'!$A$3:$AW$1063,MATCH('Print List'!$A908,Statement_No,0),MATCH('Print List'!Q$2,'Master List'!$A$2:$AW$2,0))</f>
        <v>0</v>
      </c>
      <c r="R908" s="135">
        <f>INDEX('Master List'!$A$3:$AW$1063,MATCH('Print List'!$A908,Statement_No,0),MATCH('Print List'!R$2,'Master List'!$A$2:$AW$2,0))</f>
        <v>0</v>
      </c>
      <c r="S908" s="135">
        <f>INDEX('Master List'!$A$3:$AW$1063,MATCH('Print List'!$A908,Statement_No,0),MATCH('Print List'!S$2,'Master List'!$A$2:$AW$2,0))</f>
        <v>0</v>
      </c>
      <c r="T908" s="135" t="str">
        <f>INDEX('Master List'!$A$3:$AW$1063,MATCH('Print List'!$A908,Statement_No,0),MATCH('Print List'!T$2,'Master List'!$A$2:$AW$2,0))</f>
        <v>R1</v>
      </c>
      <c r="U908" s="135" t="str">
        <f>INDEX('Master List'!$A$3:$AW$1063,MATCH('Print List'!$A908,Statement_No,0),MATCH('Print List'!U$2,'Master List'!$A$2:$AW$2,0))</f>
        <v>P1</v>
      </c>
    </row>
    <row r="909" spans="1:21" s="16" customFormat="1" ht="45" x14ac:dyDescent="0.25">
      <c r="A909" s="135" t="s">
        <v>3627</v>
      </c>
      <c r="B909" s="135" t="str">
        <f>INDEX('Master List'!$A$3:$AW$1063,MATCH('Print List'!$A909,Statement_No,0),MATCH('Print List'!B$2,'Master List'!$A$2:$AW$2,0))</f>
        <v>HERBERT A. AND JOYCE M. SPECKMAN</v>
      </c>
      <c r="C909" s="135" t="str">
        <f>INDEX('Master List'!$A$3:$AW$1063,MATCH('Print List'!$A909,Statement_No,0),MATCH('Print List'!C$2,'Master List'!$A$2:$AW$2,0))</f>
        <v>Y</v>
      </c>
      <c r="D909" s="135">
        <f>INDEX('Master List'!$A$3:$AW$1063,MATCH('Print List'!$A909,Statement_No,0),MATCH('Print List'!D$2,'Master List'!$A$2:$AW$2,0))</f>
        <v>1050.7066666666667</v>
      </c>
      <c r="E909" s="135">
        <f>INDEX('Master List'!$A$3:$AW$1063,MATCH('Print List'!$A909,Statement_No,0),MATCH('Print List'!E$2,'Master List'!$A$2:$AW$2,0))</f>
        <v>0</v>
      </c>
      <c r="F909" s="135" t="str">
        <f>INDEX('Master List'!$A$3:$AW$1063,MATCH('Print List'!$A909,Statement_No,0),MATCH('Print List'!F$2,'Master List'!$A$2:$AW$2,0))</f>
        <v>Yes</v>
      </c>
      <c r="G909" s="135" t="str">
        <f>INDEX('Master List'!$A$3:$AW$1063,MATCH('Print List'!$A909,Statement_No,0),MATCH('Print List'!G$2,'Master List'!$A$2:$AW$2,0))</f>
        <v>Black Slough</v>
      </c>
      <c r="H909" s="135" t="str">
        <f>INDEX('Master List'!$A$3:$AW$1063,MATCH('Print List'!$A909,Statement_No,0),MATCH('Print List'!H$2,'Master List'!$A$2:$AW$2,0))</f>
        <v>San Joaquin</v>
      </c>
      <c r="I909" s="135" t="str">
        <f>INDEX('Master List'!$A$3:$AW$1063,MATCH('Print List'!$A909,Statement_No,0),MATCH('Print List'!I$2,'Master List'!$A$2:$AW$2,0))</f>
        <v>R1</v>
      </c>
      <c r="J909" s="135" t="str">
        <f>INDEX('Master List'!$A$3:$AW$1063,MATCH('Print List'!$A909,Statement_No,0),MATCH('Print List'!J$2,'Master List'!$A$2:$AW$2,0))</f>
        <v xml:space="preserve">The POU is located on a patent that is not riparian to the watercourse at the point of diversion (Black Slough). The POU is also separated from the watercourse </v>
      </c>
      <c r="K909" s="135" t="str">
        <f>INDEX('Master List'!$A$3:$AW$1063,MATCH('Print List'!$A909,Statement_No,0),MATCH('Print List'!K$2,'Master List'!$A$2:$AW$2,0))</f>
        <v>Yes</v>
      </c>
      <c r="L909" s="135" t="str">
        <f>INDEX('Master List'!$A$3:$AW$1063,MATCH('Print List'!$A909,Statement_No,0),MATCH('Print List'!L$2,'Master List'!$A$2:$AW$2,0))</f>
        <v>N/A</v>
      </c>
      <c r="M909" s="135" t="str">
        <f>INDEX('Master List'!$A$3:$AW$1063,MATCH('Print List'!$A909,Statement_No,0),MATCH('Print List'!M$2,'Master List'!$A$2:$AW$2,0))</f>
        <v>P1</v>
      </c>
      <c r="N909" s="135" t="str">
        <f>INDEX('Master List'!$A$3:$AW$1063,MATCH('Print List'!$A909,Statement_No,0),MATCH('Print List'!N$2,'Master List'!$A$2:$AW$2,0))</f>
        <v>Claimant failed to submit Pre-1914 supporting documents; and riparian right is insufficient to constitute water use</v>
      </c>
      <c r="O909" s="135">
        <f>INDEX('Master List'!$A$3:$AW$1063,MATCH('Print List'!$A909,Statement_No,0),MATCH('Print List'!O$2,'Master List'!$A$2:$AW$2,0))</f>
        <v>0</v>
      </c>
      <c r="P909" s="135">
        <f>INDEX('Master List'!$A$3:$AW$1063,MATCH('Print List'!$A909,Statement_No,0),MATCH('Print List'!P$2,'Master List'!$A$2:$AW$2,0))</f>
        <v>0</v>
      </c>
      <c r="Q909" s="135">
        <f>INDEX('Master List'!$A$3:$AW$1063,MATCH('Print List'!$A909,Statement_No,0),MATCH('Print List'!Q$2,'Master List'!$A$2:$AW$2,0))</f>
        <v>0</v>
      </c>
      <c r="R909" s="135">
        <f>INDEX('Master List'!$A$3:$AW$1063,MATCH('Print List'!$A909,Statement_No,0),MATCH('Print List'!R$2,'Master List'!$A$2:$AW$2,0))</f>
        <v>0</v>
      </c>
      <c r="S909" s="135">
        <f>INDEX('Master List'!$A$3:$AW$1063,MATCH('Print List'!$A909,Statement_No,0),MATCH('Print List'!S$2,'Master List'!$A$2:$AW$2,0))</f>
        <v>0</v>
      </c>
      <c r="T909" s="135" t="str">
        <f>INDEX('Master List'!$A$3:$AW$1063,MATCH('Print List'!$A909,Statement_No,0),MATCH('Print List'!T$2,'Master List'!$A$2:$AW$2,0))</f>
        <v>R1</v>
      </c>
      <c r="U909" s="135" t="str">
        <f>INDEX('Master List'!$A$3:$AW$1063,MATCH('Print List'!$A909,Statement_No,0),MATCH('Print List'!U$2,'Master List'!$A$2:$AW$2,0))</f>
        <v>P1</v>
      </c>
    </row>
    <row r="910" spans="1:21" s="16" customFormat="1" ht="45" x14ac:dyDescent="0.25">
      <c r="A910" s="136" t="s">
        <v>3628</v>
      </c>
      <c r="B910" s="135" t="str">
        <f>INDEX('Master List'!$A$3:$AW$1063,MATCH('Print List'!$A910,Statement_No,0),MATCH('Print List'!B$2,'Master List'!$A$2:$AW$2,0))</f>
        <v>HERBERT A. AND JOYCE M. SPECKMAN</v>
      </c>
      <c r="C910" s="135" t="str">
        <f>INDEX('Master List'!$A$3:$AW$1063,MATCH('Print List'!$A910,Statement_No,0),MATCH('Print List'!C$2,'Master List'!$A$2:$AW$2,0))</f>
        <v>Y</v>
      </c>
      <c r="D910" s="135">
        <f>INDEX('Master List'!$A$3:$AW$1063,MATCH('Print List'!$A910,Statement_No,0),MATCH('Print List'!D$2,'Master List'!$A$2:$AW$2,0))</f>
        <v>417.76000000000005</v>
      </c>
      <c r="E910" s="135">
        <f>INDEX('Master List'!$A$3:$AW$1063,MATCH('Print List'!$A910,Statement_No,0),MATCH('Print List'!E$2,'Master List'!$A$2:$AW$2,0))</f>
        <v>2143.73</v>
      </c>
      <c r="F910" s="135" t="str">
        <f>INDEX('Master List'!$A$3:$AW$1063,MATCH('Print List'!$A910,Statement_No,0),MATCH('Print List'!F$2,'Master List'!$A$2:$AW$2,0))</f>
        <v>Yes</v>
      </c>
      <c r="G910" s="135" t="str">
        <f>INDEX('Master List'!$A$3:$AW$1063,MATCH('Print List'!$A910,Statement_No,0),MATCH('Print List'!G$2,'Master List'!$A$2:$AW$2,0))</f>
        <v>Black Slough</v>
      </c>
      <c r="H910" s="135" t="str">
        <f>INDEX('Master List'!$A$3:$AW$1063,MATCH('Print List'!$A910,Statement_No,0),MATCH('Print List'!H$2,'Master List'!$A$2:$AW$2,0))</f>
        <v>San Joaquin</v>
      </c>
      <c r="I910" s="135" t="str">
        <f>INDEX('Master List'!$A$3:$AW$1063,MATCH('Print List'!$A910,Statement_No,0),MATCH('Print List'!I$2,'Master List'!$A$2:$AW$2,0))</f>
        <v>R2</v>
      </c>
      <c r="J910" s="135" t="str">
        <f>INDEX('Master List'!$A$3:$AW$1063,MATCH('Print List'!$A910,Statement_No,0),MATCH('Print List'!J$2,'Master List'!$A$2:$AW$2,0))</f>
        <v>The POU is located on a patent riparian to Black Slough. However, there is a single parcel separation from the watercourse  13122018</v>
      </c>
      <c r="K910" s="135" t="str">
        <f>INDEX('Master List'!$A$3:$AW$1063,MATCH('Print List'!$A910,Statement_No,0),MATCH('Print List'!K$2,'Master List'!$A$2:$AW$2,0))</f>
        <v>Yes</v>
      </c>
      <c r="L910" s="135" t="str">
        <f>INDEX('Master List'!$A$3:$AW$1063,MATCH('Print List'!$A910,Statement_No,0),MATCH('Print List'!L$2,'Master List'!$A$2:$AW$2,0))</f>
        <v>N/A</v>
      </c>
      <c r="M910" s="135" t="str">
        <f>INDEX('Master List'!$A$3:$AW$1063,MATCH('Print List'!$A910,Statement_No,0),MATCH('Print List'!M$2,'Master List'!$A$2:$AW$2,0))</f>
        <v>P1</v>
      </c>
      <c r="N910" s="135" t="str">
        <f>INDEX('Master List'!$A$3:$AW$1063,MATCH('Print List'!$A910,Statement_No,0),MATCH('Print List'!N$2,'Master List'!$A$2:$AW$2,0))</f>
        <v>Claimant failed to submit Pre-1914 supporting documents; and riparian right is insufficient to constitute water use</v>
      </c>
      <c r="O910" s="135">
        <f>INDEX('Master List'!$A$3:$AW$1063,MATCH('Print List'!$A910,Statement_No,0),MATCH('Print List'!O$2,'Master List'!$A$2:$AW$2,0))</f>
        <v>0</v>
      </c>
      <c r="P910" s="135">
        <f>INDEX('Master List'!$A$3:$AW$1063,MATCH('Print List'!$A910,Statement_No,0),MATCH('Print List'!P$2,'Master List'!$A$2:$AW$2,0))</f>
        <v>0</v>
      </c>
      <c r="Q910" s="135">
        <f>INDEX('Master List'!$A$3:$AW$1063,MATCH('Print List'!$A910,Statement_No,0),MATCH('Print List'!Q$2,'Master List'!$A$2:$AW$2,0))</f>
        <v>0</v>
      </c>
      <c r="R910" s="135">
        <f>INDEX('Master List'!$A$3:$AW$1063,MATCH('Print List'!$A910,Statement_No,0),MATCH('Print List'!R$2,'Master List'!$A$2:$AW$2,0))</f>
        <v>0</v>
      </c>
      <c r="S910" s="135">
        <f>INDEX('Master List'!$A$3:$AW$1063,MATCH('Print List'!$A910,Statement_No,0),MATCH('Print List'!S$2,'Master List'!$A$2:$AW$2,0))</f>
        <v>0</v>
      </c>
      <c r="T910" s="135" t="str">
        <f>INDEX('Master List'!$A$3:$AW$1063,MATCH('Print List'!$A910,Statement_No,0),MATCH('Print List'!T$2,'Master List'!$A$2:$AW$2,0))</f>
        <v>R2</v>
      </c>
      <c r="U910" s="135" t="str">
        <f>INDEX('Master List'!$A$3:$AW$1063,MATCH('Print List'!$A910,Statement_No,0),MATCH('Print List'!U$2,'Master List'!$A$2:$AW$2,0))</f>
        <v>P1</v>
      </c>
    </row>
    <row r="911" spans="1:21" s="16" customFormat="1" ht="60" x14ac:dyDescent="0.25">
      <c r="A911" s="135" t="s">
        <v>3632</v>
      </c>
      <c r="B911" s="135" t="str">
        <f>INDEX('Master List'!$A$3:$AW$1063,MATCH('Print List'!$A911,Statement_No,0),MATCH('Print List'!B$2,'Master List'!$A$2:$AW$2,0))</f>
        <v>CONEY ISLAND FARMS INC</v>
      </c>
      <c r="C911" s="135" t="str">
        <f>INDEX('Master List'!$A$3:$AW$1063,MATCH('Print List'!$A911,Statement_No,0),MATCH('Print List'!C$2,'Master List'!$A$2:$AW$2,0))</f>
        <v>Y</v>
      </c>
      <c r="D911" s="135">
        <f>INDEX('Master List'!$A$3:$AW$1063,MATCH('Print List'!$A911,Statement_No,0),MATCH('Print List'!D$2,'Master List'!$A$2:$AW$2,0))</f>
        <v>825.28999999999985</v>
      </c>
      <c r="E911" s="135">
        <f>INDEX('Master List'!$A$3:$AW$1063,MATCH('Print List'!$A911,Statement_No,0),MATCH('Print List'!E$2,'Master List'!$A$2:$AW$2,0))</f>
        <v>724.03</v>
      </c>
      <c r="F911" s="135" t="str">
        <f>INDEX('Master List'!$A$3:$AW$1063,MATCH('Print List'!$A911,Statement_No,0),MATCH('Print List'!F$2,'Master List'!$A$2:$AW$2,0))</f>
        <v>Yes</v>
      </c>
      <c r="G911" s="135" t="str">
        <f>INDEX('Master List'!$A$3:$AW$1063,MATCH('Print List'!$A911,Statement_No,0),MATCH('Print List'!G$2,'Master List'!$A$2:$AW$2,0))</f>
        <v>Old River</v>
      </c>
      <c r="H911" s="135" t="str">
        <f>INDEX('Master List'!$A$3:$AW$1063,MATCH('Print List'!$A911,Statement_No,0),MATCH('Print List'!H$2,'Master List'!$A$2:$AW$2,0))</f>
        <v>Contra Costa</v>
      </c>
      <c r="I911" s="135" t="str">
        <f>INDEX('Master List'!$A$3:$AW$1063,MATCH('Print List'!$A911,Statement_No,0),MATCH('Print List'!I$2,'Master List'!$A$2:$AW$2,0))</f>
        <v>R3</v>
      </c>
      <c r="J911" s="135" t="str">
        <f>INDEX('Master List'!$A$3:$AW$1063,MATCH('Print List'!$A911,Statement_No,0),MATCH('Print List'!J$2,'Master List'!$A$2:$AW$2,0))</f>
        <v>POU/PODs are on Riparian Patents</v>
      </c>
      <c r="K911" s="135" t="str">
        <f>INDEX('Master List'!$A$3:$AW$1063,MATCH('Print List'!$A911,Statement_No,0),MATCH('Print List'!K$2,'Master List'!$A$2:$AW$2,0))</f>
        <v>Yes</v>
      </c>
      <c r="L911" s="135" t="str">
        <f>INDEX('Master List'!$A$3:$AW$1063,MATCH('Print List'!$A911,Statement_No,0),MATCH('Print List'!L$2,'Master List'!$A$2:$AW$2,0))</f>
        <v>N/A</v>
      </c>
      <c r="M911" s="135" t="str">
        <f>INDEX('Master List'!$A$3:$AW$1063,MATCH('Print List'!$A911,Statement_No,0),MATCH('Print List'!M$2,'Master List'!$A$2:$AW$2,0))</f>
        <v>P3</v>
      </c>
      <c r="N911" s="135" t="str">
        <f>INDEX('Master List'!$A$3:$AW$1063,MATCH('Print List'!$A911,Statement_No,0),MATCH('Print List'!N$2,'Master List'!$A$2:$AW$2,0))</f>
        <v>Claimant failed to submit Pre-1914 supporting documents; however, riparian right is sufficient to constitute water use</v>
      </c>
      <c r="O911" s="135">
        <f>INDEX('Master List'!$A$3:$AW$1063,MATCH('Print List'!$A911,Statement_No,0),MATCH('Print List'!O$2,'Master List'!$A$2:$AW$2,0))</f>
        <v>0</v>
      </c>
      <c r="P911" s="135">
        <f>INDEX('Master List'!$A$3:$AW$1063,MATCH('Print List'!$A911,Statement_No,0),MATCH('Print List'!P$2,'Master List'!$A$2:$AW$2,0))</f>
        <v>0</v>
      </c>
      <c r="Q911" s="135">
        <f>INDEX('Master List'!$A$3:$AW$1063,MATCH('Print List'!$A911,Statement_No,0),MATCH('Print List'!Q$2,'Master List'!$A$2:$AW$2,0))</f>
        <v>0</v>
      </c>
      <c r="R911" s="135">
        <f>INDEX('Master List'!$A$3:$AW$1063,MATCH('Print List'!$A911,Statement_No,0),MATCH('Print List'!R$2,'Master List'!$A$2:$AW$2,0))</f>
        <v>0</v>
      </c>
      <c r="S911" s="135">
        <f>INDEX('Master List'!$A$3:$AW$1063,MATCH('Print List'!$A911,Statement_No,0),MATCH('Print List'!S$2,'Master List'!$A$2:$AW$2,0))</f>
        <v>0</v>
      </c>
      <c r="T911" s="135" t="str">
        <f>INDEX('Master List'!$A$3:$AW$1063,MATCH('Print List'!$A911,Statement_No,0),MATCH('Print List'!T$2,'Master List'!$A$2:$AW$2,0))</f>
        <v>R3</v>
      </c>
      <c r="U911" s="135" t="str">
        <f>INDEX('Master List'!$A$3:$AW$1063,MATCH('Print List'!$A911,Statement_No,0),MATCH('Print List'!U$2,'Master List'!$A$2:$AW$2,0))</f>
        <v>P3</v>
      </c>
    </row>
    <row r="912" spans="1:21" s="16" customFormat="1" ht="60" x14ac:dyDescent="0.25">
      <c r="A912" s="136" t="s">
        <v>3638</v>
      </c>
      <c r="B912" s="135" t="str">
        <f>INDEX('Master List'!$A$3:$AW$1063,MATCH('Print List'!$A912,Statement_No,0),MATCH('Print List'!B$2,'Master List'!$A$2:$AW$2,0))</f>
        <v>CONEY ISLAND FARMS INC</v>
      </c>
      <c r="C912" s="135" t="str">
        <f>INDEX('Master List'!$A$3:$AW$1063,MATCH('Print List'!$A912,Statement_No,0),MATCH('Print List'!C$2,'Master List'!$A$2:$AW$2,0))</f>
        <v>Y</v>
      </c>
      <c r="D912" s="135">
        <f>INDEX('Master List'!$A$3:$AW$1063,MATCH('Print List'!$A912,Statement_No,0),MATCH('Print List'!D$2,'Master List'!$A$2:$AW$2,0))</f>
        <v>381.56</v>
      </c>
      <c r="E912" s="135">
        <f>INDEX('Master List'!$A$3:$AW$1063,MATCH('Print List'!$A912,Statement_No,0),MATCH('Print List'!E$2,'Master List'!$A$2:$AW$2,0))</f>
        <v>733.9</v>
      </c>
      <c r="F912" s="135" t="str">
        <f>INDEX('Master List'!$A$3:$AW$1063,MATCH('Print List'!$A912,Statement_No,0),MATCH('Print List'!F$2,'Master List'!$A$2:$AW$2,0))</f>
        <v>Yes</v>
      </c>
      <c r="G912" s="135" t="str">
        <f>INDEX('Master List'!$A$3:$AW$1063,MATCH('Print List'!$A912,Statement_No,0),MATCH('Print List'!G$2,'Master List'!$A$2:$AW$2,0))</f>
        <v>West Canal, Old River</v>
      </c>
      <c r="H912" s="135" t="str">
        <f>INDEX('Master List'!$A$3:$AW$1063,MATCH('Print List'!$A912,Statement_No,0),MATCH('Print List'!H$2,'Master List'!$A$2:$AW$2,0))</f>
        <v>Contra Costa</v>
      </c>
      <c r="I912" s="135" t="str">
        <f>INDEX('Master List'!$A$3:$AW$1063,MATCH('Print List'!$A912,Statement_No,0),MATCH('Print List'!I$2,'Master List'!$A$2:$AW$2,0))</f>
        <v>R3</v>
      </c>
      <c r="J912" s="135" t="str">
        <f>INDEX('Master List'!$A$3:$AW$1063,MATCH('Print List'!$A912,Statement_No,0),MATCH('Print List'!J$2,'Master List'!$A$2:$AW$2,0))</f>
        <v>POU/PODs are on Riparian Patents</v>
      </c>
      <c r="K912" s="135" t="str">
        <f>INDEX('Master List'!$A$3:$AW$1063,MATCH('Print List'!$A912,Statement_No,0),MATCH('Print List'!K$2,'Master List'!$A$2:$AW$2,0))</f>
        <v>Yes</v>
      </c>
      <c r="L912" s="135" t="str">
        <f>INDEX('Master List'!$A$3:$AW$1063,MATCH('Print List'!$A912,Statement_No,0),MATCH('Print List'!L$2,'Master List'!$A$2:$AW$2,0))</f>
        <v>N/A</v>
      </c>
      <c r="M912" s="135" t="str">
        <f>INDEX('Master List'!$A$3:$AW$1063,MATCH('Print List'!$A912,Statement_No,0),MATCH('Print List'!M$2,'Master List'!$A$2:$AW$2,0))</f>
        <v>P3</v>
      </c>
      <c r="N912" s="135" t="str">
        <f>INDEX('Master List'!$A$3:$AW$1063,MATCH('Print List'!$A912,Statement_No,0),MATCH('Print List'!N$2,'Master List'!$A$2:$AW$2,0))</f>
        <v>Claimant failed to submit Pre-1914 supporting documents; however, riparian right is sufficient to constitute water use</v>
      </c>
      <c r="O912" s="135">
        <f>INDEX('Master List'!$A$3:$AW$1063,MATCH('Print List'!$A912,Statement_No,0),MATCH('Print List'!O$2,'Master List'!$A$2:$AW$2,0))</f>
        <v>0</v>
      </c>
      <c r="P912" s="135">
        <f>INDEX('Master List'!$A$3:$AW$1063,MATCH('Print List'!$A912,Statement_No,0),MATCH('Print List'!P$2,'Master List'!$A$2:$AW$2,0))</f>
        <v>0</v>
      </c>
      <c r="Q912" s="135">
        <f>INDEX('Master List'!$A$3:$AW$1063,MATCH('Print List'!$A912,Statement_No,0),MATCH('Print List'!Q$2,'Master List'!$A$2:$AW$2,0))</f>
        <v>0</v>
      </c>
      <c r="R912" s="135">
        <f>INDEX('Master List'!$A$3:$AW$1063,MATCH('Print List'!$A912,Statement_No,0),MATCH('Print List'!R$2,'Master List'!$A$2:$AW$2,0))</f>
        <v>0</v>
      </c>
      <c r="S912" s="135">
        <f>INDEX('Master List'!$A$3:$AW$1063,MATCH('Print List'!$A912,Statement_No,0),MATCH('Print List'!S$2,'Master List'!$A$2:$AW$2,0))</f>
        <v>0</v>
      </c>
      <c r="T912" s="135" t="str">
        <f>INDEX('Master List'!$A$3:$AW$1063,MATCH('Print List'!$A912,Statement_No,0),MATCH('Print List'!T$2,'Master List'!$A$2:$AW$2,0))</f>
        <v>R3</v>
      </c>
      <c r="U912" s="135" t="str">
        <f>INDEX('Master List'!$A$3:$AW$1063,MATCH('Print List'!$A912,Statement_No,0),MATCH('Print List'!U$2,'Master List'!$A$2:$AW$2,0))</f>
        <v>P3</v>
      </c>
    </row>
    <row r="913" spans="1:21" s="16" customFormat="1" ht="60" x14ac:dyDescent="0.25">
      <c r="A913" s="135" t="s">
        <v>3641</v>
      </c>
      <c r="B913" s="135" t="str">
        <f>INDEX('Master List'!$A$3:$AW$1063,MATCH('Print List'!$A913,Statement_No,0),MATCH('Print List'!B$2,'Master List'!$A$2:$AW$2,0))</f>
        <v>CONEY ISLAND FARMS INC</v>
      </c>
      <c r="C913" s="135" t="str">
        <f>INDEX('Master List'!$A$3:$AW$1063,MATCH('Print List'!$A913,Statement_No,0),MATCH('Print List'!C$2,'Master List'!$A$2:$AW$2,0))</f>
        <v>Y</v>
      </c>
      <c r="D913" s="135">
        <f>INDEX('Master List'!$A$3:$AW$1063,MATCH('Print List'!$A913,Statement_No,0),MATCH('Print List'!D$2,'Master List'!$A$2:$AW$2,0))</f>
        <v>349.65333333333331</v>
      </c>
      <c r="E913" s="135">
        <f>INDEX('Master List'!$A$3:$AW$1063,MATCH('Print List'!$A913,Statement_No,0),MATCH('Print List'!E$2,'Master List'!$A$2:$AW$2,0))</f>
        <v>595.32000000000005</v>
      </c>
      <c r="F913" s="135" t="str">
        <f>INDEX('Master List'!$A$3:$AW$1063,MATCH('Print List'!$A913,Statement_No,0),MATCH('Print List'!F$2,'Master List'!$A$2:$AW$2,0))</f>
        <v>Yes</v>
      </c>
      <c r="G913" s="135" t="str">
        <f>INDEX('Master List'!$A$3:$AW$1063,MATCH('Print List'!$A913,Statement_No,0),MATCH('Print List'!G$2,'Master List'!$A$2:$AW$2,0))</f>
        <v>West Canal, Old River</v>
      </c>
      <c r="H913" s="135" t="str">
        <f>INDEX('Master List'!$A$3:$AW$1063,MATCH('Print List'!$A913,Statement_No,0),MATCH('Print List'!H$2,'Master List'!$A$2:$AW$2,0))</f>
        <v>Contra Costa</v>
      </c>
      <c r="I913" s="135" t="str">
        <f>INDEX('Master List'!$A$3:$AW$1063,MATCH('Print List'!$A913,Statement_No,0),MATCH('Print List'!I$2,'Master List'!$A$2:$AW$2,0))</f>
        <v>R3</v>
      </c>
      <c r="J913" s="135" t="str">
        <f>INDEX('Master List'!$A$3:$AW$1063,MATCH('Print List'!$A913,Statement_No,0),MATCH('Print List'!J$2,'Master List'!$A$2:$AW$2,0))</f>
        <v>POU/PODs are on Riparian Patents</v>
      </c>
      <c r="K913" s="135" t="str">
        <f>INDEX('Master List'!$A$3:$AW$1063,MATCH('Print List'!$A913,Statement_No,0),MATCH('Print List'!K$2,'Master List'!$A$2:$AW$2,0))</f>
        <v>Yes</v>
      </c>
      <c r="L913" s="135" t="str">
        <f>INDEX('Master List'!$A$3:$AW$1063,MATCH('Print List'!$A913,Statement_No,0),MATCH('Print List'!L$2,'Master List'!$A$2:$AW$2,0))</f>
        <v>N/A</v>
      </c>
      <c r="M913" s="135" t="str">
        <f>INDEX('Master List'!$A$3:$AW$1063,MATCH('Print List'!$A913,Statement_No,0),MATCH('Print List'!M$2,'Master List'!$A$2:$AW$2,0))</f>
        <v>P3</v>
      </c>
      <c r="N913" s="135" t="str">
        <f>INDEX('Master List'!$A$3:$AW$1063,MATCH('Print List'!$A913,Statement_No,0),MATCH('Print List'!N$2,'Master List'!$A$2:$AW$2,0))</f>
        <v>Claimant failed to submit Pre-1914 supporting documents; however, riparian right is sufficient to constitute water use</v>
      </c>
      <c r="O913" s="135">
        <f>INDEX('Master List'!$A$3:$AW$1063,MATCH('Print List'!$A913,Statement_No,0),MATCH('Print List'!O$2,'Master List'!$A$2:$AW$2,0))</f>
        <v>0</v>
      </c>
      <c r="P913" s="135">
        <f>INDEX('Master List'!$A$3:$AW$1063,MATCH('Print List'!$A913,Statement_No,0),MATCH('Print List'!P$2,'Master List'!$A$2:$AW$2,0))</f>
        <v>0</v>
      </c>
      <c r="Q913" s="135">
        <f>INDEX('Master List'!$A$3:$AW$1063,MATCH('Print List'!$A913,Statement_No,0),MATCH('Print List'!Q$2,'Master List'!$A$2:$AW$2,0))</f>
        <v>0</v>
      </c>
      <c r="R913" s="135">
        <f>INDEX('Master List'!$A$3:$AW$1063,MATCH('Print List'!$A913,Statement_No,0),MATCH('Print List'!R$2,'Master List'!$A$2:$AW$2,0))</f>
        <v>0</v>
      </c>
      <c r="S913" s="135">
        <f>INDEX('Master List'!$A$3:$AW$1063,MATCH('Print List'!$A913,Statement_No,0),MATCH('Print List'!S$2,'Master List'!$A$2:$AW$2,0))</f>
        <v>0</v>
      </c>
      <c r="T913" s="135" t="str">
        <f>INDEX('Master List'!$A$3:$AW$1063,MATCH('Print List'!$A913,Statement_No,0),MATCH('Print List'!T$2,'Master List'!$A$2:$AW$2,0))</f>
        <v>R3</v>
      </c>
      <c r="U913" s="135" t="str">
        <f>INDEX('Master List'!$A$3:$AW$1063,MATCH('Print List'!$A913,Statement_No,0),MATCH('Print List'!U$2,'Master List'!$A$2:$AW$2,0))</f>
        <v>P3</v>
      </c>
    </row>
    <row r="914" spans="1:21" s="16" customFormat="1" ht="60" x14ac:dyDescent="0.25">
      <c r="A914" s="136" t="s">
        <v>3644</v>
      </c>
      <c r="B914" s="135" t="str">
        <f>INDEX('Master List'!$A$3:$AW$1063,MATCH('Print List'!$A914,Statement_No,0),MATCH('Print List'!B$2,'Master List'!$A$2:$AW$2,0))</f>
        <v>CONEY ISLAND FARMS INC</v>
      </c>
      <c r="C914" s="135" t="str">
        <f>INDEX('Master List'!$A$3:$AW$1063,MATCH('Print List'!$A914,Statement_No,0),MATCH('Print List'!C$2,'Master List'!$A$2:$AW$2,0))</f>
        <v>Y</v>
      </c>
      <c r="D914" s="135">
        <f>INDEX('Master List'!$A$3:$AW$1063,MATCH('Print List'!$A914,Statement_No,0),MATCH('Print List'!D$2,'Master List'!$A$2:$AW$2,0))</f>
        <v>303.44666666666666</v>
      </c>
      <c r="E914" s="135">
        <f>INDEX('Master List'!$A$3:$AW$1063,MATCH('Print List'!$A914,Statement_No,0),MATCH('Print List'!E$2,'Master List'!$A$2:$AW$2,0))</f>
        <v>589.65</v>
      </c>
      <c r="F914" s="135" t="str">
        <f>INDEX('Master List'!$A$3:$AW$1063,MATCH('Print List'!$A914,Statement_No,0),MATCH('Print List'!F$2,'Master List'!$A$2:$AW$2,0))</f>
        <v>Yes</v>
      </c>
      <c r="G914" s="135" t="str">
        <f>INDEX('Master List'!$A$3:$AW$1063,MATCH('Print List'!$A914,Statement_No,0),MATCH('Print List'!G$2,'Master List'!$A$2:$AW$2,0))</f>
        <v>Old River</v>
      </c>
      <c r="H914" s="135" t="str">
        <f>INDEX('Master List'!$A$3:$AW$1063,MATCH('Print List'!$A914,Statement_No,0),MATCH('Print List'!H$2,'Master List'!$A$2:$AW$2,0))</f>
        <v>Contra Costa</v>
      </c>
      <c r="I914" s="135" t="str">
        <f>INDEX('Master List'!$A$3:$AW$1063,MATCH('Print List'!$A914,Statement_No,0),MATCH('Print List'!I$2,'Master List'!$A$2:$AW$2,0))</f>
        <v>R3</v>
      </c>
      <c r="J914" s="135" t="str">
        <f>INDEX('Master List'!$A$3:$AW$1063,MATCH('Print List'!$A914,Statement_No,0),MATCH('Print List'!J$2,'Master List'!$A$2:$AW$2,0))</f>
        <v>POU/PODs are on Riparian Patents</v>
      </c>
      <c r="K914" s="135" t="str">
        <f>INDEX('Master List'!$A$3:$AW$1063,MATCH('Print List'!$A914,Statement_No,0),MATCH('Print List'!K$2,'Master List'!$A$2:$AW$2,0))</f>
        <v>Yes</v>
      </c>
      <c r="L914" s="135" t="str">
        <f>INDEX('Master List'!$A$3:$AW$1063,MATCH('Print List'!$A914,Statement_No,0),MATCH('Print List'!L$2,'Master List'!$A$2:$AW$2,0))</f>
        <v>N/A</v>
      </c>
      <c r="M914" s="135" t="str">
        <f>INDEX('Master List'!$A$3:$AW$1063,MATCH('Print List'!$A914,Statement_No,0),MATCH('Print List'!M$2,'Master List'!$A$2:$AW$2,0))</f>
        <v>P3</v>
      </c>
      <c r="N914" s="135" t="str">
        <f>INDEX('Master List'!$A$3:$AW$1063,MATCH('Print List'!$A914,Statement_No,0),MATCH('Print List'!N$2,'Master List'!$A$2:$AW$2,0))</f>
        <v>Claimant failed to submit Pre-1914 supporting documents; however, riparian right is sufficient to constitute water use</v>
      </c>
      <c r="O914" s="135">
        <f>INDEX('Master List'!$A$3:$AW$1063,MATCH('Print List'!$A914,Statement_No,0),MATCH('Print List'!O$2,'Master List'!$A$2:$AW$2,0))</f>
        <v>0</v>
      </c>
      <c r="P914" s="135">
        <f>INDEX('Master List'!$A$3:$AW$1063,MATCH('Print List'!$A914,Statement_No,0),MATCH('Print List'!P$2,'Master List'!$A$2:$AW$2,0))</f>
        <v>0</v>
      </c>
      <c r="Q914" s="135">
        <f>INDEX('Master List'!$A$3:$AW$1063,MATCH('Print List'!$A914,Statement_No,0),MATCH('Print List'!Q$2,'Master List'!$A$2:$AW$2,0))</f>
        <v>0</v>
      </c>
      <c r="R914" s="135">
        <f>INDEX('Master List'!$A$3:$AW$1063,MATCH('Print List'!$A914,Statement_No,0),MATCH('Print List'!R$2,'Master List'!$A$2:$AW$2,0))</f>
        <v>0</v>
      </c>
      <c r="S914" s="135">
        <f>INDEX('Master List'!$A$3:$AW$1063,MATCH('Print List'!$A914,Statement_No,0),MATCH('Print List'!S$2,'Master List'!$A$2:$AW$2,0))</f>
        <v>0</v>
      </c>
      <c r="T914" s="135" t="str">
        <f>INDEX('Master List'!$A$3:$AW$1063,MATCH('Print List'!$A914,Statement_No,0),MATCH('Print List'!T$2,'Master List'!$A$2:$AW$2,0))</f>
        <v>R3</v>
      </c>
      <c r="U914" s="135" t="str">
        <f>INDEX('Master List'!$A$3:$AW$1063,MATCH('Print List'!$A914,Statement_No,0),MATCH('Print List'!U$2,'Master List'!$A$2:$AW$2,0))</f>
        <v>P3</v>
      </c>
    </row>
    <row r="915" spans="1:21" s="16" customFormat="1" ht="60" x14ac:dyDescent="0.25">
      <c r="A915" s="135" t="s">
        <v>3648</v>
      </c>
      <c r="B915" s="135" t="str">
        <f>INDEX('Master List'!$A$3:$AW$1063,MATCH('Print List'!$A915,Statement_No,0),MATCH('Print List'!B$2,'Master List'!$A$2:$AW$2,0))</f>
        <v>CONEY ISLAND FARMS INC</v>
      </c>
      <c r="C915" s="135" t="str">
        <f>INDEX('Master List'!$A$3:$AW$1063,MATCH('Print List'!$A915,Statement_No,0),MATCH('Print List'!C$2,'Master List'!$A$2:$AW$2,0))</f>
        <v>Y</v>
      </c>
      <c r="D915" s="135">
        <f>INDEX('Master List'!$A$3:$AW$1063,MATCH('Print List'!$A915,Statement_No,0),MATCH('Print List'!D$2,'Master List'!$A$2:$AW$2,0))</f>
        <v>294.12666666666667</v>
      </c>
      <c r="E915" s="135">
        <f>INDEX('Master List'!$A$3:$AW$1063,MATCH('Print List'!$A915,Statement_No,0),MATCH('Print List'!E$2,'Master List'!$A$2:$AW$2,0))</f>
        <v>724.03</v>
      </c>
      <c r="F915" s="135" t="str">
        <f>INDEX('Master List'!$A$3:$AW$1063,MATCH('Print List'!$A915,Statement_No,0),MATCH('Print List'!F$2,'Master List'!$A$2:$AW$2,0))</f>
        <v>Yes</v>
      </c>
      <c r="G915" s="135" t="str">
        <f>INDEX('Master List'!$A$3:$AW$1063,MATCH('Print List'!$A915,Statement_No,0),MATCH('Print List'!G$2,'Master List'!$A$2:$AW$2,0))</f>
        <v>Old River</v>
      </c>
      <c r="H915" s="135" t="str">
        <f>INDEX('Master List'!$A$3:$AW$1063,MATCH('Print List'!$A915,Statement_No,0),MATCH('Print List'!H$2,'Master List'!$A$2:$AW$2,0))</f>
        <v>Contra Costa</v>
      </c>
      <c r="I915" s="135" t="str">
        <f>INDEX('Master List'!$A$3:$AW$1063,MATCH('Print List'!$A915,Statement_No,0),MATCH('Print List'!I$2,'Master List'!$A$2:$AW$2,0))</f>
        <v>R3</v>
      </c>
      <c r="J915" s="135" t="str">
        <f>INDEX('Master List'!$A$3:$AW$1063,MATCH('Print List'!$A915,Statement_No,0),MATCH('Print List'!J$2,'Master List'!$A$2:$AW$2,0))</f>
        <v>POU/PODs are on Riparian Patents</v>
      </c>
      <c r="K915" s="135" t="str">
        <f>INDEX('Master List'!$A$3:$AW$1063,MATCH('Print List'!$A915,Statement_No,0),MATCH('Print List'!K$2,'Master List'!$A$2:$AW$2,0))</f>
        <v>Yes</v>
      </c>
      <c r="L915" s="135" t="str">
        <f>INDEX('Master List'!$A$3:$AW$1063,MATCH('Print List'!$A915,Statement_No,0),MATCH('Print List'!L$2,'Master List'!$A$2:$AW$2,0))</f>
        <v>N/A</v>
      </c>
      <c r="M915" s="135" t="str">
        <f>INDEX('Master List'!$A$3:$AW$1063,MATCH('Print List'!$A915,Statement_No,0),MATCH('Print List'!M$2,'Master List'!$A$2:$AW$2,0))</f>
        <v>P3</v>
      </c>
      <c r="N915" s="135" t="str">
        <f>INDEX('Master List'!$A$3:$AW$1063,MATCH('Print List'!$A915,Statement_No,0),MATCH('Print List'!N$2,'Master List'!$A$2:$AW$2,0))</f>
        <v>Claimant failed to submit Pre-1914 supporting documents; however, riparian right is sufficient to constitute water use</v>
      </c>
      <c r="O915" s="135">
        <f>INDEX('Master List'!$A$3:$AW$1063,MATCH('Print List'!$A915,Statement_No,0),MATCH('Print List'!O$2,'Master List'!$A$2:$AW$2,0))</f>
        <v>0</v>
      </c>
      <c r="P915" s="135">
        <f>INDEX('Master List'!$A$3:$AW$1063,MATCH('Print List'!$A915,Statement_No,0),MATCH('Print List'!P$2,'Master List'!$A$2:$AW$2,0))</f>
        <v>0</v>
      </c>
      <c r="Q915" s="135">
        <f>INDEX('Master List'!$A$3:$AW$1063,MATCH('Print List'!$A915,Statement_No,0),MATCH('Print List'!Q$2,'Master List'!$A$2:$AW$2,0))</f>
        <v>0</v>
      </c>
      <c r="R915" s="135">
        <f>INDEX('Master List'!$A$3:$AW$1063,MATCH('Print List'!$A915,Statement_No,0),MATCH('Print List'!R$2,'Master List'!$A$2:$AW$2,0))</f>
        <v>0</v>
      </c>
      <c r="S915" s="135">
        <f>INDEX('Master List'!$A$3:$AW$1063,MATCH('Print List'!$A915,Statement_No,0),MATCH('Print List'!S$2,'Master List'!$A$2:$AW$2,0))</f>
        <v>0</v>
      </c>
      <c r="T915" s="135" t="str">
        <f>INDEX('Master List'!$A$3:$AW$1063,MATCH('Print List'!$A915,Statement_No,0),MATCH('Print List'!T$2,'Master List'!$A$2:$AW$2,0))</f>
        <v>R3</v>
      </c>
      <c r="U915" s="135" t="str">
        <f>INDEX('Master List'!$A$3:$AW$1063,MATCH('Print List'!$A915,Statement_No,0),MATCH('Print List'!U$2,'Master List'!$A$2:$AW$2,0))</f>
        <v>P3</v>
      </c>
    </row>
    <row r="916" spans="1:21" s="16" customFormat="1" ht="60" x14ac:dyDescent="0.25">
      <c r="A916" s="135" t="s">
        <v>3649</v>
      </c>
      <c r="B916" s="135" t="str">
        <f>INDEX('Master List'!$A$3:$AW$1063,MATCH('Print List'!$A916,Statement_No,0),MATCH('Print List'!B$2,'Master List'!$A$2:$AW$2,0))</f>
        <v>CONEY ISLAND LP</v>
      </c>
      <c r="C916" s="135" t="str">
        <f>INDEX('Master List'!$A$3:$AW$1063,MATCH('Print List'!$A916,Statement_No,0),MATCH('Print List'!C$2,'Master List'!$A$2:$AW$2,0))</f>
        <v>Y</v>
      </c>
      <c r="D916" s="135">
        <f>INDEX('Master List'!$A$3:$AW$1063,MATCH('Print List'!$A916,Statement_No,0),MATCH('Print List'!D$2,'Master List'!$A$2:$AW$2,0))</f>
        <v>743.23333333333335</v>
      </c>
      <c r="E916" s="135">
        <f>INDEX('Master List'!$A$3:$AW$1063,MATCH('Print List'!$A916,Statement_No,0),MATCH('Print List'!E$2,'Master List'!$A$2:$AW$2,0))</f>
        <v>1056.24</v>
      </c>
      <c r="F916" s="135" t="str">
        <f>INDEX('Master List'!$A$3:$AW$1063,MATCH('Print List'!$A916,Statement_No,0),MATCH('Print List'!F$2,'Master List'!$A$2:$AW$2,0))</f>
        <v>Yes</v>
      </c>
      <c r="G916" s="135" t="str">
        <f>INDEX('Master List'!$A$3:$AW$1063,MATCH('Print List'!$A916,Statement_No,0),MATCH('Print List'!G$2,'Master List'!$A$2:$AW$2,0))</f>
        <v>Burns Cutoff and Black Slough</v>
      </c>
      <c r="H916" s="135" t="str">
        <f>INDEX('Master List'!$A$3:$AW$1063,MATCH('Print List'!$A916,Statement_No,0),MATCH('Print List'!H$2,'Master List'!$A$2:$AW$2,0))</f>
        <v>San Joaquin</v>
      </c>
      <c r="I916" s="135" t="str">
        <f>INDEX('Master List'!$A$3:$AW$1063,MATCH('Print List'!$A916,Statement_No,0),MATCH('Print List'!I$2,'Master List'!$A$2:$AW$2,0))</f>
        <v>R3</v>
      </c>
      <c r="J916" s="135" t="str">
        <f>INDEX('Master List'!$A$3:$AW$1063,MATCH('Print List'!$A916,Statement_No,0),MATCH('Print List'!J$2,'Master List'!$A$2:$AW$2,0))</f>
        <v>Did not create new POU Map</v>
      </c>
      <c r="K916" s="135" t="str">
        <f>INDEX('Master List'!$A$3:$AW$1063,MATCH('Print List'!$A916,Statement_No,0),MATCH('Print List'!K$2,'Master List'!$A$2:$AW$2,0))</f>
        <v>Yes</v>
      </c>
      <c r="L916" s="135" t="str">
        <f>INDEX('Master List'!$A$3:$AW$1063,MATCH('Print List'!$A916,Statement_No,0),MATCH('Print List'!L$2,'Master List'!$A$2:$AW$2,0))</f>
        <v>N/A</v>
      </c>
      <c r="M916" s="135" t="str">
        <f>INDEX('Master List'!$A$3:$AW$1063,MATCH('Print List'!$A916,Statement_No,0),MATCH('Print List'!M$2,'Master List'!$A$2:$AW$2,0))</f>
        <v>P3</v>
      </c>
      <c r="N916" s="135" t="str">
        <f>INDEX('Master List'!$A$3:$AW$1063,MATCH('Print List'!$A916,Statement_No,0),MATCH('Print List'!N$2,'Master List'!$A$2:$AW$2,0))</f>
        <v>Claimant failed to submit Pre-1914 supporting documents; however, riparian right is sufficient to constitute water use</v>
      </c>
      <c r="O916" s="135">
        <f>INDEX('Master List'!$A$3:$AW$1063,MATCH('Print List'!$A916,Statement_No,0),MATCH('Print List'!O$2,'Master List'!$A$2:$AW$2,0))</f>
        <v>0</v>
      </c>
      <c r="P916" s="135">
        <f>INDEX('Master List'!$A$3:$AW$1063,MATCH('Print List'!$A916,Statement_No,0),MATCH('Print List'!P$2,'Master List'!$A$2:$AW$2,0))</f>
        <v>0</v>
      </c>
      <c r="Q916" s="135">
        <f>INDEX('Master List'!$A$3:$AW$1063,MATCH('Print List'!$A916,Statement_No,0),MATCH('Print List'!Q$2,'Master List'!$A$2:$AW$2,0))</f>
        <v>0</v>
      </c>
      <c r="R916" s="135">
        <f>INDEX('Master List'!$A$3:$AW$1063,MATCH('Print List'!$A916,Statement_No,0),MATCH('Print List'!R$2,'Master List'!$A$2:$AW$2,0))</f>
        <v>0</v>
      </c>
      <c r="S916" s="135">
        <f>INDEX('Master List'!$A$3:$AW$1063,MATCH('Print List'!$A916,Statement_No,0),MATCH('Print List'!S$2,'Master List'!$A$2:$AW$2,0))</f>
        <v>0</v>
      </c>
      <c r="T916" s="135" t="str">
        <f>INDEX('Master List'!$A$3:$AW$1063,MATCH('Print List'!$A916,Statement_No,0),MATCH('Print List'!T$2,'Master List'!$A$2:$AW$2,0))</f>
        <v>R3</v>
      </c>
      <c r="U916" s="135" t="str">
        <f>INDEX('Master List'!$A$3:$AW$1063,MATCH('Print List'!$A916,Statement_No,0),MATCH('Print List'!U$2,'Master List'!$A$2:$AW$2,0))</f>
        <v>P3</v>
      </c>
    </row>
    <row r="917" spans="1:21" s="16" customFormat="1" ht="60" x14ac:dyDescent="0.25">
      <c r="A917" s="135" t="s">
        <v>3653</v>
      </c>
      <c r="B917" s="135" t="str">
        <f>INDEX('Master List'!$A$3:$AW$1063,MATCH('Print List'!$A917,Statement_No,0),MATCH('Print List'!B$2,'Master List'!$A$2:$AW$2,0))</f>
        <v>BLACKHOLE HABITAT, INC.</v>
      </c>
      <c r="C917" s="135" t="str">
        <f>INDEX('Master List'!$A$3:$AW$1063,MATCH('Print List'!$A917,Statement_No,0),MATCH('Print List'!C$2,'Master List'!$A$2:$AW$2,0))</f>
        <v>Y</v>
      </c>
      <c r="D917" s="135">
        <f>INDEX('Master List'!$A$3:$AW$1063,MATCH('Print List'!$A917,Statement_No,0),MATCH('Print List'!D$2,'Master List'!$A$2:$AW$2,0))</f>
        <v>470.21666666666664</v>
      </c>
      <c r="E917" s="135">
        <f>INDEX('Master List'!$A$3:$AW$1063,MATCH('Print List'!$A917,Statement_No,0),MATCH('Print List'!E$2,'Master List'!$A$2:$AW$2,0))</f>
        <v>999.34</v>
      </c>
      <c r="F917" s="135" t="str">
        <f>INDEX('Master List'!$A$3:$AW$1063,MATCH('Print List'!$A917,Statement_No,0),MATCH('Print List'!F$2,'Master List'!$A$2:$AW$2,0))</f>
        <v>Yes</v>
      </c>
      <c r="G917" s="135" t="str">
        <f>INDEX('Master List'!$A$3:$AW$1063,MATCH('Print List'!$A917,Statement_No,0),MATCH('Print List'!G$2,'Master List'!$A$2:$AW$2,0))</f>
        <v>Mokelumne River</v>
      </c>
      <c r="H917" s="135" t="str">
        <f>INDEX('Master List'!$A$3:$AW$1063,MATCH('Print List'!$A917,Statement_No,0),MATCH('Print List'!H$2,'Master List'!$A$2:$AW$2,0))</f>
        <v>San Joaquin</v>
      </c>
      <c r="I917" s="135" t="str">
        <f>INDEX('Master List'!$A$3:$AW$1063,MATCH('Print List'!$A917,Statement_No,0),MATCH('Print List'!I$2,'Master List'!$A$2:$AW$2,0))</f>
        <v>R3</v>
      </c>
      <c r="J917" s="135" t="str">
        <f>INDEX('Master List'!$A$3:$AW$1063,MATCH('Print List'!$A917,Statement_No,0),MATCH('Print List'!J$2,'Master List'!$A$2:$AW$2,0))</f>
        <v xml:space="preserve">POD is at Mokelumne river, there are no separations of parcels and the place of use is covered by a patent riparian to (No Suggestions) river. </v>
      </c>
      <c r="K917" s="135" t="str">
        <f>INDEX('Master List'!$A$3:$AW$1063,MATCH('Print List'!$A917,Statement_No,0),MATCH('Print List'!K$2,'Master List'!$A$2:$AW$2,0))</f>
        <v>Yes</v>
      </c>
      <c r="L917" s="135" t="str">
        <f>INDEX('Master List'!$A$3:$AW$1063,MATCH('Print List'!$A917,Statement_No,0),MATCH('Print List'!L$2,'Master List'!$A$2:$AW$2,0))</f>
        <v>N/A</v>
      </c>
      <c r="M917" s="135" t="str">
        <f>INDEX('Master List'!$A$3:$AW$1063,MATCH('Print List'!$A917,Statement_No,0),MATCH('Print List'!M$2,'Master List'!$A$2:$AW$2,0))</f>
        <v>P3</v>
      </c>
      <c r="N917" s="135" t="str">
        <f>INDEX('Master List'!$A$3:$AW$1063,MATCH('Print List'!$A917,Statement_No,0),MATCH('Print List'!N$2,'Master List'!$A$2:$AW$2,0))</f>
        <v>Claimant failed to submit Pre-1914 supporting documents; however, riparian right is sufficient to constitute water use</v>
      </c>
      <c r="O917" s="135">
        <f>INDEX('Master List'!$A$3:$AW$1063,MATCH('Print List'!$A917,Statement_No,0),MATCH('Print List'!O$2,'Master List'!$A$2:$AW$2,0))</f>
        <v>0</v>
      </c>
      <c r="P917" s="135">
        <f>INDEX('Master List'!$A$3:$AW$1063,MATCH('Print List'!$A917,Statement_No,0),MATCH('Print List'!P$2,'Master List'!$A$2:$AW$2,0))</f>
        <v>0</v>
      </c>
      <c r="Q917" s="135">
        <f>INDEX('Master List'!$A$3:$AW$1063,MATCH('Print List'!$A917,Statement_No,0),MATCH('Print List'!Q$2,'Master List'!$A$2:$AW$2,0))</f>
        <v>0</v>
      </c>
      <c r="R917" s="135">
        <f>INDEX('Master List'!$A$3:$AW$1063,MATCH('Print List'!$A917,Statement_No,0),MATCH('Print List'!R$2,'Master List'!$A$2:$AW$2,0))</f>
        <v>0</v>
      </c>
      <c r="S917" s="135">
        <f>INDEX('Master List'!$A$3:$AW$1063,MATCH('Print List'!$A917,Statement_No,0),MATCH('Print List'!S$2,'Master List'!$A$2:$AW$2,0))</f>
        <v>0</v>
      </c>
      <c r="T917" s="135" t="str">
        <f>INDEX('Master List'!$A$3:$AW$1063,MATCH('Print List'!$A917,Statement_No,0),MATCH('Print List'!T$2,'Master List'!$A$2:$AW$2,0))</f>
        <v>R3</v>
      </c>
      <c r="U917" s="135" t="str">
        <f>INDEX('Master List'!$A$3:$AW$1063,MATCH('Print List'!$A917,Statement_No,0),MATCH('Print List'!U$2,'Master List'!$A$2:$AW$2,0))</f>
        <v>P3</v>
      </c>
    </row>
    <row r="918" spans="1:21" s="16" customFormat="1" ht="60" x14ac:dyDescent="0.25">
      <c r="A918" s="135" t="s">
        <v>3659</v>
      </c>
      <c r="B918" s="135" t="str">
        <f>INDEX('Master List'!$A$3:$AW$1063,MATCH('Print List'!$A918,Statement_No,0),MATCH('Print List'!B$2,'Master List'!$A$2:$AW$2,0))</f>
        <v>BLACKHOLE HABITAT, INC.</v>
      </c>
      <c r="C918" s="135" t="str">
        <f>INDEX('Master List'!$A$3:$AW$1063,MATCH('Print List'!$A918,Statement_No,0),MATCH('Print List'!C$2,'Master List'!$A$2:$AW$2,0))</f>
        <v>Y</v>
      </c>
      <c r="D918" s="135">
        <f>INDEX('Master List'!$A$3:$AW$1063,MATCH('Print List'!$A918,Statement_No,0),MATCH('Print List'!D$2,'Master List'!$A$2:$AW$2,0))</f>
        <v>422.86</v>
      </c>
      <c r="E918" s="135">
        <f>INDEX('Master List'!$A$3:$AW$1063,MATCH('Print List'!$A918,Statement_No,0),MATCH('Print List'!E$2,'Master List'!$A$2:$AW$2,0))</f>
        <v>519.22</v>
      </c>
      <c r="F918" s="135" t="str">
        <f>INDEX('Master List'!$A$3:$AW$1063,MATCH('Print List'!$A918,Statement_No,0),MATCH('Print List'!F$2,'Master List'!$A$2:$AW$2,0))</f>
        <v>Yes</v>
      </c>
      <c r="G918" s="135" t="str">
        <f>INDEX('Master List'!$A$3:$AW$1063,MATCH('Print List'!$A918,Statement_No,0),MATCH('Print List'!G$2,'Master List'!$A$2:$AW$2,0))</f>
        <v>Hog Slough</v>
      </c>
      <c r="H918" s="135" t="str">
        <f>INDEX('Master List'!$A$3:$AW$1063,MATCH('Print List'!$A918,Statement_No,0),MATCH('Print List'!H$2,'Master List'!$A$2:$AW$2,0))</f>
        <v>San Joaquin</v>
      </c>
      <c r="I918" s="135" t="str">
        <f>INDEX('Master List'!$A$3:$AW$1063,MATCH('Print List'!$A918,Statement_No,0),MATCH('Print List'!I$2,'Master List'!$A$2:$AW$2,0))</f>
        <v>R3</v>
      </c>
      <c r="J918" s="135" t="str">
        <f>INDEX('Master List'!$A$3:$AW$1063,MATCH('Print List'!$A918,Statement_No,0),MATCH('Print List'!J$2,'Master List'!$A$2:$AW$2,0))</f>
        <v>POD is at Hog Slough, there are no separations of parcels from the watercourse and the place of use is covered by a patent riparian to Hog Slough</v>
      </c>
      <c r="K918" s="135" t="str">
        <f>INDEX('Master List'!$A$3:$AW$1063,MATCH('Print List'!$A918,Statement_No,0),MATCH('Print List'!K$2,'Master List'!$A$2:$AW$2,0))</f>
        <v>Yes</v>
      </c>
      <c r="L918" s="135" t="str">
        <f>INDEX('Master List'!$A$3:$AW$1063,MATCH('Print List'!$A918,Statement_No,0),MATCH('Print List'!L$2,'Master List'!$A$2:$AW$2,0))</f>
        <v>N/A</v>
      </c>
      <c r="M918" s="135" t="str">
        <f>INDEX('Master List'!$A$3:$AW$1063,MATCH('Print List'!$A918,Statement_No,0),MATCH('Print List'!M$2,'Master List'!$A$2:$AW$2,0))</f>
        <v>P3</v>
      </c>
      <c r="N918" s="135" t="str">
        <f>INDEX('Master List'!$A$3:$AW$1063,MATCH('Print List'!$A918,Statement_No,0),MATCH('Print List'!N$2,'Master List'!$A$2:$AW$2,0))</f>
        <v>Claimant failed to submit Pre-1914 supporting documents; however, riparian right is sufficient to constitute water use</v>
      </c>
      <c r="O918" s="135">
        <f>INDEX('Master List'!$A$3:$AW$1063,MATCH('Print List'!$A918,Statement_No,0),MATCH('Print List'!O$2,'Master List'!$A$2:$AW$2,0))</f>
        <v>0</v>
      </c>
      <c r="P918" s="135">
        <f>INDEX('Master List'!$A$3:$AW$1063,MATCH('Print List'!$A918,Statement_No,0),MATCH('Print List'!P$2,'Master List'!$A$2:$AW$2,0))</f>
        <v>0</v>
      </c>
      <c r="Q918" s="135">
        <f>INDEX('Master List'!$A$3:$AW$1063,MATCH('Print List'!$A918,Statement_No,0),MATCH('Print List'!Q$2,'Master List'!$A$2:$AW$2,0))</f>
        <v>0</v>
      </c>
      <c r="R918" s="135">
        <f>INDEX('Master List'!$A$3:$AW$1063,MATCH('Print List'!$A918,Statement_No,0),MATCH('Print List'!R$2,'Master List'!$A$2:$AW$2,0))</f>
        <v>0</v>
      </c>
      <c r="S918" s="135">
        <f>INDEX('Master List'!$A$3:$AW$1063,MATCH('Print List'!$A918,Statement_No,0),MATCH('Print List'!S$2,'Master List'!$A$2:$AW$2,0))</f>
        <v>0</v>
      </c>
      <c r="T918" s="135" t="str">
        <f>INDEX('Master List'!$A$3:$AW$1063,MATCH('Print List'!$A918,Statement_No,0),MATCH('Print List'!T$2,'Master List'!$A$2:$AW$2,0))</f>
        <v>R3</v>
      </c>
      <c r="U918" s="135" t="str">
        <f>INDEX('Master List'!$A$3:$AW$1063,MATCH('Print List'!$A918,Statement_No,0),MATCH('Print List'!U$2,'Master List'!$A$2:$AW$2,0))</f>
        <v>P3</v>
      </c>
    </row>
    <row r="919" spans="1:21" s="16" customFormat="1" ht="60" x14ac:dyDescent="0.25">
      <c r="A919" s="135" t="s">
        <v>3662</v>
      </c>
      <c r="B919" s="135" t="str">
        <f>INDEX('Master List'!$A$3:$AW$1063,MATCH('Print List'!$A919,Statement_No,0),MATCH('Print List'!B$2,'Master List'!$A$2:$AW$2,0))</f>
        <v>BLACKHOLE HABITAT, INC.</v>
      </c>
      <c r="C919" s="135" t="str">
        <f>INDEX('Master List'!$A$3:$AW$1063,MATCH('Print List'!$A919,Statement_No,0),MATCH('Print List'!C$2,'Master List'!$A$2:$AW$2,0))</f>
        <v>Y</v>
      </c>
      <c r="D919" s="135">
        <f>INDEX('Master List'!$A$3:$AW$1063,MATCH('Print List'!$A919,Statement_No,0),MATCH('Print List'!D$2,'Master List'!$A$2:$AW$2,0))</f>
        <v>384.41818181818178</v>
      </c>
      <c r="E919" s="135">
        <f>INDEX('Master List'!$A$3:$AW$1063,MATCH('Print List'!$A919,Statement_No,0),MATCH('Print List'!E$2,'Master List'!$A$2:$AW$2,0))</f>
        <v>1314</v>
      </c>
      <c r="F919" s="135" t="str">
        <f>INDEX('Master List'!$A$3:$AW$1063,MATCH('Print List'!$A919,Statement_No,0),MATCH('Print List'!F$2,'Master List'!$A$2:$AW$2,0))</f>
        <v>Yes</v>
      </c>
      <c r="G919" s="135" t="str">
        <f>INDEX('Master List'!$A$3:$AW$1063,MATCH('Print List'!$A919,Statement_No,0),MATCH('Print List'!G$2,'Master List'!$A$2:$AW$2,0))</f>
        <v>Hog Slough</v>
      </c>
      <c r="H919" s="135" t="str">
        <f>INDEX('Master List'!$A$3:$AW$1063,MATCH('Print List'!$A919,Statement_No,0),MATCH('Print List'!H$2,'Master List'!$A$2:$AW$2,0))</f>
        <v>San Joaquin</v>
      </c>
      <c r="I919" s="135" t="str">
        <f>INDEX('Master List'!$A$3:$AW$1063,MATCH('Print List'!$A919,Statement_No,0),MATCH('Print List'!I$2,'Master List'!$A$2:$AW$2,0))</f>
        <v>R3</v>
      </c>
      <c r="J919" s="135" t="str">
        <f>INDEX('Master List'!$A$3:$AW$1063,MATCH('Print List'!$A919,Statement_No,0),MATCH('Print List'!J$2,'Master List'!$A$2:$AW$2,0))</f>
        <v xml:space="preserve">POD is at Mokelumne river, there are no separations of parcels and the place of use is covered by a patent riparian to (No Suggestions) river. </v>
      </c>
      <c r="K919" s="135" t="str">
        <f>INDEX('Master List'!$A$3:$AW$1063,MATCH('Print List'!$A919,Statement_No,0),MATCH('Print List'!K$2,'Master List'!$A$2:$AW$2,0))</f>
        <v>Yes</v>
      </c>
      <c r="L919" s="135" t="str">
        <f>INDEX('Master List'!$A$3:$AW$1063,MATCH('Print List'!$A919,Statement_No,0),MATCH('Print List'!L$2,'Master List'!$A$2:$AW$2,0))</f>
        <v>N/A</v>
      </c>
      <c r="M919" s="135" t="str">
        <f>INDEX('Master List'!$A$3:$AW$1063,MATCH('Print List'!$A919,Statement_No,0),MATCH('Print List'!M$2,'Master List'!$A$2:$AW$2,0))</f>
        <v>P3</v>
      </c>
      <c r="N919" s="135" t="str">
        <f>INDEX('Master List'!$A$3:$AW$1063,MATCH('Print List'!$A919,Statement_No,0),MATCH('Print List'!N$2,'Master List'!$A$2:$AW$2,0))</f>
        <v>Claimant failed to submit Pre-1914 supporting documents; however, riparian right is sufficient to constitute water use</v>
      </c>
      <c r="O919" s="135">
        <f>INDEX('Master List'!$A$3:$AW$1063,MATCH('Print List'!$A919,Statement_No,0),MATCH('Print List'!O$2,'Master List'!$A$2:$AW$2,0))</f>
        <v>0</v>
      </c>
      <c r="P919" s="135">
        <f>INDEX('Master List'!$A$3:$AW$1063,MATCH('Print List'!$A919,Statement_No,0),MATCH('Print List'!P$2,'Master List'!$A$2:$AW$2,0))</f>
        <v>0</v>
      </c>
      <c r="Q919" s="135">
        <f>INDEX('Master List'!$A$3:$AW$1063,MATCH('Print List'!$A919,Statement_No,0),MATCH('Print List'!Q$2,'Master List'!$A$2:$AW$2,0))</f>
        <v>0</v>
      </c>
      <c r="R919" s="135">
        <f>INDEX('Master List'!$A$3:$AW$1063,MATCH('Print List'!$A919,Statement_No,0),MATCH('Print List'!R$2,'Master List'!$A$2:$AW$2,0))</f>
        <v>0</v>
      </c>
      <c r="S919" s="135">
        <f>INDEX('Master List'!$A$3:$AW$1063,MATCH('Print List'!$A919,Statement_No,0),MATCH('Print List'!S$2,'Master List'!$A$2:$AW$2,0))</f>
        <v>0</v>
      </c>
      <c r="T919" s="135" t="str">
        <f>INDEX('Master List'!$A$3:$AW$1063,MATCH('Print List'!$A919,Statement_No,0),MATCH('Print List'!T$2,'Master List'!$A$2:$AW$2,0))</f>
        <v>R3</v>
      </c>
      <c r="U919" s="135" t="str">
        <f>INDEX('Master List'!$A$3:$AW$1063,MATCH('Print List'!$A919,Statement_No,0),MATCH('Print List'!U$2,'Master List'!$A$2:$AW$2,0))</f>
        <v>P3</v>
      </c>
    </row>
    <row r="920" spans="1:21" s="16" customFormat="1" ht="60" x14ac:dyDescent="0.25">
      <c r="A920" s="135" t="s">
        <v>3663</v>
      </c>
      <c r="B920" s="135" t="str">
        <f>INDEX('Master List'!$A$3:$AW$1063,MATCH('Print List'!$A920,Statement_No,0),MATCH('Print List'!B$2,'Master List'!$A$2:$AW$2,0))</f>
        <v>BLACKHOLE HABITAT, INC.</v>
      </c>
      <c r="C920" s="135" t="str">
        <f>INDEX('Master List'!$A$3:$AW$1063,MATCH('Print List'!$A920,Statement_No,0),MATCH('Print List'!C$2,'Master List'!$A$2:$AW$2,0))</f>
        <v>Y</v>
      </c>
      <c r="D920" s="135">
        <f>INDEX('Master List'!$A$3:$AW$1063,MATCH('Print List'!$A920,Statement_No,0),MATCH('Print List'!D$2,'Master List'!$A$2:$AW$2,0))</f>
        <v>422.86</v>
      </c>
      <c r="E920" s="135">
        <f>INDEX('Master List'!$A$3:$AW$1063,MATCH('Print List'!$A920,Statement_No,0),MATCH('Print List'!E$2,'Master List'!$A$2:$AW$2,0))</f>
        <v>1314</v>
      </c>
      <c r="F920" s="135" t="str">
        <f>INDEX('Master List'!$A$3:$AW$1063,MATCH('Print List'!$A920,Statement_No,0),MATCH('Print List'!F$2,'Master List'!$A$2:$AW$2,0))</f>
        <v>Yes</v>
      </c>
      <c r="G920" s="135" t="str">
        <f>INDEX('Master List'!$A$3:$AW$1063,MATCH('Print List'!$A920,Statement_No,0),MATCH('Print List'!G$2,'Master List'!$A$2:$AW$2,0))</f>
        <v>Hog Slough</v>
      </c>
      <c r="H920" s="135" t="str">
        <f>INDEX('Master List'!$A$3:$AW$1063,MATCH('Print List'!$A920,Statement_No,0),MATCH('Print List'!H$2,'Master List'!$A$2:$AW$2,0))</f>
        <v>San Joaquin</v>
      </c>
      <c r="I920" s="135" t="str">
        <f>INDEX('Master List'!$A$3:$AW$1063,MATCH('Print List'!$A920,Statement_No,0),MATCH('Print List'!I$2,'Master List'!$A$2:$AW$2,0))</f>
        <v>R3</v>
      </c>
      <c r="J920" s="135" t="str">
        <f>INDEX('Master List'!$A$3:$AW$1063,MATCH('Print List'!$A920,Statement_No,0),MATCH('Print List'!J$2,'Master List'!$A$2:$AW$2,0))</f>
        <v xml:space="preserve">POD is on Hog Slough and the place of use spans multiple APNs. There are no separations within the place of use from the watercourse and the entire POU is located on two riparian patents </v>
      </c>
      <c r="K920" s="135" t="str">
        <f>INDEX('Master List'!$A$3:$AW$1063,MATCH('Print List'!$A920,Statement_No,0),MATCH('Print List'!K$2,'Master List'!$A$2:$AW$2,0))</f>
        <v>Yes</v>
      </c>
      <c r="L920" s="135" t="str">
        <f>INDEX('Master List'!$A$3:$AW$1063,MATCH('Print List'!$A920,Statement_No,0),MATCH('Print List'!L$2,'Master List'!$A$2:$AW$2,0))</f>
        <v>N/A</v>
      </c>
      <c r="M920" s="135" t="str">
        <f>INDEX('Master List'!$A$3:$AW$1063,MATCH('Print List'!$A920,Statement_No,0),MATCH('Print List'!M$2,'Master List'!$A$2:$AW$2,0))</f>
        <v>P3</v>
      </c>
      <c r="N920" s="135" t="str">
        <f>INDEX('Master List'!$A$3:$AW$1063,MATCH('Print List'!$A920,Statement_No,0),MATCH('Print List'!N$2,'Master List'!$A$2:$AW$2,0))</f>
        <v>Claimant failed to submit Pre-1914 supporting documents; however, riparian right is sufficient to constitute water use</v>
      </c>
      <c r="O920" s="135">
        <f>INDEX('Master List'!$A$3:$AW$1063,MATCH('Print List'!$A920,Statement_No,0),MATCH('Print List'!O$2,'Master List'!$A$2:$AW$2,0))</f>
        <v>0</v>
      </c>
      <c r="P920" s="135">
        <f>INDEX('Master List'!$A$3:$AW$1063,MATCH('Print List'!$A920,Statement_No,0),MATCH('Print List'!P$2,'Master List'!$A$2:$AW$2,0))</f>
        <v>0</v>
      </c>
      <c r="Q920" s="135">
        <f>INDEX('Master List'!$A$3:$AW$1063,MATCH('Print List'!$A920,Statement_No,0),MATCH('Print List'!Q$2,'Master List'!$A$2:$AW$2,0))</f>
        <v>0</v>
      </c>
      <c r="R920" s="135">
        <f>INDEX('Master List'!$A$3:$AW$1063,MATCH('Print List'!$A920,Statement_No,0),MATCH('Print List'!R$2,'Master List'!$A$2:$AW$2,0))</f>
        <v>0</v>
      </c>
      <c r="S920" s="135">
        <f>INDEX('Master List'!$A$3:$AW$1063,MATCH('Print List'!$A920,Statement_No,0),MATCH('Print List'!S$2,'Master List'!$A$2:$AW$2,0))</f>
        <v>0</v>
      </c>
      <c r="T920" s="135" t="str">
        <f>INDEX('Master List'!$A$3:$AW$1063,MATCH('Print List'!$A920,Statement_No,0),MATCH('Print List'!T$2,'Master List'!$A$2:$AW$2,0))</f>
        <v>R3</v>
      </c>
      <c r="U920" s="135" t="str">
        <f>INDEX('Master List'!$A$3:$AW$1063,MATCH('Print List'!$A920,Statement_No,0),MATCH('Print List'!U$2,'Master List'!$A$2:$AW$2,0))</f>
        <v>P3</v>
      </c>
    </row>
    <row r="921" spans="1:21" s="16" customFormat="1" ht="60" x14ac:dyDescent="0.25">
      <c r="A921" s="135" t="s">
        <v>3665</v>
      </c>
      <c r="B921" s="135" t="str">
        <f>INDEX('Master List'!$A$3:$AW$1063,MATCH('Print List'!$A921,Statement_No,0),MATCH('Print List'!B$2,'Master List'!$A$2:$AW$2,0))</f>
        <v>BLACKHOLE HABITAT, INC.</v>
      </c>
      <c r="C921" s="135" t="str">
        <f>INDEX('Master List'!$A$3:$AW$1063,MATCH('Print List'!$A921,Statement_No,0),MATCH('Print List'!C$2,'Master List'!$A$2:$AW$2,0))</f>
        <v>Y</v>
      </c>
      <c r="D921" s="135">
        <f>INDEX('Master List'!$A$3:$AW$1063,MATCH('Print List'!$A921,Statement_No,0),MATCH('Print List'!D$2,'Master List'!$A$2:$AW$2,0))</f>
        <v>425.70512820512818</v>
      </c>
      <c r="E921" s="135">
        <f>INDEX('Master List'!$A$3:$AW$1063,MATCH('Print List'!$A921,Statement_No,0),MATCH('Print List'!E$2,'Master List'!$A$2:$AW$2,0))</f>
        <v>254.93</v>
      </c>
      <c r="F921" s="135" t="str">
        <f>INDEX('Master List'!$A$3:$AW$1063,MATCH('Print List'!$A921,Statement_No,0),MATCH('Print List'!F$2,'Master List'!$A$2:$AW$2,0))</f>
        <v>Yes</v>
      </c>
      <c r="G921" s="135" t="str">
        <f>INDEX('Master List'!$A$3:$AW$1063,MATCH('Print List'!$A921,Statement_No,0),MATCH('Print List'!G$2,'Master List'!$A$2:$AW$2,0))</f>
        <v>Hog Slough</v>
      </c>
      <c r="H921" s="135" t="str">
        <f>INDEX('Master List'!$A$3:$AW$1063,MATCH('Print List'!$A921,Statement_No,0),MATCH('Print List'!H$2,'Master List'!$A$2:$AW$2,0))</f>
        <v>San Joaquin</v>
      </c>
      <c r="I921" s="135" t="str">
        <f>INDEX('Master List'!$A$3:$AW$1063,MATCH('Print List'!$A921,Statement_No,0),MATCH('Print List'!I$2,'Master List'!$A$2:$AW$2,0))</f>
        <v>R3</v>
      </c>
      <c r="J921" s="135" t="str">
        <f>INDEX('Master List'!$A$3:$AW$1063,MATCH('Print List'!$A921,Statement_No,0),MATCH('Print List'!J$2,'Master List'!$A$2:$AW$2,0))</f>
        <v xml:space="preserve">POD is on Hog Slough and the place of use spans multiple APNs. There are no separations within the place of use from the watercourse and the entire POU is located on two riparian patents </v>
      </c>
      <c r="K921" s="135" t="str">
        <f>INDEX('Master List'!$A$3:$AW$1063,MATCH('Print List'!$A921,Statement_No,0),MATCH('Print List'!K$2,'Master List'!$A$2:$AW$2,0))</f>
        <v>Yes</v>
      </c>
      <c r="L921" s="135" t="str">
        <f>INDEX('Master List'!$A$3:$AW$1063,MATCH('Print List'!$A921,Statement_No,0),MATCH('Print List'!L$2,'Master List'!$A$2:$AW$2,0))</f>
        <v>N/A</v>
      </c>
      <c r="M921" s="135" t="str">
        <f>INDEX('Master List'!$A$3:$AW$1063,MATCH('Print List'!$A921,Statement_No,0),MATCH('Print List'!M$2,'Master List'!$A$2:$AW$2,0))</f>
        <v>P3</v>
      </c>
      <c r="N921" s="135" t="str">
        <f>INDEX('Master List'!$A$3:$AW$1063,MATCH('Print List'!$A921,Statement_No,0),MATCH('Print List'!N$2,'Master List'!$A$2:$AW$2,0))</f>
        <v>Claimant failed to submit Pre-1914 supporting documents; however, riparian right is sufficient to constitute water use</v>
      </c>
      <c r="O921" s="135">
        <f>INDEX('Master List'!$A$3:$AW$1063,MATCH('Print List'!$A921,Statement_No,0),MATCH('Print List'!O$2,'Master List'!$A$2:$AW$2,0))</f>
        <v>0</v>
      </c>
      <c r="P921" s="135">
        <f>INDEX('Master List'!$A$3:$AW$1063,MATCH('Print List'!$A921,Statement_No,0),MATCH('Print List'!P$2,'Master List'!$A$2:$AW$2,0))</f>
        <v>0</v>
      </c>
      <c r="Q921" s="135">
        <f>INDEX('Master List'!$A$3:$AW$1063,MATCH('Print List'!$A921,Statement_No,0),MATCH('Print List'!Q$2,'Master List'!$A$2:$AW$2,0))</f>
        <v>0</v>
      </c>
      <c r="R921" s="135">
        <f>INDEX('Master List'!$A$3:$AW$1063,MATCH('Print List'!$A921,Statement_No,0),MATCH('Print List'!R$2,'Master List'!$A$2:$AW$2,0))</f>
        <v>0</v>
      </c>
      <c r="S921" s="135">
        <f>INDEX('Master List'!$A$3:$AW$1063,MATCH('Print List'!$A921,Statement_No,0),MATCH('Print List'!S$2,'Master List'!$A$2:$AW$2,0))</f>
        <v>0</v>
      </c>
      <c r="T921" s="135" t="str">
        <f>INDEX('Master List'!$A$3:$AW$1063,MATCH('Print List'!$A921,Statement_No,0),MATCH('Print List'!T$2,'Master List'!$A$2:$AW$2,0))</f>
        <v>R3</v>
      </c>
      <c r="U921" s="135" t="str">
        <f>INDEX('Master List'!$A$3:$AW$1063,MATCH('Print List'!$A921,Statement_No,0),MATCH('Print List'!U$2,'Master List'!$A$2:$AW$2,0))</f>
        <v>P3</v>
      </c>
    </row>
    <row r="922" spans="1:21" s="16" customFormat="1" ht="60" x14ac:dyDescent="0.25">
      <c r="A922" s="135" t="s">
        <v>3667</v>
      </c>
      <c r="B922" s="135" t="str">
        <f>INDEX('Master List'!$A$3:$AW$1063,MATCH('Print List'!$A922,Statement_No,0),MATCH('Print List'!B$2,'Master List'!$A$2:$AW$2,0))</f>
        <v>BLACKHOLE HABITAT, INC.</v>
      </c>
      <c r="C922" s="135" t="str">
        <f>INDEX('Master List'!$A$3:$AW$1063,MATCH('Print List'!$A922,Statement_No,0),MATCH('Print List'!C$2,'Master List'!$A$2:$AW$2,0))</f>
        <v>Y</v>
      </c>
      <c r="D922" s="135">
        <f>INDEX('Master List'!$A$3:$AW$1063,MATCH('Print List'!$A922,Statement_No,0),MATCH('Print List'!D$2,'Master List'!$A$2:$AW$2,0))</f>
        <v>425.70512820512818</v>
      </c>
      <c r="E922" s="135">
        <f>INDEX('Master List'!$A$3:$AW$1063,MATCH('Print List'!$A922,Statement_No,0),MATCH('Print List'!E$2,'Master List'!$A$2:$AW$2,0))</f>
        <v>578.74</v>
      </c>
      <c r="F922" s="135" t="str">
        <f>INDEX('Master List'!$A$3:$AW$1063,MATCH('Print List'!$A922,Statement_No,0),MATCH('Print List'!F$2,'Master List'!$A$2:$AW$2,0))</f>
        <v>Yes</v>
      </c>
      <c r="G922" s="135" t="str">
        <f>INDEX('Master List'!$A$3:$AW$1063,MATCH('Print List'!$A922,Statement_No,0),MATCH('Print List'!G$2,'Master List'!$A$2:$AW$2,0))</f>
        <v>Hog Slough</v>
      </c>
      <c r="H922" s="135" t="str">
        <f>INDEX('Master List'!$A$3:$AW$1063,MATCH('Print List'!$A922,Statement_No,0),MATCH('Print List'!H$2,'Master List'!$A$2:$AW$2,0))</f>
        <v>San Joaquin</v>
      </c>
      <c r="I922" s="135" t="str">
        <f>INDEX('Master List'!$A$3:$AW$1063,MATCH('Print List'!$A922,Statement_No,0),MATCH('Print List'!I$2,'Master List'!$A$2:$AW$2,0))</f>
        <v>R3</v>
      </c>
      <c r="J922" s="135" t="str">
        <f>INDEX('Master List'!$A$3:$AW$1063,MATCH('Print List'!$A922,Statement_No,0),MATCH('Print List'!J$2,'Master List'!$A$2:$AW$2,0))</f>
        <v xml:space="preserve">POD is on Hog Slough and the place of use spans multiple APNs. There are no separations within the place of use from the watercourse and the entire POU is located on two riparian patents </v>
      </c>
      <c r="K922" s="135" t="str">
        <f>INDEX('Master List'!$A$3:$AW$1063,MATCH('Print List'!$A922,Statement_No,0),MATCH('Print List'!K$2,'Master List'!$A$2:$AW$2,0))</f>
        <v>Yes</v>
      </c>
      <c r="L922" s="135" t="str">
        <f>INDEX('Master List'!$A$3:$AW$1063,MATCH('Print List'!$A922,Statement_No,0),MATCH('Print List'!L$2,'Master List'!$A$2:$AW$2,0))</f>
        <v>N/A</v>
      </c>
      <c r="M922" s="135" t="str">
        <f>INDEX('Master List'!$A$3:$AW$1063,MATCH('Print List'!$A922,Statement_No,0),MATCH('Print List'!M$2,'Master List'!$A$2:$AW$2,0))</f>
        <v>P3</v>
      </c>
      <c r="N922" s="135" t="str">
        <f>INDEX('Master List'!$A$3:$AW$1063,MATCH('Print List'!$A922,Statement_No,0),MATCH('Print List'!N$2,'Master List'!$A$2:$AW$2,0))</f>
        <v>Claimant failed to submit Pre-1914 supporting documents; however, riparian right is sufficient to constitute water use</v>
      </c>
      <c r="O922" s="135">
        <f>INDEX('Master List'!$A$3:$AW$1063,MATCH('Print List'!$A922,Statement_No,0),MATCH('Print List'!O$2,'Master List'!$A$2:$AW$2,0))</f>
        <v>0</v>
      </c>
      <c r="P922" s="135">
        <f>INDEX('Master List'!$A$3:$AW$1063,MATCH('Print List'!$A922,Statement_No,0),MATCH('Print List'!P$2,'Master List'!$A$2:$AW$2,0))</f>
        <v>0</v>
      </c>
      <c r="Q922" s="135">
        <f>INDEX('Master List'!$A$3:$AW$1063,MATCH('Print List'!$A922,Statement_No,0),MATCH('Print List'!Q$2,'Master List'!$A$2:$AW$2,0))</f>
        <v>0</v>
      </c>
      <c r="R922" s="135">
        <f>INDEX('Master List'!$A$3:$AW$1063,MATCH('Print List'!$A922,Statement_No,0),MATCH('Print List'!R$2,'Master List'!$A$2:$AW$2,0))</f>
        <v>0</v>
      </c>
      <c r="S922" s="135">
        <f>INDEX('Master List'!$A$3:$AW$1063,MATCH('Print List'!$A922,Statement_No,0),MATCH('Print List'!S$2,'Master List'!$A$2:$AW$2,0))</f>
        <v>0</v>
      </c>
      <c r="T922" s="135" t="str">
        <f>INDEX('Master List'!$A$3:$AW$1063,MATCH('Print List'!$A922,Statement_No,0),MATCH('Print List'!T$2,'Master List'!$A$2:$AW$2,0))</f>
        <v>R3</v>
      </c>
      <c r="U922" s="135" t="str">
        <f>INDEX('Master List'!$A$3:$AW$1063,MATCH('Print List'!$A922,Statement_No,0),MATCH('Print List'!U$2,'Master List'!$A$2:$AW$2,0))</f>
        <v>P3</v>
      </c>
    </row>
    <row r="923" spans="1:21" s="16" customFormat="1" ht="60" x14ac:dyDescent="0.25">
      <c r="A923" s="135" t="s">
        <v>3668</v>
      </c>
      <c r="B923" s="135" t="str">
        <f>INDEX('Master List'!$A$3:$AW$1063,MATCH('Print List'!$A923,Statement_No,0),MATCH('Print List'!B$2,'Master List'!$A$2:$AW$2,0))</f>
        <v>WOODBRIDGE FARMS, INC.</v>
      </c>
      <c r="C923" s="135" t="str">
        <f>INDEX('Master List'!$A$3:$AW$1063,MATCH('Print List'!$A923,Statement_No,0),MATCH('Print List'!C$2,'Master List'!$A$2:$AW$2,0))</f>
        <v>Y</v>
      </c>
      <c r="D923" s="135">
        <f>INDEX('Master List'!$A$3:$AW$1063,MATCH('Print List'!$A923,Statement_No,0),MATCH('Print List'!D$2,'Master List'!$A$2:$AW$2,0))</f>
        <v>1510.5733333333335</v>
      </c>
      <c r="E923" s="135">
        <f>INDEX('Master List'!$A$3:$AW$1063,MATCH('Print List'!$A923,Statement_No,0),MATCH('Print List'!E$2,'Master List'!$A$2:$AW$2,0))</f>
        <v>2273.62</v>
      </c>
      <c r="F923" s="135" t="str">
        <f>INDEX('Master List'!$A$3:$AW$1063,MATCH('Print List'!$A923,Statement_No,0),MATCH('Print List'!F$2,'Master List'!$A$2:$AW$2,0))</f>
        <v>Yes</v>
      </c>
      <c r="G923" s="135" t="str">
        <f>INDEX('Master List'!$A$3:$AW$1063,MATCH('Print List'!$A923,Statement_No,0),MATCH('Print List'!G$2,'Master List'!$A$2:$AW$2,0))</f>
        <v>SYCMORE SLOUGH</v>
      </c>
      <c r="H923" s="135" t="str">
        <f>INDEX('Master List'!$A$3:$AW$1063,MATCH('Print List'!$A923,Statement_No,0),MATCH('Print List'!H$2,'Master List'!$A$2:$AW$2,0))</f>
        <v>San Joaquin</v>
      </c>
      <c r="I923" s="135" t="str">
        <f>INDEX('Master List'!$A$3:$AW$1063,MATCH('Print List'!$A923,Statement_No,0),MATCH('Print List'!I$2,'Master List'!$A$2:$AW$2,0))</f>
        <v>R3</v>
      </c>
      <c r="J923" s="135" t="str">
        <f>INDEX('Master List'!$A$3:$AW$1063,MATCH('Print List'!$A923,Statement_No,0),MATCH('Print List'!J$2,'Master List'!$A$2:$AW$2,0))</f>
        <v>POD is at Sycamore Slough, to which the entire property is adjacent. Additionally, the current property falls entirely within the original 8/26/1876 patent to Jacob Brant.</v>
      </c>
      <c r="K923" s="135" t="str">
        <f>INDEX('Master List'!$A$3:$AW$1063,MATCH('Print List'!$A923,Statement_No,0),MATCH('Print List'!K$2,'Master List'!$A$2:$AW$2,0))</f>
        <v>Yes</v>
      </c>
      <c r="L923" s="135" t="str">
        <f>INDEX('Master List'!$A$3:$AW$1063,MATCH('Print List'!$A923,Statement_No,0),MATCH('Print List'!L$2,'Master List'!$A$2:$AW$2,0))</f>
        <v>N/A</v>
      </c>
      <c r="M923" s="135" t="str">
        <f>INDEX('Master List'!$A$3:$AW$1063,MATCH('Print List'!$A923,Statement_No,0),MATCH('Print List'!M$2,'Master List'!$A$2:$AW$2,0))</f>
        <v>P1</v>
      </c>
      <c r="N923" s="135" t="str">
        <f>INDEX('Master List'!$A$3:$AW$1063,MATCH('Print List'!$A923,Statement_No,0),MATCH('Print List'!N$2,'Master List'!$A$2:$AW$2,0))</f>
        <v>No supporting document for Pre-1914 right was submitted. Need more info.</v>
      </c>
      <c r="O923" s="135">
        <f>INDEX('Master List'!$A$3:$AW$1063,MATCH('Print List'!$A923,Statement_No,0),MATCH('Print List'!O$2,'Master List'!$A$2:$AW$2,0))</f>
        <v>0</v>
      </c>
      <c r="P923" s="135">
        <f>INDEX('Master List'!$A$3:$AW$1063,MATCH('Print List'!$A923,Statement_No,0),MATCH('Print List'!P$2,'Master List'!$A$2:$AW$2,0))</f>
        <v>0</v>
      </c>
      <c r="Q923" s="135">
        <f>INDEX('Master List'!$A$3:$AW$1063,MATCH('Print List'!$A923,Statement_No,0),MATCH('Print List'!Q$2,'Master List'!$A$2:$AW$2,0))</f>
        <v>0</v>
      </c>
      <c r="R923" s="135">
        <f>INDEX('Master List'!$A$3:$AW$1063,MATCH('Print List'!$A923,Statement_No,0),MATCH('Print List'!R$2,'Master List'!$A$2:$AW$2,0))</f>
        <v>0</v>
      </c>
      <c r="S923" s="135">
        <f>INDEX('Master List'!$A$3:$AW$1063,MATCH('Print List'!$A923,Statement_No,0),MATCH('Print List'!S$2,'Master List'!$A$2:$AW$2,0))</f>
        <v>0</v>
      </c>
      <c r="T923" s="135" t="str">
        <f>INDEX('Master List'!$A$3:$AW$1063,MATCH('Print List'!$A923,Statement_No,0),MATCH('Print List'!T$2,'Master List'!$A$2:$AW$2,0))</f>
        <v>R3</v>
      </c>
      <c r="U923" s="135" t="str">
        <f>INDEX('Master List'!$A$3:$AW$1063,MATCH('Print List'!$A923,Statement_No,0),MATCH('Print List'!U$2,'Master List'!$A$2:$AW$2,0))</f>
        <v>P1</v>
      </c>
    </row>
    <row r="924" spans="1:21" s="16" customFormat="1" ht="60" x14ac:dyDescent="0.25">
      <c r="A924" s="136" t="s">
        <v>3675</v>
      </c>
      <c r="B924" s="135" t="str">
        <f>INDEX('Master List'!$A$3:$AW$1063,MATCH('Print List'!$A924,Statement_No,0),MATCH('Print List'!B$2,'Master List'!$A$2:$AW$2,0))</f>
        <v>WOODBRIDGE FARMS, INC.</v>
      </c>
      <c r="C924" s="135" t="str">
        <f>INDEX('Master List'!$A$3:$AW$1063,MATCH('Print List'!$A924,Statement_No,0),MATCH('Print List'!C$2,'Master List'!$A$2:$AW$2,0))</f>
        <v>Y</v>
      </c>
      <c r="D924" s="135">
        <f>INDEX('Master List'!$A$3:$AW$1063,MATCH('Print List'!$A924,Statement_No,0),MATCH('Print List'!D$2,'Master List'!$A$2:$AW$2,0))</f>
        <v>729.9233333333334</v>
      </c>
      <c r="E924" s="135">
        <f>INDEX('Master List'!$A$3:$AW$1063,MATCH('Print List'!$A924,Statement_No,0),MATCH('Print List'!E$2,'Master List'!$A$2:$AW$2,0))</f>
        <v>996.8</v>
      </c>
      <c r="F924" s="135" t="str">
        <f>INDEX('Master List'!$A$3:$AW$1063,MATCH('Print List'!$A924,Statement_No,0),MATCH('Print List'!F$2,'Master List'!$A$2:$AW$2,0))</f>
        <v>Yes</v>
      </c>
      <c r="G924" s="135" t="str">
        <f>INDEX('Master List'!$A$3:$AW$1063,MATCH('Print List'!$A924,Statement_No,0),MATCH('Print List'!G$2,'Master List'!$A$2:$AW$2,0))</f>
        <v>SYCMORE SLOUGH</v>
      </c>
      <c r="H924" s="135" t="str">
        <f>INDEX('Master List'!$A$3:$AW$1063,MATCH('Print List'!$A924,Statement_No,0),MATCH('Print List'!H$2,'Master List'!$A$2:$AW$2,0))</f>
        <v>San Joaquin</v>
      </c>
      <c r="I924" s="135" t="str">
        <f>INDEX('Master List'!$A$3:$AW$1063,MATCH('Print List'!$A924,Statement_No,0),MATCH('Print List'!I$2,'Master List'!$A$2:$AW$2,0))</f>
        <v>R3</v>
      </c>
      <c r="J924" s="135" t="str">
        <f>INDEX('Master List'!$A$3:$AW$1063,MATCH('Print List'!$A924,Statement_No,0),MATCH('Print List'!J$2,'Master List'!$A$2:$AW$2,0))</f>
        <v>POD is at Sycamore Slough, to which the entire property is adjacent. Additionally, the current property falls entirely within the original 8/26/1876 patent to Jacob Brant.</v>
      </c>
      <c r="K924" s="135" t="str">
        <f>INDEX('Master List'!$A$3:$AW$1063,MATCH('Print List'!$A924,Statement_No,0),MATCH('Print List'!K$2,'Master List'!$A$2:$AW$2,0))</f>
        <v>Yes</v>
      </c>
      <c r="L924" s="135" t="str">
        <f>INDEX('Master List'!$A$3:$AW$1063,MATCH('Print List'!$A924,Statement_No,0),MATCH('Print List'!L$2,'Master List'!$A$2:$AW$2,0))</f>
        <v>N/A</v>
      </c>
      <c r="M924" s="135" t="str">
        <f>INDEX('Master List'!$A$3:$AW$1063,MATCH('Print List'!$A924,Statement_No,0),MATCH('Print List'!M$2,'Master List'!$A$2:$AW$2,0))</f>
        <v>P1</v>
      </c>
      <c r="N924" s="135" t="str">
        <f>INDEX('Master List'!$A$3:$AW$1063,MATCH('Print List'!$A924,Statement_No,0),MATCH('Print List'!N$2,'Master List'!$A$2:$AW$2,0))</f>
        <v>No supporting document for Pre-1914 right was submitted. Need more info.</v>
      </c>
      <c r="O924" s="135">
        <f>INDEX('Master List'!$A$3:$AW$1063,MATCH('Print List'!$A924,Statement_No,0),MATCH('Print List'!O$2,'Master List'!$A$2:$AW$2,0))</f>
        <v>0</v>
      </c>
      <c r="P924" s="135">
        <f>INDEX('Master List'!$A$3:$AW$1063,MATCH('Print List'!$A924,Statement_No,0),MATCH('Print List'!P$2,'Master List'!$A$2:$AW$2,0))</f>
        <v>0</v>
      </c>
      <c r="Q924" s="135">
        <f>INDEX('Master List'!$A$3:$AW$1063,MATCH('Print List'!$A924,Statement_No,0),MATCH('Print List'!Q$2,'Master List'!$A$2:$AW$2,0))</f>
        <v>0</v>
      </c>
      <c r="R924" s="135">
        <f>INDEX('Master List'!$A$3:$AW$1063,MATCH('Print List'!$A924,Statement_No,0),MATCH('Print List'!R$2,'Master List'!$A$2:$AW$2,0))</f>
        <v>0</v>
      </c>
      <c r="S924" s="135">
        <f>INDEX('Master List'!$A$3:$AW$1063,MATCH('Print List'!$A924,Statement_No,0),MATCH('Print List'!S$2,'Master List'!$A$2:$AW$2,0))</f>
        <v>0</v>
      </c>
      <c r="T924" s="135" t="str">
        <f>INDEX('Master List'!$A$3:$AW$1063,MATCH('Print List'!$A924,Statement_No,0),MATCH('Print List'!T$2,'Master List'!$A$2:$AW$2,0))</f>
        <v>R3</v>
      </c>
      <c r="U924" s="135" t="str">
        <f>INDEX('Master List'!$A$3:$AW$1063,MATCH('Print List'!$A924,Statement_No,0),MATCH('Print List'!U$2,'Master List'!$A$2:$AW$2,0))</f>
        <v>P1</v>
      </c>
    </row>
    <row r="925" spans="1:21" s="16" customFormat="1" ht="60" x14ac:dyDescent="0.25">
      <c r="A925" s="135" t="s">
        <v>3678</v>
      </c>
      <c r="B925" s="135" t="str">
        <f>INDEX('Master List'!$A$3:$AW$1063,MATCH('Print List'!$A925,Statement_No,0),MATCH('Print List'!B$2,'Master List'!$A$2:$AW$2,0))</f>
        <v>WOODBRIDGE FARMS, INC.</v>
      </c>
      <c r="C925" s="135" t="str">
        <f>INDEX('Master List'!$A$3:$AW$1063,MATCH('Print List'!$A925,Statement_No,0),MATCH('Print List'!C$2,'Master List'!$A$2:$AW$2,0))</f>
        <v>Y</v>
      </c>
      <c r="D925" s="135">
        <f>INDEX('Master List'!$A$3:$AW$1063,MATCH('Print List'!$A925,Statement_No,0),MATCH('Print List'!D$2,'Master List'!$A$2:$AW$2,0))</f>
        <v>642.34333333333336</v>
      </c>
      <c r="E925" s="135">
        <f>INDEX('Master List'!$A$3:$AW$1063,MATCH('Print List'!$A925,Statement_No,0),MATCH('Print List'!E$2,'Master List'!$A$2:$AW$2,0))</f>
        <v>370.22</v>
      </c>
      <c r="F925" s="135" t="str">
        <f>INDEX('Master List'!$A$3:$AW$1063,MATCH('Print List'!$A925,Statement_No,0),MATCH('Print List'!F$2,'Master List'!$A$2:$AW$2,0))</f>
        <v>Yes</v>
      </c>
      <c r="G925" s="135" t="str">
        <f>INDEX('Master List'!$A$3:$AW$1063,MATCH('Print List'!$A925,Statement_No,0),MATCH('Print List'!G$2,'Master List'!$A$2:$AW$2,0))</f>
        <v>SYCMORE SLOUGH</v>
      </c>
      <c r="H925" s="135" t="str">
        <f>INDEX('Master List'!$A$3:$AW$1063,MATCH('Print List'!$A925,Statement_No,0),MATCH('Print List'!H$2,'Master List'!$A$2:$AW$2,0))</f>
        <v>San Joaquin</v>
      </c>
      <c r="I925" s="135" t="str">
        <f>INDEX('Master List'!$A$3:$AW$1063,MATCH('Print List'!$A925,Statement_No,0),MATCH('Print List'!I$2,'Master List'!$A$2:$AW$2,0))</f>
        <v>R3</v>
      </c>
      <c r="J925" s="135" t="str">
        <f>INDEX('Master List'!$A$3:$AW$1063,MATCH('Print List'!$A925,Statement_No,0),MATCH('Print List'!J$2,'Master List'!$A$2:$AW$2,0))</f>
        <v>POD is at Sycamore Slough, to which the entire property is adjacent. Additionally, the current property falls entirely within the original 8/26/1876 patent to Jacob Brant.</v>
      </c>
      <c r="K925" s="135" t="str">
        <f>INDEX('Master List'!$A$3:$AW$1063,MATCH('Print List'!$A925,Statement_No,0),MATCH('Print List'!K$2,'Master List'!$A$2:$AW$2,0))</f>
        <v>Yes</v>
      </c>
      <c r="L925" s="135" t="str">
        <f>INDEX('Master List'!$A$3:$AW$1063,MATCH('Print List'!$A925,Statement_No,0),MATCH('Print List'!L$2,'Master List'!$A$2:$AW$2,0))</f>
        <v>N/A</v>
      </c>
      <c r="M925" s="135" t="str">
        <f>INDEX('Master List'!$A$3:$AW$1063,MATCH('Print List'!$A925,Statement_No,0),MATCH('Print List'!M$2,'Master List'!$A$2:$AW$2,0))</f>
        <v>P1</v>
      </c>
      <c r="N925" s="135" t="str">
        <f>INDEX('Master List'!$A$3:$AW$1063,MATCH('Print List'!$A925,Statement_No,0),MATCH('Print List'!N$2,'Master List'!$A$2:$AW$2,0))</f>
        <v>No supporting document for Pre-1914 right was submitted. Need more info.</v>
      </c>
      <c r="O925" s="135">
        <f>INDEX('Master List'!$A$3:$AW$1063,MATCH('Print List'!$A925,Statement_No,0),MATCH('Print List'!O$2,'Master List'!$A$2:$AW$2,0))</f>
        <v>0</v>
      </c>
      <c r="P925" s="135">
        <f>INDEX('Master List'!$A$3:$AW$1063,MATCH('Print List'!$A925,Statement_No,0),MATCH('Print List'!P$2,'Master List'!$A$2:$AW$2,0))</f>
        <v>0</v>
      </c>
      <c r="Q925" s="135">
        <f>INDEX('Master List'!$A$3:$AW$1063,MATCH('Print List'!$A925,Statement_No,0),MATCH('Print List'!Q$2,'Master List'!$A$2:$AW$2,0))</f>
        <v>0</v>
      </c>
      <c r="R925" s="135">
        <f>INDEX('Master List'!$A$3:$AW$1063,MATCH('Print List'!$A925,Statement_No,0),MATCH('Print List'!R$2,'Master List'!$A$2:$AW$2,0))</f>
        <v>0</v>
      </c>
      <c r="S925" s="135">
        <f>INDEX('Master List'!$A$3:$AW$1063,MATCH('Print List'!$A925,Statement_No,0),MATCH('Print List'!S$2,'Master List'!$A$2:$AW$2,0))</f>
        <v>0</v>
      </c>
      <c r="T925" s="135" t="str">
        <f>INDEX('Master List'!$A$3:$AW$1063,MATCH('Print List'!$A925,Statement_No,0),MATCH('Print List'!T$2,'Master List'!$A$2:$AW$2,0))</f>
        <v>R3</v>
      </c>
      <c r="U925" s="135" t="str">
        <f>INDEX('Master List'!$A$3:$AW$1063,MATCH('Print List'!$A925,Statement_No,0),MATCH('Print List'!U$2,'Master List'!$A$2:$AW$2,0))</f>
        <v>P1</v>
      </c>
    </row>
    <row r="926" spans="1:21" s="16" customFormat="1" ht="60" x14ac:dyDescent="0.25">
      <c r="A926" s="136" t="s">
        <v>3680</v>
      </c>
      <c r="B926" s="135" t="str">
        <f>INDEX('Master List'!$A$3:$AW$1063,MATCH('Print List'!$A926,Statement_No,0),MATCH('Print List'!B$2,'Master List'!$A$2:$AW$2,0))</f>
        <v>WOODBRIDGE FARMS, INC.</v>
      </c>
      <c r="C926" s="135" t="str">
        <f>INDEX('Master List'!$A$3:$AW$1063,MATCH('Print List'!$A926,Statement_No,0),MATCH('Print List'!C$2,'Master List'!$A$2:$AW$2,0))</f>
        <v>Y</v>
      </c>
      <c r="D926" s="135">
        <f>INDEX('Master List'!$A$3:$AW$1063,MATCH('Print List'!$A926,Statement_No,0),MATCH('Print List'!D$2,'Master List'!$A$2:$AW$2,0))</f>
        <v>777.67</v>
      </c>
      <c r="E926" s="135">
        <f>INDEX('Master List'!$A$3:$AW$1063,MATCH('Print List'!$A926,Statement_No,0),MATCH('Print List'!E$2,'Master List'!$A$2:$AW$2,0))</f>
        <v>1074.1600000000001</v>
      </c>
      <c r="F926" s="135" t="str">
        <f>INDEX('Master List'!$A$3:$AW$1063,MATCH('Print List'!$A926,Statement_No,0),MATCH('Print List'!F$2,'Master List'!$A$2:$AW$2,0))</f>
        <v>Yes</v>
      </c>
      <c r="G926" s="135" t="str">
        <f>INDEX('Master List'!$A$3:$AW$1063,MATCH('Print List'!$A926,Statement_No,0),MATCH('Print List'!G$2,'Master List'!$A$2:$AW$2,0))</f>
        <v>SYCMORE SLOUGH</v>
      </c>
      <c r="H926" s="135" t="str">
        <f>INDEX('Master List'!$A$3:$AW$1063,MATCH('Print List'!$A926,Statement_No,0),MATCH('Print List'!H$2,'Master List'!$A$2:$AW$2,0))</f>
        <v>San Joaquin</v>
      </c>
      <c r="I926" s="135" t="str">
        <f>INDEX('Master List'!$A$3:$AW$1063,MATCH('Print List'!$A926,Statement_No,0),MATCH('Print List'!I$2,'Master List'!$A$2:$AW$2,0))</f>
        <v>R3</v>
      </c>
      <c r="J926" s="135" t="str">
        <f>INDEX('Master List'!$A$3:$AW$1063,MATCH('Print List'!$A926,Statement_No,0),MATCH('Print List'!J$2,'Master List'!$A$2:$AW$2,0))</f>
        <v>POD is at Sycamore Slough, to which the entire property is adjacent. Additionally, the current property falls entirely within the original 8/26/1876 patent to Jacob Brant.</v>
      </c>
      <c r="K926" s="135" t="str">
        <f>INDEX('Master List'!$A$3:$AW$1063,MATCH('Print List'!$A926,Statement_No,0),MATCH('Print List'!K$2,'Master List'!$A$2:$AW$2,0))</f>
        <v>Yes</v>
      </c>
      <c r="L926" s="135" t="str">
        <f>INDEX('Master List'!$A$3:$AW$1063,MATCH('Print List'!$A926,Statement_No,0),MATCH('Print List'!L$2,'Master List'!$A$2:$AW$2,0))</f>
        <v>N/A</v>
      </c>
      <c r="M926" s="135" t="str">
        <f>INDEX('Master List'!$A$3:$AW$1063,MATCH('Print List'!$A926,Statement_No,0),MATCH('Print List'!M$2,'Master List'!$A$2:$AW$2,0))</f>
        <v>P1</v>
      </c>
      <c r="N926" s="135" t="str">
        <f>INDEX('Master List'!$A$3:$AW$1063,MATCH('Print List'!$A926,Statement_No,0),MATCH('Print List'!N$2,'Master List'!$A$2:$AW$2,0))</f>
        <v>No supporting document for Pre-1914 right was submitted. Need more info.</v>
      </c>
      <c r="O926" s="135">
        <f>INDEX('Master List'!$A$3:$AW$1063,MATCH('Print List'!$A926,Statement_No,0),MATCH('Print List'!O$2,'Master List'!$A$2:$AW$2,0))</f>
        <v>0</v>
      </c>
      <c r="P926" s="135">
        <f>INDEX('Master List'!$A$3:$AW$1063,MATCH('Print List'!$A926,Statement_No,0),MATCH('Print List'!P$2,'Master List'!$A$2:$AW$2,0))</f>
        <v>0</v>
      </c>
      <c r="Q926" s="135">
        <f>INDEX('Master List'!$A$3:$AW$1063,MATCH('Print List'!$A926,Statement_No,0),MATCH('Print List'!Q$2,'Master List'!$A$2:$AW$2,0))</f>
        <v>0</v>
      </c>
      <c r="R926" s="135">
        <f>INDEX('Master List'!$A$3:$AW$1063,MATCH('Print List'!$A926,Statement_No,0),MATCH('Print List'!R$2,'Master List'!$A$2:$AW$2,0))</f>
        <v>0</v>
      </c>
      <c r="S926" s="135">
        <f>INDEX('Master List'!$A$3:$AW$1063,MATCH('Print List'!$A926,Statement_No,0),MATCH('Print List'!S$2,'Master List'!$A$2:$AW$2,0))</f>
        <v>0</v>
      </c>
      <c r="T926" s="135" t="str">
        <f>INDEX('Master List'!$A$3:$AW$1063,MATCH('Print List'!$A926,Statement_No,0),MATCH('Print List'!T$2,'Master List'!$A$2:$AW$2,0))</f>
        <v>R3</v>
      </c>
      <c r="U926" s="135" t="str">
        <f>INDEX('Master List'!$A$3:$AW$1063,MATCH('Print List'!$A926,Statement_No,0),MATCH('Print List'!U$2,'Master List'!$A$2:$AW$2,0))</f>
        <v>P1</v>
      </c>
    </row>
    <row r="927" spans="1:21" s="16" customFormat="1" ht="240" x14ac:dyDescent="0.25">
      <c r="A927" s="135" t="s">
        <v>3681</v>
      </c>
      <c r="B927" s="135" t="str">
        <f>INDEX('Master List'!$A$3:$AW$1063,MATCH('Print List'!$A927,Statement_No,0),MATCH('Print List'!B$2,'Master List'!$A$2:$AW$2,0))</f>
        <v>ISLANDS, INC.</v>
      </c>
      <c r="C927" s="135" t="str">
        <f>INDEX('Master List'!$A$3:$AW$1063,MATCH('Print List'!$A927,Statement_No,0),MATCH('Print List'!C$2,'Master List'!$A$2:$AW$2,0))</f>
        <v>Y</v>
      </c>
      <c r="D927" s="135">
        <f>INDEX('Master List'!$A$3:$AW$1063,MATCH('Print List'!$A927,Statement_No,0),MATCH('Print List'!D$2,'Master List'!$A$2:$AW$2,0))</f>
        <v>2454.333333333333</v>
      </c>
      <c r="E927" s="135">
        <f>INDEX('Master List'!$A$3:$AW$1063,MATCH('Print List'!$A927,Statement_No,0),MATCH('Print List'!E$2,'Master List'!$A$2:$AW$2,0))</f>
        <v>1662.07</v>
      </c>
      <c r="F927" s="135" t="str">
        <f>INDEX('Master List'!$A$3:$AW$1063,MATCH('Print List'!$A927,Statement_No,0),MATCH('Print List'!F$2,'Master List'!$A$2:$AW$2,0))</f>
        <v>Yes</v>
      </c>
      <c r="G927" s="135" t="str">
        <f>INDEX('Master List'!$A$3:$AW$1063,MATCH('Print List'!$A927,Statement_No,0),MATCH('Print List'!G$2,'Master List'!$A$2:$AW$2,0))</f>
        <v>Miner Slough</v>
      </c>
      <c r="H927" s="135" t="str">
        <f>INDEX('Master List'!$A$3:$AW$1063,MATCH('Print List'!$A927,Statement_No,0),MATCH('Print List'!H$2,'Master List'!$A$2:$AW$2,0))</f>
        <v>Solano</v>
      </c>
      <c r="I927" s="135" t="str">
        <f>INDEX('Master List'!$A$3:$AW$1063,MATCH('Print List'!$A927,Statement_No,0),MATCH('Print List'!I$2,'Master List'!$A$2:$AW$2,0))</f>
        <v>R2</v>
      </c>
      <c r="J927" s="135" t="str">
        <f>INDEX('Master List'!$A$3:$AW$1063,MATCH('Print List'!$A927,Statement_No,0),MATCH('Print List'!J$2,'Master List'!$A$2:$AW$2,0))</f>
        <v>There are multiple separations within the POU. Additionally, the POU is covered by patents that are not riparian to the watercourse for the specific POD</v>
      </c>
      <c r="K927" s="135" t="str">
        <f>INDEX('Master List'!$A$3:$AW$1063,MATCH('Print List'!$A927,Statement_No,0),MATCH('Print List'!K$2,'Master List'!$A$2:$AW$2,0))</f>
        <v>Yes</v>
      </c>
      <c r="L927" s="135" t="str">
        <f>INDEX('Master List'!$A$3:$AW$1063,MATCH('Print List'!$A927,Statement_No,0),MATCH('Print List'!L$2,'Master List'!$A$2:$AW$2,0))</f>
        <v>N/A</v>
      </c>
      <c r="M927" s="135" t="str">
        <f>INDEX('Master List'!$A$3:$AW$1063,MATCH('Print List'!$A927,Statement_No,0),MATCH('Print List'!M$2,'Master List'!$A$2:$AW$2,0))</f>
        <v>P1</v>
      </c>
      <c r="N927" s="135" t="str">
        <f>INDEX('Master List'!$A$3:$AW$1063,MATCH('Print List'!$A927,Statement_No,0),MATCH('Print List'!N$2,'Master List'!$A$2:$AW$2,0))</f>
        <v>Claimant failed to submit Pre-1914 supporting documents; and riparian right is insufficient to constitute water use</v>
      </c>
      <c r="O927" s="135" t="str">
        <f>INDEX('Master List'!$A$3:$AW$1063,MATCH('Print List'!$A927,Statement_No,0),MATCH('Print List'!O$2,'Master List'!$A$2:$AW$2,0))</f>
        <v>North Delta Water Agency</v>
      </c>
      <c r="P927" s="135" t="str">
        <f>INDEX('Master List'!$A$3:$AW$1063,MATCH('Print List'!$A927,Statement_No,0),MATCH('Print List'!P$2,'Master List'!$A$2:$AW$2,0))</f>
        <v>R4</v>
      </c>
      <c r="Q927" s="135" t="str">
        <f>INDEX('Master List'!$A$3:$AW$1063,MATCH('Print List'!$A927,Statement_No,0),MATCH('Print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27" s="135" t="str">
        <f>INDEX('Master List'!$A$3:$AW$1063,MATCH('Print List'!$A927,Statement_No,0),MATCH('Print List'!R$2,'Master List'!$A$2:$AW$2,0))</f>
        <v>P4</v>
      </c>
      <c r="S927" s="135" t="str">
        <f>INDEX('Master List'!$A$3:$AW$1063,MATCH('Print List'!$A927,Statement_No,0),MATCH('Print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27" s="135" t="str">
        <f>INDEX('Master List'!$A$3:$AW$1063,MATCH('Print List'!$A927,Statement_No,0),MATCH('Print List'!T$2,'Master List'!$A$2:$AW$2,0))</f>
        <v>R4</v>
      </c>
      <c r="U927" s="135" t="str">
        <f>INDEX('Master List'!$A$3:$AW$1063,MATCH('Print List'!$A927,Statement_No,0),MATCH('Print List'!U$2,'Master List'!$A$2:$AW$2,0))</f>
        <v>P4</v>
      </c>
    </row>
    <row r="928" spans="1:21" s="16" customFormat="1" ht="240" x14ac:dyDescent="0.25">
      <c r="A928" s="136" t="s">
        <v>3682</v>
      </c>
      <c r="B928" s="135" t="str">
        <f>INDEX('Master List'!$A$3:$AW$1063,MATCH('Print List'!$A928,Statement_No,0),MATCH('Print List'!B$2,'Master List'!$A$2:$AW$2,0))</f>
        <v>ISLANDS, INC.</v>
      </c>
      <c r="C928" s="135" t="str">
        <f>INDEX('Master List'!$A$3:$AW$1063,MATCH('Print List'!$A928,Statement_No,0),MATCH('Print List'!C$2,'Master List'!$A$2:$AW$2,0))</f>
        <v>Y</v>
      </c>
      <c r="D928" s="135">
        <f>INDEX('Master List'!$A$3:$AW$1063,MATCH('Print List'!$A928,Statement_No,0),MATCH('Print List'!D$2,'Master List'!$A$2:$AW$2,0))</f>
        <v>1246.6666666666665</v>
      </c>
      <c r="E928" s="135">
        <f>INDEX('Master List'!$A$3:$AW$1063,MATCH('Print List'!$A928,Statement_No,0),MATCH('Print List'!E$2,'Master List'!$A$2:$AW$2,0))</f>
        <v>1525.91</v>
      </c>
      <c r="F928" s="135" t="str">
        <f>INDEX('Master List'!$A$3:$AW$1063,MATCH('Print List'!$A928,Statement_No,0),MATCH('Print List'!F$2,'Master List'!$A$2:$AW$2,0))</f>
        <v>Yes</v>
      </c>
      <c r="G928" s="135" t="str">
        <f>INDEX('Master List'!$A$3:$AW$1063,MATCH('Print List'!$A928,Statement_No,0),MATCH('Print List'!G$2,'Master List'!$A$2:$AW$2,0))</f>
        <v>Steamboat</v>
      </c>
      <c r="H928" s="135" t="str">
        <f>INDEX('Master List'!$A$3:$AW$1063,MATCH('Print List'!$A928,Statement_No,0),MATCH('Print List'!H$2,'Master List'!$A$2:$AW$2,0))</f>
        <v>Solano</v>
      </c>
      <c r="I928" s="135" t="str">
        <f>INDEX('Master List'!$A$3:$AW$1063,MATCH('Print List'!$A928,Statement_No,0),MATCH('Print List'!I$2,'Master List'!$A$2:$AW$2,0))</f>
        <v>R2</v>
      </c>
      <c r="J928" s="135" t="str">
        <f>INDEX('Master List'!$A$3:$AW$1063,MATCH('Print List'!$A928,Statement_No,0),MATCH('Print List'!J$2,'Master List'!$A$2:$AW$2,0))</f>
        <v>There are multiple separations within the POU. Additionally, the POU is covered by patents that are not riparian to the watercourse for the specific POD</v>
      </c>
      <c r="K928" s="135" t="str">
        <f>INDEX('Master List'!$A$3:$AW$1063,MATCH('Print List'!$A928,Statement_No,0),MATCH('Print List'!K$2,'Master List'!$A$2:$AW$2,0))</f>
        <v>Yes</v>
      </c>
      <c r="L928" s="135" t="str">
        <f>INDEX('Master List'!$A$3:$AW$1063,MATCH('Print List'!$A928,Statement_No,0),MATCH('Print List'!L$2,'Master List'!$A$2:$AW$2,0))</f>
        <v>N/A</v>
      </c>
      <c r="M928" s="135" t="str">
        <f>INDEX('Master List'!$A$3:$AW$1063,MATCH('Print List'!$A928,Statement_No,0),MATCH('Print List'!M$2,'Master List'!$A$2:$AW$2,0))</f>
        <v>P1</v>
      </c>
      <c r="N928" s="135" t="str">
        <f>INDEX('Master List'!$A$3:$AW$1063,MATCH('Print List'!$A928,Statement_No,0),MATCH('Print List'!N$2,'Master List'!$A$2:$AW$2,0))</f>
        <v>Claimant failed to submit Pre-1914 supporting documents; and riparian right is insufficient to constitute water use</v>
      </c>
      <c r="O928" s="135" t="str">
        <f>INDEX('Master List'!$A$3:$AW$1063,MATCH('Print List'!$A928,Statement_No,0),MATCH('Print List'!O$2,'Master List'!$A$2:$AW$2,0))</f>
        <v>North Delta Water Agency</v>
      </c>
      <c r="P928" s="135" t="str">
        <f>INDEX('Master List'!$A$3:$AW$1063,MATCH('Print List'!$A928,Statement_No,0),MATCH('Print List'!P$2,'Master List'!$A$2:$AW$2,0))</f>
        <v>R4</v>
      </c>
      <c r="Q928" s="135" t="str">
        <f>INDEX('Master List'!$A$3:$AW$1063,MATCH('Print List'!$A928,Statement_No,0),MATCH('Print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28" s="135" t="str">
        <f>INDEX('Master List'!$A$3:$AW$1063,MATCH('Print List'!$A928,Statement_No,0),MATCH('Print List'!R$2,'Master List'!$A$2:$AW$2,0))</f>
        <v>P4</v>
      </c>
      <c r="S928" s="135" t="str">
        <f>INDEX('Master List'!$A$3:$AW$1063,MATCH('Print List'!$A928,Statement_No,0),MATCH('Print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28" s="135" t="str">
        <f>INDEX('Master List'!$A$3:$AW$1063,MATCH('Print List'!$A928,Statement_No,0),MATCH('Print List'!T$2,'Master List'!$A$2:$AW$2,0))</f>
        <v>R4</v>
      </c>
      <c r="U928" s="135" t="str">
        <f>INDEX('Master List'!$A$3:$AW$1063,MATCH('Print List'!$A928,Statement_No,0),MATCH('Print List'!U$2,'Master List'!$A$2:$AW$2,0))</f>
        <v>P4</v>
      </c>
    </row>
    <row r="929" spans="1:21" s="16" customFormat="1" ht="240" x14ac:dyDescent="0.25">
      <c r="A929" s="135" t="s">
        <v>3685</v>
      </c>
      <c r="B929" s="135" t="str">
        <f>INDEX('Master List'!$A$3:$AW$1063,MATCH('Print List'!$A929,Statement_No,0),MATCH('Print List'!B$2,'Master List'!$A$2:$AW$2,0))</f>
        <v>ISLANDS, INC.</v>
      </c>
      <c r="C929" s="135" t="str">
        <f>INDEX('Master List'!$A$3:$AW$1063,MATCH('Print List'!$A929,Statement_No,0),MATCH('Print List'!C$2,'Master List'!$A$2:$AW$2,0))</f>
        <v>Y</v>
      </c>
      <c r="D929" s="135">
        <f>INDEX('Master List'!$A$3:$AW$1063,MATCH('Print List'!$A929,Statement_No,0),MATCH('Print List'!D$2,'Master List'!$A$2:$AW$2,0))</f>
        <v>591.33333333333337</v>
      </c>
      <c r="E929" s="135">
        <f>INDEX('Master List'!$A$3:$AW$1063,MATCH('Print List'!$A929,Statement_No,0),MATCH('Print List'!E$2,'Master List'!$A$2:$AW$2,0))</f>
        <v>716.5</v>
      </c>
      <c r="F929" s="135" t="str">
        <f>INDEX('Master List'!$A$3:$AW$1063,MATCH('Print List'!$A929,Statement_No,0),MATCH('Print List'!F$2,'Master List'!$A$2:$AW$2,0))</f>
        <v>Yes</v>
      </c>
      <c r="G929" s="135" t="str">
        <f>INDEX('Master List'!$A$3:$AW$1063,MATCH('Print List'!$A929,Statement_No,0),MATCH('Print List'!G$2,'Master List'!$A$2:$AW$2,0))</f>
        <v>Miner Slough</v>
      </c>
      <c r="H929" s="135" t="str">
        <f>INDEX('Master List'!$A$3:$AW$1063,MATCH('Print List'!$A929,Statement_No,0),MATCH('Print List'!H$2,'Master List'!$A$2:$AW$2,0))</f>
        <v>Solano</v>
      </c>
      <c r="I929" s="135" t="str">
        <f>INDEX('Master List'!$A$3:$AW$1063,MATCH('Print List'!$A929,Statement_No,0),MATCH('Print List'!I$2,'Master List'!$A$2:$AW$2,0))</f>
        <v>R2</v>
      </c>
      <c r="J929" s="135" t="str">
        <f>INDEX('Master List'!$A$3:$AW$1063,MATCH('Print List'!$A929,Statement_No,0),MATCH('Print List'!J$2,'Master List'!$A$2:$AW$2,0))</f>
        <v>There are multiple separations within the POU. Additionally, the POU is covered by patents that are not riparian to the watercourse for the specific POD</v>
      </c>
      <c r="K929" s="135" t="str">
        <f>INDEX('Master List'!$A$3:$AW$1063,MATCH('Print List'!$A929,Statement_No,0),MATCH('Print List'!K$2,'Master List'!$A$2:$AW$2,0))</f>
        <v>Yes</v>
      </c>
      <c r="L929" s="135" t="str">
        <f>INDEX('Master List'!$A$3:$AW$1063,MATCH('Print List'!$A929,Statement_No,0),MATCH('Print List'!L$2,'Master List'!$A$2:$AW$2,0))</f>
        <v>N/A</v>
      </c>
      <c r="M929" s="135" t="str">
        <f>INDEX('Master List'!$A$3:$AW$1063,MATCH('Print List'!$A929,Statement_No,0),MATCH('Print List'!M$2,'Master List'!$A$2:$AW$2,0))</f>
        <v>P1</v>
      </c>
      <c r="N929" s="135" t="str">
        <f>INDEX('Master List'!$A$3:$AW$1063,MATCH('Print List'!$A929,Statement_No,0),MATCH('Print List'!N$2,'Master List'!$A$2:$AW$2,0))</f>
        <v>Claimant failed to submit proof of continuous use,  however, riparian right is insufficient to constitute water use</v>
      </c>
      <c r="O929" s="135" t="str">
        <f>INDEX('Master List'!$A$3:$AW$1063,MATCH('Print List'!$A929,Statement_No,0),MATCH('Print List'!O$2,'Master List'!$A$2:$AW$2,0))</f>
        <v>North Delta Water Agency</v>
      </c>
      <c r="P929" s="135" t="str">
        <f>INDEX('Master List'!$A$3:$AW$1063,MATCH('Print List'!$A929,Statement_No,0),MATCH('Print List'!P$2,'Master List'!$A$2:$AW$2,0))</f>
        <v>R4</v>
      </c>
      <c r="Q929" s="135" t="str">
        <f>INDEX('Master List'!$A$3:$AW$1063,MATCH('Print List'!$A929,Statement_No,0),MATCH('Print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29" s="135" t="str">
        <f>INDEX('Master List'!$A$3:$AW$1063,MATCH('Print List'!$A929,Statement_No,0),MATCH('Print List'!R$2,'Master List'!$A$2:$AW$2,0))</f>
        <v>P4</v>
      </c>
      <c r="S929" s="135" t="str">
        <f>INDEX('Master List'!$A$3:$AW$1063,MATCH('Print List'!$A929,Statement_No,0),MATCH('Print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29" s="135" t="str">
        <f>INDEX('Master List'!$A$3:$AW$1063,MATCH('Print List'!$A929,Statement_No,0),MATCH('Print List'!T$2,'Master List'!$A$2:$AW$2,0))</f>
        <v>R4</v>
      </c>
      <c r="U929" s="135" t="str">
        <f>INDEX('Master List'!$A$3:$AW$1063,MATCH('Print List'!$A929,Statement_No,0),MATCH('Print List'!U$2,'Master List'!$A$2:$AW$2,0))</f>
        <v>P4</v>
      </c>
    </row>
    <row r="930" spans="1:21" s="16" customFormat="1" ht="45" x14ac:dyDescent="0.25">
      <c r="A930" s="136" t="s">
        <v>3687</v>
      </c>
      <c r="B930" s="135" t="str">
        <f>INDEX('Master List'!$A$3:$AW$1063,MATCH('Print List'!$A930,Statement_No,0),MATCH('Print List'!B$2,'Master List'!$A$2:$AW$2,0))</f>
        <v>ARMANDO P. AND MARY G. VANNI TRUST</v>
      </c>
      <c r="C930" s="135" t="str">
        <f>INDEX('Master List'!$A$3:$AW$1063,MATCH('Print List'!$A930,Statement_No,0),MATCH('Print List'!C$2,'Master List'!$A$2:$AW$2,0))</f>
        <v>Y</v>
      </c>
      <c r="D930" s="135">
        <f>INDEX('Master List'!$A$3:$AW$1063,MATCH('Print List'!$A930,Statement_No,0),MATCH('Print List'!D$2,'Master List'!$A$2:$AW$2,0))</f>
        <v>316.5266666666667</v>
      </c>
      <c r="E930" s="135">
        <f>INDEX('Master List'!$A$3:$AW$1063,MATCH('Print List'!$A930,Statement_No,0),MATCH('Print List'!E$2,'Master List'!$A$2:$AW$2,0))</f>
        <v>334.2</v>
      </c>
      <c r="F930" s="135" t="str">
        <f>INDEX('Master List'!$A$3:$AW$1063,MATCH('Print List'!$A930,Statement_No,0),MATCH('Print List'!F$2,'Master List'!$A$2:$AW$2,0))</f>
        <v>Yes</v>
      </c>
      <c r="G930" s="135" t="str">
        <f>INDEX('Master List'!$A$3:$AW$1063,MATCH('Print List'!$A930,Statement_No,0),MATCH('Print List'!G$2,'Master List'!$A$2:$AW$2,0))</f>
        <v>Trapper Slough</v>
      </c>
      <c r="H930" s="135" t="str">
        <f>INDEX('Master List'!$A$3:$AW$1063,MATCH('Print List'!$A930,Statement_No,0),MATCH('Print List'!H$2,'Master List'!$A$2:$AW$2,0))</f>
        <v>San Joaquin</v>
      </c>
      <c r="I930" s="135" t="str">
        <f>INDEX('Master List'!$A$3:$AW$1063,MATCH('Print List'!$A930,Statement_No,0),MATCH('Print List'!I$2,'Master List'!$A$2:$AW$2,0))</f>
        <v>R2</v>
      </c>
      <c r="J930" s="135" t="str">
        <f>INDEX('Master List'!$A$3:$AW$1063,MATCH('Print List'!$A930,Statement_No,0),MATCH('Print List'!J$2,'Master List'!$A$2:$AW$2,0))</f>
        <v>Trapper Slough was not drawn in SJ 1275 (Patent 2182). POU is a subdivision of the patent and request a chain of title analysis</v>
      </c>
      <c r="K930" s="135" t="str">
        <f>INDEX('Master List'!$A$3:$AW$1063,MATCH('Print List'!$A930,Statement_No,0),MATCH('Print List'!K$2,'Master List'!$A$2:$AW$2,0))</f>
        <v>Yes</v>
      </c>
      <c r="L930" s="135" t="str">
        <f>INDEX('Master List'!$A$3:$AW$1063,MATCH('Print List'!$A930,Statement_No,0),MATCH('Print List'!L$2,'Master List'!$A$2:$AW$2,0))</f>
        <v>N/A</v>
      </c>
      <c r="M930" s="135" t="str">
        <f>INDEX('Master List'!$A$3:$AW$1063,MATCH('Print List'!$A930,Statement_No,0),MATCH('Print List'!M$2,'Master List'!$A$2:$AW$2,0))</f>
        <v>P1</v>
      </c>
      <c r="N930" s="135" t="str">
        <f>INDEX('Master List'!$A$3:$AW$1063,MATCH('Print List'!$A930,Statement_No,0),MATCH('Print List'!N$2,'Master List'!$A$2:$AW$2,0))</f>
        <v>Claimant failed to submit Pre-1914 supporting documents; and riparian right is insufficient to constitute water use</v>
      </c>
      <c r="O930" s="135">
        <f>INDEX('Master List'!$A$3:$AW$1063,MATCH('Print List'!$A930,Statement_No,0),MATCH('Print List'!O$2,'Master List'!$A$2:$AW$2,0))</f>
        <v>0</v>
      </c>
      <c r="P930" s="135">
        <f>INDEX('Master List'!$A$3:$AW$1063,MATCH('Print List'!$A930,Statement_No,0),MATCH('Print List'!P$2,'Master List'!$A$2:$AW$2,0))</f>
        <v>0</v>
      </c>
      <c r="Q930" s="135">
        <f>INDEX('Master List'!$A$3:$AW$1063,MATCH('Print List'!$A930,Statement_No,0),MATCH('Print List'!Q$2,'Master List'!$A$2:$AW$2,0))</f>
        <v>0</v>
      </c>
      <c r="R930" s="135">
        <f>INDEX('Master List'!$A$3:$AW$1063,MATCH('Print List'!$A930,Statement_No,0),MATCH('Print List'!R$2,'Master List'!$A$2:$AW$2,0))</f>
        <v>0</v>
      </c>
      <c r="S930" s="135">
        <f>INDEX('Master List'!$A$3:$AW$1063,MATCH('Print List'!$A930,Statement_No,0),MATCH('Print List'!S$2,'Master List'!$A$2:$AW$2,0))</f>
        <v>0</v>
      </c>
      <c r="T930" s="135" t="str">
        <f>INDEX('Master List'!$A$3:$AW$1063,MATCH('Print List'!$A930,Statement_No,0),MATCH('Print List'!T$2,'Master List'!$A$2:$AW$2,0))</f>
        <v>R2</v>
      </c>
      <c r="U930" s="135" t="str">
        <f>INDEX('Master List'!$A$3:$AW$1063,MATCH('Print List'!$A930,Statement_No,0),MATCH('Print List'!U$2,'Master List'!$A$2:$AW$2,0))</f>
        <v>P1</v>
      </c>
    </row>
    <row r="931" spans="1:21" s="16" customFormat="1" ht="45" x14ac:dyDescent="0.25">
      <c r="A931" s="135" t="s">
        <v>3691</v>
      </c>
      <c r="B931" s="135" t="str">
        <f>INDEX('Master List'!$A$3:$AW$1063,MATCH('Print List'!$A931,Statement_No,0),MATCH('Print List'!B$2,'Master List'!$A$2:$AW$2,0))</f>
        <v>ARMANDO P. AND MARY G. VANNI TRUST</v>
      </c>
      <c r="C931" s="135" t="str">
        <f>INDEX('Master List'!$A$3:$AW$1063,MATCH('Print List'!$A931,Statement_No,0),MATCH('Print List'!C$2,'Master List'!$A$2:$AW$2,0))</f>
        <v>Y</v>
      </c>
      <c r="D931" s="135">
        <f>INDEX('Master List'!$A$3:$AW$1063,MATCH('Print List'!$A931,Statement_No,0),MATCH('Print List'!D$2,'Master List'!$A$2:$AW$2,0))</f>
        <v>316.5266666666667</v>
      </c>
      <c r="E931" s="135">
        <f>INDEX('Master List'!$A$3:$AW$1063,MATCH('Print List'!$A931,Statement_No,0),MATCH('Print List'!E$2,'Master List'!$A$2:$AW$2,0))</f>
        <v>334.2</v>
      </c>
      <c r="F931" s="135" t="str">
        <f>INDEX('Master List'!$A$3:$AW$1063,MATCH('Print List'!$A931,Statement_No,0),MATCH('Print List'!F$2,'Master List'!$A$2:$AW$2,0))</f>
        <v>Yes</v>
      </c>
      <c r="G931" s="135" t="str">
        <f>INDEX('Master List'!$A$3:$AW$1063,MATCH('Print List'!$A931,Statement_No,0),MATCH('Print List'!G$2,'Master List'!$A$2:$AW$2,0))</f>
        <v>Trapper Slough</v>
      </c>
      <c r="H931" s="135" t="str">
        <f>INDEX('Master List'!$A$3:$AW$1063,MATCH('Print List'!$A931,Statement_No,0),MATCH('Print List'!H$2,'Master List'!$A$2:$AW$2,0))</f>
        <v>San Joaquin</v>
      </c>
      <c r="I931" s="135" t="str">
        <f>INDEX('Master List'!$A$3:$AW$1063,MATCH('Print List'!$A931,Statement_No,0),MATCH('Print List'!I$2,'Master List'!$A$2:$AW$2,0))</f>
        <v>R2</v>
      </c>
      <c r="J931" s="135" t="str">
        <f>INDEX('Master List'!$A$3:$AW$1063,MATCH('Print List'!$A931,Statement_No,0),MATCH('Print List'!J$2,'Master List'!$A$2:$AW$2,0))</f>
        <v>Trapper Slough was not drawn in SJ 1275 (Patent 2182). POU is a subdivision of the patent and request a chain of title analysis</v>
      </c>
      <c r="K931" s="135" t="str">
        <f>INDEX('Master List'!$A$3:$AW$1063,MATCH('Print List'!$A931,Statement_No,0),MATCH('Print List'!K$2,'Master List'!$A$2:$AW$2,0))</f>
        <v>Yes</v>
      </c>
      <c r="L931" s="135" t="str">
        <f>INDEX('Master List'!$A$3:$AW$1063,MATCH('Print List'!$A931,Statement_No,0),MATCH('Print List'!L$2,'Master List'!$A$2:$AW$2,0))</f>
        <v>N/A</v>
      </c>
      <c r="M931" s="135" t="str">
        <f>INDEX('Master List'!$A$3:$AW$1063,MATCH('Print List'!$A931,Statement_No,0),MATCH('Print List'!M$2,'Master List'!$A$2:$AW$2,0))</f>
        <v>P1</v>
      </c>
      <c r="N931" s="135" t="str">
        <f>INDEX('Master List'!$A$3:$AW$1063,MATCH('Print List'!$A931,Statement_No,0),MATCH('Print List'!N$2,'Master List'!$A$2:$AW$2,0))</f>
        <v>Claimant failed to submit Pre-1914 supporting documents; and riparian right is insufficient to constitute water use</v>
      </c>
      <c r="O931" s="135">
        <f>INDEX('Master List'!$A$3:$AW$1063,MATCH('Print List'!$A931,Statement_No,0),MATCH('Print List'!O$2,'Master List'!$A$2:$AW$2,0))</f>
        <v>0</v>
      </c>
      <c r="P931" s="135">
        <f>INDEX('Master List'!$A$3:$AW$1063,MATCH('Print List'!$A931,Statement_No,0),MATCH('Print List'!P$2,'Master List'!$A$2:$AW$2,0))</f>
        <v>0</v>
      </c>
      <c r="Q931" s="135">
        <f>INDEX('Master List'!$A$3:$AW$1063,MATCH('Print List'!$A931,Statement_No,0),MATCH('Print List'!Q$2,'Master List'!$A$2:$AW$2,0))</f>
        <v>0</v>
      </c>
      <c r="R931" s="135">
        <f>INDEX('Master List'!$A$3:$AW$1063,MATCH('Print List'!$A931,Statement_No,0),MATCH('Print List'!R$2,'Master List'!$A$2:$AW$2,0))</f>
        <v>0</v>
      </c>
      <c r="S931" s="135">
        <f>INDEX('Master List'!$A$3:$AW$1063,MATCH('Print List'!$A931,Statement_No,0),MATCH('Print List'!S$2,'Master List'!$A$2:$AW$2,0))</f>
        <v>0</v>
      </c>
      <c r="T931" s="135" t="str">
        <f>INDEX('Master List'!$A$3:$AW$1063,MATCH('Print List'!$A931,Statement_No,0),MATCH('Print List'!T$2,'Master List'!$A$2:$AW$2,0))</f>
        <v>R2</v>
      </c>
      <c r="U931" s="135" t="str">
        <f>INDEX('Master List'!$A$3:$AW$1063,MATCH('Print List'!$A931,Statement_No,0),MATCH('Print List'!U$2,'Master List'!$A$2:$AW$2,0))</f>
        <v>P1</v>
      </c>
    </row>
    <row r="932" spans="1:21" s="16" customFormat="1" ht="45" x14ac:dyDescent="0.25">
      <c r="A932" s="136" t="s">
        <v>3692</v>
      </c>
      <c r="B932" s="135" t="str">
        <f>INDEX('Master List'!$A$3:$AW$1063,MATCH('Print List'!$A932,Statement_No,0),MATCH('Print List'!B$2,'Master List'!$A$2:$AW$2,0))</f>
        <v>ARMANDO P. AND MARY G. VANNI TRUST</v>
      </c>
      <c r="C932" s="135" t="str">
        <f>INDEX('Master List'!$A$3:$AW$1063,MATCH('Print List'!$A932,Statement_No,0),MATCH('Print List'!C$2,'Master List'!$A$2:$AW$2,0))</f>
        <v>Y</v>
      </c>
      <c r="D932" s="135">
        <f>INDEX('Master List'!$A$3:$AW$1063,MATCH('Print List'!$A932,Statement_No,0),MATCH('Print List'!D$2,'Master List'!$A$2:$AW$2,0))</f>
        <v>316.5266666666667</v>
      </c>
      <c r="E932" s="135">
        <f>INDEX('Master List'!$A$3:$AW$1063,MATCH('Print List'!$A932,Statement_No,0),MATCH('Print List'!E$2,'Master List'!$A$2:$AW$2,0))</f>
        <v>334.2</v>
      </c>
      <c r="F932" s="135" t="str">
        <f>INDEX('Master List'!$A$3:$AW$1063,MATCH('Print List'!$A932,Statement_No,0),MATCH('Print List'!F$2,'Master List'!$A$2:$AW$2,0))</f>
        <v>Yes</v>
      </c>
      <c r="G932" s="135" t="str">
        <f>INDEX('Master List'!$A$3:$AW$1063,MATCH('Print List'!$A932,Statement_No,0),MATCH('Print List'!G$2,'Master List'!$A$2:$AW$2,0))</f>
        <v>Trapper Slough</v>
      </c>
      <c r="H932" s="135" t="str">
        <f>INDEX('Master List'!$A$3:$AW$1063,MATCH('Print List'!$A932,Statement_No,0),MATCH('Print List'!H$2,'Master List'!$A$2:$AW$2,0))</f>
        <v>San Joaquin</v>
      </c>
      <c r="I932" s="135" t="str">
        <f>INDEX('Master List'!$A$3:$AW$1063,MATCH('Print List'!$A932,Statement_No,0),MATCH('Print List'!I$2,'Master List'!$A$2:$AW$2,0))</f>
        <v>R2</v>
      </c>
      <c r="J932" s="135" t="str">
        <f>INDEX('Master List'!$A$3:$AW$1063,MATCH('Print List'!$A932,Statement_No,0),MATCH('Print List'!J$2,'Master List'!$A$2:$AW$2,0))</f>
        <v>Trapper Slough was not drawn in SJ 1275 (Patent 2182). POU is a subdivision of the patent and request a chain of title analysis</v>
      </c>
      <c r="K932" s="135" t="str">
        <f>INDEX('Master List'!$A$3:$AW$1063,MATCH('Print List'!$A932,Statement_No,0),MATCH('Print List'!K$2,'Master List'!$A$2:$AW$2,0))</f>
        <v>Yes</v>
      </c>
      <c r="L932" s="135" t="str">
        <f>INDEX('Master List'!$A$3:$AW$1063,MATCH('Print List'!$A932,Statement_No,0),MATCH('Print List'!L$2,'Master List'!$A$2:$AW$2,0))</f>
        <v>N/A</v>
      </c>
      <c r="M932" s="135" t="str">
        <f>INDEX('Master List'!$A$3:$AW$1063,MATCH('Print List'!$A932,Statement_No,0),MATCH('Print List'!M$2,'Master List'!$A$2:$AW$2,0))</f>
        <v>P1</v>
      </c>
      <c r="N932" s="135" t="str">
        <f>INDEX('Master List'!$A$3:$AW$1063,MATCH('Print List'!$A932,Statement_No,0),MATCH('Print List'!N$2,'Master List'!$A$2:$AW$2,0))</f>
        <v>Claimant failed to submit Pre-1914 supporting documents; and riparian right is insufficient to constitute water use</v>
      </c>
      <c r="O932" s="135">
        <f>INDEX('Master List'!$A$3:$AW$1063,MATCH('Print List'!$A932,Statement_No,0),MATCH('Print List'!O$2,'Master List'!$A$2:$AW$2,0))</f>
        <v>0</v>
      </c>
      <c r="P932" s="135">
        <f>INDEX('Master List'!$A$3:$AW$1063,MATCH('Print List'!$A932,Statement_No,0),MATCH('Print List'!P$2,'Master List'!$A$2:$AW$2,0))</f>
        <v>0</v>
      </c>
      <c r="Q932" s="135">
        <f>INDEX('Master List'!$A$3:$AW$1063,MATCH('Print List'!$A932,Statement_No,0),MATCH('Print List'!Q$2,'Master List'!$A$2:$AW$2,0))</f>
        <v>0</v>
      </c>
      <c r="R932" s="135">
        <f>INDEX('Master List'!$A$3:$AW$1063,MATCH('Print List'!$A932,Statement_No,0),MATCH('Print List'!R$2,'Master List'!$A$2:$AW$2,0))</f>
        <v>0</v>
      </c>
      <c r="S932" s="135">
        <f>INDEX('Master List'!$A$3:$AW$1063,MATCH('Print List'!$A932,Statement_No,0),MATCH('Print List'!S$2,'Master List'!$A$2:$AW$2,0))</f>
        <v>0</v>
      </c>
      <c r="T932" s="135" t="str">
        <f>INDEX('Master List'!$A$3:$AW$1063,MATCH('Print List'!$A932,Statement_No,0),MATCH('Print List'!T$2,'Master List'!$A$2:$AW$2,0))</f>
        <v>R2</v>
      </c>
      <c r="U932" s="135" t="str">
        <f>INDEX('Master List'!$A$3:$AW$1063,MATCH('Print List'!$A932,Statement_No,0),MATCH('Print List'!U$2,'Master List'!$A$2:$AW$2,0))</f>
        <v>P1</v>
      </c>
    </row>
    <row r="933" spans="1:21" s="16" customFormat="1" ht="30" x14ac:dyDescent="0.25">
      <c r="A933" s="135" t="s">
        <v>3693</v>
      </c>
      <c r="B933" s="135" t="str">
        <f>INDEX('Master List'!$A$3:$AW$1063,MATCH('Print List'!$A933,Statement_No,0),MATCH('Print List'!B$2,'Master List'!$A$2:$AW$2,0))</f>
        <v>LONG BROTHER FAMILY L.P.</v>
      </c>
      <c r="C933" s="135" t="str">
        <f>INDEX('Master List'!$A$3:$AW$1063,MATCH('Print List'!$A933,Statement_No,0),MATCH('Print List'!C$2,'Master List'!$A$2:$AW$2,0))</f>
        <v>Y</v>
      </c>
      <c r="D933" s="135">
        <f>INDEX('Master List'!$A$3:$AW$1063,MATCH('Print List'!$A933,Statement_No,0),MATCH('Print List'!D$2,'Master List'!$A$2:$AW$2,0))</f>
        <v>1113</v>
      </c>
      <c r="E933" s="135">
        <f>INDEX('Master List'!$A$3:$AW$1063,MATCH('Print List'!$A933,Statement_No,0),MATCH('Print List'!E$2,'Master List'!$A$2:$AW$2,0))</f>
        <v>950.20699999999999</v>
      </c>
      <c r="F933" s="135" t="str">
        <f>INDEX('Master List'!$A$3:$AW$1063,MATCH('Print List'!$A933,Statement_No,0),MATCH('Print List'!F$2,'Master List'!$A$2:$AW$2,0))</f>
        <v>Yes</v>
      </c>
      <c r="G933" s="135" t="str">
        <f>INDEX('Master List'!$A$3:$AW$1063,MATCH('Print List'!$A933,Statement_No,0),MATCH('Print List'!G$2,'Master List'!$A$2:$AW$2,0))</f>
        <v>San Joaquin River</v>
      </c>
      <c r="H933" s="135" t="str">
        <f>INDEX('Master List'!$A$3:$AW$1063,MATCH('Print List'!$A933,Statement_No,0),MATCH('Print List'!H$2,'Master List'!$A$2:$AW$2,0))</f>
        <v>San Joaquin</v>
      </c>
      <c r="I933" s="135" t="str">
        <f>INDEX('Master List'!$A$3:$AW$1063,MATCH('Print List'!$A933,Statement_No,0),MATCH('Print List'!I$2,'Master List'!$A$2:$AW$2,0))</f>
        <v>R1</v>
      </c>
      <c r="J933" s="135" t="str">
        <f>INDEX('Master List'!$A$3:$AW$1063,MATCH('Print List'!$A933,Statement_No,0),MATCH('Print List'!J$2,'Master List'!$A$2:$AW$2,0))</f>
        <v>Part of the APN/POU is on Non-Riparian Patent</v>
      </c>
      <c r="K933" s="135" t="str">
        <f>INDEX('Master List'!$A$3:$AW$1063,MATCH('Print List'!$A933,Statement_No,0),MATCH('Print List'!K$2,'Master List'!$A$2:$AW$2,0))</f>
        <v>Yes</v>
      </c>
      <c r="L933" s="135" t="str">
        <f>INDEX('Master List'!$A$3:$AW$1063,MATCH('Print List'!$A933,Statement_No,0),MATCH('Print List'!L$2,'Master List'!$A$2:$AW$2,0))</f>
        <v>N/A</v>
      </c>
      <c r="M933" s="135" t="str">
        <f>INDEX('Master List'!$A$3:$AW$1063,MATCH('Print List'!$A933,Statement_No,0),MATCH('Print List'!M$2,'Master List'!$A$2:$AW$2,0))</f>
        <v>P1</v>
      </c>
      <c r="N933" s="135" t="str">
        <f>INDEX('Master List'!$A$3:$AW$1063,MATCH('Print List'!$A933,Statement_No,0),MATCH('Print List'!N$2,'Master List'!$A$2:$AW$2,0))</f>
        <v>No documentation provided</v>
      </c>
      <c r="O933" s="135">
        <f>INDEX('Master List'!$A$3:$AW$1063,MATCH('Print List'!$A933,Statement_No,0),MATCH('Print List'!O$2,'Master List'!$A$2:$AW$2,0))</f>
        <v>0</v>
      </c>
      <c r="P933" s="135">
        <f>INDEX('Master List'!$A$3:$AW$1063,MATCH('Print List'!$A933,Statement_No,0),MATCH('Print List'!P$2,'Master List'!$A$2:$AW$2,0))</f>
        <v>0</v>
      </c>
      <c r="Q933" s="135">
        <f>INDEX('Master List'!$A$3:$AW$1063,MATCH('Print List'!$A933,Statement_No,0),MATCH('Print List'!Q$2,'Master List'!$A$2:$AW$2,0))</f>
        <v>0</v>
      </c>
      <c r="R933" s="135">
        <f>INDEX('Master List'!$A$3:$AW$1063,MATCH('Print List'!$A933,Statement_No,0),MATCH('Print List'!R$2,'Master List'!$A$2:$AW$2,0))</f>
        <v>0</v>
      </c>
      <c r="S933" s="135">
        <f>INDEX('Master List'!$A$3:$AW$1063,MATCH('Print List'!$A933,Statement_No,0),MATCH('Print List'!S$2,'Master List'!$A$2:$AW$2,0))</f>
        <v>0</v>
      </c>
      <c r="T933" s="135" t="str">
        <f>INDEX('Master List'!$A$3:$AW$1063,MATCH('Print List'!$A933,Statement_No,0),MATCH('Print List'!T$2,'Master List'!$A$2:$AW$2,0))</f>
        <v>R1</v>
      </c>
      <c r="U933" s="135" t="str">
        <f>INDEX('Master List'!$A$3:$AW$1063,MATCH('Print List'!$A933,Statement_No,0),MATCH('Print List'!U$2,'Master List'!$A$2:$AW$2,0))</f>
        <v>P1</v>
      </c>
    </row>
    <row r="934" spans="1:21" s="16" customFormat="1" ht="105" x14ac:dyDescent="0.25">
      <c r="A934" s="136" t="s">
        <v>3699</v>
      </c>
      <c r="B934" s="135" t="str">
        <f>INDEX('Master List'!$A$3:$AW$1063,MATCH('Print List'!$A934,Statement_No,0),MATCH('Print List'!B$2,'Master List'!$A$2:$AW$2,0))</f>
        <v>LONG BROTHER FAMILY L.P.</v>
      </c>
      <c r="C934" s="135" t="str">
        <f>INDEX('Master List'!$A$3:$AW$1063,MATCH('Print List'!$A934,Statement_No,0),MATCH('Print List'!C$2,'Master List'!$A$2:$AW$2,0))</f>
        <v>Y</v>
      </c>
      <c r="D934" s="135">
        <f>INDEX('Master List'!$A$3:$AW$1063,MATCH('Print List'!$A934,Statement_No,0),MATCH('Print List'!D$2,'Master List'!$A$2:$AW$2,0))</f>
        <v>350.15333333333331</v>
      </c>
      <c r="E934" s="135">
        <f>INDEX('Master List'!$A$3:$AW$1063,MATCH('Print List'!$A934,Statement_No,0),MATCH('Print List'!E$2,'Master List'!$A$2:$AW$2,0))</f>
        <v>295.72000000000003</v>
      </c>
      <c r="F934" s="135" t="str">
        <f>INDEX('Master List'!$A$3:$AW$1063,MATCH('Print List'!$A934,Statement_No,0),MATCH('Print List'!F$2,'Master List'!$A$2:$AW$2,0))</f>
        <v>Yes</v>
      </c>
      <c r="G934" s="135" t="str">
        <f>INDEX('Master List'!$A$3:$AW$1063,MATCH('Print List'!$A934,Statement_No,0),MATCH('Print List'!G$2,'Master List'!$A$2:$AW$2,0))</f>
        <v>San Joaquin River</v>
      </c>
      <c r="H934" s="135" t="str">
        <f>INDEX('Master List'!$A$3:$AW$1063,MATCH('Print List'!$A934,Statement_No,0),MATCH('Print List'!H$2,'Master List'!$A$2:$AW$2,0))</f>
        <v>San Joaquin</v>
      </c>
      <c r="I934" s="135" t="str">
        <f>INDEX('Master List'!$A$3:$AW$1063,MATCH('Print List'!$A934,Statement_No,0),MATCH('Print List'!I$2,'Master List'!$A$2:$AW$2,0))</f>
        <v>R2</v>
      </c>
      <c r="J934" s="135" t="str">
        <f>INDEX('Master List'!$A$3:$AW$1063,MATCH('Print List'!$A934,Statement_No,0),MATCH('Print List'!J$2,'Master List'!$A$2:$AW$2,0))</f>
        <v>There were two additional POUs (166-020-01, 166-020-02) added after QA/QC. Patent 4178 and Campo de los Franceses are non-riparian. There's a square of patent missing in Section 33. Additionally there is a gap between Campo de los Franceses and CA Patents but area has been reexamined by Chris and determined to have correctly mapped for the time being.</v>
      </c>
      <c r="K934" s="135" t="str">
        <f>INDEX('Master List'!$A$3:$AW$1063,MATCH('Print List'!$A934,Statement_No,0),MATCH('Print List'!K$2,'Master List'!$A$2:$AW$2,0))</f>
        <v>Yes</v>
      </c>
      <c r="L934" s="135" t="str">
        <f>INDEX('Master List'!$A$3:$AW$1063,MATCH('Print List'!$A934,Statement_No,0),MATCH('Print List'!L$2,'Master List'!$A$2:$AW$2,0))</f>
        <v>N/A</v>
      </c>
      <c r="M934" s="135" t="str">
        <f>INDEX('Master List'!$A$3:$AW$1063,MATCH('Print List'!$A934,Statement_No,0),MATCH('Print List'!M$2,'Master List'!$A$2:$AW$2,0))</f>
        <v>P1</v>
      </c>
      <c r="N934" s="135" t="str">
        <f>INDEX('Master List'!$A$3:$AW$1063,MATCH('Print List'!$A934,Statement_No,0),MATCH('Print List'!N$2,'Master List'!$A$2:$AW$2,0))</f>
        <v>More information needed</v>
      </c>
      <c r="O934" s="135">
        <f>INDEX('Master List'!$A$3:$AW$1063,MATCH('Print List'!$A934,Statement_No,0),MATCH('Print List'!O$2,'Master List'!$A$2:$AW$2,0))</f>
        <v>0</v>
      </c>
      <c r="P934" s="135">
        <f>INDEX('Master List'!$A$3:$AW$1063,MATCH('Print List'!$A934,Statement_No,0),MATCH('Print List'!P$2,'Master List'!$A$2:$AW$2,0))</f>
        <v>0</v>
      </c>
      <c r="Q934" s="135">
        <f>INDEX('Master List'!$A$3:$AW$1063,MATCH('Print List'!$A934,Statement_No,0),MATCH('Print List'!Q$2,'Master List'!$A$2:$AW$2,0))</f>
        <v>0</v>
      </c>
      <c r="R934" s="135">
        <f>INDEX('Master List'!$A$3:$AW$1063,MATCH('Print List'!$A934,Statement_No,0),MATCH('Print List'!R$2,'Master List'!$A$2:$AW$2,0))</f>
        <v>0</v>
      </c>
      <c r="S934" s="135">
        <f>INDEX('Master List'!$A$3:$AW$1063,MATCH('Print List'!$A934,Statement_No,0),MATCH('Print List'!S$2,'Master List'!$A$2:$AW$2,0))</f>
        <v>0</v>
      </c>
      <c r="T934" s="135" t="str">
        <f>INDEX('Master List'!$A$3:$AW$1063,MATCH('Print List'!$A934,Statement_No,0),MATCH('Print List'!T$2,'Master List'!$A$2:$AW$2,0))</f>
        <v>R2</v>
      </c>
      <c r="U934" s="135" t="str">
        <f>INDEX('Master List'!$A$3:$AW$1063,MATCH('Print List'!$A934,Statement_No,0),MATCH('Print List'!U$2,'Master List'!$A$2:$AW$2,0))</f>
        <v>P1</v>
      </c>
    </row>
    <row r="935" spans="1:21" s="16" customFormat="1" ht="45" x14ac:dyDescent="0.25">
      <c r="A935" s="135" t="s">
        <v>3704</v>
      </c>
      <c r="B935" s="135" t="str">
        <f>INDEX('Master List'!$A$3:$AW$1063,MATCH('Print List'!$A935,Statement_No,0),MATCH('Print List'!B$2,'Master List'!$A$2:$AW$2,0))</f>
        <v>PROVIDENT IRRIGATION DISTRICT</v>
      </c>
      <c r="C935" s="135" t="str">
        <f>INDEX('Master List'!$A$3:$AW$1063,MATCH('Print List'!$A935,Statement_No,0),MATCH('Print List'!C$2,'Master List'!$A$2:$AW$2,0))</f>
        <v>N</v>
      </c>
      <c r="D935" s="135">
        <f>INDEX('Master List'!$A$3:$AW$1063,MATCH('Print List'!$A935,Statement_No,0),MATCH('Print List'!D$2,'Master List'!$A$2:$AW$2,0))</f>
        <v>29028</v>
      </c>
      <c r="E935" s="135">
        <f>INDEX('Master List'!$A$3:$AW$1063,MATCH('Print List'!$A935,Statement_No,0),MATCH('Print List'!E$2,'Master List'!$A$2:$AW$2,0))</f>
        <v>22061</v>
      </c>
      <c r="F935" s="135" t="str">
        <f>INDEX('Master List'!$A$3:$AW$1063,MATCH('Print List'!$A935,Statement_No,0),MATCH('Print List'!F$2,'Master List'!$A$2:$AW$2,0))</f>
        <v>No</v>
      </c>
      <c r="G935" s="135" t="str">
        <f>INDEX('Master List'!$A$3:$AW$1063,MATCH('Print List'!$A935,Statement_No,0),MATCH('Print List'!G$2,'Master List'!$A$2:$AW$2,0))</f>
        <v>Sacramento River</v>
      </c>
      <c r="H935" s="135" t="str">
        <f>INDEX('Master List'!$A$3:$AW$1063,MATCH('Print List'!$A935,Statement_No,0),MATCH('Print List'!H$2,'Master List'!$A$2:$AW$2,0))</f>
        <v>Glenn</v>
      </c>
      <c r="I935" s="135" t="str">
        <f>INDEX('Master List'!$A$3:$AW$1063,MATCH('Print List'!$A935,Statement_No,0),MATCH('Print List'!I$2,'Master List'!$A$2:$AW$2,0))</f>
        <v>N/A</v>
      </c>
      <c r="J935" s="135">
        <f>INDEX('Master List'!$A$3:$AW$1063,MATCH('Print List'!$A935,Statement_No,0),MATCH('Print List'!J$2,'Master List'!$A$2:$AW$2,0))</f>
        <v>0</v>
      </c>
      <c r="K935" s="135" t="str">
        <f>INDEX('Master List'!$A$3:$AW$1063,MATCH('Print List'!$A935,Statement_No,0),MATCH('Print List'!K$2,'Master List'!$A$2:$AW$2,0))</f>
        <v>Yes</v>
      </c>
      <c r="L935" s="135" t="str">
        <f>INDEX('Master List'!$A$3:$AW$1063,MATCH('Print List'!$A935,Statement_No,0),MATCH('Print List'!L$2,'Master List'!$A$2:$AW$2,0))</f>
        <v>N/A</v>
      </c>
      <c r="M935" s="135" t="str">
        <f>INDEX('Master List'!$A$3:$AW$1063,MATCH('Print List'!$A935,Statement_No,0),MATCH('Print List'!M$2,'Master List'!$A$2:$AW$2,0))</f>
        <v>P3</v>
      </c>
      <c r="N935" s="135" t="str">
        <f>INDEX('Master List'!$A$3:$AW$1063,MATCH('Print List'!$A935,Statement_No,0),MATCH('Print List'!N$2,'Master List'!$A$2:$AW$2,0))</f>
        <v>A fair amount of use is provided, along with appropriate dates.</v>
      </c>
      <c r="O935" s="135">
        <f>INDEX('Master List'!$A$3:$AW$1063,MATCH('Print List'!$A935,Statement_No,0),MATCH('Print List'!O$2,'Master List'!$A$2:$AW$2,0))</f>
        <v>0</v>
      </c>
      <c r="P935" s="135">
        <f>INDEX('Master List'!$A$3:$AW$1063,MATCH('Print List'!$A935,Statement_No,0),MATCH('Print List'!P$2,'Master List'!$A$2:$AW$2,0))</f>
        <v>0</v>
      </c>
      <c r="Q935" s="135">
        <f>INDEX('Master List'!$A$3:$AW$1063,MATCH('Print List'!$A935,Statement_No,0),MATCH('Print List'!Q$2,'Master List'!$A$2:$AW$2,0))</f>
        <v>0</v>
      </c>
      <c r="R935" s="135">
        <f>INDEX('Master List'!$A$3:$AW$1063,MATCH('Print List'!$A935,Statement_No,0),MATCH('Print List'!R$2,'Master List'!$A$2:$AW$2,0))</f>
        <v>0</v>
      </c>
      <c r="S935" s="135">
        <f>INDEX('Master List'!$A$3:$AW$1063,MATCH('Print List'!$A935,Statement_No,0),MATCH('Print List'!S$2,'Master List'!$A$2:$AW$2,0))</f>
        <v>0</v>
      </c>
      <c r="T935" s="135" t="str">
        <f>INDEX('Master List'!$A$3:$AW$1063,MATCH('Print List'!$A935,Statement_No,0),MATCH('Print List'!T$2,'Master List'!$A$2:$AW$2,0))</f>
        <v>N/A</v>
      </c>
      <c r="U935" s="135" t="str">
        <f>INDEX('Master List'!$A$3:$AW$1063,MATCH('Print List'!$A935,Statement_No,0),MATCH('Print List'!U$2,'Master List'!$A$2:$AW$2,0))</f>
        <v>P3</v>
      </c>
    </row>
    <row r="936" spans="1:21" s="16" customFormat="1" ht="75" x14ac:dyDescent="0.25">
      <c r="A936" s="136" t="s">
        <v>3707</v>
      </c>
      <c r="B936" s="135" t="str">
        <f>INDEX('Master List'!$A$3:$AW$1063,MATCH('Print List'!$A936,Statement_No,0),MATCH('Print List'!B$2,'Master List'!$A$2:$AW$2,0))</f>
        <v>PRINCETON-CODORA-GLENN IRRIGATION DISTRICT</v>
      </c>
      <c r="C936" s="135" t="str">
        <f>INDEX('Master List'!$A$3:$AW$1063,MATCH('Print List'!$A936,Statement_No,0),MATCH('Print List'!C$2,'Master List'!$A$2:$AW$2,0))</f>
        <v>N</v>
      </c>
      <c r="D936" s="135">
        <f>INDEX('Master List'!$A$3:$AW$1063,MATCH('Print List'!$A936,Statement_No,0),MATCH('Print List'!D$2,'Master List'!$A$2:$AW$2,0))</f>
        <v>38357.333333333336</v>
      </c>
      <c r="E936" s="135">
        <f>INDEX('Master List'!$A$3:$AW$1063,MATCH('Print List'!$A936,Statement_No,0),MATCH('Print List'!E$2,'Master List'!$A$2:$AW$2,0))</f>
        <v>34003</v>
      </c>
      <c r="F936" s="135" t="str">
        <f>INDEX('Master List'!$A$3:$AW$1063,MATCH('Print List'!$A936,Statement_No,0),MATCH('Print List'!F$2,'Master List'!$A$2:$AW$2,0))</f>
        <v>Yes</v>
      </c>
      <c r="G936" s="135" t="str">
        <f>INDEX('Master List'!$A$3:$AW$1063,MATCH('Print List'!$A936,Statement_No,0),MATCH('Print List'!G$2,'Master List'!$A$2:$AW$2,0))</f>
        <v>Glenn-Colusa Canal</v>
      </c>
      <c r="H936" s="135" t="str">
        <f>INDEX('Master List'!$A$3:$AW$1063,MATCH('Print List'!$A936,Statement_No,0),MATCH('Print List'!H$2,'Master List'!$A$2:$AW$2,0))</f>
        <v>Glenn</v>
      </c>
      <c r="I936" s="135" t="str">
        <f>INDEX('Master List'!$A$3:$AW$1063,MATCH('Print List'!$A936,Statement_No,0),MATCH('Print List'!I$2,'Master List'!$A$2:$AW$2,0))</f>
        <v>R3</v>
      </c>
      <c r="J936" s="135" t="str">
        <f>INDEX('Master List'!$A$3:$AW$1063,MATCH('Print List'!$A936,Statement_No,0),MATCH('Print List'!J$2,'Master List'!$A$2:$AW$2,0))</f>
        <v xml:space="preserve">
1956 Cooperative Study map and Upper Sacramento Valley Association 3/5/1957 letter support the District's riparian claim; letter states that in 1957 the District had 586 acres of riparian land.</v>
      </c>
      <c r="K936" s="135" t="str">
        <f>INDEX('Master List'!$A$3:$AW$1063,MATCH('Print List'!$A936,Statement_No,0),MATCH('Print List'!K$2,'Master List'!$A$2:$AW$2,0))</f>
        <v>Yes</v>
      </c>
      <c r="L936" s="135" t="str">
        <f>INDEX('Master List'!$A$3:$AW$1063,MATCH('Print List'!$A936,Statement_No,0),MATCH('Print List'!L$2,'Master List'!$A$2:$AW$2,0))</f>
        <v>N/A</v>
      </c>
      <c r="M936" s="135" t="str">
        <f>INDEX('Master List'!$A$3:$AW$1063,MATCH('Print List'!$A936,Statement_No,0),MATCH('Print List'!M$2,'Master List'!$A$2:$AW$2,0))</f>
        <v>P3</v>
      </c>
      <c r="N936" s="135" t="str">
        <f>INDEX('Master List'!$A$3:$AW$1063,MATCH('Print List'!$A936,Statement_No,0),MATCH('Print List'!N$2,'Master List'!$A$2:$AW$2,0))</f>
        <v>A fair amount of use is provided, along with appropriate dates.</v>
      </c>
      <c r="O936" s="135">
        <f>INDEX('Master List'!$A$3:$AW$1063,MATCH('Print List'!$A936,Statement_No,0),MATCH('Print List'!O$2,'Master List'!$A$2:$AW$2,0))</f>
        <v>0</v>
      </c>
      <c r="P936" s="135">
        <f>INDEX('Master List'!$A$3:$AW$1063,MATCH('Print List'!$A936,Statement_No,0),MATCH('Print List'!P$2,'Master List'!$A$2:$AW$2,0))</f>
        <v>0</v>
      </c>
      <c r="Q936" s="135">
        <f>INDEX('Master List'!$A$3:$AW$1063,MATCH('Print List'!$A936,Statement_No,0),MATCH('Print List'!Q$2,'Master List'!$A$2:$AW$2,0))</f>
        <v>0</v>
      </c>
      <c r="R936" s="135">
        <f>INDEX('Master List'!$A$3:$AW$1063,MATCH('Print List'!$A936,Statement_No,0),MATCH('Print List'!R$2,'Master List'!$A$2:$AW$2,0))</f>
        <v>0</v>
      </c>
      <c r="S936" s="135">
        <f>INDEX('Master List'!$A$3:$AW$1063,MATCH('Print List'!$A936,Statement_No,0),MATCH('Print List'!S$2,'Master List'!$A$2:$AW$2,0))</f>
        <v>0</v>
      </c>
      <c r="T936" s="135" t="str">
        <f>INDEX('Master List'!$A$3:$AW$1063,MATCH('Print List'!$A936,Statement_No,0),MATCH('Print List'!T$2,'Master List'!$A$2:$AW$2,0))</f>
        <v>R3</v>
      </c>
      <c r="U936" s="135" t="str">
        <f>INDEX('Master List'!$A$3:$AW$1063,MATCH('Print List'!$A936,Statement_No,0),MATCH('Print List'!U$2,'Master List'!$A$2:$AW$2,0))</f>
        <v>P3</v>
      </c>
    </row>
    <row r="937" spans="1:21" s="16" customFormat="1" ht="240" x14ac:dyDescent="0.25">
      <c r="A937" s="135" t="s">
        <v>3709</v>
      </c>
      <c r="B937" s="135" t="str">
        <f>INDEX('Master List'!$A$3:$AW$1063,MATCH('Print List'!$A937,Statement_No,0),MATCH('Print List'!B$2,'Master List'!$A$2:$AW$2,0))</f>
        <v>CITY OF DAVIS</v>
      </c>
      <c r="C937" s="135" t="str">
        <f>INDEX('Master List'!$A$3:$AW$1063,MATCH('Print List'!$A937,Statement_No,0),MATCH('Print List'!C$2,'Master List'!$A$2:$AW$2,0))</f>
        <v>Y</v>
      </c>
      <c r="D937" s="135">
        <f>INDEX('Master List'!$A$3:$AW$1063,MATCH('Print List'!$A937,Statement_No,0),MATCH('Print List'!D$2,'Master List'!$A$2:$AW$2,0))</f>
        <v>470</v>
      </c>
      <c r="E937" s="135">
        <f>INDEX('Master List'!$A$3:$AW$1063,MATCH('Print List'!$A937,Statement_No,0),MATCH('Print List'!E$2,'Master List'!$A$2:$AW$2,0))</f>
        <v>470</v>
      </c>
      <c r="F937" s="135" t="str">
        <f>INDEX('Master List'!$A$3:$AW$1063,MATCH('Print List'!$A937,Statement_No,0),MATCH('Print List'!F$2,'Master List'!$A$2:$AW$2,0))</f>
        <v>Yes</v>
      </c>
      <c r="G937" s="135" t="str">
        <f>INDEX('Master List'!$A$3:$AW$1063,MATCH('Print List'!$A937,Statement_No,0),MATCH('Print List'!G$2,'Master List'!$A$2:$AW$2,0))</f>
        <v>TOE DRAIN CANAL</v>
      </c>
      <c r="H937" s="135" t="str">
        <f>INDEX('Master List'!$A$3:$AW$1063,MATCH('Print List'!$A937,Statement_No,0),MATCH('Print List'!H$2,'Master List'!$A$2:$AW$2,0))</f>
        <v>Yolo</v>
      </c>
      <c r="I937" s="135" t="str">
        <f>INDEX('Master List'!$A$3:$AW$1063,MATCH('Print List'!$A937,Statement_No,0),MATCH('Print List'!I$2,'Master List'!$A$2:$AW$2,0))</f>
        <v>R1</v>
      </c>
      <c r="J937" s="135" t="str">
        <f>INDEX('Master List'!$A$3:$AW$1063,MATCH('Print List'!$A937,Statement_No,0),MATCH('Print List'!J$2,'Master List'!$A$2:$AW$2,0))</f>
        <v>The POU is located on a patent that is not riparian to the watercourse and is very distantly located from the POD</v>
      </c>
      <c r="K937" s="135" t="str">
        <f>INDEX('Master List'!$A$3:$AW$1063,MATCH('Print List'!$A937,Statement_No,0),MATCH('Print List'!K$2,'Master List'!$A$2:$AW$2,0))</f>
        <v>No</v>
      </c>
      <c r="L937" s="135" t="str">
        <f>INDEX('Master List'!$A$3:$AW$1063,MATCH('Print List'!$A937,Statement_No,0),MATCH('Print List'!L$2,'Master List'!$A$2:$AW$2,0))</f>
        <v>N/A</v>
      </c>
      <c r="M937" s="135" t="str">
        <f>INDEX('Master List'!$A$3:$AW$1063,MATCH('Print List'!$A937,Statement_No,0),MATCH('Print List'!M$2,'Master List'!$A$2:$AW$2,0))</f>
        <v>N/A</v>
      </c>
      <c r="N937" s="135" t="str">
        <f>INDEX('Master List'!$A$3:$AW$1063,MATCH('Print List'!$A937,Statement_No,0),MATCH('Print List'!N$2,'Master List'!$A$2:$AW$2,0))</f>
        <v>N/A</v>
      </c>
      <c r="O937" s="135" t="str">
        <f>INDEX('Master List'!$A$3:$AW$1063,MATCH('Print List'!$A937,Statement_No,0),MATCH('Print List'!O$2,'Master List'!$A$2:$AW$2,0))</f>
        <v>North Delta Water Agency</v>
      </c>
      <c r="P937" s="135" t="str">
        <f>INDEX('Master List'!$A$3:$AW$1063,MATCH('Print List'!$A937,Statement_No,0),MATCH('Print List'!P$2,'Master List'!$A$2:$AW$2,0))</f>
        <v>R4</v>
      </c>
      <c r="Q937" s="135" t="str">
        <f>INDEX('Master List'!$A$3:$AW$1063,MATCH('Print List'!$A937,Statement_No,0),MATCH('Print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37" s="135" t="str">
        <f>INDEX('Master List'!$A$3:$AW$1063,MATCH('Print List'!$A937,Statement_No,0),MATCH('Print List'!R$2,'Master List'!$A$2:$AW$2,0))</f>
        <v>P4</v>
      </c>
      <c r="S937" s="135" t="str">
        <f>INDEX('Master List'!$A$3:$AW$1063,MATCH('Print List'!$A937,Statement_No,0),MATCH('Print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37" s="135" t="str">
        <f>INDEX('Master List'!$A$3:$AW$1063,MATCH('Print List'!$A937,Statement_No,0),MATCH('Print List'!T$2,'Master List'!$A$2:$AW$2,0))</f>
        <v>R4</v>
      </c>
      <c r="U937" s="135" t="str">
        <f>INDEX('Master List'!$A$3:$AW$1063,MATCH('Print List'!$A937,Statement_No,0),MATCH('Print List'!U$2,'Master List'!$A$2:$AW$2,0))</f>
        <v>P4</v>
      </c>
    </row>
    <row r="938" spans="1:21" s="16" customFormat="1" ht="60" x14ac:dyDescent="0.25">
      <c r="A938" s="136" t="s">
        <v>3717</v>
      </c>
      <c r="B938" s="135" t="str">
        <f>INDEX('Master List'!$A$3:$AW$1063,MATCH('Print List'!$A938,Statement_No,0),MATCH('Print List'!B$2,'Master List'!$A$2:$AW$2,0))</f>
        <v>ABILIO M MORAIS</v>
      </c>
      <c r="C938" s="135" t="str">
        <f>INDEX('Master List'!$A$3:$AW$1063,MATCH('Print List'!$A938,Statement_No,0),MATCH('Print List'!C$2,'Master List'!$A$2:$AW$2,0))</f>
        <v>Y</v>
      </c>
      <c r="D938" s="135">
        <f>INDEX('Master List'!$A$3:$AW$1063,MATCH('Print List'!$A938,Statement_No,0),MATCH('Print List'!D$2,'Master List'!$A$2:$AW$2,0))</f>
        <v>274.52666666666664</v>
      </c>
      <c r="E938" s="135">
        <f>INDEX('Master List'!$A$3:$AW$1063,MATCH('Print List'!$A938,Statement_No,0),MATCH('Print List'!E$2,'Master List'!$A$2:$AW$2,0))</f>
        <v>0</v>
      </c>
      <c r="F938" s="135" t="str">
        <f>INDEX('Master List'!$A$3:$AW$1063,MATCH('Print List'!$A938,Statement_No,0),MATCH('Print List'!F$2,'Master List'!$A$2:$AW$2,0))</f>
        <v>Yes</v>
      </c>
      <c r="G938" s="135" t="str">
        <f>INDEX('Master List'!$A$3:$AW$1063,MATCH('Print List'!$A938,Statement_No,0),MATCH('Print List'!G$2,'Master List'!$A$2:$AW$2,0))</f>
        <v>Upland Canal</v>
      </c>
      <c r="H938" s="135" t="str">
        <f>INDEX('Master List'!$A$3:$AW$1063,MATCH('Print List'!$A938,Statement_No,0),MATCH('Print List'!H$2,'Master List'!$A$2:$AW$2,0))</f>
        <v>San Joaquin</v>
      </c>
      <c r="I938" s="135" t="str">
        <f>INDEX('Master List'!$A$3:$AW$1063,MATCH('Print List'!$A938,Statement_No,0),MATCH('Print List'!I$2,'Master List'!$A$2:$AW$2,0))</f>
        <v>R1</v>
      </c>
      <c r="J938" s="135" t="str">
        <f>INDEX('Master List'!$A$3:$AW$1063,MATCH('Print List'!$A938,Statement_No,0),MATCH('Print List'!J$2,'Master List'!$A$2:$AW$2,0))</f>
        <v>APN is divided across multiple patents. APN 05507008 and 05507007 is separated from POD.
Created new map titled AbilioMMorais_PODsuperimposedoverbasemap.mxd</v>
      </c>
      <c r="K938" s="135" t="str">
        <f>INDEX('Master List'!$A$3:$AW$1063,MATCH('Print List'!$A938,Statement_No,0),MATCH('Print List'!K$2,'Master List'!$A$2:$AW$2,0))</f>
        <v>Yes</v>
      </c>
      <c r="L938" s="135" t="str">
        <f>INDEX('Master List'!$A$3:$AW$1063,MATCH('Print List'!$A938,Statement_No,0),MATCH('Print List'!L$2,'Master List'!$A$2:$AW$2,0))</f>
        <v>N/A</v>
      </c>
      <c r="M938" s="135" t="str">
        <f>INDEX('Master List'!$A$3:$AW$1063,MATCH('Print List'!$A938,Statement_No,0),MATCH('Print List'!M$2,'Master List'!$A$2:$AW$2,0))</f>
        <v>P1</v>
      </c>
      <c r="N938" s="135" t="str">
        <f>INDEX('Master List'!$A$3:$AW$1063,MATCH('Print List'!$A938,Statement_No,0),MATCH('Print List'!N$2,'Master List'!$A$2:$AW$2,0))</f>
        <v>More information needed</v>
      </c>
      <c r="O938" s="135">
        <f>INDEX('Master List'!$A$3:$AW$1063,MATCH('Print List'!$A938,Statement_No,0),MATCH('Print List'!O$2,'Master List'!$A$2:$AW$2,0))</f>
        <v>0</v>
      </c>
      <c r="P938" s="135">
        <f>INDEX('Master List'!$A$3:$AW$1063,MATCH('Print List'!$A938,Statement_No,0),MATCH('Print List'!P$2,'Master List'!$A$2:$AW$2,0))</f>
        <v>0</v>
      </c>
      <c r="Q938" s="135">
        <f>INDEX('Master List'!$A$3:$AW$1063,MATCH('Print List'!$A938,Statement_No,0),MATCH('Print List'!Q$2,'Master List'!$A$2:$AW$2,0))</f>
        <v>0</v>
      </c>
      <c r="R938" s="135">
        <f>INDEX('Master List'!$A$3:$AW$1063,MATCH('Print List'!$A938,Statement_No,0),MATCH('Print List'!R$2,'Master List'!$A$2:$AW$2,0))</f>
        <v>0</v>
      </c>
      <c r="S938" s="135">
        <f>INDEX('Master List'!$A$3:$AW$1063,MATCH('Print List'!$A938,Statement_No,0),MATCH('Print List'!S$2,'Master List'!$A$2:$AW$2,0))</f>
        <v>0</v>
      </c>
      <c r="T938" s="135" t="str">
        <f>INDEX('Master List'!$A$3:$AW$1063,MATCH('Print List'!$A938,Statement_No,0),MATCH('Print List'!T$2,'Master List'!$A$2:$AW$2,0))</f>
        <v>R1</v>
      </c>
      <c r="U938" s="135" t="str">
        <f>INDEX('Master List'!$A$3:$AW$1063,MATCH('Print List'!$A938,Statement_No,0),MATCH('Print List'!U$2,'Master List'!$A$2:$AW$2,0))</f>
        <v>P1</v>
      </c>
    </row>
    <row r="939" spans="1:21" s="16" customFormat="1" ht="75" x14ac:dyDescent="0.25">
      <c r="A939" s="135" t="s">
        <v>3720</v>
      </c>
      <c r="B939" s="135" t="str">
        <f>INDEX('Master List'!$A$3:$AW$1063,MATCH('Print List'!$A939,Statement_No,0),MATCH('Print List'!B$2,'Master List'!$A$2:$AW$2,0))</f>
        <v>J.W. SILVEIRA CO.</v>
      </c>
      <c r="C939" s="135" t="str">
        <f>INDEX('Master List'!$A$3:$AW$1063,MATCH('Print List'!$A939,Statement_No,0),MATCH('Print List'!C$2,'Master List'!$A$2:$AW$2,0))</f>
        <v>Y</v>
      </c>
      <c r="D939" s="135">
        <f>INDEX('Master List'!$A$3:$AW$1063,MATCH('Print List'!$A939,Statement_No,0),MATCH('Print List'!D$2,'Master List'!$A$2:$AW$2,0))</f>
        <v>581</v>
      </c>
      <c r="E939" s="135">
        <f>INDEX('Master List'!$A$3:$AW$1063,MATCH('Print List'!$A939,Statement_No,0),MATCH('Print List'!E$2,'Master List'!$A$2:$AW$2,0))</f>
        <v>7</v>
      </c>
      <c r="F939" s="135" t="str">
        <f>INDEX('Master List'!$A$3:$AW$1063,MATCH('Print List'!$A939,Statement_No,0),MATCH('Print List'!F$2,'Master List'!$A$2:$AW$2,0))</f>
        <v>Yes</v>
      </c>
      <c r="G939" s="135" t="str">
        <f>INDEX('Master List'!$A$3:$AW$1063,MATCH('Print List'!$A939,Statement_No,0),MATCH('Print List'!G$2,'Master List'!$A$2:$AW$2,0))</f>
        <v>SAN JOAQUIN RIVER</v>
      </c>
      <c r="H939" s="135" t="str">
        <f>INDEX('Master List'!$A$3:$AW$1063,MATCH('Print List'!$A939,Statement_No,0),MATCH('Print List'!H$2,'Master List'!$A$2:$AW$2,0))</f>
        <v>San Joaquin</v>
      </c>
      <c r="I939" s="135" t="str">
        <f>INDEX('Master List'!$A$3:$AW$1063,MATCH('Print List'!$A939,Statement_No,0),MATCH('Print List'!I$2,'Master List'!$A$2:$AW$2,0))</f>
        <v>R2</v>
      </c>
      <c r="J939" s="135" t="str">
        <f>INDEX('Master List'!$A$3:$AW$1063,MATCH('Print List'!$A939,Statement_No,0),MATCH('Print List'!J$2,'Master List'!$A$2:$AW$2,0))</f>
        <v>Patent(s) for a portion of the POU could not be identified. Based on the mapping of the surrounding patents, the missing patent appears to be non-riparian. This would reduce the size of the POU where riparian water can be used.</v>
      </c>
      <c r="K939" s="135" t="str">
        <f>INDEX('Master List'!$A$3:$AW$1063,MATCH('Print List'!$A939,Statement_No,0),MATCH('Print List'!K$2,'Master List'!$A$2:$AW$2,0))</f>
        <v>Yes</v>
      </c>
      <c r="L939" s="135" t="str">
        <f>INDEX('Master List'!$A$3:$AW$1063,MATCH('Print List'!$A939,Statement_No,0),MATCH('Print List'!L$2,'Master List'!$A$2:$AW$2,0))</f>
        <v>N/A</v>
      </c>
      <c r="M939" s="135" t="str">
        <f>INDEX('Master List'!$A$3:$AW$1063,MATCH('Print List'!$A939,Statement_No,0),MATCH('Print List'!M$2,'Master List'!$A$2:$AW$2,0))</f>
        <v>P1</v>
      </c>
      <c r="N939" s="135" t="str">
        <f>INDEX('Master List'!$A$3:$AW$1063,MATCH('Print List'!$A939,Statement_No,0),MATCH('Print List'!N$2,'Master List'!$A$2:$AW$2,0))</f>
        <v>No information given</v>
      </c>
      <c r="O939" s="135">
        <f>INDEX('Master List'!$A$3:$AW$1063,MATCH('Print List'!$A939,Statement_No,0),MATCH('Print List'!O$2,'Master List'!$A$2:$AW$2,0))</f>
        <v>0</v>
      </c>
      <c r="P939" s="135">
        <f>INDEX('Master List'!$A$3:$AW$1063,MATCH('Print List'!$A939,Statement_No,0),MATCH('Print List'!P$2,'Master List'!$A$2:$AW$2,0))</f>
        <v>0</v>
      </c>
      <c r="Q939" s="135">
        <f>INDEX('Master List'!$A$3:$AW$1063,MATCH('Print List'!$A939,Statement_No,0),MATCH('Print List'!Q$2,'Master List'!$A$2:$AW$2,0))</f>
        <v>0</v>
      </c>
      <c r="R939" s="135">
        <f>INDEX('Master List'!$A$3:$AW$1063,MATCH('Print List'!$A939,Statement_No,0),MATCH('Print List'!R$2,'Master List'!$A$2:$AW$2,0))</f>
        <v>0</v>
      </c>
      <c r="S939" s="135">
        <f>INDEX('Master List'!$A$3:$AW$1063,MATCH('Print List'!$A939,Statement_No,0),MATCH('Print List'!S$2,'Master List'!$A$2:$AW$2,0))</f>
        <v>0</v>
      </c>
      <c r="T939" s="135" t="str">
        <f>INDEX('Master List'!$A$3:$AW$1063,MATCH('Print List'!$A939,Statement_No,0),MATCH('Print List'!T$2,'Master List'!$A$2:$AW$2,0))</f>
        <v>R2</v>
      </c>
      <c r="U939" s="135" t="str">
        <f>INDEX('Master List'!$A$3:$AW$1063,MATCH('Print List'!$A939,Statement_No,0),MATCH('Print List'!U$2,'Master List'!$A$2:$AW$2,0))</f>
        <v>P1</v>
      </c>
    </row>
    <row r="940" spans="1:21" s="16" customFormat="1" x14ac:dyDescent="0.25">
      <c r="A940" s="135" t="s">
        <v>3724</v>
      </c>
      <c r="B940" s="135" t="str">
        <f>INDEX('Master List'!$A$3:$AW$1063,MATCH('Print List'!$A940,Statement_No,0),MATCH('Print List'!B$2,'Master List'!$A$2:$AW$2,0))</f>
        <v>CCRC FARMS, LLC</v>
      </c>
      <c r="C940" s="135" t="str">
        <f>INDEX('Master List'!$A$3:$AW$1063,MATCH('Print List'!$A940,Statement_No,0),MATCH('Print List'!C$2,'Master List'!$A$2:$AW$2,0))</f>
        <v>Y</v>
      </c>
      <c r="D940" s="135">
        <f>INDEX('Master List'!$A$3:$AW$1063,MATCH('Print List'!$A940,Statement_No,0),MATCH('Print List'!D$2,'Master List'!$A$2:$AW$2,0))</f>
        <v>290.80999999999995</v>
      </c>
      <c r="E940" s="135">
        <f>INDEX('Master List'!$A$3:$AW$1063,MATCH('Print List'!$A940,Statement_No,0),MATCH('Print List'!E$2,'Master List'!$A$2:$AW$2,0))</f>
        <v>171.56</v>
      </c>
      <c r="F940" s="135" t="str">
        <f>INDEX('Master List'!$A$3:$AW$1063,MATCH('Print List'!$A940,Statement_No,0),MATCH('Print List'!F$2,'Master List'!$A$2:$AW$2,0))</f>
        <v>Yes</v>
      </c>
      <c r="G940" s="135" t="str">
        <f>INDEX('Master List'!$A$3:$AW$1063,MATCH('Print List'!$A940,Statement_No,0),MATCH('Print List'!G$2,'Master List'!$A$2:$AW$2,0))</f>
        <v>Middle River</v>
      </c>
      <c r="H940" s="135" t="str">
        <f>INDEX('Master List'!$A$3:$AW$1063,MATCH('Print List'!$A940,Statement_No,0),MATCH('Print List'!H$2,'Master List'!$A$2:$AW$2,0))</f>
        <v>San Joaquin</v>
      </c>
      <c r="I940" s="135" t="str">
        <f>INDEX('Master List'!$A$3:$AW$1063,MATCH('Print List'!$A940,Statement_No,0),MATCH('Print List'!I$2,'Master List'!$A$2:$AW$2,0))</f>
        <v>R3</v>
      </c>
      <c r="J940" s="135">
        <f>INDEX('Master List'!$A$3:$AW$1063,MATCH('Print List'!$A940,Statement_No,0),MATCH('Print List'!J$2,'Master List'!$A$2:$AW$2,0))</f>
        <v>0</v>
      </c>
      <c r="K940" s="135" t="str">
        <f>INDEX('Master List'!$A$3:$AW$1063,MATCH('Print List'!$A940,Statement_No,0),MATCH('Print List'!K$2,'Master List'!$A$2:$AW$2,0))</f>
        <v>Yes</v>
      </c>
      <c r="L940" s="135" t="str">
        <f>INDEX('Master List'!$A$3:$AW$1063,MATCH('Print List'!$A940,Statement_No,0),MATCH('Print List'!L$2,'Master List'!$A$2:$AW$2,0))</f>
        <v>N/A</v>
      </c>
      <c r="M940" s="135" t="str">
        <f>INDEX('Master List'!$A$3:$AW$1063,MATCH('Print List'!$A940,Statement_No,0),MATCH('Print List'!M$2,'Master List'!$A$2:$AW$2,0))</f>
        <v>P1</v>
      </c>
      <c r="N940" s="135" t="str">
        <f>INDEX('Master List'!$A$3:$AW$1063,MATCH('Print List'!$A940,Statement_No,0),MATCH('Print List'!N$2,'Master List'!$A$2:$AW$2,0))</f>
        <v>More information is needed.</v>
      </c>
      <c r="O940" s="135">
        <f>INDEX('Master List'!$A$3:$AW$1063,MATCH('Print List'!$A940,Statement_No,0),MATCH('Print List'!O$2,'Master List'!$A$2:$AW$2,0))</f>
        <v>0</v>
      </c>
      <c r="P940" s="135">
        <f>INDEX('Master List'!$A$3:$AW$1063,MATCH('Print List'!$A940,Statement_No,0),MATCH('Print List'!P$2,'Master List'!$A$2:$AW$2,0))</f>
        <v>0</v>
      </c>
      <c r="Q940" s="135">
        <f>INDEX('Master List'!$A$3:$AW$1063,MATCH('Print List'!$A940,Statement_No,0),MATCH('Print List'!Q$2,'Master List'!$A$2:$AW$2,0))</f>
        <v>0</v>
      </c>
      <c r="R940" s="135">
        <f>INDEX('Master List'!$A$3:$AW$1063,MATCH('Print List'!$A940,Statement_No,0),MATCH('Print List'!R$2,'Master List'!$A$2:$AW$2,0))</f>
        <v>0</v>
      </c>
      <c r="S940" s="135">
        <f>INDEX('Master List'!$A$3:$AW$1063,MATCH('Print List'!$A940,Statement_No,0),MATCH('Print List'!S$2,'Master List'!$A$2:$AW$2,0))</f>
        <v>0</v>
      </c>
      <c r="T940" s="135" t="str">
        <f>INDEX('Master List'!$A$3:$AW$1063,MATCH('Print List'!$A940,Statement_No,0),MATCH('Print List'!T$2,'Master List'!$A$2:$AW$2,0))</f>
        <v>R3</v>
      </c>
      <c r="U940" s="135" t="str">
        <f>INDEX('Master List'!$A$3:$AW$1063,MATCH('Print List'!$A940,Statement_No,0),MATCH('Print List'!U$2,'Master List'!$A$2:$AW$2,0))</f>
        <v>P1</v>
      </c>
    </row>
    <row r="941" spans="1:21" s="16" customFormat="1" ht="45" x14ac:dyDescent="0.25">
      <c r="A941" s="135" t="s">
        <v>3728</v>
      </c>
      <c r="B941" s="135" t="str">
        <f>INDEX('Master List'!$A$3:$AW$1063,MATCH('Print List'!$A941,Statement_No,0),MATCH('Print List'!B$2,'Master List'!$A$2:$AW$2,0))</f>
        <v>TUSCANY RESEARCH INSTITUTE</v>
      </c>
      <c r="C941" s="135" t="str">
        <f>INDEX('Master List'!$A$3:$AW$1063,MATCH('Print List'!$A941,Statement_No,0),MATCH('Print List'!C$2,'Master List'!$A$2:$AW$2,0))</f>
        <v>Y</v>
      </c>
      <c r="D941" s="135">
        <f>INDEX('Master List'!$A$3:$AW$1063,MATCH('Print List'!$A941,Statement_No,0),MATCH('Print List'!D$2,'Master List'!$A$2:$AW$2,0))</f>
        <v>648.5</v>
      </c>
      <c r="E941" s="135">
        <f>INDEX('Master List'!$A$3:$AW$1063,MATCH('Print List'!$A941,Statement_No,0),MATCH('Print List'!E$2,'Master List'!$A$2:$AW$2,0))</f>
        <v>1067.18</v>
      </c>
      <c r="F941" s="135" t="str">
        <f>INDEX('Master List'!$A$3:$AW$1063,MATCH('Print List'!$A941,Statement_No,0),MATCH('Print List'!F$2,'Master List'!$A$2:$AW$2,0))</f>
        <v>Yes</v>
      </c>
      <c r="G941" s="135" t="str">
        <f>INDEX('Master List'!$A$3:$AW$1063,MATCH('Print List'!$A941,Statement_No,0),MATCH('Print List'!G$2,'Master List'!$A$2:$AW$2,0))</f>
        <v>Middle River</v>
      </c>
      <c r="H941" s="135" t="str">
        <f>INDEX('Master List'!$A$3:$AW$1063,MATCH('Print List'!$A941,Statement_No,0),MATCH('Print List'!H$2,'Master List'!$A$2:$AW$2,0))</f>
        <v>San Joaquin</v>
      </c>
      <c r="I941" s="135" t="str">
        <f>INDEX('Master List'!$A$3:$AW$1063,MATCH('Print List'!$A941,Statement_No,0),MATCH('Print List'!I$2,'Master List'!$A$2:$AW$2,0))</f>
        <v>R3</v>
      </c>
      <c r="J941" s="135">
        <f>INDEX('Master List'!$A$3:$AW$1063,MATCH('Print List'!$A941,Statement_No,0),MATCH('Print List'!J$2,'Master List'!$A$2:$AW$2,0))</f>
        <v>0</v>
      </c>
      <c r="K941" s="135" t="str">
        <f>INDEX('Master List'!$A$3:$AW$1063,MATCH('Print List'!$A941,Statement_No,0),MATCH('Print List'!K$2,'Master List'!$A$2:$AW$2,0))</f>
        <v>Yes</v>
      </c>
      <c r="L941" s="135" t="str">
        <f>INDEX('Master List'!$A$3:$AW$1063,MATCH('Print List'!$A941,Statement_No,0),MATCH('Print List'!L$2,'Master List'!$A$2:$AW$2,0))</f>
        <v>N/A</v>
      </c>
      <c r="M941" s="135" t="str">
        <f>INDEX('Master List'!$A$3:$AW$1063,MATCH('Print List'!$A941,Statement_No,0),MATCH('Print List'!M$2,'Master List'!$A$2:$AW$2,0))</f>
        <v>P1</v>
      </c>
      <c r="N941" s="135" t="str">
        <f>INDEX('Master List'!$A$3:$AW$1063,MATCH('Print List'!$A941,Statement_No,0),MATCH('Print List'!N$2,'Master List'!$A$2:$AW$2,0))</f>
        <v>No supporting document for Pre-1914 right was submitted. Need more info.</v>
      </c>
      <c r="O941" s="135">
        <f>INDEX('Master List'!$A$3:$AW$1063,MATCH('Print List'!$A941,Statement_No,0),MATCH('Print List'!O$2,'Master List'!$A$2:$AW$2,0))</f>
        <v>0</v>
      </c>
      <c r="P941" s="135">
        <f>INDEX('Master List'!$A$3:$AW$1063,MATCH('Print List'!$A941,Statement_No,0),MATCH('Print List'!P$2,'Master List'!$A$2:$AW$2,0))</f>
        <v>0</v>
      </c>
      <c r="Q941" s="135">
        <f>INDEX('Master List'!$A$3:$AW$1063,MATCH('Print List'!$A941,Statement_No,0),MATCH('Print List'!Q$2,'Master List'!$A$2:$AW$2,0))</f>
        <v>0</v>
      </c>
      <c r="R941" s="135">
        <f>INDEX('Master List'!$A$3:$AW$1063,MATCH('Print List'!$A941,Statement_No,0),MATCH('Print List'!R$2,'Master List'!$A$2:$AW$2,0))</f>
        <v>0</v>
      </c>
      <c r="S941" s="135">
        <f>INDEX('Master List'!$A$3:$AW$1063,MATCH('Print List'!$A941,Statement_No,0),MATCH('Print List'!S$2,'Master List'!$A$2:$AW$2,0))</f>
        <v>0</v>
      </c>
      <c r="T941" s="135" t="str">
        <f>INDEX('Master List'!$A$3:$AW$1063,MATCH('Print List'!$A941,Statement_No,0),MATCH('Print List'!T$2,'Master List'!$A$2:$AW$2,0))</f>
        <v>R3</v>
      </c>
      <c r="U941" s="135" t="str">
        <f>INDEX('Master List'!$A$3:$AW$1063,MATCH('Print List'!$A941,Statement_No,0),MATCH('Print List'!U$2,'Master List'!$A$2:$AW$2,0))</f>
        <v>P1</v>
      </c>
    </row>
    <row r="942" spans="1:21" s="16" customFormat="1" x14ac:dyDescent="0.25">
      <c r="A942" s="135" t="s">
        <v>3731</v>
      </c>
      <c r="B942" s="135" t="str">
        <f>INDEX('Master List'!$A$3:$AW$1063,MATCH('Print List'!$A942,Statement_No,0),MATCH('Print List'!B$2,'Master List'!$A$2:$AW$2,0))</f>
        <v>CCRC FARMS, LLC</v>
      </c>
      <c r="C942" s="135" t="str">
        <f>INDEX('Master List'!$A$3:$AW$1063,MATCH('Print List'!$A942,Statement_No,0),MATCH('Print List'!C$2,'Master List'!$A$2:$AW$2,0))</f>
        <v>Y</v>
      </c>
      <c r="D942" s="135">
        <f>INDEX('Master List'!$A$3:$AW$1063,MATCH('Print List'!$A942,Statement_No,0),MATCH('Print List'!D$2,'Master List'!$A$2:$AW$2,0))</f>
        <v>283.50999999999993</v>
      </c>
      <c r="E942" s="135">
        <f>INDEX('Master List'!$A$3:$AW$1063,MATCH('Print List'!$A942,Statement_No,0),MATCH('Print List'!E$2,'Master List'!$A$2:$AW$2,0))</f>
        <v>82.49</v>
      </c>
      <c r="F942" s="135" t="str">
        <f>INDEX('Master List'!$A$3:$AW$1063,MATCH('Print List'!$A942,Statement_No,0),MATCH('Print List'!F$2,'Master List'!$A$2:$AW$2,0))</f>
        <v>No</v>
      </c>
      <c r="G942" s="135" t="str">
        <f>INDEX('Master List'!$A$3:$AW$1063,MATCH('Print List'!$A942,Statement_No,0),MATCH('Print List'!G$2,'Master List'!$A$2:$AW$2,0))</f>
        <v>Connection Slough</v>
      </c>
      <c r="H942" s="135" t="str">
        <f>INDEX('Master List'!$A$3:$AW$1063,MATCH('Print List'!$A942,Statement_No,0),MATCH('Print List'!H$2,'Master List'!$A$2:$AW$2,0))</f>
        <v>San Joaquin</v>
      </c>
      <c r="I942" s="135" t="str">
        <f>INDEX('Master List'!$A$3:$AW$1063,MATCH('Print List'!$A942,Statement_No,0),MATCH('Print List'!I$2,'Master List'!$A$2:$AW$2,0))</f>
        <v>N/A</v>
      </c>
      <c r="J942" s="135">
        <f>INDEX('Master List'!$A$3:$AW$1063,MATCH('Print List'!$A942,Statement_No,0),MATCH('Print List'!J$2,'Master List'!$A$2:$AW$2,0))</f>
        <v>0</v>
      </c>
      <c r="K942" s="135" t="str">
        <f>INDEX('Master List'!$A$3:$AW$1063,MATCH('Print List'!$A942,Statement_No,0),MATCH('Print List'!K$2,'Master List'!$A$2:$AW$2,0))</f>
        <v>Yes</v>
      </c>
      <c r="L942" s="135" t="str">
        <f>INDEX('Master List'!$A$3:$AW$1063,MATCH('Print List'!$A942,Statement_No,0),MATCH('Print List'!L$2,'Master List'!$A$2:$AW$2,0))</f>
        <v>N/A</v>
      </c>
      <c r="M942" s="135" t="str">
        <f>INDEX('Master List'!$A$3:$AW$1063,MATCH('Print List'!$A942,Statement_No,0),MATCH('Print List'!M$2,'Master List'!$A$2:$AW$2,0))</f>
        <v>P1</v>
      </c>
      <c r="N942" s="135" t="str">
        <f>INDEX('Master List'!$A$3:$AW$1063,MATCH('Print List'!$A942,Statement_No,0),MATCH('Print List'!N$2,'Master List'!$A$2:$AW$2,0))</f>
        <v>More information is needed.</v>
      </c>
      <c r="O942" s="135">
        <f>INDEX('Master List'!$A$3:$AW$1063,MATCH('Print List'!$A942,Statement_No,0),MATCH('Print List'!O$2,'Master List'!$A$2:$AW$2,0))</f>
        <v>0</v>
      </c>
      <c r="P942" s="135">
        <f>INDEX('Master List'!$A$3:$AW$1063,MATCH('Print List'!$A942,Statement_No,0),MATCH('Print List'!P$2,'Master List'!$A$2:$AW$2,0))</f>
        <v>0</v>
      </c>
      <c r="Q942" s="135">
        <f>INDEX('Master List'!$A$3:$AW$1063,MATCH('Print List'!$A942,Statement_No,0),MATCH('Print List'!Q$2,'Master List'!$A$2:$AW$2,0))</f>
        <v>0</v>
      </c>
      <c r="R942" s="135">
        <f>INDEX('Master List'!$A$3:$AW$1063,MATCH('Print List'!$A942,Statement_No,0),MATCH('Print List'!R$2,'Master List'!$A$2:$AW$2,0))</f>
        <v>0</v>
      </c>
      <c r="S942" s="135">
        <f>INDEX('Master List'!$A$3:$AW$1063,MATCH('Print List'!$A942,Statement_No,0),MATCH('Print List'!S$2,'Master List'!$A$2:$AW$2,0))</f>
        <v>0</v>
      </c>
      <c r="T942" s="135" t="str">
        <f>INDEX('Master List'!$A$3:$AW$1063,MATCH('Print List'!$A942,Statement_No,0),MATCH('Print List'!T$2,'Master List'!$A$2:$AW$2,0))</f>
        <v>N/A</v>
      </c>
      <c r="U942" s="135" t="str">
        <f>INDEX('Master List'!$A$3:$AW$1063,MATCH('Print List'!$A942,Statement_No,0),MATCH('Print List'!U$2,'Master List'!$A$2:$AW$2,0))</f>
        <v>P1</v>
      </c>
    </row>
    <row r="943" spans="1:21" s="16" customFormat="1" ht="45" x14ac:dyDescent="0.25">
      <c r="A943" s="135" t="s">
        <v>3734</v>
      </c>
      <c r="B943" s="135" t="str">
        <f>INDEX('Master List'!$A$3:$AW$1063,MATCH('Print List'!$A943,Statement_No,0),MATCH('Print List'!B$2,'Master List'!$A$2:$AW$2,0))</f>
        <v>TUSCANY RESEARCH INSTITUTE</v>
      </c>
      <c r="C943" s="135" t="str">
        <f>INDEX('Master List'!$A$3:$AW$1063,MATCH('Print List'!$A943,Statement_No,0),MATCH('Print List'!C$2,'Master List'!$A$2:$AW$2,0))</f>
        <v>Y</v>
      </c>
      <c r="D943" s="135">
        <f>INDEX('Master List'!$A$3:$AW$1063,MATCH('Print List'!$A943,Statement_No,0),MATCH('Print List'!D$2,'Master List'!$A$2:$AW$2,0))</f>
        <v>447.95</v>
      </c>
      <c r="E943" s="135">
        <f>INDEX('Master List'!$A$3:$AW$1063,MATCH('Print List'!$A943,Statement_No,0),MATCH('Print List'!E$2,'Master List'!$A$2:$AW$2,0))</f>
        <v>352.91</v>
      </c>
      <c r="F943" s="135" t="str">
        <f>INDEX('Master List'!$A$3:$AW$1063,MATCH('Print List'!$A943,Statement_No,0),MATCH('Print List'!F$2,'Master List'!$A$2:$AW$2,0))</f>
        <v>Yes</v>
      </c>
      <c r="G943" s="135" t="str">
        <f>INDEX('Master List'!$A$3:$AW$1063,MATCH('Print List'!$A943,Statement_No,0),MATCH('Print List'!G$2,'Master List'!$A$2:$AW$2,0))</f>
        <v>Middle River</v>
      </c>
      <c r="H943" s="135" t="str">
        <f>INDEX('Master List'!$A$3:$AW$1063,MATCH('Print List'!$A943,Statement_No,0),MATCH('Print List'!H$2,'Master List'!$A$2:$AW$2,0))</f>
        <v>San Joaquin</v>
      </c>
      <c r="I943" s="135" t="str">
        <f>INDEX('Master List'!$A$3:$AW$1063,MATCH('Print List'!$A943,Statement_No,0),MATCH('Print List'!I$2,'Master List'!$A$2:$AW$2,0))</f>
        <v>R3</v>
      </c>
      <c r="J943" s="135">
        <f>INDEX('Master List'!$A$3:$AW$1063,MATCH('Print List'!$A943,Statement_No,0),MATCH('Print List'!J$2,'Master List'!$A$2:$AW$2,0))</f>
        <v>0</v>
      </c>
      <c r="K943" s="135" t="str">
        <f>INDEX('Master List'!$A$3:$AW$1063,MATCH('Print List'!$A943,Statement_No,0),MATCH('Print List'!K$2,'Master List'!$A$2:$AW$2,0))</f>
        <v>Yes</v>
      </c>
      <c r="L943" s="135" t="str">
        <f>INDEX('Master List'!$A$3:$AW$1063,MATCH('Print List'!$A943,Statement_No,0),MATCH('Print List'!L$2,'Master List'!$A$2:$AW$2,0))</f>
        <v>N/A</v>
      </c>
      <c r="M943" s="135" t="str">
        <f>INDEX('Master List'!$A$3:$AW$1063,MATCH('Print List'!$A943,Statement_No,0),MATCH('Print List'!M$2,'Master List'!$A$2:$AW$2,0))</f>
        <v>P1</v>
      </c>
      <c r="N943" s="135" t="str">
        <f>INDEX('Master List'!$A$3:$AW$1063,MATCH('Print List'!$A943,Statement_No,0),MATCH('Print List'!N$2,'Master List'!$A$2:$AW$2,0))</f>
        <v>No supporting document for Pre-1914 right was submitted. Need more info.</v>
      </c>
      <c r="O943" s="135">
        <f>INDEX('Master List'!$A$3:$AW$1063,MATCH('Print List'!$A943,Statement_No,0),MATCH('Print List'!O$2,'Master List'!$A$2:$AW$2,0))</f>
        <v>0</v>
      </c>
      <c r="P943" s="135">
        <f>INDEX('Master List'!$A$3:$AW$1063,MATCH('Print List'!$A943,Statement_No,0),MATCH('Print List'!P$2,'Master List'!$A$2:$AW$2,0))</f>
        <v>0</v>
      </c>
      <c r="Q943" s="135">
        <f>INDEX('Master List'!$A$3:$AW$1063,MATCH('Print List'!$A943,Statement_No,0),MATCH('Print List'!Q$2,'Master List'!$A$2:$AW$2,0))</f>
        <v>0</v>
      </c>
      <c r="R943" s="135">
        <f>INDEX('Master List'!$A$3:$AW$1063,MATCH('Print List'!$A943,Statement_No,0),MATCH('Print List'!R$2,'Master List'!$A$2:$AW$2,0))</f>
        <v>0</v>
      </c>
      <c r="S943" s="135">
        <f>INDEX('Master List'!$A$3:$AW$1063,MATCH('Print List'!$A943,Statement_No,0),MATCH('Print List'!S$2,'Master List'!$A$2:$AW$2,0))</f>
        <v>0</v>
      </c>
      <c r="T943" s="135" t="str">
        <f>INDEX('Master List'!$A$3:$AW$1063,MATCH('Print List'!$A943,Statement_No,0),MATCH('Print List'!T$2,'Master List'!$A$2:$AW$2,0))</f>
        <v>R3</v>
      </c>
      <c r="U943" s="135" t="str">
        <f>INDEX('Master List'!$A$3:$AW$1063,MATCH('Print List'!$A943,Statement_No,0),MATCH('Print List'!U$2,'Master List'!$A$2:$AW$2,0))</f>
        <v>P1</v>
      </c>
    </row>
    <row r="944" spans="1:21" s="16" customFormat="1" ht="45" x14ac:dyDescent="0.25">
      <c r="A944" s="135" t="s">
        <v>3735</v>
      </c>
      <c r="B944" s="135" t="str">
        <f>INDEX('Master List'!$A$3:$AW$1063,MATCH('Print List'!$A944,Statement_No,0),MATCH('Print List'!B$2,'Master List'!$A$2:$AW$2,0))</f>
        <v>TUSCANY RESEARCH INSTITUTE</v>
      </c>
      <c r="C944" s="135" t="str">
        <f>INDEX('Master List'!$A$3:$AW$1063,MATCH('Print List'!$A944,Statement_No,0),MATCH('Print List'!C$2,'Master List'!$A$2:$AW$2,0))</f>
        <v>Y</v>
      </c>
      <c r="D944" s="135">
        <f>INDEX('Master List'!$A$3:$AW$1063,MATCH('Print List'!$A944,Statement_No,0),MATCH('Print List'!D$2,'Master List'!$A$2:$AW$2,0))</f>
        <v>2180.77</v>
      </c>
      <c r="E944" s="135">
        <f>INDEX('Master List'!$A$3:$AW$1063,MATCH('Print List'!$A944,Statement_No,0),MATCH('Print List'!E$2,'Master List'!$A$2:$AW$2,0))</f>
        <v>1029.79</v>
      </c>
      <c r="F944" s="135" t="str">
        <f>INDEX('Master List'!$A$3:$AW$1063,MATCH('Print List'!$A944,Statement_No,0),MATCH('Print List'!F$2,'Master List'!$A$2:$AW$2,0))</f>
        <v>Yes</v>
      </c>
      <c r="G944" s="135" t="str">
        <f>INDEX('Master List'!$A$3:$AW$1063,MATCH('Print List'!$A944,Statement_No,0),MATCH('Print List'!G$2,'Master List'!$A$2:$AW$2,0))</f>
        <v>Middle River</v>
      </c>
      <c r="H944" s="135" t="str">
        <f>INDEX('Master List'!$A$3:$AW$1063,MATCH('Print List'!$A944,Statement_No,0),MATCH('Print List'!H$2,'Master List'!$A$2:$AW$2,0))</f>
        <v>San Joaquin</v>
      </c>
      <c r="I944" s="135" t="str">
        <f>INDEX('Master List'!$A$3:$AW$1063,MATCH('Print List'!$A944,Statement_No,0),MATCH('Print List'!I$2,'Master List'!$A$2:$AW$2,0))</f>
        <v>R3</v>
      </c>
      <c r="J944" s="135">
        <f>INDEX('Master List'!$A$3:$AW$1063,MATCH('Print List'!$A944,Statement_No,0),MATCH('Print List'!J$2,'Master List'!$A$2:$AW$2,0))</f>
        <v>0</v>
      </c>
      <c r="K944" s="135" t="str">
        <f>INDEX('Master List'!$A$3:$AW$1063,MATCH('Print List'!$A944,Statement_No,0),MATCH('Print List'!K$2,'Master List'!$A$2:$AW$2,0))</f>
        <v>Yes</v>
      </c>
      <c r="L944" s="135" t="str">
        <f>INDEX('Master List'!$A$3:$AW$1063,MATCH('Print List'!$A944,Statement_No,0),MATCH('Print List'!L$2,'Master List'!$A$2:$AW$2,0))</f>
        <v>N/A</v>
      </c>
      <c r="M944" s="135" t="str">
        <f>INDEX('Master List'!$A$3:$AW$1063,MATCH('Print List'!$A944,Statement_No,0),MATCH('Print List'!M$2,'Master List'!$A$2:$AW$2,0))</f>
        <v>P1</v>
      </c>
      <c r="N944" s="135" t="str">
        <f>INDEX('Master List'!$A$3:$AW$1063,MATCH('Print List'!$A944,Statement_No,0),MATCH('Print List'!N$2,'Master List'!$A$2:$AW$2,0))</f>
        <v>No supporting document for Pre-1914 right was submitted. Need more info.</v>
      </c>
      <c r="O944" s="135">
        <f>INDEX('Master List'!$A$3:$AW$1063,MATCH('Print List'!$A944,Statement_No,0),MATCH('Print List'!O$2,'Master List'!$A$2:$AW$2,0))</f>
        <v>0</v>
      </c>
      <c r="P944" s="135">
        <f>INDEX('Master List'!$A$3:$AW$1063,MATCH('Print List'!$A944,Statement_No,0),MATCH('Print List'!P$2,'Master List'!$A$2:$AW$2,0))</f>
        <v>0</v>
      </c>
      <c r="Q944" s="135">
        <f>INDEX('Master List'!$A$3:$AW$1063,MATCH('Print List'!$A944,Statement_No,0),MATCH('Print List'!Q$2,'Master List'!$A$2:$AW$2,0))</f>
        <v>0</v>
      </c>
      <c r="R944" s="135">
        <f>INDEX('Master List'!$A$3:$AW$1063,MATCH('Print List'!$A944,Statement_No,0),MATCH('Print List'!R$2,'Master List'!$A$2:$AW$2,0))</f>
        <v>0</v>
      </c>
      <c r="S944" s="135">
        <f>INDEX('Master List'!$A$3:$AW$1063,MATCH('Print List'!$A944,Statement_No,0),MATCH('Print List'!S$2,'Master List'!$A$2:$AW$2,0))</f>
        <v>0</v>
      </c>
      <c r="T944" s="135" t="str">
        <f>INDEX('Master List'!$A$3:$AW$1063,MATCH('Print List'!$A944,Statement_No,0),MATCH('Print List'!T$2,'Master List'!$A$2:$AW$2,0))</f>
        <v>R3</v>
      </c>
      <c r="U944" s="135" t="str">
        <f>INDEX('Master List'!$A$3:$AW$1063,MATCH('Print List'!$A944,Statement_No,0),MATCH('Print List'!U$2,'Master List'!$A$2:$AW$2,0))</f>
        <v>P1</v>
      </c>
    </row>
    <row r="945" spans="1:21" s="16" customFormat="1" ht="45" x14ac:dyDescent="0.25">
      <c r="A945" s="135" t="s">
        <v>3737</v>
      </c>
      <c r="B945" s="135" t="str">
        <f>INDEX('Master List'!$A$3:$AW$1063,MATCH('Print List'!$A945,Statement_No,0),MATCH('Print List'!B$2,'Master List'!$A$2:$AW$2,0))</f>
        <v>TUSCANY RESEARCH INSTITUTE</v>
      </c>
      <c r="C945" s="135" t="str">
        <f>INDEX('Master List'!$A$3:$AW$1063,MATCH('Print List'!$A945,Statement_No,0),MATCH('Print List'!C$2,'Master List'!$A$2:$AW$2,0))</f>
        <v>Y</v>
      </c>
      <c r="D945" s="135">
        <f>INDEX('Master List'!$A$3:$AW$1063,MATCH('Print List'!$A945,Statement_No,0),MATCH('Print List'!D$2,'Master List'!$A$2:$AW$2,0))</f>
        <v>1570.5800000000002</v>
      </c>
      <c r="E945" s="135">
        <f>INDEX('Master List'!$A$3:$AW$1063,MATCH('Print List'!$A945,Statement_No,0),MATCH('Print List'!E$2,'Master List'!$A$2:$AW$2,0))</f>
        <v>718.37</v>
      </c>
      <c r="F945" s="135" t="str">
        <f>INDEX('Master List'!$A$3:$AW$1063,MATCH('Print List'!$A945,Statement_No,0),MATCH('Print List'!F$2,'Master List'!$A$2:$AW$2,0))</f>
        <v>Yes</v>
      </c>
      <c r="G945" s="135" t="str">
        <f>INDEX('Master List'!$A$3:$AW$1063,MATCH('Print List'!$A945,Statement_No,0),MATCH('Print List'!G$2,'Master List'!$A$2:$AW$2,0))</f>
        <v>San Joaquin River</v>
      </c>
      <c r="H945" s="135" t="str">
        <f>INDEX('Master List'!$A$3:$AW$1063,MATCH('Print List'!$A945,Statement_No,0),MATCH('Print List'!H$2,'Master List'!$A$2:$AW$2,0))</f>
        <v>San Joaquin</v>
      </c>
      <c r="I945" s="135" t="str">
        <f>INDEX('Master List'!$A$3:$AW$1063,MATCH('Print List'!$A945,Statement_No,0),MATCH('Print List'!I$2,'Master List'!$A$2:$AW$2,0))</f>
        <v>R3</v>
      </c>
      <c r="J945" s="135">
        <f>INDEX('Master List'!$A$3:$AW$1063,MATCH('Print List'!$A945,Statement_No,0),MATCH('Print List'!J$2,'Master List'!$A$2:$AW$2,0))</f>
        <v>0</v>
      </c>
      <c r="K945" s="135" t="str">
        <f>INDEX('Master List'!$A$3:$AW$1063,MATCH('Print List'!$A945,Statement_No,0),MATCH('Print List'!K$2,'Master List'!$A$2:$AW$2,0))</f>
        <v>Yes</v>
      </c>
      <c r="L945" s="135" t="str">
        <f>INDEX('Master List'!$A$3:$AW$1063,MATCH('Print List'!$A945,Statement_No,0),MATCH('Print List'!L$2,'Master List'!$A$2:$AW$2,0))</f>
        <v>N/A</v>
      </c>
      <c r="M945" s="135" t="str">
        <f>INDEX('Master List'!$A$3:$AW$1063,MATCH('Print List'!$A945,Statement_No,0),MATCH('Print List'!M$2,'Master List'!$A$2:$AW$2,0))</f>
        <v>P1</v>
      </c>
      <c r="N945" s="135" t="str">
        <f>INDEX('Master List'!$A$3:$AW$1063,MATCH('Print List'!$A945,Statement_No,0),MATCH('Print List'!N$2,'Master List'!$A$2:$AW$2,0))</f>
        <v>No supporting document for Pre-1914 right was submitted. Need more info.</v>
      </c>
      <c r="O945" s="135">
        <f>INDEX('Master List'!$A$3:$AW$1063,MATCH('Print List'!$A945,Statement_No,0),MATCH('Print List'!O$2,'Master List'!$A$2:$AW$2,0))</f>
        <v>0</v>
      </c>
      <c r="P945" s="135">
        <f>INDEX('Master List'!$A$3:$AW$1063,MATCH('Print List'!$A945,Statement_No,0),MATCH('Print List'!P$2,'Master List'!$A$2:$AW$2,0))</f>
        <v>0</v>
      </c>
      <c r="Q945" s="135">
        <f>INDEX('Master List'!$A$3:$AW$1063,MATCH('Print List'!$A945,Statement_No,0),MATCH('Print List'!Q$2,'Master List'!$A$2:$AW$2,0))</f>
        <v>0</v>
      </c>
      <c r="R945" s="135">
        <f>INDEX('Master List'!$A$3:$AW$1063,MATCH('Print List'!$A945,Statement_No,0),MATCH('Print List'!R$2,'Master List'!$A$2:$AW$2,0))</f>
        <v>0</v>
      </c>
      <c r="S945" s="135">
        <f>INDEX('Master List'!$A$3:$AW$1063,MATCH('Print List'!$A945,Statement_No,0),MATCH('Print List'!S$2,'Master List'!$A$2:$AW$2,0))</f>
        <v>0</v>
      </c>
      <c r="T945" s="135" t="str">
        <f>INDEX('Master List'!$A$3:$AW$1063,MATCH('Print List'!$A945,Statement_No,0),MATCH('Print List'!T$2,'Master List'!$A$2:$AW$2,0))</f>
        <v>R3</v>
      </c>
      <c r="U945" s="135" t="str">
        <f>INDEX('Master List'!$A$3:$AW$1063,MATCH('Print List'!$A945,Statement_No,0),MATCH('Print List'!U$2,'Master List'!$A$2:$AW$2,0))</f>
        <v>P1</v>
      </c>
    </row>
    <row r="946" spans="1:21" s="16" customFormat="1" ht="45" x14ac:dyDescent="0.25">
      <c r="A946" s="135" t="s">
        <v>3738</v>
      </c>
      <c r="B946" s="135" t="str">
        <f>INDEX('Master List'!$A$3:$AW$1063,MATCH('Print List'!$A946,Statement_No,0),MATCH('Print List'!B$2,'Master List'!$A$2:$AW$2,0))</f>
        <v>TUSCANY RESEARCH INSTITUTE</v>
      </c>
      <c r="C946" s="135" t="str">
        <f>INDEX('Master List'!$A$3:$AW$1063,MATCH('Print List'!$A946,Statement_No,0),MATCH('Print List'!C$2,'Master List'!$A$2:$AW$2,0))</f>
        <v>Y</v>
      </c>
      <c r="D946" s="135">
        <f>INDEX('Master List'!$A$3:$AW$1063,MATCH('Print List'!$A946,Statement_No,0),MATCH('Print List'!D$2,'Master List'!$A$2:$AW$2,0))</f>
        <v>555.41999999999996</v>
      </c>
      <c r="E946" s="135">
        <f>INDEX('Master List'!$A$3:$AW$1063,MATCH('Print List'!$A946,Statement_No,0),MATCH('Print List'!E$2,'Master List'!$A$2:$AW$2,0))</f>
        <v>317.16000000000003</v>
      </c>
      <c r="F946" s="135" t="str">
        <f>INDEX('Master List'!$A$3:$AW$1063,MATCH('Print List'!$A946,Statement_No,0),MATCH('Print List'!F$2,'Master List'!$A$2:$AW$2,0))</f>
        <v>Yes</v>
      </c>
      <c r="G946" s="135" t="str">
        <f>INDEX('Master List'!$A$3:$AW$1063,MATCH('Print List'!$A946,Statement_No,0),MATCH('Print List'!G$2,'Master List'!$A$2:$AW$2,0))</f>
        <v>Old River</v>
      </c>
      <c r="H946" s="135" t="str">
        <f>INDEX('Master List'!$A$3:$AW$1063,MATCH('Print List'!$A946,Statement_No,0),MATCH('Print List'!H$2,'Master List'!$A$2:$AW$2,0))</f>
        <v>San Joaquin</v>
      </c>
      <c r="I946" s="135" t="str">
        <f>INDEX('Master List'!$A$3:$AW$1063,MATCH('Print List'!$A946,Statement_No,0),MATCH('Print List'!I$2,'Master List'!$A$2:$AW$2,0))</f>
        <v>R3</v>
      </c>
      <c r="J946" s="135">
        <f>INDEX('Master List'!$A$3:$AW$1063,MATCH('Print List'!$A946,Statement_No,0),MATCH('Print List'!J$2,'Master List'!$A$2:$AW$2,0))</f>
        <v>0</v>
      </c>
      <c r="K946" s="135" t="str">
        <f>INDEX('Master List'!$A$3:$AW$1063,MATCH('Print List'!$A946,Statement_No,0),MATCH('Print List'!K$2,'Master List'!$A$2:$AW$2,0))</f>
        <v>Yes</v>
      </c>
      <c r="L946" s="135" t="str">
        <f>INDEX('Master List'!$A$3:$AW$1063,MATCH('Print List'!$A946,Statement_No,0),MATCH('Print List'!L$2,'Master List'!$A$2:$AW$2,0))</f>
        <v>N/A</v>
      </c>
      <c r="M946" s="135" t="str">
        <f>INDEX('Master List'!$A$3:$AW$1063,MATCH('Print List'!$A946,Statement_No,0),MATCH('Print List'!M$2,'Master List'!$A$2:$AW$2,0))</f>
        <v>P1</v>
      </c>
      <c r="N946" s="135" t="str">
        <f>INDEX('Master List'!$A$3:$AW$1063,MATCH('Print List'!$A946,Statement_No,0),MATCH('Print List'!N$2,'Master List'!$A$2:$AW$2,0))</f>
        <v>No supporting document for Pre-1914 right was submitted. Need more info.</v>
      </c>
      <c r="O946" s="135">
        <f>INDEX('Master List'!$A$3:$AW$1063,MATCH('Print List'!$A946,Statement_No,0),MATCH('Print List'!O$2,'Master List'!$A$2:$AW$2,0))</f>
        <v>0</v>
      </c>
      <c r="P946" s="135">
        <f>INDEX('Master List'!$A$3:$AW$1063,MATCH('Print List'!$A946,Statement_No,0),MATCH('Print List'!P$2,'Master List'!$A$2:$AW$2,0))</f>
        <v>0</v>
      </c>
      <c r="Q946" s="135">
        <f>INDEX('Master List'!$A$3:$AW$1063,MATCH('Print List'!$A946,Statement_No,0),MATCH('Print List'!Q$2,'Master List'!$A$2:$AW$2,0))</f>
        <v>0</v>
      </c>
      <c r="R946" s="135">
        <f>INDEX('Master List'!$A$3:$AW$1063,MATCH('Print List'!$A946,Statement_No,0),MATCH('Print List'!R$2,'Master List'!$A$2:$AW$2,0))</f>
        <v>0</v>
      </c>
      <c r="S946" s="135">
        <f>INDEX('Master List'!$A$3:$AW$1063,MATCH('Print List'!$A946,Statement_No,0),MATCH('Print List'!S$2,'Master List'!$A$2:$AW$2,0))</f>
        <v>0</v>
      </c>
      <c r="T946" s="135" t="str">
        <f>INDEX('Master List'!$A$3:$AW$1063,MATCH('Print List'!$A946,Statement_No,0),MATCH('Print List'!T$2,'Master List'!$A$2:$AW$2,0))</f>
        <v>R3</v>
      </c>
      <c r="U946" s="135" t="str">
        <f>INDEX('Master List'!$A$3:$AW$1063,MATCH('Print List'!$A946,Statement_No,0),MATCH('Print List'!U$2,'Master List'!$A$2:$AW$2,0))</f>
        <v>P1</v>
      </c>
    </row>
    <row r="947" spans="1:21" s="16" customFormat="1" ht="45" x14ac:dyDescent="0.25">
      <c r="A947" s="135" t="s">
        <v>3739</v>
      </c>
      <c r="B947" s="135" t="str">
        <f>INDEX('Master List'!$A$3:$AW$1063,MATCH('Print List'!$A947,Statement_No,0),MATCH('Print List'!B$2,'Master List'!$A$2:$AW$2,0))</f>
        <v>TUSCANY RESEARCH INSTITUTE</v>
      </c>
      <c r="C947" s="135" t="str">
        <f>INDEX('Master List'!$A$3:$AW$1063,MATCH('Print List'!$A947,Statement_No,0),MATCH('Print List'!C$2,'Master List'!$A$2:$AW$2,0))</f>
        <v>Y</v>
      </c>
      <c r="D947" s="135">
        <f>INDEX('Master List'!$A$3:$AW$1063,MATCH('Print List'!$A947,Statement_No,0),MATCH('Print List'!D$2,'Master List'!$A$2:$AW$2,0))</f>
        <v>462.02</v>
      </c>
      <c r="E947" s="135">
        <f>INDEX('Master List'!$A$3:$AW$1063,MATCH('Print List'!$A947,Statement_No,0),MATCH('Print List'!E$2,'Master List'!$A$2:$AW$2,0))</f>
        <v>686.22</v>
      </c>
      <c r="F947" s="135" t="str">
        <f>INDEX('Master List'!$A$3:$AW$1063,MATCH('Print List'!$A947,Statement_No,0),MATCH('Print List'!F$2,'Master List'!$A$2:$AW$2,0))</f>
        <v>Yes</v>
      </c>
      <c r="G947" s="135" t="str">
        <f>INDEX('Master List'!$A$3:$AW$1063,MATCH('Print List'!$A947,Statement_No,0),MATCH('Print List'!G$2,'Master List'!$A$2:$AW$2,0))</f>
        <v>Old River</v>
      </c>
      <c r="H947" s="135" t="str">
        <f>INDEX('Master List'!$A$3:$AW$1063,MATCH('Print List'!$A947,Statement_No,0),MATCH('Print List'!H$2,'Master List'!$A$2:$AW$2,0))</f>
        <v>San Joaquin</v>
      </c>
      <c r="I947" s="135" t="str">
        <f>INDEX('Master List'!$A$3:$AW$1063,MATCH('Print List'!$A947,Statement_No,0),MATCH('Print List'!I$2,'Master List'!$A$2:$AW$2,0))</f>
        <v>R3</v>
      </c>
      <c r="J947" s="135">
        <f>INDEX('Master List'!$A$3:$AW$1063,MATCH('Print List'!$A947,Statement_No,0),MATCH('Print List'!J$2,'Master List'!$A$2:$AW$2,0))</f>
        <v>0</v>
      </c>
      <c r="K947" s="135" t="str">
        <f>INDEX('Master List'!$A$3:$AW$1063,MATCH('Print List'!$A947,Statement_No,0),MATCH('Print List'!K$2,'Master List'!$A$2:$AW$2,0))</f>
        <v>Yes</v>
      </c>
      <c r="L947" s="135" t="str">
        <f>INDEX('Master List'!$A$3:$AW$1063,MATCH('Print List'!$A947,Statement_No,0),MATCH('Print List'!L$2,'Master List'!$A$2:$AW$2,0))</f>
        <v>N/A</v>
      </c>
      <c r="M947" s="135" t="str">
        <f>INDEX('Master List'!$A$3:$AW$1063,MATCH('Print List'!$A947,Statement_No,0),MATCH('Print List'!M$2,'Master List'!$A$2:$AW$2,0))</f>
        <v>P1</v>
      </c>
      <c r="N947" s="135" t="str">
        <f>INDEX('Master List'!$A$3:$AW$1063,MATCH('Print List'!$A947,Statement_No,0),MATCH('Print List'!N$2,'Master List'!$A$2:$AW$2,0))</f>
        <v>No supporting document for Pre-1914 right was submitted. Need more info.</v>
      </c>
      <c r="O947" s="135">
        <f>INDEX('Master List'!$A$3:$AW$1063,MATCH('Print List'!$A947,Statement_No,0),MATCH('Print List'!O$2,'Master List'!$A$2:$AW$2,0))</f>
        <v>0</v>
      </c>
      <c r="P947" s="135">
        <f>INDEX('Master List'!$A$3:$AW$1063,MATCH('Print List'!$A947,Statement_No,0),MATCH('Print List'!P$2,'Master List'!$A$2:$AW$2,0))</f>
        <v>0</v>
      </c>
      <c r="Q947" s="135">
        <f>INDEX('Master List'!$A$3:$AW$1063,MATCH('Print List'!$A947,Statement_No,0),MATCH('Print List'!Q$2,'Master List'!$A$2:$AW$2,0))</f>
        <v>0</v>
      </c>
      <c r="R947" s="135">
        <f>INDEX('Master List'!$A$3:$AW$1063,MATCH('Print List'!$A947,Statement_No,0),MATCH('Print List'!R$2,'Master List'!$A$2:$AW$2,0))</f>
        <v>0</v>
      </c>
      <c r="S947" s="135">
        <f>INDEX('Master List'!$A$3:$AW$1063,MATCH('Print List'!$A947,Statement_No,0),MATCH('Print List'!S$2,'Master List'!$A$2:$AW$2,0))</f>
        <v>0</v>
      </c>
      <c r="T947" s="135" t="str">
        <f>INDEX('Master List'!$A$3:$AW$1063,MATCH('Print List'!$A947,Statement_No,0),MATCH('Print List'!T$2,'Master List'!$A$2:$AW$2,0))</f>
        <v>R3</v>
      </c>
      <c r="U947" s="135" t="str">
        <f>INDEX('Master List'!$A$3:$AW$1063,MATCH('Print List'!$A947,Statement_No,0),MATCH('Print List'!U$2,'Master List'!$A$2:$AW$2,0))</f>
        <v>P1</v>
      </c>
    </row>
    <row r="948" spans="1:21" s="16" customFormat="1" ht="45" x14ac:dyDescent="0.25">
      <c r="A948" s="135" t="s">
        <v>3740</v>
      </c>
      <c r="B948" s="135" t="str">
        <f>INDEX('Master List'!$A$3:$AW$1063,MATCH('Print List'!$A948,Statement_No,0),MATCH('Print List'!B$2,'Master List'!$A$2:$AW$2,0))</f>
        <v>TUSCANY RESEARCH INSTITUTE</v>
      </c>
      <c r="C948" s="135" t="str">
        <f>INDEX('Master List'!$A$3:$AW$1063,MATCH('Print List'!$A948,Statement_No,0),MATCH('Print List'!C$2,'Master List'!$A$2:$AW$2,0))</f>
        <v>Y</v>
      </c>
      <c r="D948" s="135">
        <f>INDEX('Master List'!$A$3:$AW$1063,MATCH('Print List'!$A948,Statement_No,0),MATCH('Print List'!D$2,'Master List'!$A$2:$AW$2,0))</f>
        <v>462.02</v>
      </c>
      <c r="E948" s="135">
        <f>INDEX('Master List'!$A$3:$AW$1063,MATCH('Print List'!$A948,Statement_No,0),MATCH('Print List'!E$2,'Master List'!$A$2:$AW$2,0))</f>
        <v>686.22</v>
      </c>
      <c r="F948" s="135" t="str">
        <f>INDEX('Master List'!$A$3:$AW$1063,MATCH('Print List'!$A948,Statement_No,0),MATCH('Print List'!F$2,'Master List'!$A$2:$AW$2,0))</f>
        <v>Yes</v>
      </c>
      <c r="G948" s="135" t="str">
        <f>INDEX('Master List'!$A$3:$AW$1063,MATCH('Print List'!$A948,Statement_No,0),MATCH('Print List'!G$2,'Master List'!$A$2:$AW$2,0))</f>
        <v>Old River</v>
      </c>
      <c r="H948" s="135" t="str">
        <f>INDEX('Master List'!$A$3:$AW$1063,MATCH('Print List'!$A948,Statement_No,0),MATCH('Print List'!H$2,'Master List'!$A$2:$AW$2,0))</f>
        <v>San Joaquin</v>
      </c>
      <c r="I948" s="135" t="str">
        <f>INDEX('Master List'!$A$3:$AW$1063,MATCH('Print List'!$A948,Statement_No,0),MATCH('Print List'!I$2,'Master List'!$A$2:$AW$2,0))</f>
        <v>R3</v>
      </c>
      <c r="J948" s="135">
        <f>INDEX('Master List'!$A$3:$AW$1063,MATCH('Print List'!$A948,Statement_No,0),MATCH('Print List'!J$2,'Master List'!$A$2:$AW$2,0))</f>
        <v>0</v>
      </c>
      <c r="K948" s="135" t="str">
        <f>INDEX('Master List'!$A$3:$AW$1063,MATCH('Print List'!$A948,Statement_No,0),MATCH('Print List'!K$2,'Master List'!$A$2:$AW$2,0))</f>
        <v>Yes</v>
      </c>
      <c r="L948" s="135" t="str">
        <f>INDEX('Master List'!$A$3:$AW$1063,MATCH('Print List'!$A948,Statement_No,0),MATCH('Print List'!L$2,'Master List'!$A$2:$AW$2,0))</f>
        <v>N/A</v>
      </c>
      <c r="M948" s="135" t="str">
        <f>INDEX('Master List'!$A$3:$AW$1063,MATCH('Print List'!$A948,Statement_No,0),MATCH('Print List'!M$2,'Master List'!$A$2:$AW$2,0))</f>
        <v>P1</v>
      </c>
      <c r="N948" s="135" t="str">
        <f>INDEX('Master List'!$A$3:$AW$1063,MATCH('Print List'!$A948,Statement_No,0),MATCH('Print List'!N$2,'Master List'!$A$2:$AW$2,0))</f>
        <v>No supporting document for Pre-1914 right was submitted. Need more info.</v>
      </c>
      <c r="O948" s="135">
        <f>INDEX('Master List'!$A$3:$AW$1063,MATCH('Print List'!$A948,Statement_No,0),MATCH('Print List'!O$2,'Master List'!$A$2:$AW$2,0))</f>
        <v>0</v>
      </c>
      <c r="P948" s="135">
        <f>INDEX('Master List'!$A$3:$AW$1063,MATCH('Print List'!$A948,Statement_No,0),MATCH('Print List'!P$2,'Master List'!$A$2:$AW$2,0))</f>
        <v>0</v>
      </c>
      <c r="Q948" s="135">
        <f>INDEX('Master List'!$A$3:$AW$1063,MATCH('Print List'!$A948,Statement_No,0),MATCH('Print List'!Q$2,'Master List'!$A$2:$AW$2,0))</f>
        <v>0</v>
      </c>
      <c r="R948" s="135">
        <f>INDEX('Master List'!$A$3:$AW$1063,MATCH('Print List'!$A948,Statement_No,0),MATCH('Print List'!R$2,'Master List'!$A$2:$AW$2,0))</f>
        <v>0</v>
      </c>
      <c r="S948" s="135">
        <f>INDEX('Master List'!$A$3:$AW$1063,MATCH('Print List'!$A948,Statement_No,0),MATCH('Print List'!S$2,'Master List'!$A$2:$AW$2,0))</f>
        <v>0</v>
      </c>
      <c r="T948" s="135" t="str">
        <f>INDEX('Master List'!$A$3:$AW$1063,MATCH('Print List'!$A948,Statement_No,0),MATCH('Print List'!T$2,'Master List'!$A$2:$AW$2,0))</f>
        <v>R3</v>
      </c>
      <c r="U948" s="135" t="str">
        <f>INDEX('Master List'!$A$3:$AW$1063,MATCH('Print List'!$A948,Statement_No,0),MATCH('Print List'!U$2,'Master List'!$A$2:$AW$2,0))</f>
        <v>P1</v>
      </c>
    </row>
    <row r="949" spans="1:21" s="16" customFormat="1" ht="45" x14ac:dyDescent="0.25">
      <c r="A949" s="135" t="s">
        <v>3741</v>
      </c>
      <c r="B949" s="135" t="str">
        <f>INDEX('Master List'!$A$3:$AW$1063,MATCH('Print List'!$A949,Statement_No,0),MATCH('Print List'!B$2,'Master List'!$A$2:$AW$2,0))</f>
        <v>TUSCANY RESEARCH INSTITUTE</v>
      </c>
      <c r="C949" s="135" t="str">
        <f>INDEX('Master List'!$A$3:$AW$1063,MATCH('Print List'!$A949,Statement_No,0),MATCH('Print List'!C$2,'Master List'!$A$2:$AW$2,0))</f>
        <v>Y</v>
      </c>
      <c r="D949" s="135">
        <f>INDEX('Master List'!$A$3:$AW$1063,MATCH('Print List'!$A949,Statement_No,0),MATCH('Print List'!D$2,'Master List'!$A$2:$AW$2,0))</f>
        <v>349.53000000000003</v>
      </c>
      <c r="E949" s="135">
        <f>INDEX('Master List'!$A$3:$AW$1063,MATCH('Print List'!$A949,Statement_No,0),MATCH('Print List'!E$2,'Master List'!$A$2:$AW$2,0))</f>
        <v>686.22</v>
      </c>
      <c r="F949" s="135" t="str">
        <f>INDEX('Master List'!$A$3:$AW$1063,MATCH('Print List'!$A949,Statement_No,0),MATCH('Print List'!F$2,'Master List'!$A$2:$AW$2,0))</f>
        <v>Yes</v>
      </c>
      <c r="G949" s="135" t="str">
        <f>INDEX('Master List'!$A$3:$AW$1063,MATCH('Print List'!$A949,Statement_No,0),MATCH('Print List'!G$2,'Master List'!$A$2:$AW$2,0))</f>
        <v>Old River</v>
      </c>
      <c r="H949" s="135" t="str">
        <f>INDEX('Master List'!$A$3:$AW$1063,MATCH('Print List'!$A949,Statement_No,0),MATCH('Print List'!H$2,'Master List'!$A$2:$AW$2,0))</f>
        <v>San Joaquin</v>
      </c>
      <c r="I949" s="135" t="str">
        <f>INDEX('Master List'!$A$3:$AW$1063,MATCH('Print List'!$A949,Statement_No,0),MATCH('Print List'!I$2,'Master List'!$A$2:$AW$2,0))</f>
        <v>R3</v>
      </c>
      <c r="J949" s="135" t="str">
        <f>INDEX('Master List'!$A$3:$AW$1063,MATCH('Print List'!$A949,Statement_No,0),MATCH('Print List'!J$2,'Master List'!$A$2:$AW$2,0))</f>
        <v xml:space="preserve">
POD located in survey 640 and diverting from Old River, to which survey 640 was riparian. </v>
      </c>
      <c r="K949" s="135" t="str">
        <f>INDEX('Master List'!$A$3:$AW$1063,MATCH('Print List'!$A949,Statement_No,0),MATCH('Print List'!K$2,'Master List'!$A$2:$AW$2,0))</f>
        <v>Yes</v>
      </c>
      <c r="L949" s="135" t="str">
        <f>INDEX('Master List'!$A$3:$AW$1063,MATCH('Print List'!$A949,Statement_No,0),MATCH('Print List'!L$2,'Master List'!$A$2:$AW$2,0))</f>
        <v>N/A</v>
      </c>
      <c r="M949" s="135" t="str">
        <f>INDEX('Master List'!$A$3:$AW$1063,MATCH('Print List'!$A949,Statement_No,0),MATCH('Print List'!M$2,'Master List'!$A$2:$AW$2,0))</f>
        <v>P1</v>
      </c>
      <c r="N949" s="135" t="str">
        <f>INDEX('Master List'!$A$3:$AW$1063,MATCH('Print List'!$A949,Statement_No,0),MATCH('Print List'!N$2,'Master List'!$A$2:$AW$2,0))</f>
        <v>No supporting document for Pre-1914 right was submitted. Need more info.</v>
      </c>
      <c r="O949" s="135">
        <f>INDEX('Master List'!$A$3:$AW$1063,MATCH('Print List'!$A949,Statement_No,0),MATCH('Print List'!O$2,'Master List'!$A$2:$AW$2,0))</f>
        <v>0</v>
      </c>
      <c r="P949" s="135">
        <f>INDEX('Master List'!$A$3:$AW$1063,MATCH('Print List'!$A949,Statement_No,0),MATCH('Print List'!P$2,'Master List'!$A$2:$AW$2,0))</f>
        <v>0</v>
      </c>
      <c r="Q949" s="135">
        <f>INDEX('Master List'!$A$3:$AW$1063,MATCH('Print List'!$A949,Statement_No,0),MATCH('Print List'!Q$2,'Master List'!$A$2:$AW$2,0))</f>
        <v>0</v>
      </c>
      <c r="R949" s="135">
        <f>INDEX('Master List'!$A$3:$AW$1063,MATCH('Print List'!$A949,Statement_No,0),MATCH('Print List'!R$2,'Master List'!$A$2:$AW$2,0))</f>
        <v>0</v>
      </c>
      <c r="S949" s="135">
        <f>INDEX('Master List'!$A$3:$AW$1063,MATCH('Print List'!$A949,Statement_No,0),MATCH('Print List'!S$2,'Master List'!$A$2:$AW$2,0))</f>
        <v>0</v>
      </c>
      <c r="T949" s="135" t="str">
        <f>INDEX('Master List'!$A$3:$AW$1063,MATCH('Print List'!$A949,Statement_No,0),MATCH('Print List'!T$2,'Master List'!$A$2:$AW$2,0))</f>
        <v>R3</v>
      </c>
      <c r="U949" s="135" t="str">
        <f>INDEX('Master List'!$A$3:$AW$1063,MATCH('Print List'!$A949,Statement_No,0),MATCH('Print List'!U$2,'Master List'!$A$2:$AW$2,0))</f>
        <v>P1</v>
      </c>
    </row>
    <row r="950" spans="1:21" s="16" customFormat="1" ht="45" x14ac:dyDescent="0.25">
      <c r="A950" s="135" t="s">
        <v>3742</v>
      </c>
      <c r="B950" s="135" t="str">
        <f>INDEX('Master List'!$A$3:$AW$1063,MATCH('Print List'!$A950,Statement_No,0),MATCH('Print List'!B$2,'Master List'!$A$2:$AW$2,0))</f>
        <v>TUSCANY RESEARCH INSTITUTE</v>
      </c>
      <c r="C950" s="135" t="str">
        <f>INDEX('Master List'!$A$3:$AW$1063,MATCH('Print List'!$A950,Statement_No,0),MATCH('Print List'!C$2,'Master List'!$A$2:$AW$2,0))</f>
        <v>Y</v>
      </c>
      <c r="D950" s="135">
        <f>INDEX('Master List'!$A$3:$AW$1063,MATCH('Print List'!$A950,Statement_No,0),MATCH('Print List'!D$2,'Master List'!$A$2:$AW$2,0))</f>
        <v>892.30000000000007</v>
      </c>
      <c r="E950" s="135">
        <f>INDEX('Master List'!$A$3:$AW$1063,MATCH('Print List'!$A950,Statement_No,0),MATCH('Print List'!E$2,'Master List'!$A$2:$AW$2,0))</f>
        <v>778.99</v>
      </c>
      <c r="F950" s="135" t="str">
        <f>INDEX('Master List'!$A$3:$AW$1063,MATCH('Print List'!$A950,Statement_No,0),MATCH('Print List'!F$2,'Master List'!$A$2:$AW$2,0))</f>
        <v>Yes</v>
      </c>
      <c r="G950" s="135" t="str">
        <f>INDEX('Master List'!$A$3:$AW$1063,MATCH('Print List'!$A950,Statement_No,0),MATCH('Print List'!G$2,'Master List'!$A$2:$AW$2,0))</f>
        <v>Old River</v>
      </c>
      <c r="H950" s="135" t="str">
        <f>INDEX('Master List'!$A$3:$AW$1063,MATCH('Print List'!$A950,Statement_No,0),MATCH('Print List'!H$2,'Master List'!$A$2:$AW$2,0))</f>
        <v>San Joaquin</v>
      </c>
      <c r="I950" s="135" t="str">
        <f>INDEX('Master List'!$A$3:$AW$1063,MATCH('Print List'!$A950,Statement_No,0),MATCH('Print List'!I$2,'Master List'!$A$2:$AW$2,0))</f>
        <v>R3</v>
      </c>
      <c r="J950" s="135">
        <f>INDEX('Master List'!$A$3:$AW$1063,MATCH('Print List'!$A950,Statement_No,0),MATCH('Print List'!J$2,'Master List'!$A$2:$AW$2,0))</f>
        <v>0</v>
      </c>
      <c r="K950" s="135" t="str">
        <f>INDEX('Master List'!$A$3:$AW$1063,MATCH('Print List'!$A950,Statement_No,0),MATCH('Print List'!K$2,'Master List'!$A$2:$AW$2,0))</f>
        <v>Yes</v>
      </c>
      <c r="L950" s="135" t="str">
        <f>INDEX('Master List'!$A$3:$AW$1063,MATCH('Print List'!$A950,Statement_No,0),MATCH('Print List'!L$2,'Master List'!$A$2:$AW$2,0))</f>
        <v>N/A</v>
      </c>
      <c r="M950" s="135" t="str">
        <f>INDEX('Master List'!$A$3:$AW$1063,MATCH('Print List'!$A950,Statement_No,0),MATCH('Print List'!M$2,'Master List'!$A$2:$AW$2,0))</f>
        <v>P1</v>
      </c>
      <c r="N950" s="135" t="str">
        <f>INDEX('Master List'!$A$3:$AW$1063,MATCH('Print List'!$A950,Statement_No,0),MATCH('Print List'!N$2,'Master List'!$A$2:$AW$2,0))</f>
        <v>No supporting document for Pre-1914 right was submitted. Need more info.</v>
      </c>
      <c r="O950" s="135">
        <f>INDEX('Master List'!$A$3:$AW$1063,MATCH('Print List'!$A950,Statement_No,0),MATCH('Print List'!O$2,'Master List'!$A$2:$AW$2,0))</f>
        <v>0</v>
      </c>
      <c r="P950" s="135">
        <f>INDEX('Master List'!$A$3:$AW$1063,MATCH('Print List'!$A950,Statement_No,0),MATCH('Print List'!P$2,'Master List'!$A$2:$AW$2,0))</f>
        <v>0</v>
      </c>
      <c r="Q950" s="135">
        <f>INDEX('Master List'!$A$3:$AW$1063,MATCH('Print List'!$A950,Statement_No,0),MATCH('Print List'!Q$2,'Master List'!$A$2:$AW$2,0))</f>
        <v>0</v>
      </c>
      <c r="R950" s="135">
        <f>INDEX('Master List'!$A$3:$AW$1063,MATCH('Print List'!$A950,Statement_No,0),MATCH('Print List'!R$2,'Master List'!$A$2:$AW$2,0))</f>
        <v>0</v>
      </c>
      <c r="S950" s="135">
        <f>INDEX('Master List'!$A$3:$AW$1063,MATCH('Print List'!$A950,Statement_No,0),MATCH('Print List'!S$2,'Master List'!$A$2:$AW$2,0))</f>
        <v>0</v>
      </c>
      <c r="T950" s="135" t="str">
        <f>INDEX('Master List'!$A$3:$AW$1063,MATCH('Print List'!$A950,Statement_No,0),MATCH('Print List'!T$2,'Master List'!$A$2:$AW$2,0))</f>
        <v>R3</v>
      </c>
      <c r="U950" s="135" t="str">
        <f>INDEX('Master List'!$A$3:$AW$1063,MATCH('Print List'!$A950,Statement_No,0),MATCH('Print List'!U$2,'Master List'!$A$2:$AW$2,0))</f>
        <v>P1</v>
      </c>
    </row>
    <row r="951" spans="1:21" s="16" customFormat="1" ht="45" x14ac:dyDescent="0.25">
      <c r="A951" s="135" t="s">
        <v>3743</v>
      </c>
      <c r="B951" s="135" t="str">
        <f>INDEX('Master List'!$A$3:$AW$1063,MATCH('Print List'!$A951,Statement_No,0),MATCH('Print List'!B$2,'Master List'!$A$2:$AW$2,0))</f>
        <v>TUSCANY RESEARCH INSTITUTE</v>
      </c>
      <c r="C951" s="135" t="str">
        <f>INDEX('Master List'!$A$3:$AW$1063,MATCH('Print List'!$A951,Statement_No,0),MATCH('Print List'!C$2,'Master List'!$A$2:$AW$2,0))</f>
        <v>Y</v>
      </c>
      <c r="D951" s="135">
        <f>INDEX('Master List'!$A$3:$AW$1063,MATCH('Print List'!$A951,Statement_No,0),MATCH('Print List'!D$2,'Master List'!$A$2:$AW$2,0))</f>
        <v>892.30000000000007</v>
      </c>
      <c r="E951" s="135">
        <f>INDEX('Master List'!$A$3:$AW$1063,MATCH('Print List'!$A951,Statement_No,0),MATCH('Print List'!E$2,'Master List'!$A$2:$AW$2,0))</f>
        <v>778.99</v>
      </c>
      <c r="F951" s="135" t="str">
        <f>INDEX('Master List'!$A$3:$AW$1063,MATCH('Print List'!$A951,Statement_No,0),MATCH('Print List'!F$2,'Master List'!$A$2:$AW$2,0))</f>
        <v>Yes</v>
      </c>
      <c r="G951" s="135" t="str">
        <f>INDEX('Master List'!$A$3:$AW$1063,MATCH('Print List'!$A951,Statement_No,0),MATCH('Print List'!G$2,'Master List'!$A$2:$AW$2,0))</f>
        <v>Old River</v>
      </c>
      <c r="H951" s="135" t="str">
        <f>INDEX('Master List'!$A$3:$AW$1063,MATCH('Print List'!$A951,Statement_No,0),MATCH('Print List'!H$2,'Master List'!$A$2:$AW$2,0))</f>
        <v>San Joaquin</v>
      </c>
      <c r="I951" s="135" t="str">
        <f>INDEX('Master List'!$A$3:$AW$1063,MATCH('Print List'!$A951,Statement_No,0),MATCH('Print List'!I$2,'Master List'!$A$2:$AW$2,0))</f>
        <v>R3</v>
      </c>
      <c r="J951" s="135">
        <f>INDEX('Master List'!$A$3:$AW$1063,MATCH('Print List'!$A951,Statement_No,0),MATCH('Print List'!J$2,'Master List'!$A$2:$AW$2,0))</f>
        <v>0</v>
      </c>
      <c r="K951" s="135" t="str">
        <f>INDEX('Master List'!$A$3:$AW$1063,MATCH('Print List'!$A951,Statement_No,0),MATCH('Print List'!K$2,'Master List'!$A$2:$AW$2,0))</f>
        <v>Yes</v>
      </c>
      <c r="L951" s="135" t="str">
        <f>INDEX('Master List'!$A$3:$AW$1063,MATCH('Print List'!$A951,Statement_No,0),MATCH('Print List'!L$2,'Master List'!$A$2:$AW$2,0))</f>
        <v>N/A</v>
      </c>
      <c r="M951" s="135" t="str">
        <f>INDEX('Master List'!$A$3:$AW$1063,MATCH('Print List'!$A951,Statement_No,0),MATCH('Print List'!M$2,'Master List'!$A$2:$AW$2,0))</f>
        <v>P1</v>
      </c>
      <c r="N951" s="135" t="str">
        <f>INDEX('Master List'!$A$3:$AW$1063,MATCH('Print List'!$A951,Statement_No,0),MATCH('Print List'!N$2,'Master List'!$A$2:$AW$2,0))</f>
        <v>No supporting document for Pre-1914 right was submitted. Need more info.</v>
      </c>
      <c r="O951" s="135">
        <f>INDEX('Master List'!$A$3:$AW$1063,MATCH('Print List'!$A951,Statement_No,0),MATCH('Print List'!O$2,'Master List'!$A$2:$AW$2,0))</f>
        <v>0</v>
      </c>
      <c r="P951" s="135">
        <f>INDEX('Master List'!$A$3:$AW$1063,MATCH('Print List'!$A951,Statement_No,0),MATCH('Print List'!P$2,'Master List'!$A$2:$AW$2,0))</f>
        <v>0</v>
      </c>
      <c r="Q951" s="135">
        <f>INDEX('Master List'!$A$3:$AW$1063,MATCH('Print List'!$A951,Statement_No,0),MATCH('Print List'!Q$2,'Master List'!$A$2:$AW$2,0))</f>
        <v>0</v>
      </c>
      <c r="R951" s="135">
        <f>INDEX('Master List'!$A$3:$AW$1063,MATCH('Print List'!$A951,Statement_No,0),MATCH('Print List'!R$2,'Master List'!$A$2:$AW$2,0))</f>
        <v>0</v>
      </c>
      <c r="S951" s="135">
        <f>INDEX('Master List'!$A$3:$AW$1063,MATCH('Print List'!$A951,Statement_No,0),MATCH('Print List'!S$2,'Master List'!$A$2:$AW$2,0))</f>
        <v>0</v>
      </c>
      <c r="T951" s="135" t="str">
        <f>INDEX('Master List'!$A$3:$AW$1063,MATCH('Print List'!$A951,Statement_No,0),MATCH('Print List'!T$2,'Master List'!$A$2:$AW$2,0))</f>
        <v>R3</v>
      </c>
      <c r="U951" s="135" t="str">
        <f>INDEX('Master List'!$A$3:$AW$1063,MATCH('Print List'!$A951,Statement_No,0),MATCH('Print List'!U$2,'Master List'!$A$2:$AW$2,0))</f>
        <v>P1</v>
      </c>
    </row>
    <row r="952" spans="1:21" s="16" customFormat="1" ht="45" x14ac:dyDescent="0.25">
      <c r="A952" s="135" t="s">
        <v>3744</v>
      </c>
      <c r="B952" s="135" t="str">
        <f>INDEX('Master List'!$A$3:$AW$1063,MATCH('Print List'!$A952,Statement_No,0),MATCH('Print List'!B$2,'Master List'!$A$2:$AW$2,0))</f>
        <v>TUSCANY RESEARCH INSTITUTE</v>
      </c>
      <c r="C952" s="135" t="str">
        <f>INDEX('Master List'!$A$3:$AW$1063,MATCH('Print List'!$A952,Statement_No,0),MATCH('Print List'!C$2,'Master List'!$A$2:$AW$2,0))</f>
        <v>Y</v>
      </c>
      <c r="D952" s="135">
        <f>INDEX('Master List'!$A$3:$AW$1063,MATCH('Print List'!$A952,Statement_No,0),MATCH('Print List'!D$2,'Master List'!$A$2:$AW$2,0))</f>
        <v>600.30999999999995</v>
      </c>
      <c r="E952" s="135">
        <f>INDEX('Master List'!$A$3:$AW$1063,MATCH('Print List'!$A952,Statement_No,0),MATCH('Print List'!E$2,'Master List'!$A$2:$AW$2,0))</f>
        <v>325.92</v>
      </c>
      <c r="F952" s="135" t="str">
        <f>INDEX('Master List'!$A$3:$AW$1063,MATCH('Print List'!$A952,Statement_No,0),MATCH('Print List'!F$2,'Master List'!$A$2:$AW$2,0))</f>
        <v>Yes</v>
      </c>
      <c r="G952" s="135" t="str">
        <f>INDEX('Master List'!$A$3:$AW$1063,MATCH('Print List'!$A952,Statement_No,0),MATCH('Print List'!G$2,'Master List'!$A$2:$AW$2,0))</f>
        <v>Old River</v>
      </c>
      <c r="H952" s="135" t="str">
        <f>INDEX('Master List'!$A$3:$AW$1063,MATCH('Print List'!$A952,Statement_No,0),MATCH('Print List'!H$2,'Master List'!$A$2:$AW$2,0))</f>
        <v>San Joaquin</v>
      </c>
      <c r="I952" s="135" t="str">
        <f>INDEX('Master List'!$A$3:$AW$1063,MATCH('Print List'!$A952,Statement_No,0),MATCH('Print List'!I$2,'Master List'!$A$2:$AW$2,0))</f>
        <v>R3</v>
      </c>
      <c r="J952" s="135">
        <f>INDEX('Master List'!$A$3:$AW$1063,MATCH('Print List'!$A952,Statement_No,0),MATCH('Print List'!J$2,'Master List'!$A$2:$AW$2,0))</f>
        <v>0</v>
      </c>
      <c r="K952" s="135" t="str">
        <f>INDEX('Master List'!$A$3:$AW$1063,MATCH('Print List'!$A952,Statement_No,0),MATCH('Print List'!K$2,'Master List'!$A$2:$AW$2,0))</f>
        <v>Yes</v>
      </c>
      <c r="L952" s="135" t="str">
        <f>INDEX('Master List'!$A$3:$AW$1063,MATCH('Print List'!$A952,Statement_No,0),MATCH('Print List'!L$2,'Master List'!$A$2:$AW$2,0))</f>
        <v>N/A</v>
      </c>
      <c r="M952" s="135" t="str">
        <f>INDEX('Master List'!$A$3:$AW$1063,MATCH('Print List'!$A952,Statement_No,0),MATCH('Print List'!M$2,'Master List'!$A$2:$AW$2,0))</f>
        <v>P1</v>
      </c>
      <c r="N952" s="135" t="str">
        <f>INDEX('Master List'!$A$3:$AW$1063,MATCH('Print List'!$A952,Statement_No,0),MATCH('Print List'!N$2,'Master List'!$A$2:$AW$2,0))</f>
        <v>No supporting document for Pre-1914 right was submitted. Need more info.</v>
      </c>
      <c r="O952" s="135">
        <f>INDEX('Master List'!$A$3:$AW$1063,MATCH('Print List'!$A952,Statement_No,0),MATCH('Print List'!O$2,'Master List'!$A$2:$AW$2,0))</f>
        <v>0</v>
      </c>
      <c r="P952" s="135">
        <f>INDEX('Master List'!$A$3:$AW$1063,MATCH('Print List'!$A952,Statement_No,0),MATCH('Print List'!P$2,'Master List'!$A$2:$AW$2,0))</f>
        <v>0</v>
      </c>
      <c r="Q952" s="135">
        <f>INDEX('Master List'!$A$3:$AW$1063,MATCH('Print List'!$A952,Statement_No,0),MATCH('Print List'!Q$2,'Master List'!$A$2:$AW$2,0))</f>
        <v>0</v>
      </c>
      <c r="R952" s="135">
        <f>INDEX('Master List'!$A$3:$AW$1063,MATCH('Print List'!$A952,Statement_No,0),MATCH('Print List'!R$2,'Master List'!$A$2:$AW$2,0))</f>
        <v>0</v>
      </c>
      <c r="S952" s="135">
        <f>INDEX('Master List'!$A$3:$AW$1063,MATCH('Print List'!$A952,Statement_No,0),MATCH('Print List'!S$2,'Master List'!$A$2:$AW$2,0))</f>
        <v>0</v>
      </c>
      <c r="T952" s="135" t="str">
        <f>INDEX('Master List'!$A$3:$AW$1063,MATCH('Print List'!$A952,Statement_No,0),MATCH('Print List'!T$2,'Master List'!$A$2:$AW$2,0))</f>
        <v>R3</v>
      </c>
      <c r="U952" s="135" t="str">
        <f>INDEX('Master List'!$A$3:$AW$1063,MATCH('Print List'!$A952,Statement_No,0),MATCH('Print List'!U$2,'Master List'!$A$2:$AW$2,0))</f>
        <v>P1</v>
      </c>
    </row>
    <row r="953" spans="1:21" s="16" customFormat="1" ht="45" x14ac:dyDescent="0.25">
      <c r="A953" s="135" t="s">
        <v>3745</v>
      </c>
      <c r="B953" s="135" t="str">
        <f>INDEX('Master List'!$A$3:$AW$1063,MATCH('Print List'!$A953,Statement_No,0),MATCH('Print List'!B$2,'Master List'!$A$2:$AW$2,0))</f>
        <v>TUSCANY RESEARCH INSTITUTE</v>
      </c>
      <c r="C953" s="135" t="str">
        <f>INDEX('Master List'!$A$3:$AW$1063,MATCH('Print List'!$A953,Statement_No,0),MATCH('Print List'!C$2,'Master List'!$A$2:$AW$2,0))</f>
        <v>Y</v>
      </c>
      <c r="D953" s="135">
        <f>INDEX('Master List'!$A$3:$AW$1063,MATCH('Print List'!$A953,Statement_No,0),MATCH('Print List'!D$2,'Master List'!$A$2:$AW$2,0))</f>
        <v>600.28</v>
      </c>
      <c r="E953" s="135">
        <f>INDEX('Master List'!$A$3:$AW$1063,MATCH('Print List'!$A953,Statement_No,0),MATCH('Print List'!E$2,'Master List'!$A$2:$AW$2,0))</f>
        <v>325.92</v>
      </c>
      <c r="F953" s="135" t="str">
        <f>INDEX('Master List'!$A$3:$AW$1063,MATCH('Print List'!$A953,Statement_No,0),MATCH('Print List'!F$2,'Master List'!$A$2:$AW$2,0))</f>
        <v>Yes</v>
      </c>
      <c r="G953" s="135" t="str">
        <f>INDEX('Master List'!$A$3:$AW$1063,MATCH('Print List'!$A953,Statement_No,0),MATCH('Print List'!G$2,'Master List'!$A$2:$AW$2,0))</f>
        <v>Old River</v>
      </c>
      <c r="H953" s="135" t="str">
        <f>INDEX('Master List'!$A$3:$AW$1063,MATCH('Print List'!$A953,Statement_No,0),MATCH('Print List'!H$2,'Master List'!$A$2:$AW$2,0))</f>
        <v>San Joaquin</v>
      </c>
      <c r="I953" s="135" t="str">
        <f>INDEX('Master List'!$A$3:$AW$1063,MATCH('Print List'!$A953,Statement_No,0),MATCH('Print List'!I$2,'Master List'!$A$2:$AW$2,0))</f>
        <v>R3</v>
      </c>
      <c r="J953" s="135">
        <f>INDEX('Master List'!$A$3:$AW$1063,MATCH('Print List'!$A953,Statement_No,0),MATCH('Print List'!J$2,'Master List'!$A$2:$AW$2,0))</f>
        <v>0</v>
      </c>
      <c r="K953" s="135" t="str">
        <f>INDEX('Master List'!$A$3:$AW$1063,MATCH('Print List'!$A953,Statement_No,0),MATCH('Print List'!K$2,'Master List'!$A$2:$AW$2,0))</f>
        <v>Yes</v>
      </c>
      <c r="L953" s="135" t="str">
        <f>INDEX('Master List'!$A$3:$AW$1063,MATCH('Print List'!$A953,Statement_No,0),MATCH('Print List'!L$2,'Master List'!$A$2:$AW$2,0))</f>
        <v>N/A</v>
      </c>
      <c r="M953" s="135" t="str">
        <f>INDEX('Master List'!$A$3:$AW$1063,MATCH('Print List'!$A953,Statement_No,0),MATCH('Print List'!M$2,'Master List'!$A$2:$AW$2,0))</f>
        <v>P1</v>
      </c>
      <c r="N953" s="135" t="str">
        <f>INDEX('Master List'!$A$3:$AW$1063,MATCH('Print List'!$A953,Statement_No,0),MATCH('Print List'!N$2,'Master List'!$A$2:$AW$2,0))</f>
        <v>No supporting document for Pre-1914 right was submitted. Need more info.</v>
      </c>
      <c r="O953" s="135">
        <f>INDEX('Master List'!$A$3:$AW$1063,MATCH('Print List'!$A953,Statement_No,0),MATCH('Print List'!O$2,'Master List'!$A$2:$AW$2,0))</f>
        <v>0</v>
      </c>
      <c r="P953" s="135">
        <f>INDEX('Master List'!$A$3:$AW$1063,MATCH('Print List'!$A953,Statement_No,0),MATCH('Print List'!P$2,'Master List'!$A$2:$AW$2,0))</f>
        <v>0</v>
      </c>
      <c r="Q953" s="135">
        <f>INDEX('Master List'!$A$3:$AW$1063,MATCH('Print List'!$A953,Statement_No,0),MATCH('Print List'!Q$2,'Master List'!$A$2:$AW$2,0))</f>
        <v>0</v>
      </c>
      <c r="R953" s="135">
        <f>INDEX('Master List'!$A$3:$AW$1063,MATCH('Print List'!$A953,Statement_No,0),MATCH('Print List'!R$2,'Master List'!$A$2:$AW$2,0))</f>
        <v>0</v>
      </c>
      <c r="S953" s="135">
        <f>INDEX('Master List'!$A$3:$AW$1063,MATCH('Print List'!$A953,Statement_No,0),MATCH('Print List'!S$2,'Master List'!$A$2:$AW$2,0))</f>
        <v>0</v>
      </c>
      <c r="T953" s="135" t="str">
        <f>INDEX('Master List'!$A$3:$AW$1063,MATCH('Print List'!$A953,Statement_No,0),MATCH('Print List'!T$2,'Master List'!$A$2:$AW$2,0))</f>
        <v>R3</v>
      </c>
      <c r="U953" s="135" t="str">
        <f>INDEX('Master List'!$A$3:$AW$1063,MATCH('Print List'!$A953,Statement_No,0),MATCH('Print List'!U$2,'Master List'!$A$2:$AW$2,0))</f>
        <v>P1</v>
      </c>
    </row>
    <row r="954" spans="1:21" s="16" customFormat="1" ht="45" x14ac:dyDescent="0.25">
      <c r="A954" s="135" t="s">
        <v>3746</v>
      </c>
      <c r="B954" s="135" t="str">
        <f>INDEX('Master List'!$A$3:$AW$1063,MATCH('Print List'!$A954,Statement_No,0),MATCH('Print List'!B$2,'Master List'!$A$2:$AW$2,0))</f>
        <v>TUSCANY RESEARCH INSTITUTE</v>
      </c>
      <c r="C954" s="135" t="str">
        <f>INDEX('Master List'!$A$3:$AW$1063,MATCH('Print List'!$A954,Statement_No,0),MATCH('Print List'!C$2,'Master List'!$A$2:$AW$2,0))</f>
        <v>Y</v>
      </c>
      <c r="D954" s="135">
        <f>INDEX('Master List'!$A$3:$AW$1063,MATCH('Print List'!$A954,Statement_No,0),MATCH('Print List'!D$2,'Master List'!$A$2:$AW$2,0))</f>
        <v>600.30999999999995</v>
      </c>
      <c r="E954" s="135">
        <f>INDEX('Master List'!$A$3:$AW$1063,MATCH('Print List'!$A954,Statement_No,0),MATCH('Print List'!E$2,'Master List'!$A$2:$AW$2,0))</f>
        <v>325.92</v>
      </c>
      <c r="F954" s="135" t="str">
        <f>INDEX('Master List'!$A$3:$AW$1063,MATCH('Print List'!$A954,Statement_No,0),MATCH('Print List'!F$2,'Master List'!$A$2:$AW$2,0))</f>
        <v>Yes</v>
      </c>
      <c r="G954" s="135" t="str">
        <f>INDEX('Master List'!$A$3:$AW$1063,MATCH('Print List'!$A954,Statement_No,0),MATCH('Print List'!G$2,'Master List'!$A$2:$AW$2,0))</f>
        <v>Old River</v>
      </c>
      <c r="H954" s="135" t="str">
        <f>INDEX('Master List'!$A$3:$AW$1063,MATCH('Print List'!$A954,Statement_No,0),MATCH('Print List'!H$2,'Master List'!$A$2:$AW$2,0))</f>
        <v>San Joaquin</v>
      </c>
      <c r="I954" s="135" t="str">
        <f>INDEX('Master List'!$A$3:$AW$1063,MATCH('Print List'!$A954,Statement_No,0),MATCH('Print List'!I$2,'Master List'!$A$2:$AW$2,0))</f>
        <v>R3</v>
      </c>
      <c r="J954" s="135">
        <f>INDEX('Master List'!$A$3:$AW$1063,MATCH('Print List'!$A954,Statement_No,0),MATCH('Print List'!J$2,'Master List'!$A$2:$AW$2,0))</f>
        <v>0</v>
      </c>
      <c r="K954" s="135" t="str">
        <f>INDEX('Master List'!$A$3:$AW$1063,MATCH('Print List'!$A954,Statement_No,0),MATCH('Print List'!K$2,'Master List'!$A$2:$AW$2,0))</f>
        <v>Yes</v>
      </c>
      <c r="L954" s="135" t="str">
        <f>INDEX('Master List'!$A$3:$AW$1063,MATCH('Print List'!$A954,Statement_No,0),MATCH('Print List'!L$2,'Master List'!$A$2:$AW$2,0))</f>
        <v>N/A</v>
      </c>
      <c r="M954" s="135" t="str">
        <f>INDEX('Master List'!$A$3:$AW$1063,MATCH('Print List'!$A954,Statement_No,0),MATCH('Print List'!M$2,'Master List'!$A$2:$AW$2,0))</f>
        <v>P1</v>
      </c>
      <c r="N954" s="135" t="str">
        <f>INDEX('Master List'!$A$3:$AW$1063,MATCH('Print List'!$A954,Statement_No,0),MATCH('Print List'!N$2,'Master List'!$A$2:$AW$2,0))</f>
        <v>No supporting document for Pre-1914 right was submitted. Need more info.</v>
      </c>
      <c r="O954" s="135">
        <f>INDEX('Master List'!$A$3:$AW$1063,MATCH('Print List'!$A954,Statement_No,0),MATCH('Print List'!O$2,'Master List'!$A$2:$AW$2,0))</f>
        <v>0</v>
      </c>
      <c r="P954" s="135">
        <f>INDEX('Master List'!$A$3:$AW$1063,MATCH('Print List'!$A954,Statement_No,0),MATCH('Print List'!P$2,'Master List'!$A$2:$AW$2,0))</f>
        <v>0</v>
      </c>
      <c r="Q954" s="135">
        <f>INDEX('Master List'!$A$3:$AW$1063,MATCH('Print List'!$A954,Statement_No,0),MATCH('Print List'!Q$2,'Master List'!$A$2:$AW$2,0))</f>
        <v>0</v>
      </c>
      <c r="R954" s="135">
        <f>INDEX('Master List'!$A$3:$AW$1063,MATCH('Print List'!$A954,Statement_No,0),MATCH('Print List'!R$2,'Master List'!$A$2:$AW$2,0))</f>
        <v>0</v>
      </c>
      <c r="S954" s="135">
        <f>INDEX('Master List'!$A$3:$AW$1063,MATCH('Print List'!$A954,Statement_No,0),MATCH('Print List'!S$2,'Master List'!$A$2:$AW$2,0))</f>
        <v>0</v>
      </c>
      <c r="T954" s="135" t="str">
        <f>INDEX('Master List'!$A$3:$AW$1063,MATCH('Print List'!$A954,Statement_No,0),MATCH('Print List'!T$2,'Master List'!$A$2:$AW$2,0))</f>
        <v>R3</v>
      </c>
      <c r="U954" s="135" t="str">
        <f>INDEX('Master List'!$A$3:$AW$1063,MATCH('Print List'!$A954,Statement_No,0),MATCH('Print List'!U$2,'Master List'!$A$2:$AW$2,0))</f>
        <v>P1</v>
      </c>
    </row>
    <row r="955" spans="1:21" s="16" customFormat="1" ht="45" x14ac:dyDescent="0.25">
      <c r="A955" s="135" t="s">
        <v>3747</v>
      </c>
      <c r="B955" s="135" t="str">
        <f>INDEX('Master List'!$A$3:$AW$1063,MATCH('Print List'!$A955,Statement_No,0),MATCH('Print List'!B$2,'Master List'!$A$2:$AW$2,0))</f>
        <v>TUSCANY RESEARCH INSTITUTE</v>
      </c>
      <c r="C955" s="135" t="str">
        <f>INDEX('Master List'!$A$3:$AW$1063,MATCH('Print List'!$A955,Statement_No,0),MATCH('Print List'!C$2,'Master List'!$A$2:$AW$2,0))</f>
        <v>Y</v>
      </c>
      <c r="D955" s="135">
        <f>INDEX('Master List'!$A$3:$AW$1063,MATCH('Print List'!$A955,Statement_No,0),MATCH('Print List'!D$2,'Master List'!$A$2:$AW$2,0))</f>
        <v>344.11</v>
      </c>
      <c r="E955" s="135">
        <f>INDEX('Master List'!$A$3:$AW$1063,MATCH('Print List'!$A955,Statement_No,0),MATCH('Print List'!E$2,'Master List'!$A$2:$AW$2,0))</f>
        <v>144.88</v>
      </c>
      <c r="F955" s="135" t="str">
        <f>INDEX('Master List'!$A$3:$AW$1063,MATCH('Print List'!$A955,Statement_No,0),MATCH('Print List'!F$2,'Master List'!$A$2:$AW$2,0))</f>
        <v>Yes</v>
      </c>
      <c r="G955" s="135" t="str">
        <f>INDEX('Master List'!$A$3:$AW$1063,MATCH('Print List'!$A955,Statement_No,0),MATCH('Print List'!G$2,'Master List'!$A$2:$AW$2,0))</f>
        <v>Old River</v>
      </c>
      <c r="H955" s="135" t="str">
        <f>INDEX('Master List'!$A$3:$AW$1063,MATCH('Print List'!$A955,Statement_No,0),MATCH('Print List'!H$2,'Master List'!$A$2:$AW$2,0))</f>
        <v>San Joaquin</v>
      </c>
      <c r="I955" s="135" t="str">
        <f>INDEX('Master List'!$A$3:$AW$1063,MATCH('Print List'!$A955,Statement_No,0),MATCH('Print List'!I$2,'Master List'!$A$2:$AW$2,0))</f>
        <v>R3</v>
      </c>
      <c r="J955" s="135">
        <f>INDEX('Master List'!$A$3:$AW$1063,MATCH('Print List'!$A955,Statement_No,0),MATCH('Print List'!J$2,'Master List'!$A$2:$AW$2,0))</f>
        <v>0</v>
      </c>
      <c r="K955" s="135" t="str">
        <f>INDEX('Master List'!$A$3:$AW$1063,MATCH('Print List'!$A955,Statement_No,0),MATCH('Print List'!K$2,'Master List'!$A$2:$AW$2,0))</f>
        <v>Yes</v>
      </c>
      <c r="L955" s="135" t="str">
        <f>INDEX('Master List'!$A$3:$AW$1063,MATCH('Print List'!$A955,Statement_No,0),MATCH('Print List'!L$2,'Master List'!$A$2:$AW$2,0))</f>
        <v>N/A</v>
      </c>
      <c r="M955" s="135" t="str">
        <f>INDEX('Master List'!$A$3:$AW$1063,MATCH('Print List'!$A955,Statement_No,0),MATCH('Print List'!M$2,'Master List'!$A$2:$AW$2,0))</f>
        <v>P1</v>
      </c>
      <c r="N955" s="135" t="str">
        <f>INDEX('Master List'!$A$3:$AW$1063,MATCH('Print List'!$A955,Statement_No,0),MATCH('Print List'!N$2,'Master List'!$A$2:$AW$2,0))</f>
        <v>No supporting document for Pre-1914 right was submitted. Need more info.</v>
      </c>
      <c r="O955" s="135">
        <f>INDEX('Master List'!$A$3:$AW$1063,MATCH('Print List'!$A955,Statement_No,0),MATCH('Print List'!O$2,'Master List'!$A$2:$AW$2,0))</f>
        <v>0</v>
      </c>
      <c r="P955" s="135">
        <f>INDEX('Master List'!$A$3:$AW$1063,MATCH('Print List'!$A955,Statement_No,0),MATCH('Print List'!P$2,'Master List'!$A$2:$AW$2,0))</f>
        <v>0</v>
      </c>
      <c r="Q955" s="135">
        <f>INDEX('Master List'!$A$3:$AW$1063,MATCH('Print List'!$A955,Statement_No,0),MATCH('Print List'!Q$2,'Master List'!$A$2:$AW$2,0))</f>
        <v>0</v>
      </c>
      <c r="R955" s="135">
        <f>INDEX('Master List'!$A$3:$AW$1063,MATCH('Print List'!$A955,Statement_No,0),MATCH('Print List'!R$2,'Master List'!$A$2:$AW$2,0))</f>
        <v>0</v>
      </c>
      <c r="S955" s="135">
        <f>INDEX('Master List'!$A$3:$AW$1063,MATCH('Print List'!$A955,Statement_No,0),MATCH('Print List'!S$2,'Master List'!$A$2:$AW$2,0))</f>
        <v>0</v>
      </c>
      <c r="T955" s="135" t="str">
        <f>INDEX('Master List'!$A$3:$AW$1063,MATCH('Print List'!$A955,Statement_No,0),MATCH('Print List'!T$2,'Master List'!$A$2:$AW$2,0))</f>
        <v>R3</v>
      </c>
      <c r="U955" s="135" t="str">
        <f>INDEX('Master List'!$A$3:$AW$1063,MATCH('Print List'!$A955,Statement_No,0),MATCH('Print List'!U$2,'Master List'!$A$2:$AW$2,0))</f>
        <v>P1</v>
      </c>
    </row>
    <row r="956" spans="1:21" s="16" customFormat="1" ht="45" x14ac:dyDescent="0.25">
      <c r="A956" s="135" t="s">
        <v>3749</v>
      </c>
      <c r="B956" s="135" t="str">
        <f>INDEX('Master List'!$A$3:$AW$1063,MATCH('Print List'!$A956,Statement_No,0),MATCH('Print List'!B$2,'Master List'!$A$2:$AW$2,0))</f>
        <v>TUSCANY RESEARCH INSTITUTE</v>
      </c>
      <c r="C956" s="135" t="str">
        <f>INDEX('Master List'!$A$3:$AW$1063,MATCH('Print List'!$A956,Statement_No,0),MATCH('Print List'!C$2,'Master List'!$A$2:$AW$2,0))</f>
        <v>Y</v>
      </c>
      <c r="D956" s="135">
        <f>INDEX('Master List'!$A$3:$AW$1063,MATCH('Print List'!$A956,Statement_No,0),MATCH('Print List'!D$2,'Master List'!$A$2:$AW$2,0))</f>
        <v>344.11</v>
      </c>
      <c r="E956" s="135">
        <f>INDEX('Master List'!$A$3:$AW$1063,MATCH('Print List'!$A956,Statement_No,0),MATCH('Print List'!E$2,'Master List'!$A$2:$AW$2,0))</f>
        <v>144.88</v>
      </c>
      <c r="F956" s="135" t="str">
        <f>INDEX('Master List'!$A$3:$AW$1063,MATCH('Print List'!$A956,Statement_No,0),MATCH('Print List'!F$2,'Master List'!$A$2:$AW$2,0))</f>
        <v>Yes</v>
      </c>
      <c r="G956" s="135" t="str">
        <f>INDEX('Master List'!$A$3:$AW$1063,MATCH('Print List'!$A956,Statement_No,0),MATCH('Print List'!G$2,'Master List'!$A$2:$AW$2,0))</f>
        <v>Old River</v>
      </c>
      <c r="H956" s="135" t="str">
        <f>INDEX('Master List'!$A$3:$AW$1063,MATCH('Print List'!$A956,Statement_No,0),MATCH('Print List'!H$2,'Master List'!$A$2:$AW$2,0))</f>
        <v>San Joaquin</v>
      </c>
      <c r="I956" s="135" t="str">
        <f>INDEX('Master List'!$A$3:$AW$1063,MATCH('Print List'!$A956,Statement_No,0),MATCH('Print List'!I$2,'Master List'!$A$2:$AW$2,0))</f>
        <v>R3</v>
      </c>
      <c r="J956" s="135">
        <f>INDEX('Master List'!$A$3:$AW$1063,MATCH('Print List'!$A956,Statement_No,0),MATCH('Print List'!J$2,'Master List'!$A$2:$AW$2,0))</f>
        <v>0</v>
      </c>
      <c r="K956" s="135" t="str">
        <f>INDEX('Master List'!$A$3:$AW$1063,MATCH('Print List'!$A956,Statement_No,0),MATCH('Print List'!K$2,'Master List'!$A$2:$AW$2,0))</f>
        <v>Yes</v>
      </c>
      <c r="L956" s="135" t="str">
        <f>INDEX('Master List'!$A$3:$AW$1063,MATCH('Print List'!$A956,Statement_No,0),MATCH('Print List'!L$2,'Master List'!$A$2:$AW$2,0))</f>
        <v>N/A</v>
      </c>
      <c r="M956" s="135" t="str">
        <f>INDEX('Master List'!$A$3:$AW$1063,MATCH('Print List'!$A956,Statement_No,0),MATCH('Print List'!M$2,'Master List'!$A$2:$AW$2,0))</f>
        <v>P1</v>
      </c>
      <c r="N956" s="135" t="str">
        <f>INDEX('Master List'!$A$3:$AW$1063,MATCH('Print List'!$A956,Statement_No,0),MATCH('Print List'!N$2,'Master List'!$A$2:$AW$2,0))</f>
        <v>No supporting document for Pre-1914 right was submitted. Need more info.</v>
      </c>
      <c r="O956" s="135">
        <f>INDEX('Master List'!$A$3:$AW$1063,MATCH('Print List'!$A956,Statement_No,0),MATCH('Print List'!O$2,'Master List'!$A$2:$AW$2,0))</f>
        <v>0</v>
      </c>
      <c r="P956" s="135">
        <f>INDEX('Master List'!$A$3:$AW$1063,MATCH('Print List'!$A956,Statement_No,0),MATCH('Print List'!P$2,'Master List'!$A$2:$AW$2,0))</f>
        <v>0</v>
      </c>
      <c r="Q956" s="135">
        <f>INDEX('Master List'!$A$3:$AW$1063,MATCH('Print List'!$A956,Statement_No,0),MATCH('Print List'!Q$2,'Master List'!$A$2:$AW$2,0))</f>
        <v>0</v>
      </c>
      <c r="R956" s="135">
        <f>INDEX('Master List'!$A$3:$AW$1063,MATCH('Print List'!$A956,Statement_No,0),MATCH('Print List'!R$2,'Master List'!$A$2:$AW$2,0))</f>
        <v>0</v>
      </c>
      <c r="S956" s="135">
        <f>INDEX('Master List'!$A$3:$AW$1063,MATCH('Print List'!$A956,Statement_No,0),MATCH('Print List'!S$2,'Master List'!$A$2:$AW$2,0))</f>
        <v>0</v>
      </c>
      <c r="T956" s="135" t="str">
        <f>INDEX('Master List'!$A$3:$AW$1063,MATCH('Print List'!$A956,Statement_No,0),MATCH('Print List'!T$2,'Master List'!$A$2:$AW$2,0))</f>
        <v>R3</v>
      </c>
      <c r="U956" s="135" t="str">
        <f>INDEX('Master List'!$A$3:$AW$1063,MATCH('Print List'!$A956,Statement_No,0),MATCH('Print List'!U$2,'Master List'!$A$2:$AW$2,0))</f>
        <v>P1</v>
      </c>
    </row>
    <row r="957" spans="1:21" s="16" customFormat="1" ht="45" x14ac:dyDescent="0.25">
      <c r="A957" s="135" t="s">
        <v>3750</v>
      </c>
      <c r="B957" s="135" t="str">
        <f>INDEX('Master List'!$A$3:$AW$1063,MATCH('Print List'!$A957,Statement_No,0),MATCH('Print List'!B$2,'Master List'!$A$2:$AW$2,0))</f>
        <v>TUSCANY RESEARCH INSTITUTE</v>
      </c>
      <c r="C957" s="135" t="str">
        <f>INDEX('Master List'!$A$3:$AW$1063,MATCH('Print List'!$A957,Statement_No,0),MATCH('Print List'!C$2,'Master List'!$A$2:$AW$2,0))</f>
        <v>Y</v>
      </c>
      <c r="D957" s="135">
        <f>INDEX('Master List'!$A$3:$AW$1063,MATCH('Print List'!$A957,Statement_No,0),MATCH('Print List'!D$2,'Master List'!$A$2:$AW$2,0))</f>
        <v>454.12</v>
      </c>
      <c r="E957" s="135">
        <f>INDEX('Master List'!$A$3:$AW$1063,MATCH('Print List'!$A957,Statement_No,0),MATCH('Print List'!E$2,'Master List'!$A$2:$AW$2,0))</f>
        <v>291.5</v>
      </c>
      <c r="F957" s="135" t="str">
        <f>INDEX('Master List'!$A$3:$AW$1063,MATCH('Print List'!$A957,Statement_No,0),MATCH('Print List'!F$2,'Master List'!$A$2:$AW$2,0))</f>
        <v>Yes</v>
      </c>
      <c r="G957" s="135" t="str">
        <f>INDEX('Master List'!$A$3:$AW$1063,MATCH('Print List'!$A957,Statement_No,0),MATCH('Print List'!G$2,'Master List'!$A$2:$AW$2,0))</f>
        <v>Old River</v>
      </c>
      <c r="H957" s="135" t="str">
        <f>INDEX('Master List'!$A$3:$AW$1063,MATCH('Print List'!$A957,Statement_No,0),MATCH('Print List'!H$2,'Master List'!$A$2:$AW$2,0))</f>
        <v>San Joaquin</v>
      </c>
      <c r="I957" s="135" t="str">
        <f>INDEX('Master List'!$A$3:$AW$1063,MATCH('Print List'!$A957,Statement_No,0),MATCH('Print List'!I$2,'Master List'!$A$2:$AW$2,0))</f>
        <v>R3</v>
      </c>
      <c r="J957" s="135">
        <f>INDEX('Master List'!$A$3:$AW$1063,MATCH('Print List'!$A957,Statement_No,0),MATCH('Print List'!J$2,'Master List'!$A$2:$AW$2,0))</f>
        <v>0</v>
      </c>
      <c r="K957" s="135" t="str">
        <f>INDEX('Master List'!$A$3:$AW$1063,MATCH('Print List'!$A957,Statement_No,0),MATCH('Print List'!K$2,'Master List'!$A$2:$AW$2,0))</f>
        <v>Yes</v>
      </c>
      <c r="L957" s="135" t="str">
        <f>INDEX('Master List'!$A$3:$AW$1063,MATCH('Print List'!$A957,Statement_No,0),MATCH('Print List'!L$2,'Master List'!$A$2:$AW$2,0))</f>
        <v>N/A</v>
      </c>
      <c r="M957" s="135" t="str">
        <f>INDEX('Master List'!$A$3:$AW$1063,MATCH('Print List'!$A957,Statement_No,0),MATCH('Print List'!M$2,'Master List'!$A$2:$AW$2,0))</f>
        <v>P1</v>
      </c>
      <c r="N957" s="135" t="str">
        <f>INDEX('Master List'!$A$3:$AW$1063,MATCH('Print List'!$A957,Statement_No,0),MATCH('Print List'!N$2,'Master List'!$A$2:$AW$2,0))</f>
        <v>No supporting document for Pre-1914 right was submitted. Need more info.</v>
      </c>
      <c r="O957" s="135">
        <f>INDEX('Master List'!$A$3:$AW$1063,MATCH('Print List'!$A957,Statement_No,0),MATCH('Print List'!O$2,'Master List'!$A$2:$AW$2,0))</f>
        <v>0</v>
      </c>
      <c r="P957" s="135">
        <f>INDEX('Master List'!$A$3:$AW$1063,MATCH('Print List'!$A957,Statement_No,0),MATCH('Print List'!P$2,'Master List'!$A$2:$AW$2,0))</f>
        <v>0</v>
      </c>
      <c r="Q957" s="135">
        <f>INDEX('Master List'!$A$3:$AW$1063,MATCH('Print List'!$A957,Statement_No,0),MATCH('Print List'!Q$2,'Master List'!$A$2:$AW$2,0))</f>
        <v>0</v>
      </c>
      <c r="R957" s="135">
        <f>INDEX('Master List'!$A$3:$AW$1063,MATCH('Print List'!$A957,Statement_No,0),MATCH('Print List'!R$2,'Master List'!$A$2:$AW$2,0))</f>
        <v>0</v>
      </c>
      <c r="S957" s="135">
        <f>INDEX('Master List'!$A$3:$AW$1063,MATCH('Print List'!$A957,Statement_No,0),MATCH('Print List'!S$2,'Master List'!$A$2:$AW$2,0))</f>
        <v>0</v>
      </c>
      <c r="T957" s="135" t="str">
        <f>INDEX('Master List'!$A$3:$AW$1063,MATCH('Print List'!$A957,Statement_No,0),MATCH('Print List'!T$2,'Master List'!$A$2:$AW$2,0))</f>
        <v>R3</v>
      </c>
      <c r="U957" s="135" t="str">
        <f>INDEX('Master List'!$A$3:$AW$1063,MATCH('Print List'!$A957,Statement_No,0),MATCH('Print List'!U$2,'Master List'!$A$2:$AW$2,0))</f>
        <v>P1</v>
      </c>
    </row>
    <row r="958" spans="1:21" s="16" customFormat="1" ht="30" x14ac:dyDescent="0.25">
      <c r="A958" s="135" t="s">
        <v>3751</v>
      </c>
      <c r="B958" s="135" t="str">
        <f>INDEX('Master List'!$A$3:$AW$1063,MATCH('Print List'!$A958,Statement_No,0),MATCH('Print List'!B$2,'Master List'!$A$2:$AW$2,0))</f>
        <v>CCRC FARMS, LLC</v>
      </c>
      <c r="C958" s="135" t="str">
        <f>INDEX('Master List'!$A$3:$AW$1063,MATCH('Print List'!$A958,Statement_No,0),MATCH('Print List'!C$2,'Master List'!$A$2:$AW$2,0))</f>
        <v>Y</v>
      </c>
      <c r="D958" s="135">
        <f>INDEX('Master List'!$A$3:$AW$1063,MATCH('Print List'!$A958,Statement_No,0),MATCH('Print List'!D$2,'Master List'!$A$2:$AW$2,0))</f>
        <v>3375.9399999999996</v>
      </c>
      <c r="E958" s="135">
        <f>INDEX('Master List'!$A$3:$AW$1063,MATCH('Print List'!$A958,Statement_No,0),MATCH('Print List'!E$2,'Master List'!$A$2:$AW$2,0))</f>
        <v>1029.79</v>
      </c>
      <c r="F958" s="135" t="str">
        <f>INDEX('Master List'!$A$3:$AW$1063,MATCH('Print List'!$A958,Statement_No,0),MATCH('Print List'!F$2,'Master List'!$A$2:$AW$2,0))</f>
        <v>Yes</v>
      </c>
      <c r="G958" s="135" t="str">
        <f>INDEX('Master List'!$A$3:$AW$1063,MATCH('Print List'!$A958,Statement_No,0),MATCH('Print List'!G$2,'Master List'!$A$2:$AW$2,0))</f>
        <v>Middle River</v>
      </c>
      <c r="H958" s="135" t="str">
        <f>INDEX('Master List'!$A$3:$AW$1063,MATCH('Print List'!$A958,Statement_No,0),MATCH('Print List'!H$2,'Master List'!$A$2:$AW$2,0))</f>
        <v>San Joaquin</v>
      </c>
      <c r="I958" s="135" t="str">
        <f>INDEX('Master List'!$A$3:$AW$1063,MATCH('Print List'!$A958,Statement_No,0),MATCH('Print List'!I$2,'Master List'!$A$2:$AW$2,0))</f>
        <v>R3</v>
      </c>
      <c r="J958" s="135" t="str">
        <f>INDEX('Master List'!$A$3:$AW$1063,MATCH('Print List'!$A958,Statement_No,0),MATCH('Print List'!J$2,'Master List'!$A$2:$AW$2,0))</f>
        <v>POD/POU are on the same tract of land and are on Riparian Patents.</v>
      </c>
      <c r="K958" s="135" t="str">
        <f>INDEX('Master List'!$A$3:$AW$1063,MATCH('Print List'!$A958,Statement_No,0),MATCH('Print List'!K$2,'Master List'!$A$2:$AW$2,0))</f>
        <v>Yes</v>
      </c>
      <c r="L958" s="135" t="str">
        <f>INDEX('Master List'!$A$3:$AW$1063,MATCH('Print List'!$A958,Statement_No,0),MATCH('Print List'!L$2,'Master List'!$A$2:$AW$2,0))</f>
        <v>N/A</v>
      </c>
      <c r="M958" s="135" t="str">
        <f>INDEX('Master List'!$A$3:$AW$1063,MATCH('Print List'!$A958,Statement_No,0),MATCH('Print List'!M$2,'Master List'!$A$2:$AW$2,0))</f>
        <v>P1</v>
      </c>
      <c r="N958" s="135" t="str">
        <f>INDEX('Master List'!$A$3:$AW$1063,MATCH('Print List'!$A958,Statement_No,0),MATCH('Print List'!N$2,'Master List'!$A$2:$AW$2,0))</f>
        <v>More information is needed.</v>
      </c>
      <c r="O958" s="135">
        <f>INDEX('Master List'!$A$3:$AW$1063,MATCH('Print List'!$A958,Statement_No,0),MATCH('Print List'!O$2,'Master List'!$A$2:$AW$2,0))</f>
        <v>0</v>
      </c>
      <c r="P958" s="135">
        <f>INDEX('Master List'!$A$3:$AW$1063,MATCH('Print List'!$A958,Statement_No,0),MATCH('Print List'!P$2,'Master List'!$A$2:$AW$2,0))</f>
        <v>0</v>
      </c>
      <c r="Q958" s="135">
        <f>INDEX('Master List'!$A$3:$AW$1063,MATCH('Print List'!$A958,Statement_No,0),MATCH('Print List'!Q$2,'Master List'!$A$2:$AW$2,0))</f>
        <v>0</v>
      </c>
      <c r="R958" s="135">
        <f>INDEX('Master List'!$A$3:$AW$1063,MATCH('Print List'!$A958,Statement_No,0),MATCH('Print List'!R$2,'Master List'!$A$2:$AW$2,0))</f>
        <v>0</v>
      </c>
      <c r="S958" s="135">
        <f>INDEX('Master List'!$A$3:$AW$1063,MATCH('Print List'!$A958,Statement_No,0),MATCH('Print List'!S$2,'Master List'!$A$2:$AW$2,0))</f>
        <v>0</v>
      </c>
      <c r="T958" s="135" t="str">
        <f>INDEX('Master List'!$A$3:$AW$1063,MATCH('Print List'!$A958,Statement_No,0),MATCH('Print List'!T$2,'Master List'!$A$2:$AW$2,0))</f>
        <v>R3</v>
      </c>
      <c r="U958" s="135" t="str">
        <f>INDEX('Master List'!$A$3:$AW$1063,MATCH('Print List'!$A958,Statement_No,0),MATCH('Print List'!U$2,'Master List'!$A$2:$AW$2,0))</f>
        <v>P1</v>
      </c>
    </row>
    <row r="959" spans="1:21" s="16" customFormat="1" x14ac:dyDescent="0.25">
      <c r="A959" s="135" t="s">
        <v>3753</v>
      </c>
      <c r="B959" s="135" t="str">
        <f>INDEX('Master List'!$A$3:$AW$1063,MATCH('Print List'!$A959,Statement_No,0),MATCH('Print List'!B$2,'Master List'!$A$2:$AW$2,0))</f>
        <v>CCRC FARMS, LLC</v>
      </c>
      <c r="C959" s="135" t="str">
        <f>INDEX('Master List'!$A$3:$AW$1063,MATCH('Print List'!$A959,Statement_No,0),MATCH('Print List'!C$2,'Master List'!$A$2:$AW$2,0))</f>
        <v>Y</v>
      </c>
      <c r="D959" s="135">
        <f>INDEX('Master List'!$A$3:$AW$1063,MATCH('Print List'!$A959,Statement_No,0),MATCH('Print List'!D$2,'Master List'!$A$2:$AW$2,0))</f>
        <v>914.03999999999985</v>
      </c>
      <c r="E959" s="135">
        <f>INDEX('Master List'!$A$3:$AW$1063,MATCH('Print List'!$A959,Statement_No,0),MATCH('Print List'!E$2,'Master List'!$A$2:$AW$2,0))</f>
        <v>15.76</v>
      </c>
      <c r="F959" s="135" t="str">
        <f>INDEX('Master List'!$A$3:$AW$1063,MATCH('Print List'!$A959,Statement_No,0),MATCH('Print List'!F$2,'Master List'!$A$2:$AW$2,0))</f>
        <v>Yes</v>
      </c>
      <c r="G959" s="135" t="str">
        <f>INDEX('Master List'!$A$3:$AW$1063,MATCH('Print List'!$A959,Statement_No,0),MATCH('Print List'!G$2,'Master List'!$A$2:$AW$2,0))</f>
        <v>Middle River</v>
      </c>
      <c r="H959" s="135" t="str">
        <f>INDEX('Master List'!$A$3:$AW$1063,MATCH('Print List'!$A959,Statement_No,0),MATCH('Print List'!H$2,'Master List'!$A$2:$AW$2,0))</f>
        <v>San Joaquin</v>
      </c>
      <c r="I959" s="135" t="str">
        <f>INDEX('Master List'!$A$3:$AW$1063,MATCH('Print List'!$A959,Statement_No,0),MATCH('Print List'!I$2,'Master List'!$A$2:$AW$2,0))</f>
        <v>R3</v>
      </c>
      <c r="J959" s="135">
        <f>INDEX('Master List'!$A$3:$AW$1063,MATCH('Print List'!$A959,Statement_No,0),MATCH('Print List'!J$2,'Master List'!$A$2:$AW$2,0))</f>
        <v>0</v>
      </c>
      <c r="K959" s="135" t="str">
        <f>INDEX('Master List'!$A$3:$AW$1063,MATCH('Print List'!$A959,Statement_No,0),MATCH('Print List'!K$2,'Master List'!$A$2:$AW$2,0))</f>
        <v>Yes</v>
      </c>
      <c r="L959" s="135" t="str">
        <f>INDEX('Master List'!$A$3:$AW$1063,MATCH('Print List'!$A959,Statement_No,0),MATCH('Print List'!L$2,'Master List'!$A$2:$AW$2,0))</f>
        <v>N/A</v>
      </c>
      <c r="M959" s="135" t="str">
        <f>INDEX('Master List'!$A$3:$AW$1063,MATCH('Print List'!$A959,Statement_No,0),MATCH('Print List'!M$2,'Master List'!$A$2:$AW$2,0))</f>
        <v>P1</v>
      </c>
      <c r="N959" s="135" t="str">
        <f>INDEX('Master List'!$A$3:$AW$1063,MATCH('Print List'!$A959,Statement_No,0),MATCH('Print List'!N$2,'Master List'!$A$2:$AW$2,0))</f>
        <v>More information is needed.</v>
      </c>
      <c r="O959" s="135">
        <f>INDEX('Master List'!$A$3:$AW$1063,MATCH('Print List'!$A959,Statement_No,0),MATCH('Print List'!O$2,'Master List'!$A$2:$AW$2,0))</f>
        <v>0</v>
      </c>
      <c r="P959" s="135">
        <f>INDEX('Master List'!$A$3:$AW$1063,MATCH('Print List'!$A959,Statement_No,0),MATCH('Print List'!P$2,'Master List'!$A$2:$AW$2,0))</f>
        <v>0</v>
      </c>
      <c r="Q959" s="135">
        <f>INDEX('Master List'!$A$3:$AW$1063,MATCH('Print List'!$A959,Statement_No,0),MATCH('Print List'!Q$2,'Master List'!$A$2:$AW$2,0))</f>
        <v>0</v>
      </c>
      <c r="R959" s="135">
        <f>INDEX('Master List'!$A$3:$AW$1063,MATCH('Print List'!$A959,Statement_No,0),MATCH('Print List'!R$2,'Master List'!$A$2:$AW$2,0))</f>
        <v>0</v>
      </c>
      <c r="S959" s="135">
        <f>INDEX('Master List'!$A$3:$AW$1063,MATCH('Print List'!$A959,Statement_No,0),MATCH('Print List'!S$2,'Master List'!$A$2:$AW$2,0))</f>
        <v>0</v>
      </c>
      <c r="T959" s="135" t="str">
        <f>INDEX('Master List'!$A$3:$AW$1063,MATCH('Print List'!$A959,Statement_No,0),MATCH('Print List'!T$2,'Master List'!$A$2:$AW$2,0))</f>
        <v>R3</v>
      </c>
      <c r="U959" s="135" t="str">
        <f>INDEX('Master List'!$A$3:$AW$1063,MATCH('Print List'!$A959,Statement_No,0),MATCH('Print List'!U$2,'Master List'!$A$2:$AW$2,0))</f>
        <v>P1</v>
      </c>
    </row>
    <row r="960" spans="1:21" s="16" customFormat="1" ht="30" x14ac:dyDescent="0.25">
      <c r="A960" s="135" t="s">
        <v>3754</v>
      </c>
      <c r="B960" s="135" t="str">
        <f>INDEX('Master List'!$A$3:$AW$1063,MATCH('Print List'!$A960,Statement_No,0),MATCH('Print List'!B$2,'Master List'!$A$2:$AW$2,0))</f>
        <v>CCRC FARMS, LLC</v>
      </c>
      <c r="C960" s="135" t="str">
        <f>INDEX('Master List'!$A$3:$AW$1063,MATCH('Print List'!$A960,Statement_No,0),MATCH('Print List'!C$2,'Master List'!$A$2:$AW$2,0))</f>
        <v>Y</v>
      </c>
      <c r="D960" s="135">
        <f>INDEX('Master List'!$A$3:$AW$1063,MATCH('Print List'!$A960,Statement_No,0),MATCH('Print List'!D$2,'Master List'!$A$2:$AW$2,0))</f>
        <v>537.74</v>
      </c>
      <c r="E960" s="135">
        <f>INDEX('Master List'!$A$3:$AW$1063,MATCH('Print List'!$A960,Statement_No,0),MATCH('Print List'!E$2,'Master List'!$A$2:$AW$2,0))</f>
        <v>6.45</v>
      </c>
      <c r="F960" s="135" t="str">
        <f>INDEX('Master List'!$A$3:$AW$1063,MATCH('Print List'!$A960,Statement_No,0),MATCH('Print List'!F$2,'Master List'!$A$2:$AW$2,0))</f>
        <v>Yes</v>
      </c>
      <c r="G960" s="135" t="str">
        <f>INDEX('Master List'!$A$3:$AW$1063,MATCH('Print List'!$A960,Statement_No,0),MATCH('Print List'!G$2,'Master List'!$A$2:$AW$2,0))</f>
        <v>Middle River</v>
      </c>
      <c r="H960" s="135" t="str">
        <f>INDEX('Master List'!$A$3:$AW$1063,MATCH('Print List'!$A960,Statement_No,0),MATCH('Print List'!H$2,'Master List'!$A$2:$AW$2,0))</f>
        <v>San Joaquin</v>
      </c>
      <c r="I960" s="135" t="str">
        <f>INDEX('Master List'!$A$3:$AW$1063,MATCH('Print List'!$A960,Statement_No,0),MATCH('Print List'!I$2,'Master List'!$A$2:$AW$2,0))</f>
        <v>R3</v>
      </c>
      <c r="J960" s="135" t="str">
        <f>INDEX('Master List'!$A$3:$AW$1063,MATCH('Print List'!$A960,Statement_No,0),MATCH('Print List'!J$2,'Master List'!$A$2:$AW$2,0))</f>
        <v>129-040-41 is adjacent to the watercourse and originated from a riparian patent on 3/26/1873.</v>
      </c>
      <c r="K960" s="135" t="str">
        <f>INDEX('Master List'!$A$3:$AW$1063,MATCH('Print List'!$A960,Statement_No,0),MATCH('Print List'!K$2,'Master List'!$A$2:$AW$2,0))</f>
        <v>Yes</v>
      </c>
      <c r="L960" s="135" t="str">
        <f>INDEX('Master List'!$A$3:$AW$1063,MATCH('Print List'!$A960,Statement_No,0),MATCH('Print List'!L$2,'Master List'!$A$2:$AW$2,0))</f>
        <v>N/A</v>
      </c>
      <c r="M960" s="135" t="str">
        <f>INDEX('Master List'!$A$3:$AW$1063,MATCH('Print List'!$A960,Statement_No,0),MATCH('Print List'!M$2,'Master List'!$A$2:$AW$2,0))</f>
        <v>P1</v>
      </c>
      <c r="N960" s="135" t="str">
        <f>INDEX('Master List'!$A$3:$AW$1063,MATCH('Print List'!$A960,Statement_No,0),MATCH('Print List'!N$2,'Master List'!$A$2:$AW$2,0))</f>
        <v>More information is needed.</v>
      </c>
      <c r="O960" s="135">
        <f>INDEX('Master List'!$A$3:$AW$1063,MATCH('Print List'!$A960,Statement_No,0),MATCH('Print List'!O$2,'Master List'!$A$2:$AW$2,0))</f>
        <v>0</v>
      </c>
      <c r="P960" s="135">
        <f>INDEX('Master List'!$A$3:$AW$1063,MATCH('Print List'!$A960,Statement_No,0),MATCH('Print List'!P$2,'Master List'!$A$2:$AW$2,0))</f>
        <v>0</v>
      </c>
      <c r="Q960" s="135">
        <f>INDEX('Master List'!$A$3:$AW$1063,MATCH('Print List'!$A960,Statement_No,0),MATCH('Print List'!Q$2,'Master List'!$A$2:$AW$2,0))</f>
        <v>0</v>
      </c>
      <c r="R960" s="135">
        <f>INDEX('Master List'!$A$3:$AW$1063,MATCH('Print List'!$A960,Statement_No,0),MATCH('Print List'!R$2,'Master List'!$A$2:$AW$2,0))</f>
        <v>0</v>
      </c>
      <c r="S960" s="135">
        <f>INDEX('Master List'!$A$3:$AW$1063,MATCH('Print List'!$A960,Statement_No,0),MATCH('Print List'!S$2,'Master List'!$A$2:$AW$2,0))</f>
        <v>0</v>
      </c>
      <c r="T960" s="135" t="str">
        <f>INDEX('Master List'!$A$3:$AW$1063,MATCH('Print List'!$A960,Statement_No,0),MATCH('Print List'!T$2,'Master List'!$A$2:$AW$2,0))</f>
        <v>R3</v>
      </c>
      <c r="U960" s="135" t="str">
        <f>INDEX('Master List'!$A$3:$AW$1063,MATCH('Print List'!$A960,Statement_No,0),MATCH('Print List'!U$2,'Master List'!$A$2:$AW$2,0))</f>
        <v>P1</v>
      </c>
    </row>
    <row r="961" spans="1:21" s="16" customFormat="1" ht="45" x14ac:dyDescent="0.25">
      <c r="A961" s="135" t="s">
        <v>3755</v>
      </c>
      <c r="B961" s="135" t="str">
        <f>INDEX('Master List'!$A$3:$AW$1063,MATCH('Print List'!$A961,Statement_No,0),MATCH('Print List'!B$2,'Master List'!$A$2:$AW$2,0))</f>
        <v>CCRC FARMS, LLC</v>
      </c>
      <c r="C961" s="135" t="str">
        <f>INDEX('Master List'!$A$3:$AW$1063,MATCH('Print List'!$A961,Statement_No,0),MATCH('Print List'!C$2,'Master List'!$A$2:$AW$2,0))</f>
        <v>Y</v>
      </c>
      <c r="D961" s="135">
        <f>INDEX('Master List'!$A$3:$AW$1063,MATCH('Print List'!$A961,Statement_No,0),MATCH('Print List'!D$2,'Master List'!$A$2:$AW$2,0))</f>
        <v>283.50999999999993</v>
      </c>
      <c r="E961" s="135">
        <f>INDEX('Master List'!$A$3:$AW$1063,MATCH('Print List'!$A961,Statement_No,0),MATCH('Print List'!E$2,'Master List'!$A$2:$AW$2,0))</f>
        <v>82.49</v>
      </c>
      <c r="F961" s="135" t="str">
        <f>INDEX('Master List'!$A$3:$AW$1063,MATCH('Print List'!$A961,Statement_No,0),MATCH('Print List'!F$2,'Master List'!$A$2:$AW$2,0))</f>
        <v>Yes</v>
      </c>
      <c r="G961" s="135" t="str">
        <f>INDEX('Master List'!$A$3:$AW$1063,MATCH('Print List'!$A961,Statement_No,0),MATCH('Print List'!G$2,'Master List'!$A$2:$AW$2,0))</f>
        <v>Connection Slough</v>
      </c>
      <c r="H961" s="135" t="str">
        <f>INDEX('Master List'!$A$3:$AW$1063,MATCH('Print List'!$A961,Statement_No,0),MATCH('Print List'!H$2,'Master List'!$A$2:$AW$2,0))</f>
        <v>San Joaquin</v>
      </c>
      <c r="I961" s="135" t="str">
        <f>INDEX('Master List'!$A$3:$AW$1063,MATCH('Print List'!$A961,Statement_No,0),MATCH('Print List'!I$2,'Master List'!$A$2:$AW$2,0))</f>
        <v>R3</v>
      </c>
      <c r="J961" s="135" t="str">
        <f>INDEX('Master List'!$A$3:$AW$1063,MATCH('Print List'!$A961,Statement_No,0),MATCH('Print List'!J$2,'Master List'!$A$2:$AW$2,0))</f>
        <v>129-040-41 is adjacent to the watercourse and originated from a riparian patent on 3/26/1873.Institute Parcels workbook for details.</v>
      </c>
      <c r="K961" s="135" t="str">
        <f>INDEX('Master List'!$A$3:$AW$1063,MATCH('Print List'!$A961,Statement_No,0),MATCH('Print List'!K$2,'Master List'!$A$2:$AW$2,0))</f>
        <v>Yes</v>
      </c>
      <c r="L961" s="135" t="str">
        <f>INDEX('Master List'!$A$3:$AW$1063,MATCH('Print List'!$A961,Statement_No,0),MATCH('Print List'!L$2,'Master List'!$A$2:$AW$2,0))</f>
        <v>N/A</v>
      </c>
      <c r="M961" s="135" t="str">
        <f>INDEX('Master List'!$A$3:$AW$1063,MATCH('Print List'!$A961,Statement_No,0),MATCH('Print List'!M$2,'Master List'!$A$2:$AW$2,0))</f>
        <v>P1</v>
      </c>
      <c r="N961" s="135" t="str">
        <f>INDEX('Master List'!$A$3:$AW$1063,MATCH('Print List'!$A961,Statement_No,0),MATCH('Print List'!N$2,'Master List'!$A$2:$AW$2,0))</f>
        <v>More information is needed.</v>
      </c>
      <c r="O961" s="135">
        <f>INDEX('Master List'!$A$3:$AW$1063,MATCH('Print List'!$A961,Statement_No,0),MATCH('Print List'!O$2,'Master List'!$A$2:$AW$2,0))</f>
        <v>0</v>
      </c>
      <c r="P961" s="135">
        <f>INDEX('Master List'!$A$3:$AW$1063,MATCH('Print List'!$A961,Statement_No,0),MATCH('Print List'!P$2,'Master List'!$A$2:$AW$2,0))</f>
        <v>0</v>
      </c>
      <c r="Q961" s="135">
        <f>INDEX('Master List'!$A$3:$AW$1063,MATCH('Print List'!$A961,Statement_No,0),MATCH('Print List'!Q$2,'Master List'!$A$2:$AW$2,0))</f>
        <v>0</v>
      </c>
      <c r="R961" s="135">
        <f>INDEX('Master List'!$A$3:$AW$1063,MATCH('Print List'!$A961,Statement_No,0),MATCH('Print List'!R$2,'Master List'!$A$2:$AW$2,0))</f>
        <v>0</v>
      </c>
      <c r="S961" s="135">
        <f>INDEX('Master List'!$A$3:$AW$1063,MATCH('Print List'!$A961,Statement_No,0),MATCH('Print List'!S$2,'Master List'!$A$2:$AW$2,0))</f>
        <v>0</v>
      </c>
      <c r="T961" s="135" t="str">
        <f>INDEX('Master List'!$A$3:$AW$1063,MATCH('Print List'!$A961,Statement_No,0),MATCH('Print List'!T$2,'Master List'!$A$2:$AW$2,0))</f>
        <v>R3</v>
      </c>
      <c r="U961" s="135" t="str">
        <f>INDEX('Master List'!$A$3:$AW$1063,MATCH('Print List'!$A961,Statement_No,0),MATCH('Print List'!U$2,'Master List'!$A$2:$AW$2,0))</f>
        <v>P1</v>
      </c>
    </row>
    <row r="962" spans="1:21" s="16" customFormat="1" ht="45" x14ac:dyDescent="0.25">
      <c r="A962" s="135" t="s">
        <v>3756</v>
      </c>
      <c r="B962" s="135" t="str">
        <f>INDEX('Master List'!$A$3:$AW$1063,MATCH('Print List'!$A962,Statement_No,0),MATCH('Print List'!B$2,'Master List'!$A$2:$AW$2,0))</f>
        <v>TUSCANY RESEARCH INSTITUTE</v>
      </c>
      <c r="C962" s="135" t="str">
        <f>INDEX('Master List'!$A$3:$AW$1063,MATCH('Print List'!$A962,Statement_No,0),MATCH('Print List'!C$2,'Master List'!$A$2:$AW$2,0))</f>
        <v>Y</v>
      </c>
      <c r="D962" s="135">
        <f>INDEX('Master List'!$A$3:$AW$1063,MATCH('Print List'!$A962,Statement_No,0),MATCH('Print List'!D$2,'Master List'!$A$2:$AW$2,0))</f>
        <v>402.01000000000005</v>
      </c>
      <c r="E962" s="135">
        <f>INDEX('Master List'!$A$3:$AW$1063,MATCH('Print List'!$A962,Statement_No,0),MATCH('Print List'!E$2,'Master List'!$A$2:$AW$2,0))</f>
        <v>170.13</v>
      </c>
      <c r="F962" s="135" t="str">
        <f>INDEX('Master List'!$A$3:$AW$1063,MATCH('Print List'!$A962,Statement_No,0),MATCH('Print List'!F$2,'Master List'!$A$2:$AW$2,0))</f>
        <v>Yes</v>
      </c>
      <c r="G962" s="135" t="str">
        <f>INDEX('Master List'!$A$3:$AW$1063,MATCH('Print List'!$A962,Statement_No,0),MATCH('Print List'!G$2,'Master List'!$A$2:$AW$2,0))</f>
        <v>Middle River</v>
      </c>
      <c r="H962" s="135" t="str">
        <f>INDEX('Master List'!$A$3:$AW$1063,MATCH('Print List'!$A962,Statement_No,0),MATCH('Print List'!H$2,'Master List'!$A$2:$AW$2,0))</f>
        <v>San Joaquin</v>
      </c>
      <c r="I962" s="135" t="str">
        <f>INDEX('Master List'!$A$3:$AW$1063,MATCH('Print List'!$A962,Statement_No,0),MATCH('Print List'!I$2,'Master List'!$A$2:$AW$2,0))</f>
        <v>R3</v>
      </c>
      <c r="J962" s="135">
        <f>INDEX('Master List'!$A$3:$AW$1063,MATCH('Print List'!$A962,Statement_No,0),MATCH('Print List'!J$2,'Master List'!$A$2:$AW$2,0))</f>
        <v>0</v>
      </c>
      <c r="K962" s="135" t="str">
        <f>INDEX('Master List'!$A$3:$AW$1063,MATCH('Print List'!$A962,Statement_No,0),MATCH('Print List'!K$2,'Master List'!$A$2:$AW$2,0))</f>
        <v>Yes</v>
      </c>
      <c r="L962" s="135" t="str">
        <f>INDEX('Master List'!$A$3:$AW$1063,MATCH('Print List'!$A962,Statement_No,0),MATCH('Print List'!L$2,'Master List'!$A$2:$AW$2,0))</f>
        <v>N/A</v>
      </c>
      <c r="M962" s="135" t="str">
        <f>INDEX('Master List'!$A$3:$AW$1063,MATCH('Print List'!$A962,Statement_No,0),MATCH('Print List'!M$2,'Master List'!$A$2:$AW$2,0))</f>
        <v>P1</v>
      </c>
      <c r="N962" s="135" t="str">
        <f>INDEX('Master List'!$A$3:$AW$1063,MATCH('Print List'!$A962,Statement_No,0),MATCH('Print List'!N$2,'Master List'!$A$2:$AW$2,0))</f>
        <v>No supporting document for Pre-1914 right was submitted. Need more info.</v>
      </c>
      <c r="O962" s="135">
        <f>INDEX('Master List'!$A$3:$AW$1063,MATCH('Print List'!$A962,Statement_No,0),MATCH('Print List'!O$2,'Master List'!$A$2:$AW$2,0))</f>
        <v>0</v>
      </c>
      <c r="P962" s="135">
        <f>INDEX('Master List'!$A$3:$AW$1063,MATCH('Print List'!$A962,Statement_No,0),MATCH('Print List'!P$2,'Master List'!$A$2:$AW$2,0))</f>
        <v>0</v>
      </c>
      <c r="Q962" s="135">
        <f>INDEX('Master List'!$A$3:$AW$1063,MATCH('Print List'!$A962,Statement_No,0),MATCH('Print List'!Q$2,'Master List'!$A$2:$AW$2,0))</f>
        <v>0</v>
      </c>
      <c r="R962" s="135">
        <f>INDEX('Master List'!$A$3:$AW$1063,MATCH('Print List'!$A962,Statement_No,0),MATCH('Print List'!R$2,'Master List'!$A$2:$AW$2,0))</f>
        <v>0</v>
      </c>
      <c r="S962" s="135">
        <f>INDEX('Master List'!$A$3:$AW$1063,MATCH('Print List'!$A962,Statement_No,0),MATCH('Print List'!S$2,'Master List'!$A$2:$AW$2,0))</f>
        <v>0</v>
      </c>
      <c r="T962" s="135" t="str">
        <f>INDEX('Master List'!$A$3:$AW$1063,MATCH('Print List'!$A962,Statement_No,0),MATCH('Print List'!T$2,'Master List'!$A$2:$AW$2,0))</f>
        <v>R3</v>
      </c>
      <c r="U962" s="135" t="str">
        <f>INDEX('Master List'!$A$3:$AW$1063,MATCH('Print List'!$A962,Statement_No,0),MATCH('Print List'!U$2,'Master List'!$A$2:$AW$2,0))</f>
        <v>P1</v>
      </c>
    </row>
    <row r="963" spans="1:21" s="16" customFormat="1" ht="45" x14ac:dyDescent="0.25">
      <c r="A963" s="135" t="s">
        <v>3757</v>
      </c>
      <c r="B963" s="135" t="str">
        <f>INDEX('Master List'!$A$3:$AW$1063,MATCH('Print List'!$A963,Statement_No,0),MATCH('Print List'!B$2,'Master List'!$A$2:$AW$2,0))</f>
        <v>TUSCANY RESEARCH INSTITUTE</v>
      </c>
      <c r="C963" s="135" t="str">
        <f>INDEX('Master List'!$A$3:$AW$1063,MATCH('Print List'!$A963,Statement_No,0),MATCH('Print List'!C$2,'Master List'!$A$2:$AW$2,0))</f>
        <v>Y</v>
      </c>
      <c r="D963" s="135">
        <f>INDEX('Master List'!$A$3:$AW$1063,MATCH('Print List'!$A963,Statement_No,0),MATCH('Print List'!D$2,'Master List'!$A$2:$AW$2,0))</f>
        <v>371.88</v>
      </c>
      <c r="E963" s="135">
        <f>INDEX('Master List'!$A$3:$AW$1063,MATCH('Print List'!$A963,Statement_No,0),MATCH('Print List'!E$2,'Master List'!$A$2:$AW$2,0))</f>
        <v>15.76</v>
      </c>
      <c r="F963" s="135" t="str">
        <f>INDEX('Master List'!$A$3:$AW$1063,MATCH('Print List'!$A963,Statement_No,0),MATCH('Print List'!F$2,'Master List'!$A$2:$AW$2,0))</f>
        <v>Yes</v>
      </c>
      <c r="G963" s="135" t="str">
        <f>INDEX('Master List'!$A$3:$AW$1063,MATCH('Print List'!$A963,Statement_No,0),MATCH('Print List'!G$2,'Master List'!$A$2:$AW$2,0))</f>
        <v>Middle River</v>
      </c>
      <c r="H963" s="135" t="str">
        <f>INDEX('Master List'!$A$3:$AW$1063,MATCH('Print List'!$A963,Statement_No,0),MATCH('Print List'!H$2,'Master List'!$A$2:$AW$2,0))</f>
        <v>San Joaquin</v>
      </c>
      <c r="I963" s="135" t="str">
        <f>INDEX('Master List'!$A$3:$AW$1063,MATCH('Print List'!$A963,Statement_No,0),MATCH('Print List'!I$2,'Master List'!$A$2:$AW$2,0))</f>
        <v>R3</v>
      </c>
      <c r="J963" s="135">
        <f>INDEX('Master List'!$A$3:$AW$1063,MATCH('Print List'!$A963,Statement_No,0),MATCH('Print List'!J$2,'Master List'!$A$2:$AW$2,0))</f>
        <v>0</v>
      </c>
      <c r="K963" s="135" t="str">
        <f>INDEX('Master List'!$A$3:$AW$1063,MATCH('Print List'!$A963,Statement_No,0),MATCH('Print List'!K$2,'Master List'!$A$2:$AW$2,0))</f>
        <v>Yes</v>
      </c>
      <c r="L963" s="135" t="str">
        <f>INDEX('Master List'!$A$3:$AW$1063,MATCH('Print List'!$A963,Statement_No,0),MATCH('Print List'!L$2,'Master List'!$A$2:$AW$2,0))</f>
        <v>N/A</v>
      </c>
      <c r="M963" s="135" t="str">
        <f>INDEX('Master List'!$A$3:$AW$1063,MATCH('Print List'!$A963,Statement_No,0),MATCH('Print List'!M$2,'Master List'!$A$2:$AW$2,0))</f>
        <v>P1</v>
      </c>
      <c r="N963" s="135" t="str">
        <f>INDEX('Master List'!$A$3:$AW$1063,MATCH('Print List'!$A963,Statement_No,0),MATCH('Print List'!N$2,'Master List'!$A$2:$AW$2,0))</f>
        <v>No supporting document for Pre-1914 right was submitted. Need more info.</v>
      </c>
      <c r="O963" s="135">
        <f>INDEX('Master List'!$A$3:$AW$1063,MATCH('Print List'!$A963,Statement_No,0),MATCH('Print List'!O$2,'Master List'!$A$2:$AW$2,0))</f>
        <v>0</v>
      </c>
      <c r="P963" s="135">
        <f>INDEX('Master List'!$A$3:$AW$1063,MATCH('Print List'!$A963,Statement_No,0),MATCH('Print List'!P$2,'Master List'!$A$2:$AW$2,0))</f>
        <v>0</v>
      </c>
      <c r="Q963" s="135">
        <f>INDEX('Master List'!$A$3:$AW$1063,MATCH('Print List'!$A963,Statement_No,0),MATCH('Print List'!Q$2,'Master List'!$A$2:$AW$2,0))</f>
        <v>0</v>
      </c>
      <c r="R963" s="135">
        <f>INDEX('Master List'!$A$3:$AW$1063,MATCH('Print List'!$A963,Statement_No,0),MATCH('Print List'!R$2,'Master List'!$A$2:$AW$2,0))</f>
        <v>0</v>
      </c>
      <c r="S963" s="135">
        <f>INDEX('Master List'!$A$3:$AW$1063,MATCH('Print List'!$A963,Statement_No,0),MATCH('Print List'!S$2,'Master List'!$A$2:$AW$2,0))</f>
        <v>0</v>
      </c>
      <c r="T963" s="135" t="str">
        <f>INDEX('Master List'!$A$3:$AW$1063,MATCH('Print List'!$A963,Statement_No,0),MATCH('Print List'!T$2,'Master List'!$A$2:$AW$2,0))</f>
        <v>R3</v>
      </c>
      <c r="U963" s="135" t="str">
        <f>INDEX('Master List'!$A$3:$AW$1063,MATCH('Print List'!$A963,Statement_No,0),MATCH('Print List'!U$2,'Master List'!$A$2:$AW$2,0))</f>
        <v>P1</v>
      </c>
    </row>
    <row r="964" spans="1:21" s="16" customFormat="1" ht="45" x14ac:dyDescent="0.25">
      <c r="A964" s="135" t="s">
        <v>3758</v>
      </c>
      <c r="B964" s="135" t="str">
        <f>INDEX('Master List'!$A$3:$AW$1063,MATCH('Print List'!$A964,Statement_No,0),MATCH('Print List'!B$2,'Master List'!$A$2:$AW$2,0))</f>
        <v>TUSCANY RESEARCH INSTITUTE</v>
      </c>
      <c r="C964" s="135" t="str">
        <f>INDEX('Master List'!$A$3:$AW$1063,MATCH('Print List'!$A964,Statement_No,0),MATCH('Print List'!C$2,'Master List'!$A$2:$AW$2,0))</f>
        <v>Y</v>
      </c>
      <c r="D964" s="135">
        <f>INDEX('Master List'!$A$3:$AW$1063,MATCH('Print List'!$A964,Statement_No,0),MATCH('Print List'!D$2,'Master List'!$A$2:$AW$2,0))</f>
        <v>2180.77</v>
      </c>
      <c r="E964" s="135">
        <f>INDEX('Master List'!$A$3:$AW$1063,MATCH('Print List'!$A964,Statement_No,0),MATCH('Print List'!E$2,'Master List'!$A$2:$AW$2,0))</f>
        <v>1029.79</v>
      </c>
      <c r="F964" s="135" t="str">
        <f>INDEX('Master List'!$A$3:$AW$1063,MATCH('Print List'!$A964,Statement_No,0),MATCH('Print List'!F$2,'Master List'!$A$2:$AW$2,0))</f>
        <v>Yes</v>
      </c>
      <c r="G964" s="135" t="str">
        <f>INDEX('Master List'!$A$3:$AW$1063,MATCH('Print List'!$A964,Statement_No,0),MATCH('Print List'!G$2,'Master List'!$A$2:$AW$2,0))</f>
        <v>Middle River</v>
      </c>
      <c r="H964" s="135" t="str">
        <f>INDEX('Master List'!$A$3:$AW$1063,MATCH('Print List'!$A964,Statement_No,0),MATCH('Print List'!H$2,'Master List'!$A$2:$AW$2,0))</f>
        <v>San Joaquin</v>
      </c>
      <c r="I964" s="135" t="str">
        <f>INDEX('Master List'!$A$3:$AW$1063,MATCH('Print List'!$A964,Statement_No,0),MATCH('Print List'!I$2,'Master List'!$A$2:$AW$2,0))</f>
        <v>R3</v>
      </c>
      <c r="J964" s="135">
        <f>INDEX('Master List'!$A$3:$AW$1063,MATCH('Print List'!$A964,Statement_No,0),MATCH('Print List'!J$2,'Master List'!$A$2:$AW$2,0))</f>
        <v>0</v>
      </c>
      <c r="K964" s="135" t="str">
        <f>INDEX('Master List'!$A$3:$AW$1063,MATCH('Print List'!$A964,Statement_No,0),MATCH('Print List'!K$2,'Master List'!$A$2:$AW$2,0))</f>
        <v>Yes</v>
      </c>
      <c r="L964" s="135" t="str">
        <f>INDEX('Master List'!$A$3:$AW$1063,MATCH('Print List'!$A964,Statement_No,0),MATCH('Print List'!L$2,'Master List'!$A$2:$AW$2,0))</f>
        <v>N/A</v>
      </c>
      <c r="M964" s="135" t="str">
        <f>INDEX('Master List'!$A$3:$AW$1063,MATCH('Print List'!$A964,Statement_No,0),MATCH('Print List'!M$2,'Master List'!$A$2:$AW$2,0))</f>
        <v>P1</v>
      </c>
      <c r="N964" s="135" t="str">
        <f>INDEX('Master List'!$A$3:$AW$1063,MATCH('Print List'!$A964,Statement_No,0),MATCH('Print List'!N$2,'Master List'!$A$2:$AW$2,0))</f>
        <v>No supporting document for Pre-1914 right was submitted. Need more info.</v>
      </c>
      <c r="O964" s="135">
        <f>INDEX('Master List'!$A$3:$AW$1063,MATCH('Print List'!$A964,Statement_No,0),MATCH('Print List'!O$2,'Master List'!$A$2:$AW$2,0))</f>
        <v>0</v>
      </c>
      <c r="P964" s="135">
        <f>INDEX('Master List'!$A$3:$AW$1063,MATCH('Print List'!$A964,Statement_No,0),MATCH('Print List'!P$2,'Master List'!$A$2:$AW$2,0))</f>
        <v>0</v>
      </c>
      <c r="Q964" s="135">
        <f>INDEX('Master List'!$A$3:$AW$1063,MATCH('Print List'!$A964,Statement_No,0),MATCH('Print List'!Q$2,'Master List'!$A$2:$AW$2,0))</f>
        <v>0</v>
      </c>
      <c r="R964" s="135">
        <f>INDEX('Master List'!$A$3:$AW$1063,MATCH('Print List'!$A964,Statement_No,0),MATCH('Print List'!R$2,'Master List'!$A$2:$AW$2,0))</f>
        <v>0</v>
      </c>
      <c r="S964" s="135">
        <f>INDEX('Master List'!$A$3:$AW$1063,MATCH('Print List'!$A964,Statement_No,0),MATCH('Print List'!S$2,'Master List'!$A$2:$AW$2,0))</f>
        <v>0</v>
      </c>
      <c r="T964" s="135" t="str">
        <f>INDEX('Master List'!$A$3:$AW$1063,MATCH('Print List'!$A964,Statement_No,0),MATCH('Print List'!T$2,'Master List'!$A$2:$AW$2,0))</f>
        <v>R3</v>
      </c>
      <c r="U964" s="135" t="str">
        <f>INDEX('Master List'!$A$3:$AW$1063,MATCH('Print List'!$A964,Statement_No,0),MATCH('Print List'!U$2,'Master List'!$A$2:$AW$2,0))</f>
        <v>P1</v>
      </c>
    </row>
    <row r="965" spans="1:21" s="16" customFormat="1" x14ac:dyDescent="0.25">
      <c r="A965" s="135" t="s">
        <v>3759</v>
      </c>
      <c r="B965" s="135" t="str">
        <f>INDEX('Master List'!$A$3:$AW$1063,MATCH('Print List'!$A965,Statement_No,0),MATCH('Print List'!B$2,'Master List'!$A$2:$AW$2,0))</f>
        <v>CCRC FARMS, LLC</v>
      </c>
      <c r="C965" s="135" t="str">
        <f>INDEX('Master List'!$A$3:$AW$1063,MATCH('Print List'!$A965,Statement_No,0),MATCH('Print List'!C$2,'Master List'!$A$2:$AW$2,0))</f>
        <v>Y</v>
      </c>
      <c r="D965" s="135">
        <f>INDEX('Master List'!$A$3:$AW$1063,MATCH('Print List'!$A965,Statement_No,0),MATCH('Print List'!D$2,'Master List'!$A$2:$AW$2,0))</f>
        <v>1672.21</v>
      </c>
      <c r="E965" s="135">
        <f>INDEX('Master List'!$A$3:$AW$1063,MATCH('Print List'!$A965,Statement_No,0),MATCH('Print List'!E$2,'Master List'!$A$2:$AW$2,0))</f>
        <v>718.37</v>
      </c>
      <c r="F965" s="135" t="str">
        <f>INDEX('Master List'!$A$3:$AW$1063,MATCH('Print List'!$A965,Statement_No,0),MATCH('Print List'!F$2,'Master List'!$A$2:$AW$2,0))</f>
        <v>Yes</v>
      </c>
      <c r="G965" s="135" t="str">
        <f>INDEX('Master List'!$A$3:$AW$1063,MATCH('Print List'!$A965,Statement_No,0),MATCH('Print List'!G$2,'Master List'!$A$2:$AW$2,0))</f>
        <v>San Joaquin River</v>
      </c>
      <c r="H965" s="135" t="str">
        <f>INDEX('Master List'!$A$3:$AW$1063,MATCH('Print List'!$A965,Statement_No,0),MATCH('Print List'!H$2,'Master List'!$A$2:$AW$2,0))</f>
        <v>San Joaquin</v>
      </c>
      <c r="I965" s="135" t="str">
        <f>INDEX('Master List'!$A$3:$AW$1063,MATCH('Print List'!$A965,Statement_No,0),MATCH('Print List'!I$2,'Master List'!$A$2:$AW$2,0))</f>
        <v>R3</v>
      </c>
      <c r="J965" s="135">
        <f>INDEX('Master List'!$A$3:$AW$1063,MATCH('Print List'!$A965,Statement_No,0),MATCH('Print List'!J$2,'Master List'!$A$2:$AW$2,0))</f>
        <v>0</v>
      </c>
      <c r="K965" s="135" t="str">
        <f>INDEX('Master List'!$A$3:$AW$1063,MATCH('Print List'!$A965,Statement_No,0),MATCH('Print List'!K$2,'Master List'!$A$2:$AW$2,0))</f>
        <v>Yes</v>
      </c>
      <c r="L965" s="135" t="str">
        <f>INDEX('Master List'!$A$3:$AW$1063,MATCH('Print List'!$A965,Statement_No,0),MATCH('Print List'!L$2,'Master List'!$A$2:$AW$2,0))</f>
        <v>N/A</v>
      </c>
      <c r="M965" s="135" t="str">
        <f>INDEX('Master List'!$A$3:$AW$1063,MATCH('Print List'!$A965,Statement_No,0),MATCH('Print List'!M$2,'Master List'!$A$2:$AW$2,0))</f>
        <v>P1</v>
      </c>
      <c r="N965" s="135" t="str">
        <f>INDEX('Master List'!$A$3:$AW$1063,MATCH('Print List'!$A965,Statement_No,0),MATCH('Print List'!N$2,'Master List'!$A$2:$AW$2,0))</f>
        <v>More information is needed.</v>
      </c>
      <c r="O965" s="135">
        <f>INDEX('Master List'!$A$3:$AW$1063,MATCH('Print List'!$A965,Statement_No,0),MATCH('Print List'!O$2,'Master List'!$A$2:$AW$2,0))</f>
        <v>0</v>
      </c>
      <c r="P965" s="135">
        <f>INDEX('Master List'!$A$3:$AW$1063,MATCH('Print List'!$A965,Statement_No,0),MATCH('Print List'!P$2,'Master List'!$A$2:$AW$2,0))</f>
        <v>0</v>
      </c>
      <c r="Q965" s="135">
        <f>INDEX('Master List'!$A$3:$AW$1063,MATCH('Print List'!$A965,Statement_No,0),MATCH('Print List'!Q$2,'Master List'!$A$2:$AW$2,0))</f>
        <v>0</v>
      </c>
      <c r="R965" s="135">
        <f>INDEX('Master List'!$A$3:$AW$1063,MATCH('Print List'!$A965,Statement_No,0),MATCH('Print List'!R$2,'Master List'!$A$2:$AW$2,0))</f>
        <v>0</v>
      </c>
      <c r="S965" s="135">
        <f>INDEX('Master List'!$A$3:$AW$1063,MATCH('Print List'!$A965,Statement_No,0),MATCH('Print List'!S$2,'Master List'!$A$2:$AW$2,0))</f>
        <v>0</v>
      </c>
      <c r="T965" s="135" t="str">
        <f>INDEX('Master List'!$A$3:$AW$1063,MATCH('Print List'!$A965,Statement_No,0),MATCH('Print List'!T$2,'Master List'!$A$2:$AW$2,0))</f>
        <v>R3</v>
      </c>
      <c r="U965" s="135" t="str">
        <f>INDEX('Master List'!$A$3:$AW$1063,MATCH('Print List'!$A965,Statement_No,0),MATCH('Print List'!U$2,'Master List'!$A$2:$AW$2,0))</f>
        <v>P1</v>
      </c>
    </row>
    <row r="966" spans="1:21" s="16" customFormat="1" x14ac:dyDescent="0.25">
      <c r="A966" s="135" t="s">
        <v>3760</v>
      </c>
      <c r="B966" s="135" t="str">
        <f>INDEX('Master List'!$A$3:$AW$1063,MATCH('Print List'!$A966,Statement_No,0),MATCH('Print List'!B$2,'Master List'!$A$2:$AW$2,0))</f>
        <v>CCRC FARMS, LLC</v>
      </c>
      <c r="C966" s="135" t="str">
        <f>INDEX('Master List'!$A$3:$AW$1063,MATCH('Print List'!$A966,Statement_No,0),MATCH('Print List'!C$2,'Master List'!$A$2:$AW$2,0))</f>
        <v>Y</v>
      </c>
      <c r="D966" s="135">
        <f>INDEX('Master List'!$A$3:$AW$1063,MATCH('Print List'!$A966,Statement_No,0),MATCH('Print List'!D$2,'Master List'!$A$2:$AW$2,0))</f>
        <v>537.74</v>
      </c>
      <c r="E966" s="135">
        <f>INDEX('Master List'!$A$3:$AW$1063,MATCH('Print List'!$A966,Statement_No,0),MATCH('Print List'!E$2,'Master List'!$A$2:$AW$2,0))</f>
        <v>6.45</v>
      </c>
      <c r="F966" s="135" t="str">
        <f>INDEX('Master List'!$A$3:$AW$1063,MATCH('Print List'!$A966,Statement_No,0),MATCH('Print List'!F$2,'Master List'!$A$2:$AW$2,0))</f>
        <v>Yes</v>
      </c>
      <c r="G966" s="135" t="str">
        <f>INDEX('Master List'!$A$3:$AW$1063,MATCH('Print List'!$A966,Statement_No,0),MATCH('Print List'!G$2,'Master List'!$A$2:$AW$2,0))</f>
        <v>Middle River</v>
      </c>
      <c r="H966" s="135" t="str">
        <f>INDEX('Master List'!$A$3:$AW$1063,MATCH('Print List'!$A966,Statement_No,0),MATCH('Print List'!H$2,'Master List'!$A$2:$AW$2,0))</f>
        <v>San Joaquin</v>
      </c>
      <c r="I966" s="135" t="str">
        <f>INDEX('Master List'!$A$3:$AW$1063,MATCH('Print List'!$A966,Statement_No,0),MATCH('Print List'!I$2,'Master List'!$A$2:$AW$2,0))</f>
        <v>R3</v>
      </c>
      <c r="J966" s="135">
        <f>INDEX('Master List'!$A$3:$AW$1063,MATCH('Print List'!$A966,Statement_No,0),MATCH('Print List'!J$2,'Master List'!$A$2:$AW$2,0))</f>
        <v>0</v>
      </c>
      <c r="K966" s="135" t="str">
        <f>INDEX('Master List'!$A$3:$AW$1063,MATCH('Print List'!$A966,Statement_No,0),MATCH('Print List'!K$2,'Master List'!$A$2:$AW$2,0))</f>
        <v>Yes</v>
      </c>
      <c r="L966" s="135" t="str">
        <f>INDEX('Master List'!$A$3:$AW$1063,MATCH('Print List'!$A966,Statement_No,0),MATCH('Print List'!L$2,'Master List'!$A$2:$AW$2,0))</f>
        <v>N/A</v>
      </c>
      <c r="M966" s="135" t="str">
        <f>INDEX('Master List'!$A$3:$AW$1063,MATCH('Print List'!$A966,Statement_No,0),MATCH('Print List'!M$2,'Master List'!$A$2:$AW$2,0))</f>
        <v>P1</v>
      </c>
      <c r="N966" s="135" t="str">
        <f>INDEX('Master List'!$A$3:$AW$1063,MATCH('Print List'!$A966,Statement_No,0),MATCH('Print List'!N$2,'Master List'!$A$2:$AW$2,0))</f>
        <v>More information is needed.</v>
      </c>
      <c r="O966" s="135">
        <f>INDEX('Master List'!$A$3:$AW$1063,MATCH('Print List'!$A966,Statement_No,0),MATCH('Print List'!O$2,'Master List'!$A$2:$AW$2,0))</f>
        <v>0</v>
      </c>
      <c r="P966" s="135">
        <f>INDEX('Master List'!$A$3:$AW$1063,MATCH('Print List'!$A966,Statement_No,0),MATCH('Print List'!P$2,'Master List'!$A$2:$AW$2,0))</f>
        <v>0</v>
      </c>
      <c r="Q966" s="135">
        <f>INDEX('Master List'!$A$3:$AW$1063,MATCH('Print List'!$A966,Statement_No,0),MATCH('Print List'!Q$2,'Master List'!$A$2:$AW$2,0))</f>
        <v>0</v>
      </c>
      <c r="R966" s="135">
        <f>INDEX('Master List'!$A$3:$AW$1063,MATCH('Print List'!$A966,Statement_No,0),MATCH('Print List'!R$2,'Master List'!$A$2:$AW$2,0))</f>
        <v>0</v>
      </c>
      <c r="S966" s="135">
        <f>INDEX('Master List'!$A$3:$AW$1063,MATCH('Print List'!$A966,Statement_No,0),MATCH('Print List'!S$2,'Master List'!$A$2:$AW$2,0))</f>
        <v>0</v>
      </c>
      <c r="T966" s="135" t="str">
        <f>INDEX('Master List'!$A$3:$AW$1063,MATCH('Print List'!$A966,Statement_No,0),MATCH('Print List'!T$2,'Master List'!$A$2:$AW$2,0))</f>
        <v>R3</v>
      </c>
      <c r="U966" s="135" t="str">
        <f>INDEX('Master List'!$A$3:$AW$1063,MATCH('Print List'!$A966,Statement_No,0),MATCH('Print List'!U$2,'Master List'!$A$2:$AW$2,0))</f>
        <v>P1</v>
      </c>
    </row>
    <row r="967" spans="1:21" s="16" customFormat="1" ht="30" x14ac:dyDescent="0.25">
      <c r="A967" s="135" t="s">
        <v>3761</v>
      </c>
      <c r="B967" s="135" t="str">
        <f>INDEX('Master List'!$A$3:$AW$1063,MATCH('Print List'!$A967,Statement_No,0),MATCH('Print List'!B$2,'Master List'!$A$2:$AW$2,0))</f>
        <v>CCRC FARMS, LLC</v>
      </c>
      <c r="C967" s="135" t="str">
        <f>INDEX('Master List'!$A$3:$AW$1063,MATCH('Print List'!$A967,Statement_No,0),MATCH('Print List'!C$2,'Master List'!$A$2:$AW$2,0))</f>
        <v>Y</v>
      </c>
      <c r="D967" s="135">
        <f>INDEX('Master List'!$A$3:$AW$1063,MATCH('Print List'!$A967,Statement_No,0),MATCH('Print List'!D$2,'Master List'!$A$2:$AW$2,0))</f>
        <v>3375.9399999999996</v>
      </c>
      <c r="E967" s="135">
        <f>INDEX('Master List'!$A$3:$AW$1063,MATCH('Print List'!$A967,Statement_No,0),MATCH('Print List'!E$2,'Master List'!$A$2:$AW$2,0))</f>
        <v>1029.79</v>
      </c>
      <c r="F967" s="135" t="str">
        <f>INDEX('Master List'!$A$3:$AW$1063,MATCH('Print List'!$A967,Statement_No,0),MATCH('Print List'!F$2,'Master List'!$A$2:$AW$2,0))</f>
        <v>Yes</v>
      </c>
      <c r="G967" s="135" t="str">
        <f>INDEX('Master List'!$A$3:$AW$1063,MATCH('Print List'!$A967,Statement_No,0),MATCH('Print List'!G$2,'Master List'!$A$2:$AW$2,0))</f>
        <v>Middle River</v>
      </c>
      <c r="H967" s="135" t="str">
        <f>INDEX('Master List'!$A$3:$AW$1063,MATCH('Print List'!$A967,Statement_No,0),MATCH('Print List'!H$2,'Master List'!$A$2:$AW$2,0))</f>
        <v>San Joaquin</v>
      </c>
      <c r="I967" s="135" t="str">
        <f>INDEX('Master List'!$A$3:$AW$1063,MATCH('Print List'!$A967,Statement_No,0),MATCH('Print List'!I$2,'Master List'!$A$2:$AW$2,0))</f>
        <v>R3</v>
      </c>
      <c r="J967" s="135" t="str">
        <f>INDEX('Master List'!$A$3:$AW$1063,MATCH('Print List'!$A967,Statement_No,0),MATCH('Print List'!J$2,'Master List'!$A$2:$AW$2,0))</f>
        <v>129-040-41 is adjacent to the watercourse and originated from a riparian patent on 3/26/1873.</v>
      </c>
      <c r="K967" s="135" t="str">
        <f>INDEX('Master List'!$A$3:$AW$1063,MATCH('Print List'!$A967,Statement_No,0),MATCH('Print List'!K$2,'Master List'!$A$2:$AW$2,0))</f>
        <v>Yes</v>
      </c>
      <c r="L967" s="135" t="str">
        <f>INDEX('Master List'!$A$3:$AW$1063,MATCH('Print List'!$A967,Statement_No,0),MATCH('Print List'!L$2,'Master List'!$A$2:$AW$2,0))</f>
        <v>N/A</v>
      </c>
      <c r="M967" s="135" t="str">
        <f>INDEX('Master List'!$A$3:$AW$1063,MATCH('Print List'!$A967,Statement_No,0),MATCH('Print List'!M$2,'Master List'!$A$2:$AW$2,0))</f>
        <v>P1</v>
      </c>
      <c r="N967" s="135" t="str">
        <f>INDEX('Master List'!$A$3:$AW$1063,MATCH('Print List'!$A967,Statement_No,0),MATCH('Print List'!N$2,'Master List'!$A$2:$AW$2,0))</f>
        <v>More information is needed.</v>
      </c>
      <c r="O967" s="135">
        <f>INDEX('Master List'!$A$3:$AW$1063,MATCH('Print List'!$A967,Statement_No,0),MATCH('Print List'!O$2,'Master List'!$A$2:$AW$2,0))</f>
        <v>0</v>
      </c>
      <c r="P967" s="135">
        <f>INDEX('Master List'!$A$3:$AW$1063,MATCH('Print List'!$A967,Statement_No,0),MATCH('Print List'!P$2,'Master List'!$A$2:$AW$2,0))</f>
        <v>0</v>
      </c>
      <c r="Q967" s="135">
        <f>INDEX('Master List'!$A$3:$AW$1063,MATCH('Print List'!$A967,Statement_No,0),MATCH('Print List'!Q$2,'Master List'!$A$2:$AW$2,0))</f>
        <v>0</v>
      </c>
      <c r="R967" s="135">
        <f>INDEX('Master List'!$A$3:$AW$1063,MATCH('Print List'!$A967,Statement_No,0),MATCH('Print List'!R$2,'Master List'!$A$2:$AW$2,0))</f>
        <v>0</v>
      </c>
      <c r="S967" s="135">
        <f>INDEX('Master List'!$A$3:$AW$1063,MATCH('Print List'!$A967,Statement_No,0),MATCH('Print List'!S$2,'Master List'!$A$2:$AW$2,0))</f>
        <v>0</v>
      </c>
      <c r="T967" s="135" t="str">
        <f>INDEX('Master List'!$A$3:$AW$1063,MATCH('Print List'!$A967,Statement_No,0),MATCH('Print List'!T$2,'Master List'!$A$2:$AW$2,0))</f>
        <v>R3</v>
      </c>
      <c r="U967" s="135" t="str">
        <f>INDEX('Master List'!$A$3:$AW$1063,MATCH('Print List'!$A967,Statement_No,0),MATCH('Print List'!U$2,'Master List'!$A$2:$AW$2,0))</f>
        <v>P1</v>
      </c>
    </row>
    <row r="968" spans="1:21" s="16" customFormat="1" x14ac:dyDescent="0.25">
      <c r="A968" s="135" t="s">
        <v>3762</v>
      </c>
      <c r="B968" s="135" t="str">
        <f>INDEX('Master List'!$A$3:$AW$1063,MATCH('Print List'!$A968,Statement_No,0),MATCH('Print List'!B$2,'Master List'!$A$2:$AW$2,0))</f>
        <v>CCRC FARMS, LLC</v>
      </c>
      <c r="C968" s="135" t="str">
        <f>INDEX('Master List'!$A$3:$AW$1063,MATCH('Print List'!$A968,Statement_No,0),MATCH('Print List'!C$2,'Master List'!$A$2:$AW$2,0))</f>
        <v>Y</v>
      </c>
      <c r="D968" s="135">
        <f>INDEX('Master List'!$A$3:$AW$1063,MATCH('Print List'!$A968,Statement_No,0),MATCH('Print List'!D$2,'Master List'!$A$2:$AW$2,0))</f>
        <v>537.74</v>
      </c>
      <c r="E968" s="135">
        <f>INDEX('Master List'!$A$3:$AW$1063,MATCH('Print List'!$A968,Statement_No,0),MATCH('Print List'!E$2,'Master List'!$A$2:$AW$2,0))</f>
        <v>15.76</v>
      </c>
      <c r="F968" s="135" t="str">
        <f>INDEX('Master List'!$A$3:$AW$1063,MATCH('Print List'!$A968,Statement_No,0),MATCH('Print List'!F$2,'Master List'!$A$2:$AW$2,0))</f>
        <v>Yes</v>
      </c>
      <c r="G968" s="135" t="str">
        <f>INDEX('Master List'!$A$3:$AW$1063,MATCH('Print List'!$A968,Statement_No,0),MATCH('Print List'!G$2,'Master List'!$A$2:$AW$2,0))</f>
        <v>Middle River</v>
      </c>
      <c r="H968" s="135" t="str">
        <f>INDEX('Master List'!$A$3:$AW$1063,MATCH('Print List'!$A968,Statement_No,0),MATCH('Print List'!H$2,'Master List'!$A$2:$AW$2,0))</f>
        <v>San Joaquin</v>
      </c>
      <c r="I968" s="135" t="str">
        <f>INDEX('Master List'!$A$3:$AW$1063,MATCH('Print List'!$A968,Statement_No,0),MATCH('Print List'!I$2,'Master List'!$A$2:$AW$2,0))</f>
        <v>R3</v>
      </c>
      <c r="J968" s="135">
        <f>INDEX('Master List'!$A$3:$AW$1063,MATCH('Print List'!$A968,Statement_No,0),MATCH('Print List'!J$2,'Master List'!$A$2:$AW$2,0))</f>
        <v>0</v>
      </c>
      <c r="K968" s="135" t="str">
        <f>INDEX('Master List'!$A$3:$AW$1063,MATCH('Print List'!$A968,Statement_No,0),MATCH('Print List'!K$2,'Master List'!$A$2:$AW$2,0))</f>
        <v>Yes</v>
      </c>
      <c r="L968" s="135" t="str">
        <f>INDEX('Master List'!$A$3:$AW$1063,MATCH('Print List'!$A968,Statement_No,0),MATCH('Print List'!L$2,'Master List'!$A$2:$AW$2,0))</f>
        <v>N/A</v>
      </c>
      <c r="M968" s="135" t="str">
        <f>INDEX('Master List'!$A$3:$AW$1063,MATCH('Print List'!$A968,Statement_No,0),MATCH('Print List'!M$2,'Master List'!$A$2:$AW$2,0))</f>
        <v>P1</v>
      </c>
      <c r="N968" s="135" t="str">
        <f>INDEX('Master List'!$A$3:$AW$1063,MATCH('Print List'!$A968,Statement_No,0),MATCH('Print List'!N$2,'Master List'!$A$2:$AW$2,0))</f>
        <v>More information is needed.</v>
      </c>
      <c r="O968" s="135">
        <f>INDEX('Master List'!$A$3:$AW$1063,MATCH('Print List'!$A968,Statement_No,0),MATCH('Print List'!O$2,'Master List'!$A$2:$AW$2,0))</f>
        <v>0</v>
      </c>
      <c r="P968" s="135">
        <f>INDEX('Master List'!$A$3:$AW$1063,MATCH('Print List'!$A968,Statement_No,0),MATCH('Print List'!P$2,'Master List'!$A$2:$AW$2,0))</f>
        <v>0</v>
      </c>
      <c r="Q968" s="135">
        <f>INDEX('Master List'!$A$3:$AW$1063,MATCH('Print List'!$A968,Statement_No,0),MATCH('Print List'!Q$2,'Master List'!$A$2:$AW$2,0))</f>
        <v>0</v>
      </c>
      <c r="R968" s="135">
        <f>INDEX('Master List'!$A$3:$AW$1063,MATCH('Print List'!$A968,Statement_No,0),MATCH('Print List'!R$2,'Master List'!$A$2:$AW$2,0))</f>
        <v>0</v>
      </c>
      <c r="S968" s="135">
        <f>INDEX('Master List'!$A$3:$AW$1063,MATCH('Print List'!$A968,Statement_No,0),MATCH('Print List'!S$2,'Master List'!$A$2:$AW$2,0))</f>
        <v>0</v>
      </c>
      <c r="T968" s="135" t="str">
        <f>INDEX('Master List'!$A$3:$AW$1063,MATCH('Print List'!$A968,Statement_No,0),MATCH('Print List'!T$2,'Master List'!$A$2:$AW$2,0))</f>
        <v>R3</v>
      </c>
      <c r="U968" s="135" t="str">
        <f>INDEX('Master List'!$A$3:$AW$1063,MATCH('Print List'!$A968,Statement_No,0),MATCH('Print List'!U$2,'Master List'!$A$2:$AW$2,0))</f>
        <v>P1</v>
      </c>
    </row>
    <row r="969" spans="1:21" s="16" customFormat="1" x14ac:dyDescent="0.25">
      <c r="A969" s="135" t="s">
        <v>3763</v>
      </c>
      <c r="B969" s="135" t="str">
        <f>INDEX('Master List'!$A$3:$AW$1063,MATCH('Print List'!$A969,Statement_No,0),MATCH('Print List'!B$2,'Master List'!$A$2:$AW$2,0))</f>
        <v>CCRC FARMS, LLC</v>
      </c>
      <c r="C969" s="135" t="str">
        <f>INDEX('Master List'!$A$3:$AW$1063,MATCH('Print List'!$A969,Statement_No,0),MATCH('Print List'!C$2,'Master List'!$A$2:$AW$2,0))</f>
        <v>Y</v>
      </c>
      <c r="D969" s="135">
        <f>INDEX('Master List'!$A$3:$AW$1063,MATCH('Print List'!$A969,Statement_No,0),MATCH('Print List'!D$2,'Master List'!$A$2:$AW$2,0))</f>
        <v>717</v>
      </c>
      <c r="E969" s="135">
        <f>INDEX('Master List'!$A$3:$AW$1063,MATCH('Print List'!$A969,Statement_No,0),MATCH('Print List'!E$2,'Master List'!$A$2:$AW$2,0))</f>
        <v>1029.79</v>
      </c>
      <c r="F969" s="135" t="str">
        <f>INDEX('Master List'!$A$3:$AW$1063,MATCH('Print List'!$A969,Statement_No,0),MATCH('Print List'!F$2,'Master List'!$A$2:$AW$2,0))</f>
        <v>Yes</v>
      </c>
      <c r="G969" s="135" t="str">
        <f>INDEX('Master List'!$A$3:$AW$1063,MATCH('Print List'!$A969,Statement_No,0),MATCH('Print List'!G$2,'Master List'!$A$2:$AW$2,0))</f>
        <v>Middle River</v>
      </c>
      <c r="H969" s="135" t="str">
        <f>INDEX('Master List'!$A$3:$AW$1063,MATCH('Print List'!$A969,Statement_No,0),MATCH('Print List'!H$2,'Master List'!$A$2:$AW$2,0))</f>
        <v>San Joaquin</v>
      </c>
      <c r="I969" s="135" t="str">
        <f>INDEX('Master List'!$A$3:$AW$1063,MATCH('Print List'!$A969,Statement_No,0),MATCH('Print List'!I$2,'Master List'!$A$2:$AW$2,0))</f>
        <v>R3</v>
      </c>
      <c r="J969" s="135">
        <f>INDEX('Master List'!$A$3:$AW$1063,MATCH('Print List'!$A969,Statement_No,0),MATCH('Print List'!J$2,'Master List'!$A$2:$AW$2,0))</f>
        <v>0</v>
      </c>
      <c r="K969" s="135" t="str">
        <f>INDEX('Master List'!$A$3:$AW$1063,MATCH('Print List'!$A969,Statement_No,0),MATCH('Print List'!K$2,'Master List'!$A$2:$AW$2,0))</f>
        <v>Yes</v>
      </c>
      <c r="L969" s="135" t="str">
        <f>INDEX('Master List'!$A$3:$AW$1063,MATCH('Print List'!$A969,Statement_No,0),MATCH('Print List'!L$2,'Master List'!$A$2:$AW$2,0))</f>
        <v>N/A</v>
      </c>
      <c r="M969" s="135" t="str">
        <f>INDEX('Master List'!$A$3:$AW$1063,MATCH('Print List'!$A969,Statement_No,0),MATCH('Print List'!M$2,'Master List'!$A$2:$AW$2,0))</f>
        <v>P1</v>
      </c>
      <c r="N969" s="135" t="str">
        <f>INDEX('Master List'!$A$3:$AW$1063,MATCH('Print List'!$A969,Statement_No,0),MATCH('Print List'!N$2,'Master List'!$A$2:$AW$2,0))</f>
        <v>More information is needed.</v>
      </c>
      <c r="O969" s="135">
        <f>INDEX('Master List'!$A$3:$AW$1063,MATCH('Print List'!$A969,Statement_No,0),MATCH('Print List'!O$2,'Master List'!$A$2:$AW$2,0))</f>
        <v>0</v>
      </c>
      <c r="P969" s="135">
        <f>INDEX('Master List'!$A$3:$AW$1063,MATCH('Print List'!$A969,Statement_No,0),MATCH('Print List'!P$2,'Master List'!$A$2:$AW$2,0))</f>
        <v>0</v>
      </c>
      <c r="Q969" s="135">
        <f>INDEX('Master List'!$A$3:$AW$1063,MATCH('Print List'!$A969,Statement_No,0),MATCH('Print List'!Q$2,'Master List'!$A$2:$AW$2,0))</f>
        <v>0</v>
      </c>
      <c r="R969" s="135">
        <f>INDEX('Master List'!$A$3:$AW$1063,MATCH('Print List'!$A969,Statement_No,0),MATCH('Print List'!R$2,'Master List'!$A$2:$AW$2,0))</f>
        <v>0</v>
      </c>
      <c r="S969" s="135">
        <f>INDEX('Master List'!$A$3:$AW$1063,MATCH('Print List'!$A969,Statement_No,0),MATCH('Print List'!S$2,'Master List'!$A$2:$AW$2,0))</f>
        <v>0</v>
      </c>
      <c r="T969" s="135" t="str">
        <f>INDEX('Master List'!$A$3:$AW$1063,MATCH('Print List'!$A969,Statement_No,0),MATCH('Print List'!T$2,'Master List'!$A$2:$AW$2,0))</f>
        <v>R3</v>
      </c>
      <c r="U969" s="135" t="str">
        <f>INDEX('Master List'!$A$3:$AW$1063,MATCH('Print List'!$A969,Statement_No,0),MATCH('Print List'!U$2,'Master List'!$A$2:$AW$2,0))</f>
        <v>P1</v>
      </c>
    </row>
    <row r="970" spans="1:21" s="16" customFormat="1" x14ac:dyDescent="0.25">
      <c r="A970" s="135" t="s">
        <v>3764</v>
      </c>
      <c r="B970" s="135" t="str">
        <f>INDEX('Master List'!$A$3:$AW$1063,MATCH('Print List'!$A970,Statement_No,0),MATCH('Print List'!B$2,'Master List'!$A$2:$AW$2,0))</f>
        <v>CCRC FARMS, LLC</v>
      </c>
      <c r="C970" s="135" t="str">
        <f>INDEX('Master List'!$A$3:$AW$1063,MATCH('Print List'!$A970,Statement_No,0),MATCH('Print List'!C$2,'Master List'!$A$2:$AW$2,0))</f>
        <v>Y</v>
      </c>
      <c r="D970" s="135">
        <f>INDEX('Master List'!$A$3:$AW$1063,MATCH('Print List'!$A970,Statement_No,0),MATCH('Print List'!D$2,'Master List'!$A$2:$AW$2,0))</f>
        <v>717</v>
      </c>
      <c r="E970" s="135">
        <f>INDEX('Master List'!$A$3:$AW$1063,MATCH('Print List'!$A970,Statement_No,0),MATCH('Print List'!E$2,'Master List'!$A$2:$AW$2,0))</f>
        <v>1029.79</v>
      </c>
      <c r="F970" s="135" t="str">
        <f>INDEX('Master List'!$A$3:$AW$1063,MATCH('Print List'!$A970,Statement_No,0),MATCH('Print List'!F$2,'Master List'!$A$2:$AW$2,0))</f>
        <v>Yes</v>
      </c>
      <c r="G970" s="135" t="str">
        <f>INDEX('Master List'!$A$3:$AW$1063,MATCH('Print List'!$A970,Statement_No,0),MATCH('Print List'!G$2,'Master List'!$A$2:$AW$2,0))</f>
        <v>Middle River</v>
      </c>
      <c r="H970" s="135" t="str">
        <f>INDEX('Master List'!$A$3:$AW$1063,MATCH('Print List'!$A970,Statement_No,0),MATCH('Print List'!H$2,'Master List'!$A$2:$AW$2,0))</f>
        <v>San Joaquin</v>
      </c>
      <c r="I970" s="135" t="str">
        <f>INDEX('Master List'!$A$3:$AW$1063,MATCH('Print List'!$A970,Statement_No,0),MATCH('Print List'!I$2,'Master List'!$A$2:$AW$2,0))</f>
        <v>R3</v>
      </c>
      <c r="J970" s="135">
        <f>INDEX('Master List'!$A$3:$AW$1063,MATCH('Print List'!$A970,Statement_No,0),MATCH('Print List'!J$2,'Master List'!$A$2:$AW$2,0))</f>
        <v>0</v>
      </c>
      <c r="K970" s="135" t="str">
        <f>INDEX('Master List'!$A$3:$AW$1063,MATCH('Print List'!$A970,Statement_No,0),MATCH('Print List'!K$2,'Master List'!$A$2:$AW$2,0))</f>
        <v>Yes</v>
      </c>
      <c r="L970" s="135" t="str">
        <f>INDEX('Master List'!$A$3:$AW$1063,MATCH('Print List'!$A970,Statement_No,0),MATCH('Print List'!L$2,'Master List'!$A$2:$AW$2,0))</f>
        <v>N/A</v>
      </c>
      <c r="M970" s="135" t="str">
        <f>INDEX('Master List'!$A$3:$AW$1063,MATCH('Print List'!$A970,Statement_No,0),MATCH('Print List'!M$2,'Master List'!$A$2:$AW$2,0))</f>
        <v>P1</v>
      </c>
      <c r="N970" s="135" t="str">
        <f>INDEX('Master List'!$A$3:$AW$1063,MATCH('Print List'!$A970,Statement_No,0),MATCH('Print List'!N$2,'Master List'!$A$2:$AW$2,0))</f>
        <v>More information is needed.</v>
      </c>
      <c r="O970" s="135">
        <f>INDEX('Master List'!$A$3:$AW$1063,MATCH('Print List'!$A970,Statement_No,0),MATCH('Print List'!O$2,'Master List'!$A$2:$AW$2,0))</f>
        <v>0</v>
      </c>
      <c r="P970" s="135">
        <f>INDEX('Master List'!$A$3:$AW$1063,MATCH('Print List'!$A970,Statement_No,0),MATCH('Print List'!P$2,'Master List'!$A$2:$AW$2,0))</f>
        <v>0</v>
      </c>
      <c r="Q970" s="135">
        <f>INDEX('Master List'!$A$3:$AW$1063,MATCH('Print List'!$A970,Statement_No,0),MATCH('Print List'!Q$2,'Master List'!$A$2:$AW$2,0))</f>
        <v>0</v>
      </c>
      <c r="R970" s="135">
        <f>INDEX('Master List'!$A$3:$AW$1063,MATCH('Print List'!$A970,Statement_No,0),MATCH('Print List'!R$2,'Master List'!$A$2:$AW$2,0))</f>
        <v>0</v>
      </c>
      <c r="S970" s="135">
        <f>INDEX('Master List'!$A$3:$AW$1063,MATCH('Print List'!$A970,Statement_No,0),MATCH('Print List'!S$2,'Master List'!$A$2:$AW$2,0))</f>
        <v>0</v>
      </c>
      <c r="T970" s="135" t="str">
        <f>INDEX('Master List'!$A$3:$AW$1063,MATCH('Print List'!$A970,Statement_No,0),MATCH('Print List'!T$2,'Master List'!$A$2:$AW$2,0))</f>
        <v>R3</v>
      </c>
      <c r="U970" s="135" t="str">
        <f>INDEX('Master List'!$A$3:$AW$1063,MATCH('Print List'!$A970,Statement_No,0),MATCH('Print List'!U$2,'Master List'!$A$2:$AW$2,0))</f>
        <v>P1</v>
      </c>
    </row>
    <row r="971" spans="1:21" s="16" customFormat="1" ht="240" x14ac:dyDescent="0.25">
      <c r="A971" s="135" t="s">
        <v>3765</v>
      </c>
      <c r="B971" s="135" t="str">
        <f>INDEX('Master List'!$A$3:$AW$1063,MATCH('Print List'!$A971,Statement_No,0),MATCH('Print List'!B$2,'Master List'!$A$2:$AW$2,0))</f>
        <v>CHARLES P. TYSON</v>
      </c>
      <c r="C971" s="135" t="str">
        <f>INDEX('Master List'!$A$3:$AW$1063,MATCH('Print List'!$A971,Statement_No,0),MATCH('Print List'!C$2,'Master List'!$A$2:$AW$2,0))</f>
        <v>Y</v>
      </c>
      <c r="D971" s="135">
        <f>INDEX('Master List'!$A$3:$AW$1063,MATCH('Print List'!$A971,Statement_No,0),MATCH('Print List'!D$2,'Master List'!$A$2:$AW$2,0))</f>
        <v>634</v>
      </c>
      <c r="E971" s="135">
        <f>INDEX('Master List'!$A$3:$AW$1063,MATCH('Print List'!$A971,Statement_No,0),MATCH('Print List'!E$2,'Master List'!$A$2:$AW$2,0))</f>
        <v>0</v>
      </c>
      <c r="F971" s="135" t="str">
        <f>INDEX('Master List'!$A$3:$AW$1063,MATCH('Print List'!$A971,Statement_No,0),MATCH('Print List'!F$2,'Master List'!$A$2:$AW$2,0))</f>
        <v>Yes</v>
      </c>
      <c r="G971" s="135" t="str">
        <f>INDEX('Master List'!$A$3:$AW$1063,MATCH('Print List'!$A971,Statement_No,0),MATCH('Print List'!G$2,'Master List'!$A$2:$AW$2,0))</f>
        <v>Yolo Canal</v>
      </c>
      <c r="H971" s="135" t="str">
        <f>INDEX('Master List'!$A$3:$AW$1063,MATCH('Print List'!$A971,Statement_No,0),MATCH('Print List'!H$2,'Master List'!$A$2:$AW$2,0))</f>
        <v>Yolo</v>
      </c>
      <c r="I971" s="135" t="str">
        <f>INDEX('Master List'!$A$3:$AW$1063,MATCH('Print List'!$A971,Statement_No,0),MATCH('Print List'!I$2,'Master List'!$A$2:$AW$2,0))</f>
        <v>R2</v>
      </c>
      <c r="J971" s="135" t="str">
        <f>INDEX('Master List'!$A$3:$AW$1063,MATCH('Print List'!$A971,Statement_No,0),MATCH('Print List'!J$2,'Master List'!$A$2:$AW$2,0))</f>
        <v>State Land is right of the APN. State Land is Riparian. May have an agreement to use the land to divert.</v>
      </c>
      <c r="K971" s="135" t="str">
        <f>INDEX('Master List'!$A$3:$AW$1063,MATCH('Print List'!$A971,Statement_No,0),MATCH('Print List'!K$2,'Master List'!$A$2:$AW$2,0))</f>
        <v>No</v>
      </c>
      <c r="L971" s="135" t="str">
        <f>INDEX('Master List'!$A$3:$AW$1063,MATCH('Print List'!$A971,Statement_No,0),MATCH('Print List'!L$2,'Master List'!$A$2:$AW$2,0))</f>
        <v>N/A</v>
      </c>
      <c r="M971" s="135" t="str">
        <f>INDEX('Master List'!$A$3:$AW$1063,MATCH('Print List'!$A971,Statement_No,0),MATCH('Print List'!M$2,'Master List'!$A$2:$AW$2,0))</f>
        <v>N/A</v>
      </c>
      <c r="N971" s="135" t="str">
        <f>INDEX('Master List'!$A$3:$AW$1063,MATCH('Print List'!$A971,Statement_No,0),MATCH('Print List'!N$2,'Master List'!$A$2:$AW$2,0))</f>
        <v>N/A</v>
      </c>
      <c r="O971" s="135" t="str">
        <f>INDEX('Master List'!$A$3:$AW$1063,MATCH('Print List'!$A971,Statement_No,0),MATCH('Print List'!O$2,'Master List'!$A$2:$AW$2,0))</f>
        <v>North Delta Water Agency</v>
      </c>
      <c r="P971" s="135" t="str">
        <f>INDEX('Master List'!$A$3:$AW$1063,MATCH('Print List'!$A971,Statement_No,0),MATCH('Print List'!P$2,'Master List'!$A$2:$AW$2,0))</f>
        <v>R4</v>
      </c>
      <c r="Q971" s="135" t="str">
        <f>INDEX('Master List'!$A$3:$AW$1063,MATCH('Print List'!$A971,Statement_No,0),MATCH('Print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71" s="135" t="str">
        <f>INDEX('Master List'!$A$3:$AW$1063,MATCH('Print List'!$A971,Statement_No,0),MATCH('Print List'!R$2,'Master List'!$A$2:$AW$2,0))</f>
        <v>P4</v>
      </c>
      <c r="S971" s="135" t="str">
        <f>INDEX('Master List'!$A$3:$AW$1063,MATCH('Print List'!$A971,Statement_No,0),MATCH('Print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71" s="135" t="str">
        <f>INDEX('Master List'!$A$3:$AW$1063,MATCH('Print List'!$A971,Statement_No,0),MATCH('Print List'!T$2,'Master List'!$A$2:$AW$2,0))</f>
        <v>R4</v>
      </c>
      <c r="U971" s="135" t="str">
        <f>INDEX('Master List'!$A$3:$AW$1063,MATCH('Print List'!$A971,Statement_No,0),MATCH('Print List'!U$2,'Master List'!$A$2:$AW$2,0))</f>
        <v>P4</v>
      </c>
    </row>
    <row r="972" spans="1:21" s="16" customFormat="1" ht="240" x14ac:dyDescent="0.25">
      <c r="A972" s="135" t="s">
        <v>3772</v>
      </c>
      <c r="B972" s="135" t="str">
        <f>INDEX('Master List'!$A$3:$AW$1063,MATCH('Print List'!$A972,Statement_No,0),MATCH('Print List'!B$2,'Master List'!$A$2:$AW$2,0))</f>
        <v>WILLOW RCH. PROP.</v>
      </c>
      <c r="C972" s="135" t="str">
        <f>INDEX('Master List'!$A$3:$AW$1063,MATCH('Print List'!$A972,Statement_No,0),MATCH('Print List'!C$2,'Master List'!$A$2:$AW$2,0))</f>
        <v>Y</v>
      </c>
      <c r="D972" s="135">
        <f>INDEX('Master List'!$A$3:$AW$1063,MATCH('Print List'!$A972,Statement_No,0),MATCH('Print List'!D$2,'Master List'!$A$2:$AW$2,0))</f>
        <v>3210</v>
      </c>
      <c r="E972" s="135">
        <f>INDEX('Master List'!$A$3:$AW$1063,MATCH('Print List'!$A972,Statement_No,0),MATCH('Print List'!E$2,'Master List'!$A$2:$AW$2,0))</f>
        <v>0</v>
      </c>
      <c r="F972" s="135" t="str">
        <f>INDEX('Master List'!$A$3:$AW$1063,MATCH('Print List'!$A972,Statement_No,0),MATCH('Print List'!F$2,'Master List'!$A$2:$AW$2,0))</f>
        <v>No</v>
      </c>
      <c r="G972" s="135" t="str">
        <f>INDEX('Master List'!$A$3:$AW$1063,MATCH('Print List'!$A972,Statement_No,0),MATCH('Print List'!G$2,'Master List'!$A$2:$AW$2,0))</f>
        <v>Carpenter Slough</v>
      </c>
      <c r="H972" s="135" t="str">
        <f>INDEX('Master List'!$A$3:$AW$1063,MATCH('Print List'!$A972,Statement_No,0),MATCH('Print List'!H$2,'Master List'!$A$2:$AW$2,0))</f>
        <v>Solano</v>
      </c>
      <c r="I972" s="135" t="str">
        <f>INDEX('Master List'!$A$3:$AW$1063,MATCH('Print List'!$A972,Statement_No,0),MATCH('Print List'!I$2,'Master List'!$A$2:$AW$2,0))</f>
        <v>N/A</v>
      </c>
      <c r="J972" s="135">
        <f>INDEX('Master List'!$A$3:$AW$1063,MATCH('Print List'!$A972,Statement_No,0),MATCH('Print List'!J$2,'Master List'!$A$2:$AW$2,0))</f>
        <v>0</v>
      </c>
      <c r="K972" s="135" t="str">
        <f>INDEX('Master List'!$A$3:$AW$1063,MATCH('Print List'!$A972,Statement_No,0),MATCH('Print List'!K$2,'Master List'!$A$2:$AW$2,0))</f>
        <v>Yes</v>
      </c>
      <c r="L972" s="135" t="str">
        <f>INDEX('Master List'!$A$3:$AW$1063,MATCH('Print List'!$A972,Statement_No,0),MATCH('Print List'!L$2,'Master List'!$A$2:$AW$2,0))</f>
        <v>N/A</v>
      </c>
      <c r="M972" s="135" t="str">
        <f>INDEX('Master List'!$A$3:$AW$1063,MATCH('Print List'!$A972,Statement_No,0),MATCH('Print List'!M$2,'Master List'!$A$2:$AW$2,0))</f>
        <v>P1</v>
      </c>
      <c r="N972" s="135" t="str">
        <f>INDEX('Master List'!$A$3:$AW$1063,MATCH('Print List'!$A972,Statement_No,0),MATCH('Print List'!N$2,'Master List'!$A$2:$AW$2,0))</f>
        <v>No documentation provided</v>
      </c>
      <c r="O972" s="135" t="str">
        <f>INDEX('Master List'!$A$3:$AW$1063,MATCH('Print List'!$A972,Statement_No,0),MATCH('Print List'!O$2,'Master List'!$A$2:$AW$2,0))</f>
        <v>North Delta Water Agency</v>
      </c>
      <c r="P972" s="135" t="str">
        <f>INDEX('Master List'!$A$3:$AW$1063,MATCH('Print List'!$A972,Statement_No,0),MATCH('Print List'!P$2,'Master List'!$A$2:$AW$2,0))</f>
        <v>R4</v>
      </c>
      <c r="Q972" s="135" t="str">
        <f>INDEX('Master List'!$A$3:$AW$1063,MATCH('Print List'!$A972,Statement_No,0),MATCH('Print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72" s="135" t="str">
        <f>INDEX('Master List'!$A$3:$AW$1063,MATCH('Print List'!$A972,Statement_No,0),MATCH('Print List'!R$2,'Master List'!$A$2:$AW$2,0))</f>
        <v>P4</v>
      </c>
      <c r="S972" s="135" t="str">
        <f>INDEX('Master List'!$A$3:$AW$1063,MATCH('Print List'!$A972,Statement_No,0),MATCH('Print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72" s="135" t="str">
        <f>INDEX('Master List'!$A$3:$AW$1063,MATCH('Print List'!$A972,Statement_No,0),MATCH('Print List'!T$2,'Master List'!$A$2:$AW$2,0))</f>
        <v>R4</v>
      </c>
      <c r="U972" s="135" t="str">
        <f>INDEX('Master List'!$A$3:$AW$1063,MATCH('Print List'!$A972,Statement_No,0),MATCH('Print List'!U$2,'Master List'!$A$2:$AW$2,0))</f>
        <v>P4</v>
      </c>
    </row>
    <row r="973" spans="1:21" s="16" customFormat="1" ht="30" x14ac:dyDescent="0.25">
      <c r="A973" s="135" t="s">
        <v>3776</v>
      </c>
      <c r="B973" s="135" t="str">
        <f>INDEX('Master List'!$A$3:$AW$1063,MATCH('Print List'!$A973,Statement_No,0),MATCH('Print List'!B$2,'Master List'!$A$2:$AW$2,0))</f>
        <v>TERMINOUS RANCH</v>
      </c>
      <c r="C973" s="135" t="str">
        <f>INDEX('Master List'!$A$3:$AW$1063,MATCH('Print List'!$A973,Statement_No,0),MATCH('Print List'!C$2,'Master List'!$A$2:$AW$2,0))</f>
        <v>Y</v>
      </c>
      <c r="D973" s="135">
        <f>INDEX('Master List'!$A$3:$AW$1063,MATCH('Print List'!$A973,Statement_No,0),MATCH('Print List'!D$2,'Master List'!$A$2:$AW$2,0))</f>
        <v>629.41000000000008</v>
      </c>
      <c r="E973" s="135">
        <f>INDEX('Master List'!$A$3:$AW$1063,MATCH('Print List'!$A973,Statement_No,0),MATCH('Print List'!E$2,'Master List'!$A$2:$AW$2,0))</f>
        <v>548.19000000000005</v>
      </c>
      <c r="F973" s="135" t="str">
        <f>INDEX('Master List'!$A$3:$AW$1063,MATCH('Print List'!$A973,Statement_No,0),MATCH('Print List'!F$2,'Master List'!$A$2:$AW$2,0))</f>
        <v>Yes</v>
      </c>
      <c r="G973" s="135" t="str">
        <f>INDEX('Master List'!$A$3:$AW$1063,MATCH('Print List'!$A973,Statement_No,0),MATCH('Print List'!G$2,'Master List'!$A$2:$AW$2,0))</f>
        <v>Potato Slough</v>
      </c>
      <c r="H973" s="135" t="str">
        <f>INDEX('Master List'!$A$3:$AW$1063,MATCH('Print List'!$A973,Statement_No,0),MATCH('Print List'!H$2,'Master List'!$A$2:$AW$2,0))</f>
        <v>San Joaquin</v>
      </c>
      <c r="I973" s="135" t="str">
        <f>INDEX('Master List'!$A$3:$AW$1063,MATCH('Print List'!$A973,Statement_No,0),MATCH('Print List'!I$2,'Master List'!$A$2:$AW$2,0))</f>
        <v>R3</v>
      </c>
      <c r="J973" s="135" t="str">
        <f>INDEX('Master List'!$A$3:$AW$1063,MATCH('Print List'!$A973,Statement_No,0),MATCH('Print List'!J$2,'Master List'!$A$2:$AW$2,0))</f>
        <v>APN/POU lie on Riparian Patents.</v>
      </c>
      <c r="K973" s="135" t="str">
        <f>INDEX('Master List'!$A$3:$AW$1063,MATCH('Print List'!$A973,Statement_No,0),MATCH('Print List'!K$2,'Master List'!$A$2:$AW$2,0))</f>
        <v>Yes</v>
      </c>
      <c r="L973" s="135" t="str">
        <f>INDEX('Master List'!$A$3:$AW$1063,MATCH('Print List'!$A973,Statement_No,0),MATCH('Print List'!L$2,'Master List'!$A$2:$AW$2,0))</f>
        <v>N/A</v>
      </c>
      <c r="M973" s="135" t="str">
        <f>INDEX('Master List'!$A$3:$AW$1063,MATCH('Print List'!$A973,Statement_No,0),MATCH('Print List'!M$2,'Master List'!$A$2:$AW$2,0))</f>
        <v>P1</v>
      </c>
      <c r="N973" s="135" t="str">
        <f>INDEX('Master List'!$A$3:$AW$1063,MATCH('Print List'!$A973,Statement_No,0),MATCH('Print List'!N$2,'Master List'!$A$2:$AW$2,0))</f>
        <v>No supporting document for Pre-1914 right was submitted. Need more info.</v>
      </c>
      <c r="O973" s="135">
        <f>INDEX('Master List'!$A$3:$AW$1063,MATCH('Print List'!$A973,Statement_No,0),MATCH('Print List'!O$2,'Master List'!$A$2:$AW$2,0))</f>
        <v>0</v>
      </c>
      <c r="P973" s="135">
        <f>INDEX('Master List'!$A$3:$AW$1063,MATCH('Print List'!$A973,Statement_No,0),MATCH('Print List'!P$2,'Master List'!$A$2:$AW$2,0))</f>
        <v>0</v>
      </c>
      <c r="Q973" s="135">
        <f>INDEX('Master List'!$A$3:$AW$1063,MATCH('Print List'!$A973,Statement_No,0),MATCH('Print List'!Q$2,'Master List'!$A$2:$AW$2,0))</f>
        <v>0</v>
      </c>
      <c r="R973" s="135">
        <f>INDEX('Master List'!$A$3:$AW$1063,MATCH('Print List'!$A973,Statement_No,0),MATCH('Print List'!R$2,'Master List'!$A$2:$AW$2,0))</f>
        <v>0</v>
      </c>
      <c r="S973" s="135">
        <f>INDEX('Master List'!$A$3:$AW$1063,MATCH('Print List'!$A973,Statement_No,0),MATCH('Print List'!S$2,'Master List'!$A$2:$AW$2,0))</f>
        <v>0</v>
      </c>
      <c r="T973" s="135" t="str">
        <f>INDEX('Master List'!$A$3:$AW$1063,MATCH('Print List'!$A973,Statement_No,0),MATCH('Print List'!T$2,'Master List'!$A$2:$AW$2,0))</f>
        <v>R3</v>
      </c>
      <c r="U973" s="135" t="str">
        <f>INDEX('Master List'!$A$3:$AW$1063,MATCH('Print List'!$A973,Statement_No,0),MATCH('Print List'!U$2,'Master List'!$A$2:$AW$2,0))</f>
        <v>P1</v>
      </c>
    </row>
    <row r="974" spans="1:21" s="16" customFormat="1" ht="30" x14ac:dyDescent="0.25">
      <c r="A974" s="135" t="s">
        <v>3781</v>
      </c>
      <c r="B974" s="135" t="str">
        <f>INDEX('Master List'!$A$3:$AW$1063,MATCH('Print List'!$A974,Statement_No,0),MATCH('Print List'!B$2,'Master List'!$A$2:$AW$2,0))</f>
        <v>TERMINOUS RANCH</v>
      </c>
      <c r="C974" s="135" t="str">
        <f>INDEX('Master List'!$A$3:$AW$1063,MATCH('Print List'!$A974,Statement_No,0),MATCH('Print List'!C$2,'Master List'!$A$2:$AW$2,0))</f>
        <v>Y</v>
      </c>
      <c r="D974" s="135">
        <f>INDEX('Master List'!$A$3:$AW$1063,MATCH('Print List'!$A974,Statement_No,0),MATCH('Print List'!D$2,'Master List'!$A$2:$AW$2,0))</f>
        <v>629.41000000000008</v>
      </c>
      <c r="E974" s="135">
        <f>INDEX('Master List'!$A$3:$AW$1063,MATCH('Print List'!$A974,Statement_No,0),MATCH('Print List'!E$2,'Master List'!$A$2:$AW$2,0))</f>
        <v>548.19000000000005</v>
      </c>
      <c r="F974" s="135" t="str">
        <f>INDEX('Master List'!$A$3:$AW$1063,MATCH('Print List'!$A974,Statement_No,0),MATCH('Print List'!F$2,'Master List'!$A$2:$AW$2,0))</f>
        <v>Yes</v>
      </c>
      <c r="G974" s="135" t="str">
        <f>INDEX('Master List'!$A$3:$AW$1063,MATCH('Print List'!$A974,Statement_No,0),MATCH('Print List'!G$2,'Master List'!$A$2:$AW$2,0))</f>
        <v>Potato Slough</v>
      </c>
      <c r="H974" s="135" t="str">
        <f>INDEX('Master List'!$A$3:$AW$1063,MATCH('Print List'!$A974,Statement_No,0),MATCH('Print List'!H$2,'Master List'!$A$2:$AW$2,0))</f>
        <v>San Joaquin</v>
      </c>
      <c r="I974" s="135" t="str">
        <f>INDEX('Master List'!$A$3:$AW$1063,MATCH('Print List'!$A974,Statement_No,0),MATCH('Print List'!I$2,'Master List'!$A$2:$AW$2,0))</f>
        <v>R3</v>
      </c>
      <c r="J974" s="135" t="str">
        <f>INDEX('Master List'!$A$3:$AW$1063,MATCH('Print List'!$A974,Statement_No,0),MATCH('Print List'!J$2,'Master List'!$A$2:$AW$2,0))</f>
        <v>APN/POU lie on Riparian Patents.</v>
      </c>
      <c r="K974" s="135" t="str">
        <f>INDEX('Master List'!$A$3:$AW$1063,MATCH('Print List'!$A974,Statement_No,0),MATCH('Print List'!K$2,'Master List'!$A$2:$AW$2,0))</f>
        <v>Yes</v>
      </c>
      <c r="L974" s="135" t="str">
        <f>INDEX('Master List'!$A$3:$AW$1063,MATCH('Print List'!$A974,Statement_No,0),MATCH('Print List'!L$2,'Master List'!$A$2:$AW$2,0))</f>
        <v>N/A</v>
      </c>
      <c r="M974" s="135" t="str">
        <f>INDEX('Master List'!$A$3:$AW$1063,MATCH('Print List'!$A974,Statement_No,0),MATCH('Print List'!M$2,'Master List'!$A$2:$AW$2,0))</f>
        <v>P1</v>
      </c>
      <c r="N974" s="135" t="str">
        <f>INDEX('Master List'!$A$3:$AW$1063,MATCH('Print List'!$A974,Statement_No,0),MATCH('Print List'!N$2,'Master List'!$A$2:$AW$2,0))</f>
        <v>No supporting document for Pre-1914 right was submitted. Need more info.</v>
      </c>
      <c r="O974" s="135">
        <f>INDEX('Master List'!$A$3:$AW$1063,MATCH('Print List'!$A974,Statement_No,0),MATCH('Print List'!O$2,'Master List'!$A$2:$AW$2,0))</f>
        <v>0</v>
      </c>
      <c r="P974" s="135">
        <f>INDEX('Master List'!$A$3:$AW$1063,MATCH('Print List'!$A974,Statement_No,0),MATCH('Print List'!P$2,'Master List'!$A$2:$AW$2,0))</f>
        <v>0</v>
      </c>
      <c r="Q974" s="135">
        <f>INDEX('Master List'!$A$3:$AW$1063,MATCH('Print List'!$A974,Statement_No,0),MATCH('Print List'!Q$2,'Master List'!$A$2:$AW$2,0))</f>
        <v>0</v>
      </c>
      <c r="R974" s="135">
        <f>INDEX('Master List'!$A$3:$AW$1063,MATCH('Print List'!$A974,Statement_No,0),MATCH('Print List'!R$2,'Master List'!$A$2:$AW$2,0))</f>
        <v>0</v>
      </c>
      <c r="S974" s="135">
        <f>INDEX('Master List'!$A$3:$AW$1063,MATCH('Print List'!$A974,Statement_No,0),MATCH('Print List'!S$2,'Master List'!$A$2:$AW$2,0))</f>
        <v>0</v>
      </c>
      <c r="T974" s="135" t="str">
        <f>INDEX('Master List'!$A$3:$AW$1063,MATCH('Print List'!$A974,Statement_No,0),MATCH('Print List'!T$2,'Master List'!$A$2:$AW$2,0))</f>
        <v>R3</v>
      </c>
      <c r="U974" s="135" t="str">
        <f>INDEX('Master List'!$A$3:$AW$1063,MATCH('Print List'!$A974,Statement_No,0),MATCH('Print List'!U$2,'Master List'!$A$2:$AW$2,0))</f>
        <v>P1</v>
      </c>
    </row>
    <row r="975" spans="1:21" s="16" customFormat="1" ht="30" x14ac:dyDescent="0.25">
      <c r="A975" s="135" t="s">
        <v>3782</v>
      </c>
      <c r="B975" s="135" t="str">
        <f>INDEX('Master List'!$A$3:$AW$1063,MATCH('Print List'!$A975,Statement_No,0),MATCH('Print List'!B$2,'Master List'!$A$2:$AW$2,0))</f>
        <v>MELINDA S. BARBERA</v>
      </c>
      <c r="C975" s="135" t="str">
        <f>INDEX('Master List'!$A$3:$AW$1063,MATCH('Print List'!$A975,Statement_No,0),MATCH('Print List'!C$2,'Master List'!$A$2:$AW$2,0))</f>
        <v>Y</v>
      </c>
      <c r="D975" s="135">
        <f>INDEX('Master List'!$A$3:$AW$1063,MATCH('Print List'!$A975,Statement_No,0),MATCH('Print List'!D$2,'Master List'!$A$2:$AW$2,0))</f>
        <v>750.0766666666666</v>
      </c>
      <c r="E975" s="135">
        <f>INDEX('Master List'!$A$3:$AW$1063,MATCH('Print List'!$A975,Statement_No,0),MATCH('Print List'!E$2,'Master List'!$A$2:$AW$2,0))</f>
        <v>653.29</v>
      </c>
      <c r="F975" s="135" t="str">
        <f>INDEX('Master List'!$A$3:$AW$1063,MATCH('Print List'!$A975,Statement_No,0),MATCH('Print List'!F$2,'Master List'!$A$2:$AW$2,0))</f>
        <v>Yes</v>
      </c>
      <c r="G975" s="135" t="str">
        <f>INDEX('Master List'!$A$3:$AW$1063,MATCH('Print List'!$A975,Statement_No,0),MATCH('Print List'!G$2,'Master List'!$A$2:$AW$2,0))</f>
        <v>SYCMORE SLOUGH</v>
      </c>
      <c r="H975" s="135" t="str">
        <f>INDEX('Master List'!$A$3:$AW$1063,MATCH('Print List'!$A975,Statement_No,0),MATCH('Print List'!H$2,'Master List'!$A$2:$AW$2,0))</f>
        <v>San Joaquin</v>
      </c>
      <c r="I975" s="135" t="str">
        <f>INDEX('Master List'!$A$3:$AW$1063,MATCH('Print List'!$A975,Statement_No,0),MATCH('Print List'!I$2,'Master List'!$A$2:$AW$2,0))</f>
        <v>R1</v>
      </c>
      <c r="J975" s="135" t="str">
        <f>INDEX('Master List'!$A$3:$AW$1063,MATCH('Print List'!$A975,Statement_No,0),MATCH('Print List'!J$2,'Master List'!$A$2:$AW$2,0))</f>
        <v xml:space="preserve">
The POU lies on non-riparian patented land</v>
      </c>
      <c r="K975" s="135" t="str">
        <f>INDEX('Master List'!$A$3:$AW$1063,MATCH('Print List'!$A975,Statement_No,0),MATCH('Print List'!K$2,'Master List'!$A$2:$AW$2,0))</f>
        <v>Yes</v>
      </c>
      <c r="L975" s="135" t="str">
        <f>INDEX('Master List'!$A$3:$AW$1063,MATCH('Print List'!$A975,Statement_No,0),MATCH('Print List'!L$2,'Master List'!$A$2:$AW$2,0))</f>
        <v>N/A</v>
      </c>
      <c r="M975" s="135" t="str">
        <f>INDEX('Master List'!$A$3:$AW$1063,MATCH('Print List'!$A975,Statement_No,0),MATCH('Print List'!M$2,'Master List'!$A$2:$AW$2,0))</f>
        <v>P1</v>
      </c>
      <c r="N975" s="135" t="str">
        <f>INDEX('Master List'!$A$3:$AW$1063,MATCH('Print List'!$A975,Statement_No,0),MATCH('Print List'!N$2,'Master List'!$A$2:$AW$2,0))</f>
        <v>No supporting document for Pre-1914 right was submitted. Need more info.</v>
      </c>
      <c r="O975" s="135">
        <f>INDEX('Master List'!$A$3:$AW$1063,MATCH('Print List'!$A975,Statement_No,0),MATCH('Print List'!O$2,'Master List'!$A$2:$AW$2,0))</f>
        <v>0</v>
      </c>
      <c r="P975" s="135">
        <f>INDEX('Master List'!$A$3:$AW$1063,MATCH('Print List'!$A975,Statement_No,0),MATCH('Print List'!P$2,'Master List'!$A$2:$AW$2,0))</f>
        <v>0</v>
      </c>
      <c r="Q975" s="135">
        <f>INDEX('Master List'!$A$3:$AW$1063,MATCH('Print List'!$A975,Statement_No,0),MATCH('Print List'!Q$2,'Master List'!$A$2:$AW$2,0))</f>
        <v>0</v>
      </c>
      <c r="R975" s="135">
        <f>INDEX('Master List'!$A$3:$AW$1063,MATCH('Print List'!$A975,Statement_No,0),MATCH('Print List'!R$2,'Master List'!$A$2:$AW$2,0))</f>
        <v>0</v>
      </c>
      <c r="S975" s="135">
        <f>INDEX('Master List'!$A$3:$AW$1063,MATCH('Print List'!$A975,Statement_No,0),MATCH('Print List'!S$2,'Master List'!$A$2:$AW$2,0))</f>
        <v>0</v>
      </c>
      <c r="T975" s="135" t="str">
        <f>INDEX('Master List'!$A$3:$AW$1063,MATCH('Print List'!$A975,Statement_No,0),MATCH('Print List'!T$2,'Master List'!$A$2:$AW$2,0))</f>
        <v>R1</v>
      </c>
      <c r="U975" s="135" t="str">
        <f>INDEX('Master List'!$A$3:$AW$1063,MATCH('Print List'!$A975,Statement_No,0),MATCH('Print List'!U$2,'Master List'!$A$2:$AW$2,0))</f>
        <v>P1</v>
      </c>
    </row>
    <row r="976" spans="1:21" s="16" customFormat="1" ht="240" x14ac:dyDescent="0.25">
      <c r="A976" s="135" t="s">
        <v>3787</v>
      </c>
      <c r="B976" s="135" t="str">
        <f>INDEX('Master List'!$A$3:$AW$1063,MATCH('Print List'!$A976,Statement_No,0),MATCH('Print List'!B$2,'Master List'!$A$2:$AW$2,0))</f>
        <v>CALIFORNIA DEPARTMENT OF FISH AND WILDLIFE</v>
      </c>
      <c r="C976" s="135" t="str">
        <f>INDEX('Master List'!$A$3:$AW$1063,MATCH('Print List'!$A976,Statement_No,0),MATCH('Print List'!C$2,'Master List'!$A$2:$AW$2,0))</f>
        <v>Y</v>
      </c>
      <c r="D976" s="135">
        <f>INDEX('Master List'!$A$3:$AW$1063,MATCH('Print List'!$A976,Statement_No,0),MATCH('Print List'!D$2,'Master List'!$A$2:$AW$2,0))</f>
        <v>2995.5166666666669</v>
      </c>
      <c r="E976" s="135">
        <f>INDEX('Master List'!$A$3:$AW$1063,MATCH('Print List'!$A976,Statement_No,0),MATCH('Print List'!E$2,'Master List'!$A$2:$AW$2,0))</f>
        <v>4677.5600000000004</v>
      </c>
      <c r="F976" s="135" t="str">
        <f>INDEX('Master List'!$A$3:$AW$1063,MATCH('Print List'!$A976,Statement_No,0),MATCH('Print List'!F$2,'Master List'!$A$2:$AW$2,0))</f>
        <v>Yes</v>
      </c>
      <c r="G976" s="135" t="str">
        <f>INDEX('Master List'!$A$3:$AW$1063,MATCH('Print List'!$A976,Statement_No,0),MATCH('Print List'!G$2,'Master List'!$A$2:$AW$2,0))</f>
        <v>Toe Drain</v>
      </c>
      <c r="H976" s="135" t="str">
        <f>INDEX('Master List'!$A$3:$AW$1063,MATCH('Print List'!$A976,Statement_No,0),MATCH('Print List'!H$2,'Master List'!$A$2:$AW$2,0))</f>
        <v>Yolo</v>
      </c>
      <c r="I976" s="135" t="str">
        <f>INDEX('Master List'!$A$3:$AW$1063,MATCH('Print List'!$A976,Statement_No,0),MATCH('Print List'!I$2,'Master List'!$A$2:$AW$2,0))</f>
        <v>R3</v>
      </c>
      <c r="J976" s="135" t="str">
        <f>INDEX('Master List'!$A$3:$AW$1063,MATCH('Print List'!$A976,Statement_No,0),MATCH('Print List'!J$2,'Master List'!$A$2:$AW$2,0))</f>
        <v>POU/PODs are on Riparian Patents</v>
      </c>
      <c r="K976" s="135" t="str">
        <f>INDEX('Master List'!$A$3:$AW$1063,MATCH('Print List'!$A976,Statement_No,0),MATCH('Print List'!K$2,'Master List'!$A$2:$AW$2,0))</f>
        <v>No</v>
      </c>
      <c r="L976" s="135" t="str">
        <f>INDEX('Master List'!$A$3:$AW$1063,MATCH('Print List'!$A976,Statement_No,0),MATCH('Print List'!L$2,'Master List'!$A$2:$AW$2,0))</f>
        <v>N/A</v>
      </c>
      <c r="M976" s="135" t="str">
        <f>INDEX('Master List'!$A$3:$AW$1063,MATCH('Print List'!$A976,Statement_No,0),MATCH('Print List'!M$2,'Master List'!$A$2:$AW$2,0))</f>
        <v>N/A</v>
      </c>
      <c r="N976" s="135" t="str">
        <f>INDEX('Master List'!$A$3:$AW$1063,MATCH('Print List'!$A976,Statement_No,0),MATCH('Print List'!N$2,'Master List'!$A$2:$AW$2,0))</f>
        <v>N/A</v>
      </c>
      <c r="O976" s="135" t="str">
        <f>INDEX('Master List'!$A$3:$AW$1063,MATCH('Print List'!$A976,Statement_No,0),MATCH('Print List'!O$2,'Master List'!$A$2:$AW$2,0))</f>
        <v>North Delta Water Agency</v>
      </c>
      <c r="P976" s="135" t="str">
        <f>INDEX('Master List'!$A$3:$AW$1063,MATCH('Print List'!$A976,Statement_No,0),MATCH('Print List'!P$2,'Master List'!$A$2:$AW$2,0))</f>
        <v>R4</v>
      </c>
      <c r="Q976" s="135" t="str">
        <f>INDEX('Master List'!$A$3:$AW$1063,MATCH('Print List'!$A976,Statement_No,0),MATCH('Print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76" s="135" t="str">
        <f>INDEX('Master List'!$A$3:$AW$1063,MATCH('Print List'!$A976,Statement_No,0),MATCH('Print List'!R$2,'Master List'!$A$2:$AW$2,0))</f>
        <v>P4</v>
      </c>
      <c r="S976" s="135" t="str">
        <f>INDEX('Master List'!$A$3:$AW$1063,MATCH('Print List'!$A976,Statement_No,0),MATCH('Print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76" s="135" t="str">
        <f>INDEX('Master List'!$A$3:$AW$1063,MATCH('Print List'!$A976,Statement_No,0),MATCH('Print List'!T$2,'Master List'!$A$2:$AW$2,0))</f>
        <v>R4</v>
      </c>
      <c r="U976" s="135" t="str">
        <f>INDEX('Master List'!$A$3:$AW$1063,MATCH('Print List'!$A976,Statement_No,0),MATCH('Print List'!U$2,'Master List'!$A$2:$AW$2,0))</f>
        <v>P4</v>
      </c>
    </row>
    <row r="977" spans="1:21" s="16" customFormat="1" ht="240" x14ac:dyDescent="0.25">
      <c r="A977" s="135" t="s">
        <v>3792</v>
      </c>
      <c r="B977" s="135" t="str">
        <f>INDEX('Master List'!$A$3:$AW$1063,MATCH('Print List'!$A977,Statement_No,0),MATCH('Print List'!B$2,'Master List'!$A$2:$AW$2,0))</f>
        <v>CALIFORNIA DEPARTMENT OF FISH AND WILDLIFE</v>
      </c>
      <c r="C977" s="135" t="str">
        <f>INDEX('Master List'!$A$3:$AW$1063,MATCH('Print List'!$A977,Statement_No,0),MATCH('Print List'!C$2,'Master List'!$A$2:$AW$2,0))</f>
        <v>Y</v>
      </c>
      <c r="D977" s="135">
        <f>INDEX('Master List'!$A$3:$AW$1063,MATCH('Print List'!$A977,Statement_No,0),MATCH('Print List'!D$2,'Master List'!$A$2:$AW$2,0))</f>
        <v>1323.7399999999998</v>
      </c>
      <c r="E977" s="135">
        <f>INDEX('Master List'!$A$3:$AW$1063,MATCH('Print List'!$A977,Statement_No,0),MATCH('Print List'!E$2,'Master List'!$A$2:$AW$2,0))</f>
        <v>1660.74</v>
      </c>
      <c r="F977" s="135" t="str">
        <f>INDEX('Master List'!$A$3:$AW$1063,MATCH('Print List'!$A977,Statement_No,0),MATCH('Print List'!F$2,'Master List'!$A$2:$AW$2,0))</f>
        <v>Yes</v>
      </c>
      <c r="G977" s="135" t="str">
        <f>INDEX('Master List'!$A$3:$AW$1063,MATCH('Print List'!$A977,Statement_No,0),MATCH('Print List'!G$2,'Master List'!$A$2:$AW$2,0))</f>
        <v>Putah Creek</v>
      </c>
      <c r="H977" s="135" t="str">
        <f>INDEX('Master List'!$A$3:$AW$1063,MATCH('Print List'!$A977,Statement_No,0),MATCH('Print List'!H$2,'Master List'!$A$2:$AW$2,0))</f>
        <v>Yolo</v>
      </c>
      <c r="I977" s="135" t="str">
        <f>INDEX('Master List'!$A$3:$AW$1063,MATCH('Print List'!$A977,Statement_No,0),MATCH('Print List'!I$2,'Master List'!$A$2:$AW$2,0))</f>
        <v>R1</v>
      </c>
      <c r="J977" s="135" t="str">
        <f>INDEX('Master List'!$A$3:$AW$1063,MATCH('Print List'!$A977,Statement_No,0),MATCH('Print List'!J$2,'Master List'!$A$2:$AW$2,0))</f>
        <v>Multiple separations from Riparian Patents. However, some of the POU could be for wetlands.</v>
      </c>
      <c r="K977" s="135" t="str">
        <f>INDEX('Master List'!$A$3:$AW$1063,MATCH('Print List'!$A977,Statement_No,0),MATCH('Print List'!K$2,'Master List'!$A$2:$AW$2,0))</f>
        <v>Yes</v>
      </c>
      <c r="L977" s="135" t="str">
        <f>INDEX('Master List'!$A$3:$AW$1063,MATCH('Print List'!$A977,Statement_No,0),MATCH('Print List'!L$2,'Master List'!$A$2:$AW$2,0))</f>
        <v>N/A</v>
      </c>
      <c r="M977" s="135" t="str">
        <f>INDEX('Master List'!$A$3:$AW$1063,MATCH('Print List'!$A977,Statement_No,0),MATCH('Print List'!M$2,'Master List'!$A$2:$AW$2,0))</f>
        <v>P1</v>
      </c>
      <c r="N977" s="135" t="str">
        <f>INDEX('Master List'!$A$3:$AW$1063,MATCH('Print List'!$A977,Statement_No,0),MATCH('Print List'!N$2,'Master List'!$A$2:$AW$2,0))</f>
        <v>Jack originally had this as not a pre-1914 claim because the scanned statement did not indicate a pre-1914 claim. However, the latest water use reports do show that the owner is claiming a pre-1914 claim.</v>
      </c>
      <c r="O977" s="135" t="str">
        <f>INDEX('Master List'!$A$3:$AW$1063,MATCH('Print List'!$A977,Statement_No,0),MATCH('Print List'!O$2,'Master List'!$A$2:$AW$2,0))</f>
        <v>North Delta Water Agency</v>
      </c>
      <c r="P977" s="135" t="str">
        <f>INDEX('Master List'!$A$3:$AW$1063,MATCH('Print List'!$A977,Statement_No,0),MATCH('Print List'!P$2,'Master List'!$A$2:$AW$2,0))</f>
        <v>R4</v>
      </c>
      <c r="Q977" s="135" t="str">
        <f>INDEX('Master List'!$A$3:$AW$1063,MATCH('Print List'!$A977,Statement_No,0),MATCH('Print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77" s="135" t="str">
        <f>INDEX('Master List'!$A$3:$AW$1063,MATCH('Print List'!$A977,Statement_No,0),MATCH('Print List'!R$2,'Master List'!$A$2:$AW$2,0))</f>
        <v>P4</v>
      </c>
      <c r="S977" s="135" t="str">
        <f>INDEX('Master List'!$A$3:$AW$1063,MATCH('Print List'!$A977,Statement_No,0),MATCH('Print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77" s="135" t="str">
        <f>INDEX('Master List'!$A$3:$AW$1063,MATCH('Print List'!$A977,Statement_No,0),MATCH('Print List'!T$2,'Master List'!$A$2:$AW$2,0))</f>
        <v>R4</v>
      </c>
      <c r="U977" s="135" t="str">
        <f>INDEX('Master List'!$A$3:$AW$1063,MATCH('Print List'!$A977,Statement_No,0),MATCH('Print List'!U$2,'Master List'!$A$2:$AW$2,0))</f>
        <v>P4</v>
      </c>
    </row>
    <row r="978" spans="1:21" s="16" customFormat="1" ht="60" x14ac:dyDescent="0.25">
      <c r="A978" s="135" t="s">
        <v>3798</v>
      </c>
      <c r="B978" s="135" t="str">
        <f>INDEX('Master List'!$A$3:$AW$1063,MATCH('Print List'!$A978,Statement_No,0),MATCH('Print List'!B$2,'Master List'!$A$2:$AW$2,0))</f>
        <v>TRANSMISSION AGENCY OF NORTHERN CALIFORNIA</v>
      </c>
      <c r="C978" s="135" t="str">
        <f>INDEX('Master List'!$A$3:$AW$1063,MATCH('Print List'!$A978,Statement_No,0),MATCH('Print List'!C$2,'Master List'!$A$2:$AW$2,0))</f>
        <v>Y</v>
      </c>
      <c r="D978" s="135">
        <f>INDEX('Master List'!$A$3:$AW$1063,MATCH('Print List'!$A978,Statement_No,0),MATCH('Print List'!D$2,'Master List'!$A$2:$AW$2,0))</f>
        <v>898.62999999999988</v>
      </c>
      <c r="E978" s="135">
        <f>INDEX('Master List'!$A$3:$AW$1063,MATCH('Print List'!$A978,Statement_No,0),MATCH('Print List'!E$2,'Master List'!$A$2:$AW$2,0))</f>
        <v>1865.6030000000001</v>
      </c>
      <c r="F978" s="135" t="str">
        <f>INDEX('Master List'!$A$3:$AW$1063,MATCH('Print List'!$A978,Statement_No,0),MATCH('Print List'!F$2,'Master List'!$A$2:$AW$2,0))</f>
        <v>Yes</v>
      </c>
      <c r="G978" s="135" t="str">
        <f>INDEX('Master List'!$A$3:$AW$1063,MATCH('Print List'!$A978,Statement_No,0),MATCH('Print List'!G$2,'Master List'!$A$2:$AW$2,0))</f>
        <v>Old River</v>
      </c>
      <c r="H978" s="135" t="str">
        <f>INDEX('Master List'!$A$3:$AW$1063,MATCH('Print List'!$A978,Statement_No,0),MATCH('Print List'!H$2,'Master List'!$A$2:$AW$2,0))</f>
        <v>Contra Costa</v>
      </c>
      <c r="I978" s="135" t="str">
        <f>INDEX('Master List'!$A$3:$AW$1063,MATCH('Print List'!$A978,Statement_No,0),MATCH('Print List'!I$2,'Master List'!$A$2:$AW$2,0))</f>
        <v>R3</v>
      </c>
      <c r="J978" s="135" t="str">
        <f>INDEX('Master List'!$A$3:$AW$1063,MATCH('Print List'!$A978,Statement_No,0),MATCH('Print List'!J$2,'Master List'!$A$2:$AW$2,0))</f>
        <v>POU/Patent are on Riparian lands</v>
      </c>
      <c r="K978" s="135" t="str">
        <f>INDEX('Master List'!$A$3:$AW$1063,MATCH('Print List'!$A978,Statement_No,0),MATCH('Print List'!K$2,'Master List'!$A$2:$AW$2,0))</f>
        <v>Yes</v>
      </c>
      <c r="L978" s="135" t="str">
        <f>INDEX('Master List'!$A$3:$AW$1063,MATCH('Print List'!$A978,Statement_No,0),MATCH('Print List'!L$2,'Master List'!$A$2:$AW$2,0))</f>
        <v>N/A</v>
      </c>
      <c r="M978" s="135" t="str">
        <f>INDEX('Master List'!$A$3:$AW$1063,MATCH('Print List'!$A978,Statement_No,0),MATCH('Print List'!M$2,'Master List'!$A$2:$AW$2,0))</f>
        <v>P1</v>
      </c>
      <c r="N978" s="135" t="str">
        <f>INDEX('Master List'!$A$3:$AW$1063,MATCH('Print List'!$A978,Statement_No,0),MATCH('Print List'!N$2,'Master List'!$A$2:$AW$2,0))</f>
        <v>Documentation is needed.</v>
      </c>
      <c r="O978" s="135">
        <f>INDEX('Master List'!$A$3:$AW$1063,MATCH('Print List'!$A978,Statement_No,0),MATCH('Print List'!O$2,'Master List'!$A$2:$AW$2,0))</f>
        <v>0</v>
      </c>
      <c r="P978" s="135">
        <f>INDEX('Master List'!$A$3:$AW$1063,MATCH('Print List'!$A978,Statement_No,0),MATCH('Print List'!P$2,'Master List'!$A$2:$AW$2,0))</f>
        <v>0</v>
      </c>
      <c r="Q978" s="135">
        <f>INDEX('Master List'!$A$3:$AW$1063,MATCH('Print List'!$A978,Statement_No,0),MATCH('Print List'!Q$2,'Master List'!$A$2:$AW$2,0))</f>
        <v>0</v>
      </c>
      <c r="R978" s="135">
        <f>INDEX('Master List'!$A$3:$AW$1063,MATCH('Print List'!$A978,Statement_No,0),MATCH('Print List'!R$2,'Master List'!$A$2:$AW$2,0))</f>
        <v>0</v>
      </c>
      <c r="S978" s="135">
        <f>INDEX('Master List'!$A$3:$AW$1063,MATCH('Print List'!$A978,Statement_No,0),MATCH('Print List'!S$2,'Master List'!$A$2:$AW$2,0))</f>
        <v>0</v>
      </c>
      <c r="T978" s="135" t="str">
        <f>INDEX('Master List'!$A$3:$AW$1063,MATCH('Print List'!$A978,Statement_No,0),MATCH('Print List'!T$2,'Master List'!$A$2:$AW$2,0))</f>
        <v>R3</v>
      </c>
      <c r="U978" s="135" t="str">
        <f>INDEX('Master List'!$A$3:$AW$1063,MATCH('Print List'!$A978,Statement_No,0),MATCH('Print List'!U$2,'Master List'!$A$2:$AW$2,0))</f>
        <v>P1</v>
      </c>
    </row>
    <row r="979" spans="1:21" s="16" customFormat="1" ht="60" x14ac:dyDescent="0.25">
      <c r="A979" s="135" t="s">
        <v>3803</v>
      </c>
      <c r="B979" s="135" t="str">
        <f>INDEX('Master List'!$A$3:$AW$1063,MATCH('Print List'!$A979,Statement_No,0),MATCH('Print List'!B$2,'Master List'!$A$2:$AW$2,0))</f>
        <v>TRANSMISSION AGENCY OF NORTHERN CALIFORNIA</v>
      </c>
      <c r="C979" s="135" t="str">
        <f>INDEX('Master List'!$A$3:$AW$1063,MATCH('Print List'!$A979,Statement_No,0),MATCH('Print List'!C$2,'Master List'!$A$2:$AW$2,0))</f>
        <v>Y</v>
      </c>
      <c r="D979" s="135">
        <f>INDEX('Master List'!$A$3:$AW$1063,MATCH('Print List'!$A979,Statement_No,0),MATCH('Print List'!D$2,'Master List'!$A$2:$AW$2,0))</f>
        <v>496.82727272727266</v>
      </c>
      <c r="E979" s="135">
        <f>INDEX('Master List'!$A$3:$AW$1063,MATCH('Print List'!$A979,Statement_No,0),MATCH('Print List'!E$2,'Master List'!$A$2:$AW$2,0))</f>
        <v>815.24699999999996</v>
      </c>
      <c r="F979" s="135" t="str">
        <f>INDEX('Master List'!$A$3:$AW$1063,MATCH('Print List'!$A979,Statement_No,0),MATCH('Print List'!F$2,'Master List'!$A$2:$AW$2,0))</f>
        <v>Yes</v>
      </c>
      <c r="G979" s="135" t="str">
        <f>INDEX('Master List'!$A$3:$AW$1063,MATCH('Print List'!$A979,Statement_No,0),MATCH('Print List'!G$2,'Master List'!$A$2:$AW$2,0))</f>
        <v>Old River</v>
      </c>
      <c r="H979" s="135" t="str">
        <f>INDEX('Master List'!$A$3:$AW$1063,MATCH('Print List'!$A979,Statement_No,0),MATCH('Print List'!H$2,'Master List'!$A$2:$AW$2,0))</f>
        <v>Contra Costa</v>
      </c>
      <c r="I979" s="135" t="str">
        <f>INDEX('Master List'!$A$3:$AW$1063,MATCH('Print List'!$A979,Statement_No,0),MATCH('Print List'!I$2,'Master List'!$A$2:$AW$2,0))</f>
        <v>R3</v>
      </c>
      <c r="J979" s="135" t="str">
        <f>INDEX('Master List'!$A$3:$AW$1063,MATCH('Print List'!$A979,Statement_No,0),MATCH('Print List'!J$2,'Master List'!$A$2:$AW$2,0))</f>
        <v>POU/Patent are on Riparian lands</v>
      </c>
      <c r="K979" s="135" t="str">
        <f>INDEX('Master List'!$A$3:$AW$1063,MATCH('Print List'!$A979,Statement_No,0),MATCH('Print List'!K$2,'Master List'!$A$2:$AW$2,0))</f>
        <v>Yes</v>
      </c>
      <c r="L979" s="135" t="str">
        <f>INDEX('Master List'!$A$3:$AW$1063,MATCH('Print List'!$A979,Statement_No,0),MATCH('Print List'!L$2,'Master List'!$A$2:$AW$2,0))</f>
        <v>N/A</v>
      </c>
      <c r="M979" s="135" t="str">
        <f>INDEX('Master List'!$A$3:$AW$1063,MATCH('Print List'!$A979,Statement_No,0),MATCH('Print List'!M$2,'Master List'!$A$2:$AW$2,0))</f>
        <v>P1</v>
      </c>
      <c r="N979" s="135" t="str">
        <f>INDEX('Master List'!$A$3:$AW$1063,MATCH('Print List'!$A979,Statement_No,0),MATCH('Print List'!N$2,'Master List'!$A$2:$AW$2,0))</f>
        <v>Documentation is needed.</v>
      </c>
      <c r="O979" s="135">
        <f>INDEX('Master List'!$A$3:$AW$1063,MATCH('Print List'!$A979,Statement_No,0),MATCH('Print List'!O$2,'Master List'!$A$2:$AW$2,0))</f>
        <v>0</v>
      </c>
      <c r="P979" s="135">
        <f>INDEX('Master List'!$A$3:$AW$1063,MATCH('Print List'!$A979,Statement_No,0),MATCH('Print List'!P$2,'Master List'!$A$2:$AW$2,0))</f>
        <v>0</v>
      </c>
      <c r="Q979" s="135">
        <f>INDEX('Master List'!$A$3:$AW$1063,MATCH('Print List'!$A979,Statement_No,0),MATCH('Print List'!Q$2,'Master List'!$A$2:$AW$2,0))</f>
        <v>0</v>
      </c>
      <c r="R979" s="135">
        <f>INDEX('Master List'!$A$3:$AW$1063,MATCH('Print List'!$A979,Statement_No,0),MATCH('Print List'!R$2,'Master List'!$A$2:$AW$2,0))</f>
        <v>0</v>
      </c>
      <c r="S979" s="135">
        <f>INDEX('Master List'!$A$3:$AW$1063,MATCH('Print List'!$A979,Statement_No,0),MATCH('Print List'!S$2,'Master List'!$A$2:$AW$2,0))</f>
        <v>0</v>
      </c>
      <c r="T979" s="135" t="str">
        <f>INDEX('Master List'!$A$3:$AW$1063,MATCH('Print List'!$A979,Statement_No,0),MATCH('Print List'!T$2,'Master List'!$A$2:$AW$2,0))</f>
        <v>R3</v>
      </c>
      <c r="U979" s="135" t="str">
        <f>INDEX('Master List'!$A$3:$AW$1063,MATCH('Print List'!$A979,Statement_No,0),MATCH('Print List'!U$2,'Master List'!$A$2:$AW$2,0))</f>
        <v>P1</v>
      </c>
    </row>
    <row r="980" spans="1:21" s="16" customFormat="1" ht="60" x14ac:dyDescent="0.25">
      <c r="A980" s="135" t="s">
        <v>3805</v>
      </c>
      <c r="B980" s="135" t="str">
        <f>INDEX('Master List'!$A$3:$AW$1063,MATCH('Print List'!$A980,Statement_No,0),MATCH('Print List'!B$2,'Master List'!$A$2:$AW$2,0))</f>
        <v>TRANSMISSION AGENCY OF NORTHERN CALIFORNIA</v>
      </c>
      <c r="C980" s="135" t="str">
        <f>INDEX('Master List'!$A$3:$AW$1063,MATCH('Print List'!$A980,Statement_No,0),MATCH('Print List'!C$2,'Master List'!$A$2:$AW$2,0))</f>
        <v>Y</v>
      </c>
      <c r="D980" s="135">
        <f>INDEX('Master List'!$A$3:$AW$1063,MATCH('Print List'!$A980,Statement_No,0),MATCH('Print List'!D$2,'Master List'!$A$2:$AW$2,0))</f>
        <v>1052.25</v>
      </c>
      <c r="E980" s="135">
        <f>INDEX('Master List'!$A$3:$AW$1063,MATCH('Print List'!$A980,Statement_No,0),MATCH('Print List'!E$2,'Master List'!$A$2:$AW$2,0))</f>
        <v>2176.8580000000002</v>
      </c>
      <c r="F980" s="135" t="str">
        <f>INDEX('Master List'!$A$3:$AW$1063,MATCH('Print List'!$A980,Statement_No,0),MATCH('Print List'!F$2,'Master List'!$A$2:$AW$2,0))</f>
        <v>Yes</v>
      </c>
      <c r="G980" s="135" t="str">
        <f>INDEX('Master List'!$A$3:$AW$1063,MATCH('Print List'!$A980,Statement_No,0),MATCH('Print List'!G$2,'Master List'!$A$2:$AW$2,0))</f>
        <v>Werner Cut</v>
      </c>
      <c r="H980" s="135" t="str">
        <f>INDEX('Master List'!$A$3:$AW$1063,MATCH('Print List'!$A980,Statement_No,0),MATCH('Print List'!H$2,'Master List'!$A$2:$AW$2,0))</f>
        <v>Contra Costa</v>
      </c>
      <c r="I980" s="135" t="str">
        <f>INDEX('Master List'!$A$3:$AW$1063,MATCH('Print List'!$A980,Statement_No,0),MATCH('Print List'!I$2,'Master List'!$A$2:$AW$2,0))</f>
        <v>R3</v>
      </c>
      <c r="J980" s="135" t="str">
        <f>INDEX('Master List'!$A$3:$AW$1063,MATCH('Print List'!$A980,Statement_No,0),MATCH('Print List'!J$2,'Master List'!$A$2:$AW$2,0))</f>
        <v>POU/Patent are on Riparian lands</v>
      </c>
      <c r="K980" s="135" t="str">
        <f>INDEX('Master List'!$A$3:$AW$1063,MATCH('Print List'!$A980,Statement_No,0),MATCH('Print List'!K$2,'Master List'!$A$2:$AW$2,0))</f>
        <v>Yes</v>
      </c>
      <c r="L980" s="135" t="str">
        <f>INDEX('Master List'!$A$3:$AW$1063,MATCH('Print List'!$A980,Statement_No,0),MATCH('Print List'!L$2,'Master List'!$A$2:$AW$2,0))</f>
        <v>N/A</v>
      </c>
      <c r="M980" s="135" t="str">
        <f>INDEX('Master List'!$A$3:$AW$1063,MATCH('Print List'!$A980,Statement_No,0),MATCH('Print List'!M$2,'Master List'!$A$2:$AW$2,0))</f>
        <v>P1</v>
      </c>
      <c r="N980" s="135" t="str">
        <f>INDEX('Master List'!$A$3:$AW$1063,MATCH('Print List'!$A980,Statement_No,0),MATCH('Print List'!N$2,'Master List'!$A$2:$AW$2,0))</f>
        <v>Documentation is needed.</v>
      </c>
      <c r="O980" s="135">
        <f>INDEX('Master List'!$A$3:$AW$1063,MATCH('Print List'!$A980,Statement_No,0),MATCH('Print List'!O$2,'Master List'!$A$2:$AW$2,0))</f>
        <v>0</v>
      </c>
      <c r="P980" s="135">
        <f>INDEX('Master List'!$A$3:$AW$1063,MATCH('Print List'!$A980,Statement_No,0),MATCH('Print List'!P$2,'Master List'!$A$2:$AW$2,0))</f>
        <v>0</v>
      </c>
      <c r="Q980" s="135">
        <f>INDEX('Master List'!$A$3:$AW$1063,MATCH('Print List'!$A980,Statement_No,0),MATCH('Print List'!Q$2,'Master List'!$A$2:$AW$2,0))</f>
        <v>0</v>
      </c>
      <c r="R980" s="135">
        <f>INDEX('Master List'!$A$3:$AW$1063,MATCH('Print List'!$A980,Statement_No,0),MATCH('Print List'!R$2,'Master List'!$A$2:$AW$2,0))</f>
        <v>0</v>
      </c>
      <c r="S980" s="135">
        <f>INDEX('Master List'!$A$3:$AW$1063,MATCH('Print List'!$A980,Statement_No,0),MATCH('Print List'!S$2,'Master List'!$A$2:$AW$2,0))</f>
        <v>0</v>
      </c>
      <c r="T980" s="135" t="str">
        <f>INDEX('Master List'!$A$3:$AW$1063,MATCH('Print List'!$A980,Statement_No,0),MATCH('Print List'!T$2,'Master List'!$A$2:$AW$2,0))</f>
        <v>R3</v>
      </c>
      <c r="U980" s="135" t="str">
        <f>INDEX('Master List'!$A$3:$AW$1063,MATCH('Print List'!$A980,Statement_No,0),MATCH('Print List'!U$2,'Master List'!$A$2:$AW$2,0))</f>
        <v>P1</v>
      </c>
    </row>
    <row r="981" spans="1:21" s="16" customFormat="1" ht="60" x14ac:dyDescent="0.25">
      <c r="A981" s="135" t="s">
        <v>3808</v>
      </c>
      <c r="B981" s="135" t="str">
        <f>INDEX('Master List'!$A$3:$AW$1063,MATCH('Print List'!$A981,Statement_No,0),MATCH('Print List'!B$2,'Master List'!$A$2:$AW$2,0))</f>
        <v>TRANSMISSION AGENCY OF NORTHERN CALIFORNIA</v>
      </c>
      <c r="C981" s="135" t="str">
        <f>INDEX('Master List'!$A$3:$AW$1063,MATCH('Print List'!$A981,Statement_No,0),MATCH('Print List'!C$2,'Master List'!$A$2:$AW$2,0))</f>
        <v>Y</v>
      </c>
      <c r="D981" s="135">
        <f>INDEX('Master List'!$A$3:$AW$1063,MATCH('Print List'!$A981,Statement_No,0),MATCH('Print List'!D$2,'Master List'!$A$2:$AW$2,0))</f>
        <v>911.78000000000009</v>
      </c>
      <c r="E981" s="135">
        <f>INDEX('Master List'!$A$3:$AW$1063,MATCH('Print List'!$A981,Statement_No,0),MATCH('Print List'!E$2,'Master List'!$A$2:$AW$2,0))</f>
        <v>1930.53</v>
      </c>
      <c r="F981" s="135" t="str">
        <f>INDEX('Master List'!$A$3:$AW$1063,MATCH('Print List'!$A981,Statement_No,0),MATCH('Print List'!F$2,'Master List'!$A$2:$AW$2,0))</f>
        <v>Yes</v>
      </c>
      <c r="G981" s="135" t="str">
        <f>INDEX('Master List'!$A$3:$AW$1063,MATCH('Print List'!$A981,Statement_No,0),MATCH('Print List'!G$2,'Master List'!$A$2:$AW$2,0))</f>
        <v>Old River</v>
      </c>
      <c r="H981" s="135" t="str">
        <f>INDEX('Master List'!$A$3:$AW$1063,MATCH('Print List'!$A981,Statement_No,0),MATCH('Print List'!H$2,'Master List'!$A$2:$AW$2,0))</f>
        <v>Contra Costa</v>
      </c>
      <c r="I981" s="135" t="str">
        <f>INDEX('Master List'!$A$3:$AW$1063,MATCH('Print List'!$A981,Statement_No,0),MATCH('Print List'!I$2,'Master List'!$A$2:$AW$2,0))</f>
        <v>R3</v>
      </c>
      <c r="J981" s="135" t="str">
        <f>INDEX('Master List'!$A$3:$AW$1063,MATCH('Print List'!$A981,Statement_No,0),MATCH('Print List'!J$2,'Master List'!$A$2:$AW$2,0))</f>
        <v>POU/Patent are on Riparian lands</v>
      </c>
      <c r="K981" s="135" t="str">
        <f>INDEX('Master List'!$A$3:$AW$1063,MATCH('Print List'!$A981,Statement_No,0),MATCH('Print List'!K$2,'Master List'!$A$2:$AW$2,0))</f>
        <v>Yes</v>
      </c>
      <c r="L981" s="135" t="str">
        <f>INDEX('Master List'!$A$3:$AW$1063,MATCH('Print List'!$A981,Statement_No,0),MATCH('Print List'!L$2,'Master List'!$A$2:$AW$2,0))</f>
        <v>N/A</v>
      </c>
      <c r="M981" s="135" t="str">
        <f>INDEX('Master List'!$A$3:$AW$1063,MATCH('Print List'!$A981,Statement_No,0),MATCH('Print List'!M$2,'Master List'!$A$2:$AW$2,0))</f>
        <v>P1</v>
      </c>
      <c r="N981" s="135" t="str">
        <f>INDEX('Master List'!$A$3:$AW$1063,MATCH('Print List'!$A981,Statement_No,0),MATCH('Print List'!N$2,'Master List'!$A$2:$AW$2,0))</f>
        <v>Documentation is needed.</v>
      </c>
      <c r="O981" s="135">
        <f>INDEX('Master List'!$A$3:$AW$1063,MATCH('Print List'!$A981,Statement_No,0),MATCH('Print List'!O$2,'Master List'!$A$2:$AW$2,0))</f>
        <v>0</v>
      </c>
      <c r="P981" s="135">
        <f>INDEX('Master List'!$A$3:$AW$1063,MATCH('Print List'!$A981,Statement_No,0),MATCH('Print List'!P$2,'Master List'!$A$2:$AW$2,0))</f>
        <v>0</v>
      </c>
      <c r="Q981" s="135">
        <f>INDEX('Master List'!$A$3:$AW$1063,MATCH('Print List'!$A981,Statement_No,0),MATCH('Print List'!Q$2,'Master List'!$A$2:$AW$2,0))</f>
        <v>0</v>
      </c>
      <c r="R981" s="135">
        <f>INDEX('Master List'!$A$3:$AW$1063,MATCH('Print List'!$A981,Statement_No,0),MATCH('Print List'!R$2,'Master List'!$A$2:$AW$2,0))</f>
        <v>0</v>
      </c>
      <c r="S981" s="135">
        <f>INDEX('Master List'!$A$3:$AW$1063,MATCH('Print List'!$A981,Statement_No,0),MATCH('Print List'!S$2,'Master List'!$A$2:$AW$2,0))</f>
        <v>0</v>
      </c>
      <c r="T981" s="135" t="str">
        <f>INDEX('Master List'!$A$3:$AW$1063,MATCH('Print List'!$A981,Statement_No,0),MATCH('Print List'!T$2,'Master List'!$A$2:$AW$2,0))</f>
        <v>R3</v>
      </c>
      <c r="U981" s="135" t="str">
        <f>INDEX('Master List'!$A$3:$AW$1063,MATCH('Print List'!$A981,Statement_No,0),MATCH('Print List'!U$2,'Master List'!$A$2:$AW$2,0))</f>
        <v>P1</v>
      </c>
    </row>
    <row r="982" spans="1:21" s="16" customFormat="1" ht="90" x14ac:dyDescent="0.25">
      <c r="A982" s="136" t="s">
        <v>3810</v>
      </c>
      <c r="B982" s="135" t="str">
        <f>INDEX('Master List'!$A$3:$AW$1063,MATCH('Print List'!$A982,Statement_No,0),MATCH('Print List'!B$2,'Master List'!$A$2:$AW$2,0))</f>
        <v>DANIEL F ROZA JR</v>
      </c>
      <c r="C982" s="135" t="str">
        <f>INDEX('Master List'!$A$3:$AW$1063,MATCH('Print List'!$A982,Statement_No,0),MATCH('Print List'!C$2,'Master List'!$A$2:$AW$2,0))</f>
        <v>Y</v>
      </c>
      <c r="D982" s="135">
        <f>INDEX('Master List'!$A$3:$AW$1063,MATCH('Print List'!$A982,Statement_No,0),MATCH('Print List'!D$2,'Master List'!$A$2:$AW$2,0))</f>
        <v>354.50666666666666</v>
      </c>
      <c r="E982" s="135">
        <f>INDEX('Master List'!$A$3:$AW$1063,MATCH('Print List'!$A982,Statement_No,0),MATCH('Print List'!E$2,'Master List'!$A$2:$AW$2,0))</f>
        <v>243.45</v>
      </c>
      <c r="F982" s="135" t="str">
        <f>INDEX('Master List'!$A$3:$AW$1063,MATCH('Print List'!$A982,Statement_No,0),MATCH('Print List'!F$2,'Master List'!$A$2:$AW$2,0))</f>
        <v>Yes</v>
      </c>
      <c r="G982" s="135" t="str">
        <f>INDEX('Master List'!$A$3:$AW$1063,MATCH('Print List'!$A982,Statement_No,0),MATCH('Print List'!G$2,'Master List'!$A$2:$AW$2,0))</f>
        <v>Middle River</v>
      </c>
      <c r="H982" s="135" t="str">
        <f>INDEX('Master List'!$A$3:$AW$1063,MATCH('Print List'!$A982,Statement_No,0),MATCH('Print List'!H$2,'Master List'!$A$2:$AW$2,0))</f>
        <v>San Joaquin</v>
      </c>
      <c r="I982" s="135" t="str">
        <f>INDEX('Master List'!$A$3:$AW$1063,MATCH('Print List'!$A982,Statement_No,0),MATCH('Print List'!I$2,'Master List'!$A$2:$AW$2,0))</f>
        <v>R3</v>
      </c>
      <c r="J982" s="135" t="str">
        <f>INDEX('Master List'!$A$3:$AW$1063,MATCH('Print List'!$A982,Statement_No,0),MATCH('Print List'!J$2,'Master List'!$A$2:$AW$2,0))</f>
        <v>Did not create new POU Map: 
Agree with initial comment: 
The entire place of use is adjacent to Middle River and is enclosed within three riparian patents--the place of use does not appear to have ever been separated from the watercourse.</v>
      </c>
      <c r="K982" s="135" t="str">
        <f>INDEX('Master List'!$A$3:$AW$1063,MATCH('Print List'!$A982,Statement_No,0),MATCH('Print List'!K$2,'Master List'!$A$2:$AW$2,0))</f>
        <v>Yes</v>
      </c>
      <c r="L982" s="135" t="str">
        <f>INDEX('Master List'!$A$3:$AW$1063,MATCH('Print List'!$A982,Statement_No,0),MATCH('Print List'!L$2,'Master List'!$A$2:$AW$2,0))</f>
        <v>N/A</v>
      </c>
      <c r="M982" s="135" t="str">
        <f>INDEX('Master List'!$A$3:$AW$1063,MATCH('Print List'!$A982,Statement_No,0),MATCH('Print List'!M$2,'Master List'!$A$2:$AW$2,0))</f>
        <v>P1</v>
      </c>
      <c r="N982" s="135" t="str">
        <f>INDEX('Master List'!$A$3:$AW$1063,MATCH('Print List'!$A982,Statement_No,0),MATCH('Print List'!N$2,'Master List'!$A$2:$AW$2,0))</f>
        <v>No documentation provided</v>
      </c>
      <c r="O982" s="135">
        <f>INDEX('Master List'!$A$3:$AW$1063,MATCH('Print List'!$A982,Statement_No,0),MATCH('Print List'!O$2,'Master List'!$A$2:$AW$2,0))</f>
        <v>0</v>
      </c>
      <c r="P982" s="135">
        <f>INDEX('Master List'!$A$3:$AW$1063,MATCH('Print List'!$A982,Statement_No,0),MATCH('Print List'!P$2,'Master List'!$A$2:$AW$2,0))</f>
        <v>0</v>
      </c>
      <c r="Q982" s="135">
        <f>INDEX('Master List'!$A$3:$AW$1063,MATCH('Print List'!$A982,Statement_No,0),MATCH('Print List'!Q$2,'Master List'!$A$2:$AW$2,0))</f>
        <v>0</v>
      </c>
      <c r="R982" s="135">
        <f>INDEX('Master List'!$A$3:$AW$1063,MATCH('Print List'!$A982,Statement_No,0),MATCH('Print List'!R$2,'Master List'!$A$2:$AW$2,0))</f>
        <v>0</v>
      </c>
      <c r="S982" s="135">
        <f>INDEX('Master List'!$A$3:$AW$1063,MATCH('Print List'!$A982,Statement_No,0),MATCH('Print List'!S$2,'Master List'!$A$2:$AW$2,0))</f>
        <v>0</v>
      </c>
      <c r="T982" s="135" t="str">
        <f>INDEX('Master List'!$A$3:$AW$1063,MATCH('Print List'!$A982,Statement_No,0),MATCH('Print List'!T$2,'Master List'!$A$2:$AW$2,0))</f>
        <v>R3</v>
      </c>
      <c r="U982" s="135" t="str">
        <f>INDEX('Master List'!$A$3:$AW$1063,MATCH('Print List'!$A982,Statement_No,0),MATCH('Print List'!U$2,'Master List'!$A$2:$AW$2,0))</f>
        <v>P1</v>
      </c>
    </row>
    <row r="983" spans="1:21" s="16" customFormat="1" ht="45" x14ac:dyDescent="0.25">
      <c r="A983" s="136" t="s">
        <v>3814</v>
      </c>
      <c r="B983" s="135" t="str">
        <f>INDEX('Master List'!$A$3:$AW$1063,MATCH('Print List'!$A983,Statement_No,0),MATCH('Print List'!B$2,'Master List'!$A$2:$AW$2,0))</f>
        <v>BYRON-BETHANY IRRIGATION DISTRICT</v>
      </c>
      <c r="C983" s="135" t="str">
        <f>INDEX('Master List'!$A$3:$AW$1063,MATCH('Print List'!$A983,Statement_No,0),MATCH('Print List'!C$2,'Master List'!$A$2:$AW$2,0))</f>
        <v>Y</v>
      </c>
      <c r="D983" s="135">
        <f>INDEX('Master List'!$A$3:$AW$1063,MATCH('Print List'!$A983,Statement_No,0),MATCH('Print List'!D$2,'Master List'!$A$2:$AW$2,0))</f>
        <v>23541.333333333332</v>
      </c>
      <c r="E983" s="135">
        <f>INDEX('Master List'!$A$3:$AW$1063,MATCH('Print List'!$A983,Statement_No,0),MATCH('Print List'!E$2,'Master List'!$A$2:$AW$2,0))</f>
        <v>16730.62</v>
      </c>
      <c r="F983" s="135" t="str">
        <f>INDEX('Master List'!$A$3:$AW$1063,MATCH('Print List'!$A983,Statement_No,0),MATCH('Print List'!F$2,'Master List'!$A$2:$AW$2,0))</f>
        <v>No</v>
      </c>
      <c r="G983" s="135" t="str">
        <f>INDEX('Master List'!$A$3:$AW$1063,MATCH('Print List'!$A983,Statement_No,0),MATCH('Print List'!G$2,'Master List'!$A$2:$AW$2,0))</f>
        <v>Italian Slough</v>
      </c>
      <c r="H983" s="135" t="str">
        <f>INDEX('Master List'!$A$3:$AW$1063,MATCH('Print List'!$A983,Statement_No,0),MATCH('Print List'!H$2,'Master List'!$A$2:$AW$2,0))</f>
        <v>Contra Costa</v>
      </c>
      <c r="I983" s="135" t="str">
        <f>INDEX('Master List'!$A$3:$AW$1063,MATCH('Print List'!$A983,Statement_No,0),MATCH('Print List'!I$2,'Master List'!$A$2:$AW$2,0))</f>
        <v>N/A</v>
      </c>
      <c r="J983" s="135">
        <f>INDEX('Master List'!$A$3:$AW$1063,MATCH('Print List'!$A983,Statement_No,0),MATCH('Print List'!J$2,'Master List'!$A$2:$AW$2,0))</f>
        <v>0</v>
      </c>
      <c r="K983" s="135" t="str">
        <f>INDEX('Master List'!$A$3:$AW$1063,MATCH('Print List'!$A983,Statement_No,0),MATCH('Print List'!K$2,'Master List'!$A$2:$AW$2,0))</f>
        <v>Yes</v>
      </c>
      <c r="L983" s="135" t="str">
        <f>INDEX('Master List'!$A$3:$AW$1063,MATCH('Print List'!$A983,Statement_No,0),MATCH('Print List'!L$2,'Master List'!$A$2:$AW$2,0))</f>
        <v>N/A</v>
      </c>
      <c r="M983" s="135" t="str">
        <f>INDEX('Master List'!$A$3:$AW$1063,MATCH('Print List'!$A983,Statement_No,0),MATCH('Print List'!M$2,'Master List'!$A$2:$AW$2,0))</f>
        <v>P3</v>
      </c>
      <c r="N983" s="135" t="str">
        <f>INDEX('Master List'!$A$3:$AW$1063,MATCH('Print List'!$A983,Statement_No,0),MATCH('Print List'!N$2,'Master List'!$A$2:$AW$2,0))</f>
        <v xml:space="preserve">Notice of Appropriation supplied. Dated 5/19/1914. </v>
      </c>
      <c r="O983" s="135">
        <f>INDEX('Master List'!$A$3:$AW$1063,MATCH('Print List'!$A983,Statement_No,0),MATCH('Print List'!O$2,'Master List'!$A$2:$AW$2,0))</f>
        <v>0</v>
      </c>
      <c r="P983" s="135">
        <f>INDEX('Master List'!$A$3:$AW$1063,MATCH('Print List'!$A983,Statement_No,0),MATCH('Print List'!P$2,'Master List'!$A$2:$AW$2,0))</f>
        <v>0</v>
      </c>
      <c r="Q983" s="135">
        <f>INDEX('Master List'!$A$3:$AW$1063,MATCH('Print List'!$A983,Statement_No,0),MATCH('Print List'!Q$2,'Master List'!$A$2:$AW$2,0))</f>
        <v>0</v>
      </c>
      <c r="R983" s="135">
        <f>INDEX('Master List'!$A$3:$AW$1063,MATCH('Print List'!$A983,Statement_No,0),MATCH('Print List'!R$2,'Master List'!$A$2:$AW$2,0))</f>
        <v>0</v>
      </c>
      <c r="S983" s="135">
        <f>INDEX('Master List'!$A$3:$AW$1063,MATCH('Print List'!$A983,Statement_No,0),MATCH('Print List'!S$2,'Master List'!$A$2:$AW$2,0))</f>
        <v>0</v>
      </c>
      <c r="T983" s="135" t="str">
        <f>INDEX('Master List'!$A$3:$AW$1063,MATCH('Print List'!$A983,Statement_No,0),MATCH('Print List'!T$2,'Master List'!$A$2:$AW$2,0))</f>
        <v>N/A</v>
      </c>
      <c r="U983" s="135" t="str">
        <f>INDEX('Master List'!$A$3:$AW$1063,MATCH('Print List'!$A983,Statement_No,0),MATCH('Print List'!U$2,'Master List'!$A$2:$AW$2,0))</f>
        <v>P3</v>
      </c>
    </row>
    <row r="984" spans="1:21" s="16" customFormat="1" ht="240" x14ac:dyDescent="0.25">
      <c r="A984" s="136" t="s">
        <v>3818</v>
      </c>
      <c r="B984" s="135" t="str">
        <f>INDEX('Master List'!$A$3:$AW$1063,MATCH('Print List'!$A984,Statement_No,0),MATCH('Print List'!B$2,'Master List'!$A$2:$AW$2,0))</f>
        <v>HAMILTON HECHTMAN JOINT VENTURE</v>
      </c>
      <c r="C984" s="135" t="str">
        <f>INDEX('Master List'!$A$3:$AW$1063,MATCH('Print List'!$A984,Statement_No,0),MATCH('Print List'!C$2,'Master List'!$A$2:$AW$2,0))</f>
        <v>Y</v>
      </c>
      <c r="D984" s="135">
        <f>INDEX('Master List'!$A$3:$AW$1063,MATCH('Print List'!$A984,Statement_No,0),MATCH('Print List'!D$2,'Master List'!$A$2:$AW$2,0))</f>
        <v>3406.6666666666665</v>
      </c>
      <c r="E984" s="135">
        <f>INDEX('Master List'!$A$3:$AW$1063,MATCH('Print List'!$A984,Statement_No,0),MATCH('Print List'!E$2,'Master List'!$A$2:$AW$2,0))</f>
        <v>2253.7199999999998</v>
      </c>
      <c r="F984" s="135" t="str">
        <f>INDEX('Master List'!$A$3:$AW$1063,MATCH('Print List'!$A984,Statement_No,0),MATCH('Print List'!F$2,'Master List'!$A$2:$AW$2,0))</f>
        <v>Yes</v>
      </c>
      <c r="G984" s="135" t="str">
        <f>INDEX('Master List'!$A$3:$AW$1063,MATCH('Print List'!$A984,Statement_No,0),MATCH('Print List'!G$2,'Master List'!$A$2:$AW$2,0))</f>
        <v>Steamboat Slough</v>
      </c>
      <c r="H984" s="135" t="str">
        <f>INDEX('Master List'!$A$3:$AW$1063,MATCH('Print List'!$A984,Statement_No,0),MATCH('Print List'!H$2,'Master List'!$A$2:$AW$2,0))</f>
        <v>Solano</v>
      </c>
      <c r="I984" s="135" t="str">
        <f>INDEX('Master List'!$A$3:$AW$1063,MATCH('Print List'!$A984,Statement_No,0),MATCH('Print List'!I$2,'Master List'!$A$2:$AW$2,0))</f>
        <v>R1</v>
      </c>
      <c r="J984" s="135" t="str">
        <f>INDEX('Master List'!$A$3:$AW$1063,MATCH('Print List'!$A984,Statement_No,0),MATCH('Print List'!J$2,'Master List'!$A$2:$AW$2,0))</f>
        <v xml:space="preserve">The POU is located on multiple parcels and is separated from the watercourse. Additionally, portions of the POU are located on patents that are not riparian to the watercourse </v>
      </c>
      <c r="K984" s="135" t="str">
        <f>INDEX('Master List'!$A$3:$AW$1063,MATCH('Print List'!$A984,Statement_No,0),MATCH('Print List'!K$2,'Master List'!$A$2:$AW$2,0))</f>
        <v>Yes</v>
      </c>
      <c r="L984" s="135" t="str">
        <f>INDEX('Master List'!$A$3:$AW$1063,MATCH('Print List'!$A984,Statement_No,0),MATCH('Print List'!L$2,'Master List'!$A$2:$AW$2,0))</f>
        <v>N/A</v>
      </c>
      <c r="M984" s="135" t="str">
        <f>INDEX('Master List'!$A$3:$AW$1063,MATCH('Print List'!$A984,Statement_No,0),MATCH('Print List'!M$2,'Master List'!$A$2:$AW$2,0))</f>
        <v>P2</v>
      </c>
      <c r="N984" s="135" t="str">
        <f>INDEX('Master List'!$A$3:$AW$1063,MATCH('Print List'!$A984,Statement_No,0),MATCH('Print List'!N$2,'Master List'!$A$2:$AW$2,0))</f>
        <v>Some documentation provided, but nothing that states continuous use.</v>
      </c>
      <c r="O984" s="135" t="str">
        <f>INDEX('Master List'!$A$3:$AW$1063,MATCH('Print List'!$A984,Statement_No,0),MATCH('Print List'!O$2,'Master List'!$A$2:$AW$2,0))</f>
        <v>North Delta Water Agency</v>
      </c>
      <c r="P984" s="135" t="str">
        <f>INDEX('Master List'!$A$3:$AW$1063,MATCH('Print List'!$A984,Statement_No,0),MATCH('Print List'!P$2,'Master List'!$A$2:$AW$2,0))</f>
        <v>R4</v>
      </c>
      <c r="Q984" s="135" t="str">
        <f>INDEX('Master List'!$A$3:$AW$1063,MATCH('Print List'!$A984,Statement_No,0),MATCH('Print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84" s="135" t="str">
        <f>INDEX('Master List'!$A$3:$AW$1063,MATCH('Print List'!$A984,Statement_No,0),MATCH('Print List'!R$2,'Master List'!$A$2:$AW$2,0))</f>
        <v>P4</v>
      </c>
      <c r="S984" s="135" t="str">
        <f>INDEX('Master List'!$A$3:$AW$1063,MATCH('Print List'!$A984,Statement_No,0),MATCH('Print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84" s="135" t="str">
        <f>INDEX('Master List'!$A$3:$AW$1063,MATCH('Print List'!$A984,Statement_No,0),MATCH('Print List'!T$2,'Master List'!$A$2:$AW$2,0))</f>
        <v>R4</v>
      </c>
      <c r="U984" s="135" t="str">
        <f>INDEX('Master List'!$A$3:$AW$1063,MATCH('Print List'!$A984,Statement_No,0),MATCH('Print List'!U$2,'Master List'!$A$2:$AW$2,0))</f>
        <v>P4</v>
      </c>
    </row>
    <row r="985" spans="1:21" s="16" customFormat="1" ht="240" x14ac:dyDescent="0.25">
      <c r="A985" s="135" t="s">
        <v>3823</v>
      </c>
      <c r="B985" s="135" t="str">
        <f>INDEX('Master List'!$A$3:$AW$1063,MATCH('Print List'!$A985,Statement_No,0),MATCH('Print List'!B$2,'Master List'!$A$2:$AW$2,0))</f>
        <v>WILLIAM MESQUITA</v>
      </c>
      <c r="C985" s="135" t="str">
        <f>INDEX('Master List'!$A$3:$AW$1063,MATCH('Print List'!$A985,Statement_No,0),MATCH('Print List'!C$2,'Master List'!$A$2:$AW$2,0))</f>
        <v>Y</v>
      </c>
      <c r="D985" s="135">
        <f>INDEX('Master List'!$A$3:$AW$1063,MATCH('Print List'!$A985,Statement_No,0),MATCH('Print List'!D$2,'Master List'!$A$2:$AW$2,0))</f>
        <v>333.33333333333331</v>
      </c>
      <c r="E985" s="135">
        <f>INDEX('Master List'!$A$3:$AW$1063,MATCH('Print List'!$A985,Statement_No,0),MATCH('Print List'!E$2,'Master List'!$A$2:$AW$2,0))</f>
        <v>0</v>
      </c>
      <c r="F985" s="135" t="str">
        <f>INDEX('Master List'!$A$3:$AW$1063,MATCH('Print List'!$A985,Statement_No,0),MATCH('Print List'!F$2,'Master List'!$A$2:$AW$2,0))</f>
        <v>Yes</v>
      </c>
      <c r="G985" s="135" t="str">
        <f>INDEX('Master List'!$A$3:$AW$1063,MATCH('Print List'!$A985,Statement_No,0),MATCH('Print List'!G$2,'Master List'!$A$2:$AW$2,0))</f>
        <v>Sacramento River</v>
      </c>
      <c r="H985" s="135" t="str">
        <f>INDEX('Master List'!$A$3:$AW$1063,MATCH('Print List'!$A985,Statement_No,0),MATCH('Print List'!H$2,'Master List'!$A$2:$AW$2,0))</f>
        <v>Yolo</v>
      </c>
      <c r="I985" s="135" t="str">
        <f>INDEX('Master List'!$A$3:$AW$1063,MATCH('Print List'!$A985,Statement_No,0),MATCH('Print List'!I$2,'Master List'!$A$2:$AW$2,0))</f>
        <v>R3</v>
      </c>
      <c r="J985" s="135" t="str">
        <f>INDEX('Master List'!$A$3:$AW$1063,MATCH('Print List'!$A985,Statement_No,0),MATCH('Print List'!J$2,'Master List'!$A$2:$AW$2,0))</f>
        <v xml:space="preserve"> The POU parcel abuts the water source with the POD instream from the POU parcel. </v>
      </c>
      <c r="K985" s="135" t="str">
        <f>INDEX('Master List'!$A$3:$AW$1063,MATCH('Print List'!$A985,Statement_No,0),MATCH('Print List'!K$2,'Master List'!$A$2:$AW$2,0))</f>
        <v>No</v>
      </c>
      <c r="L985" s="135" t="str">
        <f>INDEX('Master List'!$A$3:$AW$1063,MATCH('Print List'!$A985,Statement_No,0),MATCH('Print List'!L$2,'Master List'!$A$2:$AW$2,0))</f>
        <v>N/A</v>
      </c>
      <c r="M985" s="135" t="str">
        <f>INDEX('Master List'!$A$3:$AW$1063,MATCH('Print List'!$A985,Statement_No,0),MATCH('Print List'!M$2,'Master List'!$A$2:$AW$2,0))</f>
        <v>N/A</v>
      </c>
      <c r="N985" s="135" t="str">
        <f>INDEX('Master List'!$A$3:$AW$1063,MATCH('Print List'!$A985,Statement_No,0),MATCH('Print List'!N$2,'Master List'!$A$2:$AW$2,0))</f>
        <v>N/A</v>
      </c>
      <c r="O985" s="135" t="str">
        <f>INDEX('Master List'!$A$3:$AW$1063,MATCH('Print List'!$A985,Statement_No,0),MATCH('Print List'!O$2,'Master List'!$A$2:$AW$2,0))</f>
        <v>North Delta Water Agency</v>
      </c>
      <c r="P985" s="135" t="str">
        <f>INDEX('Master List'!$A$3:$AW$1063,MATCH('Print List'!$A985,Statement_No,0),MATCH('Print List'!P$2,'Master List'!$A$2:$AW$2,0))</f>
        <v>R4</v>
      </c>
      <c r="Q985" s="135" t="str">
        <f>INDEX('Master List'!$A$3:$AW$1063,MATCH('Print List'!$A985,Statement_No,0),MATCH('Print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985" s="135" t="str">
        <f>INDEX('Master List'!$A$3:$AW$1063,MATCH('Print List'!$A985,Statement_No,0),MATCH('Print List'!R$2,'Master List'!$A$2:$AW$2,0))</f>
        <v>P4</v>
      </c>
      <c r="S985" s="135" t="str">
        <f>INDEX('Master List'!$A$3:$AW$1063,MATCH('Print List'!$A985,Statement_No,0),MATCH('Print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985" s="135" t="str">
        <f>INDEX('Master List'!$A$3:$AW$1063,MATCH('Print List'!$A985,Statement_No,0),MATCH('Print List'!T$2,'Master List'!$A$2:$AW$2,0))</f>
        <v>R4</v>
      </c>
      <c r="U985" s="135" t="str">
        <f>INDEX('Master List'!$A$3:$AW$1063,MATCH('Print List'!$A985,Statement_No,0),MATCH('Print List'!U$2,'Master List'!$A$2:$AW$2,0))</f>
        <v>P4</v>
      </c>
    </row>
    <row r="986" spans="1:21" s="16" customFormat="1" ht="45" x14ac:dyDescent="0.25">
      <c r="A986" s="135" t="s">
        <v>3829</v>
      </c>
      <c r="B986" s="135" t="str">
        <f>INDEX('Master List'!$A$3:$AW$1063,MATCH('Print List'!$A986,Statement_No,0),MATCH('Print List'!B$2,'Master List'!$A$2:$AW$2,0))</f>
        <v>VICTORIA ISLAND LP</v>
      </c>
      <c r="C986" s="135" t="str">
        <f>INDEX('Master List'!$A$3:$AW$1063,MATCH('Print List'!$A986,Statement_No,0),MATCH('Print List'!C$2,'Master List'!$A$2:$AW$2,0))</f>
        <v>Y</v>
      </c>
      <c r="D986" s="135">
        <f>INDEX('Master List'!$A$3:$AW$1063,MATCH('Print List'!$A986,Statement_No,0),MATCH('Print List'!D$2,'Master List'!$A$2:$AW$2,0))</f>
        <v>660.18666666666661</v>
      </c>
      <c r="E986" s="135">
        <f>INDEX('Master List'!$A$3:$AW$1063,MATCH('Print List'!$A986,Statement_No,0),MATCH('Print List'!E$2,'Master List'!$A$2:$AW$2,0))</f>
        <v>549.12</v>
      </c>
      <c r="F986" s="135" t="str">
        <f>INDEX('Master List'!$A$3:$AW$1063,MATCH('Print List'!$A986,Statement_No,0),MATCH('Print List'!F$2,'Master List'!$A$2:$AW$2,0))</f>
        <v>Yes</v>
      </c>
      <c r="G986" s="135" t="str">
        <f>INDEX('Master List'!$A$3:$AW$1063,MATCH('Print List'!$A986,Statement_No,0),MATCH('Print List'!G$2,'Master List'!$A$2:$AW$2,0))</f>
        <v>Middle River</v>
      </c>
      <c r="H986" s="135" t="str">
        <f>INDEX('Master List'!$A$3:$AW$1063,MATCH('Print List'!$A986,Statement_No,0),MATCH('Print List'!H$2,'Master List'!$A$2:$AW$2,0))</f>
        <v>San Joaquin</v>
      </c>
      <c r="I986" s="135" t="str">
        <f>INDEX('Master List'!$A$3:$AW$1063,MATCH('Print List'!$A986,Statement_No,0),MATCH('Print List'!I$2,'Master List'!$A$2:$AW$2,0))</f>
        <v>R3</v>
      </c>
      <c r="J986" s="135" t="str">
        <f>INDEX('Master List'!$A$3:$AW$1063,MATCH('Print List'!$A986,Statement_No,0),MATCH('Print List'!J$2,'Master List'!$A$2:$AW$2,0))</f>
        <v>POU is enclosed in Patent 2256 which is riparian to Old River and Middle River.</v>
      </c>
      <c r="K986" s="135" t="str">
        <f>INDEX('Master List'!$A$3:$AW$1063,MATCH('Print List'!$A986,Statement_No,0),MATCH('Print List'!K$2,'Master List'!$A$2:$AW$2,0))</f>
        <v>Yes</v>
      </c>
      <c r="L986" s="135" t="str">
        <f>INDEX('Master List'!$A$3:$AW$1063,MATCH('Print List'!$A986,Statement_No,0),MATCH('Print List'!L$2,'Master List'!$A$2:$AW$2,0))</f>
        <v>N/A</v>
      </c>
      <c r="M986" s="135" t="str">
        <f>INDEX('Master List'!$A$3:$AW$1063,MATCH('Print List'!$A986,Statement_No,0),MATCH('Print List'!M$2,'Master List'!$A$2:$AW$2,0))</f>
        <v>P1</v>
      </c>
      <c r="N986" s="135" t="str">
        <f>INDEX('Master List'!$A$3:$AW$1063,MATCH('Print List'!$A986,Statement_No,0),MATCH('Print List'!N$2,'Master List'!$A$2:$AW$2,0))</f>
        <v>More information needed. Attached a explanatory attachment, but did not provide documentation</v>
      </c>
      <c r="O986" s="135">
        <f>INDEX('Master List'!$A$3:$AW$1063,MATCH('Print List'!$A986,Statement_No,0),MATCH('Print List'!O$2,'Master List'!$A$2:$AW$2,0))</f>
        <v>0</v>
      </c>
      <c r="P986" s="135">
        <f>INDEX('Master List'!$A$3:$AW$1063,MATCH('Print List'!$A986,Statement_No,0),MATCH('Print List'!P$2,'Master List'!$A$2:$AW$2,0))</f>
        <v>0</v>
      </c>
      <c r="Q986" s="135">
        <f>INDEX('Master List'!$A$3:$AW$1063,MATCH('Print List'!$A986,Statement_No,0),MATCH('Print List'!Q$2,'Master List'!$A$2:$AW$2,0))</f>
        <v>0</v>
      </c>
      <c r="R986" s="135">
        <f>INDEX('Master List'!$A$3:$AW$1063,MATCH('Print List'!$A986,Statement_No,0),MATCH('Print List'!R$2,'Master List'!$A$2:$AW$2,0))</f>
        <v>0</v>
      </c>
      <c r="S986" s="135">
        <f>INDEX('Master List'!$A$3:$AW$1063,MATCH('Print List'!$A986,Statement_No,0),MATCH('Print List'!S$2,'Master List'!$A$2:$AW$2,0))</f>
        <v>0</v>
      </c>
      <c r="T986" s="135" t="str">
        <f>INDEX('Master List'!$A$3:$AW$1063,MATCH('Print List'!$A986,Statement_No,0),MATCH('Print List'!T$2,'Master List'!$A$2:$AW$2,0))</f>
        <v>R3</v>
      </c>
      <c r="U986" s="135" t="str">
        <f>INDEX('Master List'!$A$3:$AW$1063,MATCH('Print List'!$A986,Statement_No,0),MATCH('Print List'!U$2,'Master List'!$A$2:$AW$2,0))</f>
        <v>P1</v>
      </c>
    </row>
    <row r="987" spans="1:21" s="16" customFormat="1" ht="45" x14ac:dyDescent="0.25">
      <c r="A987" s="135" t="s">
        <v>3831</v>
      </c>
      <c r="B987" s="135" t="str">
        <f>INDEX('Master List'!$A$3:$AW$1063,MATCH('Print List'!$A987,Statement_No,0),MATCH('Print List'!B$2,'Master List'!$A$2:$AW$2,0))</f>
        <v>VICTORIA ISLAND LP</v>
      </c>
      <c r="C987" s="135" t="str">
        <f>INDEX('Master List'!$A$3:$AW$1063,MATCH('Print List'!$A987,Statement_No,0),MATCH('Print List'!C$2,'Master List'!$A$2:$AW$2,0))</f>
        <v>Y</v>
      </c>
      <c r="D987" s="135">
        <f>INDEX('Master List'!$A$3:$AW$1063,MATCH('Print List'!$A987,Statement_No,0),MATCH('Print List'!D$2,'Master List'!$A$2:$AW$2,0))</f>
        <v>352.03000000000003</v>
      </c>
      <c r="E987" s="135">
        <f>INDEX('Master List'!$A$3:$AW$1063,MATCH('Print List'!$A987,Statement_No,0),MATCH('Print List'!E$2,'Master List'!$A$2:$AW$2,0))</f>
        <v>559.35</v>
      </c>
      <c r="F987" s="135" t="str">
        <f>INDEX('Master List'!$A$3:$AW$1063,MATCH('Print List'!$A987,Statement_No,0),MATCH('Print List'!F$2,'Master List'!$A$2:$AW$2,0))</f>
        <v>Yes</v>
      </c>
      <c r="G987" s="135" t="str">
        <f>INDEX('Master List'!$A$3:$AW$1063,MATCH('Print List'!$A987,Statement_No,0),MATCH('Print List'!G$2,'Master List'!$A$2:$AW$2,0))</f>
        <v>Middle River</v>
      </c>
      <c r="H987" s="135" t="str">
        <f>INDEX('Master List'!$A$3:$AW$1063,MATCH('Print List'!$A987,Statement_No,0),MATCH('Print List'!H$2,'Master List'!$A$2:$AW$2,0))</f>
        <v>San Joaquin</v>
      </c>
      <c r="I987" s="135" t="str">
        <f>INDEX('Master List'!$A$3:$AW$1063,MATCH('Print List'!$A987,Statement_No,0),MATCH('Print List'!I$2,'Master List'!$A$2:$AW$2,0))</f>
        <v>R3</v>
      </c>
      <c r="J987" s="135" t="str">
        <f>INDEX('Master List'!$A$3:$AW$1063,MATCH('Print List'!$A987,Statement_No,0),MATCH('Print List'!J$2,'Master List'!$A$2:$AW$2,0))</f>
        <v>POU is enclosed in Patent 2256 which is riparian to Old River and Middle River.</v>
      </c>
      <c r="K987" s="135" t="str">
        <f>INDEX('Master List'!$A$3:$AW$1063,MATCH('Print List'!$A987,Statement_No,0),MATCH('Print List'!K$2,'Master List'!$A$2:$AW$2,0))</f>
        <v>Yes</v>
      </c>
      <c r="L987" s="135" t="str">
        <f>INDEX('Master List'!$A$3:$AW$1063,MATCH('Print List'!$A987,Statement_No,0),MATCH('Print List'!L$2,'Master List'!$A$2:$AW$2,0))</f>
        <v>N/A</v>
      </c>
      <c r="M987" s="135" t="str">
        <f>INDEX('Master List'!$A$3:$AW$1063,MATCH('Print List'!$A987,Statement_No,0),MATCH('Print List'!M$2,'Master List'!$A$2:$AW$2,0))</f>
        <v>P1</v>
      </c>
      <c r="N987" s="135" t="str">
        <f>INDEX('Master List'!$A$3:$AW$1063,MATCH('Print List'!$A987,Statement_No,0),MATCH('Print List'!N$2,'Master List'!$A$2:$AW$2,0))</f>
        <v>More information needed. Attached a explanatory attachment, but did not provide documentation</v>
      </c>
      <c r="O987" s="135">
        <f>INDEX('Master List'!$A$3:$AW$1063,MATCH('Print List'!$A987,Statement_No,0),MATCH('Print List'!O$2,'Master List'!$A$2:$AW$2,0))</f>
        <v>0</v>
      </c>
      <c r="P987" s="135">
        <f>INDEX('Master List'!$A$3:$AW$1063,MATCH('Print List'!$A987,Statement_No,0),MATCH('Print List'!P$2,'Master List'!$A$2:$AW$2,0))</f>
        <v>0</v>
      </c>
      <c r="Q987" s="135">
        <f>INDEX('Master List'!$A$3:$AW$1063,MATCH('Print List'!$A987,Statement_No,0),MATCH('Print List'!Q$2,'Master List'!$A$2:$AW$2,0))</f>
        <v>0</v>
      </c>
      <c r="R987" s="135">
        <f>INDEX('Master List'!$A$3:$AW$1063,MATCH('Print List'!$A987,Statement_No,0),MATCH('Print List'!R$2,'Master List'!$A$2:$AW$2,0))</f>
        <v>0</v>
      </c>
      <c r="S987" s="135">
        <f>INDEX('Master List'!$A$3:$AW$1063,MATCH('Print List'!$A987,Statement_No,0),MATCH('Print List'!S$2,'Master List'!$A$2:$AW$2,0))</f>
        <v>0</v>
      </c>
      <c r="T987" s="135" t="str">
        <f>INDEX('Master List'!$A$3:$AW$1063,MATCH('Print List'!$A987,Statement_No,0),MATCH('Print List'!T$2,'Master List'!$A$2:$AW$2,0))</f>
        <v>R3</v>
      </c>
      <c r="U987" s="135" t="str">
        <f>INDEX('Master List'!$A$3:$AW$1063,MATCH('Print List'!$A987,Statement_No,0),MATCH('Print List'!U$2,'Master List'!$A$2:$AW$2,0))</f>
        <v>P1</v>
      </c>
    </row>
    <row r="988" spans="1:21" s="16" customFormat="1" ht="45" x14ac:dyDescent="0.25">
      <c r="A988" s="135" t="s">
        <v>3832</v>
      </c>
      <c r="B988" s="135" t="str">
        <f>INDEX('Master List'!$A$3:$AW$1063,MATCH('Print List'!$A988,Statement_No,0),MATCH('Print List'!B$2,'Master List'!$A$2:$AW$2,0))</f>
        <v>VICTORIA ISLAND LP</v>
      </c>
      <c r="C988" s="135" t="str">
        <f>INDEX('Master List'!$A$3:$AW$1063,MATCH('Print List'!$A988,Statement_No,0),MATCH('Print List'!C$2,'Master List'!$A$2:$AW$2,0))</f>
        <v>Y</v>
      </c>
      <c r="D988" s="135">
        <f>INDEX('Master List'!$A$3:$AW$1063,MATCH('Print List'!$A988,Statement_No,0),MATCH('Print List'!D$2,'Master List'!$A$2:$AW$2,0))</f>
        <v>954.52999999999986</v>
      </c>
      <c r="E988" s="135">
        <f>INDEX('Master List'!$A$3:$AW$1063,MATCH('Print List'!$A988,Statement_No,0),MATCH('Print List'!E$2,'Master List'!$A$2:$AW$2,0))</f>
        <v>1302.1099999999999</v>
      </c>
      <c r="F988" s="135" t="str">
        <f>INDEX('Master List'!$A$3:$AW$1063,MATCH('Print List'!$A988,Statement_No,0),MATCH('Print List'!F$2,'Master List'!$A$2:$AW$2,0))</f>
        <v>Yes</v>
      </c>
      <c r="G988" s="135" t="str">
        <f>INDEX('Master List'!$A$3:$AW$1063,MATCH('Print List'!$A988,Statement_No,0),MATCH('Print List'!G$2,'Master List'!$A$2:$AW$2,0))</f>
        <v>Middle River</v>
      </c>
      <c r="H988" s="135" t="str">
        <f>INDEX('Master List'!$A$3:$AW$1063,MATCH('Print List'!$A988,Statement_No,0),MATCH('Print List'!H$2,'Master List'!$A$2:$AW$2,0))</f>
        <v>San Joaquin</v>
      </c>
      <c r="I988" s="135" t="str">
        <f>INDEX('Master List'!$A$3:$AW$1063,MATCH('Print List'!$A988,Statement_No,0),MATCH('Print List'!I$2,'Master List'!$A$2:$AW$2,0))</f>
        <v>R3</v>
      </c>
      <c r="J988" s="135" t="str">
        <f>INDEX('Master List'!$A$3:$AW$1063,MATCH('Print List'!$A988,Statement_No,0),MATCH('Print List'!J$2,'Master List'!$A$2:$AW$2,0))</f>
        <v>POU is enclosed in Patent 2256 which is riparian to Old River and Middle River.</v>
      </c>
      <c r="K988" s="135" t="str">
        <f>INDEX('Master List'!$A$3:$AW$1063,MATCH('Print List'!$A988,Statement_No,0),MATCH('Print List'!K$2,'Master List'!$A$2:$AW$2,0))</f>
        <v>Yes</v>
      </c>
      <c r="L988" s="135" t="str">
        <f>INDEX('Master List'!$A$3:$AW$1063,MATCH('Print List'!$A988,Statement_No,0),MATCH('Print List'!L$2,'Master List'!$A$2:$AW$2,0))</f>
        <v>N/A</v>
      </c>
      <c r="M988" s="135" t="str">
        <f>INDEX('Master List'!$A$3:$AW$1063,MATCH('Print List'!$A988,Statement_No,0),MATCH('Print List'!M$2,'Master List'!$A$2:$AW$2,0))</f>
        <v>P1</v>
      </c>
      <c r="N988" s="135" t="str">
        <f>INDEX('Master List'!$A$3:$AW$1063,MATCH('Print List'!$A988,Statement_No,0),MATCH('Print List'!N$2,'Master List'!$A$2:$AW$2,0))</f>
        <v>More information needed. Attached a explanatory attachment, but did not provide documentation</v>
      </c>
      <c r="O988" s="135">
        <f>INDEX('Master List'!$A$3:$AW$1063,MATCH('Print List'!$A988,Statement_No,0),MATCH('Print List'!O$2,'Master List'!$A$2:$AW$2,0))</f>
        <v>0</v>
      </c>
      <c r="P988" s="135">
        <f>INDEX('Master List'!$A$3:$AW$1063,MATCH('Print List'!$A988,Statement_No,0),MATCH('Print List'!P$2,'Master List'!$A$2:$AW$2,0))</f>
        <v>0</v>
      </c>
      <c r="Q988" s="135">
        <f>INDEX('Master List'!$A$3:$AW$1063,MATCH('Print List'!$A988,Statement_No,0),MATCH('Print List'!Q$2,'Master List'!$A$2:$AW$2,0))</f>
        <v>0</v>
      </c>
      <c r="R988" s="135">
        <f>INDEX('Master List'!$A$3:$AW$1063,MATCH('Print List'!$A988,Statement_No,0),MATCH('Print List'!R$2,'Master List'!$A$2:$AW$2,0))</f>
        <v>0</v>
      </c>
      <c r="S988" s="135">
        <f>INDEX('Master List'!$A$3:$AW$1063,MATCH('Print List'!$A988,Statement_No,0),MATCH('Print List'!S$2,'Master List'!$A$2:$AW$2,0))</f>
        <v>0</v>
      </c>
      <c r="T988" s="135" t="str">
        <f>INDEX('Master List'!$A$3:$AW$1063,MATCH('Print List'!$A988,Statement_No,0),MATCH('Print List'!T$2,'Master List'!$A$2:$AW$2,0))</f>
        <v>R3</v>
      </c>
      <c r="U988" s="135" t="str">
        <f>INDEX('Master List'!$A$3:$AW$1063,MATCH('Print List'!$A988,Statement_No,0),MATCH('Print List'!U$2,'Master List'!$A$2:$AW$2,0))</f>
        <v>P1</v>
      </c>
    </row>
    <row r="989" spans="1:21" s="16" customFormat="1" ht="45" x14ac:dyDescent="0.25">
      <c r="A989" s="135" t="s">
        <v>3833</v>
      </c>
      <c r="B989" s="135" t="str">
        <f>INDEX('Master List'!$A$3:$AW$1063,MATCH('Print List'!$A989,Statement_No,0),MATCH('Print List'!B$2,'Master List'!$A$2:$AW$2,0))</f>
        <v>VICTORIA ISLAND LP</v>
      </c>
      <c r="C989" s="135" t="str">
        <f>INDEX('Master List'!$A$3:$AW$1063,MATCH('Print List'!$A989,Statement_No,0),MATCH('Print List'!C$2,'Master List'!$A$2:$AW$2,0))</f>
        <v>Y</v>
      </c>
      <c r="D989" s="135">
        <f>INDEX('Master List'!$A$3:$AW$1063,MATCH('Print List'!$A989,Statement_No,0),MATCH('Print List'!D$2,'Master List'!$A$2:$AW$2,0))</f>
        <v>870.5333333333333</v>
      </c>
      <c r="E989" s="135">
        <f>INDEX('Master List'!$A$3:$AW$1063,MATCH('Print List'!$A989,Statement_No,0),MATCH('Print List'!E$2,'Master List'!$A$2:$AW$2,0))</f>
        <v>814.34</v>
      </c>
      <c r="F989" s="135" t="str">
        <f>INDEX('Master List'!$A$3:$AW$1063,MATCH('Print List'!$A989,Statement_No,0),MATCH('Print List'!F$2,'Master List'!$A$2:$AW$2,0))</f>
        <v>Yes</v>
      </c>
      <c r="G989" s="135" t="str">
        <f>INDEX('Master List'!$A$3:$AW$1063,MATCH('Print List'!$A989,Statement_No,0),MATCH('Print List'!G$2,'Master List'!$A$2:$AW$2,0))</f>
        <v>Middle River</v>
      </c>
      <c r="H989" s="135" t="str">
        <f>INDEX('Master List'!$A$3:$AW$1063,MATCH('Print List'!$A989,Statement_No,0),MATCH('Print List'!H$2,'Master List'!$A$2:$AW$2,0))</f>
        <v>San Joaquin</v>
      </c>
      <c r="I989" s="135" t="str">
        <f>INDEX('Master List'!$A$3:$AW$1063,MATCH('Print List'!$A989,Statement_No,0),MATCH('Print List'!I$2,'Master List'!$A$2:$AW$2,0))</f>
        <v>R3</v>
      </c>
      <c r="J989" s="135" t="str">
        <f>INDEX('Master List'!$A$3:$AW$1063,MATCH('Print List'!$A989,Statement_No,0),MATCH('Print List'!J$2,'Master List'!$A$2:$AW$2,0))</f>
        <v>POU is enclosed in Patent 2256 which is riparian to Old River and Middle River.</v>
      </c>
      <c r="K989" s="135" t="str">
        <f>INDEX('Master List'!$A$3:$AW$1063,MATCH('Print List'!$A989,Statement_No,0),MATCH('Print List'!K$2,'Master List'!$A$2:$AW$2,0))</f>
        <v>Yes</v>
      </c>
      <c r="L989" s="135" t="str">
        <f>INDEX('Master List'!$A$3:$AW$1063,MATCH('Print List'!$A989,Statement_No,0),MATCH('Print List'!L$2,'Master List'!$A$2:$AW$2,0))</f>
        <v>N/A</v>
      </c>
      <c r="M989" s="135" t="str">
        <f>INDEX('Master List'!$A$3:$AW$1063,MATCH('Print List'!$A989,Statement_No,0),MATCH('Print List'!M$2,'Master List'!$A$2:$AW$2,0))</f>
        <v>P1</v>
      </c>
      <c r="N989" s="135" t="str">
        <f>INDEX('Master List'!$A$3:$AW$1063,MATCH('Print List'!$A989,Statement_No,0),MATCH('Print List'!N$2,'Master List'!$A$2:$AW$2,0))</f>
        <v>More information needed. Attached a explanatory attachment, but did not provide documentation</v>
      </c>
      <c r="O989" s="135">
        <f>INDEX('Master List'!$A$3:$AW$1063,MATCH('Print List'!$A989,Statement_No,0),MATCH('Print List'!O$2,'Master List'!$A$2:$AW$2,0))</f>
        <v>0</v>
      </c>
      <c r="P989" s="135">
        <f>INDEX('Master List'!$A$3:$AW$1063,MATCH('Print List'!$A989,Statement_No,0),MATCH('Print List'!P$2,'Master List'!$A$2:$AW$2,0))</f>
        <v>0</v>
      </c>
      <c r="Q989" s="135">
        <f>INDEX('Master List'!$A$3:$AW$1063,MATCH('Print List'!$A989,Statement_No,0),MATCH('Print List'!Q$2,'Master List'!$A$2:$AW$2,0))</f>
        <v>0</v>
      </c>
      <c r="R989" s="135">
        <f>INDEX('Master List'!$A$3:$AW$1063,MATCH('Print List'!$A989,Statement_No,0),MATCH('Print List'!R$2,'Master List'!$A$2:$AW$2,0))</f>
        <v>0</v>
      </c>
      <c r="S989" s="135">
        <f>INDEX('Master List'!$A$3:$AW$1063,MATCH('Print List'!$A989,Statement_No,0),MATCH('Print List'!S$2,'Master List'!$A$2:$AW$2,0))</f>
        <v>0</v>
      </c>
      <c r="T989" s="135" t="str">
        <f>INDEX('Master List'!$A$3:$AW$1063,MATCH('Print List'!$A989,Statement_No,0),MATCH('Print List'!T$2,'Master List'!$A$2:$AW$2,0))</f>
        <v>R3</v>
      </c>
      <c r="U989" s="135" t="str">
        <f>INDEX('Master List'!$A$3:$AW$1063,MATCH('Print List'!$A989,Statement_No,0),MATCH('Print List'!U$2,'Master List'!$A$2:$AW$2,0))</f>
        <v>P1</v>
      </c>
    </row>
    <row r="990" spans="1:21" s="16" customFormat="1" ht="45" x14ac:dyDescent="0.25">
      <c r="A990" s="135" t="s">
        <v>3834</v>
      </c>
      <c r="B990" s="135" t="str">
        <f>INDEX('Master List'!$A$3:$AW$1063,MATCH('Print List'!$A990,Statement_No,0),MATCH('Print List'!B$2,'Master List'!$A$2:$AW$2,0))</f>
        <v>VICTORIA ISLAND LP</v>
      </c>
      <c r="C990" s="135" t="str">
        <f>INDEX('Master List'!$A$3:$AW$1063,MATCH('Print List'!$A990,Statement_No,0),MATCH('Print List'!C$2,'Master List'!$A$2:$AW$2,0))</f>
        <v>Y</v>
      </c>
      <c r="D990" s="135">
        <f>INDEX('Master List'!$A$3:$AW$1063,MATCH('Print List'!$A990,Statement_No,0),MATCH('Print List'!D$2,'Master List'!$A$2:$AW$2,0))</f>
        <v>732.56333333333328</v>
      </c>
      <c r="E990" s="135">
        <f>INDEX('Master List'!$A$3:$AW$1063,MATCH('Print List'!$A990,Statement_No,0),MATCH('Print List'!E$2,'Master List'!$A$2:$AW$2,0))</f>
        <v>902.79</v>
      </c>
      <c r="F990" s="135" t="str">
        <f>INDEX('Master List'!$A$3:$AW$1063,MATCH('Print List'!$A990,Statement_No,0),MATCH('Print List'!F$2,'Master List'!$A$2:$AW$2,0))</f>
        <v>Yes</v>
      </c>
      <c r="G990" s="135" t="str">
        <f>INDEX('Master List'!$A$3:$AW$1063,MATCH('Print List'!$A990,Statement_No,0),MATCH('Print List'!G$2,'Master List'!$A$2:$AW$2,0))</f>
        <v>Middle River</v>
      </c>
      <c r="H990" s="135" t="str">
        <f>INDEX('Master List'!$A$3:$AW$1063,MATCH('Print List'!$A990,Statement_No,0),MATCH('Print List'!H$2,'Master List'!$A$2:$AW$2,0))</f>
        <v>San Joaquin</v>
      </c>
      <c r="I990" s="135" t="str">
        <f>INDEX('Master List'!$A$3:$AW$1063,MATCH('Print List'!$A990,Statement_No,0),MATCH('Print List'!I$2,'Master List'!$A$2:$AW$2,0))</f>
        <v>R3</v>
      </c>
      <c r="J990" s="135" t="str">
        <f>INDEX('Master List'!$A$3:$AW$1063,MATCH('Print List'!$A990,Statement_No,0),MATCH('Print List'!J$2,'Master List'!$A$2:$AW$2,0))</f>
        <v>POU is enclosed in Patent 2256 which is riparian to Old River and Middle River.</v>
      </c>
      <c r="K990" s="135" t="str">
        <f>INDEX('Master List'!$A$3:$AW$1063,MATCH('Print List'!$A990,Statement_No,0),MATCH('Print List'!K$2,'Master List'!$A$2:$AW$2,0))</f>
        <v>Yes</v>
      </c>
      <c r="L990" s="135" t="str">
        <f>INDEX('Master List'!$A$3:$AW$1063,MATCH('Print List'!$A990,Statement_No,0),MATCH('Print List'!L$2,'Master List'!$A$2:$AW$2,0))</f>
        <v>N/A</v>
      </c>
      <c r="M990" s="135" t="str">
        <f>INDEX('Master List'!$A$3:$AW$1063,MATCH('Print List'!$A990,Statement_No,0),MATCH('Print List'!M$2,'Master List'!$A$2:$AW$2,0))</f>
        <v>P1</v>
      </c>
      <c r="N990" s="135" t="str">
        <f>INDEX('Master List'!$A$3:$AW$1063,MATCH('Print List'!$A990,Statement_No,0),MATCH('Print List'!N$2,'Master List'!$A$2:$AW$2,0))</f>
        <v>More information needed. Attached a explanatory attachment, but did not provide documentation</v>
      </c>
      <c r="O990" s="135">
        <f>INDEX('Master List'!$A$3:$AW$1063,MATCH('Print List'!$A990,Statement_No,0),MATCH('Print List'!O$2,'Master List'!$A$2:$AW$2,0))</f>
        <v>0</v>
      </c>
      <c r="P990" s="135">
        <f>INDEX('Master List'!$A$3:$AW$1063,MATCH('Print List'!$A990,Statement_No,0),MATCH('Print List'!P$2,'Master List'!$A$2:$AW$2,0))</f>
        <v>0</v>
      </c>
      <c r="Q990" s="135">
        <f>INDEX('Master List'!$A$3:$AW$1063,MATCH('Print List'!$A990,Statement_No,0),MATCH('Print List'!Q$2,'Master List'!$A$2:$AW$2,0))</f>
        <v>0</v>
      </c>
      <c r="R990" s="135">
        <f>INDEX('Master List'!$A$3:$AW$1063,MATCH('Print List'!$A990,Statement_No,0),MATCH('Print List'!R$2,'Master List'!$A$2:$AW$2,0))</f>
        <v>0</v>
      </c>
      <c r="S990" s="135">
        <f>INDEX('Master List'!$A$3:$AW$1063,MATCH('Print List'!$A990,Statement_No,0),MATCH('Print List'!S$2,'Master List'!$A$2:$AW$2,0))</f>
        <v>0</v>
      </c>
      <c r="T990" s="135" t="str">
        <f>INDEX('Master List'!$A$3:$AW$1063,MATCH('Print List'!$A990,Statement_No,0),MATCH('Print List'!T$2,'Master List'!$A$2:$AW$2,0))</f>
        <v>R3</v>
      </c>
      <c r="U990" s="135" t="str">
        <f>INDEX('Master List'!$A$3:$AW$1063,MATCH('Print List'!$A990,Statement_No,0),MATCH('Print List'!U$2,'Master List'!$A$2:$AW$2,0))</f>
        <v>P1</v>
      </c>
    </row>
    <row r="991" spans="1:21" s="16" customFormat="1" ht="45" x14ac:dyDescent="0.25">
      <c r="A991" s="135" t="s">
        <v>3835</v>
      </c>
      <c r="B991" s="135" t="str">
        <f>INDEX('Master List'!$A$3:$AW$1063,MATCH('Print List'!$A991,Statement_No,0),MATCH('Print List'!B$2,'Master List'!$A$2:$AW$2,0))</f>
        <v>VICTORIA ISLAND LP</v>
      </c>
      <c r="C991" s="135" t="str">
        <f>INDEX('Master List'!$A$3:$AW$1063,MATCH('Print List'!$A991,Statement_No,0),MATCH('Print List'!C$2,'Master List'!$A$2:$AW$2,0))</f>
        <v>Y</v>
      </c>
      <c r="D991" s="135">
        <f>INDEX('Master List'!$A$3:$AW$1063,MATCH('Print List'!$A991,Statement_No,0),MATCH('Print List'!D$2,'Master List'!$A$2:$AW$2,0))</f>
        <v>647.45666666666659</v>
      </c>
      <c r="E991" s="135">
        <f>INDEX('Master List'!$A$3:$AW$1063,MATCH('Print List'!$A991,Statement_No,0),MATCH('Print List'!E$2,'Master List'!$A$2:$AW$2,0))</f>
        <v>1075.52</v>
      </c>
      <c r="F991" s="135" t="str">
        <f>INDEX('Master List'!$A$3:$AW$1063,MATCH('Print List'!$A991,Statement_No,0),MATCH('Print List'!F$2,'Master List'!$A$2:$AW$2,0))</f>
        <v>Yes</v>
      </c>
      <c r="G991" s="135" t="str">
        <f>INDEX('Master List'!$A$3:$AW$1063,MATCH('Print List'!$A991,Statement_No,0),MATCH('Print List'!G$2,'Master List'!$A$2:$AW$2,0))</f>
        <v>Old River</v>
      </c>
      <c r="H991" s="135" t="str">
        <f>INDEX('Master List'!$A$3:$AW$1063,MATCH('Print List'!$A991,Statement_No,0),MATCH('Print List'!H$2,'Master List'!$A$2:$AW$2,0))</f>
        <v>San Joaquin</v>
      </c>
      <c r="I991" s="135" t="str">
        <f>INDEX('Master List'!$A$3:$AW$1063,MATCH('Print List'!$A991,Statement_No,0),MATCH('Print List'!I$2,'Master List'!$A$2:$AW$2,0))</f>
        <v>R3</v>
      </c>
      <c r="J991" s="135" t="str">
        <f>INDEX('Master List'!$A$3:$AW$1063,MATCH('Print List'!$A991,Statement_No,0),MATCH('Print List'!J$2,'Master List'!$A$2:$AW$2,0))</f>
        <v>POU is enclosed in Patent 2256 which is riparian to Old River and Middle River.</v>
      </c>
      <c r="K991" s="135" t="str">
        <f>INDEX('Master List'!$A$3:$AW$1063,MATCH('Print List'!$A991,Statement_No,0),MATCH('Print List'!K$2,'Master List'!$A$2:$AW$2,0))</f>
        <v>Yes</v>
      </c>
      <c r="L991" s="135" t="str">
        <f>INDEX('Master List'!$A$3:$AW$1063,MATCH('Print List'!$A991,Statement_No,0),MATCH('Print List'!L$2,'Master List'!$A$2:$AW$2,0))</f>
        <v>N/A</v>
      </c>
      <c r="M991" s="135" t="str">
        <f>INDEX('Master List'!$A$3:$AW$1063,MATCH('Print List'!$A991,Statement_No,0),MATCH('Print List'!M$2,'Master List'!$A$2:$AW$2,0))</f>
        <v>P1</v>
      </c>
      <c r="N991" s="135" t="str">
        <f>INDEX('Master List'!$A$3:$AW$1063,MATCH('Print List'!$A991,Statement_No,0),MATCH('Print List'!N$2,'Master List'!$A$2:$AW$2,0))</f>
        <v>More information needed. Attached a explanatory attachment, but did not provide documentation</v>
      </c>
      <c r="O991" s="135">
        <f>INDEX('Master List'!$A$3:$AW$1063,MATCH('Print List'!$A991,Statement_No,0),MATCH('Print List'!O$2,'Master List'!$A$2:$AW$2,0))</f>
        <v>0</v>
      </c>
      <c r="P991" s="135">
        <f>INDEX('Master List'!$A$3:$AW$1063,MATCH('Print List'!$A991,Statement_No,0),MATCH('Print List'!P$2,'Master List'!$A$2:$AW$2,0))</f>
        <v>0</v>
      </c>
      <c r="Q991" s="135">
        <f>INDEX('Master List'!$A$3:$AW$1063,MATCH('Print List'!$A991,Statement_No,0),MATCH('Print List'!Q$2,'Master List'!$A$2:$AW$2,0))</f>
        <v>0</v>
      </c>
      <c r="R991" s="135">
        <f>INDEX('Master List'!$A$3:$AW$1063,MATCH('Print List'!$A991,Statement_No,0),MATCH('Print List'!R$2,'Master List'!$A$2:$AW$2,0))</f>
        <v>0</v>
      </c>
      <c r="S991" s="135">
        <f>INDEX('Master List'!$A$3:$AW$1063,MATCH('Print List'!$A991,Statement_No,0),MATCH('Print List'!S$2,'Master List'!$A$2:$AW$2,0))</f>
        <v>0</v>
      </c>
      <c r="T991" s="135" t="str">
        <f>INDEX('Master List'!$A$3:$AW$1063,MATCH('Print List'!$A991,Statement_No,0),MATCH('Print List'!T$2,'Master List'!$A$2:$AW$2,0))</f>
        <v>R3</v>
      </c>
      <c r="U991" s="135" t="str">
        <f>INDEX('Master List'!$A$3:$AW$1063,MATCH('Print List'!$A991,Statement_No,0),MATCH('Print List'!U$2,'Master List'!$A$2:$AW$2,0))</f>
        <v>P1</v>
      </c>
    </row>
    <row r="992" spans="1:21" s="16" customFormat="1" ht="45" x14ac:dyDescent="0.25">
      <c r="A992" s="135" t="s">
        <v>3836</v>
      </c>
      <c r="B992" s="135" t="str">
        <f>INDEX('Master List'!$A$3:$AW$1063,MATCH('Print List'!$A992,Statement_No,0),MATCH('Print List'!B$2,'Master List'!$A$2:$AW$2,0))</f>
        <v>VICTORIA ISLAND LP</v>
      </c>
      <c r="C992" s="135" t="str">
        <f>INDEX('Master List'!$A$3:$AW$1063,MATCH('Print List'!$A992,Statement_No,0),MATCH('Print List'!C$2,'Master List'!$A$2:$AW$2,0))</f>
        <v>Y</v>
      </c>
      <c r="D992" s="135">
        <f>INDEX('Master List'!$A$3:$AW$1063,MATCH('Print List'!$A992,Statement_No,0),MATCH('Print List'!D$2,'Master List'!$A$2:$AW$2,0))</f>
        <v>1140.0966666666666</v>
      </c>
      <c r="E992" s="135">
        <f>INDEX('Master List'!$A$3:$AW$1063,MATCH('Print List'!$A992,Statement_No,0),MATCH('Print List'!E$2,'Master List'!$A$2:$AW$2,0))</f>
        <v>1882.66</v>
      </c>
      <c r="F992" s="135" t="str">
        <f>INDEX('Master List'!$A$3:$AW$1063,MATCH('Print List'!$A992,Statement_No,0),MATCH('Print List'!F$2,'Master List'!$A$2:$AW$2,0))</f>
        <v>Yes</v>
      </c>
      <c r="G992" s="135" t="str">
        <f>INDEX('Master List'!$A$3:$AW$1063,MATCH('Print List'!$A992,Statement_No,0),MATCH('Print List'!G$2,'Master List'!$A$2:$AW$2,0))</f>
        <v>Victoria Canal</v>
      </c>
      <c r="H992" s="135" t="str">
        <f>INDEX('Master List'!$A$3:$AW$1063,MATCH('Print List'!$A992,Statement_No,0),MATCH('Print List'!H$2,'Master List'!$A$2:$AW$2,0))</f>
        <v>San Joaquin</v>
      </c>
      <c r="I992" s="135" t="str">
        <f>INDEX('Master List'!$A$3:$AW$1063,MATCH('Print List'!$A992,Statement_No,0),MATCH('Print List'!I$2,'Master List'!$A$2:$AW$2,0))</f>
        <v>R3</v>
      </c>
      <c r="J992" s="135" t="str">
        <f>INDEX('Master List'!$A$3:$AW$1063,MATCH('Print List'!$A992,Statement_No,0),MATCH('Print List'!J$2,'Master List'!$A$2:$AW$2,0))</f>
        <v>POU is enclosed in Patent 2256 which is riparian to Old River and Middle River.</v>
      </c>
      <c r="K992" s="135" t="str">
        <f>INDEX('Master List'!$A$3:$AW$1063,MATCH('Print List'!$A992,Statement_No,0),MATCH('Print List'!K$2,'Master List'!$A$2:$AW$2,0))</f>
        <v>Yes</v>
      </c>
      <c r="L992" s="135" t="str">
        <f>INDEX('Master List'!$A$3:$AW$1063,MATCH('Print List'!$A992,Statement_No,0),MATCH('Print List'!L$2,'Master List'!$A$2:$AW$2,0))</f>
        <v>N/A</v>
      </c>
      <c r="M992" s="135" t="str">
        <f>INDEX('Master List'!$A$3:$AW$1063,MATCH('Print List'!$A992,Statement_No,0),MATCH('Print List'!M$2,'Master List'!$A$2:$AW$2,0))</f>
        <v>P1</v>
      </c>
      <c r="N992" s="135" t="str">
        <f>INDEX('Master List'!$A$3:$AW$1063,MATCH('Print List'!$A992,Statement_No,0),MATCH('Print List'!N$2,'Master List'!$A$2:$AW$2,0))</f>
        <v>More information needed. Attached a explanatory attachment, but did not provide documentation</v>
      </c>
      <c r="O992" s="135">
        <f>INDEX('Master List'!$A$3:$AW$1063,MATCH('Print List'!$A992,Statement_No,0),MATCH('Print List'!O$2,'Master List'!$A$2:$AW$2,0))</f>
        <v>0</v>
      </c>
      <c r="P992" s="135">
        <f>INDEX('Master List'!$A$3:$AW$1063,MATCH('Print List'!$A992,Statement_No,0),MATCH('Print List'!P$2,'Master List'!$A$2:$AW$2,0))</f>
        <v>0</v>
      </c>
      <c r="Q992" s="135">
        <f>INDEX('Master List'!$A$3:$AW$1063,MATCH('Print List'!$A992,Statement_No,0),MATCH('Print List'!Q$2,'Master List'!$A$2:$AW$2,0))</f>
        <v>0</v>
      </c>
      <c r="R992" s="135">
        <f>INDEX('Master List'!$A$3:$AW$1063,MATCH('Print List'!$A992,Statement_No,0),MATCH('Print List'!R$2,'Master List'!$A$2:$AW$2,0))</f>
        <v>0</v>
      </c>
      <c r="S992" s="135">
        <f>INDEX('Master List'!$A$3:$AW$1063,MATCH('Print List'!$A992,Statement_No,0),MATCH('Print List'!S$2,'Master List'!$A$2:$AW$2,0))</f>
        <v>0</v>
      </c>
      <c r="T992" s="135" t="str">
        <f>INDEX('Master List'!$A$3:$AW$1063,MATCH('Print List'!$A992,Statement_No,0),MATCH('Print List'!T$2,'Master List'!$A$2:$AW$2,0))</f>
        <v>R3</v>
      </c>
      <c r="U992" s="135" t="str">
        <f>INDEX('Master List'!$A$3:$AW$1063,MATCH('Print List'!$A992,Statement_No,0),MATCH('Print List'!U$2,'Master List'!$A$2:$AW$2,0))</f>
        <v>P1</v>
      </c>
    </row>
    <row r="993" spans="1:21" s="16" customFormat="1" ht="45" x14ac:dyDescent="0.25">
      <c r="A993" s="135" t="s">
        <v>3838</v>
      </c>
      <c r="B993" s="135" t="str">
        <f>INDEX('Master List'!$A$3:$AW$1063,MATCH('Print List'!$A993,Statement_No,0),MATCH('Print List'!B$2,'Master List'!$A$2:$AW$2,0))</f>
        <v>VICTORIA ISLAND LP</v>
      </c>
      <c r="C993" s="135" t="str">
        <f>INDEX('Master List'!$A$3:$AW$1063,MATCH('Print List'!$A993,Statement_No,0),MATCH('Print List'!C$2,'Master List'!$A$2:$AW$2,0))</f>
        <v>Y</v>
      </c>
      <c r="D993" s="135">
        <f>INDEX('Master List'!$A$3:$AW$1063,MATCH('Print List'!$A993,Statement_No,0),MATCH('Print List'!D$2,'Master List'!$A$2:$AW$2,0))</f>
        <v>620.07666666666671</v>
      </c>
      <c r="E993" s="135">
        <f>INDEX('Master List'!$A$3:$AW$1063,MATCH('Print List'!$A993,Statement_No,0),MATCH('Print List'!E$2,'Master List'!$A$2:$AW$2,0))</f>
        <v>893.69</v>
      </c>
      <c r="F993" s="135" t="str">
        <f>INDEX('Master List'!$A$3:$AW$1063,MATCH('Print List'!$A993,Statement_No,0),MATCH('Print List'!F$2,'Master List'!$A$2:$AW$2,0))</f>
        <v>Yes</v>
      </c>
      <c r="G993" s="135" t="str">
        <f>INDEX('Master List'!$A$3:$AW$1063,MATCH('Print List'!$A993,Statement_No,0),MATCH('Print List'!G$2,'Master List'!$A$2:$AW$2,0))</f>
        <v>Victoria Canal</v>
      </c>
      <c r="H993" s="135" t="str">
        <f>INDEX('Master List'!$A$3:$AW$1063,MATCH('Print List'!$A993,Statement_No,0),MATCH('Print List'!H$2,'Master List'!$A$2:$AW$2,0))</f>
        <v>San Joaquin</v>
      </c>
      <c r="I993" s="135" t="str">
        <f>INDEX('Master List'!$A$3:$AW$1063,MATCH('Print List'!$A993,Statement_No,0),MATCH('Print List'!I$2,'Master List'!$A$2:$AW$2,0))</f>
        <v>R3</v>
      </c>
      <c r="J993" s="135" t="str">
        <f>INDEX('Master List'!$A$3:$AW$1063,MATCH('Print List'!$A993,Statement_No,0),MATCH('Print List'!J$2,'Master List'!$A$2:$AW$2,0))</f>
        <v>POU is enclosed in Patent 2256 which is riparian to Old River and Middle River.</v>
      </c>
      <c r="K993" s="135" t="str">
        <f>INDEX('Master List'!$A$3:$AW$1063,MATCH('Print List'!$A993,Statement_No,0),MATCH('Print List'!K$2,'Master List'!$A$2:$AW$2,0))</f>
        <v>Yes</v>
      </c>
      <c r="L993" s="135" t="str">
        <f>INDEX('Master List'!$A$3:$AW$1063,MATCH('Print List'!$A993,Statement_No,0),MATCH('Print List'!L$2,'Master List'!$A$2:$AW$2,0))</f>
        <v>N/A</v>
      </c>
      <c r="M993" s="135" t="str">
        <f>INDEX('Master List'!$A$3:$AW$1063,MATCH('Print List'!$A993,Statement_No,0),MATCH('Print List'!M$2,'Master List'!$A$2:$AW$2,0))</f>
        <v>P1</v>
      </c>
      <c r="N993" s="135" t="str">
        <f>INDEX('Master List'!$A$3:$AW$1063,MATCH('Print List'!$A993,Statement_No,0),MATCH('Print List'!N$2,'Master List'!$A$2:$AW$2,0))</f>
        <v>More information needed. Attached a explanatory attachment, but did not provide documentation</v>
      </c>
      <c r="O993" s="135">
        <f>INDEX('Master List'!$A$3:$AW$1063,MATCH('Print List'!$A993,Statement_No,0),MATCH('Print List'!O$2,'Master List'!$A$2:$AW$2,0))</f>
        <v>0</v>
      </c>
      <c r="P993" s="135">
        <f>INDEX('Master List'!$A$3:$AW$1063,MATCH('Print List'!$A993,Statement_No,0),MATCH('Print List'!P$2,'Master List'!$A$2:$AW$2,0))</f>
        <v>0</v>
      </c>
      <c r="Q993" s="135">
        <f>INDEX('Master List'!$A$3:$AW$1063,MATCH('Print List'!$A993,Statement_No,0),MATCH('Print List'!Q$2,'Master List'!$A$2:$AW$2,0))</f>
        <v>0</v>
      </c>
      <c r="R993" s="135">
        <f>INDEX('Master List'!$A$3:$AW$1063,MATCH('Print List'!$A993,Statement_No,0),MATCH('Print List'!R$2,'Master List'!$A$2:$AW$2,0))</f>
        <v>0</v>
      </c>
      <c r="S993" s="135">
        <f>INDEX('Master List'!$A$3:$AW$1063,MATCH('Print List'!$A993,Statement_No,0),MATCH('Print List'!S$2,'Master List'!$A$2:$AW$2,0))</f>
        <v>0</v>
      </c>
      <c r="T993" s="135" t="str">
        <f>INDEX('Master List'!$A$3:$AW$1063,MATCH('Print List'!$A993,Statement_No,0),MATCH('Print List'!T$2,'Master List'!$A$2:$AW$2,0))</f>
        <v>R3</v>
      </c>
      <c r="U993" s="135" t="str">
        <f>INDEX('Master List'!$A$3:$AW$1063,MATCH('Print List'!$A993,Statement_No,0),MATCH('Print List'!U$2,'Master List'!$A$2:$AW$2,0))</f>
        <v>P1</v>
      </c>
    </row>
    <row r="994" spans="1:21" s="16" customFormat="1" ht="45" x14ac:dyDescent="0.25">
      <c r="A994" s="135" t="s">
        <v>3839</v>
      </c>
      <c r="B994" s="135" t="str">
        <f>INDEX('Master List'!$A$3:$AW$1063,MATCH('Print List'!$A994,Statement_No,0),MATCH('Print List'!B$2,'Master List'!$A$2:$AW$2,0))</f>
        <v>VICTORIA ISLAND LP</v>
      </c>
      <c r="C994" s="135" t="str">
        <f>INDEX('Master List'!$A$3:$AW$1063,MATCH('Print List'!$A994,Statement_No,0),MATCH('Print List'!C$2,'Master List'!$A$2:$AW$2,0))</f>
        <v>Y</v>
      </c>
      <c r="D994" s="135">
        <f>INDEX('Master List'!$A$3:$AW$1063,MATCH('Print List'!$A994,Statement_No,0),MATCH('Print List'!D$2,'Master List'!$A$2:$AW$2,0))</f>
        <v>1303.7266666666665</v>
      </c>
      <c r="E994" s="135">
        <f>INDEX('Master List'!$A$3:$AW$1063,MATCH('Print List'!$A994,Statement_No,0),MATCH('Print List'!E$2,'Master List'!$A$2:$AW$2,0))</f>
        <v>1304.99</v>
      </c>
      <c r="F994" s="135" t="str">
        <f>INDEX('Master List'!$A$3:$AW$1063,MATCH('Print List'!$A994,Statement_No,0),MATCH('Print List'!F$2,'Master List'!$A$2:$AW$2,0))</f>
        <v>Yes</v>
      </c>
      <c r="G994" s="135" t="str">
        <f>INDEX('Master List'!$A$3:$AW$1063,MATCH('Print List'!$A994,Statement_No,0),MATCH('Print List'!G$2,'Master List'!$A$2:$AW$2,0))</f>
        <v>Victoria Canal</v>
      </c>
      <c r="H994" s="135" t="str">
        <f>INDEX('Master List'!$A$3:$AW$1063,MATCH('Print List'!$A994,Statement_No,0),MATCH('Print List'!H$2,'Master List'!$A$2:$AW$2,0))</f>
        <v>San Joaquin</v>
      </c>
      <c r="I994" s="135" t="str">
        <f>INDEX('Master List'!$A$3:$AW$1063,MATCH('Print List'!$A994,Statement_No,0),MATCH('Print List'!I$2,'Master List'!$A$2:$AW$2,0))</f>
        <v>R3</v>
      </c>
      <c r="J994" s="135" t="str">
        <f>INDEX('Master List'!$A$3:$AW$1063,MATCH('Print List'!$A994,Statement_No,0),MATCH('Print List'!J$2,'Master List'!$A$2:$AW$2,0))</f>
        <v>POU is enclosed in Patent 2256 which is riparian to Old River and Middle River.</v>
      </c>
      <c r="K994" s="135" t="str">
        <f>INDEX('Master List'!$A$3:$AW$1063,MATCH('Print List'!$A994,Statement_No,0),MATCH('Print List'!K$2,'Master List'!$A$2:$AW$2,0))</f>
        <v>Yes</v>
      </c>
      <c r="L994" s="135" t="str">
        <f>INDEX('Master List'!$A$3:$AW$1063,MATCH('Print List'!$A994,Statement_No,0),MATCH('Print List'!L$2,'Master List'!$A$2:$AW$2,0))</f>
        <v>N/A</v>
      </c>
      <c r="M994" s="135" t="str">
        <f>INDEX('Master List'!$A$3:$AW$1063,MATCH('Print List'!$A994,Statement_No,0),MATCH('Print List'!M$2,'Master List'!$A$2:$AW$2,0))</f>
        <v>P1</v>
      </c>
      <c r="N994" s="135" t="str">
        <f>INDEX('Master List'!$A$3:$AW$1063,MATCH('Print List'!$A994,Statement_No,0),MATCH('Print List'!N$2,'Master List'!$A$2:$AW$2,0))</f>
        <v>More information needed. Attached a explanatory attachment, but did not provide documentation</v>
      </c>
      <c r="O994" s="135">
        <f>INDEX('Master List'!$A$3:$AW$1063,MATCH('Print List'!$A994,Statement_No,0),MATCH('Print List'!O$2,'Master List'!$A$2:$AW$2,0))</f>
        <v>0</v>
      </c>
      <c r="P994" s="135">
        <f>INDEX('Master List'!$A$3:$AW$1063,MATCH('Print List'!$A994,Statement_No,0),MATCH('Print List'!P$2,'Master List'!$A$2:$AW$2,0))</f>
        <v>0</v>
      </c>
      <c r="Q994" s="135">
        <f>INDEX('Master List'!$A$3:$AW$1063,MATCH('Print List'!$A994,Statement_No,0),MATCH('Print List'!Q$2,'Master List'!$A$2:$AW$2,0))</f>
        <v>0</v>
      </c>
      <c r="R994" s="135">
        <f>INDEX('Master List'!$A$3:$AW$1063,MATCH('Print List'!$A994,Statement_No,0),MATCH('Print List'!R$2,'Master List'!$A$2:$AW$2,0))</f>
        <v>0</v>
      </c>
      <c r="S994" s="135">
        <f>INDEX('Master List'!$A$3:$AW$1063,MATCH('Print List'!$A994,Statement_No,0),MATCH('Print List'!S$2,'Master List'!$A$2:$AW$2,0))</f>
        <v>0</v>
      </c>
      <c r="T994" s="135" t="str">
        <f>INDEX('Master List'!$A$3:$AW$1063,MATCH('Print List'!$A994,Statement_No,0),MATCH('Print List'!T$2,'Master List'!$A$2:$AW$2,0))</f>
        <v>R3</v>
      </c>
      <c r="U994" s="135" t="str">
        <f>INDEX('Master List'!$A$3:$AW$1063,MATCH('Print List'!$A994,Statement_No,0),MATCH('Print List'!U$2,'Master List'!$A$2:$AW$2,0))</f>
        <v>P1</v>
      </c>
    </row>
    <row r="995" spans="1:21" s="16" customFormat="1" ht="45" x14ac:dyDescent="0.25">
      <c r="A995" s="135" t="s">
        <v>3840</v>
      </c>
      <c r="B995" s="135" t="str">
        <f>INDEX('Master List'!$A$3:$AW$1063,MATCH('Print List'!$A995,Statement_No,0),MATCH('Print List'!B$2,'Master List'!$A$2:$AW$2,0))</f>
        <v>VICTORIA ISLAND LP</v>
      </c>
      <c r="C995" s="135" t="str">
        <f>INDEX('Master List'!$A$3:$AW$1063,MATCH('Print List'!$A995,Statement_No,0),MATCH('Print List'!C$2,'Master List'!$A$2:$AW$2,0))</f>
        <v>Y</v>
      </c>
      <c r="D995" s="135">
        <f>INDEX('Master List'!$A$3:$AW$1063,MATCH('Print List'!$A995,Statement_No,0),MATCH('Print List'!D$2,'Master List'!$A$2:$AW$2,0))</f>
        <v>529.1733333333334</v>
      </c>
      <c r="E995" s="135">
        <f>INDEX('Master List'!$A$3:$AW$1063,MATCH('Print List'!$A995,Statement_No,0),MATCH('Print List'!E$2,'Master List'!$A$2:$AW$2,0))</f>
        <v>1146.49</v>
      </c>
      <c r="F995" s="135" t="str">
        <f>INDEX('Master List'!$A$3:$AW$1063,MATCH('Print List'!$A995,Statement_No,0),MATCH('Print List'!F$2,'Master List'!$A$2:$AW$2,0))</f>
        <v>Yes</v>
      </c>
      <c r="G995" s="135" t="str">
        <f>INDEX('Master List'!$A$3:$AW$1063,MATCH('Print List'!$A995,Statement_No,0),MATCH('Print List'!G$2,'Master List'!$A$2:$AW$2,0))</f>
        <v>Old River</v>
      </c>
      <c r="H995" s="135" t="str">
        <f>INDEX('Master List'!$A$3:$AW$1063,MATCH('Print List'!$A995,Statement_No,0),MATCH('Print List'!H$2,'Master List'!$A$2:$AW$2,0))</f>
        <v>San Joaquin</v>
      </c>
      <c r="I995" s="135" t="str">
        <f>INDEX('Master List'!$A$3:$AW$1063,MATCH('Print List'!$A995,Statement_No,0),MATCH('Print List'!I$2,'Master List'!$A$2:$AW$2,0))</f>
        <v>R3</v>
      </c>
      <c r="J995" s="135" t="str">
        <f>INDEX('Master List'!$A$3:$AW$1063,MATCH('Print List'!$A995,Statement_No,0),MATCH('Print List'!J$2,'Master List'!$A$2:$AW$2,0))</f>
        <v>POU is enclosed in Patent 2256 which is riparian to Old River and Middle River.</v>
      </c>
      <c r="K995" s="135" t="str">
        <f>INDEX('Master List'!$A$3:$AW$1063,MATCH('Print List'!$A995,Statement_No,0),MATCH('Print List'!K$2,'Master List'!$A$2:$AW$2,0))</f>
        <v>Yes</v>
      </c>
      <c r="L995" s="135" t="str">
        <f>INDEX('Master List'!$A$3:$AW$1063,MATCH('Print List'!$A995,Statement_No,0),MATCH('Print List'!L$2,'Master List'!$A$2:$AW$2,0))</f>
        <v>N/A</v>
      </c>
      <c r="M995" s="135" t="str">
        <f>INDEX('Master List'!$A$3:$AW$1063,MATCH('Print List'!$A995,Statement_No,0),MATCH('Print List'!M$2,'Master List'!$A$2:$AW$2,0))</f>
        <v>P1</v>
      </c>
      <c r="N995" s="135" t="str">
        <f>INDEX('Master List'!$A$3:$AW$1063,MATCH('Print List'!$A995,Statement_No,0),MATCH('Print List'!N$2,'Master List'!$A$2:$AW$2,0))</f>
        <v>More information needed. Attached a explanatory attachment, but did not provide documentation</v>
      </c>
      <c r="O995" s="135">
        <f>INDEX('Master List'!$A$3:$AW$1063,MATCH('Print List'!$A995,Statement_No,0),MATCH('Print List'!O$2,'Master List'!$A$2:$AW$2,0))</f>
        <v>0</v>
      </c>
      <c r="P995" s="135">
        <f>INDEX('Master List'!$A$3:$AW$1063,MATCH('Print List'!$A995,Statement_No,0),MATCH('Print List'!P$2,'Master List'!$A$2:$AW$2,0))</f>
        <v>0</v>
      </c>
      <c r="Q995" s="135">
        <f>INDEX('Master List'!$A$3:$AW$1063,MATCH('Print List'!$A995,Statement_No,0),MATCH('Print List'!Q$2,'Master List'!$A$2:$AW$2,0))</f>
        <v>0</v>
      </c>
      <c r="R995" s="135">
        <f>INDEX('Master List'!$A$3:$AW$1063,MATCH('Print List'!$A995,Statement_No,0),MATCH('Print List'!R$2,'Master List'!$A$2:$AW$2,0))</f>
        <v>0</v>
      </c>
      <c r="S995" s="135">
        <f>INDEX('Master List'!$A$3:$AW$1063,MATCH('Print List'!$A995,Statement_No,0),MATCH('Print List'!S$2,'Master List'!$A$2:$AW$2,0))</f>
        <v>0</v>
      </c>
      <c r="T995" s="135" t="str">
        <f>INDEX('Master List'!$A$3:$AW$1063,MATCH('Print List'!$A995,Statement_No,0),MATCH('Print List'!T$2,'Master List'!$A$2:$AW$2,0))</f>
        <v>R3</v>
      </c>
      <c r="U995" s="135" t="str">
        <f>INDEX('Master List'!$A$3:$AW$1063,MATCH('Print List'!$A995,Statement_No,0),MATCH('Print List'!U$2,'Master List'!$A$2:$AW$2,0))</f>
        <v>P1</v>
      </c>
    </row>
    <row r="996" spans="1:21" s="16" customFormat="1" ht="30" x14ac:dyDescent="0.25">
      <c r="A996" s="135" t="s">
        <v>3841</v>
      </c>
      <c r="B996" s="135" t="str">
        <f>INDEX('Master List'!$A$3:$AW$1063,MATCH('Print List'!$A996,Statement_No,0),MATCH('Print List'!B$2,'Master List'!$A$2:$AW$2,0))</f>
        <v>VICTORIA ISLAND LP</v>
      </c>
      <c r="C996" s="135" t="str">
        <f>INDEX('Master List'!$A$3:$AW$1063,MATCH('Print List'!$A996,Statement_No,0),MATCH('Print List'!C$2,'Master List'!$A$2:$AW$2,0))</f>
        <v>Y</v>
      </c>
      <c r="D996" s="135">
        <f>INDEX('Master List'!$A$3:$AW$1063,MATCH('Print List'!$A996,Statement_No,0),MATCH('Print List'!D$2,'Master List'!$A$2:$AW$2,0))</f>
        <v>1010.7266666666666</v>
      </c>
      <c r="E996" s="135">
        <f>INDEX('Master List'!$A$3:$AW$1063,MATCH('Print List'!$A996,Statement_No,0),MATCH('Print List'!E$2,'Master List'!$A$2:$AW$2,0))</f>
        <v>1331.02</v>
      </c>
      <c r="F996" s="135" t="str">
        <f>INDEX('Master List'!$A$3:$AW$1063,MATCH('Print List'!$A996,Statement_No,0),MATCH('Print List'!F$2,'Master List'!$A$2:$AW$2,0))</f>
        <v>Yes</v>
      </c>
      <c r="G996" s="135" t="str">
        <f>INDEX('Master List'!$A$3:$AW$1063,MATCH('Print List'!$A996,Statement_No,0),MATCH('Print List'!G$2,'Master List'!$A$2:$AW$2,0))</f>
        <v>Old River</v>
      </c>
      <c r="H996" s="135" t="str">
        <f>INDEX('Master List'!$A$3:$AW$1063,MATCH('Print List'!$A996,Statement_No,0),MATCH('Print List'!H$2,'Master List'!$A$2:$AW$2,0))</f>
        <v>San Joaquin</v>
      </c>
      <c r="I996" s="135" t="str">
        <f>INDEX('Master List'!$A$3:$AW$1063,MATCH('Print List'!$A996,Statement_No,0),MATCH('Print List'!I$2,'Master List'!$A$2:$AW$2,0))</f>
        <v>R3</v>
      </c>
      <c r="J996" s="135" t="str">
        <f>INDEX('Master List'!$A$3:$AW$1063,MATCH('Print List'!$A996,Statement_No,0),MATCH('Print List'!J$2,'Master List'!$A$2:$AW$2,0))</f>
        <v>POU is enclosed in Patent 2256 which is riparian to Old River and Middle River.</v>
      </c>
      <c r="K996" s="135" t="str">
        <f>INDEX('Master List'!$A$3:$AW$1063,MATCH('Print List'!$A996,Statement_No,0),MATCH('Print List'!K$2,'Master List'!$A$2:$AW$2,0))</f>
        <v>Yes</v>
      </c>
      <c r="L996" s="135" t="str">
        <f>INDEX('Master List'!$A$3:$AW$1063,MATCH('Print List'!$A996,Statement_No,0),MATCH('Print List'!L$2,'Master List'!$A$2:$AW$2,0))</f>
        <v>N/A</v>
      </c>
      <c r="M996" s="135" t="str">
        <f>INDEX('Master List'!$A$3:$AW$1063,MATCH('Print List'!$A996,Statement_No,0),MATCH('Print List'!M$2,'Master List'!$A$2:$AW$2,0))</f>
        <v>P1</v>
      </c>
      <c r="N996" s="135" t="str">
        <f>INDEX('Master List'!$A$3:$AW$1063,MATCH('Print List'!$A996,Statement_No,0),MATCH('Print List'!N$2,'Master List'!$A$2:$AW$2,0))</f>
        <v>No documentation provided</v>
      </c>
      <c r="O996" s="135">
        <f>INDEX('Master List'!$A$3:$AW$1063,MATCH('Print List'!$A996,Statement_No,0),MATCH('Print List'!O$2,'Master List'!$A$2:$AW$2,0))</f>
        <v>0</v>
      </c>
      <c r="P996" s="135">
        <f>INDEX('Master List'!$A$3:$AW$1063,MATCH('Print List'!$A996,Statement_No,0),MATCH('Print List'!P$2,'Master List'!$A$2:$AW$2,0))</f>
        <v>0</v>
      </c>
      <c r="Q996" s="135">
        <f>INDEX('Master List'!$A$3:$AW$1063,MATCH('Print List'!$A996,Statement_No,0),MATCH('Print List'!Q$2,'Master List'!$A$2:$AW$2,0))</f>
        <v>0</v>
      </c>
      <c r="R996" s="135">
        <f>INDEX('Master List'!$A$3:$AW$1063,MATCH('Print List'!$A996,Statement_No,0),MATCH('Print List'!R$2,'Master List'!$A$2:$AW$2,0))</f>
        <v>0</v>
      </c>
      <c r="S996" s="135">
        <f>INDEX('Master List'!$A$3:$AW$1063,MATCH('Print List'!$A996,Statement_No,0),MATCH('Print List'!S$2,'Master List'!$A$2:$AW$2,0))</f>
        <v>0</v>
      </c>
      <c r="T996" s="135" t="str">
        <f>INDEX('Master List'!$A$3:$AW$1063,MATCH('Print List'!$A996,Statement_No,0),MATCH('Print List'!T$2,'Master List'!$A$2:$AW$2,0))</f>
        <v>R3</v>
      </c>
      <c r="U996" s="135" t="str">
        <f>INDEX('Master List'!$A$3:$AW$1063,MATCH('Print List'!$A996,Statement_No,0),MATCH('Print List'!U$2,'Master List'!$A$2:$AW$2,0))</f>
        <v>P1</v>
      </c>
    </row>
    <row r="997" spans="1:21" s="16" customFormat="1" ht="30" x14ac:dyDescent="0.25">
      <c r="A997" s="135" t="s">
        <v>3842</v>
      </c>
      <c r="B997" s="135" t="str">
        <f>INDEX('Master List'!$A$3:$AW$1063,MATCH('Print List'!$A997,Statement_No,0),MATCH('Print List'!B$2,'Master List'!$A$2:$AW$2,0))</f>
        <v>VICTORIA ISLAND LP</v>
      </c>
      <c r="C997" s="135" t="str">
        <f>INDEX('Master List'!$A$3:$AW$1063,MATCH('Print List'!$A997,Statement_No,0),MATCH('Print List'!C$2,'Master List'!$A$2:$AW$2,0))</f>
        <v>Y</v>
      </c>
      <c r="D997" s="135">
        <f>INDEX('Master List'!$A$3:$AW$1063,MATCH('Print List'!$A997,Statement_No,0),MATCH('Print List'!D$2,'Master List'!$A$2:$AW$2,0))</f>
        <v>1095.1666666666667</v>
      </c>
      <c r="E997" s="135">
        <f>INDEX('Master List'!$A$3:$AW$1063,MATCH('Print List'!$A997,Statement_No,0),MATCH('Print List'!E$2,'Master List'!$A$2:$AW$2,0))</f>
        <v>1320.88</v>
      </c>
      <c r="F997" s="135" t="str">
        <f>INDEX('Master List'!$A$3:$AW$1063,MATCH('Print List'!$A997,Statement_No,0),MATCH('Print List'!F$2,'Master List'!$A$2:$AW$2,0))</f>
        <v>Yes</v>
      </c>
      <c r="G997" s="135" t="str">
        <f>INDEX('Master List'!$A$3:$AW$1063,MATCH('Print List'!$A997,Statement_No,0),MATCH('Print List'!G$2,'Master List'!$A$2:$AW$2,0))</f>
        <v>Old River</v>
      </c>
      <c r="H997" s="135" t="str">
        <f>INDEX('Master List'!$A$3:$AW$1063,MATCH('Print List'!$A997,Statement_No,0),MATCH('Print List'!H$2,'Master List'!$A$2:$AW$2,0))</f>
        <v>San Joaquin</v>
      </c>
      <c r="I997" s="135" t="str">
        <f>INDEX('Master List'!$A$3:$AW$1063,MATCH('Print List'!$A997,Statement_No,0),MATCH('Print List'!I$2,'Master List'!$A$2:$AW$2,0))</f>
        <v>R3</v>
      </c>
      <c r="J997" s="135" t="str">
        <f>INDEX('Master List'!$A$3:$AW$1063,MATCH('Print List'!$A997,Statement_No,0),MATCH('Print List'!J$2,'Master List'!$A$2:$AW$2,0))</f>
        <v>POU is enclosed in Patent 2256 which is riparian to Old River and Middle River.</v>
      </c>
      <c r="K997" s="135" t="str">
        <f>INDEX('Master List'!$A$3:$AW$1063,MATCH('Print List'!$A997,Statement_No,0),MATCH('Print List'!K$2,'Master List'!$A$2:$AW$2,0))</f>
        <v>Yes</v>
      </c>
      <c r="L997" s="135" t="str">
        <f>INDEX('Master List'!$A$3:$AW$1063,MATCH('Print List'!$A997,Statement_No,0),MATCH('Print List'!L$2,'Master List'!$A$2:$AW$2,0))</f>
        <v>N/A</v>
      </c>
      <c r="M997" s="135" t="str">
        <f>INDEX('Master List'!$A$3:$AW$1063,MATCH('Print List'!$A997,Statement_No,0),MATCH('Print List'!M$2,'Master List'!$A$2:$AW$2,0))</f>
        <v>P1</v>
      </c>
      <c r="N997" s="135" t="str">
        <f>INDEX('Master List'!$A$3:$AW$1063,MATCH('Print List'!$A997,Statement_No,0),MATCH('Print List'!N$2,'Master List'!$A$2:$AW$2,0))</f>
        <v>No documentation provided</v>
      </c>
      <c r="O997" s="135">
        <f>INDEX('Master List'!$A$3:$AW$1063,MATCH('Print List'!$A997,Statement_No,0),MATCH('Print List'!O$2,'Master List'!$A$2:$AW$2,0))</f>
        <v>0</v>
      </c>
      <c r="P997" s="135">
        <f>INDEX('Master List'!$A$3:$AW$1063,MATCH('Print List'!$A997,Statement_No,0),MATCH('Print List'!P$2,'Master List'!$A$2:$AW$2,0))</f>
        <v>0</v>
      </c>
      <c r="Q997" s="135">
        <f>INDEX('Master List'!$A$3:$AW$1063,MATCH('Print List'!$A997,Statement_No,0),MATCH('Print List'!Q$2,'Master List'!$A$2:$AW$2,0))</f>
        <v>0</v>
      </c>
      <c r="R997" s="135">
        <f>INDEX('Master List'!$A$3:$AW$1063,MATCH('Print List'!$A997,Statement_No,0),MATCH('Print List'!R$2,'Master List'!$A$2:$AW$2,0))</f>
        <v>0</v>
      </c>
      <c r="S997" s="135">
        <f>INDEX('Master List'!$A$3:$AW$1063,MATCH('Print List'!$A997,Statement_No,0),MATCH('Print List'!S$2,'Master List'!$A$2:$AW$2,0))</f>
        <v>0</v>
      </c>
      <c r="T997" s="135" t="str">
        <f>INDEX('Master List'!$A$3:$AW$1063,MATCH('Print List'!$A997,Statement_No,0),MATCH('Print List'!T$2,'Master List'!$A$2:$AW$2,0))</f>
        <v>R3</v>
      </c>
      <c r="U997" s="135" t="str">
        <f>INDEX('Master List'!$A$3:$AW$1063,MATCH('Print List'!$A997,Statement_No,0),MATCH('Print List'!U$2,'Master List'!$A$2:$AW$2,0))</f>
        <v>P1</v>
      </c>
    </row>
    <row r="998" spans="1:21" s="16" customFormat="1" ht="45" x14ac:dyDescent="0.25">
      <c r="A998" s="135" t="s">
        <v>3843</v>
      </c>
      <c r="B998" s="135" t="str">
        <f>INDEX('Master List'!$A$3:$AW$1063,MATCH('Print List'!$A998,Statement_No,0),MATCH('Print List'!B$2,'Master List'!$A$2:$AW$2,0))</f>
        <v>VICTORIA ISLAND LP</v>
      </c>
      <c r="C998" s="135" t="str">
        <f>INDEX('Master List'!$A$3:$AW$1063,MATCH('Print List'!$A998,Statement_No,0),MATCH('Print List'!C$2,'Master List'!$A$2:$AW$2,0))</f>
        <v>Y</v>
      </c>
      <c r="D998" s="135">
        <f>INDEX('Master List'!$A$3:$AW$1063,MATCH('Print List'!$A998,Statement_No,0),MATCH('Print List'!D$2,'Master List'!$A$2:$AW$2,0))</f>
        <v>566.61</v>
      </c>
      <c r="E998" s="135">
        <f>INDEX('Master List'!$A$3:$AW$1063,MATCH('Print List'!$A998,Statement_No,0),MATCH('Print List'!E$2,'Master List'!$A$2:$AW$2,0))</f>
        <v>1077.8699999999999</v>
      </c>
      <c r="F998" s="135" t="str">
        <f>INDEX('Master List'!$A$3:$AW$1063,MATCH('Print List'!$A998,Statement_No,0),MATCH('Print List'!F$2,'Master List'!$A$2:$AW$2,0))</f>
        <v>Yes</v>
      </c>
      <c r="G998" s="135" t="str">
        <f>INDEX('Master List'!$A$3:$AW$1063,MATCH('Print List'!$A998,Statement_No,0),MATCH('Print List'!G$2,'Master List'!$A$2:$AW$2,0))</f>
        <v>Old River</v>
      </c>
      <c r="H998" s="135" t="str">
        <f>INDEX('Master List'!$A$3:$AW$1063,MATCH('Print List'!$A998,Statement_No,0),MATCH('Print List'!H$2,'Master List'!$A$2:$AW$2,0))</f>
        <v>San Joaquin</v>
      </c>
      <c r="I998" s="135" t="str">
        <f>INDEX('Master List'!$A$3:$AW$1063,MATCH('Print List'!$A998,Statement_No,0),MATCH('Print List'!I$2,'Master List'!$A$2:$AW$2,0))</f>
        <v>R3</v>
      </c>
      <c r="J998" s="135" t="str">
        <f>INDEX('Master List'!$A$3:$AW$1063,MATCH('Print List'!$A998,Statement_No,0),MATCH('Print List'!J$2,'Master List'!$A$2:$AW$2,0))</f>
        <v>POU is enclosed in Patent 2256 which is riparian to Old River and Middle River.</v>
      </c>
      <c r="K998" s="135" t="str">
        <f>INDEX('Master List'!$A$3:$AW$1063,MATCH('Print List'!$A998,Statement_No,0),MATCH('Print List'!K$2,'Master List'!$A$2:$AW$2,0))</f>
        <v>Yes</v>
      </c>
      <c r="L998" s="135" t="str">
        <f>INDEX('Master List'!$A$3:$AW$1063,MATCH('Print List'!$A998,Statement_No,0),MATCH('Print List'!L$2,'Master List'!$A$2:$AW$2,0))</f>
        <v>N/A</v>
      </c>
      <c r="M998" s="135" t="str">
        <f>INDEX('Master List'!$A$3:$AW$1063,MATCH('Print List'!$A998,Statement_No,0),MATCH('Print List'!M$2,'Master List'!$A$2:$AW$2,0))</f>
        <v>P1</v>
      </c>
      <c r="N998" s="135" t="str">
        <f>INDEX('Master List'!$A$3:$AW$1063,MATCH('Print List'!$A998,Statement_No,0),MATCH('Print List'!N$2,'Master List'!$A$2:$AW$2,0))</f>
        <v>More information needed. Attached a explanatory attachment, but did not provide documentation</v>
      </c>
      <c r="O998" s="135">
        <f>INDEX('Master List'!$A$3:$AW$1063,MATCH('Print List'!$A998,Statement_No,0),MATCH('Print List'!O$2,'Master List'!$A$2:$AW$2,0))</f>
        <v>0</v>
      </c>
      <c r="P998" s="135">
        <f>INDEX('Master List'!$A$3:$AW$1063,MATCH('Print List'!$A998,Statement_No,0),MATCH('Print List'!P$2,'Master List'!$A$2:$AW$2,0))</f>
        <v>0</v>
      </c>
      <c r="Q998" s="135">
        <f>INDEX('Master List'!$A$3:$AW$1063,MATCH('Print List'!$A998,Statement_No,0),MATCH('Print List'!Q$2,'Master List'!$A$2:$AW$2,0))</f>
        <v>0</v>
      </c>
      <c r="R998" s="135">
        <f>INDEX('Master List'!$A$3:$AW$1063,MATCH('Print List'!$A998,Statement_No,0),MATCH('Print List'!R$2,'Master List'!$A$2:$AW$2,0))</f>
        <v>0</v>
      </c>
      <c r="S998" s="135">
        <f>INDEX('Master List'!$A$3:$AW$1063,MATCH('Print List'!$A998,Statement_No,0),MATCH('Print List'!S$2,'Master List'!$A$2:$AW$2,0))</f>
        <v>0</v>
      </c>
      <c r="T998" s="135" t="str">
        <f>INDEX('Master List'!$A$3:$AW$1063,MATCH('Print List'!$A998,Statement_No,0),MATCH('Print List'!T$2,'Master List'!$A$2:$AW$2,0))</f>
        <v>R3</v>
      </c>
      <c r="U998" s="135" t="str">
        <f>INDEX('Master List'!$A$3:$AW$1063,MATCH('Print List'!$A998,Statement_No,0),MATCH('Print List'!U$2,'Master List'!$A$2:$AW$2,0))</f>
        <v>P1</v>
      </c>
    </row>
    <row r="999" spans="1:21" s="16" customFormat="1" ht="45" x14ac:dyDescent="0.25">
      <c r="A999" s="135" t="s">
        <v>3844</v>
      </c>
      <c r="B999" s="135" t="str">
        <f>INDEX('Master List'!$A$3:$AW$1063,MATCH('Print List'!$A999,Statement_No,0),MATCH('Print List'!B$2,'Master List'!$A$2:$AW$2,0))</f>
        <v>VICTORIA ISLAND LP</v>
      </c>
      <c r="C999" s="135" t="str">
        <f>INDEX('Master List'!$A$3:$AW$1063,MATCH('Print List'!$A999,Statement_No,0),MATCH('Print List'!C$2,'Master List'!$A$2:$AW$2,0))</f>
        <v>Y</v>
      </c>
      <c r="D999" s="135">
        <f>INDEX('Master List'!$A$3:$AW$1063,MATCH('Print List'!$A999,Statement_No,0),MATCH('Print List'!D$2,'Master List'!$A$2:$AW$2,0))</f>
        <v>481.1</v>
      </c>
      <c r="E999" s="135">
        <f>INDEX('Master List'!$A$3:$AW$1063,MATCH('Print List'!$A999,Statement_No,0),MATCH('Print List'!E$2,'Master List'!$A$2:$AW$2,0))</f>
        <v>955.56</v>
      </c>
      <c r="F999" s="135" t="str">
        <f>INDEX('Master List'!$A$3:$AW$1063,MATCH('Print List'!$A999,Statement_No,0),MATCH('Print List'!F$2,'Master List'!$A$2:$AW$2,0))</f>
        <v>Yes</v>
      </c>
      <c r="G999" s="135" t="str">
        <f>INDEX('Master List'!$A$3:$AW$1063,MATCH('Print List'!$A999,Statement_No,0),MATCH('Print List'!G$2,'Master List'!$A$2:$AW$2,0))</f>
        <v>Victoria Canal</v>
      </c>
      <c r="H999" s="135" t="str">
        <f>INDEX('Master List'!$A$3:$AW$1063,MATCH('Print List'!$A999,Statement_No,0),MATCH('Print List'!H$2,'Master List'!$A$2:$AW$2,0))</f>
        <v>San Joaquin</v>
      </c>
      <c r="I999" s="135" t="str">
        <f>INDEX('Master List'!$A$3:$AW$1063,MATCH('Print List'!$A999,Statement_No,0),MATCH('Print List'!I$2,'Master List'!$A$2:$AW$2,0))</f>
        <v>R3</v>
      </c>
      <c r="J999" s="135" t="str">
        <f>INDEX('Master List'!$A$3:$AW$1063,MATCH('Print List'!$A999,Statement_No,0),MATCH('Print List'!J$2,'Master List'!$A$2:$AW$2,0))</f>
        <v>POU is enclosed in Patent 2256 which is riparian to Old River and Middle River.</v>
      </c>
      <c r="K999" s="135" t="str">
        <f>INDEX('Master List'!$A$3:$AW$1063,MATCH('Print List'!$A999,Statement_No,0),MATCH('Print List'!K$2,'Master List'!$A$2:$AW$2,0))</f>
        <v>Yes</v>
      </c>
      <c r="L999" s="135" t="str">
        <f>INDEX('Master List'!$A$3:$AW$1063,MATCH('Print List'!$A999,Statement_No,0),MATCH('Print List'!L$2,'Master List'!$A$2:$AW$2,0))</f>
        <v>N/A</v>
      </c>
      <c r="M999" s="135" t="str">
        <f>INDEX('Master List'!$A$3:$AW$1063,MATCH('Print List'!$A999,Statement_No,0),MATCH('Print List'!M$2,'Master List'!$A$2:$AW$2,0))</f>
        <v>P1</v>
      </c>
      <c r="N999" s="135" t="str">
        <f>INDEX('Master List'!$A$3:$AW$1063,MATCH('Print List'!$A999,Statement_No,0),MATCH('Print List'!N$2,'Master List'!$A$2:$AW$2,0))</f>
        <v>More information needed. Attached a explanatory attachment, but did not provide documentation</v>
      </c>
      <c r="O999" s="135">
        <f>INDEX('Master List'!$A$3:$AW$1063,MATCH('Print List'!$A999,Statement_No,0),MATCH('Print List'!O$2,'Master List'!$A$2:$AW$2,0))</f>
        <v>0</v>
      </c>
      <c r="P999" s="135">
        <f>INDEX('Master List'!$A$3:$AW$1063,MATCH('Print List'!$A999,Statement_No,0),MATCH('Print List'!P$2,'Master List'!$A$2:$AW$2,0))</f>
        <v>0</v>
      </c>
      <c r="Q999" s="135">
        <f>INDEX('Master List'!$A$3:$AW$1063,MATCH('Print List'!$A999,Statement_No,0),MATCH('Print List'!Q$2,'Master List'!$A$2:$AW$2,0))</f>
        <v>0</v>
      </c>
      <c r="R999" s="135">
        <f>INDEX('Master List'!$A$3:$AW$1063,MATCH('Print List'!$A999,Statement_No,0),MATCH('Print List'!R$2,'Master List'!$A$2:$AW$2,0))</f>
        <v>0</v>
      </c>
      <c r="S999" s="135">
        <f>INDEX('Master List'!$A$3:$AW$1063,MATCH('Print List'!$A999,Statement_No,0),MATCH('Print List'!S$2,'Master List'!$A$2:$AW$2,0))</f>
        <v>0</v>
      </c>
      <c r="T999" s="135" t="str">
        <f>INDEX('Master List'!$A$3:$AW$1063,MATCH('Print List'!$A999,Statement_No,0),MATCH('Print List'!T$2,'Master List'!$A$2:$AW$2,0))</f>
        <v>R3</v>
      </c>
      <c r="U999" s="135" t="str">
        <f>INDEX('Master List'!$A$3:$AW$1063,MATCH('Print List'!$A999,Statement_No,0),MATCH('Print List'!U$2,'Master List'!$A$2:$AW$2,0))</f>
        <v>P1</v>
      </c>
    </row>
    <row r="1000" spans="1:21" s="16" customFormat="1" ht="45" x14ac:dyDescent="0.25">
      <c r="A1000" s="135" t="s">
        <v>3845</v>
      </c>
      <c r="B1000" s="135" t="str">
        <f>INDEX('Master List'!$A$3:$AW$1063,MATCH('Print List'!$A1000,Statement_No,0),MATCH('Print List'!B$2,'Master List'!$A$2:$AW$2,0))</f>
        <v>VICTORIA ISLAND LP</v>
      </c>
      <c r="C1000" s="135" t="str">
        <f>INDEX('Master List'!$A$3:$AW$1063,MATCH('Print List'!$A1000,Statement_No,0),MATCH('Print List'!C$2,'Master List'!$A$2:$AW$2,0))</f>
        <v>Y</v>
      </c>
      <c r="D1000" s="135">
        <f>INDEX('Master List'!$A$3:$AW$1063,MATCH('Print List'!$A1000,Statement_No,0),MATCH('Print List'!D$2,'Master List'!$A$2:$AW$2,0))</f>
        <v>478.94999999999993</v>
      </c>
      <c r="E1000" s="135">
        <f>INDEX('Master List'!$A$3:$AW$1063,MATCH('Print List'!$A1000,Statement_No,0),MATCH('Print List'!E$2,'Master List'!$A$2:$AW$2,0))</f>
        <v>695.49</v>
      </c>
      <c r="F1000" s="135" t="str">
        <f>INDEX('Master List'!$A$3:$AW$1063,MATCH('Print List'!$A1000,Statement_No,0),MATCH('Print List'!F$2,'Master List'!$A$2:$AW$2,0))</f>
        <v>Yes</v>
      </c>
      <c r="G1000" s="135" t="str">
        <f>INDEX('Master List'!$A$3:$AW$1063,MATCH('Print List'!$A1000,Statement_No,0),MATCH('Print List'!G$2,'Master List'!$A$2:$AW$2,0))</f>
        <v>Victoria Canal</v>
      </c>
      <c r="H1000" s="135" t="str">
        <f>INDEX('Master List'!$A$3:$AW$1063,MATCH('Print List'!$A1000,Statement_No,0),MATCH('Print List'!H$2,'Master List'!$A$2:$AW$2,0))</f>
        <v>San Joaquin</v>
      </c>
      <c r="I1000" s="135" t="str">
        <f>INDEX('Master List'!$A$3:$AW$1063,MATCH('Print List'!$A1000,Statement_No,0),MATCH('Print List'!I$2,'Master List'!$A$2:$AW$2,0))</f>
        <v>R3</v>
      </c>
      <c r="J1000" s="135" t="str">
        <f>INDEX('Master List'!$A$3:$AW$1063,MATCH('Print List'!$A1000,Statement_No,0),MATCH('Print List'!J$2,'Master List'!$A$2:$AW$2,0))</f>
        <v>POU is enclosed in Patent 2256 which is riparian to Old River and Middle River.</v>
      </c>
      <c r="K1000" s="135" t="str">
        <f>INDEX('Master List'!$A$3:$AW$1063,MATCH('Print List'!$A1000,Statement_No,0),MATCH('Print List'!K$2,'Master List'!$A$2:$AW$2,0))</f>
        <v>Yes</v>
      </c>
      <c r="L1000" s="135" t="str">
        <f>INDEX('Master List'!$A$3:$AW$1063,MATCH('Print List'!$A1000,Statement_No,0),MATCH('Print List'!L$2,'Master List'!$A$2:$AW$2,0))</f>
        <v>N/A</v>
      </c>
      <c r="M1000" s="135" t="str">
        <f>INDEX('Master List'!$A$3:$AW$1063,MATCH('Print List'!$A1000,Statement_No,0),MATCH('Print List'!M$2,'Master List'!$A$2:$AW$2,0))</f>
        <v>P1</v>
      </c>
      <c r="N1000" s="135" t="str">
        <f>INDEX('Master List'!$A$3:$AW$1063,MATCH('Print List'!$A1000,Statement_No,0),MATCH('Print List'!N$2,'Master List'!$A$2:$AW$2,0))</f>
        <v>More information needed. Attached a explanatory attachment, but did not provide documentation</v>
      </c>
      <c r="O1000" s="135">
        <f>INDEX('Master List'!$A$3:$AW$1063,MATCH('Print List'!$A1000,Statement_No,0),MATCH('Print List'!O$2,'Master List'!$A$2:$AW$2,0))</f>
        <v>0</v>
      </c>
      <c r="P1000" s="135">
        <f>INDEX('Master List'!$A$3:$AW$1063,MATCH('Print List'!$A1000,Statement_No,0),MATCH('Print List'!P$2,'Master List'!$A$2:$AW$2,0))</f>
        <v>0</v>
      </c>
      <c r="Q1000" s="135">
        <f>INDEX('Master List'!$A$3:$AW$1063,MATCH('Print List'!$A1000,Statement_No,0),MATCH('Print List'!Q$2,'Master List'!$A$2:$AW$2,0))</f>
        <v>0</v>
      </c>
      <c r="R1000" s="135">
        <f>INDEX('Master List'!$A$3:$AW$1063,MATCH('Print List'!$A1000,Statement_No,0),MATCH('Print List'!R$2,'Master List'!$A$2:$AW$2,0))</f>
        <v>0</v>
      </c>
      <c r="S1000" s="135">
        <f>INDEX('Master List'!$A$3:$AW$1063,MATCH('Print List'!$A1000,Statement_No,0),MATCH('Print List'!S$2,'Master List'!$A$2:$AW$2,0))</f>
        <v>0</v>
      </c>
      <c r="T1000" s="135" t="str">
        <f>INDEX('Master List'!$A$3:$AW$1063,MATCH('Print List'!$A1000,Statement_No,0),MATCH('Print List'!T$2,'Master List'!$A$2:$AW$2,0))</f>
        <v>R3</v>
      </c>
      <c r="U1000" s="135" t="str">
        <f>INDEX('Master List'!$A$3:$AW$1063,MATCH('Print List'!$A1000,Statement_No,0),MATCH('Print List'!U$2,'Master List'!$A$2:$AW$2,0))</f>
        <v>P1</v>
      </c>
    </row>
    <row r="1001" spans="1:21" s="16" customFormat="1" ht="45" x14ac:dyDescent="0.25">
      <c r="A1001" s="135" t="s">
        <v>3846</v>
      </c>
      <c r="B1001" s="135" t="str">
        <f>INDEX('Master List'!$A$3:$AW$1063,MATCH('Print List'!$A1001,Statement_No,0),MATCH('Print List'!B$2,'Master List'!$A$2:$AW$2,0))</f>
        <v>VICTORIA ISLAND LP</v>
      </c>
      <c r="C1001" s="135" t="str">
        <f>INDEX('Master List'!$A$3:$AW$1063,MATCH('Print List'!$A1001,Statement_No,0),MATCH('Print List'!C$2,'Master List'!$A$2:$AW$2,0))</f>
        <v>Y</v>
      </c>
      <c r="D1001" s="135">
        <f>INDEX('Master List'!$A$3:$AW$1063,MATCH('Print List'!$A1001,Statement_No,0),MATCH('Print List'!D$2,'Master List'!$A$2:$AW$2,0))</f>
        <v>574.22</v>
      </c>
      <c r="E1001" s="135">
        <f>INDEX('Master List'!$A$3:$AW$1063,MATCH('Print List'!$A1001,Statement_No,0),MATCH('Print List'!E$2,'Master List'!$A$2:$AW$2,0))</f>
        <v>936.31</v>
      </c>
      <c r="F1001" s="135" t="str">
        <f>INDEX('Master List'!$A$3:$AW$1063,MATCH('Print List'!$A1001,Statement_No,0),MATCH('Print List'!F$2,'Master List'!$A$2:$AW$2,0))</f>
        <v>Yes</v>
      </c>
      <c r="G1001" s="135" t="str">
        <f>INDEX('Master List'!$A$3:$AW$1063,MATCH('Print List'!$A1001,Statement_No,0),MATCH('Print List'!G$2,'Master List'!$A$2:$AW$2,0))</f>
        <v>Victoria Canal</v>
      </c>
      <c r="H1001" s="135" t="str">
        <f>INDEX('Master List'!$A$3:$AW$1063,MATCH('Print List'!$A1001,Statement_No,0),MATCH('Print List'!H$2,'Master List'!$A$2:$AW$2,0))</f>
        <v>San Joaquin</v>
      </c>
      <c r="I1001" s="135" t="str">
        <f>INDEX('Master List'!$A$3:$AW$1063,MATCH('Print List'!$A1001,Statement_No,0),MATCH('Print List'!I$2,'Master List'!$A$2:$AW$2,0))</f>
        <v>R3</v>
      </c>
      <c r="J1001" s="135" t="str">
        <f>INDEX('Master List'!$A$3:$AW$1063,MATCH('Print List'!$A1001,Statement_No,0),MATCH('Print List'!J$2,'Master List'!$A$2:$AW$2,0))</f>
        <v>POU is enclosed in Patent 2256 which is riparian to Old River and Middle River.</v>
      </c>
      <c r="K1001" s="135" t="str">
        <f>INDEX('Master List'!$A$3:$AW$1063,MATCH('Print List'!$A1001,Statement_No,0),MATCH('Print List'!K$2,'Master List'!$A$2:$AW$2,0))</f>
        <v>Yes</v>
      </c>
      <c r="L1001" s="135" t="str">
        <f>INDEX('Master List'!$A$3:$AW$1063,MATCH('Print List'!$A1001,Statement_No,0),MATCH('Print List'!L$2,'Master List'!$A$2:$AW$2,0))</f>
        <v>N/A</v>
      </c>
      <c r="M1001" s="135" t="str">
        <f>INDEX('Master List'!$A$3:$AW$1063,MATCH('Print List'!$A1001,Statement_No,0),MATCH('Print List'!M$2,'Master List'!$A$2:$AW$2,0))</f>
        <v>P1</v>
      </c>
      <c r="N1001" s="135" t="str">
        <f>INDEX('Master List'!$A$3:$AW$1063,MATCH('Print List'!$A1001,Statement_No,0),MATCH('Print List'!N$2,'Master List'!$A$2:$AW$2,0))</f>
        <v>More information needed. Attached a explanatory attachment, but did not provide documentation</v>
      </c>
      <c r="O1001" s="135">
        <f>INDEX('Master List'!$A$3:$AW$1063,MATCH('Print List'!$A1001,Statement_No,0),MATCH('Print List'!O$2,'Master List'!$A$2:$AW$2,0))</f>
        <v>0</v>
      </c>
      <c r="P1001" s="135">
        <f>INDEX('Master List'!$A$3:$AW$1063,MATCH('Print List'!$A1001,Statement_No,0),MATCH('Print List'!P$2,'Master List'!$A$2:$AW$2,0))</f>
        <v>0</v>
      </c>
      <c r="Q1001" s="135">
        <f>INDEX('Master List'!$A$3:$AW$1063,MATCH('Print List'!$A1001,Statement_No,0),MATCH('Print List'!Q$2,'Master List'!$A$2:$AW$2,0))</f>
        <v>0</v>
      </c>
      <c r="R1001" s="135">
        <f>INDEX('Master List'!$A$3:$AW$1063,MATCH('Print List'!$A1001,Statement_No,0),MATCH('Print List'!R$2,'Master List'!$A$2:$AW$2,0))</f>
        <v>0</v>
      </c>
      <c r="S1001" s="135">
        <f>INDEX('Master List'!$A$3:$AW$1063,MATCH('Print List'!$A1001,Statement_No,0),MATCH('Print List'!S$2,'Master List'!$A$2:$AW$2,0))</f>
        <v>0</v>
      </c>
      <c r="T1001" s="135" t="str">
        <f>INDEX('Master List'!$A$3:$AW$1063,MATCH('Print List'!$A1001,Statement_No,0),MATCH('Print List'!T$2,'Master List'!$A$2:$AW$2,0))</f>
        <v>R3</v>
      </c>
      <c r="U1001" s="135" t="str">
        <f>INDEX('Master List'!$A$3:$AW$1063,MATCH('Print List'!$A1001,Statement_No,0),MATCH('Print List'!U$2,'Master List'!$A$2:$AW$2,0))</f>
        <v>P1</v>
      </c>
    </row>
    <row r="1002" spans="1:21" s="16" customFormat="1" ht="45" x14ac:dyDescent="0.25">
      <c r="A1002" s="135" t="s">
        <v>3847</v>
      </c>
      <c r="B1002" s="135" t="str">
        <f>INDEX('Master List'!$A$3:$AW$1063,MATCH('Print List'!$A1002,Statement_No,0),MATCH('Print List'!B$2,'Master List'!$A$2:$AW$2,0))</f>
        <v>VICTORIA ISLAND LP</v>
      </c>
      <c r="C1002" s="135" t="str">
        <f>INDEX('Master List'!$A$3:$AW$1063,MATCH('Print List'!$A1002,Statement_No,0),MATCH('Print List'!C$2,'Master List'!$A$2:$AW$2,0))</f>
        <v>Y</v>
      </c>
      <c r="D1002" s="135">
        <f>INDEX('Master List'!$A$3:$AW$1063,MATCH('Print List'!$A1002,Statement_No,0),MATCH('Print List'!D$2,'Master List'!$A$2:$AW$2,0))</f>
        <v>434.35333333333335</v>
      </c>
      <c r="E1002" s="135">
        <f>INDEX('Master List'!$A$3:$AW$1063,MATCH('Print List'!$A1002,Statement_No,0),MATCH('Print List'!E$2,'Master List'!$A$2:$AW$2,0))</f>
        <v>459.74</v>
      </c>
      <c r="F1002" s="135" t="str">
        <f>INDEX('Master List'!$A$3:$AW$1063,MATCH('Print List'!$A1002,Statement_No,0),MATCH('Print List'!F$2,'Master List'!$A$2:$AW$2,0))</f>
        <v>Yes</v>
      </c>
      <c r="G1002" s="135" t="str">
        <f>INDEX('Master List'!$A$3:$AW$1063,MATCH('Print List'!$A1002,Statement_No,0),MATCH('Print List'!G$2,'Master List'!$A$2:$AW$2,0))</f>
        <v>Victoria Canal</v>
      </c>
      <c r="H1002" s="135" t="str">
        <f>INDEX('Master List'!$A$3:$AW$1063,MATCH('Print List'!$A1002,Statement_No,0),MATCH('Print List'!H$2,'Master List'!$A$2:$AW$2,0))</f>
        <v>San Joaquin</v>
      </c>
      <c r="I1002" s="135" t="str">
        <f>INDEX('Master List'!$A$3:$AW$1063,MATCH('Print List'!$A1002,Statement_No,0),MATCH('Print List'!I$2,'Master List'!$A$2:$AW$2,0))</f>
        <v>R3</v>
      </c>
      <c r="J1002" s="135" t="str">
        <f>INDEX('Master List'!$A$3:$AW$1063,MATCH('Print List'!$A1002,Statement_No,0),MATCH('Print List'!J$2,'Master List'!$A$2:$AW$2,0))</f>
        <v>POU is enclosed in Patent 2256 which is riparian to Old River and Middle River.</v>
      </c>
      <c r="K1002" s="135" t="str">
        <f>INDEX('Master List'!$A$3:$AW$1063,MATCH('Print List'!$A1002,Statement_No,0),MATCH('Print List'!K$2,'Master List'!$A$2:$AW$2,0))</f>
        <v>Yes</v>
      </c>
      <c r="L1002" s="135" t="str">
        <f>INDEX('Master List'!$A$3:$AW$1063,MATCH('Print List'!$A1002,Statement_No,0),MATCH('Print List'!L$2,'Master List'!$A$2:$AW$2,0))</f>
        <v>N/A</v>
      </c>
      <c r="M1002" s="135" t="str">
        <f>INDEX('Master List'!$A$3:$AW$1063,MATCH('Print List'!$A1002,Statement_No,0),MATCH('Print List'!M$2,'Master List'!$A$2:$AW$2,0))</f>
        <v>P1</v>
      </c>
      <c r="N1002" s="135" t="str">
        <f>INDEX('Master List'!$A$3:$AW$1063,MATCH('Print List'!$A1002,Statement_No,0),MATCH('Print List'!N$2,'Master List'!$A$2:$AW$2,0))</f>
        <v>More information needed. Attached a explanatory attachment, but did not provide documentation</v>
      </c>
      <c r="O1002" s="135">
        <f>INDEX('Master List'!$A$3:$AW$1063,MATCH('Print List'!$A1002,Statement_No,0),MATCH('Print List'!O$2,'Master List'!$A$2:$AW$2,0))</f>
        <v>0</v>
      </c>
      <c r="P1002" s="135">
        <f>INDEX('Master List'!$A$3:$AW$1063,MATCH('Print List'!$A1002,Statement_No,0),MATCH('Print List'!P$2,'Master List'!$A$2:$AW$2,0))</f>
        <v>0</v>
      </c>
      <c r="Q1002" s="135">
        <f>INDEX('Master List'!$A$3:$AW$1063,MATCH('Print List'!$A1002,Statement_No,0),MATCH('Print List'!Q$2,'Master List'!$A$2:$AW$2,0))</f>
        <v>0</v>
      </c>
      <c r="R1002" s="135">
        <f>INDEX('Master List'!$A$3:$AW$1063,MATCH('Print List'!$A1002,Statement_No,0),MATCH('Print List'!R$2,'Master List'!$A$2:$AW$2,0))</f>
        <v>0</v>
      </c>
      <c r="S1002" s="135">
        <f>INDEX('Master List'!$A$3:$AW$1063,MATCH('Print List'!$A1002,Statement_No,0),MATCH('Print List'!S$2,'Master List'!$A$2:$AW$2,0))</f>
        <v>0</v>
      </c>
      <c r="T1002" s="135" t="str">
        <f>INDEX('Master List'!$A$3:$AW$1063,MATCH('Print List'!$A1002,Statement_No,0),MATCH('Print List'!T$2,'Master List'!$A$2:$AW$2,0))</f>
        <v>R3</v>
      </c>
      <c r="U1002" s="135" t="str">
        <f>INDEX('Master List'!$A$3:$AW$1063,MATCH('Print List'!$A1002,Statement_No,0),MATCH('Print List'!U$2,'Master List'!$A$2:$AW$2,0))</f>
        <v>P1</v>
      </c>
    </row>
    <row r="1003" spans="1:21" s="16" customFormat="1" ht="30" x14ac:dyDescent="0.25">
      <c r="A1003" s="135" t="s">
        <v>3848</v>
      </c>
      <c r="B1003" s="135" t="str">
        <f>INDEX('Master List'!$A$3:$AW$1063,MATCH('Print List'!$A1003,Statement_No,0),MATCH('Print List'!B$2,'Master List'!$A$2:$AW$2,0))</f>
        <v>VICTORIA ISLAND LP</v>
      </c>
      <c r="C1003" s="135" t="str">
        <f>INDEX('Master List'!$A$3:$AW$1063,MATCH('Print List'!$A1003,Statement_No,0),MATCH('Print List'!C$2,'Master List'!$A$2:$AW$2,0))</f>
        <v>Y</v>
      </c>
      <c r="D1003" s="135">
        <f>INDEX('Master List'!$A$3:$AW$1063,MATCH('Print List'!$A1003,Statement_No,0),MATCH('Print List'!D$2,'Master List'!$A$2:$AW$2,0))</f>
        <v>1844.9099999999999</v>
      </c>
      <c r="E1003" s="135">
        <f>INDEX('Master List'!$A$3:$AW$1063,MATCH('Print List'!$A1003,Statement_No,0),MATCH('Print List'!E$2,'Master List'!$A$2:$AW$2,0))</f>
        <v>1740.46</v>
      </c>
      <c r="F1003" s="135" t="str">
        <f>INDEX('Master List'!$A$3:$AW$1063,MATCH('Print List'!$A1003,Statement_No,0),MATCH('Print List'!F$2,'Master List'!$A$2:$AW$2,0))</f>
        <v>Yes</v>
      </c>
      <c r="G1003" s="135" t="str">
        <f>INDEX('Master List'!$A$3:$AW$1063,MATCH('Print List'!$A1003,Statement_No,0),MATCH('Print List'!G$2,'Master List'!$A$2:$AW$2,0))</f>
        <v>Victoria Canal</v>
      </c>
      <c r="H1003" s="135" t="str">
        <f>INDEX('Master List'!$A$3:$AW$1063,MATCH('Print List'!$A1003,Statement_No,0),MATCH('Print List'!H$2,'Master List'!$A$2:$AW$2,0))</f>
        <v>San Joaquin</v>
      </c>
      <c r="I1003" s="135" t="str">
        <f>INDEX('Master List'!$A$3:$AW$1063,MATCH('Print List'!$A1003,Statement_No,0),MATCH('Print List'!I$2,'Master List'!$A$2:$AW$2,0))</f>
        <v>R3</v>
      </c>
      <c r="J1003" s="135" t="str">
        <f>INDEX('Master List'!$A$3:$AW$1063,MATCH('Print List'!$A1003,Statement_No,0),MATCH('Print List'!J$2,'Master List'!$A$2:$AW$2,0))</f>
        <v>POU is enclosed in Patent 2256 which is riparian to Old River and Middle River.</v>
      </c>
      <c r="K1003" s="135" t="str">
        <f>INDEX('Master List'!$A$3:$AW$1063,MATCH('Print List'!$A1003,Statement_No,0),MATCH('Print List'!K$2,'Master List'!$A$2:$AW$2,0))</f>
        <v>Yes</v>
      </c>
      <c r="L1003" s="135" t="str">
        <f>INDEX('Master List'!$A$3:$AW$1063,MATCH('Print List'!$A1003,Statement_No,0),MATCH('Print List'!L$2,'Master List'!$A$2:$AW$2,0))</f>
        <v>N/A</v>
      </c>
      <c r="M1003" s="135" t="str">
        <f>INDEX('Master List'!$A$3:$AW$1063,MATCH('Print List'!$A1003,Statement_No,0),MATCH('Print List'!M$2,'Master List'!$A$2:$AW$2,0))</f>
        <v>P1</v>
      </c>
      <c r="N1003" s="135" t="str">
        <f>INDEX('Master List'!$A$3:$AW$1063,MATCH('Print List'!$A1003,Statement_No,0),MATCH('Print List'!N$2,'Master List'!$A$2:$AW$2,0))</f>
        <v>No documentation provided</v>
      </c>
      <c r="O1003" s="135">
        <f>INDEX('Master List'!$A$3:$AW$1063,MATCH('Print List'!$A1003,Statement_No,0),MATCH('Print List'!O$2,'Master List'!$A$2:$AW$2,0))</f>
        <v>0</v>
      </c>
      <c r="P1003" s="135">
        <f>INDEX('Master List'!$A$3:$AW$1063,MATCH('Print List'!$A1003,Statement_No,0),MATCH('Print List'!P$2,'Master List'!$A$2:$AW$2,0))</f>
        <v>0</v>
      </c>
      <c r="Q1003" s="135">
        <f>INDEX('Master List'!$A$3:$AW$1063,MATCH('Print List'!$A1003,Statement_No,0),MATCH('Print List'!Q$2,'Master List'!$A$2:$AW$2,0))</f>
        <v>0</v>
      </c>
      <c r="R1003" s="135">
        <f>INDEX('Master List'!$A$3:$AW$1063,MATCH('Print List'!$A1003,Statement_No,0),MATCH('Print List'!R$2,'Master List'!$A$2:$AW$2,0))</f>
        <v>0</v>
      </c>
      <c r="S1003" s="135">
        <f>INDEX('Master List'!$A$3:$AW$1063,MATCH('Print List'!$A1003,Statement_No,0),MATCH('Print List'!S$2,'Master List'!$A$2:$AW$2,0))</f>
        <v>0</v>
      </c>
      <c r="T1003" s="135" t="str">
        <f>INDEX('Master List'!$A$3:$AW$1063,MATCH('Print List'!$A1003,Statement_No,0),MATCH('Print List'!T$2,'Master List'!$A$2:$AW$2,0))</f>
        <v>R3</v>
      </c>
      <c r="U1003" s="135" t="str">
        <f>INDEX('Master List'!$A$3:$AW$1063,MATCH('Print List'!$A1003,Statement_No,0),MATCH('Print List'!U$2,'Master List'!$A$2:$AW$2,0))</f>
        <v>P1</v>
      </c>
    </row>
    <row r="1004" spans="1:21" s="16" customFormat="1" ht="240" x14ac:dyDescent="0.25">
      <c r="A1004" s="136" t="s">
        <v>3849</v>
      </c>
      <c r="B1004" s="135" t="str">
        <f>INDEX('Master List'!$A$3:$AW$1063,MATCH('Print List'!$A1004,Statement_No,0),MATCH('Print List'!B$2,'Master List'!$A$2:$AW$2,0))</f>
        <v>JOE SILVA</v>
      </c>
      <c r="C1004" s="135" t="str">
        <f>INDEX('Master List'!$A$3:$AW$1063,MATCH('Print List'!$A1004,Statement_No,0),MATCH('Print List'!C$2,'Master List'!$A$2:$AW$2,0))</f>
        <v>Y</v>
      </c>
      <c r="D1004" s="135">
        <f>INDEX('Master List'!$A$3:$AW$1063,MATCH('Print List'!$A1004,Statement_No,0),MATCH('Print List'!D$2,'Master List'!$A$2:$AW$2,0))</f>
        <v>700.86666666666667</v>
      </c>
      <c r="E1004" s="135">
        <f>INDEX('Master List'!$A$3:$AW$1063,MATCH('Print List'!$A1004,Statement_No,0),MATCH('Print List'!E$2,'Master List'!$A$2:$AW$2,0))</f>
        <v>1078.1300000000001</v>
      </c>
      <c r="F1004" s="135" t="str">
        <f>INDEX('Master List'!$A$3:$AW$1063,MATCH('Print List'!$A1004,Statement_No,0),MATCH('Print List'!F$2,'Master List'!$A$2:$AW$2,0))</f>
        <v>Yes</v>
      </c>
      <c r="G1004" s="135" t="str">
        <f>INDEX('Master List'!$A$3:$AW$1063,MATCH('Print List'!$A1004,Statement_No,0),MATCH('Print List'!G$2,'Master List'!$A$2:$AW$2,0))</f>
        <v>Sacramento River</v>
      </c>
      <c r="H1004" s="135" t="str">
        <f>INDEX('Master List'!$A$3:$AW$1063,MATCH('Print List'!$A1004,Statement_No,0),MATCH('Print List'!H$2,'Master List'!$A$2:$AW$2,0))</f>
        <v>Sacramento</v>
      </c>
      <c r="I1004" s="135" t="str">
        <f>INDEX('Master List'!$A$3:$AW$1063,MATCH('Print List'!$A1004,Statement_No,0),MATCH('Print List'!I$2,'Master List'!$A$2:$AW$2,0))</f>
        <v>R1</v>
      </c>
      <c r="J1004" s="135" t="str">
        <f>INDEX('Master List'!$A$3:$AW$1063,MATCH('Print List'!$A1004,Statement_No,0),MATCH('Print List'!J$2,'Master List'!$A$2:$AW$2,0))</f>
        <v>Most of the APN/POU lie on a Non-Riparian Patent</v>
      </c>
      <c r="K1004" s="135" t="str">
        <f>INDEX('Master List'!$A$3:$AW$1063,MATCH('Print List'!$A1004,Statement_No,0),MATCH('Print List'!K$2,'Master List'!$A$2:$AW$2,0))</f>
        <v>Yes</v>
      </c>
      <c r="L1004" s="135" t="str">
        <f>INDEX('Master List'!$A$3:$AW$1063,MATCH('Print List'!$A1004,Statement_No,0),MATCH('Print List'!L$2,'Master List'!$A$2:$AW$2,0))</f>
        <v>N/A</v>
      </c>
      <c r="M1004" s="135" t="str">
        <f>INDEX('Master List'!$A$3:$AW$1063,MATCH('Print List'!$A1004,Statement_No,0),MATCH('Print List'!M$2,'Master List'!$A$2:$AW$2,0))</f>
        <v>P1</v>
      </c>
      <c r="N1004" s="135" t="str">
        <f>INDEX('Master List'!$A$3:$AW$1063,MATCH('Print List'!$A1004,Statement_No,0),MATCH('Print List'!N$2,'Master List'!$A$2:$AW$2,0))</f>
        <v>No supporting document for Pre-1914 right was submitted. Need more info.</v>
      </c>
      <c r="O1004" s="135" t="str">
        <f>INDEX('Master List'!$A$3:$AW$1063,MATCH('Print List'!$A1004,Statement_No,0),MATCH('Print List'!O$2,'Master List'!$A$2:$AW$2,0))</f>
        <v>North Delta Water Agency</v>
      </c>
      <c r="P1004" s="135" t="str">
        <f>INDEX('Master List'!$A$3:$AW$1063,MATCH('Print List'!$A1004,Statement_No,0),MATCH('Print List'!P$2,'Master List'!$A$2:$AW$2,0))</f>
        <v>R4</v>
      </c>
      <c r="Q1004" s="135" t="str">
        <f>INDEX('Master List'!$A$3:$AW$1063,MATCH('Print List'!$A1004,Statement_No,0),MATCH('Print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04" s="135" t="str">
        <f>INDEX('Master List'!$A$3:$AW$1063,MATCH('Print List'!$A1004,Statement_No,0),MATCH('Print List'!R$2,'Master List'!$A$2:$AW$2,0))</f>
        <v>P4</v>
      </c>
      <c r="S1004" s="135" t="str">
        <f>INDEX('Master List'!$A$3:$AW$1063,MATCH('Print List'!$A1004,Statement_No,0),MATCH('Print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04" s="135" t="str">
        <f>INDEX('Master List'!$A$3:$AW$1063,MATCH('Print List'!$A1004,Statement_No,0),MATCH('Print List'!T$2,'Master List'!$A$2:$AW$2,0))</f>
        <v>R4</v>
      </c>
      <c r="U1004" s="135" t="str">
        <f>INDEX('Master List'!$A$3:$AW$1063,MATCH('Print List'!$A1004,Statement_No,0),MATCH('Print List'!U$2,'Master List'!$A$2:$AW$2,0))</f>
        <v>P4</v>
      </c>
    </row>
    <row r="1005" spans="1:21" s="16" customFormat="1" ht="240" x14ac:dyDescent="0.25">
      <c r="A1005" s="135" t="s">
        <v>3855</v>
      </c>
      <c r="B1005" s="135" t="str">
        <f>INDEX('Master List'!$A$3:$AW$1063,MATCH('Print List'!$A1005,Statement_No,0),MATCH('Print List'!B$2,'Master List'!$A$2:$AW$2,0))</f>
        <v>U S FISH &amp; WILDLIFE SERVICE</v>
      </c>
      <c r="C1005" s="135" t="str">
        <f>INDEX('Master List'!$A$3:$AW$1063,MATCH('Print List'!$A1005,Statement_No,0),MATCH('Print List'!C$2,'Master List'!$A$2:$AW$2,0))</f>
        <v>Y</v>
      </c>
      <c r="D1005" s="135">
        <f>INDEX('Master List'!$A$3:$AW$1063,MATCH('Print List'!$A1005,Statement_No,0),MATCH('Print List'!D$2,'Master List'!$A$2:$AW$2,0))</f>
        <v>348</v>
      </c>
      <c r="E1005" s="135">
        <f>INDEX('Master List'!$A$3:$AW$1063,MATCH('Print List'!$A1005,Statement_No,0),MATCH('Print List'!E$2,'Master List'!$A$2:$AW$2,0))</f>
        <v>176</v>
      </c>
      <c r="F1005" s="135" t="str">
        <f>INDEX('Master List'!$A$3:$AW$1063,MATCH('Print List'!$A1005,Statement_No,0),MATCH('Print List'!F$2,'Master List'!$A$2:$AW$2,0))</f>
        <v>Yes</v>
      </c>
      <c r="G1005" s="135" t="str">
        <f>INDEX('Master List'!$A$3:$AW$1063,MATCH('Print List'!$A1005,Statement_No,0),MATCH('Print List'!G$2,'Master List'!$A$2:$AW$2,0))</f>
        <v>Unnamed Stream</v>
      </c>
      <c r="H1005" s="135" t="str">
        <f>INDEX('Master List'!$A$3:$AW$1063,MATCH('Print List'!$A1005,Statement_No,0),MATCH('Print List'!H$2,'Master List'!$A$2:$AW$2,0))</f>
        <v>Sacramento</v>
      </c>
      <c r="I1005" s="135" t="str">
        <f>INDEX('Master List'!$A$3:$AW$1063,MATCH('Print List'!$A1005,Statement_No,0),MATCH('Print List'!I$2,'Master List'!$A$2:$AW$2,0))</f>
        <v>R3</v>
      </c>
      <c r="J1005" s="135" t="str">
        <f>INDEX('Master List'!$A$3:$AW$1063,MATCH('Print List'!$A1005,Statement_No,0),MATCH('Print List'!J$2,'Master List'!$A$2:$AW$2,0))</f>
        <v>APN/POU lie on Riparian Patents.</v>
      </c>
      <c r="K1005" s="135" t="str">
        <f>INDEX('Master List'!$A$3:$AW$1063,MATCH('Print List'!$A1005,Statement_No,0),MATCH('Print List'!K$2,'Master List'!$A$2:$AW$2,0))</f>
        <v>No</v>
      </c>
      <c r="L1005" s="135" t="str">
        <f>INDEX('Master List'!$A$3:$AW$1063,MATCH('Print List'!$A1005,Statement_No,0),MATCH('Print List'!L$2,'Master List'!$A$2:$AW$2,0))</f>
        <v>N/A</v>
      </c>
      <c r="M1005" s="135" t="str">
        <f>INDEX('Master List'!$A$3:$AW$1063,MATCH('Print List'!$A1005,Statement_No,0),MATCH('Print List'!M$2,'Master List'!$A$2:$AW$2,0))</f>
        <v>N/A</v>
      </c>
      <c r="N1005" s="135" t="str">
        <f>INDEX('Master List'!$A$3:$AW$1063,MATCH('Print List'!$A1005,Statement_No,0),MATCH('Print List'!N$2,'Master List'!$A$2:$AW$2,0))</f>
        <v>N/A</v>
      </c>
      <c r="O1005" s="135" t="str">
        <f>INDEX('Master List'!$A$3:$AW$1063,MATCH('Print List'!$A1005,Statement_No,0),MATCH('Print List'!O$2,'Master List'!$A$2:$AW$2,0))</f>
        <v>North Delta Water Agency</v>
      </c>
      <c r="P1005" s="135" t="str">
        <f>INDEX('Master List'!$A$3:$AW$1063,MATCH('Print List'!$A1005,Statement_No,0),MATCH('Print List'!P$2,'Master List'!$A$2:$AW$2,0))</f>
        <v>R4</v>
      </c>
      <c r="Q1005" s="135" t="str">
        <f>INDEX('Master List'!$A$3:$AW$1063,MATCH('Print List'!$A1005,Statement_No,0),MATCH('Print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05" s="135" t="str">
        <f>INDEX('Master List'!$A$3:$AW$1063,MATCH('Print List'!$A1005,Statement_No,0),MATCH('Print List'!R$2,'Master List'!$A$2:$AW$2,0))</f>
        <v>P4</v>
      </c>
      <c r="S1005" s="135" t="str">
        <f>INDEX('Master List'!$A$3:$AW$1063,MATCH('Print List'!$A1005,Statement_No,0),MATCH('Print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05" s="135" t="str">
        <f>INDEX('Master List'!$A$3:$AW$1063,MATCH('Print List'!$A1005,Statement_No,0),MATCH('Print List'!T$2,'Master List'!$A$2:$AW$2,0))</f>
        <v>R4</v>
      </c>
      <c r="U1005" s="135" t="str">
        <f>INDEX('Master List'!$A$3:$AW$1063,MATCH('Print List'!$A1005,Statement_No,0),MATCH('Print List'!U$2,'Master List'!$A$2:$AW$2,0))</f>
        <v>P4</v>
      </c>
    </row>
    <row r="1006" spans="1:21" s="16" customFormat="1" ht="60" x14ac:dyDescent="0.25">
      <c r="A1006" s="135" t="s">
        <v>3862</v>
      </c>
      <c r="B1006" s="135" t="str">
        <f>INDEX('Master List'!$A$3:$AW$1063,MATCH('Print List'!$A1006,Statement_No,0),MATCH('Print List'!B$2,'Master List'!$A$2:$AW$2,0))</f>
        <v>SAN JOAQUIN DELTA FARMS INC.</v>
      </c>
      <c r="C1006" s="135" t="str">
        <f>INDEX('Master List'!$A$3:$AW$1063,MATCH('Print List'!$A1006,Statement_No,0),MATCH('Print List'!C$2,'Master List'!$A$2:$AW$2,0))</f>
        <v>Y</v>
      </c>
      <c r="D1006" s="135">
        <f>INDEX('Master List'!$A$3:$AW$1063,MATCH('Print List'!$A1006,Statement_No,0),MATCH('Print List'!D$2,'Master List'!$A$2:$AW$2,0))</f>
        <v>653.03333333333342</v>
      </c>
      <c r="E1006" s="135">
        <f>INDEX('Master List'!$A$3:$AW$1063,MATCH('Print List'!$A1006,Statement_No,0),MATCH('Print List'!E$2,'Master List'!$A$2:$AW$2,0))</f>
        <v>889.97</v>
      </c>
      <c r="F1006" s="135" t="str">
        <f>INDEX('Master List'!$A$3:$AW$1063,MATCH('Print List'!$A1006,Statement_No,0),MATCH('Print List'!F$2,'Master List'!$A$2:$AW$2,0))</f>
        <v>Yes</v>
      </c>
      <c r="G1006" s="135" t="str">
        <f>INDEX('Master List'!$A$3:$AW$1063,MATCH('Print List'!$A1006,Statement_No,0),MATCH('Print List'!G$2,'Master List'!$A$2:$AW$2,0))</f>
        <v>Whiskey Slough</v>
      </c>
      <c r="H1006" s="135" t="str">
        <f>INDEX('Master List'!$A$3:$AW$1063,MATCH('Print List'!$A1006,Statement_No,0),MATCH('Print List'!H$2,'Master List'!$A$2:$AW$2,0))</f>
        <v>San Joaquin</v>
      </c>
      <c r="I1006" s="135" t="str">
        <f>INDEX('Master List'!$A$3:$AW$1063,MATCH('Print List'!$A1006,Statement_No,0),MATCH('Print List'!I$2,'Master List'!$A$2:$AW$2,0))</f>
        <v>R2</v>
      </c>
      <c r="J1006" s="135" t="str">
        <f>INDEX('Master List'!$A$3:$AW$1063,MATCH('Print List'!$A1006,Statement_No,0),MATCH('Print List'!J$2,'Master List'!$A$2:$AW$2,0))</f>
        <v>The POD is on a water course that was created after the land was patented. Analysis of whether or not the new water source is still the same as what was available at the time of patent is needed to substantiate the claim.</v>
      </c>
      <c r="K1006" s="135" t="str">
        <f>INDEX('Master List'!$A$3:$AW$1063,MATCH('Print List'!$A1006,Statement_No,0),MATCH('Print List'!K$2,'Master List'!$A$2:$AW$2,0))</f>
        <v>Yes</v>
      </c>
      <c r="L1006" s="135" t="str">
        <f>INDEX('Master List'!$A$3:$AW$1063,MATCH('Print List'!$A1006,Statement_No,0),MATCH('Print List'!L$2,'Master List'!$A$2:$AW$2,0))</f>
        <v>N/A</v>
      </c>
      <c r="M1006" s="135" t="str">
        <f>INDEX('Master List'!$A$3:$AW$1063,MATCH('Print List'!$A1006,Statement_No,0),MATCH('Print List'!M$2,'Master List'!$A$2:$AW$2,0))</f>
        <v>P1</v>
      </c>
      <c r="N1006" s="135" t="str">
        <f>INDEX('Master List'!$A$3:$AW$1063,MATCH('Print List'!$A1006,Statement_No,0),MATCH('Print List'!N$2,'Master List'!$A$2:$AW$2,0))</f>
        <v>No supporting document for Pre-1914 right was submitted. Need more info.</v>
      </c>
      <c r="O1006" s="135">
        <f>INDEX('Master List'!$A$3:$AW$1063,MATCH('Print List'!$A1006,Statement_No,0),MATCH('Print List'!O$2,'Master List'!$A$2:$AW$2,0))</f>
        <v>0</v>
      </c>
      <c r="P1006" s="135">
        <f>INDEX('Master List'!$A$3:$AW$1063,MATCH('Print List'!$A1006,Statement_No,0),MATCH('Print List'!P$2,'Master List'!$A$2:$AW$2,0))</f>
        <v>0</v>
      </c>
      <c r="Q1006" s="135">
        <f>INDEX('Master List'!$A$3:$AW$1063,MATCH('Print List'!$A1006,Statement_No,0),MATCH('Print List'!Q$2,'Master List'!$A$2:$AW$2,0))</f>
        <v>0</v>
      </c>
      <c r="R1006" s="135">
        <f>INDEX('Master List'!$A$3:$AW$1063,MATCH('Print List'!$A1006,Statement_No,0),MATCH('Print List'!R$2,'Master List'!$A$2:$AW$2,0))</f>
        <v>0</v>
      </c>
      <c r="S1006" s="135">
        <f>INDEX('Master List'!$A$3:$AW$1063,MATCH('Print List'!$A1006,Statement_No,0),MATCH('Print List'!S$2,'Master List'!$A$2:$AW$2,0))</f>
        <v>0</v>
      </c>
      <c r="T1006" s="135" t="str">
        <f>INDEX('Master List'!$A$3:$AW$1063,MATCH('Print List'!$A1006,Statement_No,0),MATCH('Print List'!T$2,'Master List'!$A$2:$AW$2,0))</f>
        <v>R2</v>
      </c>
      <c r="U1006" s="135" t="str">
        <f>INDEX('Master List'!$A$3:$AW$1063,MATCH('Print List'!$A1006,Statement_No,0),MATCH('Print List'!U$2,'Master List'!$A$2:$AW$2,0))</f>
        <v>P1</v>
      </c>
    </row>
    <row r="1007" spans="1:21" s="16" customFormat="1" ht="240" x14ac:dyDescent="0.25">
      <c r="A1007" s="135" t="s">
        <v>3863</v>
      </c>
      <c r="B1007" s="135" t="str">
        <f>INDEX('Master List'!$A$3:$AW$1063,MATCH('Print List'!$A1007,Statement_No,0),MATCH('Print List'!B$2,'Master List'!$A$2:$AW$2,0))</f>
        <v>AMISTAD RANCHES</v>
      </c>
      <c r="C1007" s="135" t="str">
        <f>INDEX('Master List'!$A$3:$AW$1063,MATCH('Print List'!$A1007,Statement_No,0),MATCH('Print List'!C$2,'Master List'!$A$2:$AW$2,0))</f>
        <v>Y</v>
      </c>
      <c r="D1007" s="135">
        <f>INDEX('Master List'!$A$3:$AW$1063,MATCH('Print List'!$A1007,Statement_No,0),MATCH('Print List'!D$2,'Master List'!$A$2:$AW$2,0))</f>
        <v>372.43666666666672</v>
      </c>
      <c r="E1007" s="135">
        <f>INDEX('Master List'!$A$3:$AW$1063,MATCH('Print List'!$A1007,Statement_No,0),MATCH('Print List'!E$2,'Master List'!$A$2:$AW$2,0))</f>
        <v>189</v>
      </c>
      <c r="F1007" s="135" t="str">
        <f>INDEX('Master List'!$A$3:$AW$1063,MATCH('Print List'!$A1007,Statement_No,0),MATCH('Print List'!F$2,'Master List'!$A$2:$AW$2,0))</f>
        <v>Yes</v>
      </c>
      <c r="G1007" s="135" t="str">
        <f>INDEX('Master List'!$A$3:$AW$1063,MATCH('Print List'!$A1007,Statement_No,0),MATCH('Print List'!G$2,'Master List'!$A$2:$AW$2,0))</f>
        <v>SACRAMENTO RIVER</v>
      </c>
      <c r="H1007" s="135" t="str">
        <f>INDEX('Master List'!$A$3:$AW$1063,MATCH('Print List'!$A1007,Statement_No,0),MATCH('Print List'!H$2,'Master List'!$A$2:$AW$2,0))</f>
        <v>Sacramento</v>
      </c>
      <c r="I1007" s="135" t="str">
        <f>INDEX('Master List'!$A$3:$AW$1063,MATCH('Print List'!$A1007,Statement_No,0),MATCH('Print List'!I$2,'Master List'!$A$2:$AW$2,0))</f>
        <v>R3</v>
      </c>
      <c r="J1007" s="135" t="str">
        <f>INDEX('Master List'!$A$3:$AW$1063,MATCH('Print List'!$A1007,Statement_No,0),MATCH('Print List'!J$2,'Master List'!$A$2:$AW$2,0))</f>
        <v>The POU parcels abuts the water source with the POD instream.</v>
      </c>
      <c r="K1007" s="135" t="str">
        <f>INDEX('Master List'!$A$3:$AW$1063,MATCH('Print List'!$A1007,Statement_No,0),MATCH('Print List'!K$2,'Master List'!$A$2:$AW$2,0))</f>
        <v>Yes</v>
      </c>
      <c r="L1007" s="135" t="str">
        <f>INDEX('Master List'!$A$3:$AW$1063,MATCH('Print List'!$A1007,Statement_No,0),MATCH('Print List'!L$2,'Master List'!$A$2:$AW$2,0))</f>
        <v>N/A</v>
      </c>
      <c r="M1007" s="135" t="str">
        <f>INDEX('Master List'!$A$3:$AW$1063,MATCH('Print List'!$A1007,Statement_No,0),MATCH('Print List'!M$2,'Master List'!$A$2:$AW$2,0))</f>
        <v>P2</v>
      </c>
      <c r="N1007" s="135" t="str">
        <f>INDEX('Master List'!$A$3:$AW$1063,MATCH('Print List'!$A1007,Statement_No,0),MATCH('Print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07" s="135" t="str">
        <f>INDEX('Master List'!$A$3:$AW$1063,MATCH('Print List'!$A1007,Statement_No,0),MATCH('Print List'!O$2,'Master List'!$A$2:$AW$2,0))</f>
        <v>North Delta Water Agency</v>
      </c>
      <c r="P1007" s="135" t="str">
        <f>INDEX('Master List'!$A$3:$AW$1063,MATCH('Print List'!$A1007,Statement_No,0),MATCH('Print List'!P$2,'Master List'!$A$2:$AW$2,0))</f>
        <v>R4</v>
      </c>
      <c r="Q1007" s="135" t="str">
        <f>INDEX('Master List'!$A$3:$AW$1063,MATCH('Print List'!$A1007,Statement_No,0),MATCH('Print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07" s="135" t="str">
        <f>INDEX('Master List'!$A$3:$AW$1063,MATCH('Print List'!$A1007,Statement_No,0),MATCH('Print List'!R$2,'Master List'!$A$2:$AW$2,0))</f>
        <v>P4</v>
      </c>
      <c r="S1007" s="135" t="str">
        <f>INDEX('Master List'!$A$3:$AW$1063,MATCH('Print List'!$A1007,Statement_No,0),MATCH('Print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07" s="135" t="str">
        <f>INDEX('Master List'!$A$3:$AW$1063,MATCH('Print List'!$A1007,Statement_No,0),MATCH('Print List'!T$2,'Master List'!$A$2:$AW$2,0))</f>
        <v>R4</v>
      </c>
      <c r="U1007" s="135" t="str">
        <f>INDEX('Master List'!$A$3:$AW$1063,MATCH('Print List'!$A1007,Statement_No,0),MATCH('Print List'!U$2,'Master List'!$A$2:$AW$2,0))</f>
        <v>P4</v>
      </c>
    </row>
    <row r="1008" spans="1:21" s="16" customFormat="1" ht="240" x14ac:dyDescent="0.25">
      <c r="A1008" s="136" t="s">
        <v>3867</v>
      </c>
      <c r="B1008" s="135" t="str">
        <f>INDEX('Master List'!$A$3:$AW$1063,MATCH('Print List'!$A1008,Statement_No,0),MATCH('Print List'!B$2,'Master List'!$A$2:$AW$2,0))</f>
        <v>AMISTAD RANCHES</v>
      </c>
      <c r="C1008" s="135" t="str">
        <f>INDEX('Master List'!$A$3:$AW$1063,MATCH('Print List'!$A1008,Statement_No,0),MATCH('Print List'!C$2,'Master List'!$A$2:$AW$2,0))</f>
        <v>Y</v>
      </c>
      <c r="D1008" s="135">
        <f>INDEX('Master List'!$A$3:$AW$1063,MATCH('Print List'!$A1008,Statement_No,0),MATCH('Print List'!D$2,'Master List'!$A$2:$AW$2,0))</f>
        <v>301.97666666666663</v>
      </c>
      <c r="E1008" s="135">
        <f>INDEX('Master List'!$A$3:$AW$1063,MATCH('Print List'!$A1008,Statement_No,0),MATCH('Print List'!E$2,'Master List'!$A$2:$AW$2,0))</f>
        <v>305</v>
      </c>
      <c r="F1008" s="135" t="str">
        <f>INDEX('Master List'!$A$3:$AW$1063,MATCH('Print List'!$A1008,Statement_No,0),MATCH('Print List'!F$2,'Master List'!$A$2:$AW$2,0))</f>
        <v>Yes</v>
      </c>
      <c r="G1008" s="135" t="str">
        <f>INDEX('Master List'!$A$3:$AW$1063,MATCH('Print List'!$A1008,Statement_No,0),MATCH('Print List'!G$2,'Master List'!$A$2:$AW$2,0))</f>
        <v>SACRAMENTO</v>
      </c>
      <c r="H1008" s="135" t="str">
        <f>INDEX('Master List'!$A$3:$AW$1063,MATCH('Print List'!$A1008,Statement_No,0),MATCH('Print List'!H$2,'Master List'!$A$2:$AW$2,0))</f>
        <v>Sacramento</v>
      </c>
      <c r="I1008" s="135" t="str">
        <f>INDEX('Master List'!$A$3:$AW$1063,MATCH('Print List'!$A1008,Statement_No,0),MATCH('Print List'!I$2,'Master List'!$A$2:$AW$2,0))</f>
        <v>R3</v>
      </c>
      <c r="J1008" s="135" t="str">
        <f>INDEX('Master List'!$A$3:$AW$1063,MATCH('Print List'!$A1008,Statement_No,0),MATCH('Print List'!J$2,'Master List'!$A$2:$AW$2,0))</f>
        <v>The POU parcels abuts the water source with the POD instream.</v>
      </c>
      <c r="K1008" s="135" t="str">
        <f>INDEX('Master List'!$A$3:$AW$1063,MATCH('Print List'!$A1008,Statement_No,0),MATCH('Print List'!K$2,'Master List'!$A$2:$AW$2,0))</f>
        <v>Yes</v>
      </c>
      <c r="L1008" s="135" t="str">
        <f>INDEX('Master List'!$A$3:$AW$1063,MATCH('Print List'!$A1008,Statement_No,0),MATCH('Print List'!L$2,'Master List'!$A$2:$AW$2,0))</f>
        <v>N/A</v>
      </c>
      <c r="M1008" s="135" t="str">
        <f>INDEX('Master List'!$A$3:$AW$1063,MATCH('Print List'!$A1008,Statement_No,0),MATCH('Print List'!M$2,'Master List'!$A$2:$AW$2,0))</f>
        <v>P2</v>
      </c>
      <c r="N1008" s="135" t="str">
        <f>INDEX('Master List'!$A$3:$AW$1063,MATCH('Print List'!$A1008,Statement_No,0),MATCH('Print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08" s="135" t="str">
        <f>INDEX('Master List'!$A$3:$AW$1063,MATCH('Print List'!$A1008,Statement_No,0),MATCH('Print List'!O$2,'Master List'!$A$2:$AW$2,0))</f>
        <v>North Delta Water Agency</v>
      </c>
      <c r="P1008" s="135" t="str">
        <f>INDEX('Master List'!$A$3:$AW$1063,MATCH('Print List'!$A1008,Statement_No,0),MATCH('Print List'!P$2,'Master List'!$A$2:$AW$2,0))</f>
        <v>R4</v>
      </c>
      <c r="Q1008" s="135" t="str">
        <f>INDEX('Master List'!$A$3:$AW$1063,MATCH('Print List'!$A1008,Statement_No,0),MATCH('Print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08" s="135" t="str">
        <f>INDEX('Master List'!$A$3:$AW$1063,MATCH('Print List'!$A1008,Statement_No,0),MATCH('Print List'!R$2,'Master List'!$A$2:$AW$2,0))</f>
        <v>P4</v>
      </c>
      <c r="S1008" s="135" t="str">
        <f>INDEX('Master List'!$A$3:$AW$1063,MATCH('Print List'!$A1008,Statement_No,0),MATCH('Print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08" s="135" t="str">
        <f>INDEX('Master List'!$A$3:$AW$1063,MATCH('Print List'!$A1008,Statement_No,0),MATCH('Print List'!T$2,'Master List'!$A$2:$AW$2,0))</f>
        <v>R4</v>
      </c>
      <c r="U1008" s="135" t="str">
        <f>INDEX('Master List'!$A$3:$AW$1063,MATCH('Print List'!$A1008,Statement_No,0),MATCH('Print List'!U$2,'Master List'!$A$2:$AW$2,0))</f>
        <v>P4</v>
      </c>
    </row>
    <row r="1009" spans="1:21" s="16" customFormat="1" ht="240" x14ac:dyDescent="0.25">
      <c r="A1009" s="135" t="s">
        <v>3868</v>
      </c>
      <c r="B1009" s="135" t="str">
        <f>INDEX('Master List'!$A$3:$AW$1063,MATCH('Print List'!$A1009,Statement_No,0),MATCH('Print List'!B$2,'Master List'!$A$2:$AW$2,0))</f>
        <v>AMISTAD RANCHES</v>
      </c>
      <c r="C1009" s="135" t="str">
        <f>INDEX('Master List'!$A$3:$AW$1063,MATCH('Print List'!$A1009,Statement_No,0),MATCH('Print List'!C$2,'Master List'!$A$2:$AW$2,0))</f>
        <v>Y</v>
      </c>
      <c r="D1009" s="135">
        <f>INDEX('Master List'!$A$3:$AW$1063,MATCH('Print List'!$A1009,Statement_No,0),MATCH('Print List'!D$2,'Master List'!$A$2:$AW$2,0))</f>
        <v>956.98</v>
      </c>
      <c r="E1009" s="135">
        <f>INDEX('Master List'!$A$3:$AW$1063,MATCH('Print List'!$A1009,Statement_No,0),MATCH('Print List'!E$2,'Master List'!$A$2:$AW$2,0))</f>
        <v>775</v>
      </c>
      <c r="F1009" s="135" t="str">
        <f>INDEX('Master List'!$A$3:$AW$1063,MATCH('Print List'!$A1009,Statement_No,0),MATCH('Print List'!F$2,'Master List'!$A$2:$AW$2,0))</f>
        <v>Yes</v>
      </c>
      <c r="G1009" s="135" t="str">
        <f>INDEX('Master List'!$A$3:$AW$1063,MATCH('Print List'!$A1009,Statement_No,0),MATCH('Print List'!G$2,'Master List'!$A$2:$AW$2,0))</f>
        <v>Mokelumne River</v>
      </c>
      <c r="H1009" s="135" t="str">
        <f>INDEX('Master List'!$A$3:$AW$1063,MATCH('Print List'!$A1009,Statement_No,0),MATCH('Print List'!H$2,'Master List'!$A$2:$AW$2,0))</f>
        <v>San Joaquin</v>
      </c>
      <c r="I1009" s="135" t="str">
        <f>INDEX('Master List'!$A$3:$AW$1063,MATCH('Print List'!$A1009,Statement_No,0),MATCH('Print List'!I$2,'Master List'!$A$2:$AW$2,0))</f>
        <v>R3</v>
      </c>
      <c r="J1009" s="135" t="str">
        <f>INDEX('Master List'!$A$3:$AW$1063,MATCH('Print List'!$A1009,Statement_No,0),MATCH('Print List'!J$2,'Master List'!$A$2:$AW$2,0))</f>
        <v>POU abuts the water source and overlies two riparian patents.</v>
      </c>
      <c r="K1009" s="135" t="str">
        <f>INDEX('Master List'!$A$3:$AW$1063,MATCH('Print List'!$A1009,Statement_No,0),MATCH('Print List'!K$2,'Master List'!$A$2:$AW$2,0))</f>
        <v>Yes</v>
      </c>
      <c r="L1009" s="135" t="str">
        <f>INDEX('Master List'!$A$3:$AW$1063,MATCH('Print List'!$A1009,Statement_No,0),MATCH('Print List'!L$2,'Master List'!$A$2:$AW$2,0))</f>
        <v>N/A</v>
      </c>
      <c r="M1009" s="135" t="str">
        <f>INDEX('Master List'!$A$3:$AW$1063,MATCH('Print List'!$A1009,Statement_No,0),MATCH('Print List'!M$2,'Master List'!$A$2:$AW$2,0))</f>
        <v>P3</v>
      </c>
      <c r="N1009" s="135" t="str">
        <f>INDEX('Master List'!$A$3:$AW$1063,MATCH('Print List'!$A1009,Statement_No,0),MATCH('Print List'!N$2,'Master List'!$A$2:$AW$2,0))</f>
        <v>Currently Updating 6/19/2018</v>
      </c>
      <c r="O1009" s="135" t="str">
        <f>INDEX('Master List'!$A$3:$AW$1063,MATCH('Print List'!$A1009,Statement_No,0),MATCH('Print List'!O$2,'Master List'!$A$2:$AW$2,0))</f>
        <v>North Delta Water Agency</v>
      </c>
      <c r="P1009" s="135" t="str">
        <f>INDEX('Master List'!$A$3:$AW$1063,MATCH('Print List'!$A1009,Statement_No,0),MATCH('Print List'!P$2,'Master List'!$A$2:$AW$2,0))</f>
        <v>R4</v>
      </c>
      <c r="Q1009" s="135" t="str">
        <f>INDEX('Master List'!$A$3:$AW$1063,MATCH('Print List'!$A1009,Statement_No,0),MATCH('Print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09" s="135" t="str">
        <f>INDEX('Master List'!$A$3:$AW$1063,MATCH('Print List'!$A1009,Statement_No,0),MATCH('Print List'!R$2,'Master List'!$A$2:$AW$2,0))</f>
        <v>P4</v>
      </c>
      <c r="S1009" s="135" t="str">
        <f>INDEX('Master List'!$A$3:$AW$1063,MATCH('Print List'!$A1009,Statement_No,0),MATCH('Print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09" s="135" t="str">
        <f>INDEX('Master List'!$A$3:$AW$1063,MATCH('Print List'!$A1009,Statement_No,0),MATCH('Print List'!T$2,'Master List'!$A$2:$AW$2,0))</f>
        <v>R4</v>
      </c>
      <c r="U1009" s="135" t="str">
        <f>INDEX('Master List'!$A$3:$AW$1063,MATCH('Print List'!$A1009,Statement_No,0),MATCH('Print List'!U$2,'Master List'!$A$2:$AW$2,0))</f>
        <v>P4</v>
      </c>
    </row>
    <row r="1010" spans="1:21" s="16" customFormat="1" ht="240" x14ac:dyDescent="0.25">
      <c r="A1010" s="136" t="s">
        <v>3871</v>
      </c>
      <c r="B1010" s="135" t="str">
        <f>INDEX('Master List'!$A$3:$AW$1063,MATCH('Print List'!$A1010,Statement_No,0),MATCH('Print List'!B$2,'Master List'!$A$2:$AW$2,0))</f>
        <v>AMISTAD RANCHES</v>
      </c>
      <c r="C1010" s="135" t="str">
        <f>INDEX('Master List'!$A$3:$AW$1063,MATCH('Print List'!$A1010,Statement_No,0),MATCH('Print List'!C$2,'Master List'!$A$2:$AW$2,0))</f>
        <v>Y</v>
      </c>
      <c r="D1010" s="135">
        <f>INDEX('Master List'!$A$3:$AW$1063,MATCH('Print List'!$A1010,Statement_No,0),MATCH('Print List'!D$2,'Master List'!$A$2:$AW$2,0))</f>
        <v>284.11333333333334</v>
      </c>
      <c r="E1010" s="135">
        <f>INDEX('Master List'!$A$3:$AW$1063,MATCH('Print List'!$A1010,Statement_No,0),MATCH('Print List'!E$2,'Master List'!$A$2:$AW$2,0))</f>
        <v>362</v>
      </c>
      <c r="F1010" s="135" t="str">
        <f>INDEX('Master List'!$A$3:$AW$1063,MATCH('Print List'!$A1010,Statement_No,0),MATCH('Print List'!F$2,'Master List'!$A$2:$AW$2,0))</f>
        <v>Yes</v>
      </c>
      <c r="G1010" s="135" t="str">
        <f>INDEX('Master List'!$A$3:$AW$1063,MATCH('Print List'!$A1010,Statement_No,0),MATCH('Print List'!G$2,'Master List'!$A$2:$AW$2,0))</f>
        <v>STEAMBOAT SLOUGH</v>
      </c>
      <c r="H1010" s="135" t="str">
        <f>INDEX('Master List'!$A$3:$AW$1063,MATCH('Print List'!$A1010,Statement_No,0),MATCH('Print List'!H$2,'Master List'!$A$2:$AW$2,0))</f>
        <v>Sacramento</v>
      </c>
      <c r="I1010" s="135" t="str">
        <f>INDEX('Master List'!$A$3:$AW$1063,MATCH('Print List'!$A1010,Statement_No,0),MATCH('Print List'!I$2,'Master List'!$A$2:$AW$2,0))</f>
        <v>R1</v>
      </c>
      <c r="J1010" s="135" t="str">
        <f>INDEX('Master List'!$A$3:$AW$1063,MATCH('Print List'!$A1010,Statement_No,0),MATCH('Print List'!J$2,'Master List'!$A$2:$AW$2,0))</f>
        <v xml:space="preserve">The POU parcels is separated from the listed water source in the statement. Also, the POU is located on a non-riparian patent. </v>
      </c>
      <c r="K1010" s="135" t="str">
        <f>INDEX('Master List'!$A$3:$AW$1063,MATCH('Print List'!$A1010,Statement_No,0),MATCH('Print List'!K$2,'Master List'!$A$2:$AW$2,0))</f>
        <v>Yes</v>
      </c>
      <c r="L1010" s="135" t="str">
        <f>INDEX('Master List'!$A$3:$AW$1063,MATCH('Print List'!$A1010,Statement_No,0),MATCH('Print List'!L$2,'Master List'!$A$2:$AW$2,0))</f>
        <v>N/A</v>
      </c>
      <c r="M1010" s="135" t="str">
        <f>INDEX('Master List'!$A$3:$AW$1063,MATCH('Print List'!$A1010,Statement_No,0),MATCH('Print List'!M$2,'Master List'!$A$2:$AW$2,0))</f>
        <v>P2</v>
      </c>
      <c r="N1010" s="135" t="str">
        <f>INDEX('Master List'!$A$3:$AW$1063,MATCH('Print List'!$A1010,Statement_No,0),MATCH('Print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10" s="135" t="str">
        <f>INDEX('Master List'!$A$3:$AW$1063,MATCH('Print List'!$A1010,Statement_No,0),MATCH('Print List'!O$2,'Master List'!$A$2:$AW$2,0))</f>
        <v>North Delta Water Agency</v>
      </c>
      <c r="P1010" s="135" t="str">
        <f>INDEX('Master List'!$A$3:$AW$1063,MATCH('Print List'!$A1010,Statement_No,0),MATCH('Print List'!P$2,'Master List'!$A$2:$AW$2,0))</f>
        <v>R4</v>
      </c>
      <c r="Q1010" s="135" t="str">
        <f>INDEX('Master List'!$A$3:$AW$1063,MATCH('Print List'!$A1010,Statement_No,0),MATCH('Print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0" s="135" t="str">
        <f>INDEX('Master List'!$A$3:$AW$1063,MATCH('Print List'!$A1010,Statement_No,0),MATCH('Print List'!R$2,'Master List'!$A$2:$AW$2,0))</f>
        <v>P4</v>
      </c>
      <c r="S1010" s="135" t="str">
        <f>INDEX('Master List'!$A$3:$AW$1063,MATCH('Print List'!$A1010,Statement_No,0),MATCH('Print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0" s="135" t="str">
        <f>INDEX('Master List'!$A$3:$AW$1063,MATCH('Print List'!$A1010,Statement_No,0),MATCH('Print List'!T$2,'Master List'!$A$2:$AW$2,0))</f>
        <v>R4</v>
      </c>
      <c r="U1010" s="135" t="str">
        <f>INDEX('Master List'!$A$3:$AW$1063,MATCH('Print List'!$A1010,Statement_No,0),MATCH('Print List'!U$2,'Master List'!$A$2:$AW$2,0))</f>
        <v>P4</v>
      </c>
    </row>
    <row r="1011" spans="1:21" s="16" customFormat="1" ht="240" x14ac:dyDescent="0.25">
      <c r="A1011" s="135" t="s">
        <v>3875</v>
      </c>
      <c r="B1011" s="135" t="str">
        <f>INDEX('Master List'!$A$3:$AW$1063,MATCH('Print List'!$A1011,Statement_No,0),MATCH('Print List'!B$2,'Master List'!$A$2:$AW$2,0))</f>
        <v>AMISTAD RANCHES</v>
      </c>
      <c r="C1011" s="135" t="str">
        <f>INDEX('Master List'!$A$3:$AW$1063,MATCH('Print List'!$A1011,Statement_No,0),MATCH('Print List'!C$2,'Master List'!$A$2:$AW$2,0))</f>
        <v>Y</v>
      </c>
      <c r="D1011" s="135">
        <f>INDEX('Master List'!$A$3:$AW$1063,MATCH('Print List'!$A1011,Statement_No,0),MATCH('Print List'!D$2,'Master List'!$A$2:$AW$2,0))</f>
        <v>275.88</v>
      </c>
      <c r="E1011" s="135">
        <f>INDEX('Master List'!$A$3:$AW$1063,MATCH('Print List'!$A1011,Statement_No,0),MATCH('Print List'!E$2,'Master List'!$A$2:$AW$2,0))</f>
        <v>446</v>
      </c>
      <c r="F1011" s="135" t="str">
        <f>INDEX('Master List'!$A$3:$AW$1063,MATCH('Print List'!$A1011,Statement_No,0),MATCH('Print List'!F$2,'Master List'!$A$2:$AW$2,0))</f>
        <v>Yes</v>
      </c>
      <c r="G1011" s="135" t="str">
        <f>INDEX('Master List'!$A$3:$AW$1063,MATCH('Print List'!$A1011,Statement_No,0),MATCH('Print List'!G$2,'Master List'!$A$2:$AW$2,0))</f>
        <v>SACRAMENTO</v>
      </c>
      <c r="H1011" s="135" t="str">
        <f>INDEX('Master List'!$A$3:$AW$1063,MATCH('Print List'!$A1011,Statement_No,0),MATCH('Print List'!H$2,'Master List'!$A$2:$AW$2,0))</f>
        <v>Sacramento</v>
      </c>
      <c r="I1011" s="135" t="str">
        <f>INDEX('Master List'!$A$3:$AW$1063,MATCH('Print List'!$A1011,Statement_No,0),MATCH('Print List'!I$2,'Master List'!$A$2:$AW$2,0))</f>
        <v>R1</v>
      </c>
      <c r="J1011" s="135" t="str">
        <f>INDEX('Master List'!$A$3:$AW$1063,MATCH('Print List'!$A1011,Statement_No,0),MATCH('Print List'!J$2,'Master List'!$A$2:$AW$2,0))</f>
        <v xml:space="preserve">The east most parcel of the POU is not abutting the listed water source in the statement and the underlying patent for that parcel is a not riparian to the Sacramento River. </v>
      </c>
      <c r="K1011" s="135" t="str">
        <f>INDEX('Master List'!$A$3:$AW$1063,MATCH('Print List'!$A1011,Statement_No,0),MATCH('Print List'!K$2,'Master List'!$A$2:$AW$2,0))</f>
        <v>Yes</v>
      </c>
      <c r="L1011" s="135" t="str">
        <f>INDEX('Master List'!$A$3:$AW$1063,MATCH('Print List'!$A1011,Statement_No,0),MATCH('Print List'!L$2,'Master List'!$A$2:$AW$2,0))</f>
        <v>N/A</v>
      </c>
      <c r="M1011" s="135" t="str">
        <f>INDEX('Master List'!$A$3:$AW$1063,MATCH('Print List'!$A1011,Statement_No,0),MATCH('Print List'!M$2,'Master List'!$A$2:$AW$2,0))</f>
        <v>P2</v>
      </c>
      <c r="N1011" s="135" t="str">
        <f>INDEX('Master List'!$A$3:$AW$1063,MATCH('Print List'!$A1011,Statement_No,0),MATCH('Print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11" s="135" t="str">
        <f>INDEX('Master List'!$A$3:$AW$1063,MATCH('Print List'!$A1011,Statement_No,0),MATCH('Print List'!O$2,'Master List'!$A$2:$AW$2,0))</f>
        <v>North Delta Water Agency</v>
      </c>
      <c r="P1011" s="135" t="str">
        <f>INDEX('Master List'!$A$3:$AW$1063,MATCH('Print List'!$A1011,Statement_No,0),MATCH('Print List'!P$2,'Master List'!$A$2:$AW$2,0))</f>
        <v>R4</v>
      </c>
      <c r="Q1011" s="135" t="str">
        <f>INDEX('Master List'!$A$3:$AW$1063,MATCH('Print List'!$A1011,Statement_No,0),MATCH('Print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1" s="135" t="str">
        <f>INDEX('Master List'!$A$3:$AW$1063,MATCH('Print List'!$A1011,Statement_No,0),MATCH('Print List'!R$2,'Master List'!$A$2:$AW$2,0))</f>
        <v>P4</v>
      </c>
      <c r="S1011" s="135" t="str">
        <f>INDEX('Master List'!$A$3:$AW$1063,MATCH('Print List'!$A1011,Statement_No,0),MATCH('Print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1" s="135" t="str">
        <f>INDEX('Master List'!$A$3:$AW$1063,MATCH('Print List'!$A1011,Statement_No,0),MATCH('Print List'!T$2,'Master List'!$A$2:$AW$2,0))</f>
        <v>R4</v>
      </c>
      <c r="U1011" s="135" t="str">
        <f>INDEX('Master List'!$A$3:$AW$1063,MATCH('Print List'!$A1011,Statement_No,0),MATCH('Print List'!U$2,'Master List'!$A$2:$AW$2,0))</f>
        <v>P4</v>
      </c>
    </row>
    <row r="1012" spans="1:21" s="16" customFormat="1" ht="240" x14ac:dyDescent="0.25">
      <c r="A1012" s="136" t="s">
        <v>3880</v>
      </c>
      <c r="B1012" s="135" t="str">
        <f>INDEX('Master List'!$A$3:$AW$1063,MATCH('Print List'!$A1012,Statement_No,0),MATCH('Print List'!B$2,'Master List'!$A$2:$AW$2,0))</f>
        <v>AMISTAD RANCHES</v>
      </c>
      <c r="C1012" s="135" t="str">
        <f>INDEX('Master List'!$A$3:$AW$1063,MATCH('Print List'!$A1012,Statement_No,0),MATCH('Print List'!C$2,'Master List'!$A$2:$AW$2,0))</f>
        <v>Y</v>
      </c>
      <c r="D1012" s="135">
        <f>INDEX('Master List'!$A$3:$AW$1063,MATCH('Print List'!$A1012,Statement_No,0),MATCH('Print List'!D$2,'Master List'!$A$2:$AW$2,0))</f>
        <v>427.83</v>
      </c>
      <c r="E1012" s="135">
        <f>INDEX('Master List'!$A$3:$AW$1063,MATCH('Print List'!$A1012,Statement_No,0),MATCH('Print List'!E$2,'Master List'!$A$2:$AW$2,0))</f>
        <v>517</v>
      </c>
      <c r="F1012" s="135" t="str">
        <f>INDEX('Master List'!$A$3:$AW$1063,MATCH('Print List'!$A1012,Statement_No,0),MATCH('Print List'!F$2,'Master List'!$A$2:$AW$2,0))</f>
        <v>Yes</v>
      </c>
      <c r="G1012" s="135" t="str">
        <f>INDEX('Master List'!$A$3:$AW$1063,MATCH('Print List'!$A1012,Statement_No,0),MATCH('Print List'!G$2,'Master List'!$A$2:$AW$2,0))</f>
        <v>SACRAMENTO RIVER</v>
      </c>
      <c r="H1012" s="135" t="str">
        <f>INDEX('Master List'!$A$3:$AW$1063,MATCH('Print List'!$A1012,Statement_No,0),MATCH('Print List'!H$2,'Master List'!$A$2:$AW$2,0))</f>
        <v>Sacramento</v>
      </c>
      <c r="I1012" s="135" t="str">
        <f>INDEX('Master List'!$A$3:$AW$1063,MATCH('Print List'!$A1012,Statement_No,0),MATCH('Print List'!I$2,'Master List'!$A$2:$AW$2,0))</f>
        <v>R2</v>
      </c>
      <c r="J1012" s="135" t="str">
        <f>INDEX('Master List'!$A$3:$AW$1063,MATCH('Print List'!$A1012,Statement_No,0),MATCH('Print List'!J$2,'Master List'!$A$2:$AW$2,0))</f>
        <v xml:space="preserve">The POU parcels are located on riparian patents, however, northeast parcels are not abutting the water source. The patent was severed into more than 3 parcels. We need to request for more information to determine if the riparian right was transferred or distributed among the severed parcels through a deed. </v>
      </c>
      <c r="K1012" s="135" t="str">
        <f>INDEX('Master List'!$A$3:$AW$1063,MATCH('Print List'!$A1012,Statement_No,0),MATCH('Print List'!K$2,'Master List'!$A$2:$AW$2,0))</f>
        <v>Yes</v>
      </c>
      <c r="L1012" s="135" t="str">
        <f>INDEX('Master List'!$A$3:$AW$1063,MATCH('Print List'!$A1012,Statement_No,0),MATCH('Print List'!L$2,'Master List'!$A$2:$AW$2,0))</f>
        <v>N/A</v>
      </c>
      <c r="M1012" s="135" t="str">
        <f>INDEX('Master List'!$A$3:$AW$1063,MATCH('Print List'!$A1012,Statement_No,0),MATCH('Print List'!M$2,'Master List'!$A$2:$AW$2,0))</f>
        <v>P2</v>
      </c>
      <c r="N1012" s="135" t="str">
        <f>INDEX('Master List'!$A$3:$AW$1063,MATCH('Print List'!$A1012,Statement_No,0),MATCH('Print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12" s="135" t="str">
        <f>INDEX('Master List'!$A$3:$AW$1063,MATCH('Print List'!$A1012,Statement_No,0),MATCH('Print List'!O$2,'Master List'!$A$2:$AW$2,0))</f>
        <v>North Delta Water Agency</v>
      </c>
      <c r="P1012" s="135" t="str">
        <f>INDEX('Master List'!$A$3:$AW$1063,MATCH('Print List'!$A1012,Statement_No,0),MATCH('Print List'!P$2,'Master List'!$A$2:$AW$2,0))</f>
        <v>R4</v>
      </c>
      <c r="Q1012" s="135" t="str">
        <f>INDEX('Master List'!$A$3:$AW$1063,MATCH('Print List'!$A1012,Statement_No,0),MATCH('Print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2" s="135" t="str">
        <f>INDEX('Master List'!$A$3:$AW$1063,MATCH('Print List'!$A1012,Statement_No,0),MATCH('Print List'!R$2,'Master List'!$A$2:$AW$2,0))</f>
        <v>P4</v>
      </c>
      <c r="S1012" s="135" t="str">
        <f>INDEX('Master List'!$A$3:$AW$1063,MATCH('Print List'!$A1012,Statement_No,0),MATCH('Print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2" s="135" t="str">
        <f>INDEX('Master List'!$A$3:$AW$1063,MATCH('Print List'!$A1012,Statement_No,0),MATCH('Print List'!T$2,'Master List'!$A$2:$AW$2,0))</f>
        <v>R4</v>
      </c>
      <c r="U1012" s="135" t="str">
        <f>INDEX('Master List'!$A$3:$AW$1063,MATCH('Print List'!$A1012,Statement_No,0),MATCH('Print List'!U$2,'Master List'!$A$2:$AW$2,0))</f>
        <v>P4</v>
      </c>
    </row>
    <row r="1013" spans="1:21" s="16" customFormat="1" ht="240" x14ac:dyDescent="0.25">
      <c r="A1013" s="135" t="s">
        <v>3884</v>
      </c>
      <c r="B1013" s="135" t="str">
        <f>INDEX('Master List'!$A$3:$AW$1063,MATCH('Print List'!$A1013,Statement_No,0),MATCH('Print List'!B$2,'Master List'!$A$2:$AW$2,0))</f>
        <v>AMISTAD RANCHES</v>
      </c>
      <c r="C1013" s="135" t="str">
        <f>INDEX('Master List'!$A$3:$AW$1063,MATCH('Print List'!$A1013,Statement_No,0),MATCH('Print List'!C$2,'Master List'!$A$2:$AW$2,0))</f>
        <v>Y</v>
      </c>
      <c r="D1013" s="135">
        <f>INDEX('Master List'!$A$3:$AW$1063,MATCH('Print List'!$A1013,Statement_No,0),MATCH('Print List'!D$2,'Master List'!$A$2:$AW$2,0))</f>
        <v>288</v>
      </c>
      <c r="E1013" s="135">
        <f>INDEX('Master List'!$A$3:$AW$1063,MATCH('Print List'!$A1013,Statement_No,0),MATCH('Print List'!E$2,'Master List'!$A$2:$AW$2,0))</f>
        <v>389</v>
      </c>
      <c r="F1013" s="135" t="str">
        <f>INDEX('Master List'!$A$3:$AW$1063,MATCH('Print List'!$A1013,Statement_No,0),MATCH('Print List'!F$2,'Master List'!$A$2:$AW$2,0))</f>
        <v>Yes</v>
      </c>
      <c r="G1013" s="135" t="str">
        <f>INDEX('Master List'!$A$3:$AW$1063,MATCH('Print List'!$A1013,Statement_No,0),MATCH('Print List'!G$2,'Master List'!$A$2:$AW$2,0))</f>
        <v>SACRAMENTO RIVER</v>
      </c>
      <c r="H1013" s="135" t="str">
        <f>INDEX('Master List'!$A$3:$AW$1063,MATCH('Print List'!$A1013,Statement_No,0),MATCH('Print List'!H$2,'Master List'!$A$2:$AW$2,0))</f>
        <v>Sacramento</v>
      </c>
      <c r="I1013" s="135" t="str">
        <f>INDEX('Master List'!$A$3:$AW$1063,MATCH('Print List'!$A1013,Statement_No,0),MATCH('Print List'!I$2,'Master List'!$A$2:$AW$2,0))</f>
        <v>R3</v>
      </c>
      <c r="J1013" s="135" t="str">
        <f>INDEX('Master List'!$A$3:$AW$1063,MATCH('Print List'!$A1013,Statement_No,0),MATCH('Print List'!J$2,'Master List'!$A$2:$AW$2,0))</f>
        <v xml:space="preserve">There is a possibly the patents were not map to scale. Survey # 269 was severed into two parcels. Both parcels within the POU are abutting the water course and located on a riparian patent. </v>
      </c>
      <c r="K1013" s="135" t="str">
        <f>INDEX('Master List'!$A$3:$AW$1063,MATCH('Print List'!$A1013,Statement_No,0),MATCH('Print List'!K$2,'Master List'!$A$2:$AW$2,0))</f>
        <v>Yes</v>
      </c>
      <c r="L1013" s="135" t="str">
        <f>INDEX('Master List'!$A$3:$AW$1063,MATCH('Print List'!$A1013,Statement_No,0),MATCH('Print List'!L$2,'Master List'!$A$2:$AW$2,0))</f>
        <v>N/A</v>
      </c>
      <c r="M1013" s="135" t="str">
        <f>INDEX('Master List'!$A$3:$AW$1063,MATCH('Print List'!$A1013,Statement_No,0),MATCH('Print List'!M$2,'Master List'!$A$2:$AW$2,0))</f>
        <v>P2</v>
      </c>
      <c r="N1013" s="135" t="str">
        <f>INDEX('Master List'!$A$3:$AW$1063,MATCH('Print List'!$A1013,Statement_No,0),MATCH('Print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13" s="135" t="str">
        <f>INDEX('Master List'!$A$3:$AW$1063,MATCH('Print List'!$A1013,Statement_No,0),MATCH('Print List'!O$2,'Master List'!$A$2:$AW$2,0))</f>
        <v>North Delta Water Agency</v>
      </c>
      <c r="P1013" s="135" t="str">
        <f>INDEX('Master List'!$A$3:$AW$1063,MATCH('Print List'!$A1013,Statement_No,0),MATCH('Print List'!P$2,'Master List'!$A$2:$AW$2,0))</f>
        <v>R4</v>
      </c>
      <c r="Q1013" s="135" t="str">
        <f>INDEX('Master List'!$A$3:$AW$1063,MATCH('Print List'!$A1013,Statement_No,0),MATCH('Print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3" s="135" t="str">
        <f>INDEX('Master List'!$A$3:$AW$1063,MATCH('Print List'!$A1013,Statement_No,0),MATCH('Print List'!R$2,'Master List'!$A$2:$AW$2,0))</f>
        <v>P4</v>
      </c>
      <c r="S1013" s="135" t="str">
        <f>INDEX('Master List'!$A$3:$AW$1063,MATCH('Print List'!$A1013,Statement_No,0),MATCH('Print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3" s="135" t="str">
        <f>INDEX('Master List'!$A$3:$AW$1063,MATCH('Print List'!$A1013,Statement_No,0),MATCH('Print List'!T$2,'Master List'!$A$2:$AW$2,0))</f>
        <v>R4</v>
      </c>
      <c r="U1013" s="135" t="str">
        <f>INDEX('Master List'!$A$3:$AW$1063,MATCH('Print List'!$A1013,Statement_No,0),MATCH('Print List'!U$2,'Master List'!$A$2:$AW$2,0))</f>
        <v>P4</v>
      </c>
    </row>
    <row r="1014" spans="1:21" s="16" customFormat="1" ht="240" x14ac:dyDescent="0.25">
      <c r="A1014" s="135" t="s">
        <v>3889</v>
      </c>
      <c r="B1014" s="135" t="str">
        <f>INDEX('Master List'!$A$3:$AW$1063,MATCH('Print List'!$A1014,Statement_No,0),MATCH('Print List'!B$2,'Master List'!$A$2:$AW$2,0))</f>
        <v>STOKES BROTHERS FARMS</v>
      </c>
      <c r="C1014" s="135" t="str">
        <f>INDEX('Master List'!$A$3:$AW$1063,MATCH('Print List'!$A1014,Statement_No,0),MATCH('Print List'!C$2,'Master List'!$A$2:$AW$2,0))</f>
        <v>Y</v>
      </c>
      <c r="D1014" s="135">
        <f>INDEX('Master List'!$A$3:$AW$1063,MATCH('Print List'!$A1014,Statement_No,0),MATCH('Print List'!D$2,'Master List'!$A$2:$AW$2,0))</f>
        <v>534.71</v>
      </c>
      <c r="E1014" s="135">
        <f>INDEX('Master List'!$A$3:$AW$1063,MATCH('Print List'!$A1014,Statement_No,0),MATCH('Print List'!E$2,'Master List'!$A$2:$AW$2,0))</f>
        <v>724.34</v>
      </c>
      <c r="F1014" s="135" t="str">
        <f>INDEX('Master List'!$A$3:$AW$1063,MATCH('Print List'!$A1014,Statement_No,0),MATCH('Print List'!F$2,'Master List'!$A$2:$AW$2,0))</f>
        <v>Yes</v>
      </c>
      <c r="G1014" s="135" t="str">
        <f>INDEX('Master List'!$A$3:$AW$1063,MATCH('Print List'!$A1014,Statement_No,0),MATCH('Print List'!G$2,'Master List'!$A$2:$AW$2,0))</f>
        <v>Mokelumne River</v>
      </c>
      <c r="H1014" s="135" t="str">
        <f>INDEX('Master List'!$A$3:$AW$1063,MATCH('Print List'!$A1014,Statement_No,0),MATCH('Print List'!H$2,'Master List'!$A$2:$AW$2,0))</f>
        <v>Sacramento</v>
      </c>
      <c r="I1014" s="135" t="str">
        <f>INDEX('Master List'!$A$3:$AW$1063,MATCH('Print List'!$A1014,Statement_No,0),MATCH('Print List'!I$2,'Master List'!$A$2:$AW$2,0))</f>
        <v>R3</v>
      </c>
      <c r="J1014" s="135" t="str">
        <f>INDEX('Master List'!$A$3:$AW$1063,MATCH('Print List'!$A1014,Statement_No,0),MATCH('Print List'!J$2,'Master List'!$A$2:$AW$2,0))</f>
        <v>APN/POU lie on a Riparian Patent.</v>
      </c>
      <c r="K1014" s="135" t="str">
        <f>INDEX('Master List'!$A$3:$AW$1063,MATCH('Print List'!$A1014,Statement_No,0),MATCH('Print List'!K$2,'Master List'!$A$2:$AW$2,0))</f>
        <v>Yes</v>
      </c>
      <c r="L1014" s="135" t="str">
        <f>INDEX('Master List'!$A$3:$AW$1063,MATCH('Print List'!$A1014,Statement_No,0),MATCH('Print List'!L$2,'Master List'!$A$2:$AW$2,0))</f>
        <v>N/A</v>
      </c>
      <c r="M1014" s="135" t="str">
        <f>INDEX('Master List'!$A$3:$AW$1063,MATCH('Print List'!$A1014,Statement_No,0),MATCH('Print List'!M$2,'Master List'!$A$2:$AW$2,0))</f>
        <v>P1</v>
      </c>
      <c r="N1014" s="135" t="str">
        <f>INDEX('Master List'!$A$3:$AW$1063,MATCH('Print List'!$A1014,Statement_No,0),MATCH('Print List'!N$2,'Master List'!$A$2:$AW$2,0))</f>
        <v>No documentation given</v>
      </c>
      <c r="O1014" s="135" t="str">
        <f>INDEX('Master List'!$A$3:$AW$1063,MATCH('Print List'!$A1014,Statement_No,0),MATCH('Print List'!O$2,'Master List'!$A$2:$AW$2,0))</f>
        <v>North Delta Water Agency</v>
      </c>
      <c r="P1014" s="135" t="str">
        <f>INDEX('Master List'!$A$3:$AW$1063,MATCH('Print List'!$A1014,Statement_No,0),MATCH('Print List'!P$2,'Master List'!$A$2:$AW$2,0))</f>
        <v>R4</v>
      </c>
      <c r="Q1014" s="135" t="str">
        <f>INDEX('Master List'!$A$3:$AW$1063,MATCH('Print List'!$A1014,Statement_No,0),MATCH('Print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4" s="135" t="str">
        <f>INDEX('Master List'!$A$3:$AW$1063,MATCH('Print List'!$A1014,Statement_No,0),MATCH('Print List'!R$2,'Master List'!$A$2:$AW$2,0))</f>
        <v>P4</v>
      </c>
      <c r="S1014" s="135" t="str">
        <f>INDEX('Master List'!$A$3:$AW$1063,MATCH('Print List'!$A1014,Statement_No,0),MATCH('Print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4" s="135" t="str">
        <f>INDEX('Master List'!$A$3:$AW$1063,MATCH('Print List'!$A1014,Statement_No,0),MATCH('Print List'!T$2,'Master List'!$A$2:$AW$2,0))</f>
        <v>R4</v>
      </c>
      <c r="U1014" s="135" t="str">
        <f>INDEX('Master List'!$A$3:$AW$1063,MATCH('Print List'!$A1014,Statement_No,0),MATCH('Print List'!U$2,'Master List'!$A$2:$AW$2,0))</f>
        <v>P4</v>
      </c>
    </row>
    <row r="1015" spans="1:21" s="16" customFormat="1" ht="240" x14ac:dyDescent="0.25">
      <c r="A1015" s="135" t="s">
        <v>3892</v>
      </c>
      <c r="B1015" s="135" t="str">
        <f>INDEX('Master List'!$A$3:$AW$1063,MATCH('Print List'!$A1015,Statement_No,0),MATCH('Print List'!B$2,'Master List'!$A$2:$AW$2,0))</f>
        <v>STOKES BROTHERS FARMS</v>
      </c>
      <c r="C1015" s="135" t="str">
        <f>INDEX('Master List'!$A$3:$AW$1063,MATCH('Print List'!$A1015,Statement_No,0),MATCH('Print List'!C$2,'Master List'!$A$2:$AW$2,0))</f>
        <v>Y</v>
      </c>
      <c r="D1015" s="135">
        <f>INDEX('Master List'!$A$3:$AW$1063,MATCH('Print List'!$A1015,Statement_No,0),MATCH('Print List'!D$2,'Master List'!$A$2:$AW$2,0))</f>
        <v>534.71</v>
      </c>
      <c r="E1015" s="135">
        <f>INDEX('Master List'!$A$3:$AW$1063,MATCH('Print List'!$A1015,Statement_No,0),MATCH('Print List'!E$2,'Master List'!$A$2:$AW$2,0))</f>
        <v>724.34</v>
      </c>
      <c r="F1015" s="135" t="str">
        <f>INDEX('Master List'!$A$3:$AW$1063,MATCH('Print List'!$A1015,Statement_No,0),MATCH('Print List'!F$2,'Master List'!$A$2:$AW$2,0))</f>
        <v>Yes</v>
      </c>
      <c r="G1015" s="135" t="str">
        <f>INDEX('Master List'!$A$3:$AW$1063,MATCH('Print List'!$A1015,Statement_No,0),MATCH('Print List'!G$2,'Master List'!$A$2:$AW$2,0))</f>
        <v>Mokelumne River</v>
      </c>
      <c r="H1015" s="135" t="str">
        <f>INDEX('Master List'!$A$3:$AW$1063,MATCH('Print List'!$A1015,Statement_No,0),MATCH('Print List'!H$2,'Master List'!$A$2:$AW$2,0))</f>
        <v>Sacramento</v>
      </c>
      <c r="I1015" s="135" t="str">
        <f>INDEX('Master List'!$A$3:$AW$1063,MATCH('Print List'!$A1015,Statement_No,0),MATCH('Print List'!I$2,'Master List'!$A$2:$AW$2,0))</f>
        <v>R3</v>
      </c>
      <c r="J1015" s="135" t="str">
        <f>INDEX('Master List'!$A$3:$AW$1063,MATCH('Print List'!$A1015,Statement_No,0),MATCH('Print List'!J$2,'Master List'!$A$2:$AW$2,0))</f>
        <v>APN/POU lie on a Riparian Patent.</v>
      </c>
      <c r="K1015" s="135" t="str">
        <f>INDEX('Master List'!$A$3:$AW$1063,MATCH('Print List'!$A1015,Statement_No,0),MATCH('Print List'!K$2,'Master List'!$A$2:$AW$2,0))</f>
        <v>Yes</v>
      </c>
      <c r="L1015" s="135" t="str">
        <f>INDEX('Master List'!$A$3:$AW$1063,MATCH('Print List'!$A1015,Statement_No,0),MATCH('Print List'!L$2,'Master List'!$A$2:$AW$2,0))</f>
        <v>N/A</v>
      </c>
      <c r="M1015" s="135" t="str">
        <f>INDEX('Master List'!$A$3:$AW$1063,MATCH('Print List'!$A1015,Statement_No,0),MATCH('Print List'!M$2,'Master List'!$A$2:$AW$2,0))</f>
        <v>P1</v>
      </c>
      <c r="N1015" s="135" t="str">
        <f>INDEX('Master List'!$A$3:$AW$1063,MATCH('Print List'!$A1015,Statement_No,0),MATCH('Print List'!N$2,'Master List'!$A$2:$AW$2,0))</f>
        <v>No documentation given</v>
      </c>
      <c r="O1015" s="135" t="str">
        <f>INDEX('Master List'!$A$3:$AW$1063,MATCH('Print List'!$A1015,Statement_No,0),MATCH('Print List'!O$2,'Master List'!$A$2:$AW$2,0))</f>
        <v>North Delta Water Agency</v>
      </c>
      <c r="P1015" s="135" t="str">
        <f>INDEX('Master List'!$A$3:$AW$1063,MATCH('Print List'!$A1015,Statement_No,0),MATCH('Print List'!P$2,'Master List'!$A$2:$AW$2,0))</f>
        <v>R4</v>
      </c>
      <c r="Q1015" s="135" t="str">
        <f>INDEX('Master List'!$A$3:$AW$1063,MATCH('Print List'!$A1015,Statement_No,0),MATCH('Print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5" s="135" t="str">
        <f>INDEX('Master List'!$A$3:$AW$1063,MATCH('Print List'!$A1015,Statement_No,0),MATCH('Print List'!R$2,'Master List'!$A$2:$AW$2,0))</f>
        <v>P4</v>
      </c>
      <c r="S1015" s="135" t="str">
        <f>INDEX('Master List'!$A$3:$AW$1063,MATCH('Print List'!$A1015,Statement_No,0),MATCH('Print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5" s="135" t="str">
        <f>INDEX('Master List'!$A$3:$AW$1063,MATCH('Print List'!$A1015,Statement_No,0),MATCH('Print List'!T$2,'Master List'!$A$2:$AW$2,0))</f>
        <v>R4</v>
      </c>
      <c r="U1015" s="135" t="str">
        <f>INDEX('Master List'!$A$3:$AW$1063,MATCH('Print List'!$A1015,Statement_No,0),MATCH('Print List'!U$2,'Master List'!$A$2:$AW$2,0))</f>
        <v>P4</v>
      </c>
    </row>
    <row r="1016" spans="1:21" s="16" customFormat="1" ht="240" x14ac:dyDescent="0.25">
      <c r="A1016" s="135" t="s">
        <v>3893</v>
      </c>
      <c r="B1016" s="135" t="str">
        <f>INDEX('Master List'!$A$3:$AW$1063,MATCH('Print List'!$A1016,Statement_No,0),MATCH('Print List'!B$2,'Master List'!$A$2:$AW$2,0))</f>
        <v>STOKES BROTHERS FARMS</v>
      </c>
      <c r="C1016" s="135" t="str">
        <f>INDEX('Master List'!$A$3:$AW$1063,MATCH('Print List'!$A1016,Statement_No,0),MATCH('Print List'!C$2,'Master List'!$A$2:$AW$2,0))</f>
        <v>Y</v>
      </c>
      <c r="D1016" s="135">
        <f>INDEX('Master List'!$A$3:$AW$1063,MATCH('Print List'!$A1016,Statement_No,0),MATCH('Print List'!D$2,'Master List'!$A$2:$AW$2,0))</f>
        <v>534.71</v>
      </c>
      <c r="E1016" s="135">
        <f>INDEX('Master List'!$A$3:$AW$1063,MATCH('Print List'!$A1016,Statement_No,0),MATCH('Print List'!E$2,'Master List'!$A$2:$AW$2,0))</f>
        <v>724.34</v>
      </c>
      <c r="F1016" s="135" t="str">
        <f>INDEX('Master List'!$A$3:$AW$1063,MATCH('Print List'!$A1016,Statement_No,0),MATCH('Print List'!F$2,'Master List'!$A$2:$AW$2,0))</f>
        <v>Yes</v>
      </c>
      <c r="G1016" s="135" t="str">
        <f>INDEX('Master List'!$A$3:$AW$1063,MATCH('Print List'!$A1016,Statement_No,0),MATCH('Print List'!G$2,'Master List'!$A$2:$AW$2,0))</f>
        <v>Mokelumne River</v>
      </c>
      <c r="H1016" s="135" t="str">
        <f>INDEX('Master List'!$A$3:$AW$1063,MATCH('Print List'!$A1016,Statement_No,0),MATCH('Print List'!H$2,'Master List'!$A$2:$AW$2,0))</f>
        <v>Sacramento</v>
      </c>
      <c r="I1016" s="135" t="str">
        <f>INDEX('Master List'!$A$3:$AW$1063,MATCH('Print List'!$A1016,Statement_No,0),MATCH('Print List'!I$2,'Master List'!$A$2:$AW$2,0))</f>
        <v>R2</v>
      </c>
      <c r="J1016" s="135" t="str">
        <f>INDEX('Master List'!$A$3:$AW$1063,MATCH('Print List'!$A1016,Statement_No,0),MATCH('Print List'!J$2,'Master List'!$A$2:$AW$2,0))</f>
        <v>Part of the APN/POU lie on a Non Riparian Patent</v>
      </c>
      <c r="K1016" s="135" t="str">
        <f>INDEX('Master List'!$A$3:$AW$1063,MATCH('Print List'!$A1016,Statement_No,0),MATCH('Print List'!K$2,'Master List'!$A$2:$AW$2,0))</f>
        <v>Yes</v>
      </c>
      <c r="L1016" s="135" t="str">
        <f>INDEX('Master List'!$A$3:$AW$1063,MATCH('Print List'!$A1016,Statement_No,0),MATCH('Print List'!L$2,'Master List'!$A$2:$AW$2,0))</f>
        <v>N/A</v>
      </c>
      <c r="M1016" s="135" t="str">
        <f>INDEX('Master List'!$A$3:$AW$1063,MATCH('Print List'!$A1016,Statement_No,0),MATCH('Print List'!M$2,'Master List'!$A$2:$AW$2,0))</f>
        <v>P1</v>
      </c>
      <c r="N1016" s="135" t="str">
        <f>INDEX('Master List'!$A$3:$AW$1063,MATCH('Print List'!$A1016,Statement_No,0),MATCH('Print List'!N$2,'Master List'!$A$2:$AW$2,0))</f>
        <v>No documentation given</v>
      </c>
      <c r="O1016" s="135" t="str">
        <f>INDEX('Master List'!$A$3:$AW$1063,MATCH('Print List'!$A1016,Statement_No,0),MATCH('Print List'!O$2,'Master List'!$A$2:$AW$2,0))</f>
        <v>North Delta Water Agency</v>
      </c>
      <c r="P1016" s="135" t="str">
        <f>INDEX('Master List'!$A$3:$AW$1063,MATCH('Print List'!$A1016,Statement_No,0),MATCH('Print List'!P$2,'Master List'!$A$2:$AW$2,0))</f>
        <v>R4</v>
      </c>
      <c r="Q1016" s="135" t="str">
        <f>INDEX('Master List'!$A$3:$AW$1063,MATCH('Print List'!$A1016,Statement_No,0),MATCH('Print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6" s="135" t="str">
        <f>INDEX('Master List'!$A$3:$AW$1063,MATCH('Print List'!$A1016,Statement_No,0),MATCH('Print List'!R$2,'Master List'!$A$2:$AW$2,0))</f>
        <v>P4</v>
      </c>
      <c r="S1016" s="135" t="str">
        <f>INDEX('Master List'!$A$3:$AW$1063,MATCH('Print List'!$A1016,Statement_No,0),MATCH('Print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6" s="135" t="str">
        <f>INDEX('Master List'!$A$3:$AW$1063,MATCH('Print List'!$A1016,Statement_No,0),MATCH('Print List'!T$2,'Master List'!$A$2:$AW$2,0))</f>
        <v>R4</v>
      </c>
      <c r="U1016" s="135" t="str">
        <f>INDEX('Master List'!$A$3:$AW$1063,MATCH('Print List'!$A1016,Statement_No,0),MATCH('Print List'!U$2,'Master List'!$A$2:$AW$2,0))</f>
        <v>P4</v>
      </c>
    </row>
    <row r="1017" spans="1:21" s="16" customFormat="1" ht="240" x14ac:dyDescent="0.25">
      <c r="A1017" s="135" t="s">
        <v>3896</v>
      </c>
      <c r="B1017" s="135" t="str">
        <f>INDEX('Master List'!$A$3:$AW$1063,MATCH('Print List'!$A1017,Statement_No,0),MATCH('Print List'!B$2,'Master List'!$A$2:$AW$2,0))</f>
        <v>STOKES BROTHERS FARMS</v>
      </c>
      <c r="C1017" s="135" t="str">
        <f>INDEX('Master List'!$A$3:$AW$1063,MATCH('Print List'!$A1017,Statement_No,0),MATCH('Print List'!C$2,'Master List'!$A$2:$AW$2,0))</f>
        <v>Y</v>
      </c>
      <c r="D1017" s="135">
        <f>INDEX('Master List'!$A$3:$AW$1063,MATCH('Print List'!$A1017,Statement_No,0),MATCH('Print List'!D$2,'Master List'!$A$2:$AW$2,0))</f>
        <v>534.71</v>
      </c>
      <c r="E1017" s="135">
        <f>INDEX('Master List'!$A$3:$AW$1063,MATCH('Print List'!$A1017,Statement_No,0),MATCH('Print List'!E$2,'Master List'!$A$2:$AW$2,0))</f>
        <v>724.34</v>
      </c>
      <c r="F1017" s="135" t="str">
        <f>INDEX('Master List'!$A$3:$AW$1063,MATCH('Print List'!$A1017,Statement_No,0),MATCH('Print List'!F$2,'Master List'!$A$2:$AW$2,0))</f>
        <v>Yes</v>
      </c>
      <c r="G1017" s="135" t="str">
        <f>INDEX('Master List'!$A$3:$AW$1063,MATCH('Print List'!$A1017,Statement_No,0),MATCH('Print List'!G$2,'Master List'!$A$2:$AW$2,0))</f>
        <v>Mokelumne River</v>
      </c>
      <c r="H1017" s="135" t="str">
        <f>INDEX('Master List'!$A$3:$AW$1063,MATCH('Print List'!$A1017,Statement_No,0),MATCH('Print List'!H$2,'Master List'!$A$2:$AW$2,0))</f>
        <v>Sacramento</v>
      </c>
      <c r="I1017" s="135" t="str">
        <f>INDEX('Master List'!$A$3:$AW$1063,MATCH('Print List'!$A1017,Statement_No,0),MATCH('Print List'!I$2,'Master List'!$A$2:$AW$2,0))</f>
        <v>R2</v>
      </c>
      <c r="J1017" s="135" t="str">
        <f>INDEX('Master List'!$A$3:$AW$1063,MATCH('Print List'!$A1017,Statement_No,0),MATCH('Print List'!J$2,'Master List'!$A$2:$AW$2,0))</f>
        <v>Part of the APN/POU lie on a Non Riparian Patent</v>
      </c>
      <c r="K1017" s="135" t="str">
        <f>INDEX('Master List'!$A$3:$AW$1063,MATCH('Print List'!$A1017,Statement_No,0),MATCH('Print List'!K$2,'Master List'!$A$2:$AW$2,0))</f>
        <v>Yes</v>
      </c>
      <c r="L1017" s="135" t="str">
        <f>INDEX('Master List'!$A$3:$AW$1063,MATCH('Print List'!$A1017,Statement_No,0),MATCH('Print List'!L$2,'Master List'!$A$2:$AW$2,0))</f>
        <v>N/A</v>
      </c>
      <c r="M1017" s="135" t="str">
        <f>INDEX('Master List'!$A$3:$AW$1063,MATCH('Print List'!$A1017,Statement_No,0),MATCH('Print List'!M$2,'Master List'!$A$2:$AW$2,0))</f>
        <v>P1</v>
      </c>
      <c r="N1017" s="135" t="str">
        <f>INDEX('Master List'!$A$3:$AW$1063,MATCH('Print List'!$A1017,Statement_No,0),MATCH('Print List'!N$2,'Master List'!$A$2:$AW$2,0))</f>
        <v>No documentation given</v>
      </c>
      <c r="O1017" s="135" t="str">
        <f>INDEX('Master List'!$A$3:$AW$1063,MATCH('Print List'!$A1017,Statement_No,0),MATCH('Print List'!O$2,'Master List'!$A$2:$AW$2,0))</f>
        <v>North Delta Water Agency</v>
      </c>
      <c r="P1017" s="135" t="str">
        <f>INDEX('Master List'!$A$3:$AW$1063,MATCH('Print List'!$A1017,Statement_No,0),MATCH('Print List'!P$2,'Master List'!$A$2:$AW$2,0))</f>
        <v>R4</v>
      </c>
      <c r="Q1017" s="135" t="str">
        <f>INDEX('Master List'!$A$3:$AW$1063,MATCH('Print List'!$A1017,Statement_No,0),MATCH('Print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7" s="135" t="str">
        <f>INDEX('Master List'!$A$3:$AW$1063,MATCH('Print List'!$A1017,Statement_No,0),MATCH('Print List'!R$2,'Master List'!$A$2:$AW$2,0))</f>
        <v>P4</v>
      </c>
      <c r="S1017" s="135" t="str">
        <f>INDEX('Master List'!$A$3:$AW$1063,MATCH('Print List'!$A1017,Statement_No,0),MATCH('Print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7" s="135" t="str">
        <f>INDEX('Master List'!$A$3:$AW$1063,MATCH('Print List'!$A1017,Statement_No,0),MATCH('Print List'!T$2,'Master List'!$A$2:$AW$2,0))</f>
        <v>R4</v>
      </c>
      <c r="U1017" s="135" t="str">
        <f>INDEX('Master List'!$A$3:$AW$1063,MATCH('Print List'!$A1017,Statement_No,0),MATCH('Print List'!U$2,'Master List'!$A$2:$AW$2,0))</f>
        <v>P4</v>
      </c>
    </row>
    <row r="1018" spans="1:21" s="16" customFormat="1" ht="240" x14ac:dyDescent="0.25">
      <c r="A1018" s="135" t="s">
        <v>3897</v>
      </c>
      <c r="B1018" s="135" t="str">
        <f>INDEX('Master List'!$A$3:$AW$1063,MATCH('Print List'!$A1018,Statement_No,0),MATCH('Print List'!B$2,'Master List'!$A$2:$AW$2,0))</f>
        <v>STOKES BROTHERS FARMS</v>
      </c>
      <c r="C1018" s="135" t="str">
        <f>INDEX('Master List'!$A$3:$AW$1063,MATCH('Print List'!$A1018,Statement_No,0),MATCH('Print List'!C$2,'Master List'!$A$2:$AW$2,0))</f>
        <v>Y</v>
      </c>
      <c r="D1018" s="135">
        <f>INDEX('Master List'!$A$3:$AW$1063,MATCH('Print List'!$A1018,Statement_No,0),MATCH('Print List'!D$2,'Master List'!$A$2:$AW$2,0))</f>
        <v>534.71</v>
      </c>
      <c r="E1018" s="135">
        <f>INDEX('Master List'!$A$3:$AW$1063,MATCH('Print List'!$A1018,Statement_No,0),MATCH('Print List'!E$2,'Master List'!$A$2:$AW$2,0))</f>
        <v>724.34</v>
      </c>
      <c r="F1018" s="135" t="str">
        <f>INDEX('Master List'!$A$3:$AW$1063,MATCH('Print List'!$A1018,Statement_No,0),MATCH('Print List'!F$2,'Master List'!$A$2:$AW$2,0))</f>
        <v>Yes</v>
      </c>
      <c r="G1018" s="135" t="str">
        <f>INDEX('Master List'!$A$3:$AW$1063,MATCH('Print List'!$A1018,Statement_No,0),MATCH('Print List'!G$2,'Master List'!$A$2:$AW$2,0))</f>
        <v>Mokelumne River</v>
      </c>
      <c r="H1018" s="135" t="str">
        <f>INDEX('Master List'!$A$3:$AW$1063,MATCH('Print List'!$A1018,Statement_No,0),MATCH('Print List'!H$2,'Master List'!$A$2:$AW$2,0))</f>
        <v>Sacramento</v>
      </c>
      <c r="I1018" s="135" t="str">
        <f>INDEX('Master List'!$A$3:$AW$1063,MATCH('Print List'!$A1018,Statement_No,0),MATCH('Print List'!I$2,'Master List'!$A$2:$AW$2,0))</f>
        <v>R3</v>
      </c>
      <c r="J1018" s="135" t="str">
        <f>INDEX('Master List'!$A$3:$AW$1063,MATCH('Print List'!$A1018,Statement_No,0),MATCH('Print List'!J$2,'Master List'!$A$2:$AW$2,0))</f>
        <v>APN/POU lie on a Riparian Patent.</v>
      </c>
      <c r="K1018" s="135" t="str">
        <f>INDEX('Master List'!$A$3:$AW$1063,MATCH('Print List'!$A1018,Statement_No,0),MATCH('Print List'!K$2,'Master List'!$A$2:$AW$2,0))</f>
        <v>Yes</v>
      </c>
      <c r="L1018" s="135" t="str">
        <f>INDEX('Master List'!$A$3:$AW$1063,MATCH('Print List'!$A1018,Statement_No,0),MATCH('Print List'!L$2,'Master List'!$A$2:$AW$2,0))</f>
        <v>N/A</v>
      </c>
      <c r="M1018" s="135" t="str">
        <f>INDEX('Master List'!$A$3:$AW$1063,MATCH('Print List'!$A1018,Statement_No,0),MATCH('Print List'!M$2,'Master List'!$A$2:$AW$2,0))</f>
        <v>P1</v>
      </c>
      <c r="N1018" s="135" t="str">
        <f>INDEX('Master List'!$A$3:$AW$1063,MATCH('Print List'!$A1018,Statement_No,0),MATCH('Print List'!N$2,'Master List'!$A$2:$AW$2,0))</f>
        <v>No documentation given</v>
      </c>
      <c r="O1018" s="135" t="str">
        <f>INDEX('Master List'!$A$3:$AW$1063,MATCH('Print List'!$A1018,Statement_No,0),MATCH('Print List'!O$2,'Master List'!$A$2:$AW$2,0))</f>
        <v>North Delta Water Agency</v>
      </c>
      <c r="P1018" s="135" t="str">
        <f>INDEX('Master List'!$A$3:$AW$1063,MATCH('Print List'!$A1018,Statement_No,0),MATCH('Print List'!P$2,'Master List'!$A$2:$AW$2,0))</f>
        <v>R4</v>
      </c>
      <c r="Q1018" s="135" t="str">
        <f>INDEX('Master List'!$A$3:$AW$1063,MATCH('Print List'!$A1018,Statement_No,0),MATCH('Print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8" s="135" t="str">
        <f>INDEX('Master List'!$A$3:$AW$1063,MATCH('Print List'!$A1018,Statement_No,0),MATCH('Print List'!R$2,'Master List'!$A$2:$AW$2,0))</f>
        <v>P4</v>
      </c>
      <c r="S1018" s="135" t="str">
        <f>INDEX('Master List'!$A$3:$AW$1063,MATCH('Print List'!$A1018,Statement_No,0),MATCH('Print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8" s="135" t="str">
        <f>INDEX('Master List'!$A$3:$AW$1063,MATCH('Print List'!$A1018,Statement_No,0),MATCH('Print List'!T$2,'Master List'!$A$2:$AW$2,0))</f>
        <v>R4</v>
      </c>
      <c r="U1018" s="135" t="str">
        <f>INDEX('Master List'!$A$3:$AW$1063,MATCH('Print List'!$A1018,Statement_No,0),MATCH('Print List'!U$2,'Master List'!$A$2:$AW$2,0))</f>
        <v>P4</v>
      </c>
    </row>
    <row r="1019" spans="1:21" s="16" customFormat="1" ht="240" x14ac:dyDescent="0.25">
      <c r="A1019" s="135" t="s">
        <v>3899</v>
      </c>
      <c r="B1019" s="135" t="str">
        <f>INDEX('Master List'!$A$3:$AW$1063,MATCH('Print List'!$A1019,Statement_No,0),MATCH('Print List'!B$2,'Master List'!$A$2:$AW$2,0))</f>
        <v>STOKES BROTHERS FARMS</v>
      </c>
      <c r="C1019" s="135" t="str">
        <f>INDEX('Master List'!$A$3:$AW$1063,MATCH('Print List'!$A1019,Statement_No,0),MATCH('Print List'!C$2,'Master List'!$A$2:$AW$2,0))</f>
        <v>Y</v>
      </c>
      <c r="D1019" s="135">
        <f>INDEX('Master List'!$A$3:$AW$1063,MATCH('Print List'!$A1019,Statement_No,0),MATCH('Print List'!D$2,'Master List'!$A$2:$AW$2,0))</f>
        <v>534.71</v>
      </c>
      <c r="E1019" s="135">
        <f>INDEX('Master List'!$A$3:$AW$1063,MATCH('Print List'!$A1019,Statement_No,0),MATCH('Print List'!E$2,'Master List'!$A$2:$AW$2,0))</f>
        <v>724.34</v>
      </c>
      <c r="F1019" s="135" t="str">
        <f>INDEX('Master List'!$A$3:$AW$1063,MATCH('Print List'!$A1019,Statement_No,0),MATCH('Print List'!F$2,'Master List'!$A$2:$AW$2,0))</f>
        <v>Yes</v>
      </c>
      <c r="G1019" s="135" t="str">
        <f>INDEX('Master List'!$A$3:$AW$1063,MATCH('Print List'!$A1019,Statement_No,0),MATCH('Print List'!G$2,'Master List'!$A$2:$AW$2,0))</f>
        <v>Mokelumne River</v>
      </c>
      <c r="H1019" s="135" t="str">
        <f>INDEX('Master List'!$A$3:$AW$1063,MATCH('Print List'!$A1019,Statement_No,0),MATCH('Print List'!H$2,'Master List'!$A$2:$AW$2,0))</f>
        <v>Sacramento</v>
      </c>
      <c r="I1019" s="135" t="str">
        <f>INDEX('Master List'!$A$3:$AW$1063,MATCH('Print List'!$A1019,Statement_No,0),MATCH('Print List'!I$2,'Master List'!$A$2:$AW$2,0))</f>
        <v>R3</v>
      </c>
      <c r="J1019" s="135" t="str">
        <f>INDEX('Master List'!$A$3:$AW$1063,MATCH('Print List'!$A1019,Statement_No,0),MATCH('Print List'!J$2,'Master List'!$A$2:$AW$2,0))</f>
        <v>APN/POU lie on a Riparian Patent.</v>
      </c>
      <c r="K1019" s="135" t="str">
        <f>INDEX('Master List'!$A$3:$AW$1063,MATCH('Print List'!$A1019,Statement_No,0),MATCH('Print List'!K$2,'Master List'!$A$2:$AW$2,0))</f>
        <v>Yes</v>
      </c>
      <c r="L1019" s="135" t="str">
        <f>INDEX('Master List'!$A$3:$AW$1063,MATCH('Print List'!$A1019,Statement_No,0),MATCH('Print List'!L$2,'Master List'!$A$2:$AW$2,0))</f>
        <v>N/A</v>
      </c>
      <c r="M1019" s="135" t="str">
        <f>INDEX('Master List'!$A$3:$AW$1063,MATCH('Print List'!$A1019,Statement_No,0),MATCH('Print List'!M$2,'Master List'!$A$2:$AW$2,0))</f>
        <v>P1</v>
      </c>
      <c r="N1019" s="135" t="str">
        <f>INDEX('Master List'!$A$3:$AW$1063,MATCH('Print List'!$A1019,Statement_No,0),MATCH('Print List'!N$2,'Master List'!$A$2:$AW$2,0))</f>
        <v>No documentation given</v>
      </c>
      <c r="O1019" s="135" t="str">
        <f>INDEX('Master List'!$A$3:$AW$1063,MATCH('Print List'!$A1019,Statement_No,0),MATCH('Print List'!O$2,'Master List'!$A$2:$AW$2,0))</f>
        <v>North Delta Water Agency</v>
      </c>
      <c r="P1019" s="135" t="str">
        <f>INDEX('Master List'!$A$3:$AW$1063,MATCH('Print List'!$A1019,Statement_No,0),MATCH('Print List'!P$2,'Master List'!$A$2:$AW$2,0))</f>
        <v>R4</v>
      </c>
      <c r="Q1019" s="135" t="str">
        <f>INDEX('Master List'!$A$3:$AW$1063,MATCH('Print List'!$A1019,Statement_No,0),MATCH('Print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19" s="135" t="str">
        <f>INDEX('Master List'!$A$3:$AW$1063,MATCH('Print List'!$A1019,Statement_No,0),MATCH('Print List'!R$2,'Master List'!$A$2:$AW$2,0))</f>
        <v>P4</v>
      </c>
      <c r="S1019" s="135" t="str">
        <f>INDEX('Master List'!$A$3:$AW$1063,MATCH('Print List'!$A1019,Statement_No,0),MATCH('Print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19" s="135" t="str">
        <f>INDEX('Master List'!$A$3:$AW$1063,MATCH('Print List'!$A1019,Statement_No,0),MATCH('Print List'!T$2,'Master List'!$A$2:$AW$2,0))</f>
        <v>R4</v>
      </c>
      <c r="U1019" s="135" t="str">
        <f>INDEX('Master List'!$A$3:$AW$1063,MATCH('Print List'!$A1019,Statement_No,0),MATCH('Print List'!U$2,'Master List'!$A$2:$AW$2,0))</f>
        <v>P4</v>
      </c>
    </row>
    <row r="1020" spans="1:21" s="16" customFormat="1" ht="45" x14ac:dyDescent="0.25">
      <c r="A1020" s="136" t="s">
        <v>3900</v>
      </c>
      <c r="B1020" s="135" t="str">
        <f>INDEX('Master List'!$A$3:$AW$1063,MATCH('Print List'!$A1020,Statement_No,0),MATCH('Print List'!B$2,'Master List'!$A$2:$AW$2,0))</f>
        <v>FILDIN DEVELOPMENT COMPANY</v>
      </c>
      <c r="C1020" s="135" t="str">
        <f>INDEX('Master List'!$A$3:$AW$1063,MATCH('Print List'!$A1020,Statement_No,0),MATCH('Print List'!C$2,'Master List'!$A$2:$AW$2,0))</f>
        <v>Y</v>
      </c>
      <c r="D1020" s="135">
        <f>INDEX('Master List'!$A$3:$AW$1063,MATCH('Print List'!$A1020,Statement_No,0),MATCH('Print List'!D$2,'Master List'!$A$2:$AW$2,0))</f>
        <v>428.31999999999994</v>
      </c>
      <c r="E1020" s="135">
        <f>INDEX('Master List'!$A$3:$AW$1063,MATCH('Print List'!$A1020,Statement_No,0),MATCH('Print List'!E$2,'Master List'!$A$2:$AW$2,0))</f>
        <v>463.27</v>
      </c>
      <c r="F1020" s="135" t="str">
        <f>INDEX('Master List'!$A$3:$AW$1063,MATCH('Print List'!$A1020,Statement_No,0),MATCH('Print List'!F$2,'Master List'!$A$2:$AW$2,0))</f>
        <v>Yes</v>
      </c>
      <c r="G1020" s="135" t="str">
        <f>INDEX('Master List'!$A$3:$AW$1063,MATCH('Print List'!$A1020,Statement_No,0),MATCH('Print List'!G$2,'Master List'!$A$2:$AW$2,0))</f>
        <v>Little Connection Slough</v>
      </c>
      <c r="H1020" s="135" t="str">
        <f>INDEX('Master List'!$A$3:$AW$1063,MATCH('Print List'!$A1020,Statement_No,0),MATCH('Print List'!H$2,'Master List'!$A$2:$AW$2,0))</f>
        <v>San Joaquin</v>
      </c>
      <c r="I1020" s="135" t="str">
        <f>INDEX('Master List'!$A$3:$AW$1063,MATCH('Print List'!$A1020,Statement_No,0),MATCH('Print List'!I$2,'Master List'!$A$2:$AW$2,0))</f>
        <v>R2</v>
      </c>
      <c r="J1020" s="135" t="str">
        <f>INDEX('Master List'!$A$3:$AW$1063,MATCH('Print List'!$A1020,Statement_No,0),MATCH('Print List'!J$2,'Master List'!$A$2:$AW$2,0))</f>
        <v>More information is needed about the Slough and parcel.</v>
      </c>
      <c r="K1020" s="135" t="str">
        <f>INDEX('Master List'!$A$3:$AW$1063,MATCH('Print List'!$A1020,Statement_No,0),MATCH('Print List'!K$2,'Master List'!$A$2:$AW$2,0))</f>
        <v>Yes</v>
      </c>
      <c r="L1020" s="135" t="str">
        <f>INDEX('Master List'!$A$3:$AW$1063,MATCH('Print List'!$A1020,Statement_No,0),MATCH('Print List'!L$2,'Master List'!$A$2:$AW$2,0))</f>
        <v>N/A</v>
      </c>
      <c r="M1020" s="135" t="str">
        <f>INDEX('Master List'!$A$3:$AW$1063,MATCH('Print List'!$A1020,Statement_No,0),MATCH('Print List'!M$2,'Master List'!$A$2:$AW$2,0))</f>
        <v>P1</v>
      </c>
      <c r="N1020" s="135" t="str">
        <f>INDEX('Master List'!$A$3:$AW$1063,MATCH('Print List'!$A1020,Statement_No,0),MATCH('Print List'!N$2,'Master List'!$A$2:$AW$2,0))</f>
        <v>More information is needed.</v>
      </c>
      <c r="O1020" s="135">
        <f>INDEX('Master List'!$A$3:$AW$1063,MATCH('Print List'!$A1020,Statement_No,0),MATCH('Print List'!O$2,'Master List'!$A$2:$AW$2,0))</f>
        <v>0</v>
      </c>
      <c r="P1020" s="135">
        <f>INDEX('Master List'!$A$3:$AW$1063,MATCH('Print List'!$A1020,Statement_No,0),MATCH('Print List'!P$2,'Master List'!$A$2:$AW$2,0))</f>
        <v>0</v>
      </c>
      <c r="Q1020" s="135">
        <f>INDEX('Master List'!$A$3:$AW$1063,MATCH('Print List'!$A1020,Statement_No,0),MATCH('Print List'!Q$2,'Master List'!$A$2:$AW$2,0))</f>
        <v>0</v>
      </c>
      <c r="R1020" s="135">
        <f>INDEX('Master List'!$A$3:$AW$1063,MATCH('Print List'!$A1020,Statement_No,0),MATCH('Print List'!R$2,'Master List'!$A$2:$AW$2,0))</f>
        <v>0</v>
      </c>
      <c r="S1020" s="135">
        <f>INDEX('Master List'!$A$3:$AW$1063,MATCH('Print List'!$A1020,Statement_No,0),MATCH('Print List'!S$2,'Master List'!$A$2:$AW$2,0))</f>
        <v>0</v>
      </c>
      <c r="T1020" s="135" t="str">
        <f>INDEX('Master List'!$A$3:$AW$1063,MATCH('Print List'!$A1020,Statement_No,0),MATCH('Print List'!T$2,'Master List'!$A$2:$AW$2,0))</f>
        <v>R2</v>
      </c>
      <c r="U1020" s="135" t="str">
        <f>INDEX('Master List'!$A$3:$AW$1063,MATCH('Print List'!$A1020,Statement_No,0),MATCH('Print List'!U$2,'Master List'!$A$2:$AW$2,0))</f>
        <v>P1</v>
      </c>
    </row>
    <row r="1021" spans="1:21" s="16" customFormat="1" ht="45" x14ac:dyDescent="0.25">
      <c r="A1021" s="135" t="s">
        <v>3902</v>
      </c>
      <c r="B1021" s="135" t="str">
        <f>INDEX('Master List'!$A$3:$AW$1063,MATCH('Print List'!$A1021,Statement_No,0),MATCH('Print List'!B$2,'Master List'!$A$2:$AW$2,0))</f>
        <v>BARBERA PACKING CORPORATION</v>
      </c>
      <c r="C1021" s="135" t="str">
        <f>INDEX('Master List'!$A$3:$AW$1063,MATCH('Print List'!$A1021,Statement_No,0),MATCH('Print List'!C$2,'Master List'!$A$2:$AW$2,0))</f>
        <v>Y</v>
      </c>
      <c r="D1021" s="135">
        <f>INDEX('Master List'!$A$3:$AW$1063,MATCH('Print List'!$A1021,Statement_No,0),MATCH('Print List'!D$2,'Master List'!$A$2:$AW$2,0))</f>
        <v>348.95</v>
      </c>
      <c r="E1021" s="135">
        <f>INDEX('Master List'!$A$3:$AW$1063,MATCH('Print List'!$A1021,Statement_No,0),MATCH('Print List'!E$2,'Master List'!$A$2:$AW$2,0))</f>
        <v>206.63</v>
      </c>
      <c r="F1021" s="135" t="str">
        <f>INDEX('Master List'!$A$3:$AW$1063,MATCH('Print List'!$A1021,Statement_No,0),MATCH('Print List'!F$2,'Master List'!$A$2:$AW$2,0))</f>
        <v>Yes</v>
      </c>
      <c r="G1021" s="135" t="str">
        <f>INDEX('Master List'!$A$3:$AW$1063,MATCH('Print List'!$A1021,Statement_No,0),MATCH('Print List'!G$2,'Master List'!$A$2:$AW$2,0))</f>
        <v>SYCMORE SLOUGH</v>
      </c>
      <c r="H1021" s="135" t="str">
        <f>INDEX('Master List'!$A$3:$AW$1063,MATCH('Print List'!$A1021,Statement_No,0),MATCH('Print List'!H$2,'Master List'!$A$2:$AW$2,0))</f>
        <v>San Joaquin</v>
      </c>
      <c r="I1021" s="135" t="str">
        <f>INDEX('Master List'!$A$3:$AW$1063,MATCH('Print List'!$A1021,Statement_No,0),MATCH('Print List'!I$2,'Master List'!$A$2:$AW$2,0))</f>
        <v>R3</v>
      </c>
      <c r="J1021" s="135" t="str">
        <f>INDEX('Master List'!$A$3:$AW$1063,MATCH('Print List'!$A1021,Statement_No,0),MATCH('Print List'!J$2,'Master List'!$A$2:$AW$2,0))</f>
        <v>POU/PODs are on Riparian Patents</v>
      </c>
      <c r="K1021" s="135" t="str">
        <f>INDEX('Master List'!$A$3:$AW$1063,MATCH('Print List'!$A1021,Statement_No,0),MATCH('Print List'!K$2,'Master List'!$A$2:$AW$2,0))</f>
        <v>No</v>
      </c>
      <c r="L1021" s="135" t="str">
        <f>INDEX('Master List'!$A$3:$AW$1063,MATCH('Print List'!$A1021,Statement_No,0),MATCH('Print List'!L$2,'Master List'!$A$2:$AW$2,0))</f>
        <v>N/A</v>
      </c>
      <c r="M1021" s="135" t="str">
        <f>INDEX('Master List'!$A$3:$AW$1063,MATCH('Print List'!$A1021,Statement_No,0),MATCH('Print List'!M$2,'Master List'!$A$2:$AW$2,0))</f>
        <v>N/A</v>
      </c>
      <c r="N1021" s="135" t="str">
        <f>INDEX('Master List'!$A$3:$AW$1063,MATCH('Print List'!$A1021,Statement_No,0),MATCH('Print List'!N$2,'Master List'!$A$2:$AW$2,0))</f>
        <v>N/A</v>
      </c>
      <c r="O1021" s="135">
        <f>INDEX('Master List'!$A$3:$AW$1063,MATCH('Print List'!$A1021,Statement_No,0),MATCH('Print List'!O$2,'Master List'!$A$2:$AW$2,0))</f>
        <v>0</v>
      </c>
      <c r="P1021" s="135">
        <f>INDEX('Master List'!$A$3:$AW$1063,MATCH('Print List'!$A1021,Statement_No,0),MATCH('Print List'!P$2,'Master List'!$A$2:$AW$2,0))</f>
        <v>0</v>
      </c>
      <c r="Q1021" s="135">
        <f>INDEX('Master List'!$A$3:$AW$1063,MATCH('Print List'!$A1021,Statement_No,0),MATCH('Print List'!Q$2,'Master List'!$A$2:$AW$2,0))</f>
        <v>0</v>
      </c>
      <c r="R1021" s="135">
        <f>INDEX('Master List'!$A$3:$AW$1063,MATCH('Print List'!$A1021,Statement_No,0),MATCH('Print List'!R$2,'Master List'!$A$2:$AW$2,0))</f>
        <v>0</v>
      </c>
      <c r="S1021" s="135">
        <f>INDEX('Master List'!$A$3:$AW$1063,MATCH('Print List'!$A1021,Statement_No,0),MATCH('Print List'!S$2,'Master List'!$A$2:$AW$2,0))</f>
        <v>0</v>
      </c>
      <c r="T1021" s="135" t="str">
        <f>INDEX('Master List'!$A$3:$AW$1063,MATCH('Print List'!$A1021,Statement_No,0),MATCH('Print List'!T$2,'Master List'!$A$2:$AW$2,0))</f>
        <v>R3</v>
      </c>
      <c r="U1021" s="135" t="str">
        <f>INDEX('Master List'!$A$3:$AW$1063,MATCH('Print List'!$A1021,Statement_No,0),MATCH('Print List'!U$2,'Master List'!$A$2:$AW$2,0))</f>
        <v>N/A</v>
      </c>
    </row>
    <row r="1022" spans="1:21" s="16" customFormat="1" ht="240" x14ac:dyDescent="0.25">
      <c r="A1022" s="135" t="s">
        <v>3906</v>
      </c>
      <c r="B1022" s="135" t="str">
        <f>INDEX('Master List'!$A$3:$AW$1063,MATCH('Print List'!$A1022,Statement_No,0),MATCH('Print List'!B$2,'Master List'!$A$2:$AW$2,0))</f>
        <v>DIABLO VINEYARDS</v>
      </c>
      <c r="C1022" s="135" t="str">
        <f>INDEX('Master List'!$A$3:$AW$1063,MATCH('Print List'!$A1022,Statement_No,0),MATCH('Print List'!C$2,'Master List'!$A$2:$AW$2,0))</f>
        <v>Y</v>
      </c>
      <c r="D1022" s="135">
        <f>INDEX('Master List'!$A$3:$AW$1063,MATCH('Print List'!$A1022,Statement_No,0),MATCH('Print List'!D$2,'Master List'!$A$2:$AW$2,0))</f>
        <v>1118.3333333333333</v>
      </c>
      <c r="E1022" s="135">
        <f>INDEX('Master List'!$A$3:$AW$1063,MATCH('Print List'!$A1022,Statement_No,0),MATCH('Print List'!E$2,'Master List'!$A$2:$AW$2,0))</f>
        <v>485.5</v>
      </c>
      <c r="F1022" s="135" t="str">
        <f>INDEX('Master List'!$A$3:$AW$1063,MATCH('Print List'!$A1022,Statement_No,0),MATCH('Print List'!F$2,'Master List'!$A$2:$AW$2,0))</f>
        <v>Yes</v>
      </c>
      <c r="G1022" s="135" t="str">
        <f>INDEX('Master List'!$A$3:$AW$1063,MATCH('Print List'!$A1022,Statement_No,0),MATCH('Print List'!G$2,'Master List'!$A$2:$AW$2,0))</f>
        <v>Duck Slough</v>
      </c>
      <c r="H1022" s="135" t="str">
        <f>INDEX('Master List'!$A$3:$AW$1063,MATCH('Print List'!$A1022,Statement_No,0),MATCH('Print List'!H$2,'Master List'!$A$2:$AW$2,0))</f>
        <v>Yolo</v>
      </c>
      <c r="I1022" s="135" t="str">
        <f>INDEX('Master List'!$A$3:$AW$1063,MATCH('Print List'!$A1022,Statement_No,0),MATCH('Print List'!I$2,'Master List'!$A$2:$AW$2,0))</f>
        <v>R3</v>
      </c>
      <c r="J1022" s="135" t="str">
        <f>INDEX('Master List'!$A$3:$AW$1063,MATCH('Print List'!$A1022,Statement_No,0),MATCH('Print List'!J$2,'Master List'!$A$2:$AW$2,0))</f>
        <v>Per the map provided by the Claimant the POU and the POD on parcels which abuts water within, more documentation will be needed to support the ownership and reservation of water rights.</v>
      </c>
      <c r="K1022" s="135" t="str">
        <f>INDEX('Master List'!$A$3:$AW$1063,MATCH('Print List'!$A1022,Statement_No,0),MATCH('Print List'!K$2,'Master List'!$A$2:$AW$2,0))</f>
        <v>Yes</v>
      </c>
      <c r="L1022" s="135" t="str">
        <f>INDEX('Master List'!$A$3:$AW$1063,MATCH('Print List'!$A1022,Statement_No,0),MATCH('Print List'!L$2,'Master List'!$A$2:$AW$2,0))</f>
        <v>N/A</v>
      </c>
      <c r="M1022" s="135" t="str">
        <f>INDEX('Master List'!$A$3:$AW$1063,MATCH('Print List'!$A1022,Statement_No,0),MATCH('Print List'!M$2,'Master List'!$A$2:$AW$2,0))</f>
        <v>P1</v>
      </c>
      <c r="N1022" s="135" t="str">
        <f>INDEX('Master List'!$A$3:$AW$1063,MATCH('Print List'!$A1022,Statement_No,0),MATCH('Print List'!N$2,'Master List'!$A$2:$AW$2,0))</f>
        <v>No supporting document for Pre-1914 right was submitted. Need more info.</v>
      </c>
      <c r="O1022" s="135" t="str">
        <f>INDEX('Master List'!$A$3:$AW$1063,MATCH('Print List'!$A1022,Statement_No,0),MATCH('Print List'!O$2,'Master List'!$A$2:$AW$2,0))</f>
        <v>North Delta Water Agency</v>
      </c>
      <c r="P1022" s="135" t="str">
        <f>INDEX('Master List'!$A$3:$AW$1063,MATCH('Print List'!$A1022,Statement_No,0),MATCH('Print List'!P$2,'Master List'!$A$2:$AW$2,0))</f>
        <v>R4</v>
      </c>
      <c r="Q1022" s="135" t="str">
        <f>INDEX('Master List'!$A$3:$AW$1063,MATCH('Print List'!$A1022,Statement_No,0),MATCH('Print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22" s="135" t="str">
        <f>INDEX('Master List'!$A$3:$AW$1063,MATCH('Print List'!$A1022,Statement_No,0),MATCH('Print List'!R$2,'Master List'!$A$2:$AW$2,0))</f>
        <v>P4</v>
      </c>
      <c r="S1022" s="135" t="str">
        <f>INDEX('Master List'!$A$3:$AW$1063,MATCH('Print List'!$A1022,Statement_No,0),MATCH('Print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22" s="135" t="str">
        <f>INDEX('Master List'!$A$3:$AW$1063,MATCH('Print List'!$A1022,Statement_No,0),MATCH('Print List'!T$2,'Master List'!$A$2:$AW$2,0))</f>
        <v>R4</v>
      </c>
      <c r="U1022" s="135" t="str">
        <f>INDEX('Master List'!$A$3:$AW$1063,MATCH('Print List'!$A1022,Statement_No,0),MATCH('Print List'!U$2,'Master List'!$A$2:$AW$2,0))</f>
        <v>P4</v>
      </c>
    </row>
    <row r="1023" spans="1:21" s="16" customFormat="1" ht="240" x14ac:dyDescent="0.25">
      <c r="A1023" s="135" t="s">
        <v>3909</v>
      </c>
      <c r="B1023" s="135" t="str">
        <f>INDEX('Master List'!$A$3:$AW$1063,MATCH('Print List'!$A1023,Statement_No,0),MATCH('Print List'!B$2,'Master List'!$A$2:$AW$2,0))</f>
        <v>DIABLO VINEYARDS</v>
      </c>
      <c r="C1023" s="135" t="str">
        <f>INDEX('Master List'!$A$3:$AW$1063,MATCH('Print List'!$A1023,Statement_No,0),MATCH('Print List'!C$2,'Master List'!$A$2:$AW$2,0))</f>
        <v>Y</v>
      </c>
      <c r="D1023" s="135">
        <f>INDEX('Master List'!$A$3:$AW$1063,MATCH('Print List'!$A1023,Statement_No,0),MATCH('Print List'!D$2,'Master List'!$A$2:$AW$2,0))</f>
        <v>407.06666666666666</v>
      </c>
      <c r="E1023" s="135">
        <f>INDEX('Master List'!$A$3:$AW$1063,MATCH('Print List'!$A1023,Statement_No,0),MATCH('Print List'!E$2,'Master List'!$A$2:$AW$2,0))</f>
        <v>178.5</v>
      </c>
      <c r="F1023" s="135" t="str">
        <f>INDEX('Master List'!$A$3:$AW$1063,MATCH('Print List'!$A1023,Statement_No,0),MATCH('Print List'!F$2,'Master List'!$A$2:$AW$2,0))</f>
        <v>Yes</v>
      </c>
      <c r="G1023" s="135" t="str">
        <f>INDEX('Master List'!$A$3:$AW$1063,MATCH('Print List'!$A1023,Statement_No,0),MATCH('Print List'!G$2,'Master List'!$A$2:$AW$2,0))</f>
        <v>Steamboat Slough</v>
      </c>
      <c r="H1023" s="135" t="str">
        <f>INDEX('Master List'!$A$3:$AW$1063,MATCH('Print List'!$A1023,Statement_No,0),MATCH('Print List'!H$2,'Master List'!$A$2:$AW$2,0))</f>
        <v>Solano</v>
      </c>
      <c r="I1023" s="135" t="str">
        <f>INDEX('Master List'!$A$3:$AW$1063,MATCH('Print List'!$A1023,Statement_No,0),MATCH('Print List'!I$2,'Master List'!$A$2:$AW$2,0))</f>
        <v>R3</v>
      </c>
      <c r="J1023" s="135" t="str">
        <f>INDEX('Master List'!$A$3:$AW$1063,MATCH('Print List'!$A1023,Statement_No,0),MATCH('Print List'!J$2,'Master List'!$A$2:$AW$2,0))</f>
        <v>According to ArcMap, POU APN is 0177-060-070</v>
      </c>
      <c r="K1023" s="135" t="str">
        <f>INDEX('Master List'!$A$3:$AW$1063,MATCH('Print List'!$A1023,Statement_No,0),MATCH('Print List'!K$2,'Master List'!$A$2:$AW$2,0))</f>
        <v>No</v>
      </c>
      <c r="L1023" s="135" t="str">
        <f>INDEX('Master List'!$A$3:$AW$1063,MATCH('Print List'!$A1023,Statement_No,0),MATCH('Print List'!L$2,'Master List'!$A$2:$AW$2,0))</f>
        <v>N/A</v>
      </c>
      <c r="M1023" s="135" t="str">
        <f>INDEX('Master List'!$A$3:$AW$1063,MATCH('Print List'!$A1023,Statement_No,0),MATCH('Print List'!M$2,'Master List'!$A$2:$AW$2,0))</f>
        <v>N/A</v>
      </c>
      <c r="N1023" s="135" t="str">
        <f>INDEX('Master List'!$A$3:$AW$1063,MATCH('Print List'!$A1023,Statement_No,0),MATCH('Print List'!N$2,'Master List'!$A$2:$AW$2,0))</f>
        <v>N/A</v>
      </c>
      <c r="O1023" s="135" t="str">
        <f>INDEX('Master List'!$A$3:$AW$1063,MATCH('Print List'!$A1023,Statement_No,0),MATCH('Print List'!O$2,'Master List'!$A$2:$AW$2,0))</f>
        <v>North Delta Water Agency</v>
      </c>
      <c r="P1023" s="135" t="str">
        <f>INDEX('Master List'!$A$3:$AW$1063,MATCH('Print List'!$A1023,Statement_No,0),MATCH('Print List'!P$2,'Master List'!$A$2:$AW$2,0))</f>
        <v>R4</v>
      </c>
      <c r="Q1023" s="135" t="str">
        <f>INDEX('Master List'!$A$3:$AW$1063,MATCH('Print List'!$A1023,Statement_No,0),MATCH('Print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23" s="135" t="str">
        <f>INDEX('Master List'!$A$3:$AW$1063,MATCH('Print List'!$A1023,Statement_No,0),MATCH('Print List'!R$2,'Master List'!$A$2:$AW$2,0))</f>
        <v>P4</v>
      </c>
      <c r="S1023" s="135" t="str">
        <f>INDEX('Master List'!$A$3:$AW$1063,MATCH('Print List'!$A1023,Statement_No,0),MATCH('Print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23" s="135" t="str">
        <f>INDEX('Master List'!$A$3:$AW$1063,MATCH('Print List'!$A1023,Statement_No,0),MATCH('Print List'!T$2,'Master List'!$A$2:$AW$2,0))</f>
        <v>R4</v>
      </c>
      <c r="U1023" s="135" t="str">
        <f>INDEX('Master List'!$A$3:$AW$1063,MATCH('Print List'!$A1023,Statement_No,0),MATCH('Print List'!U$2,'Master List'!$A$2:$AW$2,0))</f>
        <v>P4</v>
      </c>
    </row>
    <row r="1024" spans="1:21" s="16" customFormat="1" ht="240" x14ac:dyDescent="0.25">
      <c r="A1024" s="136" t="s">
        <v>3914</v>
      </c>
      <c r="B1024" s="135" t="str">
        <f>INDEX('Master List'!$A$3:$AW$1063,MATCH('Print List'!$A1024,Statement_No,0),MATCH('Print List'!B$2,'Master List'!$A$2:$AW$2,0))</f>
        <v>MERRILL/JOHNSON VINEYARDS</v>
      </c>
      <c r="C1024" s="135" t="str">
        <f>INDEX('Master List'!$A$3:$AW$1063,MATCH('Print List'!$A1024,Statement_No,0),MATCH('Print List'!C$2,'Master List'!$A$2:$AW$2,0))</f>
        <v>Y</v>
      </c>
      <c r="D1024" s="135">
        <f>INDEX('Master List'!$A$3:$AW$1063,MATCH('Print List'!$A1024,Statement_No,0),MATCH('Print List'!D$2,'Master List'!$A$2:$AW$2,0))</f>
        <v>442.70000000000005</v>
      </c>
      <c r="E1024" s="135">
        <f>INDEX('Master List'!$A$3:$AW$1063,MATCH('Print List'!$A1024,Statement_No,0),MATCH('Print List'!E$2,'Master List'!$A$2:$AW$2,0))</f>
        <v>161.4</v>
      </c>
      <c r="F1024" s="135" t="str">
        <f>INDEX('Master List'!$A$3:$AW$1063,MATCH('Print List'!$A1024,Statement_No,0),MATCH('Print List'!F$2,'Master List'!$A$2:$AW$2,0))</f>
        <v>Yes</v>
      </c>
      <c r="G1024" s="135" t="str">
        <f>INDEX('Master List'!$A$3:$AW$1063,MATCH('Print List'!$A1024,Statement_No,0),MATCH('Print List'!G$2,'Master List'!$A$2:$AW$2,0))</f>
        <v>Snodgrass Slough</v>
      </c>
      <c r="H1024" s="135" t="str">
        <f>INDEX('Master List'!$A$3:$AW$1063,MATCH('Print List'!$A1024,Statement_No,0),MATCH('Print List'!H$2,'Master List'!$A$2:$AW$2,0))</f>
        <v>Sacramento</v>
      </c>
      <c r="I1024" s="135" t="str">
        <f>INDEX('Master List'!$A$3:$AW$1063,MATCH('Print List'!$A1024,Statement_No,0),MATCH('Print List'!I$2,'Master List'!$A$2:$AW$2,0))</f>
        <v>R3</v>
      </c>
      <c r="J1024" s="135" t="str">
        <f>INDEX('Master List'!$A$3:$AW$1063,MATCH('Print List'!$A1024,Statement_No,0),MATCH('Print List'!J$2,'Master List'!$A$2:$AW$2,0))</f>
        <v>Property abuts water source. POU and POD are in the same watershed. The property has no severance. There has had no water used for storage.</v>
      </c>
      <c r="K1024" s="135" t="str">
        <f>INDEX('Master List'!$A$3:$AW$1063,MATCH('Print List'!$A1024,Statement_No,0),MATCH('Print List'!K$2,'Master List'!$A$2:$AW$2,0))</f>
        <v>Yes</v>
      </c>
      <c r="L1024" s="135" t="str">
        <f>INDEX('Master List'!$A$3:$AW$1063,MATCH('Print List'!$A1024,Statement_No,0),MATCH('Print List'!L$2,'Master List'!$A$2:$AW$2,0))</f>
        <v>N/A</v>
      </c>
      <c r="M1024" s="135" t="str">
        <f>INDEX('Master List'!$A$3:$AW$1063,MATCH('Print List'!$A1024,Statement_No,0),MATCH('Print List'!M$2,'Master List'!$A$2:$AW$2,0))</f>
        <v>P1</v>
      </c>
      <c r="N1024" s="135" t="str">
        <f>INDEX('Master List'!$A$3:$AW$1063,MATCH('Print List'!$A1024,Statement_No,0),MATCH('Print List'!N$2,'Master List'!$A$2:$AW$2,0))</f>
        <v>More information needed</v>
      </c>
      <c r="O1024" s="135" t="str">
        <f>INDEX('Master List'!$A$3:$AW$1063,MATCH('Print List'!$A1024,Statement_No,0),MATCH('Print List'!O$2,'Master List'!$A$2:$AW$2,0))</f>
        <v>North Delta Water Agency</v>
      </c>
      <c r="P1024" s="135" t="str">
        <f>INDEX('Master List'!$A$3:$AW$1063,MATCH('Print List'!$A1024,Statement_No,0),MATCH('Print List'!P$2,'Master List'!$A$2:$AW$2,0))</f>
        <v>R4</v>
      </c>
      <c r="Q1024" s="135" t="str">
        <f>INDEX('Master List'!$A$3:$AW$1063,MATCH('Print List'!$A1024,Statement_No,0),MATCH('Print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24" s="135" t="str">
        <f>INDEX('Master List'!$A$3:$AW$1063,MATCH('Print List'!$A1024,Statement_No,0),MATCH('Print List'!R$2,'Master List'!$A$2:$AW$2,0))</f>
        <v>P4</v>
      </c>
      <c r="S1024" s="135" t="str">
        <f>INDEX('Master List'!$A$3:$AW$1063,MATCH('Print List'!$A1024,Statement_No,0),MATCH('Print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24" s="135" t="str">
        <f>INDEX('Master List'!$A$3:$AW$1063,MATCH('Print List'!$A1024,Statement_No,0),MATCH('Print List'!T$2,'Master List'!$A$2:$AW$2,0))</f>
        <v>R4</v>
      </c>
      <c r="U1024" s="135" t="str">
        <f>INDEX('Master List'!$A$3:$AW$1063,MATCH('Print List'!$A1024,Statement_No,0),MATCH('Print List'!U$2,'Master List'!$A$2:$AW$2,0))</f>
        <v>P4</v>
      </c>
    </row>
    <row r="1025" spans="1:21" s="16" customFormat="1" ht="75" x14ac:dyDescent="0.25">
      <c r="A1025" s="135" t="s">
        <v>3918</v>
      </c>
      <c r="B1025" s="135" t="str">
        <f>INDEX('Master List'!$A$3:$AW$1063,MATCH('Print List'!$A1025,Statement_No,0),MATCH('Print List'!B$2,'Master List'!$A$2:$AW$2,0))</f>
        <v>LLOYD PAREIRA</v>
      </c>
      <c r="C1025" s="135" t="str">
        <f>INDEX('Master List'!$A$3:$AW$1063,MATCH('Print List'!$A1025,Statement_No,0),MATCH('Print List'!C$2,'Master List'!$A$2:$AW$2,0))</f>
        <v>N</v>
      </c>
      <c r="D1025" s="135">
        <f>INDEX('Master List'!$A$3:$AW$1063,MATCH('Print List'!$A1025,Statement_No,0),MATCH('Print List'!D$2,'Master List'!$A$2:$AW$2,0))</f>
        <v>6600</v>
      </c>
      <c r="E1025" s="135">
        <f>INDEX('Master List'!$A$3:$AW$1063,MATCH('Print List'!$A1025,Statement_No,0),MATCH('Print List'!E$2,'Master List'!$A$2:$AW$2,0))</f>
        <v>0</v>
      </c>
      <c r="F1025" s="135" t="str">
        <f>INDEX('Master List'!$A$3:$AW$1063,MATCH('Print List'!$A1025,Statement_No,0),MATCH('Print List'!F$2,'Master List'!$A$2:$AW$2,0))</f>
        <v>Yes</v>
      </c>
      <c r="G1025" s="135" t="str">
        <f>INDEX('Master List'!$A$3:$AW$1063,MATCH('Print List'!$A1025,Statement_No,0),MATCH('Print List'!G$2,'Master List'!$A$2:$AW$2,0))</f>
        <v>Merced River</v>
      </c>
      <c r="H1025" s="135" t="str">
        <f>INDEX('Master List'!$A$3:$AW$1063,MATCH('Print List'!$A1025,Statement_No,0),MATCH('Print List'!H$2,'Master List'!$A$2:$AW$2,0))</f>
        <v>Merced</v>
      </c>
      <c r="I1025" s="135" t="str">
        <f>INDEX('Master List'!$A$3:$AW$1063,MATCH('Print List'!$A1025,Statement_No,0),MATCH('Print List'!I$2,'Master List'!$A$2:$AW$2,0))</f>
        <v>R1</v>
      </c>
      <c r="J1025" s="135" t="str">
        <f>INDEX('Master List'!$A$3:$AW$1063,MATCH('Print List'!$A1025,Statement_No,0),MATCH('Print List'!J$2,'Master List'!$A$2:$AW$2,0))</f>
        <v xml:space="preserve">The POU is a large area with multiple parcels and multiple separations. Additionally, this area does not have mapped parcels in the place of use. Therefore, the place of use could be on non-riparian patents. This needs to be further investigated </v>
      </c>
      <c r="K1025" s="135" t="str">
        <f>INDEX('Master List'!$A$3:$AW$1063,MATCH('Print List'!$A1025,Statement_No,0),MATCH('Print List'!K$2,'Master List'!$A$2:$AW$2,0))</f>
        <v>No</v>
      </c>
      <c r="L1025" s="135" t="str">
        <f>INDEX('Master List'!$A$3:$AW$1063,MATCH('Print List'!$A1025,Statement_No,0),MATCH('Print List'!L$2,'Master List'!$A$2:$AW$2,0))</f>
        <v>N/A</v>
      </c>
      <c r="M1025" s="135" t="str">
        <f>INDEX('Master List'!$A$3:$AW$1063,MATCH('Print List'!$A1025,Statement_No,0),MATCH('Print List'!M$2,'Master List'!$A$2:$AW$2,0))</f>
        <v>N/A</v>
      </c>
      <c r="N1025" s="135" t="str">
        <f>INDEX('Master List'!$A$3:$AW$1063,MATCH('Print List'!$A1025,Statement_No,0),MATCH('Print List'!N$2,'Master List'!$A$2:$AW$2,0))</f>
        <v>N/A</v>
      </c>
      <c r="O1025" s="135">
        <f>INDEX('Master List'!$A$3:$AW$1063,MATCH('Print List'!$A1025,Statement_No,0),MATCH('Print List'!O$2,'Master List'!$A$2:$AW$2,0))</f>
        <v>0</v>
      </c>
      <c r="P1025" s="135">
        <f>INDEX('Master List'!$A$3:$AW$1063,MATCH('Print List'!$A1025,Statement_No,0),MATCH('Print List'!P$2,'Master List'!$A$2:$AW$2,0))</f>
        <v>0</v>
      </c>
      <c r="Q1025" s="135">
        <f>INDEX('Master List'!$A$3:$AW$1063,MATCH('Print List'!$A1025,Statement_No,0),MATCH('Print List'!Q$2,'Master List'!$A$2:$AW$2,0))</f>
        <v>0</v>
      </c>
      <c r="R1025" s="135">
        <f>INDEX('Master List'!$A$3:$AW$1063,MATCH('Print List'!$A1025,Statement_No,0),MATCH('Print List'!R$2,'Master List'!$A$2:$AW$2,0))</f>
        <v>0</v>
      </c>
      <c r="S1025" s="135">
        <f>INDEX('Master List'!$A$3:$AW$1063,MATCH('Print List'!$A1025,Statement_No,0),MATCH('Print List'!S$2,'Master List'!$A$2:$AW$2,0))</f>
        <v>0</v>
      </c>
      <c r="T1025" s="135" t="str">
        <f>INDEX('Master List'!$A$3:$AW$1063,MATCH('Print List'!$A1025,Statement_No,0),MATCH('Print List'!T$2,'Master List'!$A$2:$AW$2,0))</f>
        <v>R1</v>
      </c>
      <c r="U1025" s="135" t="str">
        <f>INDEX('Master List'!$A$3:$AW$1063,MATCH('Print List'!$A1025,Statement_No,0),MATCH('Print List'!U$2,'Master List'!$A$2:$AW$2,0))</f>
        <v>N/A</v>
      </c>
    </row>
    <row r="1026" spans="1:21" s="16" customFormat="1" ht="30" x14ac:dyDescent="0.25">
      <c r="A1026" s="135" t="s">
        <v>3924</v>
      </c>
      <c r="B1026" s="135" t="str">
        <f>INDEX('Master List'!$A$3:$AW$1063,MATCH('Print List'!$A1026,Statement_No,0),MATCH('Print List'!B$2,'Master List'!$A$2:$AW$2,0))</f>
        <v>SPALETTA REYNOLDS PTP</v>
      </c>
      <c r="C1026" s="135" t="str">
        <f>INDEX('Master List'!$A$3:$AW$1063,MATCH('Print List'!$A1026,Statement_No,0),MATCH('Print List'!C$2,'Master List'!$A$2:$AW$2,0))</f>
        <v>Y</v>
      </c>
      <c r="D1026" s="135">
        <f>INDEX('Master List'!$A$3:$AW$1063,MATCH('Print List'!$A1026,Statement_No,0),MATCH('Print List'!D$2,'Master List'!$A$2:$AW$2,0))</f>
        <v>469.35333333333335</v>
      </c>
      <c r="E1026" s="135">
        <f>INDEX('Master List'!$A$3:$AW$1063,MATCH('Print List'!$A1026,Statement_No,0),MATCH('Print List'!E$2,'Master List'!$A$2:$AW$2,0))</f>
        <v>209.65</v>
      </c>
      <c r="F1026" s="135" t="str">
        <f>INDEX('Master List'!$A$3:$AW$1063,MATCH('Print List'!$A1026,Statement_No,0),MATCH('Print List'!F$2,'Master List'!$A$2:$AW$2,0))</f>
        <v>Yes</v>
      </c>
      <c r="G1026" s="135" t="str">
        <f>INDEX('Master List'!$A$3:$AW$1063,MATCH('Print List'!$A1026,Statement_No,0),MATCH('Print List'!G$2,'Master List'!$A$2:$AW$2,0))</f>
        <v>Turner Cut</v>
      </c>
      <c r="H1026" s="135" t="str">
        <f>INDEX('Master List'!$A$3:$AW$1063,MATCH('Print List'!$A1026,Statement_No,0),MATCH('Print List'!H$2,'Master List'!$A$2:$AW$2,0))</f>
        <v>San Joaquin</v>
      </c>
      <c r="I1026" s="135" t="str">
        <f>INDEX('Master List'!$A$3:$AW$1063,MATCH('Print List'!$A1026,Statement_No,0),MATCH('Print List'!I$2,'Master List'!$A$2:$AW$2,0))</f>
        <v>R2</v>
      </c>
      <c r="J1026" s="135" t="str">
        <f>INDEX('Master List'!$A$3:$AW$1063,MATCH('Print List'!$A1026,Statement_No,0),MATCH('Print List'!J$2,'Master List'!$A$2:$AW$2,0))</f>
        <v>Patent 4703 doesn't appear to be riparian to river</v>
      </c>
      <c r="K1026" s="135" t="str">
        <f>INDEX('Master List'!$A$3:$AW$1063,MATCH('Print List'!$A1026,Statement_No,0),MATCH('Print List'!K$2,'Master List'!$A$2:$AW$2,0))</f>
        <v>Yes</v>
      </c>
      <c r="L1026" s="135" t="str">
        <f>INDEX('Master List'!$A$3:$AW$1063,MATCH('Print List'!$A1026,Statement_No,0),MATCH('Print List'!L$2,'Master List'!$A$2:$AW$2,0))</f>
        <v>N/A</v>
      </c>
      <c r="M1026" s="135" t="str">
        <f>INDEX('Master List'!$A$3:$AW$1063,MATCH('Print List'!$A1026,Statement_No,0),MATCH('Print List'!M$2,'Master List'!$A$2:$AW$2,0))</f>
        <v>P1</v>
      </c>
      <c r="N1026" s="135" t="str">
        <f>INDEX('Master List'!$A$3:$AW$1063,MATCH('Print List'!$A1026,Statement_No,0),MATCH('Print List'!N$2,'Master List'!$A$2:$AW$2,0))</f>
        <v>ISWDU states first year of use at diversion site as late 1800s.</v>
      </c>
      <c r="O1026" s="135">
        <f>INDEX('Master List'!$A$3:$AW$1063,MATCH('Print List'!$A1026,Statement_No,0),MATCH('Print List'!O$2,'Master List'!$A$2:$AW$2,0))</f>
        <v>0</v>
      </c>
      <c r="P1026" s="135">
        <f>INDEX('Master List'!$A$3:$AW$1063,MATCH('Print List'!$A1026,Statement_No,0),MATCH('Print List'!P$2,'Master List'!$A$2:$AW$2,0))</f>
        <v>0</v>
      </c>
      <c r="Q1026" s="135">
        <f>INDEX('Master List'!$A$3:$AW$1063,MATCH('Print List'!$A1026,Statement_No,0),MATCH('Print List'!Q$2,'Master List'!$A$2:$AW$2,0))</f>
        <v>0</v>
      </c>
      <c r="R1026" s="135">
        <f>INDEX('Master List'!$A$3:$AW$1063,MATCH('Print List'!$A1026,Statement_No,0),MATCH('Print List'!R$2,'Master List'!$A$2:$AW$2,0))</f>
        <v>0</v>
      </c>
      <c r="S1026" s="135">
        <f>INDEX('Master List'!$A$3:$AW$1063,MATCH('Print List'!$A1026,Statement_No,0),MATCH('Print List'!S$2,'Master List'!$A$2:$AW$2,0))</f>
        <v>0</v>
      </c>
      <c r="T1026" s="135" t="str">
        <f>INDEX('Master List'!$A$3:$AW$1063,MATCH('Print List'!$A1026,Statement_No,0),MATCH('Print List'!T$2,'Master List'!$A$2:$AW$2,0))</f>
        <v>R2</v>
      </c>
      <c r="U1026" s="135" t="str">
        <f>INDEX('Master List'!$A$3:$AW$1063,MATCH('Print List'!$A1026,Statement_No,0),MATCH('Print List'!U$2,'Master List'!$A$2:$AW$2,0))</f>
        <v>P1</v>
      </c>
    </row>
    <row r="1027" spans="1:21" s="16" customFormat="1" ht="60" x14ac:dyDescent="0.25">
      <c r="A1027" s="135" t="s">
        <v>3931</v>
      </c>
      <c r="B1027" s="135" t="str">
        <f>INDEX('Master List'!$A$3:$AW$1063,MATCH('Print List'!$A1027,Statement_No,0),MATCH('Print List'!B$2,'Master List'!$A$2:$AW$2,0))</f>
        <v>ROBERT &amp; CAROLYN REYNOLDS FAM LLC</v>
      </c>
      <c r="C1027" s="135" t="str">
        <f>INDEX('Master List'!$A$3:$AW$1063,MATCH('Print List'!$A1027,Statement_No,0),MATCH('Print List'!C$2,'Master List'!$A$2:$AW$2,0))</f>
        <v>Y</v>
      </c>
      <c r="D1027" s="135">
        <f>INDEX('Master List'!$A$3:$AW$1063,MATCH('Print List'!$A1027,Statement_No,0),MATCH('Print List'!D$2,'Master List'!$A$2:$AW$2,0))</f>
        <v>383.85</v>
      </c>
      <c r="E1027" s="135">
        <f>INDEX('Master List'!$A$3:$AW$1063,MATCH('Print List'!$A1027,Statement_No,0),MATCH('Print List'!E$2,'Master List'!$A$2:$AW$2,0))</f>
        <v>286.77</v>
      </c>
      <c r="F1027" s="135" t="str">
        <f>INDEX('Master List'!$A$3:$AW$1063,MATCH('Print List'!$A1027,Statement_No,0),MATCH('Print List'!F$2,'Master List'!$A$2:$AW$2,0))</f>
        <v>Yes</v>
      </c>
      <c r="G1027" s="135" t="str">
        <f>INDEX('Master List'!$A$3:$AW$1063,MATCH('Print List'!$A1027,Statement_No,0),MATCH('Print List'!G$2,'Master List'!$A$2:$AW$2,0))</f>
        <v>Headreach Cutoff</v>
      </c>
      <c r="H1027" s="135" t="str">
        <f>INDEX('Master List'!$A$3:$AW$1063,MATCH('Print List'!$A1027,Statement_No,0),MATCH('Print List'!H$2,'Master List'!$A$2:$AW$2,0))</f>
        <v>San Joaquin</v>
      </c>
      <c r="I1027" s="135" t="str">
        <f>INDEX('Master List'!$A$3:$AW$1063,MATCH('Print List'!$A1027,Statement_No,0),MATCH('Print List'!I$2,'Master List'!$A$2:$AW$2,0))</f>
        <v>R3</v>
      </c>
      <c r="J1027" s="135" t="str">
        <f>INDEX('Master List'!$A$3:$AW$1063,MATCH('Print List'!$A1027,Statement_No,0),MATCH('Print List'!J$2,'Master List'!$A$2:$AW$2,0))</f>
        <v>APN/POU lie on a Riparian Patent.</v>
      </c>
      <c r="K1027" s="135" t="str">
        <f>INDEX('Master List'!$A$3:$AW$1063,MATCH('Print List'!$A1027,Statement_No,0),MATCH('Print List'!K$2,'Master List'!$A$2:$AW$2,0))</f>
        <v>Yes</v>
      </c>
      <c r="L1027" s="135" t="str">
        <f>INDEX('Master List'!$A$3:$AW$1063,MATCH('Print List'!$A1027,Statement_No,0),MATCH('Print List'!L$2,'Master List'!$A$2:$AW$2,0))</f>
        <v>N/A</v>
      </c>
      <c r="M1027" s="135" t="str">
        <f>INDEX('Master List'!$A$3:$AW$1063,MATCH('Print List'!$A1027,Statement_No,0),MATCH('Print List'!M$2,'Master List'!$A$2:$AW$2,0))</f>
        <v>P1</v>
      </c>
      <c r="N1027" s="135" t="str">
        <f>INDEX('Master List'!$A$3:$AW$1063,MATCH('Print List'!$A1027,Statement_No,0),MATCH('Print List'!N$2,'Master List'!$A$2:$AW$2,0))</f>
        <v>No supporting document for Pre-1914 right was submitted. Need more info.</v>
      </c>
      <c r="O1027" s="135">
        <f>INDEX('Master List'!$A$3:$AW$1063,MATCH('Print List'!$A1027,Statement_No,0),MATCH('Print List'!O$2,'Master List'!$A$2:$AW$2,0))</f>
        <v>0</v>
      </c>
      <c r="P1027" s="135">
        <f>INDEX('Master List'!$A$3:$AW$1063,MATCH('Print List'!$A1027,Statement_No,0),MATCH('Print List'!P$2,'Master List'!$A$2:$AW$2,0))</f>
        <v>0</v>
      </c>
      <c r="Q1027" s="135">
        <f>INDEX('Master List'!$A$3:$AW$1063,MATCH('Print List'!$A1027,Statement_No,0),MATCH('Print List'!Q$2,'Master List'!$A$2:$AW$2,0))</f>
        <v>0</v>
      </c>
      <c r="R1027" s="135">
        <f>INDEX('Master List'!$A$3:$AW$1063,MATCH('Print List'!$A1027,Statement_No,0),MATCH('Print List'!R$2,'Master List'!$A$2:$AW$2,0))</f>
        <v>0</v>
      </c>
      <c r="S1027" s="135">
        <f>INDEX('Master List'!$A$3:$AW$1063,MATCH('Print List'!$A1027,Statement_No,0),MATCH('Print List'!S$2,'Master List'!$A$2:$AW$2,0))</f>
        <v>0</v>
      </c>
      <c r="T1027" s="135" t="str">
        <f>INDEX('Master List'!$A$3:$AW$1063,MATCH('Print List'!$A1027,Statement_No,0),MATCH('Print List'!T$2,'Master List'!$A$2:$AW$2,0))</f>
        <v>R3</v>
      </c>
      <c r="U1027" s="135" t="str">
        <f>INDEX('Master List'!$A$3:$AW$1063,MATCH('Print List'!$A1027,Statement_No,0),MATCH('Print List'!U$2,'Master List'!$A$2:$AW$2,0))</f>
        <v>P1</v>
      </c>
    </row>
    <row r="1028" spans="1:21" s="16" customFormat="1" ht="135" x14ac:dyDescent="0.25">
      <c r="A1028" s="135" t="s">
        <v>3935</v>
      </c>
      <c r="B1028" s="135" t="str">
        <f>INDEX('Master List'!$A$3:$AW$1063,MATCH('Print List'!$A1028,Statement_No,0),MATCH('Print List'!B$2,'Master List'!$A$2:$AW$2,0))</f>
        <v>HERITAGE LAND COMPANY, INC.</v>
      </c>
      <c r="C1028" s="135" t="str">
        <f>INDEX('Master List'!$A$3:$AW$1063,MATCH('Print List'!$A1028,Statement_No,0),MATCH('Print List'!C$2,'Master List'!$A$2:$AW$2,0))</f>
        <v>Y</v>
      </c>
      <c r="D1028" s="135">
        <f>INDEX('Master List'!$A$3:$AW$1063,MATCH('Print List'!$A1028,Statement_No,0),MATCH('Print List'!D$2,'Master List'!$A$2:$AW$2,0))</f>
        <v>502.03666666666663</v>
      </c>
      <c r="E1028" s="135">
        <f>INDEX('Master List'!$A$3:$AW$1063,MATCH('Print List'!$A1028,Statement_No,0),MATCH('Print List'!E$2,'Master List'!$A$2:$AW$2,0))</f>
        <v>291.12</v>
      </c>
      <c r="F1028" s="135" t="str">
        <f>INDEX('Master List'!$A$3:$AW$1063,MATCH('Print List'!$A1028,Statement_No,0),MATCH('Print List'!F$2,'Master List'!$A$2:$AW$2,0))</f>
        <v>Yes</v>
      </c>
      <c r="G1028" s="135" t="str">
        <f>INDEX('Master List'!$A$3:$AW$1063,MATCH('Print List'!$A1028,Statement_No,0),MATCH('Print List'!G$2,'Master List'!$A$2:$AW$2,0))</f>
        <v>Columbia Cut</v>
      </c>
      <c r="H1028" s="135" t="str">
        <f>INDEX('Master List'!$A$3:$AW$1063,MATCH('Print List'!$A1028,Statement_No,0),MATCH('Print List'!H$2,'Master List'!$A$2:$AW$2,0))</f>
        <v>San Joaquin</v>
      </c>
      <c r="I1028" s="135" t="str">
        <f>INDEX('Master List'!$A$3:$AW$1063,MATCH('Print List'!$A1028,Statement_No,0),MATCH('Print List'!I$2,'Master List'!$A$2:$AW$2,0))</f>
        <v>R2</v>
      </c>
      <c r="J1028" s="135" t="str">
        <f>INDEX('Master List'!$A$3:$AW$1063,MATCH('Print List'!$A1028,Statement_No,0),MATCH('Print List'!J$2,'Master List'!$A$2:$AW$2,0))</f>
        <v xml:space="preserve">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
</v>
      </c>
      <c r="K1028" s="135" t="str">
        <f>INDEX('Master List'!$A$3:$AW$1063,MATCH('Print List'!$A1028,Statement_No,0),MATCH('Print List'!K$2,'Master List'!$A$2:$AW$2,0))</f>
        <v>Yes</v>
      </c>
      <c r="L1028" s="135" t="str">
        <f>INDEX('Master List'!$A$3:$AW$1063,MATCH('Print List'!$A1028,Statement_No,0),MATCH('Print List'!L$2,'Master List'!$A$2:$AW$2,0))</f>
        <v>N/A</v>
      </c>
      <c r="M1028" s="135" t="str">
        <f>INDEX('Master List'!$A$3:$AW$1063,MATCH('Print List'!$A1028,Statement_No,0),MATCH('Print List'!M$2,'Master List'!$A$2:$AW$2,0))</f>
        <v>P1</v>
      </c>
      <c r="N1028" s="135" t="str">
        <f>INDEX('Master List'!$A$3:$AW$1063,MATCH('Print List'!$A1028,Statement_No,0),MATCH('Print List'!N$2,'Master List'!$A$2:$AW$2,0))</f>
        <v>More information needed</v>
      </c>
      <c r="O1028" s="135">
        <f>INDEX('Master List'!$A$3:$AW$1063,MATCH('Print List'!$A1028,Statement_No,0),MATCH('Print List'!O$2,'Master List'!$A$2:$AW$2,0))</f>
        <v>0</v>
      </c>
      <c r="P1028" s="135">
        <f>INDEX('Master List'!$A$3:$AW$1063,MATCH('Print List'!$A1028,Statement_No,0),MATCH('Print List'!P$2,'Master List'!$A$2:$AW$2,0))</f>
        <v>0</v>
      </c>
      <c r="Q1028" s="135">
        <f>INDEX('Master List'!$A$3:$AW$1063,MATCH('Print List'!$A1028,Statement_No,0),MATCH('Print List'!Q$2,'Master List'!$A$2:$AW$2,0))</f>
        <v>0</v>
      </c>
      <c r="R1028" s="135">
        <f>INDEX('Master List'!$A$3:$AW$1063,MATCH('Print List'!$A1028,Statement_No,0),MATCH('Print List'!R$2,'Master List'!$A$2:$AW$2,0))</f>
        <v>0</v>
      </c>
      <c r="S1028" s="135">
        <f>INDEX('Master List'!$A$3:$AW$1063,MATCH('Print List'!$A1028,Statement_No,0),MATCH('Print List'!S$2,'Master List'!$A$2:$AW$2,0))</f>
        <v>0</v>
      </c>
      <c r="T1028" s="135" t="str">
        <f>INDEX('Master List'!$A$3:$AW$1063,MATCH('Print List'!$A1028,Statement_No,0),MATCH('Print List'!T$2,'Master List'!$A$2:$AW$2,0))</f>
        <v>R2</v>
      </c>
      <c r="U1028" s="135" t="str">
        <f>INDEX('Master List'!$A$3:$AW$1063,MATCH('Print List'!$A1028,Statement_No,0),MATCH('Print List'!U$2,'Master List'!$A$2:$AW$2,0))</f>
        <v>P1</v>
      </c>
    </row>
    <row r="1029" spans="1:21" s="16" customFormat="1" ht="105" x14ac:dyDescent="0.25">
      <c r="A1029" s="135" t="s">
        <v>3939</v>
      </c>
      <c r="B1029" s="135" t="str">
        <f>INDEX('Master List'!$A$3:$AW$1063,MATCH('Print List'!$A1029,Statement_No,0),MATCH('Print List'!B$2,'Master List'!$A$2:$AW$2,0))</f>
        <v>HERITAGE LAND COMPANY, INC.</v>
      </c>
      <c r="C1029" s="135" t="str">
        <f>INDEX('Master List'!$A$3:$AW$1063,MATCH('Print List'!$A1029,Statement_No,0),MATCH('Print List'!C$2,'Master List'!$A$2:$AW$2,0))</f>
        <v>Y</v>
      </c>
      <c r="D1029" s="135">
        <f>INDEX('Master List'!$A$3:$AW$1063,MATCH('Print List'!$A1029,Statement_No,0),MATCH('Print List'!D$2,'Master List'!$A$2:$AW$2,0))</f>
        <v>596.8366666666667</v>
      </c>
      <c r="E1029" s="135">
        <f>INDEX('Master List'!$A$3:$AW$1063,MATCH('Print List'!$A1029,Statement_No,0),MATCH('Print List'!E$2,'Master List'!$A$2:$AW$2,0))</f>
        <v>667.17</v>
      </c>
      <c r="F1029" s="135" t="str">
        <f>INDEX('Master List'!$A$3:$AW$1063,MATCH('Print List'!$A1029,Statement_No,0),MATCH('Print List'!F$2,'Master List'!$A$2:$AW$2,0))</f>
        <v>Yes</v>
      </c>
      <c r="G1029" s="135" t="str">
        <f>INDEX('Master List'!$A$3:$AW$1063,MATCH('Print List'!$A1029,Statement_No,0),MATCH('Print List'!G$2,'Master List'!$A$2:$AW$2,0))</f>
        <v>Headreach Cutoff</v>
      </c>
      <c r="H1029" s="135" t="str">
        <f>INDEX('Master List'!$A$3:$AW$1063,MATCH('Print List'!$A1029,Statement_No,0),MATCH('Print List'!H$2,'Master List'!$A$2:$AW$2,0))</f>
        <v>San Joaquin</v>
      </c>
      <c r="I1029" s="135" t="str">
        <f>INDEX('Master List'!$A$3:$AW$1063,MATCH('Print List'!$A1029,Statement_No,0),MATCH('Print List'!I$2,'Master List'!$A$2:$AW$2,0))</f>
        <v>R2</v>
      </c>
      <c r="J1029" s="135" t="str">
        <f>INDEX('Master List'!$A$3:$AW$1063,MATCH('Print List'!$A1029,Statement_No,0),MATCH('Print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1029" s="135" t="str">
        <f>INDEX('Master List'!$A$3:$AW$1063,MATCH('Print List'!$A1029,Statement_No,0),MATCH('Print List'!K$2,'Master List'!$A$2:$AW$2,0))</f>
        <v>Yes</v>
      </c>
      <c r="L1029" s="135" t="str">
        <f>INDEX('Master List'!$A$3:$AW$1063,MATCH('Print List'!$A1029,Statement_No,0),MATCH('Print List'!L$2,'Master List'!$A$2:$AW$2,0))</f>
        <v>N/A</v>
      </c>
      <c r="M1029" s="135" t="str">
        <f>INDEX('Master List'!$A$3:$AW$1063,MATCH('Print List'!$A1029,Statement_No,0),MATCH('Print List'!M$2,'Master List'!$A$2:$AW$2,0))</f>
        <v>P1</v>
      </c>
      <c r="N1029" s="135" t="str">
        <f>INDEX('Master List'!$A$3:$AW$1063,MATCH('Print List'!$A1029,Statement_No,0),MATCH('Print List'!N$2,'Master List'!$A$2:$AW$2,0))</f>
        <v>More information needed</v>
      </c>
      <c r="O1029" s="135">
        <f>INDEX('Master List'!$A$3:$AW$1063,MATCH('Print List'!$A1029,Statement_No,0),MATCH('Print List'!O$2,'Master List'!$A$2:$AW$2,0))</f>
        <v>0</v>
      </c>
      <c r="P1029" s="135">
        <f>INDEX('Master List'!$A$3:$AW$1063,MATCH('Print List'!$A1029,Statement_No,0),MATCH('Print List'!P$2,'Master List'!$A$2:$AW$2,0))</f>
        <v>0</v>
      </c>
      <c r="Q1029" s="135">
        <f>INDEX('Master List'!$A$3:$AW$1063,MATCH('Print List'!$A1029,Statement_No,0),MATCH('Print List'!Q$2,'Master List'!$A$2:$AW$2,0))</f>
        <v>0</v>
      </c>
      <c r="R1029" s="135">
        <f>INDEX('Master List'!$A$3:$AW$1063,MATCH('Print List'!$A1029,Statement_No,0),MATCH('Print List'!R$2,'Master List'!$A$2:$AW$2,0))</f>
        <v>0</v>
      </c>
      <c r="S1029" s="135">
        <f>INDEX('Master List'!$A$3:$AW$1063,MATCH('Print List'!$A1029,Statement_No,0),MATCH('Print List'!S$2,'Master List'!$A$2:$AW$2,0))</f>
        <v>0</v>
      </c>
      <c r="T1029" s="135" t="str">
        <f>INDEX('Master List'!$A$3:$AW$1063,MATCH('Print List'!$A1029,Statement_No,0),MATCH('Print List'!T$2,'Master List'!$A$2:$AW$2,0))</f>
        <v>R2</v>
      </c>
      <c r="U1029" s="135" t="str">
        <f>INDEX('Master List'!$A$3:$AW$1063,MATCH('Print List'!$A1029,Statement_No,0),MATCH('Print List'!U$2,'Master List'!$A$2:$AW$2,0))</f>
        <v>P1</v>
      </c>
    </row>
    <row r="1030" spans="1:21" s="16" customFormat="1" ht="105" x14ac:dyDescent="0.25">
      <c r="A1030" s="135" t="s">
        <v>3943</v>
      </c>
      <c r="B1030" s="135" t="str">
        <f>INDEX('Master List'!$A$3:$AW$1063,MATCH('Print List'!$A1030,Statement_No,0),MATCH('Print List'!B$2,'Master List'!$A$2:$AW$2,0))</f>
        <v>HERITAGE LAND COMPANY, INC.</v>
      </c>
      <c r="C1030" s="135" t="str">
        <f>INDEX('Master List'!$A$3:$AW$1063,MATCH('Print List'!$A1030,Statement_No,0),MATCH('Print List'!C$2,'Master List'!$A$2:$AW$2,0))</f>
        <v>Y</v>
      </c>
      <c r="D1030" s="135">
        <f>INDEX('Master List'!$A$3:$AW$1063,MATCH('Print List'!$A1030,Statement_No,0),MATCH('Print List'!D$2,'Master List'!$A$2:$AW$2,0))</f>
        <v>629.85</v>
      </c>
      <c r="E1030" s="135">
        <f>INDEX('Master List'!$A$3:$AW$1063,MATCH('Print List'!$A1030,Statement_No,0),MATCH('Print List'!E$2,'Master List'!$A$2:$AW$2,0))</f>
        <v>801.97</v>
      </c>
      <c r="F1030" s="135" t="str">
        <f>INDEX('Master List'!$A$3:$AW$1063,MATCH('Print List'!$A1030,Statement_No,0),MATCH('Print List'!F$2,'Master List'!$A$2:$AW$2,0))</f>
        <v>Yes</v>
      </c>
      <c r="G1030" s="135" t="str">
        <f>INDEX('Master List'!$A$3:$AW$1063,MATCH('Print List'!$A1030,Statement_No,0),MATCH('Print List'!G$2,'Master List'!$A$2:$AW$2,0))</f>
        <v>Headreach Cutoff</v>
      </c>
      <c r="H1030" s="135" t="str">
        <f>INDEX('Master List'!$A$3:$AW$1063,MATCH('Print List'!$A1030,Statement_No,0),MATCH('Print List'!H$2,'Master List'!$A$2:$AW$2,0))</f>
        <v>San Joaquin</v>
      </c>
      <c r="I1030" s="135" t="str">
        <f>INDEX('Master List'!$A$3:$AW$1063,MATCH('Print List'!$A1030,Statement_No,0),MATCH('Print List'!I$2,'Master List'!$A$2:$AW$2,0))</f>
        <v>R2</v>
      </c>
      <c r="J1030" s="135" t="str">
        <f>INDEX('Master List'!$A$3:$AW$1063,MATCH('Print List'!$A1030,Statement_No,0),MATCH('Print List'!J$2,'Master List'!$A$2:$AW$2,0))</f>
        <v>The POU either abuts or is connected to other parcels which Heritage Land owns. There are multiple patents in the POU (according to the provided Patent maps found in "Heritage Land Company Inc." folder) which may require further investigation. Upon inspection, it does appear that most of the land that was patented was not riparian to begin with.</v>
      </c>
      <c r="K1030" s="135" t="str">
        <f>INDEX('Master List'!$A$3:$AW$1063,MATCH('Print List'!$A1030,Statement_No,0),MATCH('Print List'!K$2,'Master List'!$A$2:$AW$2,0))</f>
        <v>Yes</v>
      </c>
      <c r="L1030" s="135" t="str">
        <f>INDEX('Master List'!$A$3:$AW$1063,MATCH('Print List'!$A1030,Statement_No,0),MATCH('Print List'!L$2,'Master List'!$A$2:$AW$2,0))</f>
        <v>N/A</v>
      </c>
      <c r="M1030" s="135" t="str">
        <f>INDEX('Master List'!$A$3:$AW$1063,MATCH('Print List'!$A1030,Statement_No,0),MATCH('Print List'!M$2,'Master List'!$A$2:$AW$2,0))</f>
        <v>P1</v>
      </c>
      <c r="N1030" s="135" t="str">
        <f>INDEX('Master List'!$A$3:$AW$1063,MATCH('Print List'!$A1030,Statement_No,0),MATCH('Print List'!N$2,'Master List'!$A$2:$AW$2,0))</f>
        <v>More information needed</v>
      </c>
      <c r="O1030" s="135">
        <f>INDEX('Master List'!$A$3:$AW$1063,MATCH('Print List'!$A1030,Statement_No,0),MATCH('Print List'!O$2,'Master List'!$A$2:$AW$2,0))</f>
        <v>0</v>
      </c>
      <c r="P1030" s="135">
        <f>INDEX('Master List'!$A$3:$AW$1063,MATCH('Print List'!$A1030,Statement_No,0),MATCH('Print List'!P$2,'Master List'!$A$2:$AW$2,0))</f>
        <v>0</v>
      </c>
      <c r="Q1030" s="135">
        <f>INDEX('Master List'!$A$3:$AW$1063,MATCH('Print List'!$A1030,Statement_No,0),MATCH('Print List'!Q$2,'Master List'!$A$2:$AW$2,0))</f>
        <v>0</v>
      </c>
      <c r="R1030" s="135">
        <f>INDEX('Master List'!$A$3:$AW$1063,MATCH('Print List'!$A1030,Statement_No,0),MATCH('Print List'!R$2,'Master List'!$A$2:$AW$2,0))</f>
        <v>0</v>
      </c>
      <c r="S1030" s="135">
        <f>INDEX('Master List'!$A$3:$AW$1063,MATCH('Print List'!$A1030,Statement_No,0),MATCH('Print List'!S$2,'Master List'!$A$2:$AW$2,0))</f>
        <v>0</v>
      </c>
      <c r="T1030" s="135" t="str">
        <f>INDEX('Master List'!$A$3:$AW$1063,MATCH('Print List'!$A1030,Statement_No,0),MATCH('Print List'!T$2,'Master List'!$A$2:$AW$2,0))</f>
        <v>R2</v>
      </c>
      <c r="U1030" s="135" t="str">
        <f>INDEX('Master List'!$A$3:$AW$1063,MATCH('Print List'!$A1030,Statement_No,0),MATCH('Print List'!U$2,'Master List'!$A$2:$AW$2,0))</f>
        <v>P1</v>
      </c>
    </row>
    <row r="1031" spans="1:21" s="16" customFormat="1" ht="240" x14ac:dyDescent="0.25">
      <c r="A1031" s="135" t="s">
        <v>3945</v>
      </c>
      <c r="B1031" s="135" t="str">
        <f>INDEX('Master List'!$A$3:$AW$1063,MATCH('Print List'!$A1031,Statement_No,0),MATCH('Print List'!B$2,'Master List'!$A$2:$AW$2,0))</f>
        <v>JOHN L. &amp; DIANA M. LEWALLEN TRUST, ET AL.</v>
      </c>
      <c r="C1031" s="135" t="str">
        <f>INDEX('Master List'!$A$3:$AW$1063,MATCH('Print List'!$A1031,Statement_No,0),MATCH('Print List'!C$2,'Master List'!$A$2:$AW$2,0))</f>
        <v>Y</v>
      </c>
      <c r="D1031" s="135">
        <f>INDEX('Master List'!$A$3:$AW$1063,MATCH('Print List'!$A1031,Statement_No,0),MATCH('Print List'!D$2,'Master List'!$A$2:$AW$2,0))</f>
        <v>434.0333333333333</v>
      </c>
      <c r="E1031" s="135">
        <f>INDEX('Master List'!$A$3:$AW$1063,MATCH('Print List'!$A1031,Statement_No,0),MATCH('Print List'!E$2,'Master List'!$A$2:$AW$2,0))</f>
        <v>239.1</v>
      </c>
      <c r="F1031" s="135" t="str">
        <f>INDEX('Master List'!$A$3:$AW$1063,MATCH('Print List'!$A1031,Statement_No,0),MATCH('Print List'!F$2,'Master List'!$A$2:$AW$2,0))</f>
        <v>Yes</v>
      </c>
      <c r="G1031" s="135" t="str">
        <f>INDEX('Master List'!$A$3:$AW$1063,MATCH('Print List'!$A1031,Statement_No,0),MATCH('Print List'!G$2,'Master List'!$A$2:$AW$2,0))</f>
        <v>Georgiana Slough</v>
      </c>
      <c r="H1031" s="135" t="str">
        <f>INDEX('Master List'!$A$3:$AW$1063,MATCH('Print List'!$A1031,Statement_No,0),MATCH('Print List'!H$2,'Master List'!$A$2:$AW$2,0))</f>
        <v>Sacramento</v>
      </c>
      <c r="I1031" s="135" t="str">
        <f>INDEX('Master List'!$A$3:$AW$1063,MATCH('Print List'!$A1031,Statement_No,0),MATCH('Print List'!I$2,'Master List'!$A$2:$AW$2,0))</f>
        <v>R3</v>
      </c>
      <c r="J1031" s="135" t="str">
        <f>INDEX('Master List'!$A$3:$AW$1063,MATCH('Print List'!$A1031,Statement_No,0),MATCH('Print List'!J$2,'Master List'!$A$2:$AW$2,0))</f>
        <v>Property abuts water source. POU and POD are in the same watershed. The property has no severances. There has had no water used for storage, more documentation will be needed to support the ownership and reservation of water rights.</v>
      </c>
      <c r="K1031" s="135" t="str">
        <f>INDEX('Master List'!$A$3:$AW$1063,MATCH('Print List'!$A1031,Statement_No,0),MATCH('Print List'!K$2,'Master List'!$A$2:$AW$2,0))</f>
        <v>Yes</v>
      </c>
      <c r="L1031" s="135" t="str">
        <f>INDEX('Master List'!$A$3:$AW$1063,MATCH('Print List'!$A1031,Statement_No,0),MATCH('Print List'!L$2,'Master List'!$A$2:$AW$2,0))</f>
        <v>N/A</v>
      </c>
      <c r="M1031" s="135" t="str">
        <f>INDEX('Master List'!$A$3:$AW$1063,MATCH('Print List'!$A1031,Statement_No,0),MATCH('Print List'!M$2,'Master List'!$A$2:$AW$2,0))</f>
        <v>P1</v>
      </c>
      <c r="N1031" s="135" t="str">
        <f>INDEX('Master List'!$A$3:$AW$1063,MATCH('Print List'!$A1031,Statement_No,0),MATCH('Print List'!N$2,'Master List'!$A$2:$AW$2,0))</f>
        <v>No supporting document for Pre-1914 right was submitted. Need more info.</v>
      </c>
      <c r="O1031" s="135" t="str">
        <f>INDEX('Master List'!$A$3:$AW$1063,MATCH('Print List'!$A1031,Statement_No,0),MATCH('Print List'!O$2,'Master List'!$A$2:$AW$2,0))</f>
        <v>North Delta Water Agency</v>
      </c>
      <c r="P1031" s="135" t="str">
        <f>INDEX('Master List'!$A$3:$AW$1063,MATCH('Print List'!$A1031,Statement_No,0),MATCH('Print List'!P$2,'Master List'!$A$2:$AW$2,0))</f>
        <v>R4</v>
      </c>
      <c r="Q1031" s="135" t="str">
        <f>INDEX('Master List'!$A$3:$AW$1063,MATCH('Print List'!$A1031,Statement_No,0),MATCH('Print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1" s="135" t="str">
        <f>INDEX('Master List'!$A$3:$AW$1063,MATCH('Print List'!$A1031,Statement_No,0),MATCH('Print List'!R$2,'Master List'!$A$2:$AW$2,0))</f>
        <v>P4</v>
      </c>
      <c r="S1031" s="135" t="str">
        <f>INDEX('Master List'!$A$3:$AW$1063,MATCH('Print List'!$A1031,Statement_No,0),MATCH('Print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1" s="135" t="str">
        <f>INDEX('Master List'!$A$3:$AW$1063,MATCH('Print List'!$A1031,Statement_No,0),MATCH('Print List'!T$2,'Master List'!$A$2:$AW$2,0))</f>
        <v>R4</v>
      </c>
      <c r="U1031" s="135" t="str">
        <f>INDEX('Master List'!$A$3:$AW$1063,MATCH('Print List'!$A1031,Statement_No,0),MATCH('Print List'!U$2,'Master List'!$A$2:$AW$2,0))</f>
        <v>P4</v>
      </c>
    </row>
    <row r="1032" spans="1:21" s="16" customFormat="1" ht="240" x14ac:dyDescent="0.25">
      <c r="A1032" s="135" t="s">
        <v>3949</v>
      </c>
      <c r="B1032" s="135" t="str">
        <f>INDEX('Master List'!$A$3:$AW$1063,MATCH('Print List'!$A1032,Statement_No,0),MATCH('Print List'!B$2,'Master List'!$A$2:$AW$2,0))</f>
        <v>DARSIE HUTCHINSON AND PETTIGREW INC.</v>
      </c>
      <c r="C1032" s="135" t="str">
        <f>INDEX('Master List'!$A$3:$AW$1063,MATCH('Print List'!$A1032,Statement_No,0),MATCH('Print List'!C$2,'Master List'!$A$2:$AW$2,0))</f>
        <v>Y</v>
      </c>
      <c r="D1032" s="135">
        <f>INDEX('Master List'!$A$3:$AW$1063,MATCH('Print List'!$A1032,Statement_No,0),MATCH('Print List'!D$2,'Master List'!$A$2:$AW$2,0))</f>
        <v>1732</v>
      </c>
      <c r="E1032" s="135">
        <f>INDEX('Master List'!$A$3:$AW$1063,MATCH('Print List'!$A1032,Statement_No,0),MATCH('Print List'!E$2,'Master List'!$A$2:$AW$2,0))</f>
        <v>1060.9100000000001</v>
      </c>
      <c r="F1032" s="135" t="str">
        <f>INDEX('Master List'!$A$3:$AW$1063,MATCH('Print List'!$A1032,Statement_No,0),MATCH('Print List'!F$2,'Master List'!$A$2:$AW$2,0))</f>
        <v>Yes</v>
      </c>
      <c r="G1032" s="135" t="str">
        <f>INDEX('Master List'!$A$3:$AW$1063,MATCH('Print List'!$A1032,Statement_No,0),MATCH('Print List'!G$2,'Master List'!$A$2:$AW$2,0))</f>
        <v>Steamboat Slough</v>
      </c>
      <c r="H1032" s="135" t="str">
        <f>INDEX('Master List'!$A$3:$AW$1063,MATCH('Print List'!$A1032,Statement_No,0),MATCH('Print List'!H$2,'Master List'!$A$2:$AW$2,0))</f>
        <v>Sacramento</v>
      </c>
      <c r="I1032" s="135" t="str">
        <f>INDEX('Master List'!$A$3:$AW$1063,MATCH('Print List'!$A1032,Statement_No,0),MATCH('Print List'!I$2,'Master List'!$A$2:$AW$2,0))</f>
        <v>R1</v>
      </c>
      <c r="J1032" s="135" t="str">
        <f>INDEX('Master List'!$A$3:$AW$1063,MATCH('Print List'!$A1032,Statement_No,0),MATCH('Print List'!J$2,'Master List'!$A$2:$AW$2,0))</f>
        <v>POU overlies multiple patents while portion of it overlies non-riparian Patent 1172. See S021940 POU and Underlying Patents.</v>
      </c>
      <c r="K1032" s="135" t="str">
        <f>INDEX('Master List'!$A$3:$AW$1063,MATCH('Print List'!$A1032,Statement_No,0),MATCH('Print List'!K$2,'Master List'!$A$2:$AW$2,0))</f>
        <v>Yes</v>
      </c>
      <c r="L1032" s="135" t="str">
        <f>INDEX('Master List'!$A$3:$AW$1063,MATCH('Print List'!$A1032,Statement_No,0),MATCH('Print List'!L$2,'Master List'!$A$2:$AW$2,0))</f>
        <v>N/A</v>
      </c>
      <c r="M1032" s="135" t="str">
        <f>INDEX('Master List'!$A$3:$AW$1063,MATCH('Print List'!$A1032,Statement_No,0),MATCH('Print List'!M$2,'Master List'!$A$2:$AW$2,0))</f>
        <v>P1</v>
      </c>
      <c r="N1032" s="135" t="str">
        <f>INDEX('Master List'!$A$3:$AW$1063,MATCH('Print List'!$A1032,Statement_No,0),MATCH('Print List'!N$2,'Master List'!$A$2:$AW$2,0))</f>
        <v>No supporting document for Pre-1914 right was submitted. Need more info.</v>
      </c>
      <c r="O1032" s="135" t="str">
        <f>INDEX('Master List'!$A$3:$AW$1063,MATCH('Print List'!$A1032,Statement_No,0),MATCH('Print List'!O$2,'Master List'!$A$2:$AW$2,0))</f>
        <v>North Delta Water Agency</v>
      </c>
      <c r="P1032" s="135" t="str">
        <f>INDEX('Master List'!$A$3:$AW$1063,MATCH('Print List'!$A1032,Statement_No,0),MATCH('Print List'!P$2,'Master List'!$A$2:$AW$2,0))</f>
        <v>R4</v>
      </c>
      <c r="Q1032" s="135" t="str">
        <f>INDEX('Master List'!$A$3:$AW$1063,MATCH('Print List'!$A1032,Statement_No,0),MATCH('Print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2" s="135" t="str">
        <f>INDEX('Master List'!$A$3:$AW$1063,MATCH('Print List'!$A1032,Statement_No,0),MATCH('Print List'!R$2,'Master List'!$A$2:$AW$2,0))</f>
        <v>P4</v>
      </c>
      <c r="S1032" s="135" t="str">
        <f>INDEX('Master List'!$A$3:$AW$1063,MATCH('Print List'!$A1032,Statement_No,0),MATCH('Print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2" s="135" t="str">
        <f>INDEX('Master List'!$A$3:$AW$1063,MATCH('Print List'!$A1032,Statement_No,0),MATCH('Print List'!T$2,'Master List'!$A$2:$AW$2,0))</f>
        <v>R4</v>
      </c>
      <c r="U1032" s="135" t="str">
        <f>INDEX('Master List'!$A$3:$AW$1063,MATCH('Print List'!$A1032,Statement_No,0),MATCH('Print List'!U$2,'Master List'!$A$2:$AW$2,0))</f>
        <v>P4</v>
      </c>
    </row>
    <row r="1033" spans="1:21" s="16" customFormat="1" ht="240" x14ac:dyDescent="0.25">
      <c r="A1033" s="135" t="s">
        <v>3956</v>
      </c>
      <c r="B1033" s="135" t="str">
        <f>INDEX('Master List'!$A$3:$AW$1063,MATCH('Print List'!$A1033,Statement_No,0),MATCH('Print List'!B$2,'Master List'!$A$2:$AW$2,0))</f>
        <v>DAYLY LEE/JEAN LEE FAMILY TRUST</v>
      </c>
      <c r="C1033" s="135" t="str">
        <f>INDEX('Master List'!$A$3:$AW$1063,MATCH('Print List'!$A1033,Statement_No,0),MATCH('Print List'!C$2,'Master List'!$A$2:$AW$2,0))</f>
        <v>Y</v>
      </c>
      <c r="D1033" s="135">
        <f>INDEX('Master List'!$A$3:$AW$1063,MATCH('Print List'!$A1033,Statement_No,0),MATCH('Print List'!D$2,'Master List'!$A$2:$AW$2,0))</f>
        <v>609.29333333333341</v>
      </c>
      <c r="E1033" s="135">
        <f>INDEX('Master List'!$A$3:$AW$1063,MATCH('Print List'!$A1033,Statement_No,0),MATCH('Print List'!E$2,'Master List'!$A$2:$AW$2,0))</f>
        <v>836.14</v>
      </c>
      <c r="F1033" s="135" t="str">
        <f>INDEX('Master List'!$A$3:$AW$1063,MATCH('Print List'!$A1033,Statement_No,0),MATCH('Print List'!F$2,'Master List'!$A$2:$AW$2,0))</f>
        <v>Yes</v>
      </c>
      <c r="G1033" s="135" t="str">
        <f>INDEX('Master List'!$A$3:$AW$1063,MATCH('Print List'!$A1033,Statement_No,0),MATCH('Print List'!G$2,'Master List'!$A$2:$AW$2,0))</f>
        <v>Steamboat Slough</v>
      </c>
      <c r="H1033" s="135" t="str">
        <f>INDEX('Master List'!$A$3:$AW$1063,MATCH('Print List'!$A1033,Statement_No,0),MATCH('Print List'!H$2,'Master List'!$A$2:$AW$2,0))</f>
        <v>Sacramento</v>
      </c>
      <c r="I1033" s="135" t="str">
        <f>INDEX('Master List'!$A$3:$AW$1063,MATCH('Print List'!$A1033,Statement_No,0),MATCH('Print List'!I$2,'Master List'!$A$2:$AW$2,0))</f>
        <v>R1</v>
      </c>
      <c r="J1033" s="135" t="str">
        <f>INDEX('Master List'!$A$3:$AW$1063,MATCH('Print List'!$A1033,Statement_No,0),MATCH('Print List'!J$2,'Master List'!$A$2:$AW$2,0))</f>
        <v>Part of the POU is on separate non-Riparian Patents.</v>
      </c>
      <c r="K1033" s="135" t="str">
        <f>INDEX('Master List'!$A$3:$AW$1063,MATCH('Print List'!$A1033,Statement_No,0),MATCH('Print List'!K$2,'Master List'!$A$2:$AW$2,0))</f>
        <v>Yes</v>
      </c>
      <c r="L1033" s="135" t="str">
        <f>INDEX('Master List'!$A$3:$AW$1063,MATCH('Print List'!$A1033,Statement_No,0),MATCH('Print List'!L$2,'Master List'!$A$2:$AW$2,0))</f>
        <v>N/A</v>
      </c>
      <c r="M1033" s="135" t="str">
        <f>INDEX('Master List'!$A$3:$AW$1063,MATCH('Print List'!$A1033,Statement_No,0),MATCH('Print List'!M$2,'Master List'!$A$2:$AW$2,0))</f>
        <v>P1</v>
      </c>
      <c r="N1033" s="135" t="str">
        <f>INDEX('Master List'!$A$3:$AW$1063,MATCH('Print List'!$A1033,Statement_No,0),MATCH('Print List'!N$2,'Master List'!$A$2:$AW$2,0))</f>
        <v>No supporting document for Pre-1914 right was submitted. Need more info.</v>
      </c>
      <c r="O1033" s="135" t="str">
        <f>INDEX('Master List'!$A$3:$AW$1063,MATCH('Print List'!$A1033,Statement_No,0),MATCH('Print List'!O$2,'Master List'!$A$2:$AW$2,0))</f>
        <v>North Delta Water Agency</v>
      </c>
      <c r="P1033" s="135" t="str">
        <f>INDEX('Master List'!$A$3:$AW$1063,MATCH('Print List'!$A1033,Statement_No,0),MATCH('Print List'!P$2,'Master List'!$A$2:$AW$2,0))</f>
        <v>R4</v>
      </c>
      <c r="Q1033" s="135" t="str">
        <f>INDEX('Master List'!$A$3:$AW$1063,MATCH('Print List'!$A1033,Statement_No,0),MATCH('Print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3" s="135" t="str">
        <f>INDEX('Master List'!$A$3:$AW$1063,MATCH('Print List'!$A1033,Statement_No,0),MATCH('Print List'!R$2,'Master List'!$A$2:$AW$2,0))</f>
        <v>P4</v>
      </c>
      <c r="S1033" s="135" t="str">
        <f>INDEX('Master List'!$A$3:$AW$1063,MATCH('Print List'!$A1033,Statement_No,0),MATCH('Print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3" s="135" t="str">
        <f>INDEX('Master List'!$A$3:$AW$1063,MATCH('Print List'!$A1033,Statement_No,0),MATCH('Print List'!T$2,'Master List'!$A$2:$AW$2,0))</f>
        <v>R4</v>
      </c>
      <c r="U1033" s="135" t="str">
        <f>INDEX('Master List'!$A$3:$AW$1063,MATCH('Print List'!$A1033,Statement_No,0),MATCH('Print List'!U$2,'Master List'!$A$2:$AW$2,0))</f>
        <v>P4</v>
      </c>
    </row>
    <row r="1034" spans="1:21" s="16" customFormat="1" ht="240" x14ac:dyDescent="0.25">
      <c r="A1034" s="136" t="s">
        <v>3959</v>
      </c>
      <c r="B1034" s="135" t="str">
        <f>INDEX('Master List'!$A$3:$AW$1063,MATCH('Print List'!$A1034,Statement_No,0),MATCH('Print List'!B$2,'Master List'!$A$2:$AW$2,0))</f>
        <v>GARDINER IMPROVEMENT CO.</v>
      </c>
      <c r="C1034" s="135" t="str">
        <f>INDEX('Master List'!$A$3:$AW$1063,MATCH('Print List'!$A1034,Statement_No,0),MATCH('Print List'!C$2,'Master List'!$A$2:$AW$2,0))</f>
        <v>Y</v>
      </c>
      <c r="D1034" s="135">
        <f>INDEX('Master List'!$A$3:$AW$1063,MATCH('Print List'!$A1034,Statement_No,0),MATCH('Print List'!D$2,'Master List'!$A$2:$AW$2,0))</f>
        <v>318.6466666666667</v>
      </c>
      <c r="E1034" s="135">
        <f>INDEX('Master List'!$A$3:$AW$1063,MATCH('Print List'!$A1034,Statement_No,0),MATCH('Print List'!E$2,'Master List'!$A$2:$AW$2,0))</f>
        <v>296.57</v>
      </c>
      <c r="F1034" s="135" t="str">
        <f>INDEX('Master List'!$A$3:$AW$1063,MATCH('Print List'!$A1034,Statement_No,0),MATCH('Print List'!F$2,'Master List'!$A$2:$AW$2,0))</f>
        <v>Yes</v>
      </c>
      <c r="G1034" s="135" t="str">
        <f>INDEX('Master List'!$A$3:$AW$1063,MATCH('Print List'!$A1034,Statement_No,0),MATCH('Print List'!G$2,'Master List'!$A$2:$AW$2,0))</f>
        <v>Sacramento River</v>
      </c>
      <c r="H1034" s="135" t="str">
        <f>INDEX('Master List'!$A$3:$AW$1063,MATCH('Print List'!$A1034,Statement_No,0),MATCH('Print List'!H$2,'Master List'!$A$2:$AW$2,0))</f>
        <v>Sacramento</v>
      </c>
      <c r="I1034" s="135" t="str">
        <f>INDEX('Master List'!$A$3:$AW$1063,MATCH('Print List'!$A1034,Statement_No,0),MATCH('Print List'!I$2,'Master List'!$A$2:$AW$2,0))</f>
        <v>R2</v>
      </c>
      <c r="J1034" s="135" t="str">
        <f>INDEX('Master List'!$A$3:$AW$1063,MATCH('Print List'!$A1034,Statement_No,0),MATCH('Print List'!J$2,'Master List'!$A$2:$AW$2,0))</f>
        <v xml:space="preserve">The POU is located on one parcel, covered by one patent that are riparian to the watercourse </v>
      </c>
      <c r="K1034" s="135" t="str">
        <f>INDEX('Master List'!$A$3:$AW$1063,MATCH('Print List'!$A1034,Statement_No,0),MATCH('Print List'!K$2,'Master List'!$A$2:$AW$2,0))</f>
        <v>Yes</v>
      </c>
      <c r="L1034" s="135" t="str">
        <f>INDEX('Master List'!$A$3:$AW$1063,MATCH('Print List'!$A1034,Statement_No,0),MATCH('Print List'!L$2,'Master List'!$A$2:$AW$2,0))</f>
        <v>N/A</v>
      </c>
      <c r="M1034" s="135" t="str">
        <f>INDEX('Master List'!$A$3:$AW$1063,MATCH('Print List'!$A1034,Statement_No,0),MATCH('Print List'!M$2,'Master List'!$A$2:$AW$2,0))</f>
        <v>P3</v>
      </c>
      <c r="N1034" s="135" t="str">
        <f>INDEX('Master List'!$A$3:$AW$1063,MATCH('Print List'!$A1034,Statement_No,0),MATCH('Print List'!N$2,'Master List'!$A$2:$AW$2,0))</f>
        <v>Claimant failed to submit Pre-1914 supporting documents; however, riparian right is sufficient to constitute water use</v>
      </c>
      <c r="O1034" s="135" t="str">
        <f>INDEX('Master List'!$A$3:$AW$1063,MATCH('Print List'!$A1034,Statement_No,0),MATCH('Print List'!O$2,'Master List'!$A$2:$AW$2,0))</f>
        <v>North Delta Water Agency</v>
      </c>
      <c r="P1034" s="135" t="str">
        <f>INDEX('Master List'!$A$3:$AW$1063,MATCH('Print List'!$A1034,Statement_No,0),MATCH('Print List'!P$2,'Master List'!$A$2:$AW$2,0))</f>
        <v>R4</v>
      </c>
      <c r="Q1034" s="135" t="str">
        <f>INDEX('Master List'!$A$3:$AW$1063,MATCH('Print List'!$A1034,Statement_No,0),MATCH('Print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4" s="135" t="str">
        <f>INDEX('Master List'!$A$3:$AW$1063,MATCH('Print List'!$A1034,Statement_No,0),MATCH('Print List'!R$2,'Master List'!$A$2:$AW$2,0))</f>
        <v>P4</v>
      </c>
      <c r="S1034" s="135" t="str">
        <f>INDEX('Master List'!$A$3:$AW$1063,MATCH('Print List'!$A1034,Statement_No,0),MATCH('Print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4" s="135" t="str">
        <f>INDEX('Master List'!$A$3:$AW$1063,MATCH('Print List'!$A1034,Statement_No,0),MATCH('Print List'!T$2,'Master List'!$A$2:$AW$2,0))</f>
        <v>R4</v>
      </c>
      <c r="U1034" s="135" t="str">
        <f>INDEX('Master List'!$A$3:$AW$1063,MATCH('Print List'!$A1034,Statement_No,0),MATCH('Print List'!U$2,'Master List'!$A$2:$AW$2,0))</f>
        <v>P4</v>
      </c>
    </row>
    <row r="1035" spans="1:21" s="16" customFormat="1" ht="240" x14ac:dyDescent="0.25">
      <c r="A1035" s="135" t="s">
        <v>3963</v>
      </c>
      <c r="B1035" s="135" t="str">
        <f>INDEX('Master List'!$A$3:$AW$1063,MATCH('Print List'!$A1035,Statement_No,0),MATCH('Print List'!B$2,'Master List'!$A$2:$AW$2,0))</f>
        <v>MALCOLM MCCORMACK</v>
      </c>
      <c r="C1035" s="135" t="str">
        <f>INDEX('Master List'!$A$3:$AW$1063,MATCH('Print List'!$A1035,Statement_No,0),MATCH('Print List'!C$2,'Master List'!$A$2:$AW$2,0))</f>
        <v>Y</v>
      </c>
      <c r="D1035" s="135">
        <f>INDEX('Master List'!$A$3:$AW$1063,MATCH('Print List'!$A1035,Statement_No,0),MATCH('Print List'!D$2,'Master List'!$A$2:$AW$2,0))</f>
        <v>309.54666666666662</v>
      </c>
      <c r="E1035" s="135">
        <f>INDEX('Master List'!$A$3:$AW$1063,MATCH('Print List'!$A1035,Statement_No,0),MATCH('Print List'!E$2,'Master List'!$A$2:$AW$2,0))</f>
        <v>337.43157600000001</v>
      </c>
      <c r="F1035" s="135" t="str">
        <f>INDEX('Master List'!$A$3:$AW$1063,MATCH('Print List'!$A1035,Statement_No,0),MATCH('Print List'!F$2,'Master List'!$A$2:$AW$2,0))</f>
        <v>Yes</v>
      </c>
      <c r="G1035" s="135" t="str">
        <f>INDEX('Master List'!$A$3:$AW$1063,MATCH('Print List'!$A1035,Statement_No,0),MATCH('Print List'!G$2,'Master List'!$A$2:$AW$2,0))</f>
        <v>Sacramento River</v>
      </c>
      <c r="H1035" s="135" t="str">
        <f>INDEX('Master List'!$A$3:$AW$1063,MATCH('Print List'!$A1035,Statement_No,0),MATCH('Print List'!H$2,'Master List'!$A$2:$AW$2,0))</f>
        <v>Sacramento</v>
      </c>
      <c r="I1035" s="135" t="str">
        <f>INDEX('Master List'!$A$3:$AW$1063,MATCH('Print List'!$A1035,Statement_No,0),MATCH('Print List'!I$2,'Master List'!$A$2:$AW$2,0))</f>
        <v>R3</v>
      </c>
      <c r="J1035" s="135" t="str">
        <f>INDEX('Master List'!$A$3:$AW$1063,MATCH('Print List'!$A1035,Statement_No,0),MATCH('Print List'!J$2,'Master List'!$A$2:$AW$2,0))</f>
        <v>Property abuts water source. POU and POD are in the same watershed. The property has no severance. There has had no water used for storage.</v>
      </c>
      <c r="K1035" s="135" t="str">
        <f>INDEX('Master List'!$A$3:$AW$1063,MATCH('Print List'!$A1035,Statement_No,0),MATCH('Print List'!K$2,'Master List'!$A$2:$AW$2,0))</f>
        <v>No</v>
      </c>
      <c r="L1035" s="135" t="str">
        <f>INDEX('Master List'!$A$3:$AW$1063,MATCH('Print List'!$A1035,Statement_No,0),MATCH('Print List'!L$2,'Master List'!$A$2:$AW$2,0))</f>
        <v>N/A</v>
      </c>
      <c r="M1035" s="135" t="str">
        <f>INDEX('Master List'!$A$3:$AW$1063,MATCH('Print List'!$A1035,Statement_No,0),MATCH('Print List'!M$2,'Master List'!$A$2:$AW$2,0))</f>
        <v>N/A</v>
      </c>
      <c r="N1035" s="135" t="str">
        <f>INDEX('Master List'!$A$3:$AW$1063,MATCH('Print List'!$A1035,Statement_No,0),MATCH('Print List'!N$2,'Master List'!$A$2:$AW$2,0))</f>
        <v>N/A</v>
      </c>
      <c r="O1035" s="135" t="str">
        <f>INDEX('Master List'!$A$3:$AW$1063,MATCH('Print List'!$A1035,Statement_No,0),MATCH('Print List'!O$2,'Master List'!$A$2:$AW$2,0))</f>
        <v>North Delta Water Agency</v>
      </c>
      <c r="P1035" s="135" t="str">
        <f>INDEX('Master List'!$A$3:$AW$1063,MATCH('Print List'!$A1035,Statement_No,0),MATCH('Print List'!P$2,'Master List'!$A$2:$AW$2,0))</f>
        <v>R4</v>
      </c>
      <c r="Q1035" s="135" t="str">
        <f>INDEX('Master List'!$A$3:$AW$1063,MATCH('Print List'!$A1035,Statement_No,0),MATCH('Print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5" s="135" t="str">
        <f>INDEX('Master List'!$A$3:$AW$1063,MATCH('Print List'!$A1035,Statement_No,0),MATCH('Print List'!R$2,'Master List'!$A$2:$AW$2,0))</f>
        <v>P4</v>
      </c>
      <c r="S1035" s="135" t="str">
        <f>INDEX('Master List'!$A$3:$AW$1063,MATCH('Print List'!$A1035,Statement_No,0),MATCH('Print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5" s="135" t="str">
        <f>INDEX('Master List'!$A$3:$AW$1063,MATCH('Print List'!$A1035,Statement_No,0),MATCH('Print List'!T$2,'Master List'!$A$2:$AW$2,0))</f>
        <v>R4</v>
      </c>
      <c r="U1035" s="135" t="str">
        <f>INDEX('Master List'!$A$3:$AW$1063,MATCH('Print List'!$A1035,Statement_No,0),MATCH('Print List'!U$2,'Master List'!$A$2:$AW$2,0))</f>
        <v>P4</v>
      </c>
    </row>
    <row r="1036" spans="1:21" s="16" customFormat="1" ht="45" x14ac:dyDescent="0.25">
      <c r="A1036" s="135" t="s">
        <v>3967</v>
      </c>
      <c r="B1036" s="135" t="str">
        <f>INDEX('Master List'!$A$3:$AW$1063,MATCH('Print List'!$A1036,Statement_No,0),MATCH('Print List'!B$2,'Master List'!$A$2:$AW$2,0))</f>
        <v>WRIGHT TRACT PARTNERS</v>
      </c>
      <c r="C1036" s="135" t="str">
        <f>INDEX('Master List'!$A$3:$AW$1063,MATCH('Print List'!$A1036,Statement_No,0),MATCH('Print List'!C$2,'Master List'!$A$2:$AW$2,0))</f>
        <v>Y</v>
      </c>
      <c r="D1036" s="135">
        <f>INDEX('Master List'!$A$3:$AW$1063,MATCH('Print List'!$A1036,Statement_No,0),MATCH('Print List'!D$2,'Master List'!$A$2:$AW$2,0))</f>
        <v>350.70333333333332</v>
      </c>
      <c r="E1036" s="135">
        <f>INDEX('Master List'!$A$3:$AW$1063,MATCH('Print List'!$A1036,Statement_No,0),MATCH('Print List'!E$2,'Master List'!$A$2:$AW$2,0))</f>
        <v>626.12</v>
      </c>
      <c r="F1036" s="135" t="str">
        <f>INDEX('Master List'!$A$3:$AW$1063,MATCH('Print List'!$A1036,Statement_No,0),MATCH('Print List'!F$2,'Master List'!$A$2:$AW$2,0))</f>
        <v>Yes</v>
      </c>
      <c r="G1036" s="135" t="str">
        <f>INDEX('Master List'!$A$3:$AW$1063,MATCH('Print List'!$A1036,Statement_No,0),MATCH('Print List'!G$2,'Master List'!$A$2:$AW$2,0))</f>
        <v>Fourteen Mile Slough</v>
      </c>
      <c r="H1036" s="135" t="str">
        <f>INDEX('Master List'!$A$3:$AW$1063,MATCH('Print List'!$A1036,Statement_No,0),MATCH('Print List'!H$2,'Master List'!$A$2:$AW$2,0))</f>
        <v>San Joaquin</v>
      </c>
      <c r="I1036" s="135" t="str">
        <f>INDEX('Master List'!$A$3:$AW$1063,MATCH('Print List'!$A1036,Statement_No,0),MATCH('Print List'!I$2,'Master List'!$A$2:$AW$2,0))</f>
        <v>R2</v>
      </c>
      <c r="J1036" s="135" t="str">
        <f>INDEX('Master List'!$A$3:$AW$1063,MATCH('Print List'!$A1036,Statement_No,0),MATCH('Print List'!J$2,'Master List'!$A$2:$AW$2,0))</f>
        <v>Property abuts an natural stream source. POU and POD are in the same watershed. The property has no severance. There was no water used for storage.</v>
      </c>
      <c r="K1036" s="135" t="str">
        <f>INDEX('Master List'!$A$3:$AW$1063,MATCH('Print List'!$A1036,Statement_No,0),MATCH('Print List'!K$2,'Master List'!$A$2:$AW$2,0))</f>
        <v>Yes</v>
      </c>
      <c r="L1036" s="135" t="str">
        <f>INDEX('Master List'!$A$3:$AW$1063,MATCH('Print List'!$A1036,Statement_No,0),MATCH('Print List'!L$2,'Master List'!$A$2:$AW$2,0))</f>
        <v>N/A</v>
      </c>
      <c r="M1036" s="135" t="str">
        <f>INDEX('Master List'!$A$3:$AW$1063,MATCH('Print List'!$A1036,Statement_No,0),MATCH('Print List'!M$2,'Master List'!$A$2:$AW$2,0))</f>
        <v>P1</v>
      </c>
      <c r="N1036" s="135" t="str">
        <f>INDEX('Master List'!$A$3:$AW$1063,MATCH('Print List'!$A1036,Statement_No,0),MATCH('Print List'!N$2,'Master List'!$A$2:$AW$2,0))</f>
        <v>More information needed. Attached a letter, but did not provide appropriative notice or property deed</v>
      </c>
      <c r="O1036" s="135">
        <f>INDEX('Master List'!$A$3:$AW$1063,MATCH('Print List'!$A1036,Statement_No,0),MATCH('Print List'!O$2,'Master List'!$A$2:$AW$2,0))</f>
        <v>0</v>
      </c>
      <c r="P1036" s="135">
        <f>INDEX('Master List'!$A$3:$AW$1063,MATCH('Print List'!$A1036,Statement_No,0),MATCH('Print List'!P$2,'Master List'!$A$2:$AW$2,0))</f>
        <v>0</v>
      </c>
      <c r="Q1036" s="135">
        <f>INDEX('Master List'!$A$3:$AW$1063,MATCH('Print List'!$A1036,Statement_No,0),MATCH('Print List'!Q$2,'Master List'!$A$2:$AW$2,0))</f>
        <v>0</v>
      </c>
      <c r="R1036" s="135">
        <f>INDEX('Master List'!$A$3:$AW$1063,MATCH('Print List'!$A1036,Statement_No,0),MATCH('Print List'!R$2,'Master List'!$A$2:$AW$2,0))</f>
        <v>0</v>
      </c>
      <c r="S1036" s="135">
        <f>INDEX('Master List'!$A$3:$AW$1063,MATCH('Print List'!$A1036,Statement_No,0),MATCH('Print List'!S$2,'Master List'!$A$2:$AW$2,0))</f>
        <v>0</v>
      </c>
      <c r="T1036" s="135" t="str">
        <f>INDEX('Master List'!$A$3:$AW$1063,MATCH('Print List'!$A1036,Statement_No,0),MATCH('Print List'!T$2,'Master List'!$A$2:$AW$2,0))</f>
        <v>R2</v>
      </c>
      <c r="U1036" s="135" t="str">
        <f>INDEX('Master List'!$A$3:$AW$1063,MATCH('Print List'!$A1036,Statement_No,0),MATCH('Print List'!U$2,'Master List'!$A$2:$AW$2,0))</f>
        <v>P1</v>
      </c>
    </row>
    <row r="1037" spans="1:21" s="16" customFormat="1" ht="240" x14ac:dyDescent="0.25">
      <c r="A1037" s="135" t="s">
        <v>3972</v>
      </c>
      <c r="B1037" s="135" t="str">
        <f>INDEX('Master List'!$A$3:$AW$1063,MATCH('Print List'!$A1037,Statement_No,0),MATCH('Print List'!B$2,'Master List'!$A$2:$AW$2,0))</f>
        <v>LOS RIOS FARMS INC</v>
      </c>
      <c r="C1037" s="135" t="str">
        <f>INDEX('Master List'!$A$3:$AW$1063,MATCH('Print List'!$A1037,Statement_No,0),MATCH('Print List'!C$2,'Master List'!$A$2:$AW$2,0))</f>
        <v>Y</v>
      </c>
      <c r="D1037" s="135">
        <f>INDEX('Master List'!$A$3:$AW$1063,MATCH('Print List'!$A1037,Statement_No,0),MATCH('Print List'!D$2,'Master List'!$A$2:$AW$2,0))</f>
        <v>670</v>
      </c>
      <c r="E1037" s="135">
        <f>INDEX('Master List'!$A$3:$AW$1063,MATCH('Print List'!$A1037,Statement_No,0),MATCH('Print List'!E$2,'Master List'!$A$2:$AW$2,0))</f>
        <v>830</v>
      </c>
      <c r="F1037" s="135" t="str">
        <f>INDEX('Master List'!$A$3:$AW$1063,MATCH('Print List'!$A1037,Statement_No,0),MATCH('Print List'!F$2,'Master List'!$A$2:$AW$2,0))</f>
        <v>Yes</v>
      </c>
      <c r="G1037" s="135" t="str">
        <f>INDEX('Master List'!$A$3:$AW$1063,MATCH('Print List'!$A1037,Statement_No,0),MATCH('Print List'!G$2,'Master List'!$A$2:$AW$2,0))</f>
        <v>Putah Creek</v>
      </c>
      <c r="H1037" s="135" t="str">
        <f>INDEX('Master List'!$A$3:$AW$1063,MATCH('Print List'!$A1037,Statement_No,0),MATCH('Print List'!H$2,'Master List'!$A$2:$AW$2,0))</f>
        <v>Yolo</v>
      </c>
      <c r="I1037" s="135" t="str">
        <f>INDEX('Master List'!$A$3:$AW$1063,MATCH('Print List'!$A1037,Statement_No,0),MATCH('Print List'!I$2,'Master List'!$A$2:$AW$2,0))</f>
        <v>R1</v>
      </c>
      <c r="J1037" s="135" t="str">
        <f>INDEX('Master List'!$A$3:$AW$1063,MATCH('Print List'!$A1037,Statement_No,0),MATCH('Print List'!J$2,'Master List'!$A$2:$AW$2,0))</f>
        <v xml:space="preserve">Patent information was not fully obtained for the entire POU; however, based on the patents that were mapped it appears that the POU is not riparian to South Fork Putah Creek. </v>
      </c>
      <c r="K1037" s="135" t="str">
        <f>INDEX('Master List'!$A$3:$AW$1063,MATCH('Print List'!$A1037,Statement_No,0),MATCH('Print List'!K$2,'Master List'!$A$2:$AW$2,0))</f>
        <v>Yes</v>
      </c>
      <c r="L1037" s="135" t="str">
        <f>INDEX('Master List'!$A$3:$AW$1063,MATCH('Print List'!$A1037,Statement_No,0),MATCH('Print List'!L$2,'Master List'!$A$2:$AW$2,0))</f>
        <v>N/A</v>
      </c>
      <c r="M1037" s="135" t="str">
        <f>INDEX('Master List'!$A$3:$AW$1063,MATCH('Print List'!$A1037,Statement_No,0),MATCH('Print List'!M$2,'Master List'!$A$2:$AW$2,0))</f>
        <v>P1</v>
      </c>
      <c r="N1037" s="135" t="str">
        <f>INDEX('Master List'!$A$3:$AW$1063,MATCH('Print List'!$A1037,Statement_No,0),MATCH('Print List'!N$2,'Master List'!$A$2:$AW$2,0))</f>
        <v>Claimant failed to submit Pre-1914 supporting documents; and riparian right is insufficient to constitute water use</v>
      </c>
      <c r="O1037" s="135" t="str">
        <f>INDEX('Master List'!$A$3:$AW$1063,MATCH('Print List'!$A1037,Statement_No,0),MATCH('Print List'!O$2,'Master List'!$A$2:$AW$2,0))</f>
        <v>North Delta Water Agency</v>
      </c>
      <c r="P1037" s="135" t="str">
        <f>INDEX('Master List'!$A$3:$AW$1063,MATCH('Print List'!$A1037,Statement_No,0),MATCH('Print List'!P$2,'Master List'!$A$2:$AW$2,0))</f>
        <v>R4</v>
      </c>
      <c r="Q1037" s="135" t="str">
        <f>INDEX('Master List'!$A$3:$AW$1063,MATCH('Print List'!$A1037,Statement_No,0),MATCH('Print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7" s="135" t="str">
        <f>INDEX('Master List'!$A$3:$AW$1063,MATCH('Print List'!$A1037,Statement_No,0),MATCH('Print List'!R$2,'Master List'!$A$2:$AW$2,0))</f>
        <v>P4</v>
      </c>
      <c r="S1037" s="135" t="str">
        <f>INDEX('Master List'!$A$3:$AW$1063,MATCH('Print List'!$A1037,Statement_No,0),MATCH('Print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7" s="135" t="str">
        <f>INDEX('Master List'!$A$3:$AW$1063,MATCH('Print List'!$A1037,Statement_No,0),MATCH('Print List'!T$2,'Master List'!$A$2:$AW$2,0))</f>
        <v>R4</v>
      </c>
      <c r="U1037" s="135" t="str">
        <f>INDEX('Master List'!$A$3:$AW$1063,MATCH('Print List'!$A1037,Statement_No,0),MATCH('Print List'!U$2,'Master List'!$A$2:$AW$2,0))</f>
        <v>P4</v>
      </c>
    </row>
    <row r="1038" spans="1:21" s="16" customFormat="1" ht="240" x14ac:dyDescent="0.25">
      <c r="A1038" s="136" t="s">
        <v>3977</v>
      </c>
      <c r="B1038" s="135" t="str">
        <f>INDEX('Master List'!$A$3:$AW$1063,MATCH('Print List'!$A1038,Statement_No,0),MATCH('Print List'!B$2,'Master List'!$A$2:$AW$2,0))</f>
        <v>LOS RIOS FARMS INC</v>
      </c>
      <c r="C1038" s="135" t="str">
        <f>INDEX('Master List'!$A$3:$AW$1063,MATCH('Print List'!$A1038,Statement_No,0),MATCH('Print List'!C$2,'Master List'!$A$2:$AW$2,0))</f>
        <v>Y</v>
      </c>
      <c r="D1038" s="135">
        <f>INDEX('Master List'!$A$3:$AW$1063,MATCH('Print List'!$A1038,Statement_No,0),MATCH('Print List'!D$2,'Master List'!$A$2:$AW$2,0))</f>
        <v>3800</v>
      </c>
      <c r="E1038" s="135">
        <f>INDEX('Master List'!$A$3:$AW$1063,MATCH('Print List'!$A1038,Statement_No,0),MATCH('Print List'!E$2,'Master List'!$A$2:$AW$2,0))</f>
        <v>3300</v>
      </c>
      <c r="F1038" s="135" t="str">
        <f>INDEX('Master List'!$A$3:$AW$1063,MATCH('Print List'!$A1038,Statement_No,0),MATCH('Print List'!F$2,'Master List'!$A$2:$AW$2,0))</f>
        <v>Yes</v>
      </c>
      <c r="G1038" s="135" t="str">
        <f>INDEX('Master List'!$A$3:$AW$1063,MATCH('Print List'!$A1038,Statement_No,0),MATCH('Print List'!G$2,'Master List'!$A$2:$AW$2,0))</f>
        <v>Cache Slough</v>
      </c>
      <c r="H1038" s="135" t="str">
        <f>INDEX('Master List'!$A$3:$AW$1063,MATCH('Print List'!$A1038,Statement_No,0),MATCH('Print List'!H$2,'Master List'!$A$2:$AW$2,0))</f>
        <v>Solano</v>
      </c>
      <c r="I1038" s="135" t="str">
        <f>INDEX('Master List'!$A$3:$AW$1063,MATCH('Print List'!$A1038,Statement_No,0),MATCH('Print List'!I$2,'Master List'!$A$2:$AW$2,0))</f>
        <v>R1</v>
      </c>
      <c r="J1038" s="135" t="str">
        <f>INDEX('Master List'!$A$3:$AW$1063,MATCH('Print List'!$A1038,Statement_No,0),MATCH('Print List'!J$2,'Master List'!$A$2:$AW$2,0))</f>
        <v xml:space="preserve">Parts of the POU are on patents that were not riparian to the water source (Haas Slough &amp; Cache Slough). </v>
      </c>
      <c r="K1038" s="135" t="str">
        <f>INDEX('Master List'!$A$3:$AW$1063,MATCH('Print List'!$A1038,Statement_No,0),MATCH('Print List'!K$2,'Master List'!$A$2:$AW$2,0))</f>
        <v>Yes</v>
      </c>
      <c r="L1038" s="135" t="str">
        <f>INDEX('Master List'!$A$3:$AW$1063,MATCH('Print List'!$A1038,Statement_No,0),MATCH('Print List'!L$2,'Master List'!$A$2:$AW$2,0))</f>
        <v>N/A</v>
      </c>
      <c r="M1038" s="135" t="str">
        <f>INDEX('Master List'!$A$3:$AW$1063,MATCH('Print List'!$A1038,Statement_No,0),MATCH('Print List'!M$2,'Master List'!$A$2:$AW$2,0))</f>
        <v>P1</v>
      </c>
      <c r="N1038" s="135" t="str">
        <f>INDEX('Master List'!$A$3:$AW$1063,MATCH('Print List'!$A1038,Statement_No,0),MATCH('Print List'!N$2,'Master List'!$A$2:$AW$2,0))</f>
        <v>Claimant failed to submit Pre-1914 supporting documents; and riparian right is insufficient to constitute water use</v>
      </c>
      <c r="O1038" s="135" t="str">
        <f>INDEX('Master List'!$A$3:$AW$1063,MATCH('Print List'!$A1038,Statement_No,0),MATCH('Print List'!O$2,'Master List'!$A$2:$AW$2,0))</f>
        <v>North Delta Water Agency</v>
      </c>
      <c r="P1038" s="135" t="str">
        <f>INDEX('Master List'!$A$3:$AW$1063,MATCH('Print List'!$A1038,Statement_No,0),MATCH('Print List'!P$2,'Master List'!$A$2:$AW$2,0))</f>
        <v>R4</v>
      </c>
      <c r="Q1038" s="135" t="str">
        <f>INDEX('Master List'!$A$3:$AW$1063,MATCH('Print List'!$A1038,Statement_No,0),MATCH('Print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8" s="135" t="str">
        <f>INDEX('Master List'!$A$3:$AW$1063,MATCH('Print List'!$A1038,Statement_No,0),MATCH('Print List'!R$2,'Master List'!$A$2:$AW$2,0))</f>
        <v>P4</v>
      </c>
      <c r="S1038" s="135" t="str">
        <f>INDEX('Master List'!$A$3:$AW$1063,MATCH('Print List'!$A1038,Statement_No,0),MATCH('Print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8" s="135" t="str">
        <f>INDEX('Master List'!$A$3:$AW$1063,MATCH('Print List'!$A1038,Statement_No,0),MATCH('Print List'!T$2,'Master List'!$A$2:$AW$2,0))</f>
        <v>R4</v>
      </c>
      <c r="U1038" s="135" t="str">
        <f>INDEX('Master List'!$A$3:$AW$1063,MATCH('Print List'!$A1038,Statement_No,0),MATCH('Print List'!U$2,'Master List'!$A$2:$AW$2,0))</f>
        <v>P4</v>
      </c>
    </row>
    <row r="1039" spans="1:21" s="16" customFormat="1" ht="240" x14ac:dyDescent="0.25">
      <c r="A1039" s="135" t="s">
        <v>3980</v>
      </c>
      <c r="B1039" s="135" t="str">
        <f>INDEX('Master List'!$A$3:$AW$1063,MATCH('Print List'!$A1039,Statement_No,0),MATCH('Print List'!B$2,'Master List'!$A$2:$AW$2,0))</f>
        <v>LOS RIOS FARMS INC</v>
      </c>
      <c r="C1039" s="135" t="str">
        <f>INDEX('Master List'!$A$3:$AW$1063,MATCH('Print List'!$A1039,Statement_No,0),MATCH('Print List'!C$2,'Master List'!$A$2:$AW$2,0))</f>
        <v>Y</v>
      </c>
      <c r="D1039" s="135">
        <f>INDEX('Master List'!$A$3:$AW$1063,MATCH('Print List'!$A1039,Statement_No,0),MATCH('Print List'!D$2,'Master List'!$A$2:$AW$2,0))</f>
        <v>280</v>
      </c>
      <c r="E1039" s="135">
        <f>INDEX('Master List'!$A$3:$AW$1063,MATCH('Print List'!$A1039,Statement_No,0),MATCH('Print List'!E$2,'Master List'!$A$2:$AW$2,0))</f>
        <v>280</v>
      </c>
      <c r="F1039" s="135" t="str">
        <f>INDEX('Master List'!$A$3:$AW$1063,MATCH('Print List'!$A1039,Statement_No,0),MATCH('Print List'!F$2,'Master List'!$A$2:$AW$2,0))</f>
        <v>Yes</v>
      </c>
      <c r="G1039" s="135" t="str">
        <f>INDEX('Master List'!$A$3:$AW$1063,MATCH('Print List'!$A1039,Statement_No,0),MATCH('Print List'!G$2,'Master List'!$A$2:$AW$2,0))</f>
        <v>Putah Creek</v>
      </c>
      <c r="H1039" s="135" t="str">
        <f>INDEX('Master List'!$A$3:$AW$1063,MATCH('Print List'!$A1039,Statement_No,0),MATCH('Print List'!H$2,'Master List'!$A$2:$AW$2,0))</f>
        <v>Yolo</v>
      </c>
      <c r="I1039" s="135" t="str">
        <f>INDEX('Master List'!$A$3:$AW$1063,MATCH('Print List'!$A1039,Statement_No,0),MATCH('Print List'!I$2,'Master List'!$A$2:$AW$2,0))</f>
        <v>R3</v>
      </c>
      <c r="J1039" s="135" t="str">
        <f>INDEX('Master List'!$A$3:$AW$1063,MATCH('Print List'!$A1039,Statement_No,0),MATCH('Print List'!J$2,'Master List'!$A$2:$AW$2,0))</f>
        <v>POU is on a patent that is identified as Survey Yolo 264. A patent number could not be found, but the survey appears to be riparian to South Fork Putah Creek.</v>
      </c>
      <c r="K1039" s="135" t="str">
        <f>INDEX('Master List'!$A$3:$AW$1063,MATCH('Print List'!$A1039,Statement_No,0),MATCH('Print List'!K$2,'Master List'!$A$2:$AW$2,0))</f>
        <v>Yes</v>
      </c>
      <c r="L1039" s="135" t="str">
        <f>INDEX('Master List'!$A$3:$AW$1063,MATCH('Print List'!$A1039,Statement_No,0),MATCH('Print List'!L$2,'Master List'!$A$2:$AW$2,0))</f>
        <v>N/A</v>
      </c>
      <c r="M1039" s="135" t="str">
        <f>INDEX('Master List'!$A$3:$AW$1063,MATCH('Print List'!$A1039,Statement_No,0),MATCH('Print List'!M$2,'Master List'!$A$2:$AW$2,0))</f>
        <v>P3</v>
      </c>
      <c r="N1039" s="135" t="str">
        <f>INDEX('Master List'!$A$3:$AW$1063,MATCH('Print List'!$A1039,Statement_No,0),MATCH('Print List'!N$2,'Master List'!$A$2:$AW$2,0))</f>
        <v>Claimant failed to submit Pre-1914 supporting documents; however, riparian right is sufficient to constitute water use</v>
      </c>
      <c r="O1039" s="135" t="str">
        <f>INDEX('Master List'!$A$3:$AW$1063,MATCH('Print List'!$A1039,Statement_No,0),MATCH('Print List'!O$2,'Master List'!$A$2:$AW$2,0))</f>
        <v>North Delta Water Agency</v>
      </c>
      <c r="P1039" s="135" t="str">
        <f>INDEX('Master List'!$A$3:$AW$1063,MATCH('Print List'!$A1039,Statement_No,0),MATCH('Print List'!P$2,'Master List'!$A$2:$AW$2,0))</f>
        <v>R4</v>
      </c>
      <c r="Q1039" s="135" t="str">
        <f>INDEX('Master List'!$A$3:$AW$1063,MATCH('Print List'!$A1039,Statement_No,0),MATCH('Print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39" s="135" t="str">
        <f>INDEX('Master List'!$A$3:$AW$1063,MATCH('Print List'!$A1039,Statement_No,0),MATCH('Print List'!R$2,'Master List'!$A$2:$AW$2,0))</f>
        <v>P4</v>
      </c>
      <c r="S1039" s="135" t="str">
        <f>INDEX('Master List'!$A$3:$AW$1063,MATCH('Print List'!$A1039,Statement_No,0),MATCH('Print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39" s="135" t="str">
        <f>INDEX('Master List'!$A$3:$AW$1063,MATCH('Print List'!$A1039,Statement_No,0),MATCH('Print List'!T$2,'Master List'!$A$2:$AW$2,0))</f>
        <v>R4</v>
      </c>
      <c r="U1039" s="135" t="str">
        <f>INDEX('Master List'!$A$3:$AW$1063,MATCH('Print List'!$A1039,Statement_No,0),MATCH('Print List'!U$2,'Master List'!$A$2:$AW$2,0))</f>
        <v>P4</v>
      </c>
    </row>
    <row r="1040" spans="1:21" s="16" customFormat="1" ht="240" x14ac:dyDescent="0.25">
      <c r="A1040" s="136" t="s">
        <v>3982</v>
      </c>
      <c r="B1040" s="135" t="str">
        <f>INDEX('Master List'!$A$3:$AW$1063,MATCH('Print List'!$A1040,Statement_No,0),MATCH('Print List'!B$2,'Master List'!$A$2:$AW$2,0))</f>
        <v>LOS RIOS FARMS INC</v>
      </c>
      <c r="C1040" s="135" t="str">
        <f>INDEX('Master List'!$A$3:$AW$1063,MATCH('Print List'!$A1040,Statement_No,0),MATCH('Print List'!C$2,'Master List'!$A$2:$AW$2,0))</f>
        <v>Y</v>
      </c>
      <c r="D1040" s="135">
        <f>INDEX('Master List'!$A$3:$AW$1063,MATCH('Print List'!$A1040,Statement_No,0),MATCH('Print List'!D$2,'Master List'!$A$2:$AW$2,0))</f>
        <v>3200</v>
      </c>
      <c r="E1040" s="135">
        <f>INDEX('Master List'!$A$3:$AW$1063,MATCH('Print List'!$A1040,Statement_No,0),MATCH('Print List'!E$2,'Master List'!$A$2:$AW$2,0))</f>
        <v>3200</v>
      </c>
      <c r="F1040" s="135" t="str">
        <f>INDEX('Master List'!$A$3:$AW$1063,MATCH('Print List'!$A1040,Statement_No,0),MATCH('Print List'!F$2,'Master List'!$A$2:$AW$2,0))</f>
        <v>Yes</v>
      </c>
      <c r="G1040" s="135" t="str">
        <f>INDEX('Master List'!$A$3:$AW$1063,MATCH('Print List'!$A1040,Statement_No,0),MATCH('Print List'!G$2,'Master List'!$A$2:$AW$2,0))</f>
        <v>Putah Creek</v>
      </c>
      <c r="H1040" s="135" t="str">
        <f>INDEX('Master List'!$A$3:$AW$1063,MATCH('Print List'!$A1040,Statement_No,0),MATCH('Print List'!H$2,'Master List'!$A$2:$AW$2,0))</f>
        <v>Yolo</v>
      </c>
      <c r="I1040" s="135" t="str">
        <f>INDEX('Master List'!$A$3:$AW$1063,MATCH('Print List'!$A1040,Statement_No,0),MATCH('Print List'!I$2,'Master List'!$A$2:$AW$2,0))</f>
        <v>R1</v>
      </c>
      <c r="J1040" s="135" t="str">
        <f>INDEX('Master List'!$A$3:$AW$1063,MATCH('Print List'!$A1040,Statement_No,0),MATCH('Print List'!J$2,'Master List'!$A$2:$AW$2,0))</f>
        <v>POU is separated from South Fork Putah Creek. The POU was also not fully covered by patents that were originally riparian to Putah Creek.</v>
      </c>
      <c r="K1040" s="135" t="str">
        <f>INDEX('Master List'!$A$3:$AW$1063,MATCH('Print List'!$A1040,Statement_No,0),MATCH('Print List'!K$2,'Master List'!$A$2:$AW$2,0))</f>
        <v>No</v>
      </c>
      <c r="L1040" s="135" t="str">
        <f>INDEX('Master List'!$A$3:$AW$1063,MATCH('Print List'!$A1040,Statement_No,0),MATCH('Print List'!L$2,'Master List'!$A$2:$AW$2,0))</f>
        <v>N/A</v>
      </c>
      <c r="M1040" s="135" t="str">
        <f>INDEX('Master List'!$A$3:$AW$1063,MATCH('Print List'!$A1040,Statement_No,0),MATCH('Print List'!M$2,'Master List'!$A$2:$AW$2,0))</f>
        <v>N/A</v>
      </c>
      <c r="N1040" s="135" t="str">
        <f>INDEX('Master List'!$A$3:$AW$1063,MATCH('Print List'!$A1040,Statement_No,0),MATCH('Print List'!N$2,'Master List'!$A$2:$AW$2,0))</f>
        <v>N/A</v>
      </c>
      <c r="O1040" s="135" t="str">
        <f>INDEX('Master List'!$A$3:$AW$1063,MATCH('Print List'!$A1040,Statement_No,0),MATCH('Print List'!O$2,'Master List'!$A$2:$AW$2,0))</f>
        <v>North Delta Water Agency</v>
      </c>
      <c r="P1040" s="135" t="str">
        <f>INDEX('Master List'!$A$3:$AW$1063,MATCH('Print List'!$A1040,Statement_No,0),MATCH('Print List'!P$2,'Master List'!$A$2:$AW$2,0))</f>
        <v>R4</v>
      </c>
      <c r="Q1040" s="135" t="str">
        <f>INDEX('Master List'!$A$3:$AW$1063,MATCH('Print List'!$A1040,Statement_No,0),MATCH('Print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0" s="135" t="str">
        <f>INDEX('Master List'!$A$3:$AW$1063,MATCH('Print List'!$A1040,Statement_No,0),MATCH('Print List'!R$2,'Master List'!$A$2:$AW$2,0))</f>
        <v>P4</v>
      </c>
      <c r="S1040" s="135" t="str">
        <f>INDEX('Master List'!$A$3:$AW$1063,MATCH('Print List'!$A1040,Statement_No,0),MATCH('Print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0" s="135" t="str">
        <f>INDEX('Master List'!$A$3:$AW$1063,MATCH('Print List'!$A1040,Statement_No,0),MATCH('Print List'!T$2,'Master List'!$A$2:$AW$2,0))</f>
        <v>R4</v>
      </c>
      <c r="U1040" s="135" t="str">
        <f>INDEX('Master List'!$A$3:$AW$1063,MATCH('Print List'!$A1040,Statement_No,0),MATCH('Print List'!U$2,'Master List'!$A$2:$AW$2,0))</f>
        <v>P4</v>
      </c>
    </row>
    <row r="1041" spans="1:21" s="16" customFormat="1" ht="240" x14ac:dyDescent="0.25">
      <c r="A1041" s="135" t="s">
        <v>3985</v>
      </c>
      <c r="B1041" s="135" t="str">
        <f>INDEX('Master List'!$A$3:$AW$1063,MATCH('Print List'!$A1041,Statement_No,0),MATCH('Print List'!B$2,'Master List'!$A$2:$AW$2,0))</f>
        <v>LOS RIOS FARMS INC</v>
      </c>
      <c r="C1041" s="135" t="str">
        <f>INDEX('Master List'!$A$3:$AW$1063,MATCH('Print List'!$A1041,Statement_No,0),MATCH('Print List'!C$2,'Master List'!$A$2:$AW$2,0))</f>
        <v>Y</v>
      </c>
      <c r="D1041" s="135">
        <f>INDEX('Master List'!$A$3:$AW$1063,MATCH('Print List'!$A1041,Statement_No,0),MATCH('Print List'!D$2,'Master List'!$A$2:$AW$2,0))</f>
        <v>8805</v>
      </c>
      <c r="E1041" s="135">
        <f>INDEX('Master List'!$A$3:$AW$1063,MATCH('Print List'!$A1041,Statement_No,0),MATCH('Print List'!E$2,'Master List'!$A$2:$AW$2,0))</f>
        <v>10305</v>
      </c>
      <c r="F1041" s="135" t="str">
        <f>INDEX('Master List'!$A$3:$AW$1063,MATCH('Print List'!$A1041,Statement_No,0),MATCH('Print List'!F$2,'Master List'!$A$2:$AW$2,0))</f>
        <v>Yes</v>
      </c>
      <c r="G1041" s="135" t="str">
        <f>INDEX('Master List'!$A$3:$AW$1063,MATCH('Print List'!$A1041,Statement_No,0),MATCH('Print List'!G$2,'Master List'!$A$2:$AW$2,0))</f>
        <v>Toe Drain</v>
      </c>
      <c r="H1041" s="135" t="str">
        <f>INDEX('Master List'!$A$3:$AW$1063,MATCH('Print List'!$A1041,Statement_No,0),MATCH('Print List'!H$2,'Master List'!$A$2:$AW$2,0))</f>
        <v>Yolo</v>
      </c>
      <c r="I1041" s="135" t="str">
        <f>INDEX('Master List'!$A$3:$AW$1063,MATCH('Print List'!$A1041,Statement_No,0),MATCH('Print List'!I$2,'Master List'!$A$2:$AW$2,0))</f>
        <v>R1</v>
      </c>
      <c r="J1041" s="135" t="str">
        <f>INDEX('Master List'!$A$3:$AW$1063,MATCH('Print List'!$A1041,Statement_No,0),MATCH('Print List'!J$2,'Master List'!$A$2:$AW$2,0))</f>
        <v xml:space="preserve">There are multiple separations from the watercourse and the POU is located on multiple patents that are not riparian to the watercourse </v>
      </c>
      <c r="K1041" s="135" t="str">
        <f>INDEX('Master List'!$A$3:$AW$1063,MATCH('Print List'!$A1041,Statement_No,0),MATCH('Print List'!K$2,'Master List'!$A$2:$AW$2,0))</f>
        <v>Yes</v>
      </c>
      <c r="L1041" s="135" t="str">
        <f>INDEX('Master List'!$A$3:$AW$1063,MATCH('Print List'!$A1041,Statement_No,0),MATCH('Print List'!L$2,'Master List'!$A$2:$AW$2,0))</f>
        <v>N/A</v>
      </c>
      <c r="M1041" s="135" t="str">
        <f>INDEX('Master List'!$A$3:$AW$1063,MATCH('Print List'!$A1041,Statement_No,0),MATCH('Print List'!M$2,'Master List'!$A$2:$AW$2,0))</f>
        <v>P1</v>
      </c>
      <c r="N1041" s="135" t="str">
        <f>INDEX('Master List'!$A$3:$AW$1063,MATCH('Print List'!$A1041,Statement_No,0),MATCH('Print List'!N$2,'Master List'!$A$2:$AW$2,0))</f>
        <v>Claimant failed to submit Pre-1914 supporting documents; and riparian right is insufficient to constitute water use</v>
      </c>
      <c r="O1041" s="135" t="str">
        <f>INDEX('Master List'!$A$3:$AW$1063,MATCH('Print List'!$A1041,Statement_No,0),MATCH('Print List'!O$2,'Master List'!$A$2:$AW$2,0))</f>
        <v>North Delta Water Agency</v>
      </c>
      <c r="P1041" s="135" t="str">
        <f>INDEX('Master List'!$A$3:$AW$1063,MATCH('Print List'!$A1041,Statement_No,0),MATCH('Print List'!P$2,'Master List'!$A$2:$AW$2,0))</f>
        <v>R4</v>
      </c>
      <c r="Q1041" s="135" t="str">
        <f>INDEX('Master List'!$A$3:$AW$1063,MATCH('Print List'!$A1041,Statement_No,0),MATCH('Print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1" s="135" t="str">
        <f>INDEX('Master List'!$A$3:$AW$1063,MATCH('Print List'!$A1041,Statement_No,0),MATCH('Print List'!R$2,'Master List'!$A$2:$AW$2,0))</f>
        <v>P4</v>
      </c>
      <c r="S1041" s="135" t="str">
        <f>INDEX('Master List'!$A$3:$AW$1063,MATCH('Print List'!$A1041,Statement_No,0),MATCH('Print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1" s="135" t="str">
        <f>INDEX('Master List'!$A$3:$AW$1063,MATCH('Print List'!$A1041,Statement_No,0),MATCH('Print List'!T$2,'Master List'!$A$2:$AW$2,0))</f>
        <v>R4</v>
      </c>
      <c r="U1041" s="135" t="str">
        <f>INDEX('Master List'!$A$3:$AW$1063,MATCH('Print List'!$A1041,Statement_No,0),MATCH('Print List'!U$2,'Master List'!$A$2:$AW$2,0))</f>
        <v>P4</v>
      </c>
    </row>
    <row r="1042" spans="1:21" s="16" customFormat="1" ht="240" x14ac:dyDescent="0.25">
      <c r="A1042" s="136" t="s">
        <v>3988</v>
      </c>
      <c r="B1042" s="135" t="str">
        <f>INDEX('Master List'!$A$3:$AW$1063,MATCH('Print List'!$A1042,Statement_No,0),MATCH('Print List'!B$2,'Master List'!$A$2:$AW$2,0))</f>
        <v>JOHN P SCHEIBER</v>
      </c>
      <c r="C1042" s="135" t="str">
        <f>INDEX('Master List'!$A$3:$AW$1063,MATCH('Print List'!$A1042,Statement_No,0),MATCH('Print List'!C$2,'Master List'!$A$2:$AW$2,0))</f>
        <v>Y</v>
      </c>
      <c r="D1042" s="135">
        <f>INDEX('Master List'!$A$3:$AW$1063,MATCH('Print List'!$A1042,Statement_No,0),MATCH('Print List'!D$2,'Master List'!$A$2:$AW$2,0))</f>
        <v>1082.9545454545455</v>
      </c>
      <c r="E1042" s="135">
        <f>INDEX('Master List'!$A$3:$AW$1063,MATCH('Print List'!$A1042,Statement_No,0),MATCH('Print List'!E$2,'Master List'!$A$2:$AW$2,0))</f>
        <v>0</v>
      </c>
      <c r="F1042" s="135" t="str">
        <f>INDEX('Master List'!$A$3:$AW$1063,MATCH('Print List'!$A1042,Statement_No,0),MATCH('Print List'!F$2,'Master List'!$A$2:$AW$2,0))</f>
        <v>Yes</v>
      </c>
      <c r="G1042" s="135" t="str">
        <f>INDEX('Master List'!$A$3:$AW$1063,MATCH('Print List'!$A1042,Statement_No,0),MATCH('Print List'!G$2,'Master List'!$A$2:$AW$2,0))</f>
        <v>Bear River</v>
      </c>
      <c r="H1042" s="135" t="str">
        <f>INDEX('Master List'!$A$3:$AW$1063,MATCH('Print List'!$A1042,Statement_No,0),MATCH('Print List'!H$2,'Master List'!$A$2:$AW$2,0))</f>
        <v>Yuba</v>
      </c>
      <c r="I1042" s="135" t="str">
        <f>INDEX('Master List'!$A$3:$AW$1063,MATCH('Print List'!$A1042,Statement_No,0),MATCH('Print List'!I$2,'Master List'!$A$2:$AW$2,0))</f>
        <v>R2</v>
      </c>
      <c r="J1042" s="135" t="str">
        <f>INDEX('Master List'!$A$3:$AW$1063,MATCH('Print List'!$A1042,Statement_No,0),MATCH('Print List'!J$2,'Master List'!$A$2:$AW$2,0))</f>
        <v>POU is on a patent that is riparian to Feather River. The POU was subdivided into multiple parcels and needs a chain of title analysis to confirm preservation of riparian right.</v>
      </c>
      <c r="K1042" s="135" t="str">
        <f>INDEX('Master List'!$A$3:$AW$1063,MATCH('Print List'!$A1042,Statement_No,0),MATCH('Print List'!K$2,'Master List'!$A$2:$AW$2,0))</f>
        <v>No</v>
      </c>
      <c r="L1042" s="135" t="str">
        <f>INDEX('Master List'!$A$3:$AW$1063,MATCH('Print List'!$A1042,Statement_No,0),MATCH('Print List'!L$2,'Master List'!$A$2:$AW$2,0))</f>
        <v>N/A</v>
      </c>
      <c r="M1042" s="135" t="str">
        <f>INDEX('Master List'!$A$3:$AW$1063,MATCH('Print List'!$A1042,Statement_No,0),MATCH('Print List'!M$2,'Master List'!$A$2:$AW$2,0))</f>
        <v>N/A</v>
      </c>
      <c r="N1042" s="135" t="str">
        <f>INDEX('Master List'!$A$3:$AW$1063,MATCH('Print List'!$A1042,Statement_No,0),MATCH('Print List'!N$2,'Master List'!$A$2:$AW$2,0))</f>
        <v>N/A</v>
      </c>
      <c r="O1042" s="135" t="str">
        <f>INDEX('Master List'!$A$3:$AW$1063,MATCH('Print List'!$A1042,Statement_No,0),MATCH('Print List'!O$2,'Master List'!$A$2:$AW$2,0))</f>
        <v>North Delta Water Agency</v>
      </c>
      <c r="P1042" s="135" t="str">
        <f>INDEX('Master List'!$A$3:$AW$1063,MATCH('Print List'!$A1042,Statement_No,0),MATCH('Print List'!P$2,'Master List'!$A$2:$AW$2,0))</f>
        <v>R4</v>
      </c>
      <c r="Q1042" s="135" t="str">
        <f>INDEX('Master List'!$A$3:$AW$1063,MATCH('Print List'!$A1042,Statement_No,0),MATCH('Print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2" s="135" t="str">
        <f>INDEX('Master List'!$A$3:$AW$1063,MATCH('Print List'!$A1042,Statement_No,0),MATCH('Print List'!R$2,'Master List'!$A$2:$AW$2,0))</f>
        <v>P4</v>
      </c>
      <c r="S1042" s="135" t="str">
        <f>INDEX('Master List'!$A$3:$AW$1063,MATCH('Print List'!$A1042,Statement_No,0),MATCH('Print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2" s="135" t="str">
        <f>INDEX('Master List'!$A$3:$AW$1063,MATCH('Print List'!$A1042,Statement_No,0),MATCH('Print List'!T$2,'Master List'!$A$2:$AW$2,0))</f>
        <v>R4</v>
      </c>
      <c r="U1042" s="135" t="str">
        <f>INDEX('Master List'!$A$3:$AW$1063,MATCH('Print List'!$A1042,Statement_No,0),MATCH('Print List'!U$2,'Master List'!$A$2:$AW$2,0))</f>
        <v>P4</v>
      </c>
    </row>
    <row r="1043" spans="1:21" s="16" customFormat="1" ht="90" x14ac:dyDescent="0.25">
      <c r="A1043" s="135" t="s">
        <v>3994</v>
      </c>
      <c r="B1043" s="135" t="str">
        <f>INDEX('Master List'!$A$3:$AW$1063,MATCH('Print List'!$A1043,Statement_No,0),MATCH('Print List'!B$2,'Master List'!$A$2:$AW$2,0))</f>
        <v>PARAMOUNT LAND COMPANY, LLC</v>
      </c>
      <c r="C1043" s="135" t="str">
        <f>INDEX('Master List'!$A$3:$AW$1063,MATCH('Print List'!$A1043,Statement_No,0),MATCH('Print List'!C$2,'Master List'!$A$2:$AW$2,0))</f>
        <v>N</v>
      </c>
      <c r="D1043" s="135">
        <f>INDEX('Master List'!$A$3:$AW$1063,MATCH('Print List'!$A1043,Statement_No,0),MATCH('Print List'!D$2,'Master List'!$A$2:$AW$2,0))</f>
        <v>4808.333333333333</v>
      </c>
      <c r="E1043" s="135">
        <f>INDEX('Master List'!$A$3:$AW$1063,MATCH('Print List'!$A1043,Statement_No,0),MATCH('Print List'!E$2,'Master List'!$A$2:$AW$2,0))</f>
        <v>0</v>
      </c>
      <c r="F1043" s="135" t="str">
        <f>INDEX('Master List'!$A$3:$AW$1063,MATCH('Print List'!$A1043,Statement_No,0),MATCH('Print List'!F$2,'Master List'!$A$2:$AW$2,0))</f>
        <v>Yes</v>
      </c>
      <c r="G1043" s="135" t="str">
        <f>INDEX('Master List'!$A$3:$AW$1063,MATCH('Print List'!$A1043,Statement_No,0),MATCH('Print List'!G$2,'Master List'!$A$2:$AW$2,0))</f>
        <v>San Joaquin River</v>
      </c>
      <c r="H1043" s="135" t="str">
        <f>INDEX('Master List'!$A$3:$AW$1063,MATCH('Print List'!$A1043,Statement_No,0),MATCH('Print List'!H$2,'Master List'!$A$2:$AW$2,0))</f>
        <v>Madera</v>
      </c>
      <c r="I1043" s="135" t="str">
        <f>INDEX('Master List'!$A$3:$AW$1063,MATCH('Print List'!$A1043,Statement_No,0),MATCH('Print List'!I$2,'Master List'!$A$2:$AW$2,0))</f>
        <v>R2</v>
      </c>
      <c r="J1043" s="135" t="str">
        <f>INDEX('Master List'!$A$3:$AW$1063,MATCH('Print List'!$A1043,Statement_No,0),MATCH('Print List'!J$2,'Master List'!$A$2:$AW$2,0))</f>
        <v xml:space="preserve">
The documents submitted were dated 1933; however, the owner believes that the true date precedes this date. A deed in 1934 provided reservation of the riparian right. This Statement was not maped out and the patents need to be confirmed.</v>
      </c>
      <c r="K1043" s="135" t="str">
        <f>INDEX('Master List'!$A$3:$AW$1063,MATCH('Print List'!$A1043,Statement_No,0),MATCH('Print List'!K$2,'Master List'!$A$2:$AW$2,0))</f>
        <v>Yes</v>
      </c>
      <c r="L1043" s="135" t="str">
        <f>INDEX('Master List'!$A$3:$AW$1063,MATCH('Print List'!$A1043,Statement_No,0),MATCH('Print List'!L$2,'Master List'!$A$2:$AW$2,0))</f>
        <v>N/A</v>
      </c>
      <c r="M1043" s="135" t="str">
        <f>INDEX('Master List'!$A$3:$AW$1063,MATCH('Print List'!$A1043,Statement_No,0),MATCH('Print List'!M$2,'Master List'!$A$2:$AW$2,0))</f>
        <v>P1</v>
      </c>
      <c r="N1043" s="135" t="str">
        <f>INDEX('Master List'!$A$3:$AW$1063,MATCH('Print List'!$A1043,Statement_No,0),MATCH('Print List'!N$2,'Master List'!$A$2:$AW$2,0))</f>
        <v>Some documentation given, but none specifying use.</v>
      </c>
      <c r="O1043" s="135">
        <f>INDEX('Master List'!$A$3:$AW$1063,MATCH('Print List'!$A1043,Statement_No,0),MATCH('Print List'!O$2,'Master List'!$A$2:$AW$2,0))</f>
        <v>0</v>
      </c>
      <c r="P1043" s="135">
        <f>INDEX('Master List'!$A$3:$AW$1063,MATCH('Print List'!$A1043,Statement_No,0),MATCH('Print List'!P$2,'Master List'!$A$2:$AW$2,0))</f>
        <v>0</v>
      </c>
      <c r="Q1043" s="135">
        <f>INDEX('Master List'!$A$3:$AW$1063,MATCH('Print List'!$A1043,Statement_No,0),MATCH('Print List'!Q$2,'Master List'!$A$2:$AW$2,0))</f>
        <v>0</v>
      </c>
      <c r="R1043" s="135">
        <f>INDEX('Master List'!$A$3:$AW$1063,MATCH('Print List'!$A1043,Statement_No,0),MATCH('Print List'!R$2,'Master List'!$A$2:$AW$2,0))</f>
        <v>0</v>
      </c>
      <c r="S1043" s="135">
        <f>INDEX('Master List'!$A$3:$AW$1063,MATCH('Print List'!$A1043,Statement_No,0),MATCH('Print List'!S$2,'Master List'!$A$2:$AW$2,0))</f>
        <v>0</v>
      </c>
      <c r="T1043" s="135" t="str">
        <f>INDEX('Master List'!$A$3:$AW$1063,MATCH('Print List'!$A1043,Statement_No,0),MATCH('Print List'!T$2,'Master List'!$A$2:$AW$2,0))</f>
        <v>R2</v>
      </c>
      <c r="U1043" s="135" t="str">
        <f>INDEX('Master List'!$A$3:$AW$1063,MATCH('Print List'!$A1043,Statement_No,0),MATCH('Print List'!U$2,'Master List'!$A$2:$AW$2,0))</f>
        <v>P1</v>
      </c>
    </row>
    <row r="1044" spans="1:21" s="16" customFormat="1" ht="45" x14ac:dyDescent="0.25">
      <c r="A1044" s="136" t="s">
        <v>4000</v>
      </c>
      <c r="B1044" s="135" t="str">
        <f>INDEX('Master List'!$A$3:$AW$1063,MATCH('Print List'!$A1044,Statement_No,0),MATCH('Print List'!B$2,'Master List'!$A$2:$AW$2,0))</f>
        <v>RIVER GARDEN FARMS COMPANY</v>
      </c>
      <c r="C1044" s="135" t="str">
        <f>INDEX('Master List'!$A$3:$AW$1063,MATCH('Print List'!$A1044,Statement_No,0),MATCH('Print List'!C$2,'Master List'!$A$2:$AW$2,0))</f>
        <v>N</v>
      </c>
      <c r="D1044" s="135">
        <f>INDEX('Master List'!$A$3:$AW$1063,MATCH('Print List'!$A1044,Statement_No,0),MATCH('Print List'!D$2,'Master List'!$A$2:$AW$2,0))</f>
        <v>5830.333333333333</v>
      </c>
      <c r="E1044" s="135">
        <f>INDEX('Master List'!$A$3:$AW$1063,MATCH('Print List'!$A1044,Statement_No,0),MATCH('Print List'!E$2,'Master List'!$A$2:$AW$2,0))</f>
        <v>7100</v>
      </c>
      <c r="F1044" s="135" t="str">
        <f>INDEX('Master List'!$A$3:$AW$1063,MATCH('Print List'!$A1044,Statement_No,0),MATCH('Print List'!F$2,'Master List'!$A$2:$AW$2,0))</f>
        <v>Yes</v>
      </c>
      <c r="G1044" s="135" t="str">
        <f>INDEX('Master List'!$A$3:$AW$1063,MATCH('Print List'!$A1044,Statement_No,0),MATCH('Print List'!G$2,'Master List'!$A$2:$AW$2,0))</f>
        <v>Sacramento River</v>
      </c>
      <c r="H1044" s="135" t="str">
        <f>INDEX('Master List'!$A$3:$AW$1063,MATCH('Print List'!$A1044,Statement_No,0),MATCH('Print List'!H$2,'Master List'!$A$2:$AW$2,0))</f>
        <v>Yolo</v>
      </c>
      <c r="I1044" s="135" t="str">
        <f>INDEX('Master List'!$A$3:$AW$1063,MATCH('Print List'!$A1044,Statement_No,0),MATCH('Print List'!I$2,'Master List'!$A$2:$AW$2,0))</f>
        <v>R2</v>
      </c>
      <c r="J1044" s="135" t="str">
        <f>INDEX('Master List'!$A$3:$AW$1063,MATCH('Print List'!$A1044,Statement_No,0),MATCH('Print List'!J$2,'Master List'!$A$2:$AW$2,0))</f>
        <v>Looking over BLM maps, it seems the POU/Parcel are Riparian. However, this was not mapped in GIS and may need further confirmation.</v>
      </c>
      <c r="K1044" s="135" t="str">
        <f>INDEX('Master List'!$A$3:$AW$1063,MATCH('Print List'!$A1044,Statement_No,0),MATCH('Print List'!K$2,'Master List'!$A$2:$AW$2,0))</f>
        <v>No</v>
      </c>
      <c r="L1044" s="135" t="str">
        <f>INDEX('Master List'!$A$3:$AW$1063,MATCH('Print List'!$A1044,Statement_No,0),MATCH('Print List'!L$2,'Master List'!$A$2:$AW$2,0))</f>
        <v>N/A</v>
      </c>
      <c r="M1044" s="135" t="str">
        <f>INDEX('Master List'!$A$3:$AW$1063,MATCH('Print List'!$A1044,Statement_No,0),MATCH('Print List'!M$2,'Master List'!$A$2:$AW$2,0))</f>
        <v>N/A</v>
      </c>
      <c r="N1044" s="135" t="str">
        <f>INDEX('Master List'!$A$3:$AW$1063,MATCH('Print List'!$A1044,Statement_No,0),MATCH('Print List'!N$2,'Master List'!$A$2:$AW$2,0))</f>
        <v>N/A</v>
      </c>
      <c r="O1044" s="135">
        <f>INDEX('Master List'!$A$3:$AW$1063,MATCH('Print List'!$A1044,Statement_No,0),MATCH('Print List'!O$2,'Master List'!$A$2:$AW$2,0))</f>
        <v>0</v>
      </c>
      <c r="P1044" s="135">
        <f>INDEX('Master List'!$A$3:$AW$1063,MATCH('Print List'!$A1044,Statement_No,0),MATCH('Print List'!P$2,'Master List'!$A$2:$AW$2,0))</f>
        <v>0</v>
      </c>
      <c r="Q1044" s="135">
        <f>INDEX('Master List'!$A$3:$AW$1063,MATCH('Print List'!$A1044,Statement_No,0),MATCH('Print List'!Q$2,'Master List'!$A$2:$AW$2,0))</f>
        <v>0</v>
      </c>
      <c r="R1044" s="135">
        <f>INDEX('Master List'!$A$3:$AW$1063,MATCH('Print List'!$A1044,Statement_No,0),MATCH('Print List'!R$2,'Master List'!$A$2:$AW$2,0))</f>
        <v>0</v>
      </c>
      <c r="S1044" s="135">
        <f>INDEX('Master List'!$A$3:$AW$1063,MATCH('Print List'!$A1044,Statement_No,0),MATCH('Print List'!S$2,'Master List'!$A$2:$AW$2,0))</f>
        <v>0</v>
      </c>
      <c r="T1044" s="135" t="str">
        <f>INDEX('Master List'!$A$3:$AW$1063,MATCH('Print List'!$A1044,Statement_No,0),MATCH('Print List'!T$2,'Master List'!$A$2:$AW$2,0))</f>
        <v>R2</v>
      </c>
      <c r="U1044" s="135" t="str">
        <f>INDEX('Master List'!$A$3:$AW$1063,MATCH('Print List'!$A1044,Statement_No,0),MATCH('Print List'!U$2,'Master List'!$A$2:$AW$2,0))</f>
        <v>N/A</v>
      </c>
    </row>
    <row r="1045" spans="1:21" s="16" customFormat="1" ht="60" x14ac:dyDescent="0.25">
      <c r="A1045" s="135" t="s">
        <v>4002</v>
      </c>
      <c r="B1045" s="135" t="str">
        <f>INDEX('Master List'!$A$3:$AW$1063,MATCH('Print List'!$A1045,Statement_No,0),MATCH('Print List'!B$2,'Master List'!$A$2:$AW$2,0))</f>
        <v>NIRMAL SAMRA</v>
      </c>
      <c r="C1045" s="135" t="str">
        <f>INDEX('Master List'!$A$3:$AW$1063,MATCH('Print List'!$A1045,Statement_No,0),MATCH('Print List'!C$2,'Master List'!$A$2:$AW$2,0))</f>
        <v>Y</v>
      </c>
      <c r="D1045" s="135">
        <f>INDEX('Master List'!$A$3:$AW$1063,MATCH('Print List'!$A1045,Statement_No,0),MATCH('Print List'!D$2,'Master List'!$A$2:$AW$2,0))</f>
        <v>600.15333333333331</v>
      </c>
      <c r="E1045" s="135">
        <f>INDEX('Master List'!$A$3:$AW$1063,MATCH('Print List'!$A1045,Statement_No,0),MATCH('Print List'!E$2,'Master List'!$A$2:$AW$2,0))</f>
        <v>701.81</v>
      </c>
      <c r="F1045" s="135" t="str">
        <f>INDEX('Master List'!$A$3:$AW$1063,MATCH('Print List'!$A1045,Statement_No,0),MATCH('Print List'!F$2,'Master List'!$A$2:$AW$2,0))</f>
        <v>Yes</v>
      </c>
      <c r="G1045" s="135" t="str">
        <f>INDEX('Master List'!$A$3:$AW$1063,MATCH('Print List'!$A1045,Statement_No,0),MATCH('Print List'!G$2,'Master List'!$A$2:$AW$2,0))</f>
        <v>San Joaquin River</v>
      </c>
      <c r="H1045" s="135" t="str">
        <f>INDEX('Master List'!$A$3:$AW$1063,MATCH('Print List'!$A1045,Statement_No,0),MATCH('Print List'!H$2,'Master List'!$A$2:$AW$2,0))</f>
        <v>San Joaquin</v>
      </c>
      <c r="I1045" s="135" t="str">
        <f>INDEX('Master List'!$A$3:$AW$1063,MATCH('Print List'!$A1045,Statement_No,0),MATCH('Print List'!I$2,'Master List'!$A$2:$AW$2,0))</f>
        <v>R1</v>
      </c>
      <c r="J1045" s="135" t="str">
        <f>INDEX('Master List'!$A$3:$AW$1063,MATCH('Print List'!$A1045,Statement_No,0),MATCH('Print List'!J$2,'Master List'!$A$2:$AW$2,0))</f>
        <v>Only parcels 191-270-24 and 191-270-26 lie on riparian patented land. The other parcels were not originally riparian. The POU is subdivided which also needs a chain of title analysis.</v>
      </c>
      <c r="K1045" s="135" t="str">
        <f>INDEX('Master List'!$A$3:$AW$1063,MATCH('Print List'!$A1045,Statement_No,0),MATCH('Print List'!K$2,'Master List'!$A$2:$AW$2,0))</f>
        <v>Yes</v>
      </c>
      <c r="L1045" s="135" t="str">
        <f>INDEX('Master List'!$A$3:$AW$1063,MATCH('Print List'!$A1045,Statement_No,0),MATCH('Print List'!L$2,'Master List'!$A$2:$AW$2,0))</f>
        <v>N/A</v>
      </c>
      <c r="M1045" s="135" t="str">
        <f>INDEX('Master List'!$A$3:$AW$1063,MATCH('Print List'!$A1045,Statement_No,0),MATCH('Print List'!M$2,'Master List'!$A$2:$AW$2,0))</f>
        <v>P1</v>
      </c>
      <c r="N1045" s="135" t="str">
        <f>INDEX('Master List'!$A$3:$AW$1063,MATCH('Print List'!$A1045,Statement_No,0),MATCH('Print List'!N$2,'Master List'!$A$2:$AW$2,0))</f>
        <v>No supporting document for Pre-1914 right was submitted. Need more info.</v>
      </c>
      <c r="O1045" s="135">
        <f>INDEX('Master List'!$A$3:$AW$1063,MATCH('Print List'!$A1045,Statement_No,0),MATCH('Print List'!O$2,'Master List'!$A$2:$AW$2,0))</f>
        <v>0</v>
      </c>
      <c r="P1045" s="135">
        <f>INDEX('Master List'!$A$3:$AW$1063,MATCH('Print List'!$A1045,Statement_No,0),MATCH('Print List'!P$2,'Master List'!$A$2:$AW$2,0))</f>
        <v>0</v>
      </c>
      <c r="Q1045" s="135">
        <f>INDEX('Master List'!$A$3:$AW$1063,MATCH('Print List'!$A1045,Statement_No,0),MATCH('Print List'!Q$2,'Master List'!$A$2:$AW$2,0))</f>
        <v>0</v>
      </c>
      <c r="R1045" s="135">
        <f>INDEX('Master List'!$A$3:$AW$1063,MATCH('Print List'!$A1045,Statement_No,0),MATCH('Print List'!R$2,'Master List'!$A$2:$AW$2,0))</f>
        <v>0</v>
      </c>
      <c r="S1045" s="135">
        <f>INDEX('Master List'!$A$3:$AW$1063,MATCH('Print List'!$A1045,Statement_No,0),MATCH('Print List'!S$2,'Master List'!$A$2:$AW$2,0))</f>
        <v>0</v>
      </c>
      <c r="T1045" s="135" t="str">
        <f>INDEX('Master List'!$A$3:$AW$1063,MATCH('Print List'!$A1045,Statement_No,0),MATCH('Print List'!T$2,'Master List'!$A$2:$AW$2,0))</f>
        <v>R1</v>
      </c>
      <c r="U1045" s="135" t="str">
        <f>INDEX('Master List'!$A$3:$AW$1063,MATCH('Print List'!$A1045,Statement_No,0),MATCH('Print List'!U$2,'Master List'!$A$2:$AW$2,0))</f>
        <v>P1</v>
      </c>
    </row>
    <row r="1046" spans="1:21" s="16" customFormat="1" ht="240" x14ac:dyDescent="0.25">
      <c r="A1046" s="135" t="s">
        <v>4007</v>
      </c>
      <c r="B1046" s="135" t="str">
        <f>INDEX('Master List'!$A$3:$AW$1063,MATCH('Print List'!$A1046,Statement_No,0),MATCH('Print List'!B$2,'Master List'!$A$2:$AW$2,0))</f>
        <v>WILLIAM SCHULTZ</v>
      </c>
      <c r="C1046" s="135" t="str">
        <f>INDEX('Master List'!$A$3:$AW$1063,MATCH('Print List'!$A1046,Statement_No,0),MATCH('Print List'!C$2,'Master List'!$A$2:$AW$2,0))</f>
        <v>Y</v>
      </c>
      <c r="D1046" s="135">
        <f>INDEX('Master List'!$A$3:$AW$1063,MATCH('Print List'!$A1046,Statement_No,0),MATCH('Print List'!D$2,'Master List'!$A$2:$AW$2,0))</f>
        <v>295.18666666666661</v>
      </c>
      <c r="E1046" s="135">
        <f>INDEX('Master List'!$A$3:$AW$1063,MATCH('Print List'!$A1046,Statement_No,0),MATCH('Print List'!E$2,'Master List'!$A$2:$AW$2,0))</f>
        <v>135.5</v>
      </c>
      <c r="F1046" s="135" t="str">
        <f>INDEX('Master List'!$A$3:$AW$1063,MATCH('Print List'!$A1046,Statement_No,0),MATCH('Print List'!F$2,'Master List'!$A$2:$AW$2,0))</f>
        <v>Yes</v>
      </c>
      <c r="G1046" s="135" t="str">
        <f>INDEX('Master List'!$A$3:$AW$1063,MATCH('Print List'!$A1046,Statement_No,0),MATCH('Print List'!G$2,'Master List'!$A$2:$AW$2,0))</f>
        <v>Sacramento River</v>
      </c>
      <c r="H1046" s="135" t="str">
        <f>INDEX('Master List'!$A$3:$AW$1063,MATCH('Print List'!$A1046,Statement_No,0),MATCH('Print List'!H$2,'Master List'!$A$2:$AW$2,0))</f>
        <v>Sacramento</v>
      </c>
      <c r="I1046" s="135" t="str">
        <f>INDEX('Master List'!$A$3:$AW$1063,MATCH('Print List'!$A1046,Statement_No,0),MATCH('Print List'!I$2,'Master List'!$A$2:$AW$2,0))</f>
        <v>R2</v>
      </c>
      <c r="J1046" s="135" t="str">
        <f>INDEX('Master List'!$A$3:$AW$1063,MATCH('Print List'!$A1046,Statement_No,0),MATCH('Print List'!J$2,'Master List'!$A$2:$AW$2,0))</f>
        <v>APN/POU lie on a riparian patent, but the parcel is no longer touching Sacramento River. A chain of title analysis is needed to confirm preservation of riparian right.</v>
      </c>
      <c r="K1046" s="135" t="str">
        <f>INDEX('Master List'!$A$3:$AW$1063,MATCH('Print List'!$A1046,Statement_No,0),MATCH('Print List'!K$2,'Master List'!$A$2:$AW$2,0))</f>
        <v>Yes</v>
      </c>
      <c r="L1046" s="135" t="str">
        <f>INDEX('Master List'!$A$3:$AW$1063,MATCH('Print List'!$A1046,Statement_No,0),MATCH('Print List'!L$2,'Master List'!$A$2:$AW$2,0))</f>
        <v>N/A</v>
      </c>
      <c r="M1046" s="135" t="str">
        <f>INDEX('Master List'!$A$3:$AW$1063,MATCH('Print List'!$A1046,Statement_No,0),MATCH('Print List'!M$2,'Master List'!$A$2:$AW$2,0))</f>
        <v>P3</v>
      </c>
      <c r="N1046" s="135" t="str">
        <f>INDEX('Master List'!$A$3:$AW$1063,MATCH('Print List'!$A1046,Statement_No,0),MATCH('Print List'!N$2,'Master List'!$A$2:$AW$2,0))</f>
        <v>POD and POU are located within North Delta Water Agency Boundary</v>
      </c>
      <c r="O1046" s="135" t="str">
        <f>INDEX('Master List'!$A$3:$AW$1063,MATCH('Print List'!$A1046,Statement_No,0),MATCH('Print List'!O$2,'Master List'!$A$2:$AW$2,0))</f>
        <v>North Delta Water Agency</v>
      </c>
      <c r="P1046" s="135" t="str">
        <f>INDEX('Master List'!$A$3:$AW$1063,MATCH('Print List'!$A1046,Statement_No,0),MATCH('Print List'!P$2,'Master List'!$A$2:$AW$2,0))</f>
        <v>R4</v>
      </c>
      <c r="Q1046" s="135" t="str">
        <f>INDEX('Master List'!$A$3:$AW$1063,MATCH('Print List'!$A1046,Statement_No,0),MATCH('Print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6" s="135" t="str">
        <f>INDEX('Master List'!$A$3:$AW$1063,MATCH('Print List'!$A1046,Statement_No,0),MATCH('Print List'!R$2,'Master List'!$A$2:$AW$2,0))</f>
        <v>P4</v>
      </c>
      <c r="S1046" s="135" t="str">
        <f>INDEX('Master List'!$A$3:$AW$1063,MATCH('Print List'!$A1046,Statement_No,0),MATCH('Print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6" s="135" t="str">
        <f>INDEX('Master List'!$A$3:$AW$1063,MATCH('Print List'!$A1046,Statement_No,0),MATCH('Print List'!T$2,'Master List'!$A$2:$AW$2,0))</f>
        <v>R4</v>
      </c>
      <c r="U1046" s="135" t="str">
        <f>INDEX('Master List'!$A$3:$AW$1063,MATCH('Print List'!$A1046,Statement_No,0),MATCH('Print List'!U$2,'Master List'!$A$2:$AW$2,0))</f>
        <v>P4</v>
      </c>
    </row>
    <row r="1047" spans="1:21" s="16" customFormat="1" ht="240" x14ac:dyDescent="0.25">
      <c r="A1047" s="135" t="s">
        <v>4012</v>
      </c>
      <c r="B1047" s="135" t="str">
        <f>INDEX('Master List'!$A$3:$AW$1063,MATCH('Print List'!$A1047,Statement_No,0),MATCH('Print List'!B$2,'Master List'!$A$2:$AW$2,0))</f>
        <v>STEVEN MELLO</v>
      </c>
      <c r="C1047" s="135" t="str">
        <f>INDEX('Master List'!$A$3:$AW$1063,MATCH('Print List'!$A1047,Statement_No,0),MATCH('Print List'!C$2,'Master List'!$A$2:$AW$2,0))</f>
        <v>Y</v>
      </c>
      <c r="D1047" s="135">
        <f>INDEX('Master List'!$A$3:$AW$1063,MATCH('Print List'!$A1047,Statement_No,0),MATCH('Print List'!D$2,'Master List'!$A$2:$AW$2,0))</f>
        <v>557.66666666666663</v>
      </c>
      <c r="E1047" s="135">
        <f>INDEX('Master List'!$A$3:$AW$1063,MATCH('Print List'!$A1047,Statement_No,0),MATCH('Print List'!E$2,'Master List'!$A$2:$AW$2,0))</f>
        <v>319.7</v>
      </c>
      <c r="F1047" s="135" t="str">
        <f>INDEX('Master List'!$A$3:$AW$1063,MATCH('Print List'!$A1047,Statement_No,0),MATCH('Print List'!F$2,'Master List'!$A$2:$AW$2,0))</f>
        <v>Yes</v>
      </c>
      <c r="G1047" s="135" t="str">
        <f>INDEX('Master List'!$A$3:$AW$1063,MATCH('Print List'!$A1047,Statement_No,0),MATCH('Print List'!G$2,'Master List'!$A$2:$AW$2,0))</f>
        <v>North Fork Mokelumne River</v>
      </c>
      <c r="H1047" s="135" t="str">
        <f>INDEX('Master List'!$A$3:$AW$1063,MATCH('Print List'!$A1047,Statement_No,0),MATCH('Print List'!H$2,'Master List'!$A$2:$AW$2,0))</f>
        <v>Sacramento</v>
      </c>
      <c r="I1047" s="135" t="str">
        <f>INDEX('Master List'!$A$3:$AW$1063,MATCH('Print List'!$A1047,Statement_No,0),MATCH('Print List'!I$2,'Master List'!$A$2:$AW$2,0))</f>
        <v>R2</v>
      </c>
      <c r="J1047" s="135" t="str">
        <f>INDEX('Master List'!$A$3:$AW$1063,MATCH('Print List'!$A1047,Statement_No,0),MATCH('Print List'!J$2,'Master List'!$A$2:$AW$2,0))</f>
        <v>The southern parcel is on riparian patents to the source, but it appears to have been subdivided and recombined from the original patents. Chain of title needed to confirm preservation of riparian right.</v>
      </c>
      <c r="K1047" s="135" t="str">
        <f>INDEX('Master List'!$A$3:$AW$1063,MATCH('Print List'!$A1047,Statement_No,0),MATCH('Print List'!K$2,'Master List'!$A$2:$AW$2,0))</f>
        <v>Yes</v>
      </c>
      <c r="L1047" s="135" t="str">
        <f>INDEX('Master List'!$A$3:$AW$1063,MATCH('Print List'!$A1047,Statement_No,0),MATCH('Print List'!L$2,'Master List'!$A$2:$AW$2,0))</f>
        <v>N/A</v>
      </c>
      <c r="M1047" s="135" t="str">
        <f>INDEX('Master List'!$A$3:$AW$1063,MATCH('Print List'!$A1047,Statement_No,0),MATCH('Print List'!M$2,'Master List'!$A$2:$AW$2,0))</f>
        <v>P2</v>
      </c>
      <c r="N1047" s="135" t="str">
        <f>INDEX('Master List'!$A$3:$AW$1063,MATCH('Print List'!$A1047,Statement_No,0),MATCH('Print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47" s="135" t="str">
        <f>INDEX('Master List'!$A$3:$AW$1063,MATCH('Print List'!$A1047,Statement_No,0),MATCH('Print List'!O$2,'Master List'!$A$2:$AW$2,0))</f>
        <v>North Delta Water Agency</v>
      </c>
      <c r="P1047" s="135" t="str">
        <f>INDEX('Master List'!$A$3:$AW$1063,MATCH('Print List'!$A1047,Statement_No,0),MATCH('Print List'!P$2,'Master List'!$A$2:$AW$2,0))</f>
        <v>R4</v>
      </c>
      <c r="Q1047" s="135" t="str">
        <f>INDEX('Master List'!$A$3:$AW$1063,MATCH('Print List'!$A1047,Statement_No,0),MATCH('Print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7" s="135" t="str">
        <f>INDEX('Master List'!$A$3:$AW$1063,MATCH('Print List'!$A1047,Statement_No,0),MATCH('Print List'!R$2,'Master List'!$A$2:$AW$2,0))</f>
        <v>P4</v>
      </c>
      <c r="S1047" s="135" t="str">
        <f>INDEX('Master List'!$A$3:$AW$1063,MATCH('Print List'!$A1047,Statement_No,0),MATCH('Print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7" s="135" t="str">
        <f>INDEX('Master List'!$A$3:$AW$1063,MATCH('Print List'!$A1047,Statement_No,0),MATCH('Print List'!T$2,'Master List'!$A$2:$AW$2,0))</f>
        <v>R4</v>
      </c>
      <c r="U1047" s="135" t="str">
        <f>INDEX('Master List'!$A$3:$AW$1063,MATCH('Print List'!$A1047,Statement_No,0),MATCH('Print List'!U$2,'Master List'!$A$2:$AW$2,0))</f>
        <v>P4</v>
      </c>
    </row>
    <row r="1048" spans="1:21" s="16" customFormat="1" ht="240" x14ac:dyDescent="0.25">
      <c r="A1048" s="135" t="s">
        <v>4019</v>
      </c>
      <c r="B1048" s="135" t="str">
        <f>INDEX('Master List'!$A$3:$AW$1063,MATCH('Print List'!$A1048,Statement_No,0),MATCH('Print List'!B$2,'Master List'!$A$2:$AW$2,0))</f>
        <v>STEVEN MELLO</v>
      </c>
      <c r="C1048" s="135" t="str">
        <f>INDEX('Master List'!$A$3:$AW$1063,MATCH('Print List'!$A1048,Statement_No,0),MATCH('Print List'!C$2,'Master List'!$A$2:$AW$2,0))</f>
        <v>Y</v>
      </c>
      <c r="D1048" s="135">
        <f>INDEX('Master List'!$A$3:$AW$1063,MATCH('Print List'!$A1048,Statement_No,0),MATCH('Print List'!D$2,'Master List'!$A$2:$AW$2,0))</f>
        <v>609.46666666666658</v>
      </c>
      <c r="E1048" s="135">
        <f>INDEX('Master List'!$A$3:$AW$1063,MATCH('Print List'!$A1048,Statement_No,0),MATCH('Print List'!E$2,'Master List'!$A$2:$AW$2,0))</f>
        <v>30.2</v>
      </c>
      <c r="F1048" s="135" t="str">
        <f>INDEX('Master List'!$A$3:$AW$1063,MATCH('Print List'!$A1048,Statement_No,0),MATCH('Print List'!F$2,'Master List'!$A$2:$AW$2,0))</f>
        <v>Yes</v>
      </c>
      <c r="G1048" s="135" t="str">
        <f>INDEX('Master List'!$A$3:$AW$1063,MATCH('Print List'!$A1048,Statement_No,0),MATCH('Print List'!G$2,'Master List'!$A$2:$AW$2,0))</f>
        <v>North Fork Mokelumne River</v>
      </c>
      <c r="H1048" s="135" t="str">
        <f>INDEX('Master List'!$A$3:$AW$1063,MATCH('Print List'!$A1048,Statement_No,0),MATCH('Print List'!H$2,'Master List'!$A$2:$AW$2,0))</f>
        <v>Sacramento</v>
      </c>
      <c r="I1048" s="135" t="str">
        <f>INDEX('Master List'!$A$3:$AW$1063,MATCH('Print List'!$A1048,Statement_No,0),MATCH('Print List'!I$2,'Master List'!$A$2:$AW$2,0))</f>
        <v>R2</v>
      </c>
      <c r="J1048" s="135" t="str">
        <f>INDEX('Master List'!$A$3:$AW$1063,MATCH('Print List'!$A1048,Statement_No,0),MATCH('Print List'!J$2,'Master List'!$A$2:$AW$2,0))</f>
        <v>Patent information was not found for the northern parcel 156-0030-018. However, it is most likely a riparian patent because the property is right next to North Mokelumne River. The southern parcel is on riparian patents to the source, but it appears to have been subdivided and recombined from the original patents. Chain of title needed to confirm preservation of riparian right.</v>
      </c>
      <c r="K1048" s="135" t="str">
        <f>INDEX('Master List'!$A$3:$AW$1063,MATCH('Print List'!$A1048,Statement_No,0),MATCH('Print List'!K$2,'Master List'!$A$2:$AW$2,0))</f>
        <v>Yes</v>
      </c>
      <c r="L1048" s="135" t="str">
        <f>INDEX('Master List'!$A$3:$AW$1063,MATCH('Print List'!$A1048,Statement_No,0),MATCH('Print List'!L$2,'Master List'!$A$2:$AW$2,0))</f>
        <v>N/A</v>
      </c>
      <c r="M1048" s="135" t="str">
        <f>INDEX('Master List'!$A$3:$AW$1063,MATCH('Print List'!$A1048,Statement_No,0),MATCH('Print List'!M$2,'Master List'!$A$2:$AW$2,0))</f>
        <v>P2</v>
      </c>
      <c r="N1048" s="135" t="str">
        <f>INDEX('Master List'!$A$3:$AW$1063,MATCH('Print List'!$A1048,Statement_No,0),MATCH('Print List'!N$2,'Master List'!$A$2:$AW$2,0))</f>
        <v>Documents provided did not exhibit a direct appropriation of water which describes the point of diversion, place of use, amount, season, and type of use. Pre-1914 claim is mainly supported by the creation of reclamation districts.</v>
      </c>
      <c r="O1048" s="135" t="str">
        <f>INDEX('Master List'!$A$3:$AW$1063,MATCH('Print List'!$A1048,Statement_No,0),MATCH('Print List'!O$2,'Master List'!$A$2:$AW$2,0))</f>
        <v>North Delta Water Agency</v>
      </c>
      <c r="P1048" s="135" t="str">
        <f>INDEX('Master List'!$A$3:$AW$1063,MATCH('Print List'!$A1048,Statement_No,0),MATCH('Print List'!P$2,'Master List'!$A$2:$AW$2,0))</f>
        <v>R4</v>
      </c>
      <c r="Q1048" s="135" t="str">
        <f>INDEX('Master List'!$A$3:$AW$1063,MATCH('Print List'!$A1048,Statement_No,0),MATCH('Print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8" s="135" t="str">
        <f>INDEX('Master List'!$A$3:$AW$1063,MATCH('Print List'!$A1048,Statement_No,0),MATCH('Print List'!R$2,'Master List'!$A$2:$AW$2,0))</f>
        <v>P4</v>
      </c>
      <c r="S1048" s="135" t="str">
        <f>INDEX('Master List'!$A$3:$AW$1063,MATCH('Print List'!$A1048,Statement_No,0),MATCH('Print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8" s="135" t="str">
        <f>INDEX('Master List'!$A$3:$AW$1063,MATCH('Print List'!$A1048,Statement_No,0),MATCH('Print List'!T$2,'Master List'!$A$2:$AW$2,0))</f>
        <v>R4</v>
      </c>
      <c r="U1048" s="135" t="str">
        <f>INDEX('Master List'!$A$3:$AW$1063,MATCH('Print List'!$A1048,Statement_No,0),MATCH('Print List'!U$2,'Master List'!$A$2:$AW$2,0))</f>
        <v>P4</v>
      </c>
    </row>
    <row r="1049" spans="1:21" s="16" customFormat="1" ht="240" x14ac:dyDescent="0.25">
      <c r="A1049" s="135" t="s">
        <v>4020</v>
      </c>
      <c r="B1049" s="135" t="str">
        <f>INDEX('Master List'!$A$3:$AW$1063,MATCH('Print List'!$A1049,Statement_No,0),MATCH('Print List'!B$2,'Master List'!$A$2:$AW$2,0))</f>
        <v>MELLO FARMS INC. - LOCKE</v>
      </c>
      <c r="C1049" s="135" t="str">
        <f>INDEX('Master List'!$A$3:$AW$1063,MATCH('Print List'!$A1049,Statement_No,0),MATCH('Print List'!C$2,'Master List'!$A$2:$AW$2,0))</f>
        <v>Y</v>
      </c>
      <c r="D1049" s="135">
        <f>INDEX('Master List'!$A$3:$AW$1063,MATCH('Print List'!$A1049,Statement_No,0),MATCH('Print List'!D$2,'Master List'!$A$2:$AW$2,0))</f>
        <v>608.5333333333333</v>
      </c>
      <c r="E1049" s="135">
        <f>INDEX('Master List'!$A$3:$AW$1063,MATCH('Print List'!$A1049,Statement_No,0),MATCH('Print List'!E$2,'Master List'!$A$2:$AW$2,0))</f>
        <v>91.1</v>
      </c>
      <c r="F1049" s="135" t="str">
        <f>INDEX('Master List'!$A$3:$AW$1063,MATCH('Print List'!$A1049,Statement_No,0),MATCH('Print List'!F$2,'Master List'!$A$2:$AW$2,0))</f>
        <v>Yes</v>
      </c>
      <c r="G1049" s="135" t="str">
        <f>INDEX('Master List'!$A$3:$AW$1063,MATCH('Print List'!$A1049,Statement_No,0),MATCH('Print List'!G$2,'Master List'!$A$2:$AW$2,0))</f>
        <v>Georgiana Slough</v>
      </c>
      <c r="H1049" s="135" t="str">
        <f>INDEX('Master List'!$A$3:$AW$1063,MATCH('Print List'!$A1049,Statement_No,0),MATCH('Print List'!H$2,'Master List'!$A$2:$AW$2,0))</f>
        <v>Sacramento</v>
      </c>
      <c r="I1049" s="135" t="str">
        <f>INDEX('Master List'!$A$3:$AW$1063,MATCH('Print List'!$A1049,Statement_No,0),MATCH('Print List'!I$2,'Master List'!$A$2:$AW$2,0))</f>
        <v>R2</v>
      </c>
      <c r="J1049" s="135" t="str">
        <f>INDEX('Master List'!$A$3:$AW$1063,MATCH('Print List'!$A1049,Statement_No,0),MATCH('Print List'!J$2,'Master List'!$A$2:$AW$2,0))</f>
        <v>The Northern parcel lies on riparian patents to Georgiana Slough. The southern parcel is repeated in several Statements. Further information may be needed to clarify irrigation of the southern parcel 156-0050-022.</v>
      </c>
      <c r="K1049" s="135" t="str">
        <f>INDEX('Master List'!$A$3:$AW$1063,MATCH('Print List'!$A1049,Statement_No,0),MATCH('Print List'!K$2,'Master List'!$A$2:$AW$2,0))</f>
        <v>No</v>
      </c>
      <c r="L1049" s="135" t="str">
        <f>INDEX('Master List'!$A$3:$AW$1063,MATCH('Print List'!$A1049,Statement_No,0),MATCH('Print List'!L$2,'Master List'!$A$2:$AW$2,0))</f>
        <v>N/A</v>
      </c>
      <c r="M1049" s="135" t="str">
        <f>INDEX('Master List'!$A$3:$AW$1063,MATCH('Print List'!$A1049,Statement_No,0),MATCH('Print List'!M$2,'Master List'!$A$2:$AW$2,0))</f>
        <v>N/A</v>
      </c>
      <c r="N1049" s="135" t="str">
        <f>INDEX('Master List'!$A$3:$AW$1063,MATCH('Print List'!$A1049,Statement_No,0),MATCH('Print List'!N$2,'Master List'!$A$2:$AW$2,0))</f>
        <v>N/A</v>
      </c>
      <c r="O1049" s="135" t="str">
        <f>INDEX('Master List'!$A$3:$AW$1063,MATCH('Print List'!$A1049,Statement_No,0),MATCH('Print List'!O$2,'Master List'!$A$2:$AW$2,0))</f>
        <v>North Delta Water Agency</v>
      </c>
      <c r="P1049" s="135" t="str">
        <f>INDEX('Master List'!$A$3:$AW$1063,MATCH('Print List'!$A1049,Statement_No,0),MATCH('Print List'!P$2,'Master List'!$A$2:$AW$2,0))</f>
        <v>R4</v>
      </c>
      <c r="Q1049" s="135" t="str">
        <f>INDEX('Master List'!$A$3:$AW$1063,MATCH('Print List'!$A1049,Statement_No,0),MATCH('Print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49" s="135" t="str">
        <f>INDEX('Master List'!$A$3:$AW$1063,MATCH('Print List'!$A1049,Statement_No,0),MATCH('Print List'!R$2,'Master List'!$A$2:$AW$2,0))</f>
        <v>P4</v>
      </c>
      <c r="S1049" s="135" t="str">
        <f>INDEX('Master List'!$A$3:$AW$1063,MATCH('Print List'!$A1049,Statement_No,0),MATCH('Print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49" s="135" t="str">
        <f>INDEX('Master List'!$A$3:$AW$1063,MATCH('Print List'!$A1049,Statement_No,0),MATCH('Print List'!T$2,'Master List'!$A$2:$AW$2,0))</f>
        <v>R4</v>
      </c>
      <c r="U1049" s="135" t="str">
        <f>INDEX('Master List'!$A$3:$AW$1063,MATCH('Print List'!$A1049,Statement_No,0),MATCH('Print List'!U$2,'Master List'!$A$2:$AW$2,0))</f>
        <v>P4</v>
      </c>
    </row>
    <row r="1050" spans="1:21" s="16" customFormat="1" ht="240" x14ac:dyDescent="0.25">
      <c r="A1050" s="136" t="s">
        <v>4025</v>
      </c>
      <c r="B1050" s="135" t="str">
        <f>INDEX('Master List'!$A$3:$AW$1063,MATCH('Print List'!$A1050,Statement_No,0),MATCH('Print List'!B$2,'Master List'!$A$2:$AW$2,0))</f>
        <v>MELLO FARMS INC. - LOCKE</v>
      </c>
      <c r="C1050" s="135" t="str">
        <f>INDEX('Master List'!$A$3:$AW$1063,MATCH('Print List'!$A1050,Statement_No,0),MATCH('Print List'!C$2,'Master List'!$A$2:$AW$2,0))</f>
        <v>Y</v>
      </c>
      <c r="D1050" s="135">
        <f>INDEX('Master List'!$A$3:$AW$1063,MATCH('Print List'!$A1050,Statement_No,0),MATCH('Print List'!D$2,'Master List'!$A$2:$AW$2,0))</f>
        <v>413.13333333333333</v>
      </c>
      <c r="E1050" s="135">
        <f>INDEX('Master List'!$A$3:$AW$1063,MATCH('Print List'!$A1050,Statement_No,0),MATCH('Print List'!E$2,'Master List'!$A$2:$AW$2,0))</f>
        <v>128.1</v>
      </c>
      <c r="F1050" s="135" t="str">
        <f>INDEX('Master List'!$A$3:$AW$1063,MATCH('Print List'!$A1050,Statement_No,0),MATCH('Print List'!F$2,'Master List'!$A$2:$AW$2,0))</f>
        <v>Yes</v>
      </c>
      <c r="G1050" s="135" t="str">
        <f>INDEX('Master List'!$A$3:$AW$1063,MATCH('Print List'!$A1050,Statement_No,0),MATCH('Print List'!G$2,'Master List'!$A$2:$AW$2,0))</f>
        <v>Georgiana Slough</v>
      </c>
      <c r="H1050" s="135" t="str">
        <f>INDEX('Master List'!$A$3:$AW$1063,MATCH('Print List'!$A1050,Statement_No,0),MATCH('Print List'!H$2,'Master List'!$A$2:$AW$2,0))</f>
        <v>Sacramento</v>
      </c>
      <c r="I1050" s="135" t="str">
        <f>INDEX('Master List'!$A$3:$AW$1063,MATCH('Print List'!$A1050,Statement_No,0),MATCH('Print List'!I$2,'Master List'!$A$2:$AW$2,0))</f>
        <v>R2</v>
      </c>
      <c r="J1050" s="135" t="str">
        <f>INDEX('Master List'!$A$3:$AW$1063,MATCH('Print List'!$A1050,Statement_No,0),MATCH('Print List'!J$2,'Master List'!$A$2:$AW$2,0))</f>
        <v>The Northern parcel lies on riparian patents to Georgiana Slough. The southern parcel is repeated in several Statements. Further information may be needed to clarify irrigation of the southern parcel 156-0050-022.</v>
      </c>
      <c r="K1050" s="135" t="str">
        <f>INDEX('Master List'!$A$3:$AW$1063,MATCH('Print List'!$A1050,Statement_No,0),MATCH('Print List'!K$2,'Master List'!$A$2:$AW$2,0))</f>
        <v>No</v>
      </c>
      <c r="L1050" s="135" t="str">
        <f>INDEX('Master List'!$A$3:$AW$1063,MATCH('Print List'!$A1050,Statement_No,0),MATCH('Print List'!L$2,'Master List'!$A$2:$AW$2,0))</f>
        <v>N/A</v>
      </c>
      <c r="M1050" s="135" t="str">
        <f>INDEX('Master List'!$A$3:$AW$1063,MATCH('Print List'!$A1050,Statement_No,0),MATCH('Print List'!M$2,'Master List'!$A$2:$AW$2,0))</f>
        <v>N/A</v>
      </c>
      <c r="N1050" s="135" t="str">
        <f>INDEX('Master List'!$A$3:$AW$1063,MATCH('Print List'!$A1050,Statement_No,0),MATCH('Print List'!N$2,'Master List'!$A$2:$AW$2,0))</f>
        <v>N/A</v>
      </c>
      <c r="O1050" s="135" t="str">
        <f>INDEX('Master List'!$A$3:$AW$1063,MATCH('Print List'!$A1050,Statement_No,0),MATCH('Print List'!O$2,'Master List'!$A$2:$AW$2,0))</f>
        <v>North Delta Water Agency</v>
      </c>
      <c r="P1050" s="135" t="str">
        <f>INDEX('Master List'!$A$3:$AW$1063,MATCH('Print List'!$A1050,Statement_No,0),MATCH('Print List'!P$2,'Master List'!$A$2:$AW$2,0))</f>
        <v>R4</v>
      </c>
      <c r="Q1050" s="135" t="str">
        <f>INDEX('Master List'!$A$3:$AW$1063,MATCH('Print List'!$A1050,Statement_No,0),MATCH('Print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50" s="135" t="str">
        <f>INDEX('Master List'!$A$3:$AW$1063,MATCH('Print List'!$A1050,Statement_No,0),MATCH('Print List'!R$2,'Master List'!$A$2:$AW$2,0))</f>
        <v>P4</v>
      </c>
      <c r="S1050" s="135" t="str">
        <f>INDEX('Master List'!$A$3:$AW$1063,MATCH('Print List'!$A1050,Statement_No,0),MATCH('Print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50" s="135" t="str">
        <f>INDEX('Master List'!$A$3:$AW$1063,MATCH('Print List'!$A1050,Statement_No,0),MATCH('Print List'!T$2,'Master List'!$A$2:$AW$2,0))</f>
        <v>R4</v>
      </c>
      <c r="U1050" s="135" t="str">
        <f>INDEX('Master List'!$A$3:$AW$1063,MATCH('Print List'!$A1050,Statement_No,0),MATCH('Print List'!U$2,'Master List'!$A$2:$AW$2,0))</f>
        <v>P4</v>
      </c>
    </row>
    <row r="1051" spans="1:21" s="16" customFormat="1" ht="240" x14ac:dyDescent="0.25">
      <c r="A1051" s="135" t="s">
        <v>4026</v>
      </c>
      <c r="B1051" s="135" t="str">
        <f>INDEX('Master List'!$A$3:$AW$1063,MATCH('Print List'!$A1051,Statement_No,0),MATCH('Print List'!B$2,'Master List'!$A$2:$AW$2,0))</f>
        <v>PETER BROWN</v>
      </c>
      <c r="C1051" s="135" t="str">
        <f>INDEX('Master List'!$A$3:$AW$1063,MATCH('Print List'!$A1051,Statement_No,0),MATCH('Print List'!C$2,'Master List'!$A$2:$AW$2,0))</f>
        <v>Y</v>
      </c>
      <c r="D1051" s="135">
        <f>INDEX('Master List'!$A$3:$AW$1063,MATCH('Print List'!$A1051,Statement_No,0),MATCH('Print List'!D$2,'Master List'!$A$2:$AW$2,0))</f>
        <v>767.39999999999986</v>
      </c>
      <c r="E1051" s="135">
        <f>INDEX('Master List'!$A$3:$AW$1063,MATCH('Print List'!$A1051,Statement_No,0),MATCH('Print List'!E$2,'Master List'!$A$2:$AW$2,0))</f>
        <v>190.4</v>
      </c>
      <c r="F1051" s="135" t="str">
        <f>INDEX('Master List'!$A$3:$AW$1063,MATCH('Print List'!$A1051,Statement_No,0),MATCH('Print List'!F$2,'Master List'!$A$2:$AW$2,0))</f>
        <v>Yes</v>
      </c>
      <c r="G1051" s="135" t="str">
        <f>INDEX('Master List'!$A$3:$AW$1063,MATCH('Print List'!$A1051,Statement_No,0),MATCH('Print List'!G$2,'Master List'!$A$2:$AW$2,0))</f>
        <v>Mokelumne River</v>
      </c>
      <c r="H1051" s="135" t="str">
        <f>INDEX('Master List'!$A$3:$AW$1063,MATCH('Print List'!$A1051,Statement_No,0),MATCH('Print List'!H$2,'Master List'!$A$2:$AW$2,0))</f>
        <v>Sacramento</v>
      </c>
      <c r="I1051" s="135" t="str">
        <f>INDEX('Master List'!$A$3:$AW$1063,MATCH('Print List'!$A1051,Statement_No,0),MATCH('Print List'!I$2,'Master List'!$A$2:$AW$2,0))</f>
        <v>R3</v>
      </c>
      <c r="J1051" s="135" t="str">
        <f>INDEX('Master List'!$A$3:$AW$1063,MATCH('Print List'!$A1051,Statement_No,0),MATCH('Print List'!J$2,'Master List'!$A$2:$AW$2,0))</f>
        <v>The POU is on a patent that is riparian to North Mokelumne River and it is still adjacent to the source.</v>
      </c>
      <c r="K1051" s="135" t="str">
        <f>INDEX('Master List'!$A$3:$AW$1063,MATCH('Print List'!$A1051,Statement_No,0),MATCH('Print List'!K$2,'Master List'!$A$2:$AW$2,0))</f>
        <v>Yes</v>
      </c>
      <c r="L1051" s="135" t="str">
        <f>INDEX('Master List'!$A$3:$AW$1063,MATCH('Print List'!$A1051,Statement_No,0),MATCH('Print List'!L$2,'Master List'!$A$2:$AW$2,0))</f>
        <v>N/A</v>
      </c>
      <c r="M1051" s="135" t="str">
        <f>INDEX('Master List'!$A$3:$AW$1063,MATCH('Print List'!$A1051,Statement_No,0),MATCH('Print List'!M$2,'Master List'!$A$2:$AW$2,0))</f>
        <v>P3</v>
      </c>
      <c r="N1051" s="135" t="str">
        <f>INDEX('Master List'!$A$3:$AW$1063,MATCH('Print List'!$A1051,Statement_No,0),MATCH('Print List'!N$2,'Master List'!$A$2:$AW$2,0))</f>
        <v>POD and POU are located within NDWA boundary which is considered as *4 category</v>
      </c>
      <c r="O1051" s="135" t="str">
        <f>INDEX('Master List'!$A$3:$AW$1063,MATCH('Print List'!$A1051,Statement_No,0),MATCH('Print List'!O$2,'Master List'!$A$2:$AW$2,0))</f>
        <v>North Delta Water Agency</v>
      </c>
      <c r="P1051" s="135" t="str">
        <f>INDEX('Master List'!$A$3:$AW$1063,MATCH('Print List'!$A1051,Statement_No,0),MATCH('Print List'!P$2,'Master List'!$A$2:$AW$2,0))</f>
        <v>R4</v>
      </c>
      <c r="Q1051" s="135" t="str">
        <f>INDEX('Master List'!$A$3:$AW$1063,MATCH('Print List'!$A1051,Statement_No,0),MATCH('Print List'!Q$2,'Master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R1051" s="135" t="str">
        <f>INDEX('Master List'!$A$3:$AW$1063,MATCH('Print List'!$A1051,Statement_No,0),MATCH('Print List'!R$2,'Master List'!$A$2:$AW$2,0))</f>
        <v>P4</v>
      </c>
      <c r="S1051" s="135" t="str">
        <f>INDEX('Master List'!$A$3:$AW$1063,MATCH('Print List'!$A1051,Statement_No,0),MATCH('Print List'!S$2,'Master List'!$A$2:$AW$2,0))</f>
        <v>This Statement comes within the boundaries of the North Delta Water Agency. A contract between NDWA and the Department of Water Resources provides diverters in the North Delta with a supply of water of a suitable quality to meet all reasonable and beneficial needs. Thus, notwithstanding the Information Order response supporting the water right claims associated with this Statement, Statements within the NDWA boundary have a *4 category.</v>
      </c>
      <c r="T1051" s="135" t="str">
        <f>INDEX('Master List'!$A$3:$AW$1063,MATCH('Print List'!$A1051,Statement_No,0),MATCH('Print List'!T$2,'Master List'!$A$2:$AW$2,0))</f>
        <v>R4</v>
      </c>
      <c r="U1051" s="135" t="str">
        <f>INDEX('Master List'!$A$3:$AW$1063,MATCH('Print List'!$A1051,Statement_No,0),MATCH('Print List'!U$2,'Master List'!$A$2:$AW$2,0))</f>
        <v>P4</v>
      </c>
    </row>
    <row r="1052" spans="1:21" s="16" customFormat="1" ht="45" x14ac:dyDescent="0.25">
      <c r="A1052" s="135" t="s">
        <v>4031</v>
      </c>
      <c r="B1052" s="135" t="str">
        <f>INDEX('Master List'!$A$3:$AW$1063,MATCH('Print List'!$A1052,Statement_No,0),MATCH('Print List'!B$2,'Master List'!$A$2:$AW$2,0))</f>
        <v>WRIGHT TRACT PARTNERS</v>
      </c>
      <c r="C1052" s="135" t="str">
        <f>INDEX('Master List'!$A$3:$AW$1063,MATCH('Print List'!$A1052,Statement_No,0),MATCH('Print List'!C$2,'Master List'!$A$2:$AW$2,0))</f>
        <v>Y</v>
      </c>
      <c r="D1052" s="135">
        <f>INDEX('Master List'!$A$3:$AW$1063,MATCH('Print List'!$A1052,Statement_No,0),MATCH('Print List'!D$2,'Master List'!$A$2:$AW$2,0))</f>
        <v>1007.3033333333333</v>
      </c>
      <c r="E1052" s="135">
        <f>INDEX('Master List'!$A$3:$AW$1063,MATCH('Print List'!$A1052,Statement_No,0),MATCH('Print List'!E$2,'Master List'!$A$2:$AW$2,0))</f>
        <v>1412</v>
      </c>
      <c r="F1052" s="135" t="str">
        <f>INDEX('Master List'!$A$3:$AW$1063,MATCH('Print List'!$A1052,Statement_No,0),MATCH('Print List'!F$2,'Master List'!$A$2:$AW$2,0))</f>
        <v>Yes</v>
      </c>
      <c r="G1052" s="135" t="str">
        <f>INDEX('Master List'!$A$3:$AW$1063,MATCH('Print List'!$A1052,Statement_No,0),MATCH('Print List'!G$2,'Master List'!$A$2:$AW$2,0))</f>
        <v>Fourteen Mile Slough</v>
      </c>
      <c r="H1052" s="135" t="str">
        <f>INDEX('Master List'!$A$3:$AW$1063,MATCH('Print List'!$A1052,Statement_No,0),MATCH('Print List'!H$2,'Master List'!$A$2:$AW$2,0))</f>
        <v>San Joaquin</v>
      </c>
      <c r="I1052" s="135" t="str">
        <f>INDEX('Master List'!$A$3:$AW$1063,MATCH('Print List'!$A1052,Statement_No,0),MATCH('Print List'!I$2,'Master List'!$A$2:$AW$2,0))</f>
        <v>R2</v>
      </c>
      <c r="J1052" s="135" t="str">
        <f>INDEX('Master List'!$A$3:$AW$1063,MATCH('Print List'!$A1052,Statement_No,0),MATCH('Print List'!J$2,'Master List'!$A$2:$AW$2,0))</f>
        <v>Property abuts an natural stream source. POU and POD are in the same watershed. The property has no severance. There was no water used for storage</v>
      </c>
      <c r="K1052" s="135" t="str">
        <f>INDEX('Master List'!$A$3:$AW$1063,MATCH('Print List'!$A1052,Statement_No,0),MATCH('Print List'!K$2,'Master List'!$A$2:$AW$2,0))</f>
        <v>Yes</v>
      </c>
      <c r="L1052" s="135" t="str">
        <f>INDEX('Master List'!$A$3:$AW$1063,MATCH('Print List'!$A1052,Statement_No,0),MATCH('Print List'!L$2,'Master List'!$A$2:$AW$2,0))</f>
        <v>N/A</v>
      </c>
      <c r="M1052" s="135" t="str">
        <f>INDEX('Master List'!$A$3:$AW$1063,MATCH('Print List'!$A1052,Statement_No,0),MATCH('Print List'!M$2,'Master List'!$A$2:$AW$2,0))</f>
        <v>P1</v>
      </c>
      <c r="N1052" s="135" t="str">
        <f>INDEX('Master List'!$A$3:$AW$1063,MATCH('Print List'!$A1052,Statement_No,0),MATCH('Print List'!N$2,'Master List'!$A$2:$AW$2,0))</f>
        <v>More information needed. Attached a letter, but did not provide appropriative notice or property deed</v>
      </c>
      <c r="O1052" s="135">
        <f>INDEX('Master List'!$A$3:$AW$1063,MATCH('Print List'!$A1052,Statement_No,0),MATCH('Print List'!O$2,'Master List'!$A$2:$AW$2,0))</f>
        <v>0</v>
      </c>
      <c r="P1052" s="135">
        <f>INDEX('Master List'!$A$3:$AW$1063,MATCH('Print List'!$A1052,Statement_No,0),MATCH('Print List'!P$2,'Master List'!$A$2:$AW$2,0))</f>
        <v>0</v>
      </c>
      <c r="Q1052" s="135">
        <f>INDEX('Master List'!$A$3:$AW$1063,MATCH('Print List'!$A1052,Statement_No,0),MATCH('Print List'!Q$2,'Master List'!$A$2:$AW$2,0))</f>
        <v>0</v>
      </c>
      <c r="R1052" s="135">
        <f>INDEX('Master List'!$A$3:$AW$1063,MATCH('Print List'!$A1052,Statement_No,0),MATCH('Print List'!R$2,'Master List'!$A$2:$AW$2,0))</f>
        <v>0</v>
      </c>
      <c r="S1052" s="135">
        <f>INDEX('Master List'!$A$3:$AW$1063,MATCH('Print List'!$A1052,Statement_No,0),MATCH('Print List'!S$2,'Master List'!$A$2:$AW$2,0))</f>
        <v>0</v>
      </c>
      <c r="T1052" s="135" t="str">
        <f>INDEX('Master List'!$A$3:$AW$1063,MATCH('Print List'!$A1052,Statement_No,0),MATCH('Print List'!T$2,'Master List'!$A$2:$AW$2,0))</f>
        <v>R2</v>
      </c>
      <c r="U1052" s="135" t="str">
        <f>INDEX('Master List'!$A$3:$AW$1063,MATCH('Print List'!$A1052,Statement_No,0),MATCH('Print List'!U$2,'Master List'!$A$2:$AW$2,0))</f>
        <v>P1</v>
      </c>
    </row>
    <row r="1053" spans="1:21" s="16" customFormat="1" ht="60" x14ac:dyDescent="0.25">
      <c r="A1053" s="135" t="s">
        <v>4032</v>
      </c>
      <c r="B1053" s="135" t="str">
        <f>INDEX('Master List'!$A$3:$AW$1063,MATCH('Print List'!$A1053,Statement_No,0),MATCH('Print List'!B$2,'Master List'!$A$2:$AW$2,0))</f>
        <v>SPECKMAN EMPIRE TRACT LIMITED PARTNERSHIP</v>
      </c>
      <c r="C1053" s="135" t="str">
        <f>INDEX('Master List'!$A$3:$AW$1063,MATCH('Print List'!$A1053,Statement_No,0),MATCH('Print List'!C$2,'Master List'!$A$2:$AW$2,0))</f>
        <v>Y</v>
      </c>
      <c r="D1053" s="135">
        <f>INDEX('Master List'!$A$3:$AW$1063,MATCH('Print List'!$A1053,Statement_No,0),MATCH('Print List'!D$2,'Master List'!$A$2:$AW$2,0))</f>
        <v>290.62000000000006</v>
      </c>
      <c r="E1053" s="135">
        <f>INDEX('Master List'!$A$3:$AW$1063,MATCH('Print List'!$A1053,Statement_No,0),MATCH('Print List'!E$2,'Master List'!$A$2:$AW$2,0))</f>
        <v>367.21</v>
      </c>
      <c r="F1053" s="135" t="str">
        <f>INDEX('Master List'!$A$3:$AW$1063,MATCH('Print List'!$A1053,Statement_No,0),MATCH('Print List'!F$2,'Master List'!$A$2:$AW$2,0))</f>
        <v>Yes</v>
      </c>
      <c r="G1053" s="135" t="str">
        <f>INDEX('Master List'!$A$3:$AW$1063,MATCH('Print List'!$A1053,Statement_No,0),MATCH('Print List'!G$2,'Master List'!$A$2:$AW$2,0))</f>
        <v>Trapper Slough</v>
      </c>
      <c r="H1053" s="135" t="str">
        <f>INDEX('Master List'!$A$3:$AW$1063,MATCH('Print List'!$A1053,Statement_No,0),MATCH('Print List'!H$2,'Master List'!$A$2:$AW$2,0))</f>
        <v>San Joaquin</v>
      </c>
      <c r="I1053" s="135" t="str">
        <f>INDEX('Master List'!$A$3:$AW$1063,MATCH('Print List'!$A1053,Statement_No,0),MATCH('Print List'!I$2,'Master List'!$A$2:$AW$2,0))</f>
        <v>R3</v>
      </c>
      <c r="J1053" s="135" t="str">
        <f>INDEX('Master List'!$A$3:$AW$1063,MATCH('Print List'!$A1053,Statement_No,0),MATCH('Print List'!J$2,'Master List'!$A$2:$AW$2,0))</f>
        <v>patent states "all appurtenances" run with the land, but the deed submitted by the current owner does not specifically indicate riparian rights were transferred with property sale</v>
      </c>
      <c r="K1053" s="135" t="str">
        <f>INDEX('Master List'!$A$3:$AW$1063,MATCH('Print List'!$A1053,Statement_No,0),MATCH('Print List'!K$2,'Master List'!$A$2:$AW$2,0))</f>
        <v>Yes</v>
      </c>
      <c r="L1053" s="135" t="str">
        <f>INDEX('Master List'!$A$3:$AW$1063,MATCH('Print List'!$A1053,Statement_No,0),MATCH('Print List'!L$2,'Master List'!$A$2:$AW$2,0))</f>
        <v>N/A</v>
      </c>
      <c r="M1053" s="135" t="str">
        <f>INDEX('Master List'!$A$3:$AW$1063,MATCH('Print List'!$A1053,Statement_No,0),MATCH('Print List'!M$2,'Master List'!$A$2:$AW$2,0))</f>
        <v>P1</v>
      </c>
      <c r="N1053" s="135" t="str">
        <f>INDEX('Master List'!$A$3:$AW$1063,MATCH('Print List'!$A1053,Statement_No,0),MATCH('Print List'!N$2,'Master List'!$A$2:$AW$2,0))</f>
        <v>No documentation given</v>
      </c>
      <c r="O1053" s="135">
        <f>INDEX('Master List'!$A$3:$AW$1063,MATCH('Print List'!$A1053,Statement_No,0),MATCH('Print List'!O$2,'Master List'!$A$2:$AW$2,0))</f>
        <v>0</v>
      </c>
      <c r="P1053" s="135">
        <f>INDEX('Master List'!$A$3:$AW$1063,MATCH('Print List'!$A1053,Statement_No,0),MATCH('Print List'!P$2,'Master List'!$A$2:$AW$2,0))</f>
        <v>0</v>
      </c>
      <c r="Q1053" s="135">
        <f>INDEX('Master List'!$A$3:$AW$1063,MATCH('Print List'!$A1053,Statement_No,0),MATCH('Print List'!Q$2,'Master List'!$A$2:$AW$2,0))</f>
        <v>0</v>
      </c>
      <c r="R1053" s="135">
        <f>INDEX('Master List'!$A$3:$AW$1063,MATCH('Print List'!$A1053,Statement_No,0),MATCH('Print List'!R$2,'Master List'!$A$2:$AW$2,0))</f>
        <v>0</v>
      </c>
      <c r="S1053" s="135">
        <f>INDEX('Master List'!$A$3:$AW$1063,MATCH('Print List'!$A1053,Statement_No,0),MATCH('Print List'!S$2,'Master List'!$A$2:$AW$2,0))</f>
        <v>0</v>
      </c>
      <c r="T1053" s="135" t="str">
        <f>INDEX('Master List'!$A$3:$AW$1063,MATCH('Print List'!$A1053,Statement_No,0),MATCH('Print List'!T$2,'Master List'!$A$2:$AW$2,0))</f>
        <v>R3</v>
      </c>
      <c r="U1053" s="135" t="str">
        <f>INDEX('Master List'!$A$3:$AW$1063,MATCH('Print List'!$A1053,Statement_No,0),MATCH('Print List'!U$2,'Master List'!$A$2:$AW$2,0))</f>
        <v>P1</v>
      </c>
    </row>
    <row r="1054" spans="1:21" s="16" customFormat="1" ht="60" x14ac:dyDescent="0.25">
      <c r="A1054" s="135" t="s">
        <v>4037</v>
      </c>
      <c r="B1054" s="135" t="str">
        <f>INDEX('Master List'!$A$3:$AW$1063,MATCH('Print List'!$A1054,Statement_No,0),MATCH('Print List'!B$2,'Master List'!$A$2:$AW$2,0))</f>
        <v>SPECKMAN EMPIRE TRACT LIMITED PARTNERSHIP</v>
      </c>
      <c r="C1054" s="135" t="str">
        <f>INDEX('Master List'!$A$3:$AW$1063,MATCH('Print List'!$A1054,Statement_No,0),MATCH('Print List'!C$2,'Master List'!$A$2:$AW$2,0))</f>
        <v>Y</v>
      </c>
      <c r="D1054" s="135">
        <f>INDEX('Master List'!$A$3:$AW$1063,MATCH('Print List'!$A1054,Statement_No,0),MATCH('Print List'!D$2,'Master List'!$A$2:$AW$2,0))</f>
        <v>290.62000000000006</v>
      </c>
      <c r="E1054" s="135">
        <f>INDEX('Master List'!$A$3:$AW$1063,MATCH('Print List'!$A1054,Statement_No,0),MATCH('Print List'!E$2,'Master List'!$A$2:$AW$2,0))</f>
        <v>277.14999999999998</v>
      </c>
      <c r="F1054" s="135" t="str">
        <f>INDEX('Master List'!$A$3:$AW$1063,MATCH('Print List'!$A1054,Statement_No,0),MATCH('Print List'!F$2,'Master List'!$A$2:$AW$2,0))</f>
        <v>Yes</v>
      </c>
      <c r="G1054" s="135" t="str">
        <f>INDEX('Master List'!$A$3:$AW$1063,MATCH('Print List'!$A1054,Statement_No,0),MATCH('Print List'!G$2,'Master List'!$A$2:$AW$2,0))</f>
        <v>Trapper Slough</v>
      </c>
      <c r="H1054" s="135" t="str">
        <f>INDEX('Master List'!$A$3:$AW$1063,MATCH('Print List'!$A1054,Statement_No,0),MATCH('Print List'!H$2,'Master List'!$A$2:$AW$2,0))</f>
        <v>San Joaquin</v>
      </c>
      <c r="I1054" s="135" t="str">
        <f>INDEX('Master List'!$A$3:$AW$1063,MATCH('Print List'!$A1054,Statement_No,0),MATCH('Print List'!I$2,'Master List'!$A$2:$AW$2,0))</f>
        <v>R3</v>
      </c>
      <c r="J1054" s="135" t="str">
        <f>INDEX('Master List'!$A$3:$AW$1063,MATCH('Print List'!$A1054,Statement_No,0),MATCH('Print List'!J$2,'Master List'!$A$2:$AW$2,0))</f>
        <v>patent states "all appurtenances" run with the land, but the deed submitted by the current owner does not specifically indicate riparian rights were transferred with property sale</v>
      </c>
      <c r="K1054" s="135" t="str">
        <f>INDEX('Master List'!$A$3:$AW$1063,MATCH('Print List'!$A1054,Statement_No,0),MATCH('Print List'!K$2,'Master List'!$A$2:$AW$2,0))</f>
        <v>Yes</v>
      </c>
      <c r="L1054" s="135" t="str">
        <f>INDEX('Master List'!$A$3:$AW$1063,MATCH('Print List'!$A1054,Statement_No,0),MATCH('Print List'!L$2,'Master List'!$A$2:$AW$2,0))</f>
        <v>N/A</v>
      </c>
      <c r="M1054" s="135" t="str">
        <f>INDEX('Master List'!$A$3:$AW$1063,MATCH('Print List'!$A1054,Statement_No,0),MATCH('Print List'!M$2,'Master List'!$A$2:$AW$2,0))</f>
        <v>P1</v>
      </c>
      <c r="N1054" s="135" t="str">
        <f>INDEX('Master List'!$A$3:$AW$1063,MATCH('Print List'!$A1054,Statement_No,0),MATCH('Print List'!N$2,'Master List'!$A$2:$AW$2,0))</f>
        <v>No documentation given</v>
      </c>
      <c r="O1054" s="135">
        <f>INDEX('Master List'!$A$3:$AW$1063,MATCH('Print List'!$A1054,Statement_No,0),MATCH('Print List'!O$2,'Master List'!$A$2:$AW$2,0))</f>
        <v>0</v>
      </c>
      <c r="P1054" s="135">
        <f>INDEX('Master List'!$A$3:$AW$1063,MATCH('Print List'!$A1054,Statement_No,0),MATCH('Print List'!P$2,'Master List'!$A$2:$AW$2,0))</f>
        <v>0</v>
      </c>
      <c r="Q1054" s="135">
        <f>INDEX('Master List'!$A$3:$AW$1063,MATCH('Print List'!$A1054,Statement_No,0),MATCH('Print List'!Q$2,'Master List'!$A$2:$AW$2,0))</f>
        <v>0</v>
      </c>
      <c r="R1054" s="135">
        <f>INDEX('Master List'!$A$3:$AW$1063,MATCH('Print List'!$A1054,Statement_No,0),MATCH('Print List'!R$2,'Master List'!$A$2:$AW$2,0))</f>
        <v>0</v>
      </c>
      <c r="S1054" s="135">
        <f>INDEX('Master List'!$A$3:$AW$1063,MATCH('Print List'!$A1054,Statement_No,0),MATCH('Print List'!S$2,'Master List'!$A$2:$AW$2,0))</f>
        <v>0</v>
      </c>
      <c r="T1054" s="135" t="str">
        <f>INDEX('Master List'!$A$3:$AW$1063,MATCH('Print List'!$A1054,Statement_No,0),MATCH('Print List'!T$2,'Master List'!$A$2:$AW$2,0))</f>
        <v>R3</v>
      </c>
      <c r="U1054" s="135" t="str">
        <f>INDEX('Master List'!$A$3:$AW$1063,MATCH('Print List'!$A1054,Statement_No,0),MATCH('Print List'!U$2,'Master List'!$A$2:$AW$2,0))</f>
        <v>P1</v>
      </c>
    </row>
    <row r="1055" spans="1:21" s="16" customFormat="1" ht="60" x14ac:dyDescent="0.25">
      <c r="A1055" s="135" t="s">
        <v>4038</v>
      </c>
      <c r="B1055" s="135" t="str">
        <f>INDEX('Master List'!$A$3:$AW$1063,MATCH('Print List'!$A1055,Statement_No,0),MATCH('Print List'!B$2,'Master List'!$A$2:$AW$2,0))</f>
        <v>SPECKMAN EMPIRE TRACT LIMITED PARTNERSHIP</v>
      </c>
      <c r="C1055" s="135" t="str">
        <f>INDEX('Master List'!$A$3:$AW$1063,MATCH('Print List'!$A1055,Statement_No,0),MATCH('Print List'!C$2,'Master List'!$A$2:$AW$2,0))</f>
        <v>Y</v>
      </c>
      <c r="D1055" s="135">
        <f>INDEX('Master List'!$A$3:$AW$1063,MATCH('Print List'!$A1055,Statement_No,0),MATCH('Print List'!D$2,'Master List'!$A$2:$AW$2,0))</f>
        <v>562.73333333333335</v>
      </c>
      <c r="E1055" s="135">
        <f>INDEX('Master List'!$A$3:$AW$1063,MATCH('Print List'!$A1055,Statement_No,0),MATCH('Print List'!E$2,'Master List'!$A$2:$AW$2,0))</f>
        <v>1254.7</v>
      </c>
      <c r="F1055" s="135" t="str">
        <f>INDEX('Master List'!$A$3:$AW$1063,MATCH('Print List'!$A1055,Statement_No,0),MATCH('Print List'!F$2,'Master List'!$A$2:$AW$2,0))</f>
        <v>Yes</v>
      </c>
      <c r="G1055" s="135" t="str">
        <f>INDEX('Master List'!$A$3:$AW$1063,MATCH('Print List'!$A1055,Statement_No,0),MATCH('Print List'!G$2,'Master List'!$A$2:$AW$2,0))</f>
        <v>Trapper Slough</v>
      </c>
      <c r="H1055" s="135" t="str">
        <f>INDEX('Master List'!$A$3:$AW$1063,MATCH('Print List'!$A1055,Statement_No,0),MATCH('Print List'!H$2,'Master List'!$A$2:$AW$2,0))</f>
        <v>San Joaquin</v>
      </c>
      <c r="I1055" s="135" t="str">
        <f>INDEX('Master List'!$A$3:$AW$1063,MATCH('Print List'!$A1055,Statement_No,0),MATCH('Print List'!I$2,'Master List'!$A$2:$AW$2,0))</f>
        <v>R3</v>
      </c>
      <c r="J1055" s="135" t="str">
        <f>INDEX('Master List'!$A$3:$AW$1063,MATCH('Print List'!$A1055,Statement_No,0),MATCH('Print List'!J$2,'Master List'!$A$2:$AW$2,0))</f>
        <v>patent states "all appurtenances" run with the land, but the deed submitted by the current owner does not specifically indicate riparian rights were transferred with property sale</v>
      </c>
      <c r="K1055" s="135" t="str">
        <f>INDEX('Master List'!$A$3:$AW$1063,MATCH('Print List'!$A1055,Statement_No,0),MATCH('Print List'!K$2,'Master List'!$A$2:$AW$2,0))</f>
        <v>Yes</v>
      </c>
      <c r="L1055" s="135" t="str">
        <f>INDEX('Master List'!$A$3:$AW$1063,MATCH('Print List'!$A1055,Statement_No,0),MATCH('Print List'!L$2,'Master List'!$A$2:$AW$2,0))</f>
        <v>N/A</v>
      </c>
      <c r="M1055" s="135" t="str">
        <f>INDEX('Master List'!$A$3:$AW$1063,MATCH('Print List'!$A1055,Statement_No,0),MATCH('Print List'!M$2,'Master List'!$A$2:$AW$2,0))</f>
        <v>P1</v>
      </c>
      <c r="N1055" s="135" t="str">
        <f>INDEX('Master List'!$A$3:$AW$1063,MATCH('Print List'!$A1055,Statement_No,0),MATCH('Print List'!N$2,'Master List'!$A$2:$AW$2,0))</f>
        <v>No documentation given</v>
      </c>
      <c r="O1055" s="135">
        <f>INDEX('Master List'!$A$3:$AW$1063,MATCH('Print List'!$A1055,Statement_No,0),MATCH('Print List'!O$2,'Master List'!$A$2:$AW$2,0))</f>
        <v>0</v>
      </c>
      <c r="P1055" s="135">
        <f>INDEX('Master List'!$A$3:$AW$1063,MATCH('Print List'!$A1055,Statement_No,0),MATCH('Print List'!P$2,'Master List'!$A$2:$AW$2,0))</f>
        <v>0</v>
      </c>
      <c r="Q1055" s="135">
        <f>INDEX('Master List'!$A$3:$AW$1063,MATCH('Print List'!$A1055,Statement_No,0),MATCH('Print List'!Q$2,'Master List'!$A$2:$AW$2,0))</f>
        <v>0</v>
      </c>
      <c r="R1055" s="135">
        <f>INDEX('Master List'!$A$3:$AW$1063,MATCH('Print List'!$A1055,Statement_No,0),MATCH('Print List'!R$2,'Master List'!$A$2:$AW$2,0))</f>
        <v>0</v>
      </c>
      <c r="S1055" s="135">
        <f>INDEX('Master List'!$A$3:$AW$1063,MATCH('Print List'!$A1055,Statement_No,0),MATCH('Print List'!S$2,'Master List'!$A$2:$AW$2,0))</f>
        <v>0</v>
      </c>
      <c r="T1055" s="135" t="str">
        <f>INDEX('Master List'!$A$3:$AW$1063,MATCH('Print List'!$A1055,Statement_No,0),MATCH('Print List'!T$2,'Master List'!$A$2:$AW$2,0))</f>
        <v>R3</v>
      </c>
      <c r="U1055" s="135" t="str">
        <f>INDEX('Master List'!$A$3:$AW$1063,MATCH('Print List'!$A1055,Statement_No,0),MATCH('Print List'!U$2,'Master List'!$A$2:$AW$2,0))</f>
        <v>P1</v>
      </c>
    </row>
    <row r="1056" spans="1:21" s="16" customFormat="1" ht="60" x14ac:dyDescent="0.25">
      <c r="A1056" s="135" t="s">
        <v>4039</v>
      </c>
      <c r="B1056" s="135" t="str">
        <f>INDEX('Master List'!$A$3:$AW$1063,MATCH('Print List'!$A1056,Statement_No,0),MATCH('Print List'!B$2,'Master List'!$A$2:$AW$2,0))</f>
        <v>SPECKMAN EMPIRE TRACT LIMITED PARTNERSHIP</v>
      </c>
      <c r="C1056" s="135" t="str">
        <f>INDEX('Master List'!$A$3:$AW$1063,MATCH('Print List'!$A1056,Statement_No,0),MATCH('Print List'!C$2,'Master List'!$A$2:$AW$2,0))</f>
        <v>Y</v>
      </c>
      <c r="D1056" s="135">
        <f>INDEX('Master List'!$A$3:$AW$1063,MATCH('Print List'!$A1056,Statement_No,0),MATCH('Print List'!D$2,'Master List'!$A$2:$AW$2,0))</f>
        <v>562.73333333333335</v>
      </c>
      <c r="E1056" s="135">
        <f>INDEX('Master List'!$A$3:$AW$1063,MATCH('Print List'!$A1056,Statement_No,0),MATCH('Print List'!E$2,'Master List'!$A$2:$AW$2,0))</f>
        <v>601.80999999999995</v>
      </c>
      <c r="F1056" s="135" t="str">
        <f>INDEX('Master List'!$A$3:$AW$1063,MATCH('Print List'!$A1056,Statement_No,0),MATCH('Print List'!F$2,'Master List'!$A$2:$AW$2,0))</f>
        <v>Yes</v>
      </c>
      <c r="G1056" s="135" t="str">
        <f>INDEX('Master List'!$A$3:$AW$1063,MATCH('Print List'!$A1056,Statement_No,0),MATCH('Print List'!G$2,'Master List'!$A$2:$AW$2,0))</f>
        <v>Trapper Slough</v>
      </c>
      <c r="H1056" s="135" t="str">
        <f>INDEX('Master List'!$A$3:$AW$1063,MATCH('Print List'!$A1056,Statement_No,0),MATCH('Print List'!H$2,'Master List'!$A$2:$AW$2,0))</f>
        <v>San Joaquin</v>
      </c>
      <c r="I1056" s="135" t="str">
        <f>INDEX('Master List'!$A$3:$AW$1063,MATCH('Print List'!$A1056,Statement_No,0),MATCH('Print List'!I$2,'Master List'!$A$2:$AW$2,0))</f>
        <v>R3</v>
      </c>
      <c r="J1056" s="135" t="str">
        <f>INDEX('Master List'!$A$3:$AW$1063,MATCH('Print List'!$A1056,Statement_No,0),MATCH('Print List'!J$2,'Master List'!$A$2:$AW$2,0))</f>
        <v>patent states "all appurtenances" run with the land, but the deed submitted by the current owner does not specifically indicate riparian rights were transferred with property sale</v>
      </c>
      <c r="K1056" s="135" t="str">
        <f>INDEX('Master List'!$A$3:$AW$1063,MATCH('Print List'!$A1056,Statement_No,0),MATCH('Print List'!K$2,'Master List'!$A$2:$AW$2,0))</f>
        <v>Yes</v>
      </c>
      <c r="L1056" s="135" t="str">
        <f>INDEX('Master List'!$A$3:$AW$1063,MATCH('Print List'!$A1056,Statement_No,0),MATCH('Print List'!L$2,'Master List'!$A$2:$AW$2,0))</f>
        <v>N/A</v>
      </c>
      <c r="M1056" s="135" t="str">
        <f>INDEX('Master List'!$A$3:$AW$1063,MATCH('Print List'!$A1056,Statement_No,0),MATCH('Print List'!M$2,'Master List'!$A$2:$AW$2,0))</f>
        <v>P1</v>
      </c>
      <c r="N1056" s="135" t="str">
        <f>INDEX('Master List'!$A$3:$AW$1063,MATCH('Print List'!$A1056,Statement_No,0),MATCH('Print List'!N$2,'Master List'!$A$2:$AW$2,0))</f>
        <v>No documentation given</v>
      </c>
      <c r="O1056" s="135">
        <f>INDEX('Master List'!$A$3:$AW$1063,MATCH('Print List'!$A1056,Statement_No,0),MATCH('Print List'!O$2,'Master List'!$A$2:$AW$2,0))</f>
        <v>0</v>
      </c>
      <c r="P1056" s="135">
        <f>INDEX('Master List'!$A$3:$AW$1063,MATCH('Print List'!$A1056,Statement_No,0),MATCH('Print List'!P$2,'Master List'!$A$2:$AW$2,0))</f>
        <v>0</v>
      </c>
      <c r="Q1056" s="135">
        <f>INDEX('Master List'!$A$3:$AW$1063,MATCH('Print List'!$A1056,Statement_No,0),MATCH('Print List'!Q$2,'Master List'!$A$2:$AW$2,0))</f>
        <v>0</v>
      </c>
      <c r="R1056" s="135">
        <f>INDEX('Master List'!$A$3:$AW$1063,MATCH('Print List'!$A1056,Statement_No,0),MATCH('Print List'!R$2,'Master List'!$A$2:$AW$2,0))</f>
        <v>0</v>
      </c>
      <c r="S1056" s="135">
        <f>INDEX('Master List'!$A$3:$AW$1063,MATCH('Print List'!$A1056,Statement_No,0),MATCH('Print List'!S$2,'Master List'!$A$2:$AW$2,0))</f>
        <v>0</v>
      </c>
      <c r="T1056" s="135" t="str">
        <f>INDEX('Master List'!$A$3:$AW$1063,MATCH('Print List'!$A1056,Statement_No,0),MATCH('Print List'!T$2,'Master List'!$A$2:$AW$2,0))</f>
        <v>R3</v>
      </c>
      <c r="U1056" s="135" t="str">
        <f>INDEX('Master List'!$A$3:$AW$1063,MATCH('Print List'!$A1056,Statement_No,0),MATCH('Print List'!U$2,'Master List'!$A$2:$AW$2,0))</f>
        <v>P1</v>
      </c>
    </row>
    <row r="1057" spans="1:21" s="16" customFormat="1" ht="60" x14ac:dyDescent="0.25">
      <c r="A1057" s="135" t="s">
        <v>4040</v>
      </c>
      <c r="B1057" s="135" t="str">
        <f>INDEX('Master List'!$A$3:$AW$1063,MATCH('Print List'!$A1057,Statement_No,0),MATCH('Print List'!B$2,'Master List'!$A$2:$AW$2,0))</f>
        <v>SPECKMAN EMPIRE TRACT LIMITED PARTNERSHIP</v>
      </c>
      <c r="C1057" s="135" t="str">
        <f>INDEX('Master List'!$A$3:$AW$1063,MATCH('Print List'!$A1057,Statement_No,0),MATCH('Print List'!C$2,'Master List'!$A$2:$AW$2,0))</f>
        <v>Y</v>
      </c>
      <c r="D1057" s="135">
        <f>INDEX('Master List'!$A$3:$AW$1063,MATCH('Print List'!$A1057,Statement_No,0),MATCH('Print List'!D$2,'Master List'!$A$2:$AW$2,0))</f>
        <v>394.64722222222224</v>
      </c>
      <c r="E1057" s="135">
        <f>INDEX('Master List'!$A$3:$AW$1063,MATCH('Print List'!$A1057,Statement_No,0),MATCH('Print List'!E$2,'Master List'!$A$2:$AW$2,0))</f>
        <v>239.39</v>
      </c>
      <c r="F1057" s="135" t="str">
        <f>INDEX('Master List'!$A$3:$AW$1063,MATCH('Print List'!$A1057,Statement_No,0),MATCH('Print List'!F$2,'Master List'!$A$2:$AW$2,0))</f>
        <v>Yes</v>
      </c>
      <c r="G1057" s="135" t="str">
        <f>INDEX('Master List'!$A$3:$AW$1063,MATCH('Print List'!$A1057,Statement_No,0),MATCH('Print List'!G$2,'Master List'!$A$2:$AW$2,0))</f>
        <v>Middle River</v>
      </c>
      <c r="H1057" s="135" t="str">
        <f>INDEX('Master List'!$A$3:$AW$1063,MATCH('Print List'!$A1057,Statement_No,0),MATCH('Print List'!H$2,'Master List'!$A$2:$AW$2,0))</f>
        <v>San Joaquin</v>
      </c>
      <c r="I1057" s="135" t="str">
        <f>INDEX('Master List'!$A$3:$AW$1063,MATCH('Print List'!$A1057,Statement_No,0),MATCH('Print List'!I$2,'Master List'!$A$2:$AW$2,0))</f>
        <v>R3</v>
      </c>
      <c r="J1057" s="135" t="str">
        <f>INDEX('Master List'!$A$3:$AW$1063,MATCH('Print List'!$A1057,Statement_No,0),MATCH('Print List'!J$2,'Master List'!$A$2:$AW$2,0))</f>
        <v>patent states "all appurtenances" run with the land, but the deed submitted by the current owner does not specifically indicate riparian rights were transferred with property sale</v>
      </c>
      <c r="K1057" s="135" t="str">
        <f>INDEX('Master List'!$A$3:$AW$1063,MATCH('Print List'!$A1057,Statement_No,0),MATCH('Print List'!K$2,'Master List'!$A$2:$AW$2,0))</f>
        <v>Yes</v>
      </c>
      <c r="L1057" s="135" t="str">
        <f>INDEX('Master List'!$A$3:$AW$1063,MATCH('Print List'!$A1057,Statement_No,0),MATCH('Print List'!L$2,'Master List'!$A$2:$AW$2,0))</f>
        <v>N/A</v>
      </c>
      <c r="M1057" s="135" t="str">
        <f>INDEX('Master List'!$A$3:$AW$1063,MATCH('Print List'!$A1057,Statement_No,0),MATCH('Print List'!M$2,'Master List'!$A$2:$AW$2,0))</f>
        <v>P1</v>
      </c>
      <c r="N1057" s="135" t="str">
        <f>INDEX('Master List'!$A$3:$AW$1063,MATCH('Print List'!$A1057,Statement_No,0),MATCH('Print List'!N$2,'Master List'!$A$2:$AW$2,0))</f>
        <v>No documentation given</v>
      </c>
      <c r="O1057" s="135">
        <f>INDEX('Master List'!$A$3:$AW$1063,MATCH('Print List'!$A1057,Statement_No,0),MATCH('Print List'!O$2,'Master List'!$A$2:$AW$2,0))</f>
        <v>0</v>
      </c>
      <c r="P1057" s="135">
        <f>INDEX('Master List'!$A$3:$AW$1063,MATCH('Print List'!$A1057,Statement_No,0),MATCH('Print List'!P$2,'Master List'!$A$2:$AW$2,0))</f>
        <v>0</v>
      </c>
      <c r="Q1057" s="135">
        <f>INDEX('Master List'!$A$3:$AW$1063,MATCH('Print List'!$A1057,Statement_No,0),MATCH('Print List'!Q$2,'Master List'!$A$2:$AW$2,0))</f>
        <v>0</v>
      </c>
      <c r="R1057" s="135">
        <f>INDEX('Master List'!$A$3:$AW$1063,MATCH('Print List'!$A1057,Statement_No,0),MATCH('Print List'!R$2,'Master List'!$A$2:$AW$2,0))</f>
        <v>0</v>
      </c>
      <c r="S1057" s="135">
        <f>INDEX('Master List'!$A$3:$AW$1063,MATCH('Print List'!$A1057,Statement_No,0),MATCH('Print List'!S$2,'Master List'!$A$2:$AW$2,0))</f>
        <v>0</v>
      </c>
      <c r="T1057" s="135" t="str">
        <f>INDEX('Master List'!$A$3:$AW$1063,MATCH('Print List'!$A1057,Statement_No,0),MATCH('Print List'!T$2,'Master List'!$A$2:$AW$2,0))</f>
        <v>R3</v>
      </c>
      <c r="U1057" s="135" t="str">
        <f>INDEX('Master List'!$A$3:$AW$1063,MATCH('Print List'!$A1057,Statement_No,0),MATCH('Print List'!U$2,'Master List'!$A$2:$AW$2,0))</f>
        <v>P1</v>
      </c>
    </row>
    <row r="1058" spans="1:21" s="16" customFormat="1" ht="60" x14ac:dyDescent="0.25">
      <c r="A1058" s="135" t="s">
        <v>4041</v>
      </c>
      <c r="B1058" s="135" t="str">
        <f>INDEX('Master List'!$A$3:$AW$1063,MATCH('Print List'!$A1058,Statement_No,0),MATCH('Print List'!B$2,'Master List'!$A$2:$AW$2,0))</f>
        <v>SPECKMAN EMPIRE TRACT LIMITED PARTNERSHIP</v>
      </c>
      <c r="C1058" s="135" t="str">
        <f>INDEX('Master List'!$A$3:$AW$1063,MATCH('Print List'!$A1058,Statement_No,0),MATCH('Print List'!C$2,'Master List'!$A$2:$AW$2,0))</f>
        <v>Y</v>
      </c>
      <c r="D1058" s="135">
        <f>INDEX('Master List'!$A$3:$AW$1063,MATCH('Print List'!$A1058,Statement_No,0),MATCH('Print List'!D$2,'Master List'!$A$2:$AW$2,0))</f>
        <v>473.5866666666667</v>
      </c>
      <c r="E1058" s="135">
        <f>INDEX('Master List'!$A$3:$AW$1063,MATCH('Print List'!$A1058,Statement_No,0),MATCH('Print List'!E$2,'Master List'!$A$2:$AW$2,0))</f>
        <v>390.4</v>
      </c>
      <c r="F1058" s="135" t="str">
        <f>INDEX('Master List'!$A$3:$AW$1063,MATCH('Print List'!$A1058,Statement_No,0),MATCH('Print List'!F$2,'Master List'!$A$2:$AW$2,0))</f>
        <v>Yes</v>
      </c>
      <c r="G1058" s="135" t="str">
        <f>INDEX('Master List'!$A$3:$AW$1063,MATCH('Print List'!$A1058,Statement_No,0),MATCH('Print List'!G$2,'Master List'!$A$2:$AW$2,0))</f>
        <v>Middle River</v>
      </c>
      <c r="H1058" s="135" t="str">
        <f>INDEX('Master List'!$A$3:$AW$1063,MATCH('Print List'!$A1058,Statement_No,0),MATCH('Print List'!H$2,'Master List'!$A$2:$AW$2,0))</f>
        <v>San Joaquin</v>
      </c>
      <c r="I1058" s="135" t="str">
        <f>INDEX('Master List'!$A$3:$AW$1063,MATCH('Print List'!$A1058,Statement_No,0),MATCH('Print List'!I$2,'Master List'!$A$2:$AW$2,0))</f>
        <v>R3</v>
      </c>
      <c r="J1058" s="135" t="str">
        <f>INDEX('Master List'!$A$3:$AW$1063,MATCH('Print List'!$A1058,Statement_No,0),MATCH('Print List'!J$2,'Master List'!$A$2:$AW$2,0))</f>
        <v>patent states "all appurtenances" run with the land, but the deed submitted by the current owner does not specifically indicate riparian rights were transferred with property sale</v>
      </c>
      <c r="K1058" s="135" t="str">
        <f>INDEX('Master List'!$A$3:$AW$1063,MATCH('Print List'!$A1058,Statement_No,0),MATCH('Print List'!K$2,'Master List'!$A$2:$AW$2,0))</f>
        <v>Yes</v>
      </c>
      <c r="L1058" s="135" t="str">
        <f>INDEX('Master List'!$A$3:$AW$1063,MATCH('Print List'!$A1058,Statement_No,0),MATCH('Print List'!L$2,'Master List'!$A$2:$AW$2,0))</f>
        <v>N/A</v>
      </c>
      <c r="M1058" s="135" t="str">
        <f>INDEX('Master List'!$A$3:$AW$1063,MATCH('Print List'!$A1058,Statement_No,0),MATCH('Print List'!M$2,'Master List'!$A$2:$AW$2,0))</f>
        <v>P1</v>
      </c>
      <c r="N1058" s="135" t="str">
        <f>INDEX('Master List'!$A$3:$AW$1063,MATCH('Print List'!$A1058,Statement_No,0),MATCH('Print List'!N$2,'Master List'!$A$2:$AW$2,0))</f>
        <v>No documentation given</v>
      </c>
      <c r="O1058" s="135">
        <f>INDEX('Master List'!$A$3:$AW$1063,MATCH('Print List'!$A1058,Statement_No,0),MATCH('Print List'!O$2,'Master List'!$A$2:$AW$2,0))</f>
        <v>0</v>
      </c>
      <c r="P1058" s="135">
        <f>INDEX('Master List'!$A$3:$AW$1063,MATCH('Print List'!$A1058,Statement_No,0),MATCH('Print List'!P$2,'Master List'!$A$2:$AW$2,0))</f>
        <v>0</v>
      </c>
      <c r="Q1058" s="135">
        <f>INDEX('Master List'!$A$3:$AW$1063,MATCH('Print List'!$A1058,Statement_No,0),MATCH('Print List'!Q$2,'Master List'!$A$2:$AW$2,0))</f>
        <v>0</v>
      </c>
      <c r="R1058" s="135">
        <f>INDEX('Master List'!$A$3:$AW$1063,MATCH('Print List'!$A1058,Statement_No,0),MATCH('Print List'!R$2,'Master List'!$A$2:$AW$2,0))</f>
        <v>0</v>
      </c>
      <c r="S1058" s="135">
        <f>INDEX('Master List'!$A$3:$AW$1063,MATCH('Print List'!$A1058,Statement_No,0),MATCH('Print List'!S$2,'Master List'!$A$2:$AW$2,0))</f>
        <v>0</v>
      </c>
      <c r="T1058" s="135" t="str">
        <f>INDEX('Master List'!$A$3:$AW$1063,MATCH('Print List'!$A1058,Statement_No,0),MATCH('Print List'!T$2,'Master List'!$A$2:$AW$2,0))</f>
        <v>R3</v>
      </c>
      <c r="U1058" s="135" t="str">
        <f>INDEX('Master List'!$A$3:$AW$1063,MATCH('Print List'!$A1058,Statement_No,0),MATCH('Print List'!U$2,'Master List'!$A$2:$AW$2,0))</f>
        <v>P1</v>
      </c>
    </row>
    <row r="1059" spans="1:21" s="16" customFormat="1" ht="60" x14ac:dyDescent="0.25">
      <c r="A1059" s="135" t="s">
        <v>4042</v>
      </c>
      <c r="B1059" s="135" t="str">
        <f>INDEX('Master List'!$A$3:$AW$1063,MATCH('Print List'!$A1059,Statement_No,0),MATCH('Print List'!B$2,'Master List'!$A$2:$AW$2,0))</f>
        <v>SPECKMAN EMPIRE TRACT LIMITED PARTNERSHIP</v>
      </c>
      <c r="C1059" s="135" t="str">
        <f>INDEX('Master List'!$A$3:$AW$1063,MATCH('Print List'!$A1059,Statement_No,0),MATCH('Print List'!C$2,'Master List'!$A$2:$AW$2,0))</f>
        <v>Y</v>
      </c>
      <c r="D1059" s="135">
        <f>INDEX('Master List'!$A$3:$AW$1063,MATCH('Print List'!$A1059,Statement_No,0),MATCH('Print List'!D$2,'Master List'!$A$2:$AW$2,0))</f>
        <v>473.5866666666667</v>
      </c>
      <c r="E1059" s="135">
        <f>INDEX('Master List'!$A$3:$AW$1063,MATCH('Print List'!$A1059,Statement_No,0),MATCH('Print List'!E$2,'Master List'!$A$2:$AW$2,0))</f>
        <v>1667.87</v>
      </c>
      <c r="F1059" s="135" t="str">
        <f>INDEX('Master List'!$A$3:$AW$1063,MATCH('Print List'!$A1059,Statement_No,0),MATCH('Print List'!F$2,'Master List'!$A$2:$AW$2,0))</f>
        <v>Yes</v>
      </c>
      <c r="G1059" s="135" t="str">
        <f>INDEX('Master List'!$A$3:$AW$1063,MATCH('Print List'!$A1059,Statement_No,0),MATCH('Print List'!G$2,'Master List'!$A$2:$AW$2,0))</f>
        <v>Middle River</v>
      </c>
      <c r="H1059" s="135" t="str">
        <f>INDEX('Master List'!$A$3:$AW$1063,MATCH('Print List'!$A1059,Statement_No,0),MATCH('Print List'!H$2,'Master List'!$A$2:$AW$2,0))</f>
        <v>San Joaquin</v>
      </c>
      <c r="I1059" s="135" t="str">
        <f>INDEX('Master List'!$A$3:$AW$1063,MATCH('Print List'!$A1059,Statement_No,0),MATCH('Print List'!I$2,'Master List'!$A$2:$AW$2,0))</f>
        <v>R3</v>
      </c>
      <c r="J1059" s="135" t="str">
        <f>INDEX('Master List'!$A$3:$AW$1063,MATCH('Print List'!$A1059,Statement_No,0),MATCH('Print List'!J$2,'Master List'!$A$2:$AW$2,0))</f>
        <v>patent states "all appurtenances" run with the land, but the deed submitted by the current owner does not specifically indicate riparian rights were transferred with property sale</v>
      </c>
      <c r="K1059" s="135" t="str">
        <f>INDEX('Master List'!$A$3:$AW$1063,MATCH('Print List'!$A1059,Statement_No,0),MATCH('Print List'!K$2,'Master List'!$A$2:$AW$2,0))</f>
        <v>Yes</v>
      </c>
      <c r="L1059" s="135" t="str">
        <f>INDEX('Master List'!$A$3:$AW$1063,MATCH('Print List'!$A1059,Statement_No,0),MATCH('Print List'!L$2,'Master List'!$A$2:$AW$2,0))</f>
        <v>N/A</v>
      </c>
      <c r="M1059" s="135" t="str">
        <f>INDEX('Master List'!$A$3:$AW$1063,MATCH('Print List'!$A1059,Statement_No,0),MATCH('Print List'!M$2,'Master List'!$A$2:$AW$2,0))</f>
        <v>P1</v>
      </c>
      <c r="N1059" s="135" t="str">
        <f>INDEX('Master List'!$A$3:$AW$1063,MATCH('Print List'!$A1059,Statement_No,0),MATCH('Print List'!N$2,'Master List'!$A$2:$AW$2,0))</f>
        <v>No documentation given</v>
      </c>
      <c r="O1059" s="135">
        <f>INDEX('Master List'!$A$3:$AW$1063,MATCH('Print List'!$A1059,Statement_No,0),MATCH('Print List'!O$2,'Master List'!$A$2:$AW$2,0))</f>
        <v>0</v>
      </c>
      <c r="P1059" s="135">
        <f>INDEX('Master List'!$A$3:$AW$1063,MATCH('Print List'!$A1059,Statement_No,0),MATCH('Print List'!P$2,'Master List'!$A$2:$AW$2,0))</f>
        <v>0</v>
      </c>
      <c r="Q1059" s="135">
        <f>INDEX('Master List'!$A$3:$AW$1063,MATCH('Print List'!$A1059,Statement_No,0),MATCH('Print List'!Q$2,'Master List'!$A$2:$AW$2,0))</f>
        <v>0</v>
      </c>
      <c r="R1059" s="135">
        <f>INDEX('Master List'!$A$3:$AW$1063,MATCH('Print List'!$A1059,Statement_No,0),MATCH('Print List'!R$2,'Master List'!$A$2:$AW$2,0))</f>
        <v>0</v>
      </c>
      <c r="S1059" s="135">
        <f>INDEX('Master List'!$A$3:$AW$1063,MATCH('Print List'!$A1059,Statement_No,0),MATCH('Print List'!S$2,'Master List'!$A$2:$AW$2,0))</f>
        <v>0</v>
      </c>
      <c r="T1059" s="135" t="str">
        <f>INDEX('Master List'!$A$3:$AW$1063,MATCH('Print List'!$A1059,Statement_No,0),MATCH('Print List'!T$2,'Master List'!$A$2:$AW$2,0))</f>
        <v>R3</v>
      </c>
      <c r="U1059" s="135" t="str">
        <f>INDEX('Master List'!$A$3:$AW$1063,MATCH('Print List'!$A1059,Statement_No,0),MATCH('Print List'!U$2,'Master List'!$A$2:$AW$2,0))</f>
        <v>P1</v>
      </c>
    </row>
    <row r="1060" spans="1:21" s="16" customFormat="1" ht="90" x14ac:dyDescent="0.25">
      <c r="A1060" s="136" t="s">
        <v>4043</v>
      </c>
      <c r="B1060" s="135" t="str">
        <f>INDEX('Master List'!$A$3:$AW$1063,MATCH('Print List'!$A1060,Statement_No,0),MATCH('Print List'!B$2,'Master List'!$A$2:$AW$2,0))</f>
        <v>HERBERT A. SPECKMAN &amp; JOYCE M. SPECKMAN REVOCABLE FAMILY TRUST</v>
      </c>
      <c r="C1060" s="135" t="str">
        <f>INDEX('Master List'!$A$3:$AW$1063,MATCH('Print List'!$A1060,Statement_No,0),MATCH('Print List'!C$2,'Master List'!$A$2:$AW$2,0))</f>
        <v>Y</v>
      </c>
      <c r="D1060" s="135">
        <f>INDEX('Master List'!$A$3:$AW$1063,MATCH('Print List'!$A1060,Statement_No,0),MATCH('Print List'!D$2,'Master List'!$A$2:$AW$2,0))</f>
        <v>756.0866666666667</v>
      </c>
      <c r="E1060" s="135">
        <f>INDEX('Master List'!$A$3:$AW$1063,MATCH('Print List'!$A1060,Statement_No,0),MATCH('Print List'!E$2,'Master List'!$A$2:$AW$2,0))</f>
        <v>839.95</v>
      </c>
      <c r="F1060" s="135" t="str">
        <f>INDEX('Master List'!$A$3:$AW$1063,MATCH('Print List'!$A1060,Statement_No,0),MATCH('Print List'!F$2,'Master List'!$A$2:$AW$2,0))</f>
        <v>Yes</v>
      </c>
      <c r="G1060" s="135" t="str">
        <f>INDEX('Master List'!$A$3:$AW$1063,MATCH('Print List'!$A1060,Statement_No,0),MATCH('Print List'!G$2,'Master List'!$A$2:$AW$2,0))</f>
        <v>Middle River</v>
      </c>
      <c r="H1060" s="135" t="str">
        <f>INDEX('Master List'!$A$3:$AW$1063,MATCH('Print List'!$A1060,Statement_No,0),MATCH('Print List'!H$2,'Master List'!$A$2:$AW$2,0))</f>
        <v>San Joaquin</v>
      </c>
      <c r="I1060" s="135" t="str">
        <f>INDEX('Master List'!$A$3:$AW$1063,MATCH('Print List'!$A1060,Statement_No,0),MATCH('Print List'!I$2,'Master List'!$A$2:$AW$2,0))</f>
        <v>R3</v>
      </c>
      <c r="J1060" s="135" t="str">
        <f>INDEX('Master List'!$A$3:$AW$1063,MATCH('Print List'!$A1060,Statement_No,0),MATCH('Print List'!J$2,'Master List'!$A$2:$AW$2,0))</f>
        <v>APN/POU lie on a Single Riparian Patent.</v>
      </c>
      <c r="K1060" s="135" t="str">
        <f>INDEX('Master List'!$A$3:$AW$1063,MATCH('Print List'!$A1060,Statement_No,0),MATCH('Print List'!K$2,'Master List'!$A$2:$AW$2,0))</f>
        <v>Yes</v>
      </c>
      <c r="L1060" s="135" t="str">
        <f>INDEX('Master List'!$A$3:$AW$1063,MATCH('Print List'!$A1060,Statement_No,0),MATCH('Print List'!L$2,'Master List'!$A$2:$AW$2,0))</f>
        <v>N/A</v>
      </c>
      <c r="M1060" s="135" t="str">
        <f>INDEX('Master List'!$A$3:$AW$1063,MATCH('Print List'!$A1060,Statement_No,0),MATCH('Print List'!M$2,'Master List'!$A$2:$AW$2,0))</f>
        <v>P1</v>
      </c>
      <c r="N1060" s="135" t="str">
        <f>INDEX('Master List'!$A$3:$AW$1063,MATCH('Print List'!$A1060,Statement_No,0),MATCH('Print List'!N$2,'Master List'!$A$2:$AW$2,0))</f>
        <v>No supporting document for Pre-1914 right was submitted. Need more info.</v>
      </c>
      <c r="O1060" s="135">
        <f>INDEX('Master List'!$A$3:$AW$1063,MATCH('Print List'!$A1060,Statement_No,0),MATCH('Print List'!O$2,'Master List'!$A$2:$AW$2,0))</f>
        <v>0</v>
      </c>
      <c r="P1060" s="135">
        <f>INDEX('Master List'!$A$3:$AW$1063,MATCH('Print List'!$A1060,Statement_No,0),MATCH('Print List'!P$2,'Master List'!$A$2:$AW$2,0))</f>
        <v>0</v>
      </c>
      <c r="Q1060" s="135">
        <f>INDEX('Master List'!$A$3:$AW$1063,MATCH('Print List'!$A1060,Statement_No,0),MATCH('Print List'!Q$2,'Master List'!$A$2:$AW$2,0))</f>
        <v>0</v>
      </c>
      <c r="R1060" s="135">
        <f>INDEX('Master List'!$A$3:$AW$1063,MATCH('Print List'!$A1060,Statement_No,0),MATCH('Print List'!R$2,'Master List'!$A$2:$AW$2,0))</f>
        <v>0</v>
      </c>
      <c r="S1060" s="135">
        <f>INDEX('Master List'!$A$3:$AW$1063,MATCH('Print List'!$A1060,Statement_No,0),MATCH('Print List'!S$2,'Master List'!$A$2:$AW$2,0))</f>
        <v>0</v>
      </c>
      <c r="T1060" s="135" t="str">
        <f>INDEX('Master List'!$A$3:$AW$1063,MATCH('Print List'!$A1060,Statement_No,0),MATCH('Print List'!T$2,'Master List'!$A$2:$AW$2,0))</f>
        <v>R3</v>
      </c>
      <c r="U1060" s="135" t="str">
        <f>INDEX('Master List'!$A$3:$AW$1063,MATCH('Print List'!$A1060,Statement_No,0),MATCH('Print List'!U$2,'Master List'!$A$2:$AW$2,0))</f>
        <v>P1</v>
      </c>
    </row>
    <row r="1061" spans="1:21" s="16" customFormat="1" ht="180" x14ac:dyDescent="0.25">
      <c r="A1061" s="135" t="s">
        <v>4046</v>
      </c>
      <c r="B1061" s="135" t="str">
        <f>INDEX('Master List'!$A$3:$AW$1063,MATCH('Print List'!$A1061,Statement_No,0),MATCH('Print List'!B$2,'Master List'!$A$2:$AW$2,0))</f>
        <v>DUTRA FARMS INC.</v>
      </c>
      <c r="C1061" s="135" t="str">
        <f>INDEX('Master List'!$A$3:$AW$1063,MATCH('Print List'!$A1061,Statement_No,0),MATCH('Print List'!C$2,'Master List'!$A$2:$AW$2,0))</f>
        <v>Y</v>
      </c>
      <c r="D1061" s="135">
        <f>INDEX('Master List'!$A$3:$AW$1063,MATCH('Print List'!$A1061,Statement_No,0),MATCH('Print List'!D$2,'Master List'!$A$2:$AW$2,0))</f>
        <v>349.84999999999997</v>
      </c>
      <c r="E1061" s="135">
        <f>INDEX('Master List'!$A$3:$AW$1063,MATCH('Print List'!$A1061,Statement_No,0),MATCH('Print List'!E$2,'Master List'!$A$2:$AW$2,0))</f>
        <v>253.54</v>
      </c>
      <c r="F1061" s="135" t="str">
        <f>INDEX('Master List'!$A$3:$AW$1063,MATCH('Print List'!$A1061,Statement_No,0),MATCH('Print List'!F$2,'Master List'!$A$2:$AW$2,0))</f>
        <v>Yes</v>
      </c>
      <c r="G1061" s="135" t="str">
        <f>INDEX('Master List'!$A$3:$AW$1063,MATCH('Print List'!$A1061,Statement_No,0),MATCH('Print List'!G$2,'Master List'!$A$2:$AW$2,0))</f>
        <v>San Joaquin River</v>
      </c>
      <c r="H1061" s="135" t="str">
        <f>INDEX('Master List'!$A$3:$AW$1063,MATCH('Print List'!$A1061,Statement_No,0),MATCH('Print List'!H$2,'Master List'!$A$2:$AW$2,0))</f>
        <v>San Joaquin</v>
      </c>
      <c r="I1061" s="135" t="str">
        <f>INDEX('Master List'!$A$3:$AW$1063,MATCH('Print List'!$A1061,Statement_No,0),MATCH('Print List'!I$2,'Master List'!$A$2:$AW$2,0))</f>
        <v>R1</v>
      </c>
      <c r="J1061" s="135" t="str">
        <f>INDEX('Master List'!$A$3:$AW$1063,MATCH('Print List'!$A1061,Statement_No,0),MATCH('Print List'!J$2,'Master List'!$A$2:$AW$2,0))</f>
        <v xml:space="preserve">
All of the APN's in the place of use are severed from the POD, 241-350-05, which isn't owned by the water right claimant. Additionally, while the proprietor provided patent maps and patent images for the place of use, he failed to do so for the POD--there's no proof that the POD and the place of use were ever under the same ownership! Although the proprietor has a license to the diversion works, he/she cannot claim a riparian right without providing a deed that clearly proves it.  Otherwise, DWR will remove the "riparian" claim from this statement.</v>
      </c>
      <c r="K1061" s="135" t="str">
        <f>INDEX('Master List'!$A$3:$AW$1063,MATCH('Print List'!$A1061,Statement_No,0),MATCH('Print List'!K$2,'Master List'!$A$2:$AW$2,0))</f>
        <v>Yes</v>
      </c>
      <c r="L1061" s="135" t="str">
        <f>INDEX('Master List'!$A$3:$AW$1063,MATCH('Print List'!$A1061,Statement_No,0),MATCH('Print List'!L$2,'Master List'!$A$2:$AW$2,0))</f>
        <v>N/A</v>
      </c>
      <c r="M1061" s="135" t="str">
        <f>INDEX('Master List'!$A$3:$AW$1063,MATCH('Print List'!$A1061,Statement_No,0),MATCH('Print List'!M$2,'Master List'!$A$2:$AW$2,0))</f>
        <v>P1</v>
      </c>
      <c r="N1061" s="135" t="str">
        <f>INDEX('Master List'!$A$3:$AW$1063,MATCH('Print List'!$A1061,Statement_No,0),MATCH('Print List'!N$2,'Master List'!$A$2:$AW$2,0))</f>
        <v>No supporting document for Pre-1914 right was submitted. Need more info.</v>
      </c>
      <c r="O1061" s="135">
        <f>INDEX('Master List'!$A$3:$AW$1063,MATCH('Print List'!$A1061,Statement_No,0),MATCH('Print List'!O$2,'Master List'!$A$2:$AW$2,0))</f>
        <v>0</v>
      </c>
      <c r="P1061" s="135">
        <f>INDEX('Master List'!$A$3:$AW$1063,MATCH('Print List'!$A1061,Statement_No,0),MATCH('Print List'!P$2,'Master List'!$A$2:$AW$2,0))</f>
        <v>0</v>
      </c>
      <c r="Q1061" s="135">
        <f>INDEX('Master List'!$A$3:$AW$1063,MATCH('Print List'!$A1061,Statement_No,0),MATCH('Print List'!Q$2,'Master List'!$A$2:$AW$2,0))</f>
        <v>0</v>
      </c>
      <c r="R1061" s="135">
        <f>INDEX('Master List'!$A$3:$AW$1063,MATCH('Print List'!$A1061,Statement_No,0),MATCH('Print List'!R$2,'Master List'!$A$2:$AW$2,0))</f>
        <v>0</v>
      </c>
      <c r="S1061" s="135">
        <f>INDEX('Master List'!$A$3:$AW$1063,MATCH('Print List'!$A1061,Statement_No,0),MATCH('Print List'!S$2,'Master List'!$A$2:$AW$2,0))</f>
        <v>0</v>
      </c>
      <c r="T1061" s="135" t="str">
        <f>INDEX('Master List'!$A$3:$AW$1063,MATCH('Print List'!$A1061,Statement_No,0),MATCH('Print List'!T$2,'Master List'!$A$2:$AW$2,0))</f>
        <v>R1</v>
      </c>
      <c r="U1061" s="135" t="str">
        <f>INDEX('Master List'!$A$3:$AW$1063,MATCH('Print List'!$A1061,Statement_No,0),MATCH('Print List'!U$2,'Master List'!$A$2:$AW$2,0))</f>
        <v>P1</v>
      </c>
    </row>
    <row r="1062" spans="1:21" s="16" customFormat="1" ht="45" x14ac:dyDescent="0.25">
      <c r="A1062" s="135" t="s">
        <v>4052</v>
      </c>
      <c r="B1062" s="135" t="str">
        <f>INDEX('Master List'!$A$3:$AW$1063,MATCH('Print List'!$A1062,Statement_No,0),MATCH('Print List'!B$2,'Master List'!$A$2:$AW$2,0))</f>
        <v>ANTHONY G. DUTRA TRUST</v>
      </c>
      <c r="C1062" s="135" t="str">
        <f>INDEX('Master List'!$A$3:$AW$1063,MATCH('Print List'!$A1062,Statement_No,0),MATCH('Print List'!C$2,'Master List'!$A$2:$AW$2,0))</f>
        <v>Y</v>
      </c>
      <c r="D1062" s="135">
        <f>INDEX('Master List'!$A$3:$AW$1063,MATCH('Print List'!$A1062,Statement_No,0),MATCH('Print List'!D$2,'Master List'!$A$2:$AW$2,0))</f>
        <v>300.89</v>
      </c>
      <c r="E1062" s="135">
        <f>INDEX('Master List'!$A$3:$AW$1063,MATCH('Print List'!$A1062,Statement_No,0),MATCH('Print List'!E$2,'Master List'!$A$2:$AW$2,0))</f>
        <v>430.87</v>
      </c>
      <c r="F1062" s="135" t="str">
        <f>INDEX('Master List'!$A$3:$AW$1063,MATCH('Print List'!$A1062,Statement_No,0),MATCH('Print List'!F$2,'Master List'!$A$2:$AW$2,0))</f>
        <v>Yes</v>
      </c>
      <c r="G1062" s="135" t="str">
        <f>INDEX('Master List'!$A$3:$AW$1063,MATCH('Print List'!$A1062,Statement_No,0),MATCH('Print List'!G$2,'Master List'!$A$2:$AW$2,0))</f>
        <v>San Joaquin River</v>
      </c>
      <c r="H1062" s="135" t="str">
        <f>INDEX('Master List'!$A$3:$AW$1063,MATCH('Print List'!$A1062,Statement_No,0),MATCH('Print List'!H$2,'Master List'!$A$2:$AW$2,0))</f>
        <v>San Joaquin</v>
      </c>
      <c r="I1062" s="135" t="str">
        <f>INDEX('Master List'!$A$3:$AW$1063,MATCH('Print List'!$A1062,Statement_No,0),MATCH('Print List'!I$2,'Master List'!$A$2:$AW$2,0))</f>
        <v>R1</v>
      </c>
      <c r="J1062" s="135" t="str">
        <f>INDEX('Master List'!$A$3:$AW$1063,MATCH('Print List'!$A1062,Statement_No,0),MATCH('Print List'!J$2,'Master List'!$A$2:$AW$2,0))</f>
        <v xml:space="preserve">There is one separation from the watercourse and a portion of the POU is on a patent not riparian to the watercourse. </v>
      </c>
      <c r="K1062" s="135" t="str">
        <f>INDEX('Master List'!$A$3:$AW$1063,MATCH('Print List'!$A1062,Statement_No,0),MATCH('Print List'!K$2,'Master List'!$A$2:$AW$2,0))</f>
        <v>Yes</v>
      </c>
      <c r="L1062" s="135" t="str">
        <f>INDEX('Master List'!$A$3:$AW$1063,MATCH('Print List'!$A1062,Statement_No,0),MATCH('Print List'!L$2,'Master List'!$A$2:$AW$2,0))</f>
        <v>N/A</v>
      </c>
      <c r="M1062" s="135" t="str">
        <f>INDEX('Master List'!$A$3:$AW$1063,MATCH('Print List'!$A1062,Statement_No,0),MATCH('Print List'!M$2,'Master List'!$A$2:$AW$2,0))</f>
        <v>P1</v>
      </c>
      <c r="N1062" s="135" t="str">
        <f>INDEX('Master List'!$A$3:$AW$1063,MATCH('Print List'!$A1062,Statement_No,0),MATCH('Print List'!N$2,'Master List'!$A$2:$AW$2,0))</f>
        <v>Claimant failed to submit Pre-1914 supporting documents; and riparian right is insufficient to constitute water use</v>
      </c>
      <c r="O1062" s="135">
        <f>INDEX('Master List'!$A$3:$AW$1063,MATCH('Print List'!$A1062,Statement_No,0),MATCH('Print List'!O$2,'Master List'!$A$2:$AW$2,0))</f>
        <v>0</v>
      </c>
      <c r="P1062" s="135">
        <f>INDEX('Master List'!$A$3:$AW$1063,MATCH('Print List'!$A1062,Statement_No,0),MATCH('Print List'!P$2,'Master List'!$A$2:$AW$2,0))</f>
        <v>0</v>
      </c>
      <c r="Q1062" s="135">
        <f>INDEX('Master List'!$A$3:$AW$1063,MATCH('Print List'!$A1062,Statement_No,0),MATCH('Print List'!Q$2,'Master List'!$A$2:$AW$2,0))</f>
        <v>0</v>
      </c>
      <c r="R1062" s="135">
        <f>INDEX('Master List'!$A$3:$AW$1063,MATCH('Print List'!$A1062,Statement_No,0),MATCH('Print List'!R$2,'Master List'!$A$2:$AW$2,0))</f>
        <v>0</v>
      </c>
      <c r="S1062" s="135">
        <f>INDEX('Master List'!$A$3:$AW$1063,MATCH('Print List'!$A1062,Statement_No,0),MATCH('Print List'!S$2,'Master List'!$A$2:$AW$2,0))</f>
        <v>0</v>
      </c>
      <c r="T1062" s="135" t="str">
        <f>INDEX('Master List'!$A$3:$AW$1063,MATCH('Print List'!$A1062,Statement_No,0),MATCH('Print List'!T$2,'Master List'!$A$2:$AW$2,0))</f>
        <v>R1</v>
      </c>
      <c r="U1062" s="135" t="str">
        <f>INDEX('Master List'!$A$3:$AW$1063,MATCH('Print List'!$A1062,Statement_No,0),MATCH('Print List'!U$2,'Master List'!$A$2:$AW$2,0))</f>
        <v>P1</v>
      </c>
    </row>
    <row r="1063" spans="1:21" s="16" customFormat="1" ht="180" x14ac:dyDescent="0.25">
      <c r="A1063" s="146" t="s">
        <v>4055</v>
      </c>
      <c r="B1063" s="135" t="str">
        <f>INDEX('Master List'!$A$3:$AW$1063,MATCH('Print List'!$A1063,Statement_No,0),MATCH('Print List'!B$2,'Master List'!$A$2:$AW$2,0))</f>
        <v>DUTRA FARMS INC.</v>
      </c>
      <c r="C1063" s="135" t="str">
        <f>INDEX('Master List'!$A$3:$AW$1063,MATCH('Print List'!$A1063,Statement_No,0),MATCH('Print List'!C$2,'Master List'!$A$2:$AW$2,0))</f>
        <v>Y</v>
      </c>
      <c r="D1063" s="135">
        <f>INDEX('Master List'!$A$3:$AW$1063,MATCH('Print List'!$A1063,Statement_No,0),MATCH('Print List'!D$2,'Master List'!$A$2:$AW$2,0))</f>
        <v>1399.38666666667</v>
      </c>
      <c r="E1063" s="135">
        <f>INDEX('Master List'!$A$3:$AW$1063,MATCH('Print List'!$A1063,Statement_No,0),MATCH('Print List'!E$2,'Master List'!$A$2:$AW$2,0))</f>
        <v>205.06</v>
      </c>
      <c r="F1063" s="135" t="str">
        <f>INDEX('Master List'!$A$3:$AW$1063,MATCH('Print List'!$A1063,Statement_No,0),MATCH('Print List'!F$2,'Master List'!$A$2:$AW$2,0))</f>
        <v>Yes</v>
      </c>
      <c r="G1063" s="135" t="str">
        <f>INDEX('Master List'!$A$3:$AW$1063,MATCH('Print List'!$A1063,Statement_No,0),MATCH('Print List'!G$2,'Master List'!$A$2:$AW$2,0))</f>
        <v>San Joaquin River</v>
      </c>
      <c r="H1063" s="135" t="str">
        <f>INDEX('Master List'!$A$3:$AW$1063,MATCH('Print List'!$A1063,Statement_No,0),MATCH('Print List'!H$2,'Master List'!$A$2:$AW$2,0))</f>
        <v>San Joaquin</v>
      </c>
      <c r="I1063" s="135" t="str">
        <f>INDEX('Master List'!$A$3:$AW$1063,MATCH('Print List'!$A1063,Statement_No,0),MATCH('Print List'!I$2,'Master List'!$A$2:$AW$2,0))</f>
        <v>R1</v>
      </c>
      <c r="J1063" s="135" t="str">
        <f>INDEX('Master List'!$A$3:$AW$1063,MATCH('Print List'!$A1063,Statement_No,0),MATCH('Print List'!J$2,'Master List'!$A$2:$AW$2,0))</f>
        <v xml:space="preserve">
All of the APN's in the place of use are severed from the POD, 241-350-05, which isn't owned by the water right claimant. Additionally, while the proprietor provided patent maps and patent images for the place of use, he failed to do so for the POD--there's no proof that the POD and the place of use were ever under the same ownership! Although the proprietor has a license to the diversion works, he/she cannot claim a riparian right without providing a deed that clearly proves it.  Otherwise, DWR will remove the "riparian" claim from this statement.</v>
      </c>
      <c r="K1063" s="135" t="str">
        <f>INDEX('Master List'!$A$3:$AW$1063,MATCH('Print List'!$A1063,Statement_No,0),MATCH('Print List'!K$2,'Master List'!$A$2:$AW$2,0))</f>
        <v>Yes</v>
      </c>
      <c r="L1063" s="135" t="str">
        <f>INDEX('Master List'!$A$3:$AW$1063,MATCH('Print List'!$A1063,Statement_No,0),MATCH('Print List'!L$2,'Master List'!$A$2:$AW$2,0))</f>
        <v>N/A</v>
      </c>
      <c r="M1063" s="135" t="str">
        <f>INDEX('Master List'!$A$3:$AW$1063,MATCH('Print List'!$A1063,Statement_No,0),MATCH('Print List'!M$2,'Master List'!$A$2:$AW$2,0))</f>
        <v>P1</v>
      </c>
      <c r="N1063" s="135" t="str">
        <f>INDEX('Master List'!$A$3:$AW$1063,MATCH('Print List'!$A1063,Statement_No,0),MATCH('Print List'!N$2,'Master List'!$A$2:$AW$2,0))</f>
        <v>No supporting document for Pre-1914 right was submitted. Need more info.</v>
      </c>
      <c r="O1063" s="135">
        <f>INDEX('Master List'!$A$3:$AW$1063,MATCH('Print List'!$A1063,Statement_No,0),MATCH('Print List'!O$2,'Master List'!$A$2:$AW$2,0))</f>
        <v>0</v>
      </c>
      <c r="P1063" s="135">
        <f>INDEX('Master List'!$A$3:$AW$1063,MATCH('Print List'!$A1063,Statement_No,0),MATCH('Print List'!P$2,'Master List'!$A$2:$AW$2,0))</f>
        <v>0</v>
      </c>
      <c r="Q1063" s="135">
        <f>INDEX('Master List'!$A$3:$AW$1063,MATCH('Print List'!$A1063,Statement_No,0),MATCH('Print List'!Q$2,'Master List'!$A$2:$AW$2,0))</f>
        <v>0</v>
      </c>
      <c r="R1063" s="135">
        <f>INDEX('Master List'!$A$3:$AW$1063,MATCH('Print List'!$A1063,Statement_No,0),MATCH('Print List'!R$2,'Master List'!$A$2:$AW$2,0))</f>
        <v>0</v>
      </c>
      <c r="S1063" s="135">
        <f>INDEX('Master List'!$A$3:$AW$1063,MATCH('Print List'!$A1063,Statement_No,0),MATCH('Print List'!S$2,'Master List'!$A$2:$AW$2,0))</f>
        <v>0</v>
      </c>
      <c r="T1063" s="135" t="str">
        <f>INDEX('Master List'!$A$3:$AW$1063,MATCH('Print List'!$A1063,Statement_No,0),MATCH('Print List'!T$2,'Master List'!$A$2:$AW$2,0))</f>
        <v>R1</v>
      </c>
      <c r="U1063" s="135" t="str">
        <f>INDEX('Master List'!$A$3:$AW$1063,MATCH('Print List'!$A1063,Statement_No,0),MATCH('Print List'!U$2,'Master List'!$A$2:$AW$2,0))</f>
        <v>P1</v>
      </c>
    </row>
  </sheetData>
  <mergeCells count="6">
    <mergeCell ref="T1:U1"/>
    <mergeCell ref="O1:S1"/>
    <mergeCell ref="A1:E1"/>
    <mergeCell ref="F1:H1"/>
    <mergeCell ref="I1:J1"/>
    <mergeCell ref="K1:N1"/>
  </mergeCells>
  <conditionalFormatting sqref="B4:N4 B3:U3 B12:N12 B20:N20 B28:N28 B36:N36 B44:N44 B52:N52 B60:N60 B68:N68 B76:N76 B84:N84 B92:N92 B100:N100 B108:N108 B116:N116 B124:N124 B132:N132 B140:N140 B148:N148 B156:N156 B164:N164 B172:N172 B180:N180 B188:N188 B196:N196 B204:N204 B212:N212 B220:N220 B228:N228 B236:N236 B244:N244 B252:N252 B260:N260 B268:N268 B276:N276 B284:N284 B292:N292 B300:N300 B308:N308 B316:N316 B324:N324 B332:N332 B340:N340 B348:N348 B356:N356 B364:N364 B372:N372 B380:N380 B388:N388 B396:N396 B404:N404 B412:N412 B420:N420 B428:N428 B436:N436 B444:N444 B452:N452 B460:N460 B468:N468 B476:N476 B484:N484 B492:N492 B500:N500 B508:N508 B516:N516 B524:N524 B532:N532 B540:N540 B548:N548 B556:N556 B564:N564 B572:N572 B580:N580 B588:N588 B596:N596 B604:N604 B612:N612 B620:N620 B628:N628 B636:N636 B644:N644 B652:N652 B660:N660 B668:N668 B676:N676 B684:N684 B692:N692 B700:N700 B708:N708 B716:N716 B724:N724 B732:N732 B740:N740 B748:N748 B756:N756 B764:N764 B772:N772 B780:N780 B788:N788 B796:N796 B804:N804 B812:N812 B820:N820 B828:N828 B836:N836 B844:N844 B852:N852 B860:N860 B868:N868 B876:N876 B884:N884 B892:N892 B900:N900 B908:N908 B916:N916 B924:N924 B932:N932 B940:N940 B948:N948 B956:N956 B964:N964 B972:N972 B980:N980 B988:N988 B996:N996 B1004:N1004 B1012:N1012 B1020:N1020 B1028:N1028 B1036:N1036 B1044:N1044 B1052:N1052 B1060:N1060 B11:U11 B19:U19 B27:U27 B35:U35 B43:U43 B51:U51 B59:U59 B67:U67 B75:U75 B83:U83 B91:U91 B99:U99 B107:U107 B115:U115 B123:U123 B131:U131 B139:U139 B147:U147 B155:U155 B163:U163 B171:U171 B179:U179 B187:U187 B195:U195 B203:U203 B211:U211 B219:U219 B227:U227 B235:U235 B243:U243 B251:U251 B259:U259 B267:U267 B275:U275 B283:U283 B291:U291 B299:U299 B307:U307 B315:U315 B323:U323 B331:U331 B339:U339 B347:U347 B355:U355 B363:U363 B371:U371 B379:U379 B387:U387 B395:U395 B403:U403 B411:U411 B419:U419 B427:U427 B435:U435 B443:U443 B451:U451 B459:U459 B467:U467 B475:U475 B483:U483 B491:U491 B499:U499 B507:U507 B515:U515 B523:U523 B531:U531 B539:U539 B547:U547 B555:U555 B563:U563 B571:U571 B579:U579 B587:U587 B595:U595 B603:U603 B611:U611 B619:U619 B627:U627 B635:U635 B643:U643 B651:U651 B659:U659 B667:U667 B675:U675 B683:U683 B691:U691 B699:U699 B707:U707 B715:U715 B723:U723 B731:U731 B739:U739 B747:U747 B755:U755 B763:U763 B771:U771 B779:U779 B787:U787 B795:U795 B803:U803 B811:U811 B819:U819 B827:U827 B835:U835 B843:U843 B851:U851 B859:U859 B867:U867 B875:U875 B883:U883 B891:U891 B899:U899 B907:U907 B915:U915 B923:U923 B931:U931 B939:U939 B947:U947 B955:U955 B963:U963 B971:U971 B979:U979 B987:U987 B995:U995 B1003:U1003 B1011:U1011 B1019:U1019 B1027:U1027 B1035:U1035 B1043:U1043 B1051:U1051 B1059:U1059">
    <cfRule type="expression" dxfId="807" priority="31">
      <formula>MOD(ROW(),2)=1</formula>
    </cfRule>
    <cfRule type="expression" dxfId="806" priority="32">
      <formula>MOD(ROW(),2)=0</formula>
    </cfRule>
  </conditionalFormatting>
  <conditionalFormatting sqref="O4:S4 O12:S12 O20:S20 O28:S28 O36:S36 O44:S44 O52:S52 O60:S60 O68:S68 O76:S76 O84:S84 O92:S92 O100:S100 O108:S108 O116:S116 O124:S124 O132:S132 O140:S140 O148:S148 O156:S156 O164:S164 O172:S172 O180:S180 O188:S188 O196:S196 O204:S204 O212:S212 O220:S220 O228:S228 O236:S236 O244:S244 O252:S252 O260:S260 O268:S268 O276:S276 O284:S284 O292:S292 O300:S300 O308:S308 O316:S316 O324:S324 O332:S332 O340:S340 O348:S348 O356:S356 O364:S364 O372:S372 O380:S380 O388:S388 O396:S396 O404:S404 O412:S412 O420:S420 O428:S428 O436:S436 O444:S444 O452:S452 O460:S460 O468:S468 O476:S476 O484:S484 O492:S492 O500:S500 O508:S508 O516:S516 O524:S524 O532:S532 O540:S540 O548:S548 O556:S556 O564:S564 O572:S572 O580:S580 O588:S588 O596:S596 O604:S604 O612:S612 O620:S620 O628:S628 O636:S636 O644:S644 O652:S652 O660:S660 O668:S668 O676:S676 O684:S684 O692:S692 O700:S700 O708:S708 O716:S716 O724:S724 O732:S732 O740:S740 O748:S748 O756:S756 O764:S764 O772:S772 O780:S780 O788:S788 O796:S796 O804:S804 O812:S812 O820:S820 O828:S828 O836:S836 O844:S844 O852:S852 O860:S860 O868:S868 O876:S876 O884:S884 O892:S892 O900:S900 O908:S908 O916:S916 O924:S924 O932:S932 O940:S940 O948:S948 O956:S956 O964:S964 O972:S972 O980:S980 O988:S988 O996:S996 O1004:S1004 O1012:S1012 O1020:S1020 O1028:S1028 O1036:S1036 O1044:S1044 O1052:S1052 O1060:S1060">
    <cfRule type="expression" dxfId="805" priority="27">
      <formula>MOD(ROW(),2)=1</formula>
    </cfRule>
    <cfRule type="expression" dxfId="804" priority="28">
      <formula>MOD(ROW(),2)=0</formula>
    </cfRule>
  </conditionalFormatting>
  <conditionalFormatting sqref="A3:A1063">
    <cfRule type="expression" dxfId="803" priority="25">
      <formula>MOD(ROW(),2)=1</formula>
    </cfRule>
    <cfRule type="expression" dxfId="802" priority="26">
      <formula>MOD(ROW(),2)=0</formula>
    </cfRule>
  </conditionalFormatting>
  <conditionalFormatting sqref="T4:U4 T12:U12 T20:U20 T28:U28 T36:U36 T44:U44 T52:U52 T60:U60 T68:U68 T76:U76 T84:U84 T92:U92 T100:U100 T108:U108 T116:U116 T124:U124 T132:U132 T140:U140 T148:U148 T156:U156 T164:U164 T172:U172 T180:U180 T188:U188 T196:U196 T204:U204 T212:U212 T220:U220 T228:U228 T236:U236 T244:U244 T252:U252 T260:U260 T268:U268 T276:U276 T284:U284 T292:U292 T300:U300 T308:U308 T316:U316 T324:U324 T332:U332 T340:U340 T348:U348 T356:U356 T364:U364 T372:U372 T380:U380 T388:U388 T396:U396 T404:U404 T412:U412 T420:U420 T428:U428 T436:U436 T444:U444 T452:U452 T460:U460 T468:U468 T476:U476 T484:U484 T492:U492 T500:U500 T508:U508 T516:U516 T524:U524 T532:U532 T540:U540 T548:U548 T556:U556 T564:U564 T572:U572 T580:U580 T588:U588 T596:U596 T604:U604 T612:U612 T620:U620 T628:U628 T636:U636 T644:U644 T652:U652 T660:U660 T668:U668 T676:U676 T684:U684 T692:U692 T700:U700 T708:U708 T716:U716 T724:U724 T732:U732 T740:U740 T748:U748 T756:U756 T764:U764 T772:U772 T780:U780 T788:U788 T796:U796 T804:U804 T812:U812 T820:U820 T828:U828 T836:U836 T844:U844 T852:U852 T860:U860 T868:U868 T876:U876 T884:U884 T892:U892 T900:U900 T908:U908 T916:U916 T924:U924 T932:U932 T940:U940 T948:U948 T956:U956 T964:U964 T972:U972 T980:U980 T988:U988 T996:U996 T1004:U1004 T1012:U1012 T1020:U1020 T1028:U1028 T1036:U1036 T1044:U1044 T1052:U1052 T1060:U1060">
    <cfRule type="expression" dxfId="801" priority="23">
      <formula>MOD(ROW(),2)=1</formula>
    </cfRule>
    <cfRule type="expression" dxfId="800" priority="24">
      <formula>MOD(ROW(),2)=0</formula>
    </cfRule>
  </conditionalFormatting>
  <conditionalFormatting sqref="B6:N6 B5:U5 B14:N14 B22:N22 B30:N30 B38:N38 B46:N46 B54:N54 B62:N62 B70:N70 B78:N78 B86:N86 B94:N94 B102:N102 B110:N110 B118:N118 B126:N126 B134:N134 B142:N142 B150:N150 B158:N158 B166:N166 B174:N174 B182:N182 B190:N190 B198:N198 B206:N206 B214:N214 B222:N222 B230:N230 B238:N238 B246:N246 B254:N254 B262:N262 B270:N270 B278:N278 B286:N286 B294:N294 B302:N302 B310:N310 B318:N318 B326:N326 B334:N334 B342:N342 B350:N350 B358:N358 B366:N366 B374:N374 B382:N382 B390:N390 B398:N398 B406:N406 B414:N414 B422:N422 B430:N430 B438:N438 B446:N446 B454:N454 B462:N462 B470:N470 B478:N478 B486:N486 B494:N494 B502:N502 B510:N510 B518:N518 B526:N526 B534:N534 B542:N542 B550:N550 B558:N558 B566:N566 B574:N574 B582:N582 B590:N590 B598:N598 B606:N606 B614:N614 B622:N622 B630:N630 B638:N638 B646:N646 B654:N654 B662:N662 B670:N670 B678:N678 B686:N686 B694:N694 B702:N702 B710:N710 B718:N718 B726:N726 B734:N734 B742:N742 B750:N750 B758:N758 B766:N766 B774:N774 B782:N782 B790:N790 B798:N798 B806:N806 B814:N814 B822:N822 B830:N830 B838:N838 B846:N846 B854:N854 B862:N862 B870:N870 B878:N878 B886:N886 B894:N894 B902:N902 B910:N910 B918:N918 B926:N926 B934:N934 B942:N942 B950:N950 B958:N958 B966:N966 B974:N974 B982:N982 B990:N990 B998:N998 B1006:N1006 B1014:N1014 B1022:N1022 B1030:N1030 B1038:N1038 B1046:N1046 B1054:N1054 B1062:N1062 B13:U13 B21:U21 B29:U29 B37:U37 B45:U45 B53:U53 B61:U61 B69:U69 B77:U77 B85:U85 B93:U93 B101:U101 B109:U109 B117:U117 B125:U125 B133:U133 B141:U141 B149:U149 B157:U157 B165:U165 B173:U173 B181:U181 B189:U189 B197:U197 B205:U205 B213:U213 B221:U221 B229:U229 B237:U237 B245:U245 B253:U253 B261:U261 B269:U269 B277:U277 B285:U285 B293:U293 B301:U301 B309:U309 B317:U317 B325:U325 B333:U333 B341:U341 B349:U349 B357:U357 B365:U365 B373:U373 B381:U381 B389:U389 B397:U397 B405:U405 B413:U413 B421:U421 B429:U429 B437:U437 B445:U445 B453:U453 B461:U461 B469:U469 B477:U477 B485:U485 B493:U493 B501:U501 B509:U509 B517:U517 B525:U525 B533:U533 B541:U541 B549:U549 B557:U557 B565:U565 B573:U573 B581:U581 B589:U589 B597:U597 B605:U605 B613:U613 B621:U621 B629:U629 B637:U637 B645:U645 B653:U653 B661:U661 B669:U669 B677:U677 B685:U685 B693:U693 B701:U701 B709:U709 B717:U717 B725:U725 B733:U733 B741:U741 B749:U749 B757:U757 B765:U765 B773:U773 B781:U781 B789:U789 B797:U797 B805:U805 B813:U813 B821:U821 B829:U829 B837:U837 B845:U845 B853:U853 B861:U861 B869:U869 B877:U877 B885:U885 B893:U893 B901:U901 B909:U909 B917:U917 B925:U925 B933:U933 B941:U941 B949:U949 B957:U957 B965:U965 B973:U973 B981:U981 B989:U989 B997:U997 B1005:U1005 B1013:U1013 B1021:U1021 B1029:U1029 B1037:U1037 B1045:U1045 B1053:U1053 B1061:U1061">
    <cfRule type="expression" dxfId="799" priority="21">
      <formula>MOD(ROW(),2)=1</formula>
    </cfRule>
    <cfRule type="expression" dxfId="798" priority="22">
      <formula>MOD(ROW(),2)=0</formula>
    </cfRule>
  </conditionalFormatting>
  <conditionalFormatting sqref="O6:S6 O14:S14 O22:S22 O30:S30 O38:S38 O46:S46 O54:S54 O62:S62 O70:S70 O78:S78 O86:S86 O94:S94 O102:S102 O110:S110 O118:S118 O126:S126 O134:S134 O142:S142 O150:S150 O158:S158 O166:S166 O174:S174 O182:S182 O190:S190 O198:S198 O206:S206 O214:S214 O222:S222 O230:S230 O238:S238 O246:S246 O254:S254 O262:S262 O270:S270 O278:S278 O286:S286 O294:S294 O302:S302 O310:S310 O318:S318 O326:S326 O334:S334 O342:S342 O350:S350 O358:S358 O366:S366 O374:S374 O382:S382 O390:S390 O398:S398 O406:S406 O414:S414 O422:S422 O430:S430 O438:S438 O446:S446 O454:S454 O462:S462 O470:S470 O478:S478 O486:S486 O494:S494 O502:S502 O510:S510 O518:S518 O526:S526 O534:S534 O542:S542 O550:S550 O558:S558 O566:S566 O574:S574 O582:S582 O590:S590 O598:S598 O606:S606 O614:S614 O622:S622 O630:S630 O638:S638 O646:S646 O654:S654 O662:S662 O670:S670 O678:S678 O686:S686 O694:S694 O702:S702 O710:S710 O718:S718 O726:S726 O734:S734 O742:S742 O750:S750 O758:S758 O766:S766 O774:S774 O782:S782 O790:S790 O798:S798 O806:S806 O814:S814 O822:S822 O830:S830 O838:S838 O846:S846 O854:S854 O862:S862 O870:S870 O878:S878 O886:S886 O894:S894 O902:S902 O910:S910 O918:S918 O926:S926 O934:S934 O942:S942 O950:S950 O958:S958 O966:S966 O974:S974 O982:S982 O990:S990 O998:S998 O1006:S1006 O1014:S1014 O1022:S1022 O1030:S1030 O1038:S1038 O1046:S1046 O1054:S1054 O1062:S1062">
    <cfRule type="expression" dxfId="797" priority="19">
      <formula>MOD(ROW(),2)=1</formula>
    </cfRule>
    <cfRule type="expression" dxfId="796" priority="20">
      <formula>MOD(ROW(),2)=0</formula>
    </cfRule>
  </conditionalFormatting>
  <conditionalFormatting sqref="T6:U6 T14:U14 T22:U22 T30:U30 T38:U38 T46:U46 T54:U54 T62:U62 T70:U70 T78:U78 T86:U86 T94:U94 T102:U102 T110:U110 T118:U118 T126:U126 T134:U134 T142:U142 T150:U150 T158:U158 T166:U166 T174:U174 T182:U182 T190:U190 T198:U198 T206:U206 T214:U214 T222:U222 T230:U230 T238:U238 T246:U246 T254:U254 T262:U262 T270:U270 T278:U278 T286:U286 T294:U294 T302:U302 T310:U310 T318:U318 T326:U326 T334:U334 T342:U342 T350:U350 T358:U358 T366:U366 T374:U374 T382:U382 T390:U390 T398:U398 T406:U406 T414:U414 T422:U422 T430:U430 T438:U438 T446:U446 T454:U454 T462:U462 T470:U470 T478:U478 T486:U486 T494:U494 T502:U502 T510:U510 T518:U518 T526:U526 T534:U534 T542:U542 T550:U550 T558:U558 T566:U566 T574:U574 T582:U582 T590:U590 T598:U598 T606:U606 T614:U614 T622:U622 T630:U630 T638:U638 T646:U646 T654:U654 T662:U662 T670:U670 T678:U678 T686:U686 T694:U694 T702:U702 T710:U710 T718:U718 T726:U726 T734:U734 T742:U742 T750:U750 T758:U758 T766:U766 T774:U774 T782:U782 T790:U790 T798:U798 T806:U806 T814:U814 T822:U822 T830:U830 T838:U838 T846:U846 T854:U854 T862:U862 T870:U870 T878:U878 T886:U886 T894:U894 T902:U902 T910:U910 T918:U918 T926:U926 T934:U934 T942:U942 T950:U950 T958:U958 T966:U966 T974:U974 T982:U982 T990:U990 T998:U998 T1006:U1006 T1014:U1014 T1022:U1022 T1030:U1030 T1038:U1038 T1046:U1046 T1054:U1054 T1062:U1062">
    <cfRule type="expression" dxfId="795" priority="17">
      <formula>MOD(ROW(),2)=1</formula>
    </cfRule>
    <cfRule type="expression" dxfId="794" priority="18">
      <formula>MOD(ROW(),2)=0</formula>
    </cfRule>
  </conditionalFormatting>
  <conditionalFormatting sqref="B8:N8 B7:U7 B16:N16 B24:N24 B32:N32 B40:N40 B48:N48 B56:N56 B64:N64 B72:N72 B80:N80 B88:N88 B96:N96 B104:N104 B112:N112 B120:N120 B128:N128 B136:N136 B144:N144 B152:N152 B160:N160 B168:N168 B176:N176 B184:N184 B192:N192 B200:N200 B208:N208 B216:N216 B224:N224 B232:N232 B240:N240 B248:N248 B256:N256 B264:N264 B272:N272 B280:N280 B288:N288 B296:N296 B304:N304 B312:N312 B320:N320 B328:N328 B336:N336 B344:N344 B352:N352 B360:N360 B368:N368 B376:N376 B384:N384 B392:N392 B400:N400 B408:N408 B416:N416 B424:N424 B432:N432 B440:N440 B448:N448 B456:N456 B464:N464 B472:N472 B480:N480 B488:N488 B496:N496 B504:N504 B512:N512 B520:N520 B528:N528 B536:N536 B544:N544 B552:N552 B560:N560 B568:N568 B576:N576 B584:N584 B592:N592 B600:N600 B608:N608 B616:N616 B624:N624 B632:N632 B640:N640 B648:N648 B656:N656 B664:N664 B672:N672 B680:N680 B688:N688 B696:N696 B704:N704 B712:N712 B720:N720 B728:N728 B736:N736 B744:N744 B752:N752 B760:N760 B768:N768 B776:N776 B784:N784 B792:N792 B800:N800 B808:N808 B816:N816 B824:N824 B832:N832 B840:N840 B848:N848 B856:N856 B864:N864 B872:N872 B880:N880 B888:N888 B896:N896 B904:N904 B912:N912 B920:N920 B928:N928 B936:N936 B944:N944 B952:N952 B960:N960 B968:N968 B976:N976 B984:N984 B992:N992 B1000:N1000 B1008:N1008 B1016:N1016 B1024:N1024 B1032:N1032 B1040:N1040 B1048:N1048 B1056:N1056 B15:U15 B23:U23 B31:U31 B39:U39 B47:U47 B55:U55 B63:U63 B71:U71 B79:U79 B87:U87 B95:U95 B103:U103 B111:U111 B119:U119 B127:U127 B135:U135 B143:U143 B151:U151 B159:U159 B167:U167 B175:U175 B183:U183 B191:U191 B199:U199 B207:U207 B215:U215 B223:U223 B231:U231 B239:U239 B247:U247 B255:U255 B263:U263 B271:U271 B279:U279 B287:U287 B295:U295 B303:U303 B311:U311 B319:U319 B327:U327 B335:U335 B343:U343 B351:U351 B359:U359 B367:U367 B375:U375 B383:U383 B391:U391 B399:U399 B407:U407 B415:U415 B423:U423 B431:U431 B439:U439 B447:U447 B455:U455 B463:U463 B471:U471 B479:U479 B487:U487 B495:U495 B503:U503 B511:U511 B519:U519 B527:U527 B535:U535 B543:U543 B551:U551 B559:U559 B567:U567 B575:U575 B583:U583 B591:U591 B599:U599 B607:U607 B615:U615 B623:U623 B631:U631 B639:U639 B647:U647 B655:U655 B663:U663 B671:U671 B679:U679 B687:U687 B695:U695 B703:U703 B711:U711 B719:U719 B727:U727 B735:U735 B743:U743 B751:U751 B759:U759 B767:U767 B775:U775 B783:U783 B791:U791 B799:U799 B807:U807 B815:U815 B823:U823 B831:U831 B839:U839 B847:U847 B855:U855 B863:U863 B871:U871 B879:U879 B887:U887 B895:U895 B903:U903 B911:U911 B919:U919 B927:U927 B935:U935 B943:U943 B951:U951 B959:U959 B967:U967 B975:U975 B983:U983 B991:U991 B999:U999 B1007:U1007 B1015:U1015 B1023:U1023 B1031:U1031 B1039:U1039 B1047:U1047 B1055:U1055 B1063:U1063">
    <cfRule type="expression" dxfId="793" priority="11">
      <formula>MOD(ROW(),2)=1</formula>
    </cfRule>
    <cfRule type="expression" dxfId="792" priority="12">
      <formula>MOD(ROW(),2)=0</formula>
    </cfRule>
  </conditionalFormatting>
  <conditionalFormatting sqref="O8:S8 O16:S16 O24:S24 O32:S32 O40:S40 O48:S48 O56:S56 O64:S64 O72:S72 O80:S80 O88:S88 O96:S96 O104:S104 O112:S112 O120:S120 O128:S128 O136:S136 O144:S144 O152:S152 O160:S160 O168:S168 O176:S176 O184:S184 O192:S192 O200:S200 O208:S208 O216:S216 O224:S224 O232:S232 O240:S240 O248:S248 O256:S256 O264:S264 O272:S272 O280:S280 O288:S288 O296:S296 O304:S304 O312:S312 O320:S320 O328:S328 O336:S336 O344:S344 O352:S352 O360:S360 O368:S368 O376:S376 O384:S384 O392:S392 O400:S400 O408:S408 O416:S416 O424:S424 O432:S432 O440:S440 O448:S448 O456:S456 O464:S464 O472:S472 O480:S480 O488:S488 O496:S496 O504:S504 O512:S512 O520:S520 O528:S528 O536:S536 O544:S544 O552:S552 O560:S560 O568:S568 O576:S576 O584:S584 O592:S592 O600:S600 O608:S608 O616:S616 O624:S624 O632:S632 O640:S640 O648:S648 O656:S656 O664:S664 O672:S672 O680:S680 O688:S688 O696:S696 O704:S704 O712:S712 O720:S720 O728:S728 O736:S736 O744:S744 O752:S752 O760:S760 O768:S768 O776:S776 O784:S784 O792:S792 O800:S800 O808:S808 O816:S816 O824:S824 O832:S832 O840:S840 O848:S848 O856:S856 O864:S864 O872:S872 O880:S880 O888:S888 O896:S896 O904:S904 O912:S912 O920:S920 O928:S928 O936:S936 O944:S944 O952:S952 O960:S960 O968:S968 O976:S976 O984:S984 O992:S992 O1000:S1000 O1008:S1008 O1016:S1016 O1024:S1024 O1032:S1032 O1040:S1040 O1048:S1048 O1056:S1056">
    <cfRule type="expression" dxfId="791" priority="9">
      <formula>MOD(ROW(),2)=1</formula>
    </cfRule>
    <cfRule type="expression" dxfId="790" priority="10">
      <formula>MOD(ROW(),2)=0</formula>
    </cfRule>
  </conditionalFormatting>
  <conditionalFormatting sqref="T8:U8 T16:U16 T24:U24 T32:U32 T40:U40 T48:U48 T56:U56 T64:U64 T72:U72 T80:U80 T88:U88 T96:U96 T104:U104 T112:U112 T120:U120 T128:U128 T136:U136 T144:U144 T152:U152 T160:U160 T168:U168 T176:U176 T184:U184 T192:U192 T200:U200 T208:U208 T216:U216 T224:U224 T232:U232 T240:U240 T248:U248 T256:U256 T264:U264 T272:U272 T280:U280 T288:U288 T296:U296 T304:U304 T312:U312 T320:U320 T328:U328 T336:U336 T344:U344 T352:U352 T360:U360 T368:U368 T376:U376 T384:U384 T392:U392 T400:U400 T408:U408 T416:U416 T424:U424 T432:U432 T440:U440 T448:U448 T456:U456 T464:U464 T472:U472 T480:U480 T488:U488 T496:U496 T504:U504 T512:U512 T520:U520 T528:U528 T536:U536 T544:U544 T552:U552 T560:U560 T568:U568 T576:U576 T584:U584 T592:U592 T600:U600 T608:U608 T616:U616 T624:U624 T632:U632 T640:U640 T648:U648 T656:U656 T664:U664 T672:U672 T680:U680 T688:U688 T696:U696 T704:U704 T712:U712 T720:U720 T728:U728 T736:U736 T744:U744 T752:U752 T760:U760 T768:U768 T776:U776 T784:U784 T792:U792 T800:U800 T808:U808 T816:U816 T824:U824 T832:U832 T840:U840 T848:U848 T856:U856 T864:U864 T872:U872 T880:U880 T888:U888 T896:U896 T904:U904 T912:U912 T920:U920 T928:U928 T936:U936 T944:U944 T952:U952 T960:U960 T968:U968 T976:U976 T984:U984 T992:U992 T1000:U1000 T1008:U1008 T1016:U1016 T1024:U1024 T1032:U1032 T1040:U1040 T1048:U1048 T1056:U1056">
    <cfRule type="expression" dxfId="789" priority="7">
      <formula>MOD(ROW(),2)=1</formula>
    </cfRule>
    <cfRule type="expression" dxfId="788" priority="8">
      <formula>MOD(ROW(),2)=0</formula>
    </cfRule>
  </conditionalFormatting>
  <conditionalFormatting sqref="B10:N10 B9:U9 B18:N18 B26:N26 B34:N34 B42:N42 B50:N50 B58:N58 B66:N66 B74:N74 B82:N82 B90:N90 B98:N98 B106:N106 B114:N114 B122:N122 B130:N130 B138:N138 B146:N146 B154:N154 B162:N162 B170:N170 B178:N178 B186:N186 B194:N194 B202:N202 B210:N210 B218:N218 B226:N226 B234:N234 B242:N242 B250:N250 B258:N258 B266:N266 B274:N274 B282:N282 B290:N290 B298:N298 B306:N306 B314:N314 B322:N322 B330:N330 B338:N338 B346:N346 B354:N354 B362:N362 B370:N370 B378:N378 B386:N386 B394:N394 B402:N402 B410:N410 B418:N418 B426:N426 B434:N434 B442:N442 B450:N450 B458:N458 B466:N466 B474:N474 B482:N482 B490:N490 B498:N498 B506:N506 B514:N514 B522:N522 B530:N530 B538:N538 B546:N546 B554:N554 B562:N562 B570:N570 B578:N578 B586:N586 B594:N594 B602:N602 B610:N610 B618:N618 B626:N626 B634:N634 B642:N642 B650:N650 B658:N658 B666:N666 B674:N674 B682:N682 B690:N690 B698:N698 B706:N706 B714:N714 B722:N722 B730:N730 B738:N738 B746:N746 B754:N754 B762:N762 B770:N770 B778:N778 B786:N786 B794:N794 B802:N802 B810:N810 B818:N818 B826:N826 B834:N834 B842:N842 B850:N850 B858:N858 B866:N866 B874:N874 B882:N882 B890:N890 B898:N898 B906:N906 B914:N914 B922:N922 B930:N930 B938:N938 B946:N946 B954:N954 B962:N962 B970:N970 B978:N978 B986:N986 B994:N994 B1002:N1002 B1010:N1010 B1018:N1018 B1026:N1026 B1034:N1034 B1042:N1042 B1050:N1050 B1058:N1058 B17:U17 B25:U25 B33:U33 B41:U41 B49:U49 B57:U57 B65:U65 B73:U73 B81:U81 B89:U89 B97:U97 B105:U105 B113:U113 B121:U121 B129:U129 B137:U137 B145:U145 B153:U153 B161:U161 B169:U169 B177:U177 B185:U185 B193:U193 B201:U201 B209:U209 B217:U217 B225:U225 B233:U233 B241:U241 B249:U249 B257:U257 B265:U265 B273:U273 B281:U281 B289:U289 B297:U297 B305:U305 B313:U313 B321:U321 B329:U329 B337:U337 B345:U345 B353:U353 B361:U361 B369:U369 B377:U377 B385:U385 B393:U393 B401:U401 B409:U409 B417:U417 B425:U425 B433:U433 B441:U441 B449:U449 B457:U457 B465:U465 B473:U473 B481:U481 B489:U489 B497:U497 B505:U505 B513:U513 B521:U521 B529:U529 B537:U537 B545:U545 B553:U553 B561:U561 B569:U569 B577:U577 B585:U585 B593:U593 B601:U601 B609:U609 B617:U617 B625:U625 B633:U633 B641:U641 B649:U649 B657:U657 B665:U665 B673:U673 B681:U681 B689:U689 B697:U697 B705:U705 B713:U713 B721:U721 B729:U729 B737:U737 B745:U745 B753:U753 B761:U761 B769:U769 B777:U777 B785:U785 B793:U793 B801:U801 B809:U809 B817:U817 B825:U825 B833:U833 B841:U841 B849:U849 B857:U857 B865:U865 B873:U873 B881:U881 B889:U889 B897:U897 B905:U905 B913:U913 B921:U921 B929:U929 B937:U937 B945:U945 B953:U953 B961:U961 B969:U969 B977:U977 B985:U985 B993:U993 B1001:U1001 B1009:U1009 B1017:U1017 B1025:U1025 B1033:U1033 B1041:U1041 B1049:U1049 B1057:U1057">
    <cfRule type="expression" dxfId="787" priority="5">
      <formula>MOD(ROW(),2)=1</formula>
    </cfRule>
    <cfRule type="expression" dxfId="786" priority="6">
      <formula>MOD(ROW(),2)=0</formula>
    </cfRule>
  </conditionalFormatting>
  <conditionalFormatting sqref="O10:S10 O18:S18 O26:S26 O34:S34 O42:S42 O50:S50 O58:S58 O66:S66 O74:S74 O82:S82 O90:S90 O98:S98 O106:S106 O114:S114 O122:S122 O130:S130 O138:S138 O146:S146 O154:S154 O162:S162 O170:S170 O178:S178 O186:S186 O194:S194 O202:S202 O210:S210 O218:S218 O226:S226 O234:S234 O242:S242 O250:S250 O258:S258 O266:S266 O274:S274 O282:S282 O290:S290 O298:S298 O306:S306 O314:S314 O322:S322 O330:S330 O338:S338 O346:S346 O354:S354 O362:S362 O370:S370 O378:S378 O386:S386 O394:S394 O402:S402 O410:S410 O418:S418 O426:S426 O434:S434 O442:S442 O450:S450 O458:S458 O466:S466 O474:S474 O482:S482 O490:S490 O498:S498 O506:S506 O514:S514 O522:S522 O530:S530 O538:S538 O546:S546 O554:S554 O562:S562 O570:S570 O578:S578 O586:S586 O594:S594 O602:S602 O610:S610 O618:S618 O626:S626 O634:S634 O642:S642 O650:S650 O658:S658 O666:S666 O674:S674 O682:S682 O690:S690 O698:S698 O706:S706 O714:S714 O722:S722 O730:S730 O738:S738 O746:S746 O754:S754 O762:S762 O770:S770 O778:S778 O786:S786 O794:S794 O802:S802 O810:S810 O818:S818 O826:S826 O834:S834 O842:S842 O850:S850 O858:S858 O866:S866 O874:S874 O882:S882 O890:S890 O898:S898 O906:S906 O914:S914 O922:S922 O930:S930 O938:S938 O946:S946 O954:S954 O962:S962 O970:S970 O978:S978 O986:S986 O994:S994 O1002:S1002 O1010:S1010 O1018:S1018 O1026:S1026 O1034:S1034 O1042:S1042 O1050:S1050 O1058:S1058">
    <cfRule type="expression" dxfId="785" priority="3">
      <formula>MOD(ROW(),2)=1</formula>
    </cfRule>
    <cfRule type="expression" dxfId="784" priority="4">
      <formula>MOD(ROW(),2)=0</formula>
    </cfRule>
  </conditionalFormatting>
  <conditionalFormatting sqref="T10:U10 T18:U18 T26:U26 T34:U34 T42:U42 T50:U50 T58:U58 T66:U66 T74:U74 T82:U82 T90:U90 T98:U98 T106:U106 T114:U114 T122:U122 T130:U130 T138:U138 T146:U146 T154:U154 T162:U162 T170:U170 T178:U178 T186:U186 T194:U194 T202:U202 T210:U210 T218:U218 T226:U226 T234:U234 T242:U242 T250:U250 T258:U258 T266:U266 T274:U274 T282:U282 T290:U290 T298:U298 T306:U306 T314:U314 T322:U322 T330:U330 T338:U338 T346:U346 T354:U354 T362:U362 T370:U370 T378:U378 T386:U386 T394:U394 T402:U402 T410:U410 T418:U418 T426:U426 T434:U434 T442:U442 T450:U450 T458:U458 T466:U466 T474:U474 T482:U482 T490:U490 T498:U498 T506:U506 T514:U514 T522:U522 T530:U530 T538:U538 T546:U546 T554:U554 T562:U562 T570:U570 T578:U578 T586:U586 T594:U594 T602:U602 T610:U610 T618:U618 T626:U626 T634:U634 T642:U642 T650:U650 T658:U658 T666:U666 T674:U674 T682:U682 T690:U690 T698:U698 T706:U706 T714:U714 T722:U722 T730:U730 T738:U738 T746:U746 T754:U754 T762:U762 T770:U770 T778:U778 T786:U786 T794:U794 T802:U802 T810:U810 T818:U818 T826:U826 T834:U834 T842:U842 T850:U850 T858:U858 T866:U866 T874:U874 T882:U882 T890:U890 T898:U898 T906:U906 T914:U914 T922:U922 T930:U930 T938:U938 T946:U946 T954:U954 T962:U962 T970:U970 T978:U978 T986:U986 T994:U994 T1002:U1002 T1010:U1010 T1018:U1018 T1026:U1026 T1034:U1034 T1042:U1042 T1050:U1050 T1058:U1058">
    <cfRule type="expression" dxfId="783" priority="1">
      <formula>MOD(ROW(),2)=1</formula>
    </cfRule>
    <cfRule type="expression" dxfId="782" priority="2">
      <formula>MOD(ROW(),2)=0</formula>
    </cfRule>
  </conditionalFormatting>
  <pageMargins left="0.25" right="0.25" top="0.75" bottom="0.75" header="0.3" footer="0.3"/>
  <pageSetup scale="28" fitToHeight="0" orientation="portrait" r:id="rId1"/>
  <headerFooter>
    <oddFooter>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V1066"/>
  <sheetViews>
    <sheetView zoomScale="70" zoomScaleNormal="85" workbookViewId="0">
      <pane xSplit="3" ySplit="2" topLeftCell="T3" activePane="bottomRight" state="frozen"/>
      <selection pane="topRight" activeCell="C1" sqref="C1"/>
      <selection pane="bottomLeft" activeCell="A3" sqref="A3"/>
      <selection pane="bottomRight" activeCell="A554" sqref="A554"/>
    </sheetView>
  </sheetViews>
  <sheetFormatPr defaultColWidth="13.42578125" defaultRowHeight="15" x14ac:dyDescent="0.25"/>
  <cols>
    <col min="1" max="2" width="11.5703125" customWidth="1"/>
    <col min="3" max="3" width="21.85546875" customWidth="1"/>
    <col min="4" max="4" width="22.7109375" customWidth="1"/>
    <col min="5" max="5" width="16.28515625" customWidth="1"/>
    <col min="6" max="6" width="17.7109375" customWidth="1"/>
    <col min="7" max="7" width="12.42578125" customWidth="1"/>
    <col min="8" max="8" width="17.140625" customWidth="1"/>
    <col min="9" max="9" width="11.140625" customWidth="1"/>
    <col min="10" max="10" width="15.7109375" customWidth="1"/>
    <col min="11" max="11" width="14.140625" customWidth="1"/>
    <col min="12" max="12" width="14.7109375" customWidth="1"/>
    <col min="13" max="13" width="12.140625" customWidth="1"/>
    <col min="14" max="14" width="16.85546875" customWidth="1"/>
    <col min="15" max="15" width="12.7109375" customWidth="1"/>
    <col min="16" max="16" width="13.140625" customWidth="1"/>
    <col min="17" max="17" width="16.140625" customWidth="1"/>
    <col min="18" max="18" width="18" customWidth="1"/>
    <col min="19" max="19" width="21" customWidth="1"/>
    <col min="20" max="20" width="14.85546875" customWidth="1"/>
    <col min="21" max="21" width="15.7109375" customWidth="1"/>
    <col min="22" max="22" width="18.5703125" customWidth="1"/>
    <col min="23" max="23" width="16" customWidth="1"/>
    <col min="24" max="24" width="17.5703125" customWidth="1"/>
    <col min="25" max="25" width="18" customWidth="1"/>
    <col min="26" max="26" width="19.85546875" customWidth="1"/>
    <col min="27" max="27" width="17.28515625" customWidth="1"/>
    <col min="28" max="28" width="12.5703125" customWidth="1"/>
    <col min="29" max="29" width="33.7109375" customWidth="1"/>
    <col min="30" max="30" width="14.42578125" customWidth="1"/>
    <col min="31" max="31" width="20.140625" customWidth="1"/>
    <col min="32" max="32" width="16.28515625" customWidth="1"/>
    <col min="33" max="33" width="18.140625" customWidth="1"/>
    <col min="34" max="34" width="21.140625" customWidth="1"/>
    <col min="35" max="35" width="18.140625" customWidth="1"/>
    <col min="36" max="36" width="15.85546875" customWidth="1"/>
    <col min="37" max="37" width="13.5703125" customWidth="1"/>
    <col min="38" max="38" width="12.140625" customWidth="1"/>
    <col min="39" max="39" width="15.85546875" customWidth="1"/>
    <col min="40" max="40" width="13.85546875" customWidth="1"/>
    <col min="41" max="41" width="22.42578125" customWidth="1"/>
    <col min="42" max="42" width="18.5703125" customWidth="1"/>
    <col min="43" max="43" width="21.85546875" customWidth="1"/>
    <col min="44" max="44" width="27.140625" customWidth="1"/>
    <col min="45" max="45" width="20.42578125" customWidth="1"/>
    <col min="46" max="46" width="27.140625" customWidth="1"/>
    <col min="47" max="48" width="14.5703125" customWidth="1"/>
  </cols>
  <sheetData>
    <row r="1" spans="1:48" ht="37.5" x14ac:dyDescent="0.25">
      <c r="A1" s="266" t="s">
        <v>8</v>
      </c>
      <c r="B1" s="267"/>
      <c r="C1" s="267"/>
      <c r="D1" s="267"/>
      <c r="E1" s="267"/>
      <c r="F1" s="267"/>
      <c r="G1" s="267"/>
      <c r="H1" s="267"/>
      <c r="I1" s="267"/>
      <c r="J1" s="267"/>
      <c r="K1" s="267"/>
      <c r="L1" s="268"/>
      <c r="M1" s="272" t="s">
        <v>9</v>
      </c>
      <c r="N1" s="272"/>
      <c r="O1" s="272"/>
      <c r="P1" s="272"/>
      <c r="Q1" s="272"/>
      <c r="R1" s="272"/>
      <c r="S1" s="272"/>
      <c r="T1" s="273" t="s">
        <v>10</v>
      </c>
      <c r="U1" s="273"/>
      <c r="V1" s="274" t="s">
        <v>11</v>
      </c>
      <c r="W1" s="274"/>
      <c r="X1" s="274"/>
      <c r="Y1" s="274"/>
      <c r="Z1" s="99" t="s">
        <v>12</v>
      </c>
      <c r="AA1" s="275" t="s">
        <v>8510</v>
      </c>
      <c r="AB1" s="275"/>
      <c r="AC1" s="275"/>
      <c r="AD1" s="276" t="s">
        <v>13</v>
      </c>
      <c r="AE1" s="276"/>
      <c r="AF1" s="276"/>
      <c r="AG1" s="276"/>
      <c r="AH1" s="276"/>
      <c r="AI1" s="276"/>
      <c r="AJ1" s="276"/>
      <c r="AK1" s="276"/>
      <c r="AL1" s="276"/>
      <c r="AM1" s="276"/>
      <c r="AN1" s="276"/>
      <c r="AO1" s="276"/>
      <c r="AP1" s="269" t="s">
        <v>14</v>
      </c>
      <c r="AQ1" s="270"/>
      <c r="AR1" s="270"/>
      <c r="AS1" s="270"/>
      <c r="AT1" s="271"/>
      <c r="AU1" s="265" t="s">
        <v>8575</v>
      </c>
      <c r="AV1" s="265"/>
    </row>
    <row r="2" spans="1:48" ht="47.25" x14ac:dyDescent="0.25">
      <c r="A2" s="3" t="s">
        <v>15</v>
      </c>
      <c r="B2" s="3" t="s">
        <v>8743</v>
      </c>
      <c r="C2" s="4" t="s">
        <v>16</v>
      </c>
      <c r="D2" s="4" t="s">
        <v>17</v>
      </c>
      <c r="E2" s="4" t="s">
        <v>18</v>
      </c>
      <c r="F2" s="4" t="s">
        <v>19</v>
      </c>
      <c r="G2" s="4" t="s">
        <v>20</v>
      </c>
      <c r="H2" s="4" t="s">
        <v>21</v>
      </c>
      <c r="I2" s="4" t="s">
        <v>22</v>
      </c>
      <c r="J2" s="4" t="s">
        <v>8357</v>
      </c>
      <c r="K2" s="4" t="s">
        <v>8231</v>
      </c>
      <c r="L2" s="4" t="s">
        <v>23</v>
      </c>
      <c r="M2" s="5" t="s">
        <v>24</v>
      </c>
      <c r="N2" s="5" t="s">
        <v>25</v>
      </c>
      <c r="O2" s="5" t="s">
        <v>26</v>
      </c>
      <c r="P2" s="5" t="s">
        <v>27</v>
      </c>
      <c r="Q2" s="5" t="s">
        <v>28</v>
      </c>
      <c r="R2" s="5" t="s">
        <v>29</v>
      </c>
      <c r="S2" s="5" t="s">
        <v>30</v>
      </c>
      <c r="T2" s="6" t="s">
        <v>31</v>
      </c>
      <c r="U2" s="6" t="s">
        <v>8295</v>
      </c>
      <c r="V2" s="7" t="s">
        <v>8294</v>
      </c>
      <c r="W2" s="7" t="s">
        <v>32</v>
      </c>
      <c r="X2" s="7" t="s">
        <v>33</v>
      </c>
      <c r="Y2" s="7" t="s">
        <v>34</v>
      </c>
      <c r="Z2" s="8" t="s">
        <v>35</v>
      </c>
      <c r="AA2" s="97" t="s">
        <v>8533</v>
      </c>
      <c r="AB2" s="98" t="s">
        <v>8569</v>
      </c>
      <c r="AC2" s="98" t="s">
        <v>36</v>
      </c>
      <c r="AD2" s="9" t="s">
        <v>37</v>
      </c>
      <c r="AE2" s="9" t="s">
        <v>38</v>
      </c>
      <c r="AF2" s="9" t="s">
        <v>39</v>
      </c>
      <c r="AG2" s="10" t="s">
        <v>40</v>
      </c>
      <c r="AH2" s="9" t="s">
        <v>41</v>
      </c>
      <c r="AI2" s="9" t="s">
        <v>42</v>
      </c>
      <c r="AJ2" s="9" t="s">
        <v>43</v>
      </c>
      <c r="AK2" s="9" t="s">
        <v>44</v>
      </c>
      <c r="AL2" s="9" t="s">
        <v>45</v>
      </c>
      <c r="AM2" s="9" t="s">
        <v>46</v>
      </c>
      <c r="AN2" s="9" t="s">
        <v>8570</v>
      </c>
      <c r="AO2" s="9" t="s">
        <v>47</v>
      </c>
      <c r="AP2" s="11" t="s">
        <v>8514</v>
      </c>
      <c r="AQ2" s="11" t="s">
        <v>8571</v>
      </c>
      <c r="AR2" s="11" t="s">
        <v>8372</v>
      </c>
      <c r="AS2" s="11" t="s">
        <v>8572</v>
      </c>
      <c r="AT2" s="11" t="s">
        <v>8373</v>
      </c>
      <c r="AU2" s="100" t="s">
        <v>8573</v>
      </c>
      <c r="AV2" s="100" t="s">
        <v>8574</v>
      </c>
    </row>
    <row r="3" spans="1:48" ht="120" x14ac:dyDescent="0.25">
      <c r="A3" s="188" t="s">
        <v>49</v>
      </c>
      <c r="B3" s="207" t="str">
        <f t="shared" ref="B3:B66" si="0">IF(AND(M3="Yes",AD3="Yes"), "Riparian and Pre-1914", IF(AND(M3= "Yes",AD3="No"),"Riparian",IF(AND(M3="No",AD3="Yes"),"Pre-1914","Neither")))</f>
        <v>Riparian and Pre-1914</v>
      </c>
      <c r="C3" s="188" t="s">
        <v>50</v>
      </c>
      <c r="D3" s="188" t="s">
        <v>51</v>
      </c>
      <c r="E3" s="188"/>
      <c r="F3" s="188" t="s">
        <v>53</v>
      </c>
      <c r="G3" s="188"/>
      <c r="H3" s="188"/>
      <c r="I3" s="188" t="s">
        <v>55</v>
      </c>
      <c r="J3" s="188"/>
      <c r="K3" s="209">
        <v>641.5</v>
      </c>
      <c r="L3" s="209">
        <v>387.64</v>
      </c>
      <c r="M3" s="188" t="s">
        <v>56</v>
      </c>
      <c r="N3" s="188" t="s">
        <v>57</v>
      </c>
      <c r="O3" s="188" t="s">
        <v>58</v>
      </c>
      <c r="P3" s="188" t="s">
        <v>59</v>
      </c>
      <c r="Q3" s="188" t="s">
        <v>60</v>
      </c>
      <c r="R3" s="188" t="s">
        <v>61</v>
      </c>
      <c r="S3" s="188" t="s">
        <v>62</v>
      </c>
      <c r="T3" s="188" t="s">
        <v>63</v>
      </c>
      <c r="U3" s="188"/>
      <c r="V3" s="188" t="s">
        <v>64</v>
      </c>
      <c r="W3" s="188">
        <v>2</v>
      </c>
      <c r="X3" s="188" t="s">
        <v>56</v>
      </c>
      <c r="Y3" s="188" t="s">
        <v>65</v>
      </c>
      <c r="Z3" s="188" t="s">
        <v>66</v>
      </c>
      <c r="AA3" s="189">
        <v>42912</v>
      </c>
      <c r="AB3" s="188" t="s">
        <v>67</v>
      </c>
      <c r="AC3" s="188" t="s">
        <v>68</v>
      </c>
      <c r="AD3" s="188" t="s">
        <v>56</v>
      </c>
      <c r="AE3" s="188" t="s">
        <v>69</v>
      </c>
      <c r="AF3" s="188" t="s">
        <v>70</v>
      </c>
      <c r="AG3" s="189" t="s">
        <v>70</v>
      </c>
      <c r="AH3" s="188" t="s">
        <v>70</v>
      </c>
      <c r="AI3" s="188" t="s">
        <v>70</v>
      </c>
      <c r="AJ3" s="188" t="s">
        <v>69</v>
      </c>
      <c r="AK3" s="188" t="s">
        <v>70</v>
      </c>
      <c r="AL3" s="188" t="s">
        <v>71</v>
      </c>
      <c r="AM3" s="189">
        <v>42905</v>
      </c>
      <c r="AN3" s="188" t="s">
        <v>72</v>
      </c>
      <c r="AO3" s="188" t="s">
        <v>73</v>
      </c>
      <c r="AP3" s="188"/>
      <c r="AQ3" s="188"/>
      <c r="AR3" s="188"/>
      <c r="AS3" s="188"/>
      <c r="AT3" s="188"/>
      <c r="AU3" s="188" t="str">
        <f t="shared" ref="AU3:AU66" si="1">IF(AQ3&lt;&gt;"",AQ3,AB3)</f>
        <v>R2</v>
      </c>
      <c r="AV3" s="188" t="str">
        <f t="shared" ref="AV3:AV66" si="2">IF(AS3&lt;&gt;"",AS3,AN3)</f>
        <v>P2</v>
      </c>
    </row>
    <row r="4" spans="1:48" ht="270" x14ac:dyDescent="0.25">
      <c r="A4" s="188" t="s">
        <v>74</v>
      </c>
      <c r="B4" s="207" t="str">
        <f t="shared" si="0"/>
        <v>Riparian and Pre-1914</v>
      </c>
      <c r="C4" s="188" t="s">
        <v>75</v>
      </c>
      <c r="D4" s="188" t="s">
        <v>75</v>
      </c>
      <c r="E4" s="188"/>
      <c r="F4" s="188"/>
      <c r="G4" s="188"/>
      <c r="H4" s="188" t="s">
        <v>4067</v>
      </c>
      <c r="I4" s="188" t="s">
        <v>55</v>
      </c>
      <c r="J4" s="188"/>
      <c r="K4" s="209">
        <v>428.35</v>
      </c>
      <c r="L4" s="209">
        <v>1854.24</v>
      </c>
      <c r="M4" s="188" t="s">
        <v>56</v>
      </c>
      <c r="N4" s="188" t="s">
        <v>76</v>
      </c>
      <c r="O4" s="188"/>
      <c r="P4" s="188" t="s">
        <v>77</v>
      </c>
      <c r="Q4" s="188" t="s">
        <v>78</v>
      </c>
      <c r="R4" s="188" t="s">
        <v>79</v>
      </c>
      <c r="S4" s="188" t="s">
        <v>80</v>
      </c>
      <c r="T4" s="188"/>
      <c r="U4" s="188"/>
      <c r="V4" s="188"/>
      <c r="W4" s="188"/>
      <c r="X4" s="188"/>
      <c r="Y4" s="188"/>
      <c r="Z4" s="188"/>
      <c r="AA4" s="189">
        <v>42878</v>
      </c>
      <c r="AB4" s="188" t="s">
        <v>142</v>
      </c>
      <c r="AC4" s="188" t="s">
        <v>8602</v>
      </c>
      <c r="AD4" s="188" t="s">
        <v>56</v>
      </c>
      <c r="AE4" s="188" t="s">
        <v>69</v>
      </c>
      <c r="AF4" s="188" t="s">
        <v>69</v>
      </c>
      <c r="AG4" s="190" t="s">
        <v>69</v>
      </c>
      <c r="AH4" s="188" t="s">
        <v>69</v>
      </c>
      <c r="AI4" s="188" t="s">
        <v>69</v>
      </c>
      <c r="AJ4" s="188" t="s">
        <v>82</v>
      </c>
      <c r="AK4" s="188" t="s">
        <v>69</v>
      </c>
      <c r="AL4" s="188" t="s">
        <v>69</v>
      </c>
      <c r="AM4" s="189">
        <v>42914</v>
      </c>
      <c r="AN4" s="188" t="s">
        <v>72</v>
      </c>
      <c r="AO4" s="188" t="s">
        <v>83</v>
      </c>
      <c r="AP4" s="188" t="s">
        <v>4067</v>
      </c>
      <c r="AQ4" s="188" t="s">
        <v>8534</v>
      </c>
      <c r="AR4" s="188" t="s">
        <v>8581</v>
      </c>
      <c r="AS4" s="188" t="s">
        <v>8535</v>
      </c>
      <c r="AT4" s="188" t="s">
        <v>8581</v>
      </c>
      <c r="AU4" s="188" t="str">
        <f t="shared" si="1"/>
        <v>R4</v>
      </c>
      <c r="AV4" s="188" t="str">
        <f t="shared" si="2"/>
        <v>P4</v>
      </c>
    </row>
    <row r="5" spans="1:48" ht="90" x14ac:dyDescent="0.25">
      <c r="A5" s="188" t="s">
        <v>84</v>
      </c>
      <c r="B5" s="207" t="str">
        <f t="shared" si="0"/>
        <v>Pre-1914</v>
      </c>
      <c r="C5" s="188" t="s">
        <v>85</v>
      </c>
      <c r="D5" s="188" t="s">
        <v>85</v>
      </c>
      <c r="E5" s="188"/>
      <c r="F5" s="188"/>
      <c r="G5" s="188" t="s">
        <v>86</v>
      </c>
      <c r="H5" s="188"/>
      <c r="I5" s="188" t="s">
        <v>87</v>
      </c>
      <c r="J5" s="188"/>
      <c r="K5" s="209">
        <v>5200</v>
      </c>
      <c r="L5" s="209">
        <v>2200</v>
      </c>
      <c r="M5" s="188" t="s">
        <v>66</v>
      </c>
      <c r="N5" s="188" t="s">
        <v>88</v>
      </c>
      <c r="O5" s="188"/>
      <c r="P5" s="188" t="s">
        <v>89</v>
      </c>
      <c r="Q5" s="188" t="s">
        <v>78</v>
      </c>
      <c r="R5" s="188"/>
      <c r="S5" s="188"/>
      <c r="T5" s="188"/>
      <c r="U5" s="188"/>
      <c r="V5" s="188"/>
      <c r="W5" s="188"/>
      <c r="X5" s="188"/>
      <c r="Y5" s="188"/>
      <c r="Z5" s="188"/>
      <c r="AA5" s="189">
        <v>42999</v>
      </c>
      <c r="AB5" s="188" t="s">
        <v>90</v>
      </c>
      <c r="AC5" s="188" t="s">
        <v>8603</v>
      </c>
      <c r="AD5" s="188" t="s">
        <v>56</v>
      </c>
      <c r="AE5" s="188" t="s">
        <v>69</v>
      </c>
      <c r="AF5" s="188" t="s">
        <v>70</v>
      </c>
      <c r="AG5" s="190">
        <v>1910</v>
      </c>
      <c r="AH5" s="188" t="s">
        <v>70</v>
      </c>
      <c r="AI5" s="188" t="s">
        <v>70</v>
      </c>
      <c r="AJ5" s="188" t="s">
        <v>69</v>
      </c>
      <c r="AK5" s="188" t="s">
        <v>70</v>
      </c>
      <c r="AL5" s="188" t="s">
        <v>70</v>
      </c>
      <c r="AM5" s="189">
        <v>42943</v>
      </c>
      <c r="AN5" s="188" t="s">
        <v>72</v>
      </c>
      <c r="AO5" s="188" t="s">
        <v>8378</v>
      </c>
      <c r="AP5" s="188"/>
      <c r="AQ5" s="188"/>
      <c r="AR5" s="188"/>
      <c r="AS5" s="188"/>
      <c r="AT5" s="188"/>
      <c r="AU5" s="188" t="str">
        <f t="shared" si="1"/>
        <v>N/A</v>
      </c>
      <c r="AV5" s="188" t="str">
        <f t="shared" si="2"/>
        <v>P2</v>
      </c>
    </row>
    <row r="6" spans="1:48" ht="60" x14ac:dyDescent="0.25">
      <c r="A6" s="188" t="s">
        <v>91</v>
      </c>
      <c r="B6" s="207" t="str">
        <f t="shared" si="0"/>
        <v>Pre-1914</v>
      </c>
      <c r="C6" s="188" t="s">
        <v>92</v>
      </c>
      <c r="D6" s="188" t="s">
        <v>92</v>
      </c>
      <c r="E6" s="188"/>
      <c r="F6" s="188"/>
      <c r="G6" s="188"/>
      <c r="H6" s="188"/>
      <c r="I6" s="188" t="s">
        <v>55</v>
      </c>
      <c r="J6" s="188"/>
      <c r="K6" s="209">
        <v>29928.199999999997</v>
      </c>
      <c r="L6" s="209">
        <v>18200</v>
      </c>
      <c r="M6" s="188" t="s">
        <v>66</v>
      </c>
      <c r="N6" s="188" t="s">
        <v>93</v>
      </c>
      <c r="O6" s="188"/>
      <c r="P6" s="188" t="s">
        <v>94</v>
      </c>
      <c r="Q6" s="188" t="s">
        <v>95</v>
      </c>
      <c r="R6" s="188"/>
      <c r="S6" s="188"/>
      <c r="T6" s="188"/>
      <c r="U6" s="188"/>
      <c r="V6" s="188"/>
      <c r="W6" s="188"/>
      <c r="X6" s="188"/>
      <c r="Y6" s="188"/>
      <c r="Z6" s="188"/>
      <c r="AA6" s="189">
        <v>42999</v>
      </c>
      <c r="AB6" s="188" t="s">
        <v>90</v>
      </c>
      <c r="AC6" s="188"/>
      <c r="AD6" s="188" t="s">
        <v>56</v>
      </c>
      <c r="AE6" s="188" t="s">
        <v>96</v>
      </c>
      <c r="AF6" s="188" t="s">
        <v>56</v>
      </c>
      <c r="AG6" s="189">
        <v>4445</v>
      </c>
      <c r="AH6" s="191">
        <v>10000</v>
      </c>
      <c r="AI6" s="188" t="s">
        <v>97</v>
      </c>
      <c r="AJ6" s="188" t="s">
        <v>98</v>
      </c>
      <c r="AK6" s="188" t="s">
        <v>70</v>
      </c>
      <c r="AL6" s="188" t="s">
        <v>99</v>
      </c>
      <c r="AM6" s="189">
        <v>42915</v>
      </c>
      <c r="AN6" s="188" t="s">
        <v>143</v>
      </c>
      <c r="AO6" s="188" t="s">
        <v>101</v>
      </c>
      <c r="AP6" s="188"/>
      <c r="AQ6" s="188"/>
      <c r="AR6" s="188"/>
      <c r="AS6" s="188"/>
      <c r="AT6" s="188"/>
      <c r="AU6" s="188" t="str">
        <f t="shared" si="1"/>
        <v>N/A</v>
      </c>
      <c r="AV6" s="188" t="str">
        <f t="shared" si="2"/>
        <v>P3</v>
      </c>
    </row>
    <row r="7" spans="1:48" ht="45" x14ac:dyDescent="0.25">
      <c r="A7" s="188" t="s">
        <v>102</v>
      </c>
      <c r="B7" s="207" t="str">
        <f t="shared" si="0"/>
        <v>Pre-1914</v>
      </c>
      <c r="C7" s="188" t="s">
        <v>103</v>
      </c>
      <c r="D7" s="188" t="s">
        <v>103</v>
      </c>
      <c r="E7" s="188"/>
      <c r="F7" s="188"/>
      <c r="G7" s="188"/>
      <c r="H7" s="188"/>
      <c r="I7" s="188" t="s">
        <v>87</v>
      </c>
      <c r="J7" s="188"/>
      <c r="K7" s="209">
        <v>4923.5</v>
      </c>
      <c r="L7" s="209">
        <v>0</v>
      </c>
      <c r="M7" s="188" t="s">
        <v>66</v>
      </c>
      <c r="N7" s="188" t="s">
        <v>104</v>
      </c>
      <c r="O7" s="188"/>
      <c r="P7" s="188" t="s">
        <v>105</v>
      </c>
      <c r="Q7" s="188" t="s">
        <v>78</v>
      </c>
      <c r="R7" s="188"/>
      <c r="S7" s="188"/>
      <c r="T7" s="188"/>
      <c r="U7" s="188"/>
      <c r="V7" s="188"/>
      <c r="W7" s="188"/>
      <c r="X7" s="188"/>
      <c r="Y7" s="188"/>
      <c r="Z7" s="188"/>
      <c r="AA7" s="189">
        <v>42999</v>
      </c>
      <c r="AB7" s="188" t="s">
        <v>90</v>
      </c>
      <c r="AC7" s="188"/>
      <c r="AD7" s="188" t="s">
        <v>56</v>
      </c>
      <c r="AE7" s="188" t="s">
        <v>106</v>
      </c>
      <c r="AF7" s="188" t="s">
        <v>56</v>
      </c>
      <c r="AG7" s="190" t="s">
        <v>107</v>
      </c>
      <c r="AH7" s="188">
        <v>400</v>
      </c>
      <c r="AI7" s="188" t="s">
        <v>97</v>
      </c>
      <c r="AJ7" s="188" t="s">
        <v>108</v>
      </c>
      <c r="AK7" s="188" t="s">
        <v>109</v>
      </c>
      <c r="AL7" s="188" t="s">
        <v>70</v>
      </c>
      <c r="AM7" s="189">
        <v>42915</v>
      </c>
      <c r="AN7" s="188" t="s">
        <v>143</v>
      </c>
      <c r="AO7" s="188"/>
      <c r="AP7" s="188"/>
      <c r="AQ7" s="188"/>
      <c r="AR7" s="188"/>
      <c r="AS7" s="188"/>
      <c r="AT7" s="188"/>
      <c r="AU7" s="188" t="str">
        <f t="shared" si="1"/>
        <v>N/A</v>
      </c>
      <c r="AV7" s="188" t="str">
        <f t="shared" si="2"/>
        <v>P3</v>
      </c>
    </row>
    <row r="8" spans="1:48" ht="60" x14ac:dyDescent="0.25">
      <c r="A8" s="188" t="s">
        <v>110</v>
      </c>
      <c r="B8" s="207" t="str">
        <f t="shared" si="0"/>
        <v>Riparian and Pre-1914</v>
      </c>
      <c r="C8" s="188" t="s">
        <v>111</v>
      </c>
      <c r="D8" s="188" t="s">
        <v>111</v>
      </c>
      <c r="E8" s="188"/>
      <c r="F8" s="188"/>
      <c r="G8" s="188"/>
      <c r="H8" s="188"/>
      <c r="I8" s="188" t="s">
        <v>87</v>
      </c>
      <c r="J8" s="188"/>
      <c r="K8" s="209">
        <v>444400.66666666669</v>
      </c>
      <c r="L8" s="209">
        <v>0</v>
      </c>
      <c r="M8" s="188" t="s">
        <v>56</v>
      </c>
      <c r="N8" s="188" t="s">
        <v>112</v>
      </c>
      <c r="O8" s="188" t="s">
        <v>57</v>
      </c>
      <c r="P8" s="188" t="s">
        <v>113</v>
      </c>
      <c r="Q8" s="188" t="s">
        <v>78</v>
      </c>
      <c r="R8" s="188" t="s">
        <v>114</v>
      </c>
      <c r="S8" s="188"/>
      <c r="T8" s="188" t="s">
        <v>63</v>
      </c>
      <c r="U8" s="188"/>
      <c r="V8" s="188" t="s">
        <v>115</v>
      </c>
      <c r="W8" s="188"/>
      <c r="X8" s="188"/>
      <c r="Y8" s="188"/>
      <c r="Z8" s="188" t="s">
        <v>66</v>
      </c>
      <c r="AA8" s="189">
        <v>43024</v>
      </c>
      <c r="AB8" s="188" t="s">
        <v>67</v>
      </c>
      <c r="AC8" s="188" t="s">
        <v>8379</v>
      </c>
      <c r="AD8" s="188" t="s">
        <v>56</v>
      </c>
      <c r="AE8" s="188" t="s">
        <v>69</v>
      </c>
      <c r="AF8" s="188" t="s">
        <v>116</v>
      </c>
      <c r="AG8" s="190" t="s">
        <v>116</v>
      </c>
      <c r="AH8" s="188" t="s">
        <v>116</v>
      </c>
      <c r="AI8" s="188" t="s">
        <v>116</v>
      </c>
      <c r="AJ8" s="188" t="s">
        <v>116</v>
      </c>
      <c r="AK8" s="188" t="s">
        <v>116</v>
      </c>
      <c r="AL8" s="188" t="s">
        <v>116</v>
      </c>
      <c r="AM8" s="189">
        <v>42921</v>
      </c>
      <c r="AN8" s="188" t="s">
        <v>143</v>
      </c>
      <c r="AO8" s="188"/>
      <c r="AP8" s="188"/>
      <c r="AQ8" s="188"/>
      <c r="AR8" s="188"/>
      <c r="AS8" s="188"/>
      <c r="AT8" s="188"/>
      <c r="AU8" s="188" t="str">
        <f t="shared" si="1"/>
        <v>R2</v>
      </c>
      <c r="AV8" s="188" t="str">
        <f t="shared" si="2"/>
        <v>P3</v>
      </c>
    </row>
    <row r="9" spans="1:48" ht="75" x14ac:dyDescent="0.25">
      <c r="A9" s="188" t="s">
        <v>117</v>
      </c>
      <c r="B9" s="207" t="str">
        <f t="shared" si="0"/>
        <v>Pre-1914</v>
      </c>
      <c r="C9" s="188" t="s">
        <v>118</v>
      </c>
      <c r="D9" s="188" t="s">
        <v>118</v>
      </c>
      <c r="E9" s="188"/>
      <c r="F9" s="188"/>
      <c r="G9" s="188"/>
      <c r="H9" s="188"/>
      <c r="I9" s="188" t="s">
        <v>87</v>
      </c>
      <c r="J9" s="188"/>
      <c r="K9" s="209">
        <v>470198</v>
      </c>
      <c r="L9" s="209">
        <v>611876</v>
      </c>
      <c r="M9" s="188" t="s">
        <v>66</v>
      </c>
      <c r="N9" s="188" t="s">
        <v>119</v>
      </c>
      <c r="O9" s="188"/>
      <c r="P9" s="188" t="s">
        <v>89</v>
      </c>
      <c r="Q9" s="188" t="s">
        <v>78</v>
      </c>
      <c r="R9" s="188"/>
      <c r="S9" s="188"/>
      <c r="T9" s="188"/>
      <c r="U9" s="188"/>
      <c r="V9" s="188"/>
      <c r="W9" s="188"/>
      <c r="X9" s="188"/>
      <c r="Y9" s="188"/>
      <c r="Z9" s="188"/>
      <c r="AA9" s="189">
        <v>42999</v>
      </c>
      <c r="AB9" s="188" t="s">
        <v>90</v>
      </c>
      <c r="AC9" s="188" t="s">
        <v>120</v>
      </c>
      <c r="AD9" s="188" t="s">
        <v>56</v>
      </c>
      <c r="AE9" s="188" t="s">
        <v>96</v>
      </c>
      <c r="AF9" s="188" t="s">
        <v>121</v>
      </c>
      <c r="AG9" s="189">
        <v>941</v>
      </c>
      <c r="AH9" s="191">
        <v>100000</v>
      </c>
      <c r="AI9" s="188" t="s">
        <v>97</v>
      </c>
      <c r="AJ9" s="188" t="s">
        <v>82</v>
      </c>
      <c r="AK9" s="188" t="s">
        <v>122</v>
      </c>
      <c r="AL9" s="188"/>
      <c r="AM9" s="189">
        <v>42926</v>
      </c>
      <c r="AN9" s="188" t="s">
        <v>72</v>
      </c>
      <c r="AO9" s="188" t="s">
        <v>123</v>
      </c>
      <c r="AP9" s="188"/>
      <c r="AQ9" s="188"/>
      <c r="AR9" s="188"/>
      <c r="AS9" s="188"/>
      <c r="AT9" s="188"/>
      <c r="AU9" s="188" t="str">
        <f t="shared" si="1"/>
        <v>N/A</v>
      </c>
      <c r="AV9" s="188" t="str">
        <f t="shared" si="2"/>
        <v>P2</v>
      </c>
    </row>
    <row r="10" spans="1:48" ht="240" x14ac:dyDescent="0.25">
      <c r="A10" s="188" t="s">
        <v>124</v>
      </c>
      <c r="B10" s="207" t="str">
        <f t="shared" si="0"/>
        <v>Pre-1914</v>
      </c>
      <c r="C10" s="188" t="s">
        <v>125</v>
      </c>
      <c r="D10" s="188" t="s">
        <v>126</v>
      </c>
      <c r="E10" s="188"/>
      <c r="F10" s="188" t="s">
        <v>127</v>
      </c>
      <c r="G10" s="188"/>
      <c r="H10" s="188"/>
      <c r="I10" s="188" t="s">
        <v>55</v>
      </c>
      <c r="J10" s="188"/>
      <c r="K10" s="209">
        <v>53169</v>
      </c>
      <c r="L10" s="209">
        <v>63149</v>
      </c>
      <c r="M10" s="188" t="s">
        <v>66</v>
      </c>
      <c r="N10" s="188" t="s">
        <v>128</v>
      </c>
      <c r="O10" s="188"/>
      <c r="P10" s="188" t="s">
        <v>59</v>
      </c>
      <c r="Q10" s="188" t="s">
        <v>78</v>
      </c>
      <c r="R10" s="188"/>
      <c r="S10" s="188"/>
      <c r="T10" s="188"/>
      <c r="U10" s="188"/>
      <c r="V10" s="188"/>
      <c r="W10" s="188"/>
      <c r="X10" s="188"/>
      <c r="Y10" s="188"/>
      <c r="Z10" s="188"/>
      <c r="AA10" s="189">
        <v>42999</v>
      </c>
      <c r="AB10" s="188" t="s">
        <v>90</v>
      </c>
      <c r="AC10" s="188"/>
      <c r="AD10" s="188" t="s">
        <v>56</v>
      </c>
      <c r="AE10" s="188" t="s">
        <v>96</v>
      </c>
      <c r="AF10" s="188" t="s">
        <v>129</v>
      </c>
      <c r="AG10" s="189">
        <v>4241</v>
      </c>
      <c r="AH10" s="188">
        <v>200</v>
      </c>
      <c r="AI10" s="188" t="s">
        <v>130</v>
      </c>
      <c r="AJ10" s="188" t="s">
        <v>131</v>
      </c>
      <c r="AK10" s="188"/>
      <c r="AL10" s="188" t="s">
        <v>132</v>
      </c>
      <c r="AM10" s="189">
        <v>42943</v>
      </c>
      <c r="AN10" s="188" t="s">
        <v>143</v>
      </c>
      <c r="AO10" s="188" t="s">
        <v>133</v>
      </c>
      <c r="AP10" s="188"/>
      <c r="AQ10" s="188"/>
      <c r="AR10" s="188"/>
      <c r="AS10" s="188"/>
      <c r="AT10" s="188"/>
      <c r="AU10" s="188" t="str">
        <f t="shared" si="1"/>
        <v>N/A</v>
      </c>
      <c r="AV10" s="188" t="str">
        <f t="shared" si="2"/>
        <v>P3</v>
      </c>
    </row>
    <row r="11" spans="1:48" ht="90" x14ac:dyDescent="0.25">
      <c r="A11" s="188" t="s">
        <v>134</v>
      </c>
      <c r="B11" s="207" t="str">
        <f t="shared" si="0"/>
        <v>Riparian and Pre-1914</v>
      </c>
      <c r="C11" s="188" t="s">
        <v>135</v>
      </c>
      <c r="D11" s="188" t="s">
        <v>135</v>
      </c>
      <c r="E11" s="188"/>
      <c r="F11" s="188"/>
      <c r="G11" s="188"/>
      <c r="H11" s="188"/>
      <c r="I11" s="188" t="s">
        <v>87</v>
      </c>
      <c r="J11" s="188"/>
      <c r="K11" s="209">
        <v>21103</v>
      </c>
      <c r="L11" s="209">
        <v>0</v>
      </c>
      <c r="M11" s="188" t="s">
        <v>56</v>
      </c>
      <c r="N11" s="192" t="s">
        <v>136</v>
      </c>
      <c r="O11" s="188" t="s">
        <v>137</v>
      </c>
      <c r="P11" s="188" t="s">
        <v>89</v>
      </c>
      <c r="Q11" s="188" t="s">
        <v>138</v>
      </c>
      <c r="R11" s="188" t="s">
        <v>139</v>
      </c>
      <c r="S11" s="188" t="s">
        <v>140</v>
      </c>
      <c r="T11" s="188" t="s">
        <v>141</v>
      </c>
      <c r="U11" s="188"/>
      <c r="V11" s="188" t="s">
        <v>115</v>
      </c>
      <c r="W11" s="188"/>
      <c r="X11" s="188"/>
      <c r="Y11" s="188"/>
      <c r="Z11" s="188" t="s">
        <v>66</v>
      </c>
      <c r="AA11" s="189">
        <v>42916</v>
      </c>
      <c r="AB11" s="188" t="s">
        <v>81</v>
      </c>
      <c r="AC11" s="188"/>
      <c r="AD11" s="188" t="s">
        <v>56</v>
      </c>
      <c r="AE11" s="188" t="s">
        <v>69</v>
      </c>
      <c r="AF11" s="188" t="s">
        <v>116</v>
      </c>
      <c r="AG11" s="188" t="s">
        <v>116</v>
      </c>
      <c r="AH11" s="188" t="s">
        <v>116</v>
      </c>
      <c r="AI11" s="188" t="s">
        <v>116</v>
      </c>
      <c r="AJ11" s="188" t="s">
        <v>116</v>
      </c>
      <c r="AK11" s="188" t="s">
        <v>116</v>
      </c>
      <c r="AL11" s="188" t="s">
        <v>116</v>
      </c>
      <c r="AM11" s="189">
        <v>42940</v>
      </c>
      <c r="AN11" s="188" t="s">
        <v>100</v>
      </c>
      <c r="AO11" s="188" t="s">
        <v>144</v>
      </c>
      <c r="AP11" s="188"/>
      <c r="AQ11" s="188"/>
      <c r="AR11" s="188"/>
      <c r="AS11" s="188"/>
      <c r="AT11" s="188"/>
      <c r="AU11" s="188" t="str">
        <f t="shared" si="1"/>
        <v>R1</v>
      </c>
      <c r="AV11" s="188" t="str">
        <f t="shared" si="2"/>
        <v>P1</v>
      </c>
    </row>
    <row r="12" spans="1:48" ht="45" x14ac:dyDescent="0.25">
      <c r="A12" s="188" t="s">
        <v>145</v>
      </c>
      <c r="B12" s="207" t="str">
        <f t="shared" si="0"/>
        <v>Neither</v>
      </c>
      <c r="C12" s="188" t="s">
        <v>146</v>
      </c>
      <c r="D12" s="188" t="s">
        <v>146</v>
      </c>
      <c r="E12" s="188"/>
      <c r="F12" s="188" t="s">
        <v>147</v>
      </c>
      <c r="G12" s="188"/>
      <c r="H12" s="188" t="s">
        <v>4067</v>
      </c>
      <c r="I12" s="188" t="s">
        <v>55</v>
      </c>
      <c r="J12" s="188"/>
      <c r="K12" s="209">
        <v>1150.9275</v>
      </c>
      <c r="L12" s="209">
        <v>0</v>
      </c>
      <c r="M12" s="188" t="s">
        <v>66</v>
      </c>
      <c r="N12" s="188" t="s">
        <v>148</v>
      </c>
      <c r="O12" s="188"/>
      <c r="P12" s="188" t="s">
        <v>77</v>
      </c>
      <c r="Q12" s="188" t="s">
        <v>149</v>
      </c>
      <c r="R12" s="188" t="s">
        <v>149</v>
      </c>
      <c r="S12" s="188" t="s">
        <v>150</v>
      </c>
      <c r="T12" s="188" t="s">
        <v>151</v>
      </c>
      <c r="U12" s="188"/>
      <c r="V12" s="188" t="s">
        <v>115</v>
      </c>
      <c r="W12" s="188">
        <v>1</v>
      </c>
      <c r="X12" s="188"/>
      <c r="Y12" s="188" t="s">
        <v>152</v>
      </c>
      <c r="Z12" s="188"/>
      <c r="AA12" s="189">
        <v>42999</v>
      </c>
      <c r="AB12" s="188" t="s">
        <v>90</v>
      </c>
      <c r="AC12" s="188" t="s">
        <v>153</v>
      </c>
      <c r="AD12" s="188" t="s">
        <v>66</v>
      </c>
      <c r="AE12" s="188" t="s">
        <v>90</v>
      </c>
      <c r="AF12" s="188" t="s">
        <v>90</v>
      </c>
      <c r="AG12" s="188" t="s">
        <v>90</v>
      </c>
      <c r="AH12" s="188" t="s">
        <v>90</v>
      </c>
      <c r="AI12" s="188" t="s">
        <v>90</v>
      </c>
      <c r="AJ12" s="188" t="s">
        <v>90</v>
      </c>
      <c r="AK12" s="188" t="s">
        <v>90</v>
      </c>
      <c r="AL12" s="188" t="s">
        <v>90</v>
      </c>
      <c r="AM12" s="189">
        <v>42940</v>
      </c>
      <c r="AN12" s="188" t="s">
        <v>90</v>
      </c>
      <c r="AO12" s="188" t="s">
        <v>90</v>
      </c>
      <c r="AP12" s="188" t="s">
        <v>147</v>
      </c>
      <c r="AQ12" s="188" t="s">
        <v>8534</v>
      </c>
      <c r="AR12" s="188" t="s">
        <v>4071</v>
      </c>
      <c r="AS12" s="188" t="s">
        <v>8535</v>
      </c>
      <c r="AT12" s="188" t="s">
        <v>4071</v>
      </c>
      <c r="AU12" s="188" t="str">
        <f t="shared" si="1"/>
        <v>R4</v>
      </c>
      <c r="AV12" s="188" t="str">
        <f t="shared" si="2"/>
        <v>P4</v>
      </c>
    </row>
    <row r="13" spans="1:48" ht="45" x14ac:dyDescent="0.25">
      <c r="A13" s="188" t="s">
        <v>154</v>
      </c>
      <c r="B13" s="207" t="str">
        <f t="shared" si="0"/>
        <v>Neither</v>
      </c>
      <c r="C13" s="188" t="s">
        <v>146</v>
      </c>
      <c r="D13" s="188" t="s">
        <v>146</v>
      </c>
      <c r="E13" s="188"/>
      <c r="F13" s="188" t="s">
        <v>147</v>
      </c>
      <c r="G13" s="188"/>
      <c r="H13" s="188" t="s">
        <v>4067</v>
      </c>
      <c r="I13" s="188" t="s">
        <v>55</v>
      </c>
      <c r="J13" s="188"/>
      <c r="K13" s="209">
        <v>586.91750000000002</v>
      </c>
      <c r="L13" s="209">
        <v>0</v>
      </c>
      <c r="M13" s="188" t="s">
        <v>66</v>
      </c>
      <c r="N13" s="188" t="s">
        <v>155</v>
      </c>
      <c r="O13" s="188"/>
      <c r="P13" s="188" t="s">
        <v>77</v>
      </c>
      <c r="Q13" s="188" t="s">
        <v>156</v>
      </c>
      <c r="R13" s="188"/>
      <c r="S13" s="188"/>
      <c r="T13" s="188"/>
      <c r="U13" s="188"/>
      <c r="V13" s="188"/>
      <c r="W13" s="188"/>
      <c r="X13" s="188"/>
      <c r="Y13" s="188" t="s">
        <v>152</v>
      </c>
      <c r="Z13" s="188"/>
      <c r="AA13" s="189">
        <v>42999</v>
      </c>
      <c r="AB13" s="188" t="s">
        <v>90</v>
      </c>
      <c r="AC13" s="188" t="s">
        <v>153</v>
      </c>
      <c r="AD13" s="188" t="s">
        <v>66</v>
      </c>
      <c r="AE13" s="188" t="s">
        <v>90</v>
      </c>
      <c r="AF13" s="188" t="s">
        <v>90</v>
      </c>
      <c r="AG13" s="188" t="s">
        <v>90</v>
      </c>
      <c r="AH13" s="188" t="s">
        <v>90</v>
      </c>
      <c r="AI13" s="188" t="s">
        <v>90</v>
      </c>
      <c r="AJ13" s="188" t="s">
        <v>90</v>
      </c>
      <c r="AK13" s="188" t="s">
        <v>90</v>
      </c>
      <c r="AL13" s="188" t="s">
        <v>90</v>
      </c>
      <c r="AM13" s="189">
        <v>42940</v>
      </c>
      <c r="AN13" s="188" t="s">
        <v>90</v>
      </c>
      <c r="AO13" s="188" t="s">
        <v>90</v>
      </c>
      <c r="AP13" s="188" t="s">
        <v>147</v>
      </c>
      <c r="AQ13" s="188" t="s">
        <v>8534</v>
      </c>
      <c r="AR13" s="188" t="s">
        <v>4071</v>
      </c>
      <c r="AS13" s="188" t="s">
        <v>8535</v>
      </c>
      <c r="AT13" s="188" t="s">
        <v>4071</v>
      </c>
      <c r="AU13" s="188" t="str">
        <f t="shared" si="1"/>
        <v>R4</v>
      </c>
      <c r="AV13" s="188" t="str">
        <f t="shared" si="2"/>
        <v>P4</v>
      </c>
    </row>
    <row r="14" spans="1:48" ht="45" x14ac:dyDescent="0.25">
      <c r="A14" s="188" t="s">
        <v>157</v>
      </c>
      <c r="B14" s="207" t="str">
        <f t="shared" si="0"/>
        <v>Neither</v>
      </c>
      <c r="C14" s="188" t="s">
        <v>146</v>
      </c>
      <c r="D14" s="188" t="s">
        <v>146</v>
      </c>
      <c r="E14" s="188"/>
      <c r="F14" s="188" t="s">
        <v>147</v>
      </c>
      <c r="G14" s="188"/>
      <c r="H14" s="188" t="s">
        <v>4067</v>
      </c>
      <c r="I14" s="188" t="s">
        <v>55</v>
      </c>
      <c r="J14" s="188"/>
      <c r="K14" s="209">
        <v>1189.5350000000001</v>
      </c>
      <c r="L14" s="209">
        <v>0</v>
      </c>
      <c r="M14" s="188" t="s">
        <v>66</v>
      </c>
      <c r="N14" s="188" t="s">
        <v>158</v>
      </c>
      <c r="O14" s="188"/>
      <c r="P14" s="188" t="s">
        <v>77</v>
      </c>
      <c r="Q14" s="188" t="s">
        <v>159</v>
      </c>
      <c r="R14" s="188" t="s">
        <v>160</v>
      </c>
      <c r="S14" s="188"/>
      <c r="T14" s="188"/>
      <c r="U14" s="188"/>
      <c r="V14" s="188"/>
      <c r="W14" s="188"/>
      <c r="X14" s="188"/>
      <c r="Y14" s="188" t="s">
        <v>152</v>
      </c>
      <c r="Z14" s="188"/>
      <c r="AA14" s="189">
        <v>42999</v>
      </c>
      <c r="AB14" s="188" t="s">
        <v>90</v>
      </c>
      <c r="AC14" s="188" t="s">
        <v>153</v>
      </c>
      <c r="AD14" s="188" t="s">
        <v>66</v>
      </c>
      <c r="AE14" s="188" t="s">
        <v>90</v>
      </c>
      <c r="AF14" s="188" t="s">
        <v>90</v>
      </c>
      <c r="AG14" s="188" t="s">
        <v>90</v>
      </c>
      <c r="AH14" s="188" t="s">
        <v>90</v>
      </c>
      <c r="AI14" s="188" t="s">
        <v>90</v>
      </c>
      <c r="AJ14" s="188" t="s">
        <v>90</v>
      </c>
      <c r="AK14" s="188" t="s">
        <v>90</v>
      </c>
      <c r="AL14" s="188" t="s">
        <v>90</v>
      </c>
      <c r="AM14" s="189">
        <v>42940</v>
      </c>
      <c r="AN14" s="188" t="s">
        <v>90</v>
      </c>
      <c r="AO14" s="188" t="s">
        <v>90</v>
      </c>
      <c r="AP14" s="188" t="s">
        <v>147</v>
      </c>
      <c r="AQ14" s="188" t="s">
        <v>8534</v>
      </c>
      <c r="AR14" s="188" t="s">
        <v>4071</v>
      </c>
      <c r="AS14" s="188" t="s">
        <v>8535</v>
      </c>
      <c r="AT14" s="188" t="s">
        <v>4071</v>
      </c>
      <c r="AU14" s="188" t="str">
        <f t="shared" si="1"/>
        <v>R4</v>
      </c>
      <c r="AV14" s="188" t="str">
        <f t="shared" si="2"/>
        <v>P4</v>
      </c>
    </row>
    <row r="15" spans="1:48" ht="45" x14ac:dyDescent="0.25">
      <c r="A15" s="188" t="s">
        <v>161</v>
      </c>
      <c r="B15" s="207" t="str">
        <f t="shared" si="0"/>
        <v>Neither</v>
      </c>
      <c r="C15" s="188" t="s">
        <v>146</v>
      </c>
      <c r="D15" s="188" t="s">
        <v>146</v>
      </c>
      <c r="E15" s="188"/>
      <c r="F15" s="188" t="s">
        <v>147</v>
      </c>
      <c r="G15" s="188"/>
      <c r="H15" s="188" t="s">
        <v>4067</v>
      </c>
      <c r="I15" s="188" t="s">
        <v>55</v>
      </c>
      <c r="J15" s="188"/>
      <c r="K15" s="209">
        <v>1611.0124999999998</v>
      </c>
      <c r="L15" s="209">
        <v>0</v>
      </c>
      <c r="M15" s="188" t="s">
        <v>66</v>
      </c>
      <c r="N15" s="188" t="s">
        <v>148</v>
      </c>
      <c r="O15" s="188"/>
      <c r="P15" s="188" t="s">
        <v>77</v>
      </c>
      <c r="Q15" s="188" t="s">
        <v>162</v>
      </c>
      <c r="R15" s="188"/>
      <c r="S15" s="188"/>
      <c r="T15" s="188"/>
      <c r="U15" s="188"/>
      <c r="V15" s="188"/>
      <c r="W15" s="188"/>
      <c r="X15" s="188"/>
      <c r="Y15" s="188" t="s">
        <v>152</v>
      </c>
      <c r="Z15" s="188"/>
      <c r="AA15" s="189">
        <v>42999</v>
      </c>
      <c r="AB15" s="188" t="s">
        <v>90</v>
      </c>
      <c r="AC15" s="188" t="s">
        <v>153</v>
      </c>
      <c r="AD15" s="188" t="s">
        <v>66</v>
      </c>
      <c r="AE15" s="188" t="s">
        <v>90</v>
      </c>
      <c r="AF15" s="188" t="s">
        <v>90</v>
      </c>
      <c r="AG15" s="188" t="s">
        <v>90</v>
      </c>
      <c r="AH15" s="188" t="s">
        <v>90</v>
      </c>
      <c r="AI15" s="188" t="s">
        <v>90</v>
      </c>
      <c r="AJ15" s="188" t="s">
        <v>90</v>
      </c>
      <c r="AK15" s="188" t="s">
        <v>90</v>
      </c>
      <c r="AL15" s="188" t="s">
        <v>90</v>
      </c>
      <c r="AM15" s="189">
        <v>42940</v>
      </c>
      <c r="AN15" s="188" t="s">
        <v>90</v>
      </c>
      <c r="AO15" s="188" t="s">
        <v>90</v>
      </c>
      <c r="AP15" s="188" t="s">
        <v>147</v>
      </c>
      <c r="AQ15" s="188" t="s">
        <v>8534</v>
      </c>
      <c r="AR15" s="188" t="s">
        <v>4071</v>
      </c>
      <c r="AS15" s="188" t="s">
        <v>8535</v>
      </c>
      <c r="AT15" s="188" t="s">
        <v>4071</v>
      </c>
      <c r="AU15" s="188" t="str">
        <f t="shared" si="1"/>
        <v>R4</v>
      </c>
      <c r="AV15" s="188" t="str">
        <f t="shared" si="2"/>
        <v>P4</v>
      </c>
    </row>
    <row r="16" spans="1:48" ht="45" x14ac:dyDescent="0.25">
      <c r="A16" s="188" t="s">
        <v>163</v>
      </c>
      <c r="B16" s="207" t="str">
        <f t="shared" si="0"/>
        <v>Neither</v>
      </c>
      <c r="C16" s="188" t="s">
        <v>146</v>
      </c>
      <c r="D16" s="188" t="s">
        <v>146</v>
      </c>
      <c r="E16" s="188"/>
      <c r="F16" s="188" t="s">
        <v>147</v>
      </c>
      <c r="G16" s="188"/>
      <c r="H16" s="188" t="s">
        <v>4067</v>
      </c>
      <c r="I16" s="188" t="s">
        <v>55</v>
      </c>
      <c r="J16" s="188"/>
      <c r="K16" s="209">
        <v>763.75750000000005</v>
      </c>
      <c r="L16" s="209">
        <v>0</v>
      </c>
      <c r="M16" s="188" t="s">
        <v>66</v>
      </c>
      <c r="N16" s="188" t="s">
        <v>155</v>
      </c>
      <c r="O16" s="188"/>
      <c r="P16" s="188" t="s">
        <v>77</v>
      </c>
      <c r="Q16" s="188" t="s">
        <v>164</v>
      </c>
      <c r="R16" s="188"/>
      <c r="S16" s="188"/>
      <c r="T16" s="188"/>
      <c r="U16" s="188"/>
      <c r="V16" s="188"/>
      <c r="W16" s="188"/>
      <c r="X16" s="188"/>
      <c r="Y16" s="188" t="s">
        <v>152</v>
      </c>
      <c r="Z16" s="188"/>
      <c r="AA16" s="189">
        <v>42999</v>
      </c>
      <c r="AB16" s="188" t="s">
        <v>90</v>
      </c>
      <c r="AC16" s="188" t="s">
        <v>153</v>
      </c>
      <c r="AD16" s="188" t="s">
        <v>66</v>
      </c>
      <c r="AE16" s="188" t="s">
        <v>90</v>
      </c>
      <c r="AF16" s="188" t="s">
        <v>90</v>
      </c>
      <c r="AG16" s="188" t="s">
        <v>90</v>
      </c>
      <c r="AH16" s="188" t="s">
        <v>90</v>
      </c>
      <c r="AI16" s="188" t="s">
        <v>90</v>
      </c>
      <c r="AJ16" s="188" t="s">
        <v>90</v>
      </c>
      <c r="AK16" s="188" t="s">
        <v>90</v>
      </c>
      <c r="AL16" s="188" t="s">
        <v>90</v>
      </c>
      <c r="AM16" s="189">
        <v>42940</v>
      </c>
      <c r="AN16" s="188" t="s">
        <v>90</v>
      </c>
      <c r="AO16" s="188" t="s">
        <v>90</v>
      </c>
      <c r="AP16" s="188" t="s">
        <v>147</v>
      </c>
      <c r="AQ16" s="188" t="s">
        <v>8534</v>
      </c>
      <c r="AR16" s="188" t="s">
        <v>4071</v>
      </c>
      <c r="AS16" s="188" t="s">
        <v>8535</v>
      </c>
      <c r="AT16" s="188" t="s">
        <v>4071</v>
      </c>
      <c r="AU16" s="188" t="str">
        <f t="shared" si="1"/>
        <v>R4</v>
      </c>
      <c r="AV16" s="188" t="str">
        <f t="shared" si="2"/>
        <v>P4</v>
      </c>
    </row>
    <row r="17" spans="1:48" ht="45" x14ac:dyDescent="0.25">
      <c r="A17" s="188" t="s">
        <v>165</v>
      </c>
      <c r="B17" s="207" t="str">
        <f t="shared" si="0"/>
        <v>Neither</v>
      </c>
      <c r="C17" s="188" t="s">
        <v>146</v>
      </c>
      <c r="D17" s="188" t="s">
        <v>146</v>
      </c>
      <c r="E17" s="188"/>
      <c r="F17" s="188" t="s">
        <v>147</v>
      </c>
      <c r="G17" s="188"/>
      <c r="H17" s="188" t="s">
        <v>4067</v>
      </c>
      <c r="I17" s="188" t="s">
        <v>55</v>
      </c>
      <c r="J17" s="188"/>
      <c r="K17" s="209">
        <v>627.45749999999998</v>
      </c>
      <c r="L17" s="209">
        <v>0</v>
      </c>
      <c r="M17" s="188" t="s">
        <v>66</v>
      </c>
      <c r="N17" s="188" t="s">
        <v>155</v>
      </c>
      <c r="O17" s="188"/>
      <c r="P17" s="188" t="s">
        <v>77</v>
      </c>
      <c r="Q17" s="188" t="s">
        <v>166</v>
      </c>
      <c r="R17" s="188"/>
      <c r="S17" s="188"/>
      <c r="T17" s="188"/>
      <c r="U17" s="188"/>
      <c r="V17" s="188"/>
      <c r="W17" s="188"/>
      <c r="X17" s="188"/>
      <c r="Y17" s="188" t="s">
        <v>152</v>
      </c>
      <c r="Z17" s="188"/>
      <c r="AA17" s="189">
        <v>42999</v>
      </c>
      <c r="AB17" s="188" t="s">
        <v>90</v>
      </c>
      <c r="AC17" s="188" t="s">
        <v>153</v>
      </c>
      <c r="AD17" s="188" t="s">
        <v>66</v>
      </c>
      <c r="AE17" s="188" t="s">
        <v>90</v>
      </c>
      <c r="AF17" s="188" t="s">
        <v>90</v>
      </c>
      <c r="AG17" s="188" t="s">
        <v>90</v>
      </c>
      <c r="AH17" s="188" t="s">
        <v>90</v>
      </c>
      <c r="AI17" s="188" t="s">
        <v>90</v>
      </c>
      <c r="AJ17" s="188" t="s">
        <v>90</v>
      </c>
      <c r="AK17" s="188" t="s">
        <v>90</v>
      </c>
      <c r="AL17" s="188" t="s">
        <v>90</v>
      </c>
      <c r="AM17" s="189">
        <v>42940</v>
      </c>
      <c r="AN17" s="188" t="s">
        <v>90</v>
      </c>
      <c r="AO17" s="188" t="s">
        <v>90</v>
      </c>
      <c r="AP17" s="188" t="s">
        <v>147</v>
      </c>
      <c r="AQ17" s="188" t="s">
        <v>8534</v>
      </c>
      <c r="AR17" s="188" t="s">
        <v>4071</v>
      </c>
      <c r="AS17" s="188" t="s">
        <v>8535</v>
      </c>
      <c r="AT17" s="188" t="s">
        <v>4071</v>
      </c>
      <c r="AU17" s="188" t="str">
        <f t="shared" si="1"/>
        <v>R4</v>
      </c>
      <c r="AV17" s="188" t="str">
        <f t="shared" si="2"/>
        <v>P4</v>
      </c>
    </row>
    <row r="18" spans="1:48" ht="75" x14ac:dyDescent="0.25">
      <c r="A18" s="188" t="s">
        <v>167</v>
      </c>
      <c r="B18" s="207" t="str">
        <f t="shared" si="0"/>
        <v>Riparian</v>
      </c>
      <c r="C18" s="188" t="s">
        <v>146</v>
      </c>
      <c r="D18" s="188" t="s">
        <v>146</v>
      </c>
      <c r="E18" s="188"/>
      <c r="F18" s="188" t="s">
        <v>147</v>
      </c>
      <c r="G18" s="188"/>
      <c r="H18" s="188" t="s">
        <v>4067</v>
      </c>
      <c r="I18" s="188" t="s">
        <v>55</v>
      </c>
      <c r="J18" s="188"/>
      <c r="K18" s="209">
        <v>1529.5550000000003</v>
      </c>
      <c r="L18" s="209">
        <v>0</v>
      </c>
      <c r="M18" s="188" t="s">
        <v>56</v>
      </c>
      <c r="N18" s="188" t="s">
        <v>168</v>
      </c>
      <c r="O18" s="188" t="s">
        <v>169</v>
      </c>
      <c r="P18" s="188" t="s">
        <v>170</v>
      </c>
      <c r="Q18" s="188" t="s">
        <v>171</v>
      </c>
      <c r="R18" s="188" t="s">
        <v>172</v>
      </c>
      <c r="S18" s="188" t="s">
        <v>173</v>
      </c>
      <c r="T18" s="188" t="s">
        <v>174</v>
      </c>
      <c r="U18" s="188"/>
      <c r="V18" s="188" t="s">
        <v>174</v>
      </c>
      <c r="W18" s="188"/>
      <c r="X18" s="188"/>
      <c r="Y18" s="188" t="s">
        <v>175</v>
      </c>
      <c r="Z18" s="188" t="s">
        <v>66</v>
      </c>
      <c r="AA18" s="189">
        <v>42877</v>
      </c>
      <c r="AB18" s="188" t="s">
        <v>67</v>
      </c>
      <c r="AC18" s="188" t="s">
        <v>8380</v>
      </c>
      <c r="AD18" s="188" t="s">
        <v>66</v>
      </c>
      <c r="AE18" s="188" t="s">
        <v>90</v>
      </c>
      <c r="AF18" s="188" t="s">
        <v>90</v>
      </c>
      <c r="AG18" s="188" t="s">
        <v>90</v>
      </c>
      <c r="AH18" s="188" t="s">
        <v>90</v>
      </c>
      <c r="AI18" s="188" t="s">
        <v>90</v>
      </c>
      <c r="AJ18" s="188" t="s">
        <v>90</v>
      </c>
      <c r="AK18" s="188" t="s">
        <v>90</v>
      </c>
      <c r="AL18" s="188" t="s">
        <v>90</v>
      </c>
      <c r="AM18" s="189">
        <v>42940</v>
      </c>
      <c r="AN18" s="188" t="s">
        <v>90</v>
      </c>
      <c r="AO18" s="188" t="s">
        <v>90</v>
      </c>
      <c r="AP18" s="188" t="s">
        <v>147</v>
      </c>
      <c r="AQ18" s="188" t="s">
        <v>8534</v>
      </c>
      <c r="AR18" s="188" t="s">
        <v>4071</v>
      </c>
      <c r="AS18" s="188" t="s">
        <v>8535</v>
      </c>
      <c r="AT18" s="188" t="s">
        <v>4071</v>
      </c>
      <c r="AU18" s="188" t="str">
        <f t="shared" si="1"/>
        <v>R4</v>
      </c>
      <c r="AV18" s="188" t="str">
        <f t="shared" si="2"/>
        <v>P4</v>
      </c>
    </row>
    <row r="19" spans="1:48" ht="45" x14ac:dyDescent="0.25">
      <c r="A19" s="188" t="s">
        <v>176</v>
      </c>
      <c r="B19" s="207" t="str">
        <f t="shared" si="0"/>
        <v>Neither</v>
      </c>
      <c r="C19" s="188" t="s">
        <v>146</v>
      </c>
      <c r="D19" s="188" t="s">
        <v>146</v>
      </c>
      <c r="E19" s="188"/>
      <c r="F19" s="188" t="s">
        <v>147</v>
      </c>
      <c r="G19" s="188"/>
      <c r="H19" s="188" t="s">
        <v>4067</v>
      </c>
      <c r="I19" s="188" t="s">
        <v>55</v>
      </c>
      <c r="J19" s="188"/>
      <c r="K19" s="209">
        <v>697.1975000000001</v>
      </c>
      <c r="L19" s="209">
        <v>0</v>
      </c>
      <c r="M19" s="188" t="s">
        <v>66</v>
      </c>
      <c r="N19" s="188" t="s">
        <v>177</v>
      </c>
      <c r="O19" s="188"/>
      <c r="P19" s="188" t="s">
        <v>77</v>
      </c>
      <c r="Q19" s="188" t="s">
        <v>178</v>
      </c>
      <c r="R19" s="188"/>
      <c r="S19" s="188"/>
      <c r="T19" s="188"/>
      <c r="U19" s="188"/>
      <c r="V19" s="188"/>
      <c r="W19" s="188"/>
      <c r="X19" s="188"/>
      <c r="Y19" s="188" t="s">
        <v>152</v>
      </c>
      <c r="Z19" s="188"/>
      <c r="AA19" s="189">
        <v>42999</v>
      </c>
      <c r="AB19" s="188" t="s">
        <v>90</v>
      </c>
      <c r="AC19" s="188" t="s">
        <v>153</v>
      </c>
      <c r="AD19" s="188" t="s">
        <v>66</v>
      </c>
      <c r="AE19" s="188" t="s">
        <v>90</v>
      </c>
      <c r="AF19" s="188" t="s">
        <v>90</v>
      </c>
      <c r="AG19" s="188" t="s">
        <v>90</v>
      </c>
      <c r="AH19" s="188" t="s">
        <v>90</v>
      </c>
      <c r="AI19" s="188" t="s">
        <v>90</v>
      </c>
      <c r="AJ19" s="188" t="s">
        <v>90</v>
      </c>
      <c r="AK19" s="188" t="s">
        <v>90</v>
      </c>
      <c r="AL19" s="188" t="s">
        <v>90</v>
      </c>
      <c r="AM19" s="189">
        <v>42940</v>
      </c>
      <c r="AN19" s="188" t="s">
        <v>90</v>
      </c>
      <c r="AO19" s="188" t="s">
        <v>90</v>
      </c>
      <c r="AP19" s="188" t="s">
        <v>147</v>
      </c>
      <c r="AQ19" s="188" t="s">
        <v>8534</v>
      </c>
      <c r="AR19" s="188" t="s">
        <v>4071</v>
      </c>
      <c r="AS19" s="188" t="s">
        <v>8535</v>
      </c>
      <c r="AT19" s="188" t="s">
        <v>4071</v>
      </c>
      <c r="AU19" s="188" t="str">
        <f t="shared" si="1"/>
        <v>R4</v>
      </c>
      <c r="AV19" s="188" t="str">
        <f t="shared" si="2"/>
        <v>P4</v>
      </c>
    </row>
    <row r="20" spans="1:48" ht="45" x14ac:dyDescent="0.25">
      <c r="A20" s="188" t="s">
        <v>179</v>
      </c>
      <c r="B20" s="207" t="str">
        <f t="shared" si="0"/>
        <v>Neither</v>
      </c>
      <c r="C20" s="188" t="s">
        <v>146</v>
      </c>
      <c r="D20" s="188" t="s">
        <v>146</v>
      </c>
      <c r="E20" s="188"/>
      <c r="F20" s="188" t="s">
        <v>147</v>
      </c>
      <c r="G20" s="188"/>
      <c r="H20" s="188" t="s">
        <v>4067</v>
      </c>
      <c r="I20" s="188" t="s">
        <v>55</v>
      </c>
      <c r="J20" s="188"/>
      <c r="K20" s="209">
        <v>1214.3825000000002</v>
      </c>
      <c r="L20" s="209">
        <v>0</v>
      </c>
      <c r="M20" s="188" t="s">
        <v>66</v>
      </c>
      <c r="N20" s="188" t="s">
        <v>158</v>
      </c>
      <c r="O20" s="188"/>
      <c r="P20" s="188" t="s">
        <v>77</v>
      </c>
      <c r="Q20" s="188" t="s">
        <v>180</v>
      </c>
      <c r="R20" s="188"/>
      <c r="S20" s="188"/>
      <c r="T20" s="188"/>
      <c r="U20" s="188"/>
      <c r="V20" s="188"/>
      <c r="W20" s="188"/>
      <c r="X20" s="188"/>
      <c r="Y20" s="188" t="s">
        <v>152</v>
      </c>
      <c r="Z20" s="188"/>
      <c r="AA20" s="189">
        <v>42999</v>
      </c>
      <c r="AB20" s="188" t="s">
        <v>90</v>
      </c>
      <c r="AC20" s="188" t="s">
        <v>153</v>
      </c>
      <c r="AD20" s="188" t="s">
        <v>66</v>
      </c>
      <c r="AE20" s="188" t="s">
        <v>90</v>
      </c>
      <c r="AF20" s="188" t="s">
        <v>90</v>
      </c>
      <c r="AG20" s="188" t="s">
        <v>90</v>
      </c>
      <c r="AH20" s="188" t="s">
        <v>90</v>
      </c>
      <c r="AI20" s="188" t="s">
        <v>90</v>
      </c>
      <c r="AJ20" s="188" t="s">
        <v>90</v>
      </c>
      <c r="AK20" s="188" t="s">
        <v>90</v>
      </c>
      <c r="AL20" s="188" t="s">
        <v>90</v>
      </c>
      <c r="AM20" s="189">
        <v>42940</v>
      </c>
      <c r="AN20" s="188" t="s">
        <v>90</v>
      </c>
      <c r="AO20" s="188" t="s">
        <v>90</v>
      </c>
      <c r="AP20" s="188" t="s">
        <v>147</v>
      </c>
      <c r="AQ20" s="188" t="s">
        <v>8534</v>
      </c>
      <c r="AR20" s="188" t="s">
        <v>4071</v>
      </c>
      <c r="AS20" s="188" t="s">
        <v>8535</v>
      </c>
      <c r="AT20" s="188" t="s">
        <v>4071</v>
      </c>
      <c r="AU20" s="188" t="str">
        <f t="shared" si="1"/>
        <v>R4</v>
      </c>
      <c r="AV20" s="188" t="str">
        <f t="shared" si="2"/>
        <v>P4</v>
      </c>
    </row>
    <row r="21" spans="1:48" ht="45" x14ac:dyDescent="0.25">
      <c r="A21" s="188" t="s">
        <v>181</v>
      </c>
      <c r="B21" s="207" t="str">
        <f t="shared" si="0"/>
        <v>Neither</v>
      </c>
      <c r="C21" s="188" t="s">
        <v>146</v>
      </c>
      <c r="D21" s="188" t="s">
        <v>146</v>
      </c>
      <c r="E21" s="188"/>
      <c r="F21" s="188" t="s">
        <v>147</v>
      </c>
      <c r="G21" s="188"/>
      <c r="H21" s="188" t="s">
        <v>4067</v>
      </c>
      <c r="I21" s="188" t="s">
        <v>55</v>
      </c>
      <c r="J21" s="188"/>
      <c r="K21" s="209">
        <v>1048.47</v>
      </c>
      <c r="L21" s="209">
        <v>0</v>
      </c>
      <c r="M21" s="188" t="s">
        <v>66</v>
      </c>
      <c r="N21" s="188" t="s">
        <v>148</v>
      </c>
      <c r="O21" s="188"/>
      <c r="P21" s="188" t="s">
        <v>77</v>
      </c>
      <c r="Q21" s="188" t="s">
        <v>182</v>
      </c>
      <c r="R21" s="188" t="s">
        <v>183</v>
      </c>
      <c r="S21" s="188"/>
      <c r="T21" s="188"/>
      <c r="U21" s="188"/>
      <c r="V21" s="188"/>
      <c r="W21" s="188"/>
      <c r="X21" s="188"/>
      <c r="Y21" s="188" t="s">
        <v>152</v>
      </c>
      <c r="Z21" s="188"/>
      <c r="AA21" s="189">
        <v>42999</v>
      </c>
      <c r="AB21" s="188" t="s">
        <v>90</v>
      </c>
      <c r="AC21" s="188" t="s">
        <v>153</v>
      </c>
      <c r="AD21" s="188" t="s">
        <v>66</v>
      </c>
      <c r="AE21" s="188" t="s">
        <v>90</v>
      </c>
      <c r="AF21" s="188" t="s">
        <v>90</v>
      </c>
      <c r="AG21" s="188" t="s">
        <v>90</v>
      </c>
      <c r="AH21" s="188" t="s">
        <v>90</v>
      </c>
      <c r="AI21" s="188" t="s">
        <v>90</v>
      </c>
      <c r="AJ21" s="188" t="s">
        <v>90</v>
      </c>
      <c r="AK21" s="188" t="s">
        <v>90</v>
      </c>
      <c r="AL21" s="188" t="s">
        <v>90</v>
      </c>
      <c r="AM21" s="189">
        <v>42940</v>
      </c>
      <c r="AN21" s="188" t="s">
        <v>90</v>
      </c>
      <c r="AO21" s="188" t="s">
        <v>90</v>
      </c>
      <c r="AP21" s="188" t="s">
        <v>147</v>
      </c>
      <c r="AQ21" s="188" t="s">
        <v>8534</v>
      </c>
      <c r="AR21" s="188" t="s">
        <v>4071</v>
      </c>
      <c r="AS21" s="188" t="s">
        <v>8535</v>
      </c>
      <c r="AT21" s="188" t="s">
        <v>4071</v>
      </c>
      <c r="AU21" s="188" t="str">
        <f t="shared" si="1"/>
        <v>R4</v>
      </c>
      <c r="AV21" s="188" t="str">
        <f t="shared" si="2"/>
        <v>P4</v>
      </c>
    </row>
    <row r="22" spans="1:48" ht="45" x14ac:dyDescent="0.25">
      <c r="A22" s="188" t="s">
        <v>184</v>
      </c>
      <c r="B22" s="207" t="str">
        <f t="shared" si="0"/>
        <v>Neither</v>
      </c>
      <c r="C22" s="188" t="s">
        <v>146</v>
      </c>
      <c r="D22" s="188" t="s">
        <v>146</v>
      </c>
      <c r="E22" s="188"/>
      <c r="F22" s="188" t="s">
        <v>147</v>
      </c>
      <c r="G22" s="188"/>
      <c r="H22" s="188" t="s">
        <v>4067</v>
      </c>
      <c r="I22" s="188" t="s">
        <v>55</v>
      </c>
      <c r="J22" s="188"/>
      <c r="K22" s="209">
        <v>291.90999999999997</v>
      </c>
      <c r="L22" s="209">
        <v>0</v>
      </c>
      <c r="M22" s="188" t="s">
        <v>66</v>
      </c>
      <c r="N22" s="188" t="s">
        <v>158</v>
      </c>
      <c r="O22" s="188"/>
      <c r="P22" s="188" t="s">
        <v>77</v>
      </c>
      <c r="Q22" s="188" t="s">
        <v>185</v>
      </c>
      <c r="R22" s="188"/>
      <c r="S22" s="188"/>
      <c r="T22" s="188"/>
      <c r="U22" s="188"/>
      <c r="V22" s="188"/>
      <c r="W22" s="188"/>
      <c r="X22" s="188"/>
      <c r="Y22" s="188" t="s">
        <v>152</v>
      </c>
      <c r="Z22" s="188"/>
      <c r="AA22" s="189">
        <v>42999</v>
      </c>
      <c r="AB22" s="188" t="s">
        <v>90</v>
      </c>
      <c r="AC22" s="188" t="s">
        <v>153</v>
      </c>
      <c r="AD22" s="188" t="s">
        <v>66</v>
      </c>
      <c r="AE22" s="188" t="s">
        <v>90</v>
      </c>
      <c r="AF22" s="188" t="s">
        <v>90</v>
      </c>
      <c r="AG22" s="188" t="s">
        <v>90</v>
      </c>
      <c r="AH22" s="188" t="s">
        <v>90</v>
      </c>
      <c r="AI22" s="188" t="s">
        <v>90</v>
      </c>
      <c r="AJ22" s="188" t="s">
        <v>90</v>
      </c>
      <c r="AK22" s="188" t="s">
        <v>90</v>
      </c>
      <c r="AL22" s="188" t="s">
        <v>90</v>
      </c>
      <c r="AM22" s="189">
        <v>42940</v>
      </c>
      <c r="AN22" s="188" t="s">
        <v>90</v>
      </c>
      <c r="AO22" s="188" t="s">
        <v>90</v>
      </c>
      <c r="AP22" s="188" t="s">
        <v>147</v>
      </c>
      <c r="AQ22" s="188" t="s">
        <v>8534</v>
      </c>
      <c r="AR22" s="188" t="s">
        <v>4071</v>
      </c>
      <c r="AS22" s="188" t="s">
        <v>8535</v>
      </c>
      <c r="AT22" s="188" t="s">
        <v>4071</v>
      </c>
      <c r="AU22" s="188" t="str">
        <f t="shared" si="1"/>
        <v>R4</v>
      </c>
      <c r="AV22" s="188" t="str">
        <f t="shared" si="2"/>
        <v>P4</v>
      </c>
    </row>
    <row r="23" spans="1:48" ht="75" x14ac:dyDescent="0.25">
      <c r="A23" s="188" t="s">
        <v>186</v>
      </c>
      <c r="B23" s="207" t="str">
        <f t="shared" si="0"/>
        <v>Riparian</v>
      </c>
      <c r="C23" s="188" t="s">
        <v>146</v>
      </c>
      <c r="D23" s="188" t="s">
        <v>146</v>
      </c>
      <c r="E23" s="188"/>
      <c r="F23" s="188" t="s">
        <v>147</v>
      </c>
      <c r="G23" s="188"/>
      <c r="H23" s="188" t="s">
        <v>4067</v>
      </c>
      <c r="I23" s="188" t="s">
        <v>55</v>
      </c>
      <c r="J23" s="188"/>
      <c r="K23" s="209">
        <v>533.70500000000004</v>
      </c>
      <c r="L23" s="209">
        <v>0</v>
      </c>
      <c r="M23" s="188" t="s">
        <v>56</v>
      </c>
      <c r="N23" s="188" t="s">
        <v>187</v>
      </c>
      <c r="O23" s="188" t="s">
        <v>169</v>
      </c>
      <c r="P23" s="188" t="s">
        <v>170</v>
      </c>
      <c r="Q23" s="188" t="s">
        <v>188</v>
      </c>
      <c r="R23" s="188" t="s">
        <v>172</v>
      </c>
      <c r="S23" s="188" t="s">
        <v>189</v>
      </c>
      <c r="T23" s="188" t="s">
        <v>174</v>
      </c>
      <c r="U23" s="188"/>
      <c r="V23" s="188" t="s">
        <v>174</v>
      </c>
      <c r="W23" s="188" t="s">
        <v>190</v>
      </c>
      <c r="X23" s="188" t="s">
        <v>191</v>
      </c>
      <c r="Y23" s="188" t="s">
        <v>175</v>
      </c>
      <c r="Z23" s="188" t="s">
        <v>66</v>
      </c>
      <c r="AA23" s="189">
        <v>42877</v>
      </c>
      <c r="AB23" s="188" t="s">
        <v>67</v>
      </c>
      <c r="AC23" s="188" t="s">
        <v>8380</v>
      </c>
      <c r="AD23" s="188" t="s">
        <v>66</v>
      </c>
      <c r="AE23" s="188" t="s">
        <v>90</v>
      </c>
      <c r="AF23" s="188" t="s">
        <v>90</v>
      </c>
      <c r="AG23" s="188" t="s">
        <v>90</v>
      </c>
      <c r="AH23" s="188" t="s">
        <v>90</v>
      </c>
      <c r="AI23" s="188" t="s">
        <v>90</v>
      </c>
      <c r="AJ23" s="188" t="s">
        <v>90</v>
      </c>
      <c r="AK23" s="188" t="s">
        <v>90</v>
      </c>
      <c r="AL23" s="188" t="s">
        <v>90</v>
      </c>
      <c r="AM23" s="189">
        <v>42940</v>
      </c>
      <c r="AN23" s="188" t="s">
        <v>90</v>
      </c>
      <c r="AO23" s="188" t="s">
        <v>90</v>
      </c>
      <c r="AP23" s="188" t="s">
        <v>147</v>
      </c>
      <c r="AQ23" s="188" t="s">
        <v>8534</v>
      </c>
      <c r="AR23" s="188" t="s">
        <v>4071</v>
      </c>
      <c r="AS23" s="188" t="s">
        <v>8535</v>
      </c>
      <c r="AT23" s="188" t="s">
        <v>4071</v>
      </c>
      <c r="AU23" s="188" t="str">
        <f t="shared" si="1"/>
        <v>R4</v>
      </c>
      <c r="AV23" s="188" t="str">
        <f t="shared" si="2"/>
        <v>P4</v>
      </c>
    </row>
    <row r="24" spans="1:48" ht="75" x14ac:dyDescent="0.25">
      <c r="A24" s="188" t="s">
        <v>192</v>
      </c>
      <c r="B24" s="207" t="str">
        <f t="shared" si="0"/>
        <v>Riparian</v>
      </c>
      <c r="C24" s="188" t="s">
        <v>146</v>
      </c>
      <c r="D24" s="188" t="s">
        <v>146</v>
      </c>
      <c r="E24" s="188"/>
      <c r="F24" s="188" t="s">
        <v>147</v>
      </c>
      <c r="G24" s="188"/>
      <c r="H24" s="188" t="s">
        <v>4067</v>
      </c>
      <c r="I24" s="188" t="s">
        <v>55</v>
      </c>
      <c r="J24" s="188"/>
      <c r="K24" s="209">
        <v>338.82749999999999</v>
      </c>
      <c r="L24" s="209">
        <v>0</v>
      </c>
      <c r="M24" s="188" t="s">
        <v>56</v>
      </c>
      <c r="N24" s="188" t="s">
        <v>187</v>
      </c>
      <c r="O24" s="188" t="s">
        <v>169</v>
      </c>
      <c r="P24" s="188" t="s">
        <v>170</v>
      </c>
      <c r="Q24" s="188" t="s">
        <v>193</v>
      </c>
      <c r="R24" s="188" t="s">
        <v>172</v>
      </c>
      <c r="S24" s="188" t="s">
        <v>194</v>
      </c>
      <c r="T24" s="188" t="s">
        <v>174</v>
      </c>
      <c r="U24" s="188"/>
      <c r="V24" s="188" t="s">
        <v>174</v>
      </c>
      <c r="W24" s="188" t="s">
        <v>174</v>
      </c>
      <c r="X24" s="188" t="s">
        <v>191</v>
      </c>
      <c r="Y24" s="188" t="s">
        <v>175</v>
      </c>
      <c r="Z24" s="188" t="s">
        <v>66</v>
      </c>
      <c r="AA24" s="189">
        <v>42878</v>
      </c>
      <c r="AB24" s="188" t="s">
        <v>67</v>
      </c>
      <c r="AC24" s="188" t="s">
        <v>8380</v>
      </c>
      <c r="AD24" s="188" t="s">
        <v>66</v>
      </c>
      <c r="AE24" s="188" t="s">
        <v>90</v>
      </c>
      <c r="AF24" s="188" t="s">
        <v>90</v>
      </c>
      <c r="AG24" s="188" t="s">
        <v>90</v>
      </c>
      <c r="AH24" s="188" t="s">
        <v>90</v>
      </c>
      <c r="AI24" s="188" t="s">
        <v>90</v>
      </c>
      <c r="AJ24" s="188" t="s">
        <v>90</v>
      </c>
      <c r="AK24" s="188" t="s">
        <v>90</v>
      </c>
      <c r="AL24" s="188" t="s">
        <v>90</v>
      </c>
      <c r="AM24" s="189">
        <v>42940</v>
      </c>
      <c r="AN24" s="188" t="s">
        <v>90</v>
      </c>
      <c r="AO24" s="188" t="s">
        <v>90</v>
      </c>
      <c r="AP24" s="188" t="s">
        <v>147</v>
      </c>
      <c r="AQ24" s="188" t="s">
        <v>8534</v>
      </c>
      <c r="AR24" s="188" t="s">
        <v>4071</v>
      </c>
      <c r="AS24" s="188" t="s">
        <v>8535</v>
      </c>
      <c r="AT24" s="188" t="s">
        <v>4071</v>
      </c>
      <c r="AU24" s="188" t="str">
        <f t="shared" si="1"/>
        <v>R4</v>
      </c>
      <c r="AV24" s="188" t="str">
        <f t="shared" si="2"/>
        <v>P4</v>
      </c>
    </row>
    <row r="25" spans="1:48" ht="75" x14ac:dyDescent="0.25">
      <c r="A25" s="188" t="s">
        <v>195</v>
      </c>
      <c r="B25" s="207" t="str">
        <f t="shared" si="0"/>
        <v>Riparian</v>
      </c>
      <c r="C25" s="188" t="s">
        <v>146</v>
      </c>
      <c r="D25" s="188" t="s">
        <v>146</v>
      </c>
      <c r="E25" s="188"/>
      <c r="F25" s="188" t="s">
        <v>147</v>
      </c>
      <c r="G25" s="188"/>
      <c r="H25" s="188" t="s">
        <v>4067</v>
      </c>
      <c r="I25" s="188" t="s">
        <v>55</v>
      </c>
      <c r="J25" s="188"/>
      <c r="K25" s="209">
        <v>404.63750000000005</v>
      </c>
      <c r="L25" s="209">
        <v>0</v>
      </c>
      <c r="M25" s="188" t="s">
        <v>56</v>
      </c>
      <c r="N25" s="188" t="s">
        <v>196</v>
      </c>
      <c r="O25" s="188" t="s">
        <v>169</v>
      </c>
      <c r="P25" s="188" t="s">
        <v>170</v>
      </c>
      <c r="Q25" s="188" t="s">
        <v>197</v>
      </c>
      <c r="R25" s="188" t="s">
        <v>172</v>
      </c>
      <c r="S25" s="188" t="s">
        <v>198</v>
      </c>
      <c r="T25" s="188" t="s">
        <v>174</v>
      </c>
      <c r="U25" s="188"/>
      <c r="V25" s="188" t="s">
        <v>174</v>
      </c>
      <c r="W25" s="188" t="s">
        <v>174</v>
      </c>
      <c r="X25" s="188" t="s">
        <v>191</v>
      </c>
      <c r="Y25" s="188" t="s">
        <v>175</v>
      </c>
      <c r="Z25" s="188" t="s">
        <v>66</v>
      </c>
      <c r="AA25" s="189">
        <v>42878</v>
      </c>
      <c r="AB25" s="188" t="s">
        <v>67</v>
      </c>
      <c r="AC25" s="188" t="s">
        <v>8380</v>
      </c>
      <c r="AD25" s="188" t="s">
        <v>66</v>
      </c>
      <c r="AE25" s="188" t="s">
        <v>90</v>
      </c>
      <c r="AF25" s="188" t="s">
        <v>90</v>
      </c>
      <c r="AG25" s="188" t="s">
        <v>90</v>
      </c>
      <c r="AH25" s="188" t="s">
        <v>90</v>
      </c>
      <c r="AI25" s="188" t="s">
        <v>90</v>
      </c>
      <c r="AJ25" s="188" t="s">
        <v>90</v>
      </c>
      <c r="AK25" s="188" t="s">
        <v>90</v>
      </c>
      <c r="AL25" s="188" t="s">
        <v>90</v>
      </c>
      <c r="AM25" s="189">
        <v>42940</v>
      </c>
      <c r="AN25" s="188" t="s">
        <v>90</v>
      </c>
      <c r="AO25" s="188" t="s">
        <v>90</v>
      </c>
      <c r="AP25" s="188" t="s">
        <v>147</v>
      </c>
      <c r="AQ25" s="188" t="s">
        <v>8534</v>
      </c>
      <c r="AR25" s="188" t="s">
        <v>4071</v>
      </c>
      <c r="AS25" s="188" t="s">
        <v>8535</v>
      </c>
      <c r="AT25" s="188" t="s">
        <v>4071</v>
      </c>
      <c r="AU25" s="188" t="str">
        <f t="shared" si="1"/>
        <v>R4</v>
      </c>
      <c r="AV25" s="188" t="str">
        <f t="shared" si="2"/>
        <v>P4</v>
      </c>
    </row>
    <row r="26" spans="1:48" ht="45" x14ac:dyDescent="0.25">
      <c r="A26" s="188" t="s">
        <v>199</v>
      </c>
      <c r="B26" s="207" t="str">
        <f t="shared" si="0"/>
        <v>Neither</v>
      </c>
      <c r="C26" s="188" t="s">
        <v>146</v>
      </c>
      <c r="D26" s="188" t="s">
        <v>146</v>
      </c>
      <c r="E26" s="188"/>
      <c r="F26" s="188" t="s">
        <v>147</v>
      </c>
      <c r="G26" s="188"/>
      <c r="H26" s="188" t="s">
        <v>4067</v>
      </c>
      <c r="I26" s="188" t="s">
        <v>55</v>
      </c>
      <c r="J26" s="188"/>
      <c r="K26" s="209">
        <v>436.53</v>
      </c>
      <c r="L26" s="209">
        <v>0</v>
      </c>
      <c r="M26" s="188" t="s">
        <v>66</v>
      </c>
      <c r="N26" s="188" t="s">
        <v>200</v>
      </c>
      <c r="O26" s="188"/>
      <c r="P26" s="188" t="s">
        <v>77</v>
      </c>
      <c r="Q26" s="188" t="s">
        <v>156</v>
      </c>
      <c r="R26" s="188"/>
      <c r="S26" s="188"/>
      <c r="T26" s="188"/>
      <c r="U26" s="188"/>
      <c r="V26" s="188"/>
      <c r="W26" s="188"/>
      <c r="X26" s="188"/>
      <c r="Y26" s="188" t="s">
        <v>152</v>
      </c>
      <c r="Z26" s="188"/>
      <c r="AA26" s="189">
        <v>42999</v>
      </c>
      <c r="AB26" s="188" t="s">
        <v>90</v>
      </c>
      <c r="AC26" s="188" t="s">
        <v>153</v>
      </c>
      <c r="AD26" s="188" t="s">
        <v>66</v>
      </c>
      <c r="AE26" s="188" t="s">
        <v>90</v>
      </c>
      <c r="AF26" s="188" t="s">
        <v>90</v>
      </c>
      <c r="AG26" s="188" t="s">
        <v>90</v>
      </c>
      <c r="AH26" s="188" t="s">
        <v>90</v>
      </c>
      <c r="AI26" s="188" t="s">
        <v>90</v>
      </c>
      <c r="AJ26" s="188" t="s">
        <v>90</v>
      </c>
      <c r="AK26" s="188" t="s">
        <v>90</v>
      </c>
      <c r="AL26" s="188" t="s">
        <v>90</v>
      </c>
      <c r="AM26" s="189">
        <v>42940</v>
      </c>
      <c r="AN26" s="188" t="s">
        <v>90</v>
      </c>
      <c r="AO26" s="188" t="s">
        <v>90</v>
      </c>
      <c r="AP26" s="188" t="s">
        <v>147</v>
      </c>
      <c r="AQ26" s="188" t="s">
        <v>8534</v>
      </c>
      <c r="AR26" s="188" t="s">
        <v>4071</v>
      </c>
      <c r="AS26" s="188" t="s">
        <v>8535</v>
      </c>
      <c r="AT26" s="188" t="s">
        <v>4071</v>
      </c>
      <c r="AU26" s="188" t="str">
        <f t="shared" si="1"/>
        <v>R4</v>
      </c>
      <c r="AV26" s="188" t="str">
        <f t="shared" si="2"/>
        <v>P4</v>
      </c>
    </row>
    <row r="27" spans="1:48" ht="285" x14ac:dyDescent="0.25">
      <c r="A27" s="188" t="s">
        <v>201</v>
      </c>
      <c r="B27" s="207" t="str">
        <f t="shared" si="0"/>
        <v>Riparian and Pre-1914</v>
      </c>
      <c r="C27" s="188" t="s">
        <v>202</v>
      </c>
      <c r="D27" s="188" t="s">
        <v>202</v>
      </c>
      <c r="E27" s="188"/>
      <c r="F27" s="188"/>
      <c r="G27" s="188"/>
      <c r="H27" s="188"/>
      <c r="I27" s="188" t="s">
        <v>87</v>
      </c>
      <c r="J27" s="188"/>
      <c r="K27" s="209">
        <v>3723</v>
      </c>
      <c r="L27" s="209">
        <v>3667</v>
      </c>
      <c r="M27" s="188" t="s">
        <v>56</v>
      </c>
      <c r="N27" s="188" t="s">
        <v>203</v>
      </c>
      <c r="O27" s="188" t="s">
        <v>204</v>
      </c>
      <c r="P27" s="188" t="s">
        <v>170</v>
      </c>
      <c r="Q27" s="188" t="s">
        <v>205</v>
      </c>
      <c r="R27" s="188" t="s">
        <v>206</v>
      </c>
      <c r="S27" s="188" t="s">
        <v>8381</v>
      </c>
      <c r="T27" s="188" t="s">
        <v>63</v>
      </c>
      <c r="U27" s="188"/>
      <c r="V27" s="188" t="s">
        <v>115</v>
      </c>
      <c r="W27" s="188">
        <v>125</v>
      </c>
      <c r="X27" s="188" t="s">
        <v>56</v>
      </c>
      <c r="Y27" s="188" t="s">
        <v>207</v>
      </c>
      <c r="Z27" s="188" t="s">
        <v>66</v>
      </c>
      <c r="AA27" s="189">
        <v>42879</v>
      </c>
      <c r="AB27" s="188" t="s">
        <v>67</v>
      </c>
      <c r="AC27" s="188" t="s">
        <v>8692</v>
      </c>
      <c r="AD27" s="188" t="s">
        <v>56</v>
      </c>
      <c r="AE27" s="188" t="s">
        <v>90</v>
      </c>
      <c r="AF27" s="188" t="s">
        <v>90</v>
      </c>
      <c r="AG27" s="188" t="s">
        <v>90</v>
      </c>
      <c r="AH27" s="188" t="s">
        <v>90</v>
      </c>
      <c r="AI27" s="188" t="s">
        <v>90</v>
      </c>
      <c r="AJ27" s="188" t="s">
        <v>90</v>
      </c>
      <c r="AK27" s="188" t="s">
        <v>90</v>
      </c>
      <c r="AL27" s="188" t="s">
        <v>90</v>
      </c>
      <c r="AM27" s="189">
        <v>42940</v>
      </c>
      <c r="AN27" s="188" t="s">
        <v>100</v>
      </c>
      <c r="AO27" s="188" t="s">
        <v>1287</v>
      </c>
      <c r="AP27" s="188"/>
      <c r="AQ27" s="188"/>
      <c r="AR27" s="188"/>
      <c r="AS27" s="188"/>
      <c r="AT27" s="188"/>
      <c r="AU27" s="188" t="str">
        <f t="shared" si="1"/>
        <v>R2</v>
      </c>
      <c r="AV27" s="188" t="str">
        <f t="shared" si="2"/>
        <v>P1</v>
      </c>
    </row>
    <row r="28" spans="1:48" ht="210" x14ac:dyDescent="0.25">
      <c r="A28" s="188" t="s">
        <v>208</v>
      </c>
      <c r="B28" s="207" t="str">
        <f t="shared" si="0"/>
        <v>Riparian and Pre-1914</v>
      </c>
      <c r="C28" s="188" t="s">
        <v>202</v>
      </c>
      <c r="D28" s="188" t="s">
        <v>202</v>
      </c>
      <c r="E28" s="188"/>
      <c r="F28" s="188"/>
      <c r="G28" s="188"/>
      <c r="H28" s="188"/>
      <c r="I28" s="188" t="s">
        <v>87</v>
      </c>
      <c r="J28" s="188"/>
      <c r="K28" s="209">
        <v>177869.66666666666</v>
      </c>
      <c r="L28" s="209">
        <v>173591</v>
      </c>
      <c r="M28" s="188" t="s">
        <v>56</v>
      </c>
      <c r="N28" s="188" t="s">
        <v>203</v>
      </c>
      <c r="O28" s="188"/>
      <c r="P28" s="188" t="s">
        <v>170</v>
      </c>
      <c r="Q28" s="188" t="s">
        <v>209</v>
      </c>
      <c r="R28" s="188" t="s">
        <v>210</v>
      </c>
      <c r="S28" s="188"/>
      <c r="T28" s="188" t="s">
        <v>63</v>
      </c>
      <c r="U28" s="188"/>
      <c r="V28" s="188" t="s">
        <v>115</v>
      </c>
      <c r="W28" s="188">
        <v>41048</v>
      </c>
      <c r="X28" s="188" t="s">
        <v>211</v>
      </c>
      <c r="Y28" s="188" t="s">
        <v>8604</v>
      </c>
      <c r="Z28" s="188" t="s">
        <v>66</v>
      </c>
      <c r="AA28" s="189">
        <v>42879</v>
      </c>
      <c r="AB28" s="188" t="s">
        <v>67</v>
      </c>
      <c r="AC28" s="188" t="s">
        <v>8693</v>
      </c>
      <c r="AD28" s="188" t="s">
        <v>56</v>
      </c>
      <c r="AE28" s="188" t="s">
        <v>90</v>
      </c>
      <c r="AF28" s="188" t="s">
        <v>90</v>
      </c>
      <c r="AG28" s="189" t="s">
        <v>90</v>
      </c>
      <c r="AH28" s="188" t="s">
        <v>90</v>
      </c>
      <c r="AI28" s="188" t="s">
        <v>90</v>
      </c>
      <c r="AJ28" s="188" t="s">
        <v>90</v>
      </c>
      <c r="AK28" s="188" t="s">
        <v>90</v>
      </c>
      <c r="AL28" s="188" t="s">
        <v>90</v>
      </c>
      <c r="AM28" s="189">
        <v>42947</v>
      </c>
      <c r="AN28" s="188" t="s">
        <v>100</v>
      </c>
      <c r="AO28" s="188" t="s">
        <v>1287</v>
      </c>
      <c r="AP28" s="188"/>
      <c r="AQ28" s="188"/>
      <c r="AR28" s="188"/>
      <c r="AS28" s="188"/>
      <c r="AT28" s="188"/>
      <c r="AU28" s="188" t="str">
        <f t="shared" si="1"/>
        <v>R2</v>
      </c>
      <c r="AV28" s="188" t="str">
        <f t="shared" si="2"/>
        <v>P1</v>
      </c>
    </row>
    <row r="29" spans="1:48" ht="270" x14ac:dyDescent="0.25">
      <c r="A29" s="188" t="s">
        <v>212</v>
      </c>
      <c r="B29" s="207" t="str">
        <f t="shared" si="0"/>
        <v>Riparian</v>
      </c>
      <c r="C29" s="188" t="s">
        <v>213</v>
      </c>
      <c r="D29" s="188" t="s">
        <v>214</v>
      </c>
      <c r="E29" s="188"/>
      <c r="F29" s="188"/>
      <c r="G29" s="188"/>
      <c r="H29" s="188" t="s">
        <v>4067</v>
      </c>
      <c r="I29" s="188" t="s">
        <v>55</v>
      </c>
      <c r="J29" s="188"/>
      <c r="K29" s="209">
        <v>563.63666666666666</v>
      </c>
      <c r="L29" s="209" t="s">
        <v>215</v>
      </c>
      <c r="M29" s="188" t="s">
        <v>56</v>
      </c>
      <c r="N29" s="188" t="s">
        <v>216</v>
      </c>
      <c r="O29" s="188" t="s">
        <v>217</v>
      </c>
      <c r="P29" s="188" t="s">
        <v>170</v>
      </c>
      <c r="Q29" s="188" t="s">
        <v>218</v>
      </c>
      <c r="R29" s="188" t="s">
        <v>172</v>
      </c>
      <c r="S29" s="188" t="s">
        <v>8382</v>
      </c>
      <c r="T29" s="188" t="s">
        <v>174</v>
      </c>
      <c r="U29" s="188"/>
      <c r="V29" s="188" t="s">
        <v>174</v>
      </c>
      <c r="W29" s="188" t="s">
        <v>190</v>
      </c>
      <c r="X29" s="188" t="s">
        <v>66</v>
      </c>
      <c r="Y29" s="188" t="s">
        <v>219</v>
      </c>
      <c r="Z29" s="188" t="s">
        <v>66</v>
      </c>
      <c r="AA29" s="189">
        <v>42879</v>
      </c>
      <c r="AB29" s="188" t="s">
        <v>142</v>
      </c>
      <c r="AC29" s="188" t="s">
        <v>8623</v>
      </c>
      <c r="AD29" s="188" t="s">
        <v>66</v>
      </c>
      <c r="AE29" s="188" t="s">
        <v>90</v>
      </c>
      <c r="AF29" s="188" t="s">
        <v>90</v>
      </c>
      <c r="AG29" s="188" t="s">
        <v>90</v>
      </c>
      <c r="AH29" s="188" t="s">
        <v>90</v>
      </c>
      <c r="AI29" s="188" t="s">
        <v>90</v>
      </c>
      <c r="AJ29" s="188" t="s">
        <v>90</v>
      </c>
      <c r="AK29" s="188" t="s">
        <v>90</v>
      </c>
      <c r="AL29" s="188" t="s">
        <v>90</v>
      </c>
      <c r="AM29" s="189">
        <v>42940</v>
      </c>
      <c r="AN29" s="188" t="s">
        <v>90</v>
      </c>
      <c r="AO29" s="188" t="s">
        <v>90</v>
      </c>
      <c r="AP29" s="188" t="s">
        <v>4067</v>
      </c>
      <c r="AQ29" s="188" t="s">
        <v>8534</v>
      </c>
      <c r="AR29" s="188" t="s">
        <v>8581</v>
      </c>
      <c r="AS29" s="188" t="s">
        <v>8535</v>
      </c>
      <c r="AT29" s="188" t="s">
        <v>8581</v>
      </c>
      <c r="AU29" s="188" t="str">
        <f t="shared" si="1"/>
        <v>R4</v>
      </c>
      <c r="AV29" s="188" t="str">
        <f t="shared" si="2"/>
        <v>P4</v>
      </c>
    </row>
    <row r="30" spans="1:48" ht="30" x14ac:dyDescent="0.25">
      <c r="A30" s="188" t="s">
        <v>220</v>
      </c>
      <c r="B30" s="207" t="str">
        <f t="shared" si="0"/>
        <v>Pre-1914</v>
      </c>
      <c r="C30" s="188" t="s">
        <v>221</v>
      </c>
      <c r="D30" s="188" t="s">
        <v>222</v>
      </c>
      <c r="E30" s="188"/>
      <c r="F30" s="188"/>
      <c r="G30" s="188"/>
      <c r="H30" s="188"/>
      <c r="I30" s="188" t="s">
        <v>87</v>
      </c>
      <c r="J30" s="188"/>
      <c r="K30" s="209">
        <v>22241.71</v>
      </c>
      <c r="L30" s="209">
        <v>18839.68</v>
      </c>
      <c r="M30" s="188" t="s">
        <v>66</v>
      </c>
      <c r="N30" s="188" t="s">
        <v>223</v>
      </c>
      <c r="O30" s="188"/>
      <c r="P30" s="188" t="s">
        <v>224</v>
      </c>
      <c r="Q30" s="188" t="s">
        <v>78</v>
      </c>
      <c r="R30" s="188"/>
      <c r="S30" s="188"/>
      <c r="T30" s="188"/>
      <c r="U30" s="188"/>
      <c r="V30" s="188"/>
      <c r="W30" s="188"/>
      <c r="X30" s="188"/>
      <c r="Y30" s="188"/>
      <c r="Z30" s="188"/>
      <c r="AA30" s="189">
        <v>42999</v>
      </c>
      <c r="AB30" s="188" t="s">
        <v>90</v>
      </c>
      <c r="AC30" s="188"/>
      <c r="AD30" s="188" t="s">
        <v>56</v>
      </c>
      <c r="AE30" s="188" t="s">
        <v>90</v>
      </c>
      <c r="AF30" s="188" t="s">
        <v>90</v>
      </c>
      <c r="AG30" s="190" t="s">
        <v>90</v>
      </c>
      <c r="AH30" s="188" t="s">
        <v>90</v>
      </c>
      <c r="AI30" s="188" t="s">
        <v>90</v>
      </c>
      <c r="AJ30" s="188" t="s">
        <v>90</v>
      </c>
      <c r="AK30" s="188" t="s">
        <v>90</v>
      </c>
      <c r="AL30" s="188" t="s">
        <v>90</v>
      </c>
      <c r="AM30" s="189">
        <v>42943</v>
      </c>
      <c r="AN30" s="188" t="s">
        <v>72</v>
      </c>
      <c r="AO30" s="188"/>
      <c r="AP30" s="188"/>
      <c r="AQ30" s="188"/>
      <c r="AR30" s="188"/>
      <c r="AS30" s="188"/>
      <c r="AT30" s="188"/>
      <c r="AU30" s="188" t="str">
        <f t="shared" si="1"/>
        <v>N/A</v>
      </c>
      <c r="AV30" s="188" t="str">
        <f t="shared" si="2"/>
        <v>P2</v>
      </c>
    </row>
    <row r="31" spans="1:48" ht="240" x14ac:dyDescent="0.25">
      <c r="A31" s="188" t="s">
        <v>225</v>
      </c>
      <c r="B31" s="207" t="str">
        <f t="shared" si="0"/>
        <v>Pre-1914</v>
      </c>
      <c r="C31" s="188" t="s">
        <v>226</v>
      </c>
      <c r="D31" s="188" t="s">
        <v>226</v>
      </c>
      <c r="E31" s="188"/>
      <c r="F31" s="188"/>
      <c r="G31" s="188"/>
      <c r="H31" s="188"/>
      <c r="I31" s="188" t="s">
        <v>87</v>
      </c>
      <c r="J31" s="188"/>
      <c r="K31" s="209">
        <v>12085.58512939962</v>
      </c>
      <c r="L31" s="209">
        <v>0</v>
      </c>
      <c r="M31" s="188" t="s">
        <v>66</v>
      </c>
      <c r="N31" s="188" t="s">
        <v>227</v>
      </c>
      <c r="O31" s="188"/>
      <c r="P31" s="188" t="s">
        <v>105</v>
      </c>
      <c r="Q31" s="188" t="s">
        <v>78</v>
      </c>
      <c r="R31" s="188" t="s">
        <v>228</v>
      </c>
      <c r="S31" s="188" t="s">
        <v>229</v>
      </c>
      <c r="T31" s="188" t="s">
        <v>141</v>
      </c>
      <c r="U31" s="188"/>
      <c r="V31" s="188" t="s">
        <v>64</v>
      </c>
      <c r="W31" s="188"/>
      <c r="X31" s="188"/>
      <c r="Y31" s="188"/>
      <c r="Z31" s="188" t="s">
        <v>66</v>
      </c>
      <c r="AA31" s="189">
        <v>42999</v>
      </c>
      <c r="AB31" s="188" t="s">
        <v>90</v>
      </c>
      <c r="AC31" s="188"/>
      <c r="AD31" s="188" t="s">
        <v>56</v>
      </c>
      <c r="AE31" s="188" t="s">
        <v>90</v>
      </c>
      <c r="AF31" s="188" t="s">
        <v>90</v>
      </c>
      <c r="AG31" s="190" t="s">
        <v>90</v>
      </c>
      <c r="AH31" s="188" t="s">
        <v>90</v>
      </c>
      <c r="AI31" s="188" t="s">
        <v>90</v>
      </c>
      <c r="AJ31" s="188" t="s">
        <v>90</v>
      </c>
      <c r="AK31" s="188" t="s">
        <v>90</v>
      </c>
      <c r="AL31" s="188" t="s">
        <v>90</v>
      </c>
      <c r="AM31" s="189">
        <v>43004</v>
      </c>
      <c r="AN31" s="188" t="s">
        <v>100</v>
      </c>
      <c r="AO31" s="188" t="s">
        <v>230</v>
      </c>
      <c r="AP31" s="188"/>
      <c r="AQ31" s="188"/>
      <c r="AR31" s="188"/>
      <c r="AS31" s="188"/>
      <c r="AT31" s="188"/>
      <c r="AU31" s="188" t="str">
        <f t="shared" si="1"/>
        <v>N/A</v>
      </c>
      <c r="AV31" s="188" t="str">
        <f t="shared" si="2"/>
        <v>P1</v>
      </c>
    </row>
    <row r="32" spans="1:48" ht="75" x14ac:dyDescent="0.25">
      <c r="A32" s="188" t="s">
        <v>231</v>
      </c>
      <c r="B32" s="207" t="str">
        <f t="shared" si="0"/>
        <v>Riparian and Pre-1914</v>
      </c>
      <c r="C32" s="188" t="s">
        <v>232</v>
      </c>
      <c r="D32" s="188" t="s">
        <v>232</v>
      </c>
      <c r="E32" s="188"/>
      <c r="F32" s="188"/>
      <c r="G32" s="188"/>
      <c r="H32" s="188"/>
      <c r="I32" s="188" t="s">
        <v>87</v>
      </c>
      <c r="J32" s="188"/>
      <c r="K32" s="209">
        <v>16778.599999999999</v>
      </c>
      <c r="L32" s="209">
        <v>852.95</v>
      </c>
      <c r="M32" s="188" t="s">
        <v>56</v>
      </c>
      <c r="N32" s="188" t="s">
        <v>233</v>
      </c>
      <c r="O32" s="188"/>
      <c r="P32" s="188" t="s">
        <v>234</v>
      </c>
      <c r="Q32" s="188" t="s">
        <v>235</v>
      </c>
      <c r="R32" s="188" t="s">
        <v>236</v>
      </c>
      <c r="S32" s="188" t="s">
        <v>237</v>
      </c>
      <c r="T32" s="188" t="s">
        <v>63</v>
      </c>
      <c r="U32" s="188"/>
      <c r="V32" s="188" t="s">
        <v>115</v>
      </c>
      <c r="W32" s="188">
        <v>55</v>
      </c>
      <c r="X32" s="188" t="s">
        <v>191</v>
      </c>
      <c r="Y32" s="188"/>
      <c r="Z32" s="188" t="s">
        <v>66</v>
      </c>
      <c r="AA32" s="189">
        <v>43020</v>
      </c>
      <c r="AB32" s="188" t="s">
        <v>67</v>
      </c>
      <c r="AC32" s="188" t="s">
        <v>8383</v>
      </c>
      <c r="AD32" s="188" t="s">
        <v>56</v>
      </c>
      <c r="AE32" s="188" t="s">
        <v>90</v>
      </c>
      <c r="AF32" s="188" t="s">
        <v>90</v>
      </c>
      <c r="AG32" s="188" t="s">
        <v>90</v>
      </c>
      <c r="AH32" s="188" t="s">
        <v>90</v>
      </c>
      <c r="AI32" s="188" t="s">
        <v>90</v>
      </c>
      <c r="AJ32" s="188" t="s">
        <v>90</v>
      </c>
      <c r="AK32" s="188" t="s">
        <v>90</v>
      </c>
      <c r="AL32" s="188" t="s">
        <v>90</v>
      </c>
      <c r="AM32" s="189">
        <v>42940</v>
      </c>
      <c r="AN32" s="188" t="s">
        <v>100</v>
      </c>
      <c r="AO32" s="188" t="s">
        <v>144</v>
      </c>
      <c r="AP32" s="188"/>
      <c r="AQ32" s="188"/>
      <c r="AR32" s="188"/>
      <c r="AS32" s="188"/>
      <c r="AT32" s="188"/>
      <c r="AU32" s="188" t="str">
        <f t="shared" si="1"/>
        <v>R2</v>
      </c>
      <c r="AV32" s="188" t="str">
        <f t="shared" si="2"/>
        <v>P1</v>
      </c>
    </row>
    <row r="33" spans="1:48" ht="30" x14ac:dyDescent="0.25">
      <c r="A33" s="188" t="s">
        <v>238</v>
      </c>
      <c r="B33" s="207" t="str">
        <f t="shared" si="0"/>
        <v>Neither</v>
      </c>
      <c r="C33" s="188" t="s">
        <v>239</v>
      </c>
      <c r="D33" s="188" t="s">
        <v>239</v>
      </c>
      <c r="E33" s="188"/>
      <c r="F33" s="188"/>
      <c r="G33" s="188"/>
      <c r="H33" s="188"/>
      <c r="I33" s="188" t="s">
        <v>87</v>
      </c>
      <c r="J33" s="188"/>
      <c r="K33" s="209">
        <v>11200.909090909088</v>
      </c>
      <c r="L33" s="209">
        <v>0</v>
      </c>
      <c r="M33" s="188" t="s">
        <v>66</v>
      </c>
      <c r="N33" s="188" t="s">
        <v>233</v>
      </c>
      <c r="O33" s="188"/>
      <c r="P33" s="188" t="s">
        <v>234</v>
      </c>
      <c r="Q33" s="188" t="s">
        <v>240</v>
      </c>
      <c r="R33" s="188"/>
      <c r="S33" s="188"/>
      <c r="T33" s="188"/>
      <c r="U33" s="188"/>
      <c r="V33" s="188"/>
      <c r="W33" s="188"/>
      <c r="X33" s="188"/>
      <c r="Y33" s="188"/>
      <c r="Z33" s="188"/>
      <c r="AA33" s="189">
        <v>42999</v>
      </c>
      <c r="AB33" s="188" t="s">
        <v>90</v>
      </c>
      <c r="AC33" s="188" t="s">
        <v>241</v>
      </c>
      <c r="AD33" s="188" t="s">
        <v>66</v>
      </c>
      <c r="AE33" s="188" t="s">
        <v>90</v>
      </c>
      <c r="AF33" s="188" t="s">
        <v>90</v>
      </c>
      <c r="AG33" s="188" t="s">
        <v>90</v>
      </c>
      <c r="AH33" s="188" t="s">
        <v>90</v>
      </c>
      <c r="AI33" s="188" t="s">
        <v>90</v>
      </c>
      <c r="AJ33" s="188" t="s">
        <v>90</v>
      </c>
      <c r="AK33" s="188" t="s">
        <v>90</v>
      </c>
      <c r="AL33" s="188" t="s">
        <v>90</v>
      </c>
      <c r="AM33" s="189"/>
      <c r="AN33" s="188" t="s">
        <v>90</v>
      </c>
      <c r="AO33" s="188" t="s">
        <v>90</v>
      </c>
      <c r="AP33" s="188"/>
      <c r="AQ33" s="188"/>
      <c r="AR33" s="188"/>
      <c r="AS33" s="188"/>
      <c r="AT33" s="188"/>
      <c r="AU33" s="188" t="str">
        <f t="shared" si="1"/>
        <v>N/A</v>
      </c>
      <c r="AV33" s="188" t="str">
        <f t="shared" si="2"/>
        <v>N/A</v>
      </c>
    </row>
    <row r="34" spans="1:48" ht="105" x14ac:dyDescent="0.25">
      <c r="A34" s="188" t="s">
        <v>242</v>
      </c>
      <c r="B34" s="207" t="str">
        <f t="shared" si="0"/>
        <v>Pre-1914</v>
      </c>
      <c r="C34" s="188" t="s">
        <v>243</v>
      </c>
      <c r="D34" s="188" t="s">
        <v>243</v>
      </c>
      <c r="E34" s="188"/>
      <c r="F34" s="188"/>
      <c r="G34" s="188"/>
      <c r="H34" s="188"/>
      <c r="I34" s="188" t="s">
        <v>87</v>
      </c>
      <c r="J34" s="188"/>
      <c r="K34" s="209">
        <v>12735</v>
      </c>
      <c r="L34" s="209">
        <v>16055</v>
      </c>
      <c r="M34" s="188" t="s">
        <v>66</v>
      </c>
      <c r="N34" s="188" t="s">
        <v>244</v>
      </c>
      <c r="O34" s="188"/>
      <c r="P34" s="188" t="s">
        <v>89</v>
      </c>
      <c r="Q34" s="188" t="s">
        <v>78</v>
      </c>
      <c r="R34" s="188"/>
      <c r="S34" s="188"/>
      <c r="T34" s="188"/>
      <c r="U34" s="188"/>
      <c r="V34" s="188"/>
      <c r="W34" s="188"/>
      <c r="X34" s="188"/>
      <c r="Y34" s="188"/>
      <c r="Z34" s="188"/>
      <c r="AA34" s="189">
        <v>42999</v>
      </c>
      <c r="AB34" s="188" t="s">
        <v>90</v>
      </c>
      <c r="AC34" s="188"/>
      <c r="AD34" s="188" t="s">
        <v>56</v>
      </c>
      <c r="AE34" s="188" t="s">
        <v>90</v>
      </c>
      <c r="AF34" s="188" t="s">
        <v>90</v>
      </c>
      <c r="AG34" s="189" t="s">
        <v>90</v>
      </c>
      <c r="AH34" s="188" t="s">
        <v>90</v>
      </c>
      <c r="AI34" s="188" t="s">
        <v>90</v>
      </c>
      <c r="AJ34" s="188" t="s">
        <v>90</v>
      </c>
      <c r="AK34" s="188" t="s">
        <v>90</v>
      </c>
      <c r="AL34" s="188" t="s">
        <v>90</v>
      </c>
      <c r="AM34" s="189">
        <v>42947</v>
      </c>
      <c r="AN34" s="188" t="s">
        <v>143</v>
      </c>
      <c r="AO34" s="188" t="s">
        <v>8384</v>
      </c>
      <c r="AP34" s="188"/>
      <c r="AQ34" s="188"/>
      <c r="AR34" s="188"/>
      <c r="AS34" s="188"/>
      <c r="AT34" s="188"/>
      <c r="AU34" s="188" t="str">
        <f t="shared" si="1"/>
        <v>N/A</v>
      </c>
      <c r="AV34" s="188" t="str">
        <f t="shared" si="2"/>
        <v>P3</v>
      </c>
    </row>
    <row r="35" spans="1:48" ht="75" x14ac:dyDescent="0.25">
      <c r="A35" s="188" t="s">
        <v>245</v>
      </c>
      <c r="B35" s="207" t="str">
        <f t="shared" si="0"/>
        <v>Pre-1914</v>
      </c>
      <c r="C35" s="188" t="s">
        <v>243</v>
      </c>
      <c r="D35" s="188" t="s">
        <v>243</v>
      </c>
      <c r="E35" s="188"/>
      <c r="F35" s="188"/>
      <c r="G35" s="188"/>
      <c r="H35" s="188"/>
      <c r="I35" s="188" t="s">
        <v>87</v>
      </c>
      <c r="J35" s="188"/>
      <c r="K35" s="209">
        <v>182273.5</v>
      </c>
      <c r="L35" s="209">
        <v>444748</v>
      </c>
      <c r="M35" s="188" t="s">
        <v>66</v>
      </c>
      <c r="N35" s="188" t="s">
        <v>227</v>
      </c>
      <c r="O35" s="188"/>
      <c r="P35" s="188" t="s">
        <v>105</v>
      </c>
      <c r="Q35" s="188" t="s">
        <v>78</v>
      </c>
      <c r="R35" s="188"/>
      <c r="S35" s="188"/>
      <c r="T35" s="188"/>
      <c r="U35" s="188"/>
      <c r="V35" s="188"/>
      <c r="W35" s="188"/>
      <c r="X35" s="188"/>
      <c r="Y35" s="188"/>
      <c r="Z35" s="188"/>
      <c r="AA35" s="189">
        <v>42999</v>
      </c>
      <c r="AB35" s="188" t="s">
        <v>90</v>
      </c>
      <c r="AC35" s="188"/>
      <c r="AD35" s="188" t="s">
        <v>56</v>
      </c>
      <c r="AE35" s="188" t="s">
        <v>90</v>
      </c>
      <c r="AF35" s="188" t="s">
        <v>90</v>
      </c>
      <c r="AG35" s="189" t="s">
        <v>90</v>
      </c>
      <c r="AH35" s="188" t="s">
        <v>90</v>
      </c>
      <c r="AI35" s="188" t="s">
        <v>90</v>
      </c>
      <c r="AJ35" s="188" t="s">
        <v>90</v>
      </c>
      <c r="AK35" s="188" t="s">
        <v>90</v>
      </c>
      <c r="AL35" s="188" t="s">
        <v>90</v>
      </c>
      <c r="AM35" s="189">
        <v>42947</v>
      </c>
      <c r="AN35" s="188" t="s">
        <v>143</v>
      </c>
      <c r="AO35" s="188" t="s">
        <v>246</v>
      </c>
      <c r="AP35" s="188"/>
      <c r="AQ35" s="188"/>
      <c r="AR35" s="188"/>
      <c r="AS35" s="188"/>
      <c r="AT35" s="188"/>
      <c r="AU35" s="188" t="str">
        <f t="shared" si="1"/>
        <v>N/A</v>
      </c>
      <c r="AV35" s="188" t="str">
        <f t="shared" si="2"/>
        <v>P3</v>
      </c>
    </row>
    <row r="36" spans="1:48" ht="75" x14ac:dyDescent="0.25">
      <c r="A36" s="188" t="s">
        <v>247</v>
      </c>
      <c r="B36" s="207" t="str">
        <f t="shared" si="0"/>
        <v>Pre-1914</v>
      </c>
      <c r="C36" s="188" t="s">
        <v>243</v>
      </c>
      <c r="D36" s="188" t="s">
        <v>243</v>
      </c>
      <c r="E36" s="188"/>
      <c r="F36" s="188"/>
      <c r="G36" s="188"/>
      <c r="H36" s="188"/>
      <c r="I36" s="188" t="s">
        <v>87</v>
      </c>
      <c r="J36" s="188"/>
      <c r="K36" s="209">
        <v>7421.5</v>
      </c>
      <c r="L36" s="209">
        <v>12084</v>
      </c>
      <c r="M36" s="188" t="s">
        <v>66</v>
      </c>
      <c r="N36" s="188" t="s">
        <v>248</v>
      </c>
      <c r="O36" s="188"/>
      <c r="P36" s="188" t="s">
        <v>105</v>
      </c>
      <c r="Q36" s="188" t="s">
        <v>78</v>
      </c>
      <c r="R36" s="188"/>
      <c r="S36" s="188"/>
      <c r="T36" s="188"/>
      <c r="U36" s="188"/>
      <c r="V36" s="188"/>
      <c r="W36" s="188"/>
      <c r="X36" s="188"/>
      <c r="Y36" s="188"/>
      <c r="Z36" s="188"/>
      <c r="AA36" s="189">
        <v>42999</v>
      </c>
      <c r="AB36" s="188" t="s">
        <v>90</v>
      </c>
      <c r="AC36" s="188"/>
      <c r="AD36" s="188" t="s">
        <v>56</v>
      </c>
      <c r="AE36" s="188" t="s">
        <v>90</v>
      </c>
      <c r="AF36" s="188" t="s">
        <v>90</v>
      </c>
      <c r="AG36" s="193" t="s">
        <v>90</v>
      </c>
      <c r="AH36" s="188" t="s">
        <v>90</v>
      </c>
      <c r="AI36" s="188" t="s">
        <v>90</v>
      </c>
      <c r="AJ36" s="188" t="s">
        <v>90</v>
      </c>
      <c r="AK36" s="188" t="s">
        <v>90</v>
      </c>
      <c r="AL36" s="188" t="s">
        <v>90</v>
      </c>
      <c r="AM36" s="189">
        <v>42947</v>
      </c>
      <c r="AN36" s="188" t="s">
        <v>143</v>
      </c>
      <c r="AO36" s="188" t="s">
        <v>246</v>
      </c>
      <c r="AP36" s="188"/>
      <c r="AQ36" s="188"/>
      <c r="AR36" s="188"/>
      <c r="AS36" s="188"/>
      <c r="AT36" s="188"/>
      <c r="AU36" s="188" t="str">
        <f t="shared" si="1"/>
        <v>N/A</v>
      </c>
      <c r="AV36" s="188" t="str">
        <f t="shared" si="2"/>
        <v>P3</v>
      </c>
    </row>
    <row r="37" spans="1:48" ht="405" x14ac:dyDescent="0.25">
      <c r="A37" s="188" t="s">
        <v>249</v>
      </c>
      <c r="B37" s="207" t="str">
        <f t="shared" si="0"/>
        <v>Pre-1914</v>
      </c>
      <c r="C37" s="188" t="s">
        <v>250</v>
      </c>
      <c r="D37" s="188" t="s">
        <v>250</v>
      </c>
      <c r="E37" s="188"/>
      <c r="F37" s="188"/>
      <c r="G37" s="188"/>
      <c r="H37" s="188"/>
      <c r="I37" s="188" t="s">
        <v>87</v>
      </c>
      <c r="J37" s="188"/>
      <c r="K37" s="209">
        <v>217469</v>
      </c>
      <c r="L37" s="209">
        <v>289156</v>
      </c>
      <c r="M37" s="188" t="s">
        <v>66</v>
      </c>
      <c r="N37" s="188" t="s">
        <v>251</v>
      </c>
      <c r="O37" s="188"/>
      <c r="P37" s="188" t="s">
        <v>89</v>
      </c>
      <c r="Q37" s="188" t="s">
        <v>78</v>
      </c>
      <c r="R37" s="188"/>
      <c r="S37" s="188"/>
      <c r="T37" s="188"/>
      <c r="U37" s="188"/>
      <c r="V37" s="188"/>
      <c r="W37" s="188"/>
      <c r="X37" s="188"/>
      <c r="Y37" s="188"/>
      <c r="Z37" s="188"/>
      <c r="AA37" s="189">
        <v>42999</v>
      </c>
      <c r="AB37" s="188" t="s">
        <v>90</v>
      </c>
      <c r="AC37" s="188"/>
      <c r="AD37" s="188" t="s">
        <v>56</v>
      </c>
      <c r="AE37" s="188" t="s">
        <v>90</v>
      </c>
      <c r="AF37" s="188" t="s">
        <v>90</v>
      </c>
      <c r="AG37" s="189" t="s">
        <v>90</v>
      </c>
      <c r="AH37" s="188" t="s">
        <v>90</v>
      </c>
      <c r="AI37" s="188" t="s">
        <v>90</v>
      </c>
      <c r="AJ37" s="188" t="s">
        <v>90</v>
      </c>
      <c r="AK37" s="188" t="s">
        <v>90</v>
      </c>
      <c r="AL37" s="188" t="s">
        <v>90</v>
      </c>
      <c r="AM37" s="189"/>
      <c r="AN37" s="188" t="s">
        <v>72</v>
      </c>
      <c r="AO37" s="188" t="s">
        <v>8385</v>
      </c>
      <c r="AP37" s="188"/>
      <c r="AQ37" s="188"/>
      <c r="AR37" s="188"/>
      <c r="AS37" s="188"/>
      <c r="AT37" s="188"/>
      <c r="AU37" s="188" t="str">
        <f t="shared" si="1"/>
        <v>N/A</v>
      </c>
      <c r="AV37" s="188" t="str">
        <f t="shared" si="2"/>
        <v>P2</v>
      </c>
    </row>
    <row r="38" spans="1:48" ht="135" x14ac:dyDescent="0.25">
      <c r="A38" s="188" t="s">
        <v>252</v>
      </c>
      <c r="B38" s="207" t="str">
        <f t="shared" si="0"/>
        <v>Pre-1914</v>
      </c>
      <c r="C38" s="188" t="s">
        <v>243</v>
      </c>
      <c r="D38" s="188" t="s">
        <v>243</v>
      </c>
      <c r="E38" s="188"/>
      <c r="F38" s="188"/>
      <c r="G38" s="188"/>
      <c r="H38" s="188"/>
      <c r="I38" s="188" t="s">
        <v>87</v>
      </c>
      <c r="J38" s="188"/>
      <c r="K38" s="209">
        <v>50614</v>
      </c>
      <c r="L38" s="209">
        <v>75713</v>
      </c>
      <c r="M38" s="188" t="s">
        <v>66</v>
      </c>
      <c r="N38" s="188" t="s">
        <v>253</v>
      </c>
      <c r="O38" s="188"/>
      <c r="P38" s="188" t="s">
        <v>254</v>
      </c>
      <c r="Q38" s="188" t="s">
        <v>78</v>
      </c>
      <c r="R38" s="188"/>
      <c r="S38" s="188"/>
      <c r="T38" s="188"/>
      <c r="U38" s="188"/>
      <c r="V38" s="188"/>
      <c r="W38" s="188"/>
      <c r="X38" s="188"/>
      <c r="Y38" s="188"/>
      <c r="Z38" s="188"/>
      <c r="AA38" s="189">
        <v>42999</v>
      </c>
      <c r="AB38" s="188" t="s">
        <v>90</v>
      </c>
      <c r="AC38" s="188"/>
      <c r="AD38" s="188" t="s">
        <v>56</v>
      </c>
      <c r="AE38" s="188" t="s">
        <v>90</v>
      </c>
      <c r="AF38" s="188" t="s">
        <v>90</v>
      </c>
      <c r="AG38" s="189" t="s">
        <v>90</v>
      </c>
      <c r="AH38" s="188" t="s">
        <v>90</v>
      </c>
      <c r="AI38" s="188" t="s">
        <v>90</v>
      </c>
      <c r="AJ38" s="188" t="s">
        <v>90</v>
      </c>
      <c r="AK38" s="188" t="s">
        <v>90</v>
      </c>
      <c r="AL38" s="188" t="s">
        <v>90</v>
      </c>
      <c r="AM38" s="189">
        <v>42947</v>
      </c>
      <c r="AN38" s="188" t="s">
        <v>72</v>
      </c>
      <c r="AO38" s="188" t="s">
        <v>255</v>
      </c>
      <c r="AP38" s="188"/>
      <c r="AQ38" s="188"/>
      <c r="AR38" s="188"/>
      <c r="AS38" s="188"/>
      <c r="AT38" s="188"/>
      <c r="AU38" s="188" t="str">
        <f t="shared" si="1"/>
        <v>N/A</v>
      </c>
      <c r="AV38" s="188" t="str">
        <f t="shared" si="2"/>
        <v>P2</v>
      </c>
    </row>
    <row r="39" spans="1:48" ht="135" x14ac:dyDescent="0.25">
      <c r="A39" s="188" t="s">
        <v>256</v>
      </c>
      <c r="B39" s="207" t="str">
        <f t="shared" si="0"/>
        <v>Pre-1914</v>
      </c>
      <c r="C39" s="188" t="s">
        <v>243</v>
      </c>
      <c r="D39" s="188" t="s">
        <v>243</v>
      </c>
      <c r="E39" s="188"/>
      <c r="F39" s="188"/>
      <c r="G39" s="188"/>
      <c r="H39" s="188"/>
      <c r="I39" s="188" t="s">
        <v>87</v>
      </c>
      <c r="J39" s="188"/>
      <c r="K39" s="209">
        <v>4395</v>
      </c>
      <c r="L39" s="209">
        <v>7090</v>
      </c>
      <c r="M39" s="188" t="s">
        <v>66</v>
      </c>
      <c r="N39" s="188" t="s">
        <v>257</v>
      </c>
      <c r="O39" s="188"/>
      <c r="P39" s="188" t="s">
        <v>224</v>
      </c>
      <c r="Q39" s="188" t="s">
        <v>78</v>
      </c>
      <c r="R39" s="188"/>
      <c r="S39" s="188"/>
      <c r="T39" s="188"/>
      <c r="U39" s="188"/>
      <c r="V39" s="188"/>
      <c r="W39" s="188"/>
      <c r="X39" s="188"/>
      <c r="Y39" s="188"/>
      <c r="Z39" s="188"/>
      <c r="AA39" s="189">
        <v>42999</v>
      </c>
      <c r="AB39" s="188" t="s">
        <v>90</v>
      </c>
      <c r="AC39" s="188"/>
      <c r="AD39" s="188" t="s">
        <v>56</v>
      </c>
      <c r="AE39" s="188" t="s">
        <v>90</v>
      </c>
      <c r="AF39" s="188" t="s">
        <v>90</v>
      </c>
      <c r="AG39" s="189" t="s">
        <v>90</v>
      </c>
      <c r="AH39" s="188" t="s">
        <v>90</v>
      </c>
      <c r="AI39" s="188" t="s">
        <v>90</v>
      </c>
      <c r="AJ39" s="188" t="s">
        <v>90</v>
      </c>
      <c r="AK39" s="188" t="s">
        <v>90</v>
      </c>
      <c r="AL39" s="188" t="s">
        <v>90</v>
      </c>
      <c r="AM39" s="189">
        <v>42947</v>
      </c>
      <c r="AN39" s="188" t="s">
        <v>72</v>
      </c>
      <c r="AO39" s="188" t="s">
        <v>255</v>
      </c>
      <c r="AP39" s="188"/>
      <c r="AQ39" s="188"/>
      <c r="AR39" s="188"/>
      <c r="AS39" s="188"/>
      <c r="AT39" s="188"/>
      <c r="AU39" s="188" t="str">
        <f t="shared" si="1"/>
        <v>N/A</v>
      </c>
      <c r="AV39" s="188" t="str">
        <f t="shared" si="2"/>
        <v>P2</v>
      </c>
    </row>
    <row r="40" spans="1:48" ht="135" x14ac:dyDescent="0.25">
      <c r="A40" s="188" t="s">
        <v>258</v>
      </c>
      <c r="B40" s="207" t="str">
        <f t="shared" si="0"/>
        <v>Pre-1914</v>
      </c>
      <c r="C40" s="188" t="s">
        <v>243</v>
      </c>
      <c r="D40" s="188" t="s">
        <v>243</v>
      </c>
      <c r="E40" s="188"/>
      <c r="F40" s="188"/>
      <c r="G40" s="188"/>
      <c r="H40" s="188"/>
      <c r="I40" s="188" t="s">
        <v>87</v>
      </c>
      <c r="J40" s="188"/>
      <c r="K40" s="209">
        <v>24677</v>
      </c>
      <c r="L40" s="209">
        <v>36076</v>
      </c>
      <c r="M40" s="188" t="s">
        <v>66</v>
      </c>
      <c r="N40" s="188" t="s">
        <v>253</v>
      </c>
      <c r="O40" s="188"/>
      <c r="P40" s="188" t="s">
        <v>254</v>
      </c>
      <c r="Q40" s="188" t="s">
        <v>78</v>
      </c>
      <c r="R40" s="188"/>
      <c r="S40" s="188"/>
      <c r="T40" s="188"/>
      <c r="U40" s="188"/>
      <c r="V40" s="188"/>
      <c r="W40" s="188"/>
      <c r="X40" s="188"/>
      <c r="Y40" s="188"/>
      <c r="Z40" s="188"/>
      <c r="AA40" s="189">
        <v>42999</v>
      </c>
      <c r="AB40" s="188" t="s">
        <v>90</v>
      </c>
      <c r="AC40" s="188"/>
      <c r="AD40" s="188" t="s">
        <v>56</v>
      </c>
      <c r="AE40" s="188" t="s">
        <v>90</v>
      </c>
      <c r="AF40" s="188" t="s">
        <v>90</v>
      </c>
      <c r="AG40" s="189" t="s">
        <v>90</v>
      </c>
      <c r="AH40" s="188" t="s">
        <v>90</v>
      </c>
      <c r="AI40" s="188" t="s">
        <v>90</v>
      </c>
      <c r="AJ40" s="188" t="s">
        <v>90</v>
      </c>
      <c r="AK40" s="188" t="s">
        <v>90</v>
      </c>
      <c r="AL40" s="188" t="s">
        <v>90</v>
      </c>
      <c r="AM40" s="189">
        <v>42947</v>
      </c>
      <c r="AN40" s="188" t="s">
        <v>72</v>
      </c>
      <c r="AO40" s="188" t="s">
        <v>255</v>
      </c>
      <c r="AP40" s="188"/>
      <c r="AQ40" s="188"/>
      <c r="AR40" s="188"/>
      <c r="AS40" s="188"/>
      <c r="AT40" s="188"/>
      <c r="AU40" s="188" t="str">
        <f t="shared" si="1"/>
        <v>N/A</v>
      </c>
      <c r="AV40" s="188" t="str">
        <f t="shared" si="2"/>
        <v>P2</v>
      </c>
    </row>
    <row r="41" spans="1:48" ht="45" x14ac:dyDescent="0.25">
      <c r="A41" s="188" t="s">
        <v>259</v>
      </c>
      <c r="B41" s="207" t="str">
        <f t="shared" si="0"/>
        <v>Pre-1914</v>
      </c>
      <c r="C41" s="188" t="s">
        <v>243</v>
      </c>
      <c r="D41" s="188" t="s">
        <v>243</v>
      </c>
      <c r="E41" s="188"/>
      <c r="F41" s="188"/>
      <c r="G41" s="188"/>
      <c r="H41" s="188"/>
      <c r="I41" s="188" t="s">
        <v>87</v>
      </c>
      <c r="J41" s="188"/>
      <c r="K41" s="209">
        <v>3708.5</v>
      </c>
      <c r="L41" s="209">
        <v>1531</v>
      </c>
      <c r="M41" s="188" t="s">
        <v>66</v>
      </c>
      <c r="N41" s="188" t="s">
        <v>260</v>
      </c>
      <c r="O41" s="188"/>
      <c r="P41" s="188" t="s">
        <v>261</v>
      </c>
      <c r="Q41" s="188" t="s">
        <v>78</v>
      </c>
      <c r="R41" s="188"/>
      <c r="S41" s="188"/>
      <c r="T41" s="188"/>
      <c r="U41" s="188"/>
      <c r="V41" s="188"/>
      <c r="W41" s="188"/>
      <c r="X41" s="188"/>
      <c r="Y41" s="188"/>
      <c r="Z41" s="188"/>
      <c r="AA41" s="189">
        <v>42999</v>
      </c>
      <c r="AB41" s="188" t="s">
        <v>90</v>
      </c>
      <c r="AC41" s="188" t="s">
        <v>262</v>
      </c>
      <c r="AD41" s="188" t="s">
        <v>56</v>
      </c>
      <c r="AE41" s="188" t="s">
        <v>90</v>
      </c>
      <c r="AF41" s="188" t="s">
        <v>90</v>
      </c>
      <c r="AG41" s="189" t="s">
        <v>90</v>
      </c>
      <c r="AH41" s="188" t="s">
        <v>90</v>
      </c>
      <c r="AI41" s="188" t="s">
        <v>90</v>
      </c>
      <c r="AJ41" s="188" t="s">
        <v>90</v>
      </c>
      <c r="AK41" s="188" t="s">
        <v>90</v>
      </c>
      <c r="AL41" s="188" t="s">
        <v>90</v>
      </c>
      <c r="AM41" s="189">
        <v>42905</v>
      </c>
      <c r="AN41" s="188" t="s">
        <v>100</v>
      </c>
      <c r="AO41" s="188" t="s">
        <v>73</v>
      </c>
      <c r="AP41" s="188"/>
      <c r="AQ41" s="188"/>
      <c r="AR41" s="188"/>
      <c r="AS41" s="188"/>
      <c r="AT41" s="188"/>
      <c r="AU41" s="188" t="str">
        <f t="shared" si="1"/>
        <v>N/A</v>
      </c>
      <c r="AV41" s="188" t="str">
        <f t="shared" si="2"/>
        <v>P1</v>
      </c>
    </row>
    <row r="42" spans="1:48" ht="60" x14ac:dyDescent="0.25">
      <c r="A42" s="188" t="s">
        <v>263</v>
      </c>
      <c r="B42" s="207" t="str">
        <f t="shared" si="0"/>
        <v>Pre-1914</v>
      </c>
      <c r="C42" s="188" t="s">
        <v>243</v>
      </c>
      <c r="D42" s="188" t="s">
        <v>243</v>
      </c>
      <c r="E42" s="188"/>
      <c r="F42" s="188"/>
      <c r="G42" s="188"/>
      <c r="H42" s="188"/>
      <c r="I42" s="188" t="s">
        <v>87</v>
      </c>
      <c r="J42" s="188"/>
      <c r="K42" s="209">
        <v>3776.5</v>
      </c>
      <c r="L42" s="209">
        <v>5475</v>
      </c>
      <c r="M42" s="188" t="s">
        <v>66</v>
      </c>
      <c r="N42" s="188" t="s">
        <v>264</v>
      </c>
      <c r="O42" s="188"/>
      <c r="P42" s="188" t="s">
        <v>261</v>
      </c>
      <c r="Q42" s="188" t="s">
        <v>78</v>
      </c>
      <c r="R42" s="188"/>
      <c r="S42" s="188"/>
      <c r="T42" s="188"/>
      <c r="U42" s="188"/>
      <c r="V42" s="188"/>
      <c r="W42" s="188"/>
      <c r="X42" s="188"/>
      <c r="Y42" s="188"/>
      <c r="Z42" s="188"/>
      <c r="AA42" s="189">
        <v>42999</v>
      </c>
      <c r="AB42" s="188" t="s">
        <v>90</v>
      </c>
      <c r="AC42" s="188"/>
      <c r="AD42" s="188" t="s">
        <v>56</v>
      </c>
      <c r="AE42" s="188" t="s">
        <v>90</v>
      </c>
      <c r="AF42" s="188" t="s">
        <v>90</v>
      </c>
      <c r="AG42" s="190" t="s">
        <v>90</v>
      </c>
      <c r="AH42" s="188" t="s">
        <v>90</v>
      </c>
      <c r="AI42" s="188" t="s">
        <v>90</v>
      </c>
      <c r="AJ42" s="188" t="s">
        <v>90</v>
      </c>
      <c r="AK42" s="188" t="s">
        <v>90</v>
      </c>
      <c r="AL42" s="188" t="s">
        <v>90</v>
      </c>
      <c r="AM42" s="189">
        <v>42947</v>
      </c>
      <c r="AN42" s="188" t="s">
        <v>100</v>
      </c>
      <c r="AO42" s="188" t="s">
        <v>144</v>
      </c>
      <c r="AP42" s="188"/>
      <c r="AQ42" s="188"/>
      <c r="AR42" s="188"/>
      <c r="AS42" s="188"/>
      <c r="AT42" s="188"/>
      <c r="AU42" s="188" t="str">
        <f t="shared" si="1"/>
        <v>N/A</v>
      </c>
      <c r="AV42" s="188" t="str">
        <f t="shared" si="2"/>
        <v>P1</v>
      </c>
    </row>
    <row r="43" spans="1:48" ht="60" x14ac:dyDescent="0.25">
      <c r="A43" s="188" t="s">
        <v>265</v>
      </c>
      <c r="B43" s="207" t="str">
        <f t="shared" si="0"/>
        <v>Pre-1914</v>
      </c>
      <c r="C43" s="188" t="s">
        <v>243</v>
      </c>
      <c r="D43" s="188" t="s">
        <v>243</v>
      </c>
      <c r="E43" s="188"/>
      <c r="F43" s="188"/>
      <c r="G43" s="188"/>
      <c r="H43" s="188"/>
      <c r="I43" s="188" t="s">
        <v>87</v>
      </c>
      <c r="J43" s="188"/>
      <c r="K43" s="209">
        <v>8033.5</v>
      </c>
      <c r="L43" s="209">
        <v>10442</v>
      </c>
      <c r="M43" s="188" t="s">
        <v>66</v>
      </c>
      <c r="N43" s="188" t="s">
        <v>266</v>
      </c>
      <c r="O43" s="188"/>
      <c r="P43" s="188" t="s">
        <v>267</v>
      </c>
      <c r="Q43" s="188" t="s">
        <v>78</v>
      </c>
      <c r="R43" s="188"/>
      <c r="S43" s="188"/>
      <c r="T43" s="188"/>
      <c r="U43" s="188"/>
      <c r="V43" s="188"/>
      <c r="W43" s="188"/>
      <c r="X43" s="188"/>
      <c r="Y43" s="188"/>
      <c r="Z43" s="188"/>
      <c r="AA43" s="189">
        <v>42999</v>
      </c>
      <c r="AB43" s="188" t="s">
        <v>90</v>
      </c>
      <c r="AC43" s="188"/>
      <c r="AD43" s="188" t="s">
        <v>56</v>
      </c>
      <c r="AE43" s="188" t="s">
        <v>90</v>
      </c>
      <c r="AF43" s="188" t="s">
        <v>90</v>
      </c>
      <c r="AG43" s="190" t="s">
        <v>90</v>
      </c>
      <c r="AH43" s="188" t="s">
        <v>90</v>
      </c>
      <c r="AI43" s="188" t="s">
        <v>90</v>
      </c>
      <c r="AJ43" s="188" t="s">
        <v>90</v>
      </c>
      <c r="AK43" s="188" t="s">
        <v>90</v>
      </c>
      <c r="AL43" s="188" t="s">
        <v>90</v>
      </c>
      <c r="AM43" s="189">
        <v>42947</v>
      </c>
      <c r="AN43" s="188" t="s">
        <v>100</v>
      </c>
      <c r="AO43" s="188" t="s">
        <v>144</v>
      </c>
      <c r="AP43" s="188"/>
      <c r="AQ43" s="188"/>
      <c r="AR43" s="188"/>
      <c r="AS43" s="188"/>
      <c r="AT43" s="188"/>
      <c r="AU43" s="188" t="str">
        <f t="shared" si="1"/>
        <v>N/A</v>
      </c>
      <c r="AV43" s="188" t="str">
        <f t="shared" si="2"/>
        <v>P1</v>
      </c>
    </row>
    <row r="44" spans="1:48" ht="60" x14ac:dyDescent="0.25">
      <c r="A44" s="188" t="s">
        <v>268</v>
      </c>
      <c r="B44" s="207" t="str">
        <f t="shared" si="0"/>
        <v>Pre-1914</v>
      </c>
      <c r="C44" s="188" t="s">
        <v>243</v>
      </c>
      <c r="D44" s="188" t="s">
        <v>243</v>
      </c>
      <c r="E44" s="188"/>
      <c r="F44" s="188"/>
      <c r="G44" s="188"/>
      <c r="H44" s="188"/>
      <c r="I44" s="188" t="s">
        <v>87</v>
      </c>
      <c r="J44" s="188"/>
      <c r="K44" s="209">
        <v>9621</v>
      </c>
      <c r="L44" s="209">
        <v>15277</v>
      </c>
      <c r="M44" s="188" t="s">
        <v>66</v>
      </c>
      <c r="N44" s="188" t="s">
        <v>269</v>
      </c>
      <c r="O44" s="188"/>
      <c r="P44" s="188" t="s">
        <v>267</v>
      </c>
      <c r="Q44" s="188" t="s">
        <v>78</v>
      </c>
      <c r="R44" s="188"/>
      <c r="S44" s="188"/>
      <c r="T44" s="188"/>
      <c r="U44" s="188"/>
      <c r="V44" s="188"/>
      <c r="W44" s="188"/>
      <c r="X44" s="188"/>
      <c r="Y44" s="188"/>
      <c r="Z44" s="188"/>
      <c r="AA44" s="189">
        <v>42999</v>
      </c>
      <c r="AB44" s="188" t="s">
        <v>90</v>
      </c>
      <c r="AC44" s="188"/>
      <c r="AD44" s="188" t="s">
        <v>56</v>
      </c>
      <c r="AE44" s="188" t="s">
        <v>90</v>
      </c>
      <c r="AF44" s="188" t="s">
        <v>90</v>
      </c>
      <c r="AG44" s="190" t="s">
        <v>90</v>
      </c>
      <c r="AH44" s="188" t="s">
        <v>90</v>
      </c>
      <c r="AI44" s="188" t="s">
        <v>90</v>
      </c>
      <c r="AJ44" s="188" t="s">
        <v>90</v>
      </c>
      <c r="AK44" s="188" t="s">
        <v>90</v>
      </c>
      <c r="AL44" s="188" t="s">
        <v>90</v>
      </c>
      <c r="AM44" s="189">
        <v>42947</v>
      </c>
      <c r="AN44" s="188" t="s">
        <v>100</v>
      </c>
      <c r="AO44" s="188" t="s">
        <v>144</v>
      </c>
      <c r="AP44" s="188"/>
      <c r="AQ44" s="188"/>
      <c r="AR44" s="188"/>
      <c r="AS44" s="188"/>
      <c r="AT44" s="188"/>
      <c r="AU44" s="188" t="str">
        <f t="shared" si="1"/>
        <v>N/A</v>
      </c>
      <c r="AV44" s="188" t="str">
        <f t="shared" si="2"/>
        <v>P1</v>
      </c>
    </row>
    <row r="45" spans="1:48" ht="60" x14ac:dyDescent="0.25">
      <c r="A45" s="188" t="s">
        <v>270</v>
      </c>
      <c r="B45" s="207" t="str">
        <f t="shared" si="0"/>
        <v>Pre-1914</v>
      </c>
      <c r="C45" s="188" t="s">
        <v>243</v>
      </c>
      <c r="D45" s="188" t="s">
        <v>243</v>
      </c>
      <c r="E45" s="188"/>
      <c r="F45" s="188"/>
      <c r="G45" s="188"/>
      <c r="H45" s="188"/>
      <c r="I45" s="188" t="s">
        <v>87</v>
      </c>
      <c r="J45" s="188"/>
      <c r="K45" s="209">
        <v>9031.5</v>
      </c>
      <c r="L45" s="209">
        <v>14490.2</v>
      </c>
      <c r="M45" s="188" t="s">
        <v>66</v>
      </c>
      <c r="N45" s="188" t="s">
        <v>269</v>
      </c>
      <c r="O45" s="188"/>
      <c r="P45" s="188" t="s">
        <v>267</v>
      </c>
      <c r="Q45" s="188" t="s">
        <v>78</v>
      </c>
      <c r="R45" s="188"/>
      <c r="S45" s="188"/>
      <c r="T45" s="188"/>
      <c r="U45" s="188"/>
      <c r="V45" s="188"/>
      <c r="W45" s="188"/>
      <c r="X45" s="188"/>
      <c r="Y45" s="188"/>
      <c r="Z45" s="188"/>
      <c r="AA45" s="189">
        <v>42999</v>
      </c>
      <c r="AB45" s="188" t="s">
        <v>90</v>
      </c>
      <c r="AC45" s="188"/>
      <c r="AD45" s="188" t="s">
        <v>56</v>
      </c>
      <c r="AE45" s="188" t="s">
        <v>90</v>
      </c>
      <c r="AF45" s="188" t="s">
        <v>90</v>
      </c>
      <c r="AG45" s="190" t="s">
        <v>90</v>
      </c>
      <c r="AH45" s="188" t="s">
        <v>90</v>
      </c>
      <c r="AI45" s="188" t="s">
        <v>90</v>
      </c>
      <c r="AJ45" s="188" t="s">
        <v>90</v>
      </c>
      <c r="AK45" s="188" t="s">
        <v>90</v>
      </c>
      <c r="AL45" s="188" t="s">
        <v>90</v>
      </c>
      <c r="AM45" s="189">
        <v>42947</v>
      </c>
      <c r="AN45" s="188" t="s">
        <v>100</v>
      </c>
      <c r="AO45" s="188" t="s">
        <v>144</v>
      </c>
      <c r="AP45" s="188"/>
      <c r="AQ45" s="188"/>
      <c r="AR45" s="188"/>
      <c r="AS45" s="188"/>
      <c r="AT45" s="188"/>
      <c r="AU45" s="188" t="str">
        <f t="shared" si="1"/>
        <v>N/A</v>
      </c>
      <c r="AV45" s="188" t="str">
        <f t="shared" si="2"/>
        <v>P1</v>
      </c>
    </row>
    <row r="46" spans="1:48" ht="105" x14ac:dyDescent="0.25">
      <c r="A46" s="188" t="s">
        <v>271</v>
      </c>
      <c r="B46" s="207" t="str">
        <f t="shared" si="0"/>
        <v>Pre-1914</v>
      </c>
      <c r="C46" s="188" t="s">
        <v>272</v>
      </c>
      <c r="D46" s="188" t="s">
        <v>272</v>
      </c>
      <c r="E46" s="188"/>
      <c r="F46" s="188"/>
      <c r="G46" s="188"/>
      <c r="H46" s="188"/>
      <c r="I46" s="188" t="s">
        <v>87</v>
      </c>
      <c r="J46" s="188"/>
      <c r="K46" s="209">
        <v>13287</v>
      </c>
      <c r="L46" s="209">
        <v>21849</v>
      </c>
      <c r="M46" s="188" t="s">
        <v>66</v>
      </c>
      <c r="N46" s="188" t="s">
        <v>273</v>
      </c>
      <c r="O46" s="188"/>
      <c r="P46" s="188" t="s">
        <v>274</v>
      </c>
      <c r="Q46" s="188" t="s">
        <v>78</v>
      </c>
      <c r="R46" s="188"/>
      <c r="S46" s="188"/>
      <c r="T46" s="188"/>
      <c r="U46" s="188"/>
      <c r="V46" s="188"/>
      <c r="W46" s="188"/>
      <c r="X46" s="188"/>
      <c r="Y46" s="188"/>
      <c r="Z46" s="188"/>
      <c r="AA46" s="189">
        <v>42999</v>
      </c>
      <c r="AB46" s="188" t="s">
        <v>90</v>
      </c>
      <c r="AC46" s="188"/>
      <c r="AD46" s="188" t="s">
        <v>56</v>
      </c>
      <c r="AE46" s="188" t="s">
        <v>90</v>
      </c>
      <c r="AF46" s="188" t="s">
        <v>90</v>
      </c>
      <c r="AG46" s="189" t="s">
        <v>90</v>
      </c>
      <c r="AH46" s="188" t="s">
        <v>90</v>
      </c>
      <c r="AI46" s="188" t="s">
        <v>90</v>
      </c>
      <c r="AJ46" s="188" t="s">
        <v>90</v>
      </c>
      <c r="AK46" s="188" t="s">
        <v>90</v>
      </c>
      <c r="AL46" s="188" t="s">
        <v>90</v>
      </c>
      <c r="AM46" s="189">
        <v>42950</v>
      </c>
      <c r="AN46" s="188" t="s">
        <v>143</v>
      </c>
      <c r="AO46" s="188" t="s">
        <v>275</v>
      </c>
      <c r="AP46" s="188"/>
      <c r="AQ46" s="188"/>
      <c r="AR46" s="188"/>
      <c r="AS46" s="188"/>
      <c r="AT46" s="188"/>
      <c r="AU46" s="188" t="str">
        <f t="shared" si="1"/>
        <v>N/A</v>
      </c>
      <c r="AV46" s="188" t="str">
        <f t="shared" si="2"/>
        <v>P3</v>
      </c>
    </row>
    <row r="47" spans="1:48" ht="60" x14ac:dyDescent="0.25">
      <c r="A47" s="188" t="s">
        <v>276</v>
      </c>
      <c r="B47" s="207" t="str">
        <f t="shared" si="0"/>
        <v>Pre-1914</v>
      </c>
      <c r="C47" s="188" t="s">
        <v>243</v>
      </c>
      <c r="D47" s="188" t="s">
        <v>243</v>
      </c>
      <c r="E47" s="188"/>
      <c r="F47" s="188"/>
      <c r="G47" s="188"/>
      <c r="H47" s="188"/>
      <c r="I47" s="188" t="s">
        <v>87</v>
      </c>
      <c r="J47" s="188"/>
      <c r="K47" s="209">
        <v>6522</v>
      </c>
      <c r="L47" s="209">
        <v>24434</v>
      </c>
      <c r="M47" s="188" t="s">
        <v>66</v>
      </c>
      <c r="N47" s="188" t="s">
        <v>277</v>
      </c>
      <c r="O47" s="188" t="s">
        <v>278</v>
      </c>
      <c r="P47" s="188" t="s">
        <v>279</v>
      </c>
      <c r="Q47" s="188" t="s">
        <v>78</v>
      </c>
      <c r="R47" s="188" t="s">
        <v>172</v>
      </c>
      <c r="S47" s="188"/>
      <c r="T47" s="188" t="s">
        <v>141</v>
      </c>
      <c r="U47" s="188"/>
      <c r="V47" s="188" t="s">
        <v>174</v>
      </c>
      <c r="W47" s="188"/>
      <c r="X47" s="188" t="s">
        <v>66</v>
      </c>
      <c r="Y47" s="188" t="s">
        <v>280</v>
      </c>
      <c r="Z47" s="188" t="s">
        <v>66</v>
      </c>
      <c r="AA47" s="189">
        <v>42999</v>
      </c>
      <c r="AB47" s="188" t="s">
        <v>90</v>
      </c>
      <c r="AC47" s="188" t="s">
        <v>262</v>
      </c>
      <c r="AD47" s="188" t="s">
        <v>56</v>
      </c>
      <c r="AE47" s="188" t="s">
        <v>90</v>
      </c>
      <c r="AF47" s="188" t="s">
        <v>90</v>
      </c>
      <c r="AG47" s="189" t="s">
        <v>90</v>
      </c>
      <c r="AH47" s="188" t="s">
        <v>90</v>
      </c>
      <c r="AI47" s="188" t="s">
        <v>90</v>
      </c>
      <c r="AJ47" s="188" t="s">
        <v>90</v>
      </c>
      <c r="AK47" s="188" t="s">
        <v>90</v>
      </c>
      <c r="AL47" s="188" t="s">
        <v>90</v>
      </c>
      <c r="AM47" s="189">
        <v>42905</v>
      </c>
      <c r="AN47" s="188" t="s">
        <v>100</v>
      </c>
      <c r="AO47" s="188" t="s">
        <v>73</v>
      </c>
      <c r="AP47" s="188"/>
      <c r="AQ47" s="188"/>
      <c r="AR47" s="188"/>
      <c r="AS47" s="188"/>
      <c r="AT47" s="188"/>
      <c r="AU47" s="188" t="str">
        <f t="shared" si="1"/>
        <v>N/A</v>
      </c>
      <c r="AV47" s="188" t="str">
        <f t="shared" si="2"/>
        <v>P1</v>
      </c>
    </row>
    <row r="48" spans="1:48" ht="330" x14ac:dyDescent="0.25">
      <c r="A48" s="188" t="s">
        <v>281</v>
      </c>
      <c r="B48" s="207" t="str">
        <f t="shared" si="0"/>
        <v>Riparian and Pre-1914</v>
      </c>
      <c r="C48" s="188" t="s">
        <v>282</v>
      </c>
      <c r="D48" s="188" t="s">
        <v>282</v>
      </c>
      <c r="E48" s="188"/>
      <c r="F48" s="188"/>
      <c r="G48" s="188"/>
      <c r="H48" s="188"/>
      <c r="I48" s="188" t="s">
        <v>87</v>
      </c>
      <c r="J48" s="188"/>
      <c r="K48" s="209">
        <v>4252.1739130434789</v>
      </c>
      <c r="L48" s="209">
        <v>22452</v>
      </c>
      <c r="M48" s="188" t="s">
        <v>56</v>
      </c>
      <c r="N48" s="188" t="s">
        <v>283</v>
      </c>
      <c r="O48" s="188" t="s">
        <v>284</v>
      </c>
      <c r="P48" s="188" t="s">
        <v>285</v>
      </c>
      <c r="Q48" s="188" t="s">
        <v>286</v>
      </c>
      <c r="R48" s="188" t="s">
        <v>287</v>
      </c>
      <c r="S48" s="188" t="s">
        <v>288</v>
      </c>
      <c r="T48" s="188" t="s">
        <v>63</v>
      </c>
      <c r="U48" s="188"/>
      <c r="V48" s="188" t="s">
        <v>115</v>
      </c>
      <c r="W48" s="188">
        <v>120</v>
      </c>
      <c r="X48" s="188" t="s">
        <v>211</v>
      </c>
      <c r="Y48" s="188" t="s">
        <v>289</v>
      </c>
      <c r="Z48" s="188" t="s">
        <v>66</v>
      </c>
      <c r="AA48" s="189">
        <v>42877</v>
      </c>
      <c r="AB48" s="188" t="s">
        <v>81</v>
      </c>
      <c r="AC48" s="188" t="s">
        <v>8634</v>
      </c>
      <c r="AD48" s="188" t="s">
        <v>56</v>
      </c>
      <c r="AE48" s="188" t="s">
        <v>90</v>
      </c>
      <c r="AF48" s="188" t="s">
        <v>90</v>
      </c>
      <c r="AG48" s="189" t="s">
        <v>90</v>
      </c>
      <c r="AH48" s="188" t="s">
        <v>90</v>
      </c>
      <c r="AI48" s="188" t="s">
        <v>90</v>
      </c>
      <c r="AJ48" s="188" t="s">
        <v>90</v>
      </c>
      <c r="AK48" s="188" t="s">
        <v>90</v>
      </c>
      <c r="AL48" s="188" t="s">
        <v>90</v>
      </c>
      <c r="AM48" s="189">
        <v>42937</v>
      </c>
      <c r="AN48" s="188" t="s">
        <v>72</v>
      </c>
      <c r="AO48" s="188" t="s">
        <v>290</v>
      </c>
      <c r="AP48" s="188"/>
      <c r="AQ48" s="188"/>
      <c r="AR48" s="188"/>
      <c r="AS48" s="188"/>
      <c r="AT48" s="188"/>
      <c r="AU48" s="188" t="str">
        <f t="shared" si="1"/>
        <v>R1</v>
      </c>
      <c r="AV48" s="188" t="str">
        <f t="shared" si="2"/>
        <v>P2</v>
      </c>
    </row>
    <row r="49" spans="1:48" ht="135" x14ac:dyDescent="0.25">
      <c r="A49" s="188" t="s">
        <v>291</v>
      </c>
      <c r="B49" s="207" t="str">
        <f t="shared" si="0"/>
        <v>Riparian and Pre-1914</v>
      </c>
      <c r="C49" s="188" t="s">
        <v>292</v>
      </c>
      <c r="D49" s="188" t="s">
        <v>292</v>
      </c>
      <c r="E49" s="188"/>
      <c r="F49" s="188"/>
      <c r="G49" s="188"/>
      <c r="H49" s="188"/>
      <c r="I49" s="188" t="s">
        <v>87</v>
      </c>
      <c r="J49" s="188"/>
      <c r="K49" s="209">
        <v>47749.333333333328</v>
      </c>
      <c r="L49" s="209">
        <v>0</v>
      </c>
      <c r="M49" s="188" t="s">
        <v>56</v>
      </c>
      <c r="N49" s="188" t="s">
        <v>128</v>
      </c>
      <c r="O49" s="188"/>
      <c r="P49" s="188" t="s">
        <v>279</v>
      </c>
      <c r="Q49" s="188" t="s">
        <v>78</v>
      </c>
      <c r="R49" s="188"/>
      <c r="S49" s="188"/>
      <c r="T49" s="188"/>
      <c r="U49" s="188"/>
      <c r="V49" s="188"/>
      <c r="W49" s="188"/>
      <c r="X49" s="188"/>
      <c r="Y49" s="188"/>
      <c r="Z49" s="188"/>
      <c r="AA49" s="189">
        <v>42999</v>
      </c>
      <c r="AB49" s="188" t="s">
        <v>67</v>
      </c>
      <c r="AC49" s="188" t="s">
        <v>8605</v>
      </c>
      <c r="AD49" s="188" t="s">
        <v>56</v>
      </c>
      <c r="AE49" s="188" t="s">
        <v>90</v>
      </c>
      <c r="AF49" s="188" t="s">
        <v>90</v>
      </c>
      <c r="AG49" s="188" t="s">
        <v>90</v>
      </c>
      <c r="AH49" s="188" t="s">
        <v>90</v>
      </c>
      <c r="AI49" s="188" t="s">
        <v>90</v>
      </c>
      <c r="AJ49" s="188" t="s">
        <v>90</v>
      </c>
      <c r="AK49" s="188" t="s">
        <v>90</v>
      </c>
      <c r="AL49" s="188" t="s">
        <v>90</v>
      </c>
      <c r="AM49" s="189">
        <v>42999</v>
      </c>
      <c r="AN49" s="188" t="s">
        <v>72</v>
      </c>
      <c r="AO49" s="188" t="s">
        <v>293</v>
      </c>
      <c r="AP49" s="188"/>
      <c r="AQ49" s="188"/>
      <c r="AR49" s="188"/>
      <c r="AS49" s="188"/>
      <c r="AT49" s="188"/>
      <c r="AU49" s="188" t="str">
        <f t="shared" si="1"/>
        <v>R2</v>
      </c>
      <c r="AV49" s="188" t="str">
        <f t="shared" si="2"/>
        <v>P2</v>
      </c>
    </row>
    <row r="50" spans="1:48" ht="45" x14ac:dyDescent="0.25">
      <c r="A50" s="188" t="s">
        <v>294</v>
      </c>
      <c r="B50" s="207" t="str">
        <f t="shared" si="0"/>
        <v>Riparian and Pre-1914</v>
      </c>
      <c r="C50" s="188" t="s">
        <v>295</v>
      </c>
      <c r="D50" s="188" t="s">
        <v>295</v>
      </c>
      <c r="E50" s="188"/>
      <c r="F50" s="188"/>
      <c r="G50" s="188"/>
      <c r="H50" s="188"/>
      <c r="I50" s="188" t="s">
        <v>87</v>
      </c>
      <c r="J50" s="188"/>
      <c r="K50" s="209">
        <v>113459</v>
      </c>
      <c r="L50" s="209">
        <v>0</v>
      </c>
      <c r="M50" s="188" t="s">
        <v>56</v>
      </c>
      <c r="N50" s="188" t="s">
        <v>296</v>
      </c>
      <c r="O50" s="188" t="s">
        <v>217</v>
      </c>
      <c r="P50" s="188" t="s">
        <v>113</v>
      </c>
      <c r="Q50" s="188"/>
      <c r="R50" s="188"/>
      <c r="S50" s="188"/>
      <c r="T50" s="188"/>
      <c r="U50" s="188"/>
      <c r="V50" s="188"/>
      <c r="W50" s="188"/>
      <c r="X50" s="188"/>
      <c r="Y50" s="188"/>
      <c r="Z50" s="188"/>
      <c r="AA50" s="189">
        <v>42968</v>
      </c>
      <c r="AB50" s="188" t="s">
        <v>81</v>
      </c>
      <c r="AC50" s="188" t="s">
        <v>297</v>
      </c>
      <c r="AD50" s="188" t="s">
        <v>56</v>
      </c>
      <c r="AE50" s="188" t="s">
        <v>90</v>
      </c>
      <c r="AF50" s="188" t="s">
        <v>90</v>
      </c>
      <c r="AG50" s="189" t="s">
        <v>90</v>
      </c>
      <c r="AH50" s="188" t="s">
        <v>90</v>
      </c>
      <c r="AI50" s="188" t="s">
        <v>90</v>
      </c>
      <c r="AJ50" s="188" t="s">
        <v>90</v>
      </c>
      <c r="AK50" s="188" t="s">
        <v>90</v>
      </c>
      <c r="AL50" s="188" t="s">
        <v>90</v>
      </c>
      <c r="AM50" s="189">
        <v>42912</v>
      </c>
      <c r="AN50" s="188" t="s">
        <v>100</v>
      </c>
      <c r="AO50" s="188" t="s">
        <v>8386</v>
      </c>
      <c r="AP50" s="188"/>
      <c r="AQ50" s="188"/>
      <c r="AR50" s="188"/>
      <c r="AS50" s="188"/>
      <c r="AT50" s="188"/>
      <c r="AU50" s="188" t="str">
        <f t="shared" si="1"/>
        <v>R1</v>
      </c>
      <c r="AV50" s="188" t="str">
        <f t="shared" si="2"/>
        <v>P1</v>
      </c>
    </row>
    <row r="51" spans="1:48" ht="60" x14ac:dyDescent="0.25">
      <c r="A51" s="188" t="s">
        <v>298</v>
      </c>
      <c r="B51" s="207" t="str">
        <f t="shared" si="0"/>
        <v>Neither</v>
      </c>
      <c r="C51" s="188" t="s">
        <v>299</v>
      </c>
      <c r="D51" s="188" t="s">
        <v>299</v>
      </c>
      <c r="E51" s="188"/>
      <c r="F51" s="188"/>
      <c r="G51" s="188"/>
      <c r="H51" s="188"/>
      <c r="I51" s="188" t="s">
        <v>87</v>
      </c>
      <c r="J51" s="188"/>
      <c r="K51" s="209">
        <v>56168.333333333336</v>
      </c>
      <c r="L51" s="209">
        <v>0</v>
      </c>
      <c r="M51" s="188" t="s">
        <v>66</v>
      </c>
      <c r="N51" s="188" t="s">
        <v>300</v>
      </c>
      <c r="O51" s="188"/>
      <c r="P51" s="188" t="s">
        <v>113</v>
      </c>
      <c r="Q51" s="188" t="s">
        <v>301</v>
      </c>
      <c r="R51" s="188"/>
      <c r="S51" s="188"/>
      <c r="T51" s="188"/>
      <c r="U51" s="188"/>
      <c r="V51" s="188"/>
      <c r="W51" s="188"/>
      <c r="X51" s="188"/>
      <c r="Y51" s="188"/>
      <c r="Z51" s="188"/>
      <c r="AA51" s="189">
        <v>42916</v>
      </c>
      <c r="AB51" s="188" t="s">
        <v>81</v>
      </c>
      <c r="AC51" s="188" t="s">
        <v>8579</v>
      </c>
      <c r="AD51" s="188" t="s">
        <v>191</v>
      </c>
      <c r="AE51" s="188" t="s">
        <v>90</v>
      </c>
      <c r="AF51" s="188" t="s">
        <v>90</v>
      </c>
      <c r="AG51" s="188" t="s">
        <v>90</v>
      </c>
      <c r="AH51" s="188" t="s">
        <v>90</v>
      </c>
      <c r="AI51" s="188" t="s">
        <v>90</v>
      </c>
      <c r="AJ51" s="188" t="s">
        <v>90</v>
      </c>
      <c r="AK51" s="188" t="s">
        <v>90</v>
      </c>
      <c r="AL51" s="188" t="s">
        <v>90</v>
      </c>
      <c r="AM51" s="189"/>
      <c r="AN51" s="188" t="s">
        <v>90</v>
      </c>
      <c r="AO51" s="188" t="s">
        <v>90</v>
      </c>
      <c r="AP51" s="188"/>
      <c r="AQ51" s="188"/>
      <c r="AR51" s="188"/>
      <c r="AS51" s="188"/>
      <c r="AT51" s="188"/>
      <c r="AU51" s="188" t="str">
        <f t="shared" si="1"/>
        <v>R1</v>
      </c>
      <c r="AV51" s="188" t="str">
        <f t="shared" si="2"/>
        <v>N/A</v>
      </c>
    </row>
    <row r="52" spans="1:48" ht="270" x14ac:dyDescent="0.25">
      <c r="A52" s="188" t="s">
        <v>302</v>
      </c>
      <c r="B52" s="207" t="str">
        <f t="shared" si="0"/>
        <v>Riparian and Pre-1914</v>
      </c>
      <c r="C52" s="188" t="s">
        <v>303</v>
      </c>
      <c r="D52" s="188" t="s">
        <v>303</v>
      </c>
      <c r="E52" s="188"/>
      <c r="F52" s="188" t="s">
        <v>304</v>
      </c>
      <c r="G52" s="188"/>
      <c r="H52" s="188" t="s">
        <v>4067</v>
      </c>
      <c r="I52" s="188" t="s">
        <v>55</v>
      </c>
      <c r="J52" s="188" t="s">
        <v>305</v>
      </c>
      <c r="K52" s="209">
        <v>450</v>
      </c>
      <c r="L52" s="209">
        <v>0</v>
      </c>
      <c r="M52" s="188" t="s">
        <v>56</v>
      </c>
      <c r="N52" s="188" t="s">
        <v>306</v>
      </c>
      <c r="O52" s="188" t="s">
        <v>57</v>
      </c>
      <c r="P52" s="188" t="s">
        <v>59</v>
      </c>
      <c r="Q52" s="188" t="s">
        <v>307</v>
      </c>
      <c r="R52" s="188" t="s">
        <v>307</v>
      </c>
      <c r="S52" s="188" t="s">
        <v>308</v>
      </c>
      <c r="T52" s="188" t="s">
        <v>141</v>
      </c>
      <c r="U52" s="188"/>
      <c r="V52" s="188" t="s">
        <v>64</v>
      </c>
      <c r="W52" s="188"/>
      <c r="X52" s="188"/>
      <c r="Y52" s="188"/>
      <c r="Z52" s="188" t="s">
        <v>56</v>
      </c>
      <c r="AA52" s="189">
        <v>42885</v>
      </c>
      <c r="AB52" s="188" t="s">
        <v>67</v>
      </c>
      <c r="AC52" s="188" t="s">
        <v>309</v>
      </c>
      <c r="AD52" s="188" t="s">
        <v>56</v>
      </c>
      <c r="AE52" s="188" t="s">
        <v>90</v>
      </c>
      <c r="AF52" s="188" t="s">
        <v>90</v>
      </c>
      <c r="AG52" s="190" t="s">
        <v>90</v>
      </c>
      <c r="AH52" s="188" t="s">
        <v>90</v>
      </c>
      <c r="AI52" s="188" t="s">
        <v>90</v>
      </c>
      <c r="AJ52" s="188" t="s">
        <v>90</v>
      </c>
      <c r="AK52" s="188" t="s">
        <v>90</v>
      </c>
      <c r="AL52" s="188" t="s">
        <v>90</v>
      </c>
      <c r="AM52" s="189">
        <v>42913</v>
      </c>
      <c r="AN52" s="188" t="s">
        <v>100</v>
      </c>
      <c r="AO52" s="188" t="s">
        <v>310</v>
      </c>
      <c r="AP52" s="188" t="s">
        <v>4067</v>
      </c>
      <c r="AQ52" s="188" t="s">
        <v>8534</v>
      </c>
      <c r="AR52" s="188" t="s">
        <v>8581</v>
      </c>
      <c r="AS52" s="188" t="s">
        <v>8535</v>
      </c>
      <c r="AT52" s="188" t="s">
        <v>8581</v>
      </c>
      <c r="AU52" s="188" t="str">
        <f t="shared" si="1"/>
        <v>R4</v>
      </c>
      <c r="AV52" s="188" t="str">
        <f t="shared" si="2"/>
        <v>P4</v>
      </c>
    </row>
    <row r="53" spans="1:48" ht="30" x14ac:dyDescent="0.25">
      <c r="A53" s="188" t="s">
        <v>311</v>
      </c>
      <c r="B53" s="207" t="str">
        <f t="shared" si="0"/>
        <v>Pre-1914</v>
      </c>
      <c r="C53" s="188" t="s">
        <v>312</v>
      </c>
      <c r="D53" s="188" t="s">
        <v>313</v>
      </c>
      <c r="E53" s="188"/>
      <c r="F53" s="188"/>
      <c r="G53" s="188"/>
      <c r="H53" s="188"/>
      <c r="I53" s="188" t="s">
        <v>87</v>
      </c>
      <c r="J53" s="188"/>
      <c r="K53" s="209">
        <v>3997.5066666666662</v>
      </c>
      <c r="L53" s="209">
        <v>2204.8000000000002</v>
      </c>
      <c r="M53" s="188" t="s">
        <v>66</v>
      </c>
      <c r="N53" s="188" t="s">
        <v>314</v>
      </c>
      <c r="O53" s="188"/>
      <c r="P53" s="188" t="s">
        <v>315</v>
      </c>
      <c r="Q53" s="188" t="s">
        <v>78</v>
      </c>
      <c r="R53" s="188"/>
      <c r="S53" s="188"/>
      <c r="T53" s="188"/>
      <c r="U53" s="188"/>
      <c r="V53" s="188"/>
      <c r="W53" s="188"/>
      <c r="X53" s="188"/>
      <c r="Y53" s="188"/>
      <c r="Z53" s="188"/>
      <c r="AA53" s="189">
        <v>42999</v>
      </c>
      <c r="AB53" s="188" t="s">
        <v>90</v>
      </c>
      <c r="AC53" s="188"/>
      <c r="AD53" s="188" t="s">
        <v>56</v>
      </c>
      <c r="AE53" s="188" t="s">
        <v>90</v>
      </c>
      <c r="AF53" s="188" t="s">
        <v>90</v>
      </c>
      <c r="AG53" s="194" t="s">
        <v>90</v>
      </c>
      <c r="AH53" s="188" t="s">
        <v>90</v>
      </c>
      <c r="AI53" s="188" t="s">
        <v>90</v>
      </c>
      <c r="AJ53" s="188" t="s">
        <v>90</v>
      </c>
      <c r="AK53" s="188" t="s">
        <v>90</v>
      </c>
      <c r="AL53" s="188" t="s">
        <v>90</v>
      </c>
      <c r="AM53" s="189">
        <v>42949</v>
      </c>
      <c r="AN53" s="188" t="s">
        <v>143</v>
      </c>
      <c r="AO53" s="188" t="s">
        <v>316</v>
      </c>
      <c r="AP53" s="188"/>
      <c r="AQ53" s="188"/>
      <c r="AR53" s="188"/>
      <c r="AS53" s="188"/>
      <c r="AT53" s="188"/>
      <c r="AU53" s="188" t="str">
        <f t="shared" si="1"/>
        <v>N/A</v>
      </c>
      <c r="AV53" s="188" t="str">
        <f t="shared" si="2"/>
        <v>P3</v>
      </c>
    </row>
    <row r="54" spans="1:48" ht="90" x14ac:dyDescent="0.25">
      <c r="A54" s="188" t="s">
        <v>317</v>
      </c>
      <c r="B54" s="207" t="str">
        <f t="shared" si="0"/>
        <v>Riparian and Pre-1914</v>
      </c>
      <c r="C54" s="188" t="s">
        <v>318</v>
      </c>
      <c r="D54" s="188" t="s">
        <v>318</v>
      </c>
      <c r="E54" s="188"/>
      <c r="F54" s="188"/>
      <c r="G54" s="188"/>
      <c r="H54" s="188"/>
      <c r="I54" s="188" t="s">
        <v>87</v>
      </c>
      <c r="J54" s="188"/>
      <c r="K54" s="209">
        <v>6802.5</v>
      </c>
      <c r="L54" s="209">
        <v>34719</v>
      </c>
      <c r="M54" s="188" t="s">
        <v>56</v>
      </c>
      <c r="N54" s="188" t="s">
        <v>319</v>
      </c>
      <c r="O54" s="188" t="s">
        <v>57</v>
      </c>
      <c r="P54" s="188" t="s">
        <v>285</v>
      </c>
      <c r="Q54" s="188" t="s">
        <v>78</v>
      </c>
      <c r="R54" s="188"/>
      <c r="S54" s="188"/>
      <c r="T54" s="188" t="s">
        <v>141</v>
      </c>
      <c r="U54" s="188"/>
      <c r="V54" s="188" t="s">
        <v>64</v>
      </c>
      <c r="W54" s="188"/>
      <c r="X54" s="188" t="s">
        <v>56</v>
      </c>
      <c r="Y54" s="188" t="s">
        <v>320</v>
      </c>
      <c r="Z54" s="188" t="s">
        <v>66</v>
      </c>
      <c r="AA54" s="189">
        <v>42999</v>
      </c>
      <c r="AB54" s="188" t="s">
        <v>142</v>
      </c>
      <c r="AC54" s="188" t="s">
        <v>8606</v>
      </c>
      <c r="AD54" s="188" t="s">
        <v>56</v>
      </c>
      <c r="AE54" s="188" t="s">
        <v>90</v>
      </c>
      <c r="AF54" s="188" t="s">
        <v>90</v>
      </c>
      <c r="AG54" s="189" t="s">
        <v>90</v>
      </c>
      <c r="AH54" s="188" t="s">
        <v>90</v>
      </c>
      <c r="AI54" s="188" t="s">
        <v>90</v>
      </c>
      <c r="AJ54" s="188" t="s">
        <v>90</v>
      </c>
      <c r="AK54" s="188" t="s">
        <v>90</v>
      </c>
      <c r="AL54" s="188" t="s">
        <v>90</v>
      </c>
      <c r="AM54" s="189">
        <v>42929</v>
      </c>
      <c r="AN54" s="188" t="s">
        <v>72</v>
      </c>
      <c r="AO54" s="188" t="s">
        <v>321</v>
      </c>
      <c r="AP54" s="188"/>
      <c r="AQ54" s="188"/>
      <c r="AR54" s="188"/>
      <c r="AS54" s="188"/>
      <c r="AT54" s="188"/>
      <c r="AU54" s="188" t="str">
        <f t="shared" si="1"/>
        <v>R3</v>
      </c>
      <c r="AV54" s="188" t="str">
        <f t="shared" si="2"/>
        <v>P2</v>
      </c>
    </row>
    <row r="55" spans="1:48" ht="270" x14ac:dyDescent="0.25">
      <c r="A55" s="188" t="s">
        <v>322</v>
      </c>
      <c r="B55" s="207" t="str">
        <f t="shared" si="0"/>
        <v>Riparian and Pre-1914</v>
      </c>
      <c r="C55" s="188" t="s">
        <v>323</v>
      </c>
      <c r="D55" s="188" t="s">
        <v>323</v>
      </c>
      <c r="E55" s="188"/>
      <c r="F55" s="188"/>
      <c r="G55" s="188"/>
      <c r="H55" s="188" t="s">
        <v>4067</v>
      </c>
      <c r="I55" s="188" t="s">
        <v>55</v>
      </c>
      <c r="J55" s="188"/>
      <c r="K55" s="209">
        <v>3740</v>
      </c>
      <c r="L55" s="209">
        <v>2604</v>
      </c>
      <c r="M55" s="188" t="s">
        <v>56</v>
      </c>
      <c r="N55" s="188" t="s">
        <v>324</v>
      </c>
      <c r="O55" s="188" t="s">
        <v>325</v>
      </c>
      <c r="P55" s="188" t="s">
        <v>59</v>
      </c>
      <c r="Q55" s="188" t="s">
        <v>326</v>
      </c>
      <c r="R55" s="188" t="s">
        <v>327</v>
      </c>
      <c r="S55" s="188" t="s">
        <v>328</v>
      </c>
      <c r="T55" s="188" t="s">
        <v>174</v>
      </c>
      <c r="U55" s="188"/>
      <c r="V55" s="188" t="s">
        <v>174</v>
      </c>
      <c r="W55" s="188">
        <v>62</v>
      </c>
      <c r="X55" s="188" t="s">
        <v>191</v>
      </c>
      <c r="Y55" s="188"/>
      <c r="Z55" s="188" t="s">
        <v>66</v>
      </c>
      <c r="AA55" s="189">
        <v>42968</v>
      </c>
      <c r="AB55" s="188" t="s">
        <v>81</v>
      </c>
      <c r="AC55" s="188" t="s">
        <v>8724</v>
      </c>
      <c r="AD55" s="188" t="s">
        <v>56</v>
      </c>
      <c r="AE55" s="188" t="s">
        <v>90</v>
      </c>
      <c r="AF55" s="188" t="s">
        <v>90</v>
      </c>
      <c r="AG55" s="188" t="s">
        <v>90</v>
      </c>
      <c r="AH55" s="188" t="s">
        <v>90</v>
      </c>
      <c r="AI55" s="188" t="s">
        <v>90</v>
      </c>
      <c r="AJ55" s="188" t="s">
        <v>90</v>
      </c>
      <c r="AK55" s="188" t="s">
        <v>90</v>
      </c>
      <c r="AL55" s="188" t="s">
        <v>90</v>
      </c>
      <c r="AM55" s="189">
        <v>42940</v>
      </c>
      <c r="AN55" s="188" t="s">
        <v>100</v>
      </c>
      <c r="AO55" s="188" t="s">
        <v>144</v>
      </c>
      <c r="AP55" s="188" t="s">
        <v>4067</v>
      </c>
      <c r="AQ55" s="188" t="s">
        <v>8534</v>
      </c>
      <c r="AR55" s="188" t="s">
        <v>8581</v>
      </c>
      <c r="AS55" s="188" t="s">
        <v>8535</v>
      </c>
      <c r="AT55" s="188" t="s">
        <v>8581</v>
      </c>
      <c r="AU55" s="188" t="str">
        <f t="shared" si="1"/>
        <v>R4</v>
      </c>
      <c r="AV55" s="188" t="str">
        <f t="shared" si="2"/>
        <v>P4</v>
      </c>
    </row>
    <row r="56" spans="1:48" ht="270" x14ac:dyDescent="0.25">
      <c r="A56" s="188" t="s">
        <v>329</v>
      </c>
      <c r="B56" s="207" t="str">
        <f t="shared" si="0"/>
        <v>Riparian</v>
      </c>
      <c r="C56" s="188" t="s">
        <v>330</v>
      </c>
      <c r="D56" s="188" t="s">
        <v>330</v>
      </c>
      <c r="E56" s="188"/>
      <c r="F56" s="188"/>
      <c r="G56" s="188"/>
      <c r="H56" s="188" t="s">
        <v>4067</v>
      </c>
      <c r="I56" s="188" t="s">
        <v>55</v>
      </c>
      <c r="J56" s="188" t="s">
        <v>331</v>
      </c>
      <c r="K56" s="209">
        <v>376</v>
      </c>
      <c r="L56" s="209">
        <v>0</v>
      </c>
      <c r="M56" s="188" t="s">
        <v>56</v>
      </c>
      <c r="N56" s="188" t="s">
        <v>332</v>
      </c>
      <c r="O56" s="188" t="s">
        <v>137</v>
      </c>
      <c r="P56" s="188" t="s">
        <v>170</v>
      </c>
      <c r="Q56" s="188" t="s">
        <v>333</v>
      </c>
      <c r="R56" s="188" t="s">
        <v>333</v>
      </c>
      <c r="S56" s="188" t="s">
        <v>334</v>
      </c>
      <c r="T56" s="188" t="s">
        <v>63</v>
      </c>
      <c r="U56" s="188"/>
      <c r="V56" s="188" t="s">
        <v>64</v>
      </c>
      <c r="W56" s="188"/>
      <c r="X56" s="188" t="s">
        <v>335</v>
      </c>
      <c r="Y56" s="188" t="s">
        <v>336</v>
      </c>
      <c r="Z56" s="188" t="s">
        <v>66</v>
      </c>
      <c r="AA56" s="189">
        <v>42877</v>
      </c>
      <c r="AB56" s="188" t="s">
        <v>142</v>
      </c>
      <c r="AC56" s="195" t="s">
        <v>8607</v>
      </c>
      <c r="AD56" s="188" t="s">
        <v>66</v>
      </c>
      <c r="AE56" s="188" t="s">
        <v>90</v>
      </c>
      <c r="AF56" s="188" t="s">
        <v>90</v>
      </c>
      <c r="AG56" s="188" t="s">
        <v>90</v>
      </c>
      <c r="AH56" s="188" t="s">
        <v>90</v>
      </c>
      <c r="AI56" s="188" t="s">
        <v>90</v>
      </c>
      <c r="AJ56" s="188" t="s">
        <v>90</v>
      </c>
      <c r="AK56" s="188" t="s">
        <v>90</v>
      </c>
      <c r="AL56" s="188" t="s">
        <v>90</v>
      </c>
      <c r="AM56" s="189">
        <v>42940</v>
      </c>
      <c r="AN56" s="188" t="s">
        <v>90</v>
      </c>
      <c r="AO56" s="188" t="s">
        <v>90</v>
      </c>
      <c r="AP56" s="188" t="s">
        <v>4067</v>
      </c>
      <c r="AQ56" s="188" t="s">
        <v>8534</v>
      </c>
      <c r="AR56" s="188" t="s">
        <v>8581</v>
      </c>
      <c r="AS56" s="188" t="s">
        <v>8535</v>
      </c>
      <c r="AT56" s="188" t="s">
        <v>8581</v>
      </c>
      <c r="AU56" s="188" t="str">
        <f t="shared" si="1"/>
        <v>R4</v>
      </c>
      <c r="AV56" s="188" t="str">
        <f t="shared" si="2"/>
        <v>P4</v>
      </c>
    </row>
    <row r="57" spans="1:48" ht="270" x14ac:dyDescent="0.25">
      <c r="A57" s="188" t="s">
        <v>337</v>
      </c>
      <c r="B57" s="207" t="str">
        <f t="shared" si="0"/>
        <v>Riparian</v>
      </c>
      <c r="C57" s="188" t="s">
        <v>338</v>
      </c>
      <c r="D57" s="188" t="s">
        <v>339</v>
      </c>
      <c r="E57" s="188"/>
      <c r="F57" s="188"/>
      <c r="G57" s="188"/>
      <c r="H57" s="188" t="s">
        <v>4067</v>
      </c>
      <c r="I57" s="188" t="s">
        <v>55</v>
      </c>
      <c r="J57" s="188" t="s">
        <v>340</v>
      </c>
      <c r="K57" s="209">
        <v>1172.9000000000001</v>
      </c>
      <c r="L57" s="209">
        <v>0</v>
      </c>
      <c r="M57" s="188" t="s">
        <v>56</v>
      </c>
      <c r="N57" s="188" t="s">
        <v>216</v>
      </c>
      <c r="O57" s="188" t="s">
        <v>217</v>
      </c>
      <c r="P57" s="188" t="s">
        <v>341</v>
      </c>
      <c r="Q57" s="188" t="s">
        <v>342</v>
      </c>
      <c r="R57" s="188" t="s">
        <v>342</v>
      </c>
      <c r="S57" s="188" t="s">
        <v>343</v>
      </c>
      <c r="T57" s="188" t="s">
        <v>63</v>
      </c>
      <c r="U57" s="188"/>
      <c r="V57" s="188" t="s">
        <v>344</v>
      </c>
      <c r="W57" s="188"/>
      <c r="X57" s="188"/>
      <c r="Y57" s="188"/>
      <c r="Z57" s="188" t="s">
        <v>66</v>
      </c>
      <c r="AA57" s="189">
        <v>43343</v>
      </c>
      <c r="AB57" s="188" t="s">
        <v>142</v>
      </c>
      <c r="AC57" s="188" t="s">
        <v>8746</v>
      </c>
      <c r="AD57" s="188" t="s">
        <v>66</v>
      </c>
      <c r="AE57" s="188" t="s">
        <v>90</v>
      </c>
      <c r="AF57" s="188" t="s">
        <v>90</v>
      </c>
      <c r="AG57" s="188" t="s">
        <v>90</v>
      </c>
      <c r="AH57" s="188" t="s">
        <v>90</v>
      </c>
      <c r="AI57" s="188" t="s">
        <v>90</v>
      </c>
      <c r="AJ57" s="188" t="s">
        <v>90</v>
      </c>
      <c r="AK57" s="188" t="s">
        <v>90</v>
      </c>
      <c r="AL57" s="188" t="s">
        <v>90</v>
      </c>
      <c r="AM57" s="189">
        <v>42940</v>
      </c>
      <c r="AN57" s="188" t="s">
        <v>90</v>
      </c>
      <c r="AO57" s="188" t="s">
        <v>90</v>
      </c>
      <c r="AP57" s="188" t="s">
        <v>4067</v>
      </c>
      <c r="AQ57" s="188" t="s">
        <v>8534</v>
      </c>
      <c r="AR57" s="188" t="s">
        <v>8581</v>
      </c>
      <c r="AS57" s="188" t="s">
        <v>8535</v>
      </c>
      <c r="AT57" s="188" t="s">
        <v>8581</v>
      </c>
      <c r="AU57" s="188" t="str">
        <f t="shared" si="1"/>
        <v>R4</v>
      </c>
      <c r="AV57" s="188" t="str">
        <f t="shared" si="2"/>
        <v>P4</v>
      </c>
    </row>
    <row r="58" spans="1:48" ht="270" x14ac:dyDescent="0.25">
      <c r="A58" s="188" t="s">
        <v>345</v>
      </c>
      <c r="B58" s="207" t="str">
        <f t="shared" si="0"/>
        <v>Riparian</v>
      </c>
      <c r="C58" s="188" t="s">
        <v>338</v>
      </c>
      <c r="D58" s="188" t="s">
        <v>339</v>
      </c>
      <c r="E58" s="188"/>
      <c r="F58" s="188"/>
      <c r="G58" s="188"/>
      <c r="H58" s="188" t="s">
        <v>4067</v>
      </c>
      <c r="I58" s="188" t="s">
        <v>55</v>
      </c>
      <c r="J58" s="188" t="s">
        <v>340</v>
      </c>
      <c r="K58" s="209">
        <v>1171.75</v>
      </c>
      <c r="L58" s="209">
        <v>0</v>
      </c>
      <c r="M58" s="188" t="s">
        <v>56</v>
      </c>
      <c r="N58" s="188" t="s">
        <v>216</v>
      </c>
      <c r="O58" s="188" t="s">
        <v>346</v>
      </c>
      <c r="P58" s="188" t="s">
        <v>341</v>
      </c>
      <c r="Q58" s="188" t="s">
        <v>342</v>
      </c>
      <c r="R58" s="188" t="s">
        <v>342</v>
      </c>
      <c r="S58" s="188" t="s">
        <v>343</v>
      </c>
      <c r="T58" s="188" t="s">
        <v>63</v>
      </c>
      <c r="U58" s="188"/>
      <c r="V58" s="188" t="s">
        <v>344</v>
      </c>
      <c r="W58" s="188"/>
      <c r="X58" s="188"/>
      <c r="Y58" s="188"/>
      <c r="Z58" s="188" t="s">
        <v>66</v>
      </c>
      <c r="AA58" s="189">
        <v>43343</v>
      </c>
      <c r="AB58" s="188" t="s">
        <v>142</v>
      </c>
      <c r="AC58" s="188" t="s">
        <v>8746</v>
      </c>
      <c r="AD58" s="188" t="s">
        <v>66</v>
      </c>
      <c r="AE58" s="188" t="s">
        <v>90</v>
      </c>
      <c r="AF58" s="188" t="s">
        <v>90</v>
      </c>
      <c r="AG58" s="188" t="s">
        <v>90</v>
      </c>
      <c r="AH58" s="188" t="s">
        <v>90</v>
      </c>
      <c r="AI58" s="188" t="s">
        <v>90</v>
      </c>
      <c r="AJ58" s="188" t="s">
        <v>90</v>
      </c>
      <c r="AK58" s="188" t="s">
        <v>90</v>
      </c>
      <c r="AL58" s="188" t="s">
        <v>90</v>
      </c>
      <c r="AM58" s="189">
        <v>42940</v>
      </c>
      <c r="AN58" s="188" t="s">
        <v>90</v>
      </c>
      <c r="AO58" s="188" t="s">
        <v>90</v>
      </c>
      <c r="AP58" s="188" t="s">
        <v>4067</v>
      </c>
      <c r="AQ58" s="188" t="s">
        <v>8534</v>
      </c>
      <c r="AR58" s="188" t="s">
        <v>8581</v>
      </c>
      <c r="AS58" s="188" t="s">
        <v>8535</v>
      </c>
      <c r="AT58" s="188" t="s">
        <v>8581</v>
      </c>
      <c r="AU58" s="188" t="str">
        <f t="shared" si="1"/>
        <v>R4</v>
      </c>
      <c r="AV58" s="188" t="str">
        <f t="shared" si="2"/>
        <v>P4</v>
      </c>
    </row>
    <row r="59" spans="1:48" ht="270" x14ac:dyDescent="0.25">
      <c r="A59" s="188" t="s">
        <v>347</v>
      </c>
      <c r="B59" s="207" t="str">
        <f t="shared" si="0"/>
        <v>Riparian</v>
      </c>
      <c r="C59" s="188" t="s">
        <v>338</v>
      </c>
      <c r="D59" s="188" t="s">
        <v>339</v>
      </c>
      <c r="E59" s="188"/>
      <c r="F59" s="188"/>
      <c r="G59" s="188"/>
      <c r="H59" s="188" t="s">
        <v>4067</v>
      </c>
      <c r="I59" s="188" t="s">
        <v>55</v>
      </c>
      <c r="J59" s="188" t="s">
        <v>340</v>
      </c>
      <c r="K59" s="209">
        <v>1177.25</v>
      </c>
      <c r="L59" s="209">
        <v>0</v>
      </c>
      <c r="M59" s="188" t="s">
        <v>56</v>
      </c>
      <c r="N59" s="188" t="s">
        <v>216</v>
      </c>
      <c r="O59" s="188" t="s">
        <v>346</v>
      </c>
      <c r="P59" s="188" t="s">
        <v>341</v>
      </c>
      <c r="Q59" s="188" t="s">
        <v>342</v>
      </c>
      <c r="R59" s="188" t="s">
        <v>342</v>
      </c>
      <c r="S59" s="188" t="s">
        <v>343</v>
      </c>
      <c r="T59" s="188" t="s">
        <v>63</v>
      </c>
      <c r="U59" s="188"/>
      <c r="V59" s="188" t="s">
        <v>344</v>
      </c>
      <c r="W59" s="188"/>
      <c r="X59" s="188"/>
      <c r="Y59" s="188"/>
      <c r="Z59" s="188" t="s">
        <v>66</v>
      </c>
      <c r="AA59" s="189">
        <v>43343</v>
      </c>
      <c r="AB59" s="188" t="s">
        <v>142</v>
      </c>
      <c r="AC59" s="188" t="s">
        <v>8746</v>
      </c>
      <c r="AD59" s="188" t="s">
        <v>66</v>
      </c>
      <c r="AE59" s="188" t="s">
        <v>90</v>
      </c>
      <c r="AF59" s="188" t="s">
        <v>90</v>
      </c>
      <c r="AG59" s="188" t="s">
        <v>90</v>
      </c>
      <c r="AH59" s="188" t="s">
        <v>90</v>
      </c>
      <c r="AI59" s="188" t="s">
        <v>90</v>
      </c>
      <c r="AJ59" s="188" t="s">
        <v>90</v>
      </c>
      <c r="AK59" s="188" t="s">
        <v>90</v>
      </c>
      <c r="AL59" s="188" t="s">
        <v>90</v>
      </c>
      <c r="AM59" s="189">
        <v>42940</v>
      </c>
      <c r="AN59" s="188" t="s">
        <v>90</v>
      </c>
      <c r="AO59" s="188" t="s">
        <v>90</v>
      </c>
      <c r="AP59" s="188" t="s">
        <v>4067</v>
      </c>
      <c r="AQ59" s="188" t="s">
        <v>8534</v>
      </c>
      <c r="AR59" s="188" t="s">
        <v>8581</v>
      </c>
      <c r="AS59" s="188" t="s">
        <v>8535</v>
      </c>
      <c r="AT59" s="188" t="s">
        <v>8581</v>
      </c>
      <c r="AU59" s="188" t="str">
        <f t="shared" si="1"/>
        <v>R4</v>
      </c>
      <c r="AV59" s="188" t="str">
        <f t="shared" si="2"/>
        <v>P4</v>
      </c>
    </row>
    <row r="60" spans="1:48" ht="60" x14ac:dyDescent="0.25">
      <c r="A60" s="188" t="s">
        <v>348</v>
      </c>
      <c r="B60" s="207" t="str">
        <f t="shared" si="0"/>
        <v>Pre-1914</v>
      </c>
      <c r="C60" s="188" t="s">
        <v>349</v>
      </c>
      <c r="D60" s="188" t="s">
        <v>349</v>
      </c>
      <c r="E60" s="188"/>
      <c r="F60" s="188"/>
      <c r="G60" s="188"/>
      <c r="H60" s="188"/>
      <c r="I60" s="188" t="s">
        <v>87</v>
      </c>
      <c r="J60" s="188"/>
      <c r="K60" s="209">
        <v>389480.5</v>
      </c>
      <c r="L60" s="209">
        <v>621767</v>
      </c>
      <c r="M60" s="188" t="s">
        <v>66</v>
      </c>
      <c r="N60" s="188" t="s">
        <v>350</v>
      </c>
      <c r="O60" s="188"/>
      <c r="P60" s="188" t="s">
        <v>267</v>
      </c>
      <c r="Q60" s="188" t="s">
        <v>78</v>
      </c>
      <c r="R60" s="188"/>
      <c r="S60" s="188"/>
      <c r="T60" s="188"/>
      <c r="U60" s="188"/>
      <c r="V60" s="188"/>
      <c r="W60" s="188"/>
      <c r="X60" s="188"/>
      <c r="Y60" s="188"/>
      <c r="Z60" s="188"/>
      <c r="AA60" s="189">
        <v>43343</v>
      </c>
      <c r="AB60" s="188" t="s">
        <v>90</v>
      </c>
      <c r="AC60" s="188" t="s">
        <v>90</v>
      </c>
      <c r="AD60" s="188" t="s">
        <v>56</v>
      </c>
      <c r="AE60" s="188" t="s">
        <v>90</v>
      </c>
      <c r="AF60" s="188" t="s">
        <v>90</v>
      </c>
      <c r="AG60" s="193" t="s">
        <v>90</v>
      </c>
      <c r="AH60" s="193" t="s">
        <v>90</v>
      </c>
      <c r="AI60" s="188" t="s">
        <v>90</v>
      </c>
      <c r="AJ60" s="188" t="s">
        <v>90</v>
      </c>
      <c r="AK60" s="188" t="s">
        <v>90</v>
      </c>
      <c r="AL60" s="188" t="s">
        <v>90</v>
      </c>
      <c r="AM60" s="189">
        <v>42950</v>
      </c>
      <c r="AN60" s="188" t="s">
        <v>143</v>
      </c>
      <c r="AO60" s="188" t="s">
        <v>351</v>
      </c>
      <c r="AP60" s="188"/>
      <c r="AQ60" s="188"/>
      <c r="AR60" s="188"/>
      <c r="AS60" s="188"/>
      <c r="AT60" s="188"/>
      <c r="AU60" s="188" t="str">
        <f t="shared" si="1"/>
        <v>N/A</v>
      </c>
      <c r="AV60" s="188" t="str">
        <f t="shared" si="2"/>
        <v>P3</v>
      </c>
    </row>
    <row r="61" spans="1:48" ht="60" x14ac:dyDescent="0.25">
      <c r="A61" s="188" t="s">
        <v>352</v>
      </c>
      <c r="B61" s="207" t="str">
        <f t="shared" si="0"/>
        <v>Pre-1914</v>
      </c>
      <c r="C61" s="188" t="s">
        <v>349</v>
      </c>
      <c r="D61" s="188" t="s">
        <v>349</v>
      </c>
      <c r="E61" s="188"/>
      <c r="F61" s="188"/>
      <c r="G61" s="188"/>
      <c r="H61" s="188"/>
      <c r="I61" s="188" t="s">
        <v>87</v>
      </c>
      <c r="J61" s="188"/>
      <c r="K61" s="209">
        <v>5626.5</v>
      </c>
      <c r="L61" s="209">
        <v>154201</v>
      </c>
      <c r="M61" s="188" t="s">
        <v>66</v>
      </c>
      <c r="N61" s="188" t="s">
        <v>353</v>
      </c>
      <c r="O61" s="188"/>
      <c r="P61" s="188" t="s">
        <v>267</v>
      </c>
      <c r="Q61" s="188" t="s">
        <v>78</v>
      </c>
      <c r="R61" s="188"/>
      <c r="S61" s="188"/>
      <c r="T61" s="188"/>
      <c r="U61" s="188"/>
      <c r="V61" s="188"/>
      <c r="W61" s="188"/>
      <c r="X61" s="188"/>
      <c r="Y61" s="188"/>
      <c r="Z61" s="188"/>
      <c r="AA61" s="189">
        <v>43343</v>
      </c>
      <c r="AB61" s="188" t="s">
        <v>90</v>
      </c>
      <c r="AC61" s="188" t="s">
        <v>90</v>
      </c>
      <c r="AD61" s="188" t="s">
        <v>56</v>
      </c>
      <c r="AE61" s="188" t="s">
        <v>90</v>
      </c>
      <c r="AF61" s="188" t="s">
        <v>90</v>
      </c>
      <c r="AG61" s="193" t="s">
        <v>90</v>
      </c>
      <c r="AH61" s="193" t="s">
        <v>90</v>
      </c>
      <c r="AI61" s="188" t="s">
        <v>90</v>
      </c>
      <c r="AJ61" s="188" t="s">
        <v>90</v>
      </c>
      <c r="AK61" s="188" t="s">
        <v>90</v>
      </c>
      <c r="AL61" s="188" t="s">
        <v>90</v>
      </c>
      <c r="AM61" s="189">
        <v>42950</v>
      </c>
      <c r="AN61" s="188" t="s">
        <v>143</v>
      </c>
      <c r="AO61" s="188" t="s">
        <v>351</v>
      </c>
      <c r="AP61" s="188"/>
      <c r="AQ61" s="188"/>
      <c r="AR61" s="188"/>
      <c r="AS61" s="188"/>
      <c r="AT61" s="188"/>
      <c r="AU61" s="188" t="str">
        <f t="shared" si="1"/>
        <v>N/A</v>
      </c>
      <c r="AV61" s="188" t="str">
        <f t="shared" si="2"/>
        <v>P3</v>
      </c>
    </row>
    <row r="62" spans="1:48" ht="60" x14ac:dyDescent="0.25">
      <c r="A62" s="188" t="s">
        <v>354</v>
      </c>
      <c r="B62" s="207" t="str">
        <f t="shared" si="0"/>
        <v>Pre-1914</v>
      </c>
      <c r="C62" s="188" t="s">
        <v>349</v>
      </c>
      <c r="D62" s="188" t="s">
        <v>349</v>
      </c>
      <c r="E62" s="188"/>
      <c r="F62" s="188"/>
      <c r="G62" s="188"/>
      <c r="H62" s="188"/>
      <c r="I62" s="188" t="s">
        <v>87</v>
      </c>
      <c r="J62" s="188"/>
      <c r="K62" s="209">
        <v>25972.5</v>
      </c>
      <c r="L62" s="209">
        <v>340116</v>
      </c>
      <c r="M62" s="188" t="s">
        <v>66</v>
      </c>
      <c r="N62" s="188" t="s">
        <v>355</v>
      </c>
      <c r="O62" s="188"/>
      <c r="P62" s="188" t="s">
        <v>267</v>
      </c>
      <c r="Q62" s="188" t="s">
        <v>78</v>
      </c>
      <c r="R62" s="188"/>
      <c r="S62" s="188"/>
      <c r="T62" s="188"/>
      <c r="U62" s="188"/>
      <c r="V62" s="188"/>
      <c r="W62" s="188"/>
      <c r="X62" s="188"/>
      <c r="Y62" s="188"/>
      <c r="Z62" s="188"/>
      <c r="AA62" s="189">
        <v>43343</v>
      </c>
      <c r="AB62" s="188" t="s">
        <v>90</v>
      </c>
      <c r="AC62" s="188" t="s">
        <v>90</v>
      </c>
      <c r="AD62" s="188" t="s">
        <v>56</v>
      </c>
      <c r="AE62" s="188" t="s">
        <v>90</v>
      </c>
      <c r="AF62" s="188" t="s">
        <v>90</v>
      </c>
      <c r="AG62" s="193" t="s">
        <v>90</v>
      </c>
      <c r="AH62" s="193" t="s">
        <v>90</v>
      </c>
      <c r="AI62" s="188" t="s">
        <v>90</v>
      </c>
      <c r="AJ62" s="188" t="s">
        <v>90</v>
      </c>
      <c r="AK62" s="188" t="s">
        <v>90</v>
      </c>
      <c r="AL62" s="188" t="s">
        <v>90</v>
      </c>
      <c r="AM62" s="189">
        <v>42950</v>
      </c>
      <c r="AN62" s="188" t="s">
        <v>143</v>
      </c>
      <c r="AO62" s="188" t="s">
        <v>351</v>
      </c>
      <c r="AP62" s="188"/>
      <c r="AQ62" s="188"/>
      <c r="AR62" s="188"/>
      <c r="AS62" s="188"/>
      <c r="AT62" s="188"/>
      <c r="AU62" s="188" t="str">
        <f t="shared" si="1"/>
        <v>N/A</v>
      </c>
      <c r="AV62" s="188" t="str">
        <f t="shared" si="2"/>
        <v>P3</v>
      </c>
    </row>
    <row r="63" spans="1:48" ht="60" x14ac:dyDescent="0.25">
      <c r="A63" s="188" t="s">
        <v>356</v>
      </c>
      <c r="B63" s="207" t="str">
        <f t="shared" si="0"/>
        <v>Pre-1914</v>
      </c>
      <c r="C63" s="188" t="s">
        <v>357</v>
      </c>
      <c r="D63" s="188" t="s">
        <v>358</v>
      </c>
      <c r="E63" s="188"/>
      <c r="F63" s="188"/>
      <c r="G63" s="188"/>
      <c r="H63" s="188"/>
      <c r="I63" s="188" t="s">
        <v>87</v>
      </c>
      <c r="J63" s="188"/>
      <c r="K63" s="209">
        <v>6975.3649999999998</v>
      </c>
      <c r="L63" s="209">
        <v>4574.88</v>
      </c>
      <c r="M63" s="188" t="s">
        <v>66</v>
      </c>
      <c r="N63" s="188" t="s">
        <v>359</v>
      </c>
      <c r="O63" s="188"/>
      <c r="P63" s="188" t="s">
        <v>234</v>
      </c>
      <c r="Q63" s="188" t="s">
        <v>78</v>
      </c>
      <c r="R63" s="188"/>
      <c r="S63" s="188"/>
      <c r="T63" s="188"/>
      <c r="U63" s="188"/>
      <c r="V63" s="188"/>
      <c r="W63" s="188"/>
      <c r="X63" s="188"/>
      <c r="Y63" s="188"/>
      <c r="Z63" s="188"/>
      <c r="AA63" s="189">
        <v>43343</v>
      </c>
      <c r="AB63" s="188" t="s">
        <v>90</v>
      </c>
      <c r="AC63" s="188" t="s">
        <v>90</v>
      </c>
      <c r="AD63" s="188" t="s">
        <v>56</v>
      </c>
      <c r="AE63" s="188" t="s">
        <v>90</v>
      </c>
      <c r="AF63" s="188" t="s">
        <v>90</v>
      </c>
      <c r="AG63" s="190" t="s">
        <v>90</v>
      </c>
      <c r="AH63" s="188" t="s">
        <v>90</v>
      </c>
      <c r="AI63" s="188" t="s">
        <v>90</v>
      </c>
      <c r="AJ63" s="188" t="s">
        <v>90</v>
      </c>
      <c r="AK63" s="188" t="s">
        <v>90</v>
      </c>
      <c r="AL63" s="188" t="s">
        <v>90</v>
      </c>
      <c r="AM63" s="189">
        <v>42947</v>
      </c>
      <c r="AN63" s="188" t="s">
        <v>100</v>
      </c>
      <c r="AO63" s="188" t="s">
        <v>144</v>
      </c>
      <c r="AP63" s="188"/>
      <c r="AQ63" s="188"/>
      <c r="AR63" s="188"/>
      <c r="AS63" s="188"/>
      <c r="AT63" s="188"/>
      <c r="AU63" s="188" t="str">
        <f t="shared" si="1"/>
        <v>N/A</v>
      </c>
      <c r="AV63" s="188" t="str">
        <f t="shared" si="2"/>
        <v>P1</v>
      </c>
    </row>
    <row r="64" spans="1:48" ht="60" x14ac:dyDescent="0.25">
      <c r="A64" s="188" t="s">
        <v>360</v>
      </c>
      <c r="B64" s="207" t="str">
        <f t="shared" si="0"/>
        <v>Pre-1914</v>
      </c>
      <c r="C64" s="188" t="s">
        <v>357</v>
      </c>
      <c r="D64" s="188" t="s">
        <v>358</v>
      </c>
      <c r="E64" s="188"/>
      <c r="F64" s="188"/>
      <c r="G64" s="188"/>
      <c r="H64" s="188"/>
      <c r="I64" s="188" t="s">
        <v>87</v>
      </c>
      <c r="J64" s="188"/>
      <c r="K64" s="209">
        <v>10948.645</v>
      </c>
      <c r="L64" s="209">
        <v>8402.7000000000007</v>
      </c>
      <c r="M64" s="188" t="s">
        <v>66</v>
      </c>
      <c r="N64" s="188" t="s">
        <v>361</v>
      </c>
      <c r="O64" s="188"/>
      <c r="P64" s="188" t="s">
        <v>234</v>
      </c>
      <c r="Q64" s="188" t="s">
        <v>78</v>
      </c>
      <c r="R64" s="188"/>
      <c r="S64" s="188"/>
      <c r="T64" s="188"/>
      <c r="U64" s="188"/>
      <c r="V64" s="188"/>
      <c r="W64" s="188"/>
      <c r="X64" s="188"/>
      <c r="Y64" s="188"/>
      <c r="Z64" s="188"/>
      <c r="AA64" s="189">
        <v>43343</v>
      </c>
      <c r="AB64" s="188" t="s">
        <v>90</v>
      </c>
      <c r="AC64" s="188" t="s">
        <v>90</v>
      </c>
      <c r="AD64" s="188" t="s">
        <v>56</v>
      </c>
      <c r="AE64" s="188" t="s">
        <v>90</v>
      </c>
      <c r="AF64" s="188" t="s">
        <v>90</v>
      </c>
      <c r="AG64" s="189" t="s">
        <v>90</v>
      </c>
      <c r="AH64" s="188" t="s">
        <v>90</v>
      </c>
      <c r="AI64" s="188" t="s">
        <v>90</v>
      </c>
      <c r="AJ64" s="188" t="s">
        <v>90</v>
      </c>
      <c r="AK64" s="188" t="s">
        <v>90</v>
      </c>
      <c r="AL64" s="188" t="s">
        <v>90</v>
      </c>
      <c r="AM64" s="189">
        <v>42950</v>
      </c>
      <c r="AN64" s="188" t="s">
        <v>143</v>
      </c>
      <c r="AO64" s="188" t="s">
        <v>362</v>
      </c>
      <c r="AP64" s="188"/>
      <c r="AQ64" s="188"/>
      <c r="AR64" s="188"/>
      <c r="AS64" s="188"/>
      <c r="AT64" s="188"/>
      <c r="AU64" s="188" t="str">
        <f t="shared" si="1"/>
        <v>N/A</v>
      </c>
      <c r="AV64" s="188" t="str">
        <f t="shared" si="2"/>
        <v>P3</v>
      </c>
    </row>
    <row r="65" spans="1:48" ht="409.5" x14ac:dyDescent="0.25">
      <c r="A65" s="188" t="s">
        <v>363</v>
      </c>
      <c r="B65" s="207" t="str">
        <f t="shared" si="0"/>
        <v>Pre-1914</v>
      </c>
      <c r="C65" s="188" t="s">
        <v>364</v>
      </c>
      <c r="D65" s="188" t="s">
        <v>364</v>
      </c>
      <c r="E65" s="188"/>
      <c r="F65" s="188"/>
      <c r="G65" s="188"/>
      <c r="H65" s="188"/>
      <c r="I65" s="188" t="s">
        <v>87</v>
      </c>
      <c r="J65" s="188"/>
      <c r="K65" s="209">
        <v>4061</v>
      </c>
      <c r="L65" s="209">
        <v>215416</v>
      </c>
      <c r="M65" s="188" t="s">
        <v>66</v>
      </c>
      <c r="N65" s="188" t="s">
        <v>365</v>
      </c>
      <c r="O65" s="188"/>
      <c r="P65" s="188" t="s">
        <v>274</v>
      </c>
      <c r="Q65" s="188" t="s">
        <v>78</v>
      </c>
      <c r="R65" s="188"/>
      <c r="S65" s="188"/>
      <c r="T65" s="188"/>
      <c r="U65" s="188"/>
      <c r="V65" s="188"/>
      <c r="W65" s="188"/>
      <c r="X65" s="188"/>
      <c r="Y65" s="188"/>
      <c r="Z65" s="188"/>
      <c r="AA65" s="189">
        <v>43343</v>
      </c>
      <c r="AB65" s="188" t="s">
        <v>90</v>
      </c>
      <c r="AC65" s="188" t="s">
        <v>90</v>
      </c>
      <c r="AD65" s="188" t="s">
        <v>56</v>
      </c>
      <c r="AE65" s="188" t="s">
        <v>8717</v>
      </c>
      <c r="AF65" s="188" t="s">
        <v>90</v>
      </c>
      <c r="AG65" s="190" t="s">
        <v>8718</v>
      </c>
      <c r="AH65" s="190" t="s">
        <v>8718</v>
      </c>
      <c r="AI65" s="188" t="s">
        <v>130</v>
      </c>
      <c r="AJ65" s="188" t="s">
        <v>82</v>
      </c>
      <c r="AK65" s="188" t="s">
        <v>90</v>
      </c>
      <c r="AL65" s="188" t="s">
        <v>90</v>
      </c>
      <c r="AM65" s="189">
        <v>43159</v>
      </c>
      <c r="AN65" s="188" t="s">
        <v>143</v>
      </c>
      <c r="AO65" s="188" t="s">
        <v>8770</v>
      </c>
      <c r="AP65" s="188"/>
      <c r="AQ65" s="188"/>
      <c r="AR65" s="188"/>
      <c r="AS65" s="188"/>
      <c r="AT65" s="188"/>
      <c r="AU65" s="188" t="str">
        <f t="shared" si="1"/>
        <v>N/A</v>
      </c>
      <c r="AV65" s="188" t="str">
        <f t="shared" si="2"/>
        <v>P3</v>
      </c>
    </row>
    <row r="66" spans="1:48" ht="150" x14ac:dyDescent="0.25">
      <c r="A66" s="188" t="s">
        <v>366</v>
      </c>
      <c r="B66" s="207" t="str">
        <f t="shared" si="0"/>
        <v>Pre-1914</v>
      </c>
      <c r="C66" s="188" t="s">
        <v>367</v>
      </c>
      <c r="D66" s="188" t="s">
        <v>367</v>
      </c>
      <c r="E66" s="188"/>
      <c r="F66" s="188"/>
      <c r="G66" s="188"/>
      <c r="H66" s="188"/>
      <c r="I66" s="188" t="s">
        <v>87</v>
      </c>
      <c r="J66" s="188"/>
      <c r="K66" s="209">
        <v>187328.25</v>
      </c>
      <c r="L66" s="209">
        <v>209853</v>
      </c>
      <c r="M66" s="188" t="s">
        <v>66</v>
      </c>
      <c r="N66" s="188" t="s">
        <v>314</v>
      </c>
      <c r="O66" s="188"/>
      <c r="P66" s="188" t="s">
        <v>315</v>
      </c>
      <c r="Q66" s="188" t="s">
        <v>78</v>
      </c>
      <c r="R66" s="188"/>
      <c r="S66" s="188"/>
      <c r="T66" s="188"/>
      <c r="U66" s="188"/>
      <c r="V66" s="188"/>
      <c r="W66" s="188"/>
      <c r="X66" s="188"/>
      <c r="Y66" s="188"/>
      <c r="Z66" s="188"/>
      <c r="AA66" s="189">
        <v>43343</v>
      </c>
      <c r="AB66" s="188" t="s">
        <v>90</v>
      </c>
      <c r="AC66" s="188" t="s">
        <v>8747</v>
      </c>
      <c r="AD66" s="188" t="s">
        <v>56</v>
      </c>
      <c r="AE66" s="188" t="s">
        <v>90</v>
      </c>
      <c r="AF66" s="188" t="s">
        <v>90</v>
      </c>
      <c r="AG66" s="189" t="s">
        <v>90</v>
      </c>
      <c r="AH66" s="188" t="s">
        <v>90</v>
      </c>
      <c r="AI66" s="188" t="s">
        <v>90</v>
      </c>
      <c r="AJ66" s="188" t="s">
        <v>90</v>
      </c>
      <c r="AK66" s="188" t="s">
        <v>90</v>
      </c>
      <c r="AL66" s="188" t="s">
        <v>90</v>
      </c>
      <c r="AM66" s="189"/>
      <c r="AN66" s="188" t="s">
        <v>143</v>
      </c>
      <c r="AO66" s="188" t="s">
        <v>8719</v>
      </c>
      <c r="AP66" s="188"/>
      <c r="AQ66" s="188"/>
      <c r="AR66" s="188"/>
      <c r="AS66" s="188"/>
      <c r="AT66" s="188"/>
      <c r="AU66" s="188" t="str">
        <f t="shared" si="1"/>
        <v>N/A</v>
      </c>
      <c r="AV66" s="188" t="str">
        <f t="shared" si="2"/>
        <v>P3</v>
      </c>
    </row>
    <row r="67" spans="1:48" ht="105" x14ac:dyDescent="0.25">
      <c r="A67" s="188" t="s">
        <v>368</v>
      </c>
      <c r="B67" s="207" t="str">
        <f t="shared" ref="B67:B130" si="3">IF(AND(M67="Yes",AD67="Yes"), "Riparian and Pre-1914", IF(AND(M67= "Yes",AD67="No"),"Riparian",IF(AND(M67="No",AD67="Yes"),"Pre-1914","Neither")))</f>
        <v>Pre-1914</v>
      </c>
      <c r="C67" s="188" t="s">
        <v>369</v>
      </c>
      <c r="D67" s="188" t="s">
        <v>369</v>
      </c>
      <c r="E67" s="188"/>
      <c r="F67" s="188"/>
      <c r="G67" s="188"/>
      <c r="H67" s="188"/>
      <c r="I67" s="188" t="s">
        <v>87</v>
      </c>
      <c r="J67" s="188"/>
      <c r="K67" s="209">
        <v>42619</v>
      </c>
      <c r="L67" s="209">
        <v>37579.5</v>
      </c>
      <c r="M67" s="188" t="s">
        <v>66</v>
      </c>
      <c r="N67" s="188" t="s">
        <v>370</v>
      </c>
      <c r="O67" s="188"/>
      <c r="P67" s="188" t="s">
        <v>279</v>
      </c>
      <c r="Q67" s="188" t="s">
        <v>78</v>
      </c>
      <c r="R67" s="188"/>
      <c r="S67" s="188"/>
      <c r="T67" s="188"/>
      <c r="U67" s="188"/>
      <c r="V67" s="188"/>
      <c r="W67" s="188"/>
      <c r="X67" s="188"/>
      <c r="Y67" s="188"/>
      <c r="Z67" s="188"/>
      <c r="AA67" s="189">
        <v>43343</v>
      </c>
      <c r="AB67" s="188" t="s">
        <v>90</v>
      </c>
      <c r="AC67" s="188" t="s">
        <v>90</v>
      </c>
      <c r="AD67" s="188" t="s">
        <v>56</v>
      </c>
      <c r="AE67" s="188" t="s">
        <v>8736</v>
      </c>
      <c r="AF67" s="188" t="s">
        <v>90</v>
      </c>
      <c r="AG67" s="189">
        <v>5883</v>
      </c>
      <c r="AH67" s="188" t="s">
        <v>8733</v>
      </c>
      <c r="AI67" s="188" t="s">
        <v>130</v>
      </c>
      <c r="AJ67" s="188" t="s">
        <v>82</v>
      </c>
      <c r="AK67" s="188" t="s">
        <v>90</v>
      </c>
      <c r="AL67" s="188" t="s">
        <v>90</v>
      </c>
      <c r="AM67" s="189">
        <v>43244</v>
      </c>
      <c r="AN67" s="188" t="s">
        <v>143</v>
      </c>
      <c r="AO67" s="188" t="s">
        <v>8737</v>
      </c>
      <c r="AP67" s="188"/>
      <c r="AQ67" s="188"/>
      <c r="AR67" s="188"/>
      <c r="AS67" s="188"/>
      <c r="AT67" s="188"/>
      <c r="AU67" s="188" t="str">
        <f t="shared" ref="AU67:AU130" si="4">IF(AQ67&lt;&gt;"",AQ67,AB67)</f>
        <v>N/A</v>
      </c>
      <c r="AV67" s="188" t="str">
        <f t="shared" ref="AV67:AV130" si="5">IF(AS67&lt;&gt;"",AS67,AN67)</f>
        <v>P3</v>
      </c>
    </row>
    <row r="68" spans="1:48" ht="75" x14ac:dyDescent="0.25">
      <c r="A68" s="188" t="s">
        <v>371</v>
      </c>
      <c r="B68" s="207" t="str">
        <f t="shared" si="3"/>
        <v>Neither</v>
      </c>
      <c r="C68" s="188" t="s">
        <v>146</v>
      </c>
      <c r="D68" s="188" t="s">
        <v>146</v>
      </c>
      <c r="E68" s="188"/>
      <c r="F68" s="188" t="s">
        <v>147</v>
      </c>
      <c r="G68" s="188"/>
      <c r="H68" s="188" t="s">
        <v>4067</v>
      </c>
      <c r="I68" s="188" t="s">
        <v>55</v>
      </c>
      <c r="J68" s="188"/>
      <c r="K68" s="209">
        <v>306.01</v>
      </c>
      <c r="L68" s="209">
        <v>0</v>
      </c>
      <c r="M68" s="188" t="s">
        <v>66</v>
      </c>
      <c r="N68" s="188" t="s">
        <v>196</v>
      </c>
      <c r="O68" s="188" t="s">
        <v>169</v>
      </c>
      <c r="P68" s="188" t="s">
        <v>170</v>
      </c>
      <c r="Q68" s="188" t="s">
        <v>372</v>
      </c>
      <c r="R68" s="188" t="s">
        <v>172</v>
      </c>
      <c r="S68" s="188" t="s">
        <v>8387</v>
      </c>
      <c r="T68" s="188" t="s">
        <v>174</v>
      </c>
      <c r="U68" s="188"/>
      <c r="V68" s="188" t="s">
        <v>174</v>
      </c>
      <c r="W68" s="188" t="s">
        <v>190</v>
      </c>
      <c r="X68" s="188" t="s">
        <v>191</v>
      </c>
      <c r="Y68" s="188" t="s">
        <v>175</v>
      </c>
      <c r="Z68" s="188" t="s">
        <v>66</v>
      </c>
      <c r="AA68" s="189">
        <v>43343</v>
      </c>
      <c r="AB68" s="188" t="s">
        <v>90</v>
      </c>
      <c r="AC68" s="188" t="s">
        <v>8747</v>
      </c>
      <c r="AD68" s="188" t="s">
        <v>66</v>
      </c>
      <c r="AE68" s="188" t="s">
        <v>90</v>
      </c>
      <c r="AF68" s="188" t="s">
        <v>90</v>
      </c>
      <c r="AG68" s="188" t="s">
        <v>90</v>
      </c>
      <c r="AH68" s="188" t="s">
        <v>90</v>
      </c>
      <c r="AI68" s="188" t="s">
        <v>90</v>
      </c>
      <c r="AJ68" s="188" t="s">
        <v>90</v>
      </c>
      <c r="AK68" s="188" t="s">
        <v>90</v>
      </c>
      <c r="AL68" s="188" t="s">
        <v>90</v>
      </c>
      <c r="AM68" s="189">
        <v>42940</v>
      </c>
      <c r="AN68" s="188" t="s">
        <v>90</v>
      </c>
      <c r="AO68" s="188" t="s">
        <v>90</v>
      </c>
      <c r="AP68" s="188" t="s">
        <v>147</v>
      </c>
      <c r="AQ68" s="188" t="s">
        <v>8534</v>
      </c>
      <c r="AR68" s="188" t="s">
        <v>4071</v>
      </c>
      <c r="AS68" s="188" t="s">
        <v>8535</v>
      </c>
      <c r="AT68" s="188" t="s">
        <v>4071</v>
      </c>
      <c r="AU68" s="188" t="str">
        <f t="shared" si="4"/>
        <v>R4</v>
      </c>
      <c r="AV68" s="188" t="str">
        <f t="shared" si="5"/>
        <v>P4</v>
      </c>
    </row>
    <row r="69" spans="1:48" ht="30" x14ac:dyDescent="0.25">
      <c r="A69" s="188" t="s">
        <v>373</v>
      </c>
      <c r="B69" s="207" t="str">
        <f t="shared" si="3"/>
        <v>Riparian</v>
      </c>
      <c r="C69" s="188" t="s">
        <v>374</v>
      </c>
      <c r="D69" s="188" t="s">
        <v>374</v>
      </c>
      <c r="E69" s="188"/>
      <c r="F69" s="188" t="s">
        <v>375</v>
      </c>
      <c r="G69" s="188"/>
      <c r="H69" s="188"/>
      <c r="I69" s="188" t="s">
        <v>55</v>
      </c>
      <c r="J69" s="188"/>
      <c r="K69" s="209">
        <v>2487.6333052721948</v>
      </c>
      <c r="L69" s="209">
        <v>954</v>
      </c>
      <c r="M69" s="188" t="s">
        <v>56</v>
      </c>
      <c r="N69" s="188" t="s">
        <v>128</v>
      </c>
      <c r="O69" s="188" t="s">
        <v>376</v>
      </c>
      <c r="P69" s="188" t="s">
        <v>59</v>
      </c>
      <c r="Q69" s="188" t="s">
        <v>377</v>
      </c>
      <c r="R69" s="188" t="s">
        <v>377</v>
      </c>
      <c r="S69" s="188" t="s">
        <v>378</v>
      </c>
      <c r="T69" s="188" t="s">
        <v>141</v>
      </c>
      <c r="U69" s="188"/>
      <c r="V69" s="188" t="s">
        <v>64</v>
      </c>
      <c r="W69" s="188">
        <v>1</v>
      </c>
      <c r="X69" s="188" t="s">
        <v>66</v>
      </c>
      <c r="Y69" s="188"/>
      <c r="Z69" s="188" t="s">
        <v>66</v>
      </c>
      <c r="AA69" s="189">
        <v>43343</v>
      </c>
      <c r="AB69" s="188" t="s">
        <v>142</v>
      </c>
      <c r="AC69" s="188" t="s">
        <v>8748</v>
      </c>
      <c r="AD69" s="188" t="s">
        <v>66</v>
      </c>
      <c r="AE69" s="188" t="s">
        <v>90</v>
      </c>
      <c r="AF69" s="188" t="s">
        <v>90</v>
      </c>
      <c r="AG69" s="188" t="s">
        <v>90</v>
      </c>
      <c r="AH69" s="188" t="s">
        <v>90</v>
      </c>
      <c r="AI69" s="188" t="s">
        <v>90</v>
      </c>
      <c r="AJ69" s="188" t="s">
        <v>90</v>
      </c>
      <c r="AK69" s="188" t="s">
        <v>90</v>
      </c>
      <c r="AL69" s="188" t="s">
        <v>90</v>
      </c>
      <c r="AM69" s="189">
        <v>42940</v>
      </c>
      <c r="AN69" s="188" t="s">
        <v>90</v>
      </c>
      <c r="AO69" s="188" t="s">
        <v>90</v>
      </c>
      <c r="AP69" s="188"/>
      <c r="AQ69" s="188"/>
      <c r="AR69" s="188"/>
      <c r="AS69" s="188"/>
      <c r="AT69" s="188"/>
      <c r="AU69" s="188" t="str">
        <f t="shared" si="4"/>
        <v>R3</v>
      </c>
      <c r="AV69" s="188" t="str">
        <f t="shared" si="5"/>
        <v>N/A</v>
      </c>
    </row>
    <row r="70" spans="1:48" ht="270" x14ac:dyDescent="0.25">
      <c r="A70" s="188" t="s">
        <v>379</v>
      </c>
      <c r="B70" s="207" t="str">
        <f t="shared" si="3"/>
        <v>Riparian</v>
      </c>
      <c r="C70" s="188" t="s">
        <v>380</v>
      </c>
      <c r="D70" s="188" t="s">
        <v>380</v>
      </c>
      <c r="E70" s="188"/>
      <c r="F70" s="188"/>
      <c r="G70" s="188"/>
      <c r="H70" s="188" t="s">
        <v>4067</v>
      </c>
      <c r="I70" s="188" t="s">
        <v>55</v>
      </c>
      <c r="J70" s="188"/>
      <c r="K70" s="209">
        <v>2400.5</v>
      </c>
      <c r="L70" s="209">
        <v>0</v>
      </c>
      <c r="M70" s="188" t="s">
        <v>56</v>
      </c>
      <c r="N70" s="188" t="s">
        <v>381</v>
      </c>
      <c r="O70" s="188" t="s">
        <v>382</v>
      </c>
      <c r="P70" s="188" t="s">
        <v>170</v>
      </c>
      <c r="Q70" s="188" t="s">
        <v>383</v>
      </c>
      <c r="R70" s="188" t="s">
        <v>384</v>
      </c>
      <c r="S70" s="188" t="s">
        <v>385</v>
      </c>
      <c r="T70" s="188" t="s">
        <v>151</v>
      </c>
      <c r="U70" s="188"/>
      <c r="V70" s="188" t="s">
        <v>115</v>
      </c>
      <c r="W70" s="188">
        <v>9</v>
      </c>
      <c r="X70" s="188" t="s">
        <v>191</v>
      </c>
      <c r="Y70" s="188" t="s">
        <v>386</v>
      </c>
      <c r="Z70" s="188" t="s">
        <v>66</v>
      </c>
      <c r="AA70" s="189">
        <v>43343</v>
      </c>
      <c r="AB70" s="188" t="s">
        <v>81</v>
      </c>
      <c r="AC70" s="188" t="s">
        <v>8749</v>
      </c>
      <c r="AD70" s="188" t="s">
        <v>66</v>
      </c>
      <c r="AE70" s="188" t="s">
        <v>90</v>
      </c>
      <c r="AF70" s="188" t="s">
        <v>90</v>
      </c>
      <c r="AG70" s="188" t="s">
        <v>90</v>
      </c>
      <c r="AH70" s="188" t="s">
        <v>90</v>
      </c>
      <c r="AI70" s="188" t="s">
        <v>90</v>
      </c>
      <c r="AJ70" s="188" t="s">
        <v>90</v>
      </c>
      <c r="AK70" s="188" t="s">
        <v>90</v>
      </c>
      <c r="AL70" s="188" t="s">
        <v>90</v>
      </c>
      <c r="AM70" s="189">
        <v>42940</v>
      </c>
      <c r="AN70" s="188" t="s">
        <v>90</v>
      </c>
      <c r="AO70" s="188" t="s">
        <v>90</v>
      </c>
      <c r="AP70" s="188" t="s">
        <v>4067</v>
      </c>
      <c r="AQ70" s="188" t="s">
        <v>8534</v>
      </c>
      <c r="AR70" s="188" t="s">
        <v>8581</v>
      </c>
      <c r="AS70" s="188" t="s">
        <v>8535</v>
      </c>
      <c r="AT70" s="188" t="s">
        <v>8581</v>
      </c>
      <c r="AU70" s="188" t="str">
        <f t="shared" si="4"/>
        <v>R4</v>
      </c>
      <c r="AV70" s="188" t="str">
        <f t="shared" si="5"/>
        <v>P4</v>
      </c>
    </row>
    <row r="71" spans="1:48" ht="60" x14ac:dyDescent="0.25">
      <c r="A71" s="188" t="s">
        <v>387</v>
      </c>
      <c r="B71" s="207" t="str">
        <f t="shared" si="3"/>
        <v>Pre-1914</v>
      </c>
      <c r="C71" s="188" t="s">
        <v>388</v>
      </c>
      <c r="D71" s="188" t="s">
        <v>388</v>
      </c>
      <c r="E71" s="188"/>
      <c r="F71" s="188"/>
      <c r="G71" s="188"/>
      <c r="H71" s="188"/>
      <c r="I71" s="188" t="s">
        <v>87</v>
      </c>
      <c r="J71" s="188"/>
      <c r="K71" s="209">
        <v>663148</v>
      </c>
      <c r="L71" s="209">
        <v>639635</v>
      </c>
      <c r="M71" s="188" t="s">
        <v>66</v>
      </c>
      <c r="N71" s="188" t="s">
        <v>216</v>
      </c>
      <c r="O71" s="188"/>
      <c r="P71" s="188" t="s">
        <v>389</v>
      </c>
      <c r="Q71" s="188" t="s">
        <v>78</v>
      </c>
      <c r="R71" s="188"/>
      <c r="S71" s="188"/>
      <c r="T71" s="188"/>
      <c r="U71" s="188"/>
      <c r="V71" s="188"/>
      <c r="W71" s="188"/>
      <c r="X71" s="188"/>
      <c r="Y71" s="188"/>
      <c r="Z71" s="188"/>
      <c r="AA71" s="189">
        <v>43343</v>
      </c>
      <c r="AB71" s="188" t="s">
        <v>90</v>
      </c>
      <c r="AC71" s="188" t="s">
        <v>90</v>
      </c>
      <c r="AD71" s="188" t="s">
        <v>56</v>
      </c>
      <c r="AE71" s="188" t="s">
        <v>90</v>
      </c>
      <c r="AF71" s="188" t="s">
        <v>90</v>
      </c>
      <c r="AG71" s="189" t="s">
        <v>90</v>
      </c>
      <c r="AH71" s="188" t="s">
        <v>90</v>
      </c>
      <c r="AI71" s="188" t="s">
        <v>90</v>
      </c>
      <c r="AJ71" s="188" t="s">
        <v>90</v>
      </c>
      <c r="AK71" s="188" t="s">
        <v>90</v>
      </c>
      <c r="AL71" s="188" t="s">
        <v>90</v>
      </c>
      <c r="AM71" s="189"/>
      <c r="AN71" s="188" t="s">
        <v>72</v>
      </c>
      <c r="AO71" s="188" t="s">
        <v>8725</v>
      </c>
      <c r="AP71" s="188"/>
      <c r="AQ71" s="188"/>
      <c r="AR71" s="188"/>
      <c r="AS71" s="188"/>
      <c r="AT71" s="188"/>
      <c r="AU71" s="188" t="str">
        <f t="shared" si="4"/>
        <v>N/A</v>
      </c>
      <c r="AV71" s="188" t="str">
        <f t="shared" si="5"/>
        <v>P2</v>
      </c>
    </row>
    <row r="72" spans="1:48" ht="45" x14ac:dyDescent="0.25">
      <c r="A72" s="188" t="s">
        <v>390</v>
      </c>
      <c r="B72" s="207" t="str">
        <f t="shared" si="3"/>
        <v>Pre-1914</v>
      </c>
      <c r="C72" s="188" t="s">
        <v>388</v>
      </c>
      <c r="D72" s="188" t="s">
        <v>388</v>
      </c>
      <c r="E72" s="188"/>
      <c r="F72" s="188"/>
      <c r="G72" s="188"/>
      <c r="H72" s="188"/>
      <c r="I72" s="188" t="s">
        <v>87</v>
      </c>
      <c r="J72" s="188"/>
      <c r="K72" s="209">
        <v>15180.75</v>
      </c>
      <c r="L72" s="209">
        <v>15745</v>
      </c>
      <c r="M72" s="188" t="s">
        <v>66</v>
      </c>
      <c r="N72" s="188" t="s">
        <v>391</v>
      </c>
      <c r="O72" s="188"/>
      <c r="P72" s="188" t="s">
        <v>392</v>
      </c>
      <c r="Q72" s="188" t="s">
        <v>78</v>
      </c>
      <c r="R72" s="188"/>
      <c r="S72" s="188"/>
      <c r="T72" s="188"/>
      <c r="U72" s="188"/>
      <c r="V72" s="188"/>
      <c r="W72" s="188"/>
      <c r="X72" s="188"/>
      <c r="Y72" s="188"/>
      <c r="Z72" s="188"/>
      <c r="AA72" s="189">
        <v>43343</v>
      </c>
      <c r="AB72" s="188" t="s">
        <v>90</v>
      </c>
      <c r="AC72" s="188" t="s">
        <v>90</v>
      </c>
      <c r="AD72" s="188" t="s">
        <v>56</v>
      </c>
      <c r="AE72" s="188" t="s">
        <v>90</v>
      </c>
      <c r="AF72" s="188" t="s">
        <v>90</v>
      </c>
      <c r="AG72" s="189" t="s">
        <v>90</v>
      </c>
      <c r="AH72" s="188" t="s">
        <v>90</v>
      </c>
      <c r="AI72" s="188" t="s">
        <v>90</v>
      </c>
      <c r="AJ72" s="188" t="s">
        <v>90</v>
      </c>
      <c r="AK72" s="188" t="s">
        <v>90</v>
      </c>
      <c r="AL72" s="188" t="s">
        <v>90</v>
      </c>
      <c r="AM72" s="189">
        <v>42905</v>
      </c>
      <c r="AN72" s="188" t="s">
        <v>100</v>
      </c>
      <c r="AO72" s="188" t="s">
        <v>73</v>
      </c>
      <c r="AP72" s="188"/>
      <c r="AQ72" s="188"/>
      <c r="AR72" s="188"/>
      <c r="AS72" s="188"/>
      <c r="AT72" s="188"/>
      <c r="AU72" s="188" t="str">
        <f t="shared" si="4"/>
        <v>N/A</v>
      </c>
      <c r="AV72" s="188" t="str">
        <f t="shared" si="5"/>
        <v>P1</v>
      </c>
    </row>
    <row r="73" spans="1:48" ht="60" x14ac:dyDescent="0.25">
      <c r="A73" s="188" t="s">
        <v>393</v>
      </c>
      <c r="B73" s="207" t="str">
        <f t="shared" si="3"/>
        <v>Riparian and Pre-1914</v>
      </c>
      <c r="C73" s="188" t="s">
        <v>394</v>
      </c>
      <c r="D73" s="188" t="s">
        <v>394</v>
      </c>
      <c r="E73" s="188"/>
      <c r="F73" s="188" t="s">
        <v>395</v>
      </c>
      <c r="G73" s="188" t="s">
        <v>396</v>
      </c>
      <c r="H73" s="188"/>
      <c r="I73" s="188" t="s">
        <v>55</v>
      </c>
      <c r="J73" s="188"/>
      <c r="K73" s="209">
        <v>304.52499999999998</v>
      </c>
      <c r="L73" s="209">
        <v>633.29</v>
      </c>
      <c r="M73" s="188" t="s">
        <v>56</v>
      </c>
      <c r="N73" s="188" t="s">
        <v>397</v>
      </c>
      <c r="O73" s="188"/>
      <c r="P73" s="188" t="s">
        <v>59</v>
      </c>
      <c r="Q73" s="188" t="s">
        <v>398</v>
      </c>
      <c r="R73" s="188" t="s">
        <v>398</v>
      </c>
      <c r="S73" s="188" t="s">
        <v>399</v>
      </c>
      <c r="T73" s="188" t="s">
        <v>141</v>
      </c>
      <c r="U73" s="188"/>
      <c r="V73" s="188" t="s">
        <v>64</v>
      </c>
      <c r="W73" s="188"/>
      <c r="X73" s="188"/>
      <c r="Y73" s="188"/>
      <c r="Z73" s="188"/>
      <c r="AA73" s="189">
        <v>43343</v>
      </c>
      <c r="AB73" s="188" t="s">
        <v>142</v>
      </c>
      <c r="AC73" s="188" t="s">
        <v>8750</v>
      </c>
      <c r="AD73" s="188" t="s">
        <v>56</v>
      </c>
      <c r="AE73" s="188" t="s">
        <v>90</v>
      </c>
      <c r="AF73" s="188" t="s">
        <v>90</v>
      </c>
      <c r="AG73" s="189" t="s">
        <v>90</v>
      </c>
      <c r="AH73" s="188" t="s">
        <v>90</v>
      </c>
      <c r="AI73" s="188" t="s">
        <v>90</v>
      </c>
      <c r="AJ73" s="188" t="s">
        <v>90</v>
      </c>
      <c r="AK73" s="188" t="s">
        <v>90</v>
      </c>
      <c r="AL73" s="188" t="s">
        <v>90</v>
      </c>
      <c r="AM73" s="189">
        <v>42948</v>
      </c>
      <c r="AN73" s="188" t="s">
        <v>143</v>
      </c>
      <c r="AO73" s="188" t="s">
        <v>8584</v>
      </c>
      <c r="AP73" s="188"/>
      <c r="AQ73" s="188"/>
      <c r="AR73" s="188"/>
      <c r="AS73" s="188"/>
      <c r="AT73" s="188"/>
      <c r="AU73" s="188" t="str">
        <f t="shared" si="4"/>
        <v>R3</v>
      </c>
      <c r="AV73" s="188" t="str">
        <f t="shared" si="5"/>
        <v>P3</v>
      </c>
    </row>
    <row r="74" spans="1:48" ht="270" x14ac:dyDescent="0.25">
      <c r="A74" s="188" t="s">
        <v>400</v>
      </c>
      <c r="B74" s="207" t="str">
        <f t="shared" si="3"/>
        <v>Riparian</v>
      </c>
      <c r="C74" s="188" t="s">
        <v>338</v>
      </c>
      <c r="D74" s="188" t="s">
        <v>339</v>
      </c>
      <c r="E74" s="188"/>
      <c r="F74" s="188"/>
      <c r="G74" s="188"/>
      <c r="H74" s="188" t="s">
        <v>4067</v>
      </c>
      <c r="I74" s="188" t="s">
        <v>55</v>
      </c>
      <c r="J74" s="188" t="s">
        <v>340</v>
      </c>
      <c r="K74" s="209">
        <v>1171</v>
      </c>
      <c r="L74" s="209">
        <v>0</v>
      </c>
      <c r="M74" s="188" t="s">
        <v>56</v>
      </c>
      <c r="N74" s="188" t="s">
        <v>216</v>
      </c>
      <c r="O74" s="188" t="s">
        <v>346</v>
      </c>
      <c r="P74" s="188" t="s">
        <v>341</v>
      </c>
      <c r="Q74" s="188" t="s">
        <v>342</v>
      </c>
      <c r="R74" s="188" t="s">
        <v>342</v>
      </c>
      <c r="S74" s="188" t="s">
        <v>343</v>
      </c>
      <c r="T74" s="188" t="s">
        <v>63</v>
      </c>
      <c r="U74" s="188"/>
      <c r="V74" s="188" t="s">
        <v>344</v>
      </c>
      <c r="W74" s="188"/>
      <c r="X74" s="188"/>
      <c r="Y74" s="188"/>
      <c r="Z74" s="188" t="s">
        <v>66</v>
      </c>
      <c r="AA74" s="189">
        <v>43343</v>
      </c>
      <c r="AB74" s="188" t="s">
        <v>142</v>
      </c>
      <c r="AC74" s="188" t="s">
        <v>8746</v>
      </c>
      <c r="AD74" s="188" t="s">
        <v>66</v>
      </c>
      <c r="AE74" s="188" t="s">
        <v>90</v>
      </c>
      <c r="AF74" s="188" t="s">
        <v>90</v>
      </c>
      <c r="AG74" s="188" t="s">
        <v>90</v>
      </c>
      <c r="AH74" s="188" t="s">
        <v>90</v>
      </c>
      <c r="AI74" s="188" t="s">
        <v>90</v>
      </c>
      <c r="AJ74" s="188" t="s">
        <v>90</v>
      </c>
      <c r="AK74" s="188" t="s">
        <v>90</v>
      </c>
      <c r="AL74" s="188" t="s">
        <v>90</v>
      </c>
      <c r="AM74" s="189">
        <v>42940</v>
      </c>
      <c r="AN74" s="188" t="s">
        <v>90</v>
      </c>
      <c r="AO74" s="188" t="s">
        <v>90</v>
      </c>
      <c r="AP74" s="188" t="s">
        <v>4067</v>
      </c>
      <c r="AQ74" s="188" t="s">
        <v>8534</v>
      </c>
      <c r="AR74" s="188" t="s">
        <v>8581</v>
      </c>
      <c r="AS74" s="188" t="s">
        <v>8535</v>
      </c>
      <c r="AT74" s="188" t="s">
        <v>8581</v>
      </c>
      <c r="AU74" s="188" t="str">
        <f t="shared" si="4"/>
        <v>R4</v>
      </c>
      <c r="AV74" s="188" t="str">
        <f t="shared" si="5"/>
        <v>P4</v>
      </c>
    </row>
    <row r="75" spans="1:48" ht="285" x14ac:dyDescent="0.25">
      <c r="A75" s="188" t="s">
        <v>401</v>
      </c>
      <c r="B75" s="207" t="str">
        <f t="shared" si="3"/>
        <v>Riparian</v>
      </c>
      <c r="C75" s="188" t="s">
        <v>402</v>
      </c>
      <c r="D75" s="188" t="s">
        <v>402</v>
      </c>
      <c r="E75" s="188"/>
      <c r="F75" s="188"/>
      <c r="G75" s="188"/>
      <c r="H75" s="188"/>
      <c r="I75" s="188" t="s">
        <v>87</v>
      </c>
      <c r="J75" s="188"/>
      <c r="K75" s="209">
        <v>4756.4245506381758</v>
      </c>
      <c r="L75" s="209">
        <v>0</v>
      </c>
      <c r="M75" s="188" t="s">
        <v>56</v>
      </c>
      <c r="N75" s="188" t="s">
        <v>403</v>
      </c>
      <c r="O75" s="188" t="s">
        <v>404</v>
      </c>
      <c r="P75" s="188" t="s">
        <v>105</v>
      </c>
      <c r="Q75" s="188" t="s">
        <v>78</v>
      </c>
      <c r="R75" s="188" t="s">
        <v>405</v>
      </c>
      <c r="S75" s="188" t="s">
        <v>8485</v>
      </c>
      <c r="T75" s="188" t="s">
        <v>63</v>
      </c>
      <c r="U75" s="188"/>
      <c r="V75" s="188" t="s">
        <v>174</v>
      </c>
      <c r="W75" s="188"/>
      <c r="X75" s="188"/>
      <c r="Y75" s="188"/>
      <c r="Z75" s="188" t="s">
        <v>66</v>
      </c>
      <c r="AA75" s="189">
        <v>42892</v>
      </c>
      <c r="AB75" s="188" t="s">
        <v>67</v>
      </c>
      <c r="AC75" s="188" t="s">
        <v>8388</v>
      </c>
      <c r="AD75" s="188" t="s">
        <v>66</v>
      </c>
      <c r="AE75" s="188" t="s">
        <v>90</v>
      </c>
      <c r="AF75" s="188" t="s">
        <v>90</v>
      </c>
      <c r="AG75" s="188" t="s">
        <v>90</v>
      </c>
      <c r="AH75" s="188" t="s">
        <v>90</v>
      </c>
      <c r="AI75" s="188" t="s">
        <v>90</v>
      </c>
      <c r="AJ75" s="188" t="s">
        <v>90</v>
      </c>
      <c r="AK75" s="188" t="s">
        <v>90</v>
      </c>
      <c r="AL75" s="188" t="s">
        <v>90</v>
      </c>
      <c r="AM75" s="189">
        <v>42940</v>
      </c>
      <c r="AN75" s="188" t="s">
        <v>90</v>
      </c>
      <c r="AO75" s="188" t="s">
        <v>90</v>
      </c>
      <c r="AP75" s="188"/>
      <c r="AQ75" s="188"/>
      <c r="AR75" s="188"/>
      <c r="AS75" s="188"/>
      <c r="AT75" s="188"/>
      <c r="AU75" s="188" t="str">
        <f t="shared" si="4"/>
        <v>R2</v>
      </c>
      <c r="AV75" s="188" t="str">
        <f t="shared" si="5"/>
        <v>N/A</v>
      </c>
    </row>
    <row r="76" spans="1:48" ht="105" x14ac:dyDescent="0.25">
      <c r="A76" s="188" t="s">
        <v>406</v>
      </c>
      <c r="B76" s="207" t="str">
        <f t="shared" si="3"/>
        <v>Pre-1914</v>
      </c>
      <c r="C76" s="188" t="s">
        <v>407</v>
      </c>
      <c r="D76" s="188" t="s">
        <v>407</v>
      </c>
      <c r="E76" s="188"/>
      <c r="F76" s="188"/>
      <c r="G76" s="188"/>
      <c r="H76" s="188"/>
      <c r="I76" s="188" t="s">
        <v>87</v>
      </c>
      <c r="J76" s="188"/>
      <c r="K76" s="209">
        <v>5089</v>
      </c>
      <c r="L76" s="209">
        <v>6086</v>
      </c>
      <c r="M76" s="188" t="s">
        <v>66</v>
      </c>
      <c r="N76" s="188" t="s">
        <v>408</v>
      </c>
      <c r="O76" s="188"/>
      <c r="P76" s="188" t="s">
        <v>285</v>
      </c>
      <c r="Q76" s="188">
        <v>23540033000</v>
      </c>
      <c r="R76" s="188" t="s">
        <v>409</v>
      </c>
      <c r="S76" s="188" t="s">
        <v>410</v>
      </c>
      <c r="T76" s="188" t="s">
        <v>141</v>
      </c>
      <c r="U76" s="188"/>
      <c r="V76" s="188" t="s">
        <v>64</v>
      </c>
      <c r="W76" s="188">
        <v>0</v>
      </c>
      <c r="X76" s="188" t="s">
        <v>56</v>
      </c>
      <c r="Y76" s="188"/>
      <c r="Z76" s="188" t="s">
        <v>66</v>
      </c>
      <c r="AA76" s="189">
        <v>42999</v>
      </c>
      <c r="AB76" s="188" t="s">
        <v>90</v>
      </c>
      <c r="AC76" s="188"/>
      <c r="AD76" s="188" t="s">
        <v>56</v>
      </c>
      <c r="AE76" s="188" t="s">
        <v>90</v>
      </c>
      <c r="AF76" s="188" t="s">
        <v>90</v>
      </c>
      <c r="AG76" s="190" t="s">
        <v>90</v>
      </c>
      <c r="AH76" s="188" t="s">
        <v>90</v>
      </c>
      <c r="AI76" s="188" t="s">
        <v>90</v>
      </c>
      <c r="AJ76" s="188" t="s">
        <v>90</v>
      </c>
      <c r="AK76" s="188" t="s">
        <v>90</v>
      </c>
      <c r="AL76" s="188" t="s">
        <v>90</v>
      </c>
      <c r="AM76" s="189">
        <v>42949</v>
      </c>
      <c r="AN76" s="188" t="s">
        <v>143</v>
      </c>
      <c r="AO76" s="188" t="s">
        <v>411</v>
      </c>
      <c r="AP76" s="188"/>
      <c r="AQ76" s="188"/>
      <c r="AR76" s="188"/>
      <c r="AS76" s="188"/>
      <c r="AT76" s="188"/>
      <c r="AU76" s="188" t="str">
        <f t="shared" si="4"/>
        <v>N/A</v>
      </c>
      <c r="AV76" s="188" t="str">
        <f t="shared" si="5"/>
        <v>P3</v>
      </c>
    </row>
    <row r="77" spans="1:48" ht="60" x14ac:dyDescent="0.25">
      <c r="A77" s="188" t="s">
        <v>412</v>
      </c>
      <c r="B77" s="207" t="str">
        <f t="shared" si="3"/>
        <v>Riparian and Pre-1914</v>
      </c>
      <c r="C77" s="188" t="s">
        <v>413</v>
      </c>
      <c r="D77" s="188" t="s">
        <v>413</v>
      </c>
      <c r="E77" s="188" t="s">
        <v>414</v>
      </c>
      <c r="F77" s="188" t="s">
        <v>415</v>
      </c>
      <c r="G77" s="188"/>
      <c r="H77" s="188"/>
      <c r="I77" s="188" t="s">
        <v>55</v>
      </c>
      <c r="J77" s="188"/>
      <c r="K77" s="209">
        <v>731</v>
      </c>
      <c r="L77" s="209" t="s">
        <v>215</v>
      </c>
      <c r="M77" s="188" t="s">
        <v>56</v>
      </c>
      <c r="N77" s="188" t="s">
        <v>128</v>
      </c>
      <c r="O77" s="188"/>
      <c r="P77" s="188" t="s">
        <v>59</v>
      </c>
      <c r="Q77" s="188"/>
      <c r="R77" s="188" t="s">
        <v>416</v>
      </c>
      <c r="S77" s="188" t="s">
        <v>417</v>
      </c>
      <c r="T77" s="188" t="s">
        <v>63</v>
      </c>
      <c r="U77" s="188"/>
      <c r="V77" s="188" t="s">
        <v>115</v>
      </c>
      <c r="W77" s="188"/>
      <c r="X77" s="188"/>
      <c r="Y77" s="188"/>
      <c r="Z77" s="188" t="s">
        <v>56</v>
      </c>
      <c r="AA77" s="189">
        <v>42937</v>
      </c>
      <c r="AB77" s="188" t="s">
        <v>81</v>
      </c>
      <c r="AC77" s="188" t="s">
        <v>418</v>
      </c>
      <c r="AD77" s="188" t="s">
        <v>56</v>
      </c>
      <c r="AE77" s="188" t="s">
        <v>90</v>
      </c>
      <c r="AF77" s="188" t="s">
        <v>90</v>
      </c>
      <c r="AG77" s="189" t="s">
        <v>90</v>
      </c>
      <c r="AH77" s="188" t="s">
        <v>90</v>
      </c>
      <c r="AI77" s="188" t="s">
        <v>90</v>
      </c>
      <c r="AJ77" s="188" t="s">
        <v>90</v>
      </c>
      <c r="AK77" s="188" t="s">
        <v>90</v>
      </c>
      <c r="AL77" s="188" t="s">
        <v>90</v>
      </c>
      <c r="AM77" s="189"/>
      <c r="AN77" s="188" t="s">
        <v>100</v>
      </c>
      <c r="AO77" s="188" t="s">
        <v>419</v>
      </c>
      <c r="AP77" s="188"/>
      <c r="AQ77" s="188"/>
      <c r="AR77" s="188"/>
      <c r="AS77" s="188"/>
      <c r="AT77" s="188"/>
      <c r="AU77" s="188" t="str">
        <f t="shared" si="4"/>
        <v>R1</v>
      </c>
      <c r="AV77" s="188" t="str">
        <f t="shared" si="5"/>
        <v>P1</v>
      </c>
    </row>
    <row r="78" spans="1:48" ht="45" x14ac:dyDescent="0.25">
      <c r="A78" s="188" t="s">
        <v>420</v>
      </c>
      <c r="B78" s="207" t="str">
        <f t="shared" si="3"/>
        <v>Riparian</v>
      </c>
      <c r="C78" s="188" t="s">
        <v>421</v>
      </c>
      <c r="D78" s="188" t="s">
        <v>421</v>
      </c>
      <c r="E78" s="188"/>
      <c r="F78" s="188" t="s">
        <v>415</v>
      </c>
      <c r="G78" s="188"/>
      <c r="H78" s="188"/>
      <c r="I78" s="188" t="s">
        <v>55</v>
      </c>
      <c r="J78" s="188"/>
      <c r="K78" s="209">
        <v>317</v>
      </c>
      <c r="L78" s="209" t="s">
        <v>215</v>
      </c>
      <c r="M78" s="188" t="s">
        <v>56</v>
      </c>
      <c r="N78" s="188" t="s">
        <v>128</v>
      </c>
      <c r="O78" s="188"/>
      <c r="P78" s="188" t="s">
        <v>59</v>
      </c>
      <c r="Q78" s="188" t="s">
        <v>422</v>
      </c>
      <c r="R78" s="188" t="s">
        <v>422</v>
      </c>
      <c r="S78" s="188" t="s">
        <v>423</v>
      </c>
      <c r="T78" s="188" t="s">
        <v>141</v>
      </c>
      <c r="U78" s="188"/>
      <c r="V78" s="188" t="s">
        <v>64</v>
      </c>
      <c r="W78" s="188"/>
      <c r="X78" s="188"/>
      <c r="Y78" s="188"/>
      <c r="Z78" s="188" t="s">
        <v>66</v>
      </c>
      <c r="AA78" s="189">
        <v>42956</v>
      </c>
      <c r="AB78" s="188" t="s">
        <v>142</v>
      </c>
      <c r="AC78" s="188" t="s">
        <v>424</v>
      </c>
      <c r="AD78" s="188" t="s">
        <v>66</v>
      </c>
      <c r="AE78" s="188" t="s">
        <v>90</v>
      </c>
      <c r="AF78" s="188" t="s">
        <v>90</v>
      </c>
      <c r="AG78" s="188" t="s">
        <v>90</v>
      </c>
      <c r="AH78" s="188" t="s">
        <v>90</v>
      </c>
      <c r="AI78" s="188" t="s">
        <v>90</v>
      </c>
      <c r="AJ78" s="188" t="s">
        <v>90</v>
      </c>
      <c r="AK78" s="188" t="s">
        <v>90</v>
      </c>
      <c r="AL78" s="188" t="s">
        <v>90</v>
      </c>
      <c r="AM78" s="189"/>
      <c r="AN78" s="188" t="s">
        <v>90</v>
      </c>
      <c r="AO78" s="188" t="s">
        <v>90</v>
      </c>
      <c r="AP78" s="188"/>
      <c r="AQ78" s="188"/>
      <c r="AR78" s="188"/>
      <c r="AS78" s="188"/>
      <c r="AT78" s="188"/>
      <c r="AU78" s="188" t="str">
        <f t="shared" si="4"/>
        <v>R3</v>
      </c>
      <c r="AV78" s="188" t="str">
        <f t="shared" si="5"/>
        <v>N/A</v>
      </c>
    </row>
    <row r="79" spans="1:48" ht="60" x14ac:dyDescent="0.25">
      <c r="A79" s="188" t="s">
        <v>425</v>
      </c>
      <c r="B79" s="207" t="str">
        <f t="shared" si="3"/>
        <v>Riparian</v>
      </c>
      <c r="C79" s="188" t="s">
        <v>421</v>
      </c>
      <c r="D79" s="188" t="s">
        <v>421</v>
      </c>
      <c r="E79" s="188"/>
      <c r="F79" s="188" t="s">
        <v>53</v>
      </c>
      <c r="G79" s="188"/>
      <c r="H79" s="188"/>
      <c r="I79" s="188" t="s">
        <v>55</v>
      </c>
      <c r="J79" s="188"/>
      <c r="K79" s="209">
        <v>734</v>
      </c>
      <c r="L79" s="209">
        <v>1168.4000000000001</v>
      </c>
      <c r="M79" s="188" t="s">
        <v>56</v>
      </c>
      <c r="N79" s="188" t="s">
        <v>128</v>
      </c>
      <c r="O79" s="188"/>
      <c r="P79" s="188" t="s">
        <v>59</v>
      </c>
      <c r="Q79" s="188" t="s">
        <v>422</v>
      </c>
      <c r="R79" s="188" t="s">
        <v>422</v>
      </c>
      <c r="S79" s="188" t="s">
        <v>426</v>
      </c>
      <c r="T79" s="188" t="s">
        <v>141</v>
      </c>
      <c r="U79" s="188"/>
      <c r="V79" s="188" t="s">
        <v>64</v>
      </c>
      <c r="W79" s="188"/>
      <c r="X79" s="188"/>
      <c r="Y79" s="188"/>
      <c r="Z79" s="188" t="s">
        <v>66</v>
      </c>
      <c r="AA79" s="189">
        <v>42956</v>
      </c>
      <c r="AB79" s="188" t="s">
        <v>142</v>
      </c>
      <c r="AC79" s="188" t="s">
        <v>427</v>
      </c>
      <c r="AD79" s="188" t="s">
        <v>66</v>
      </c>
      <c r="AE79" s="188" t="s">
        <v>90</v>
      </c>
      <c r="AF79" s="188" t="s">
        <v>90</v>
      </c>
      <c r="AG79" s="188" t="s">
        <v>90</v>
      </c>
      <c r="AH79" s="188" t="s">
        <v>90</v>
      </c>
      <c r="AI79" s="188" t="s">
        <v>90</v>
      </c>
      <c r="AJ79" s="188" t="s">
        <v>90</v>
      </c>
      <c r="AK79" s="188" t="s">
        <v>90</v>
      </c>
      <c r="AL79" s="188" t="s">
        <v>90</v>
      </c>
      <c r="AM79" s="189"/>
      <c r="AN79" s="188" t="s">
        <v>90</v>
      </c>
      <c r="AO79" s="188" t="s">
        <v>90</v>
      </c>
      <c r="AP79" s="188"/>
      <c r="AQ79" s="188"/>
      <c r="AR79" s="188"/>
      <c r="AS79" s="188"/>
      <c r="AT79" s="188"/>
      <c r="AU79" s="188" t="str">
        <f t="shared" si="4"/>
        <v>R3</v>
      </c>
      <c r="AV79" s="188" t="str">
        <f t="shared" si="5"/>
        <v>N/A</v>
      </c>
    </row>
    <row r="80" spans="1:48" ht="60" x14ac:dyDescent="0.25">
      <c r="A80" s="188" t="s">
        <v>428</v>
      </c>
      <c r="B80" s="207" t="str">
        <f t="shared" si="3"/>
        <v>Pre-1914</v>
      </c>
      <c r="C80" s="188" t="s">
        <v>243</v>
      </c>
      <c r="D80" s="188" t="s">
        <v>243</v>
      </c>
      <c r="E80" s="188"/>
      <c r="F80" s="188"/>
      <c r="G80" s="188"/>
      <c r="H80" s="188"/>
      <c r="I80" s="188" t="s">
        <v>87</v>
      </c>
      <c r="J80" s="188"/>
      <c r="K80" s="209">
        <v>11019</v>
      </c>
      <c r="L80" s="209">
        <v>18612</v>
      </c>
      <c r="M80" s="188" t="s">
        <v>66</v>
      </c>
      <c r="N80" s="188" t="s">
        <v>429</v>
      </c>
      <c r="O80" s="188"/>
      <c r="P80" s="188" t="s">
        <v>254</v>
      </c>
      <c r="Q80" s="188" t="s">
        <v>78</v>
      </c>
      <c r="R80" s="188"/>
      <c r="S80" s="188"/>
      <c r="T80" s="188"/>
      <c r="U80" s="188"/>
      <c r="V80" s="188"/>
      <c r="W80" s="188"/>
      <c r="X80" s="188"/>
      <c r="Y80" s="188"/>
      <c r="Z80" s="188"/>
      <c r="AA80" s="189">
        <v>42999</v>
      </c>
      <c r="AB80" s="188" t="s">
        <v>90</v>
      </c>
      <c r="AC80" s="188"/>
      <c r="AD80" s="188" t="s">
        <v>56</v>
      </c>
      <c r="AE80" s="188" t="s">
        <v>90</v>
      </c>
      <c r="AF80" s="188" t="s">
        <v>90</v>
      </c>
      <c r="AG80" s="188" t="s">
        <v>90</v>
      </c>
      <c r="AH80" s="188" t="s">
        <v>90</v>
      </c>
      <c r="AI80" s="188" t="s">
        <v>90</v>
      </c>
      <c r="AJ80" s="188" t="s">
        <v>90</v>
      </c>
      <c r="AK80" s="188" t="s">
        <v>90</v>
      </c>
      <c r="AL80" s="188" t="s">
        <v>90</v>
      </c>
      <c r="AM80" s="189">
        <v>42948</v>
      </c>
      <c r="AN80" s="188" t="s">
        <v>100</v>
      </c>
      <c r="AO80" s="188" t="s">
        <v>144</v>
      </c>
      <c r="AP80" s="188"/>
      <c r="AQ80" s="188"/>
      <c r="AR80" s="188"/>
      <c r="AS80" s="188"/>
      <c r="AT80" s="188"/>
      <c r="AU80" s="188" t="str">
        <f t="shared" si="4"/>
        <v>N/A</v>
      </c>
      <c r="AV80" s="188" t="str">
        <f t="shared" si="5"/>
        <v>P1</v>
      </c>
    </row>
    <row r="81" spans="1:48" ht="60" x14ac:dyDescent="0.25">
      <c r="A81" s="188" t="s">
        <v>430</v>
      </c>
      <c r="B81" s="207" t="str">
        <f t="shared" si="3"/>
        <v>Pre-1914</v>
      </c>
      <c r="C81" s="188" t="s">
        <v>431</v>
      </c>
      <c r="D81" s="188" t="s">
        <v>431</v>
      </c>
      <c r="E81" s="188"/>
      <c r="F81" s="188"/>
      <c r="G81" s="188"/>
      <c r="H81" s="188"/>
      <c r="I81" s="188" t="s">
        <v>87</v>
      </c>
      <c r="J81" s="188"/>
      <c r="K81" s="209">
        <v>16617.105</v>
      </c>
      <c r="L81" s="209">
        <v>25634</v>
      </c>
      <c r="M81" s="188" t="s">
        <v>66</v>
      </c>
      <c r="N81" s="188" t="s">
        <v>432</v>
      </c>
      <c r="O81" s="188"/>
      <c r="P81" s="188" t="s">
        <v>433</v>
      </c>
      <c r="Q81" s="188" t="s">
        <v>78</v>
      </c>
      <c r="R81" s="188"/>
      <c r="S81" s="188"/>
      <c r="T81" s="188"/>
      <c r="U81" s="188"/>
      <c r="V81" s="188"/>
      <c r="W81" s="188"/>
      <c r="X81" s="188"/>
      <c r="Y81" s="188"/>
      <c r="Z81" s="188"/>
      <c r="AA81" s="189">
        <v>42999</v>
      </c>
      <c r="AB81" s="188" t="s">
        <v>90</v>
      </c>
      <c r="AC81" s="188"/>
      <c r="AD81" s="188" t="s">
        <v>56</v>
      </c>
      <c r="AE81" s="188" t="s">
        <v>90</v>
      </c>
      <c r="AF81" s="188" t="s">
        <v>90</v>
      </c>
      <c r="AG81" s="189" t="s">
        <v>90</v>
      </c>
      <c r="AH81" s="188" t="s">
        <v>90</v>
      </c>
      <c r="AI81" s="188" t="s">
        <v>90</v>
      </c>
      <c r="AJ81" s="188" t="s">
        <v>90</v>
      </c>
      <c r="AK81" s="188" t="s">
        <v>90</v>
      </c>
      <c r="AL81" s="188" t="s">
        <v>90</v>
      </c>
      <c r="AM81" s="189">
        <v>42950</v>
      </c>
      <c r="AN81" s="188" t="s">
        <v>143</v>
      </c>
      <c r="AO81" s="188" t="s">
        <v>434</v>
      </c>
      <c r="AP81" s="188"/>
      <c r="AQ81" s="188"/>
      <c r="AR81" s="188"/>
      <c r="AS81" s="188"/>
      <c r="AT81" s="188"/>
      <c r="AU81" s="188" t="str">
        <f t="shared" si="4"/>
        <v>N/A</v>
      </c>
      <c r="AV81" s="188" t="str">
        <f t="shared" si="5"/>
        <v>P3</v>
      </c>
    </row>
    <row r="82" spans="1:48" ht="240" x14ac:dyDescent="0.25">
      <c r="A82" s="188" t="s">
        <v>435</v>
      </c>
      <c r="B82" s="207" t="str">
        <f t="shared" si="3"/>
        <v>Pre-1914</v>
      </c>
      <c r="C82" s="188" t="s">
        <v>436</v>
      </c>
      <c r="D82" s="188" t="s">
        <v>436</v>
      </c>
      <c r="E82" s="188"/>
      <c r="F82" s="188"/>
      <c r="G82" s="188"/>
      <c r="H82" s="188"/>
      <c r="I82" s="188" t="s">
        <v>87</v>
      </c>
      <c r="J82" s="188"/>
      <c r="K82" s="209">
        <v>35583.149999999994</v>
      </c>
      <c r="L82" s="209">
        <v>60799</v>
      </c>
      <c r="M82" s="188" t="s">
        <v>66</v>
      </c>
      <c r="N82" s="188" t="s">
        <v>128</v>
      </c>
      <c r="O82" s="188"/>
      <c r="P82" s="188" t="s">
        <v>437</v>
      </c>
      <c r="Q82" s="188" t="s">
        <v>78</v>
      </c>
      <c r="R82" s="188"/>
      <c r="S82" s="188"/>
      <c r="T82" s="188"/>
      <c r="U82" s="188"/>
      <c r="V82" s="188"/>
      <c r="W82" s="188"/>
      <c r="X82" s="188" t="s">
        <v>56</v>
      </c>
      <c r="Y82" s="188"/>
      <c r="Z82" s="188" t="s">
        <v>56</v>
      </c>
      <c r="AA82" s="189">
        <v>42999</v>
      </c>
      <c r="AB82" s="188" t="s">
        <v>90</v>
      </c>
      <c r="AC82" s="188" t="s">
        <v>262</v>
      </c>
      <c r="AD82" s="188" t="s">
        <v>56</v>
      </c>
      <c r="AE82" s="188" t="s">
        <v>90</v>
      </c>
      <c r="AF82" s="188" t="s">
        <v>90</v>
      </c>
      <c r="AG82" s="189" t="s">
        <v>90</v>
      </c>
      <c r="AH82" s="188" t="s">
        <v>90</v>
      </c>
      <c r="AI82" s="188" t="s">
        <v>90</v>
      </c>
      <c r="AJ82" s="188" t="s">
        <v>90</v>
      </c>
      <c r="AK82" s="188" t="s">
        <v>90</v>
      </c>
      <c r="AL82" s="188" t="s">
        <v>90</v>
      </c>
      <c r="AM82" s="189">
        <v>42905</v>
      </c>
      <c r="AN82" s="188" t="s">
        <v>143</v>
      </c>
      <c r="AO82" s="188" t="s">
        <v>8389</v>
      </c>
      <c r="AP82" s="188"/>
      <c r="AQ82" s="188"/>
      <c r="AR82" s="188"/>
      <c r="AS82" s="188"/>
      <c r="AT82" s="188"/>
      <c r="AU82" s="188" t="str">
        <f t="shared" si="4"/>
        <v>N/A</v>
      </c>
      <c r="AV82" s="188" t="str">
        <f t="shared" si="5"/>
        <v>P3</v>
      </c>
    </row>
    <row r="83" spans="1:48" ht="90" x14ac:dyDescent="0.25">
      <c r="A83" s="188" t="s">
        <v>438</v>
      </c>
      <c r="B83" s="207" t="str">
        <f t="shared" si="3"/>
        <v>Pre-1914</v>
      </c>
      <c r="C83" s="188" t="s">
        <v>439</v>
      </c>
      <c r="D83" s="188" t="s">
        <v>439</v>
      </c>
      <c r="E83" s="188"/>
      <c r="F83" s="188"/>
      <c r="G83" s="188"/>
      <c r="H83" s="188"/>
      <c r="I83" s="188" t="s">
        <v>55</v>
      </c>
      <c r="J83" s="188"/>
      <c r="K83" s="209">
        <v>3949.3937720000858</v>
      </c>
      <c r="L83" s="209">
        <v>4420.4530999999997</v>
      </c>
      <c r="M83" s="188" t="s">
        <v>66</v>
      </c>
      <c r="N83" s="188" t="s">
        <v>128</v>
      </c>
      <c r="O83" s="188"/>
      <c r="P83" s="188" t="s">
        <v>94</v>
      </c>
      <c r="Q83" s="188" t="s">
        <v>78</v>
      </c>
      <c r="R83" s="188"/>
      <c r="S83" s="189" t="s">
        <v>8390</v>
      </c>
      <c r="T83" s="188"/>
      <c r="U83" s="188"/>
      <c r="V83" s="188"/>
      <c r="W83" s="188"/>
      <c r="X83" s="188"/>
      <c r="Y83" s="188"/>
      <c r="Z83" s="188"/>
      <c r="AA83" s="189">
        <v>42999</v>
      </c>
      <c r="AB83" s="188" t="s">
        <v>90</v>
      </c>
      <c r="AC83" s="188"/>
      <c r="AD83" s="188" t="s">
        <v>56</v>
      </c>
      <c r="AE83" s="188" t="s">
        <v>90</v>
      </c>
      <c r="AF83" s="188" t="s">
        <v>90</v>
      </c>
      <c r="AG83" s="193" t="s">
        <v>90</v>
      </c>
      <c r="AH83" s="188" t="s">
        <v>90</v>
      </c>
      <c r="AI83" s="188" t="s">
        <v>90</v>
      </c>
      <c r="AJ83" s="188" t="s">
        <v>90</v>
      </c>
      <c r="AK83" s="188" t="s">
        <v>90</v>
      </c>
      <c r="AL83" s="188" t="s">
        <v>90</v>
      </c>
      <c r="AM83" s="189">
        <v>42951</v>
      </c>
      <c r="AN83" s="188" t="s">
        <v>143</v>
      </c>
      <c r="AO83" s="188" t="s">
        <v>440</v>
      </c>
      <c r="AP83" s="188"/>
      <c r="AQ83" s="188"/>
      <c r="AR83" s="188"/>
      <c r="AS83" s="188"/>
      <c r="AT83" s="188"/>
      <c r="AU83" s="188" t="str">
        <f t="shared" si="4"/>
        <v>N/A</v>
      </c>
      <c r="AV83" s="188" t="str">
        <f t="shared" si="5"/>
        <v>P3</v>
      </c>
    </row>
    <row r="84" spans="1:48" ht="180" x14ac:dyDescent="0.25">
      <c r="A84" s="188" t="s">
        <v>441</v>
      </c>
      <c r="B84" s="207" t="str">
        <f t="shared" si="3"/>
        <v>Riparian and Pre-1914</v>
      </c>
      <c r="C84" s="188" t="s">
        <v>442</v>
      </c>
      <c r="D84" s="188" t="s">
        <v>442</v>
      </c>
      <c r="E84" s="188"/>
      <c r="F84" s="188"/>
      <c r="G84" s="188"/>
      <c r="H84" s="188"/>
      <c r="I84" s="188" t="s">
        <v>87</v>
      </c>
      <c r="J84" s="188"/>
      <c r="K84" s="209">
        <v>9094.25</v>
      </c>
      <c r="L84" s="209">
        <v>30140</v>
      </c>
      <c r="M84" s="188" t="s">
        <v>56</v>
      </c>
      <c r="N84" s="188" t="s">
        <v>137</v>
      </c>
      <c r="O84" s="188" t="s">
        <v>346</v>
      </c>
      <c r="P84" s="188" t="s">
        <v>89</v>
      </c>
      <c r="Q84" s="188" t="s">
        <v>78</v>
      </c>
      <c r="R84" s="188" t="s">
        <v>443</v>
      </c>
      <c r="S84" s="188"/>
      <c r="T84" s="188"/>
      <c r="U84" s="188"/>
      <c r="V84" s="188"/>
      <c r="W84" s="188"/>
      <c r="X84" s="188"/>
      <c r="Y84" s="188" t="s">
        <v>444</v>
      </c>
      <c r="Z84" s="188"/>
      <c r="AA84" s="189">
        <v>42929</v>
      </c>
      <c r="AB84" s="188" t="s">
        <v>67</v>
      </c>
      <c r="AC84" s="188" t="s">
        <v>8487</v>
      </c>
      <c r="AD84" s="188" t="s">
        <v>56</v>
      </c>
      <c r="AE84" s="188" t="s">
        <v>90</v>
      </c>
      <c r="AF84" s="188" t="s">
        <v>90</v>
      </c>
      <c r="AG84" s="189" t="s">
        <v>90</v>
      </c>
      <c r="AH84" s="188" t="s">
        <v>90</v>
      </c>
      <c r="AI84" s="188" t="s">
        <v>90</v>
      </c>
      <c r="AJ84" s="188" t="s">
        <v>90</v>
      </c>
      <c r="AK84" s="188" t="s">
        <v>90</v>
      </c>
      <c r="AL84" s="188" t="s">
        <v>90</v>
      </c>
      <c r="AM84" s="189">
        <v>42916</v>
      </c>
      <c r="AN84" s="188" t="s">
        <v>100</v>
      </c>
      <c r="AO84" s="188" t="s">
        <v>8391</v>
      </c>
      <c r="AP84" s="188"/>
      <c r="AQ84" s="188"/>
      <c r="AR84" s="188"/>
      <c r="AS84" s="188"/>
      <c r="AT84" s="188"/>
      <c r="AU84" s="188" t="str">
        <f t="shared" si="4"/>
        <v>R2</v>
      </c>
      <c r="AV84" s="188" t="str">
        <f t="shared" si="5"/>
        <v>P1</v>
      </c>
    </row>
    <row r="85" spans="1:48" ht="409.5" x14ac:dyDescent="0.25">
      <c r="A85" s="188" t="s">
        <v>445</v>
      </c>
      <c r="B85" s="207" t="str">
        <f t="shared" si="3"/>
        <v>Riparian</v>
      </c>
      <c r="C85" s="188" t="s">
        <v>446</v>
      </c>
      <c r="D85" s="188" t="s">
        <v>446</v>
      </c>
      <c r="E85" s="188"/>
      <c r="F85" s="188"/>
      <c r="G85" s="188"/>
      <c r="H85" s="188"/>
      <c r="I85" s="188" t="s">
        <v>87</v>
      </c>
      <c r="J85" s="188" t="s">
        <v>447</v>
      </c>
      <c r="K85" s="209">
        <v>7172.5</v>
      </c>
      <c r="L85" s="209">
        <v>0</v>
      </c>
      <c r="M85" s="188" t="s">
        <v>56</v>
      </c>
      <c r="N85" s="188" t="s">
        <v>57</v>
      </c>
      <c r="O85" s="188"/>
      <c r="P85" s="188" t="s">
        <v>315</v>
      </c>
      <c r="Q85" s="188" t="s">
        <v>448</v>
      </c>
      <c r="R85" s="188" t="s">
        <v>449</v>
      </c>
      <c r="S85" s="188" t="s">
        <v>8771</v>
      </c>
      <c r="T85" s="188" t="s">
        <v>63</v>
      </c>
      <c r="U85" s="188"/>
      <c r="V85" s="188" t="s">
        <v>174</v>
      </c>
      <c r="W85" s="188"/>
      <c r="X85" s="188"/>
      <c r="Y85" s="188"/>
      <c r="Z85" s="188" t="s">
        <v>56</v>
      </c>
      <c r="AA85" s="189">
        <v>42878</v>
      </c>
      <c r="AB85" s="188" t="s">
        <v>81</v>
      </c>
      <c r="AC85" s="188" t="s">
        <v>450</v>
      </c>
      <c r="AD85" s="188" t="s">
        <v>66</v>
      </c>
      <c r="AE85" s="188" t="s">
        <v>90</v>
      </c>
      <c r="AF85" s="188" t="s">
        <v>90</v>
      </c>
      <c r="AG85" s="188" t="s">
        <v>90</v>
      </c>
      <c r="AH85" s="188" t="s">
        <v>90</v>
      </c>
      <c r="AI85" s="188" t="s">
        <v>90</v>
      </c>
      <c r="AJ85" s="188" t="s">
        <v>90</v>
      </c>
      <c r="AK85" s="188" t="s">
        <v>90</v>
      </c>
      <c r="AL85" s="188" t="s">
        <v>90</v>
      </c>
      <c r="AM85" s="189"/>
      <c r="AN85" s="188" t="s">
        <v>90</v>
      </c>
      <c r="AO85" s="188" t="s">
        <v>90</v>
      </c>
      <c r="AP85" s="188"/>
      <c r="AQ85" s="188"/>
      <c r="AR85" s="188"/>
      <c r="AS85" s="188"/>
      <c r="AT85" s="188"/>
      <c r="AU85" s="188" t="str">
        <f t="shared" si="4"/>
        <v>R1</v>
      </c>
      <c r="AV85" s="188" t="str">
        <f t="shared" si="5"/>
        <v>N/A</v>
      </c>
    </row>
    <row r="86" spans="1:48" ht="75" x14ac:dyDescent="0.25">
      <c r="A86" s="188" t="s">
        <v>451</v>
      </c>
      <c r="B86" s="207" t="str">
        <f t="shared" si="3"/>
        <v>Pre-1914</v>
      </c>
      <c r="C86" s="188" t="s">
        <v>452</v>
      </c>
      <c r="D86" s="188" t="s">
        <v>452</v>
      </c>
      <c r="E86" s="188"/>
      <c r="F86" s="188"/>
      <c r="G86" s="188"/>
      <c r="H86" s="188"/>
      <c r="I86" s="188" t="s">
        <v>87</v>
      </c>
      <c r="J86" s="188"/>
      <c r="K86" s="209">
        <v>4955.1524999999992</v>
      </c>
      <c r="L86" s="209">
        <v>0</v>
      </c>
      <c r="M86" s="188" t="s">
        <v>66</v>
      </c>
      <c r="N86" s="188" t="s">
        <v>453</v>
      </c>
      <c r="O86" s="188"/>
      <c r="P86" s="188" t="s">
        <v>274</v>
      </c>
      <c r="Q86" s="188" t="s">
        <v>78</v>
      </c>
      <c r="R86" s="188"/>
      <c r="S86" s="188"/>
      <c r="T86" s="188"/>
      <c r="U86" s="188"/>
      <c r="V86" s="188"/>
      <c r="W86" s="188"/>
      <c r="X86" s="188"/>
      <c r="Y86" s="188"/>
      <c r="Z86" s="188"/>
      <c r="AA86" s="189">
        <v>42999</v>
      </c>
      <c r="AB86" s="188" t="s">
        <v>90</v>
      </c>
      <c r="AC86" s="188"/>
      <c r="AD86" s="188" t="s">
        <v>56</v>
      </c>
      <c r="AE86" s="188" t="s">
        <v>90</v>
      </c>
      <c r="AF86" s="188" t="s">
        <v>90</v>
      </c>
      <c r="AG86" s="189" t="s">
        <v>90</v>
      </c>
      <c r="AH86" s="188" t="s">
        <v>90</v>
      </c>
      <c r="AI86" s="188" t="s">
        <v>90</v>
      </c>
      <c r="AJ86" s="188" t="s">
        <v>90</v>
      </c>
      <c r="AK86" s="188" t="s">
        <v>90</v>
      </c>
      <c r="AL86" s="188" t="s">
        <v>90</v>
      </c>
      <c r="AM86" s="189">
        <v>42951</v>
      </c>
      <c r="AN86" s="188" t="s">
        <v>143</v>
      </c>
      <c r="AO86" s="188" t="s">
        <v>454</v>
      </c>
      <c r="AP86" s="188"/>
      <c r="AQ86" s="188"/>
      <c r="AR86" s="188"/>
      <c r="AS86" s="188"/>
      <c r="AT86" s="188"/>
      <c r="AU86" s="188" t="str">
        <f t="shared" si="4"/>
        <v>N/A</v>
      </c>
      <c r="AV86" s="188" t="str">
        <f t="shared" si="5"/>
        <v>P3</v>
      </c>
    </row>
    <row r="87" spans="1:48" ht="60" x14ac:dyDescent="0.25">
      <c r="A87" s="188" t="s">
        <v>455</v>
      </c>
      <c r="B87" s="207" t="str">
        <f t="shared" si="3"/>
        <v>Pre-1914</v>
      </c>
      <c r="C87" s="188" t="s">
        <v>456</v>
      </c>
      <c r="D87" s="188" t="s">
        <v>456</v>
      </c>
      <c r="E87" s="188"/>
      <c r="F87" s="188"/>
      <c r="G87" s="188"/>
      <c r="H87" s="188"/>
      <c r="I87" s="188" t="s">
        <v>87</v>
      </c>
      <c r="J87" s="188"/>
      <c r="K87" s="209">
        <v>14837</v>
      </c>
      <c r="L87" s="209">
        <v>4690</v>
      </c>
      <c r="M87" s="188" t="s">
        <v>66</v>
      </c>
      <c r="N87" s="188" t="s">
        <v>457</v>
      </c>
      <c r="O87" s="188"/>
      <c r="P87" s="188" t="s">
        <v>224</v>
      </c>
      <c r="Q87" s="188" t="s">
        <v>78</v>
      </c>
      <c r="R87" s="188"/>
      <c r="S87" s="188"/>
      <c r="T87" s="188"/>
      <c r="U87" s="188"/>
      <c r="V87" s="188"/>
      <c r="W87" s="188"/>
      <c r="X87" s="188"/>
      <c r="Y87" s="188"/>
      <c r="Z87" s="188"/>
      <c r="AA87" s="189">
        <v>42999</v>
      </c>
      <c r="AB87" s="188" t="s">
        <v>90</v>
      </c>
      <c r="AC87" s="188"/>
      <c r="AD87" s="188" t="s">
        <v>56</v>
      </c>
      <c r="AE87" s="188" t="s">
        <v>90</v>
      </c>
      <c r="AF87" s="188" t="s">
        <v>90</v>
      </c>
      <c r="AG87" s="189" t="s">
        <v>90</v>
      </c>
      <c r="AH87" s="188" t="s">
        <v>90</v>
      </c>
      <c r="AI87" s="188" t="s">
        <v>90</v>
      </c>
      <c r="AJ87" s="188" t="s">
        <v>90</v>
      </c>
      <c r="AK87" s="188" t="s">
        <v>90</v>
      </c>
      <c r="AL87" s="188" t="s">
        <v>90</v>
      </c>
      <c r="AM87" s="189">
        <v>42951</v>
      </c>
      <c r="AN87" s="188" t="s">
        <v>143</v>
      </c>
      <c r="AO87" s="188" t="s">
        <v>8392</v>
      </c>
      <c r="AP87" s="188"/>
      <c r="AQ87" s="188"/>
      <c r="AR87" s="188"/>
      <c r="AS87" s="188"/>
      <c r="AT87" s="188"/>
      <c r="AU87" s="188" t="str">
        <f t="shared" si="4"/>
        <v>N/A</v>
      </c>
      <c r="AV87" s="188" t="str">
        <f t="shared" si="5"/>
        <v>P3</v>
      </c>
    </row>
    <row r="88" spans="1:48" ht="285" x14ac:dyDescent="0.25">
      <c r="A88" s="188" t="s">
        <v>458</v>
      </c>
      <c r="B88" s="207" t="str">
        <f t="shared" si="3"/>
        <v>Pre-1914</v>
      </c>
      <c r="C88" s="188" t="s">
        <v>459</v>
      </c>
      <c r="D88" s="188" t="s">
        <v>459</v>
      </c>
      <c r="E88" s="188"/>
      <c r="F88" s="188"/>
      <c r="G88" s="188"/>
      <c r="H88" s="188"/>
      <c r="I88" s="188" t="s">
        <v>87</v>
      </c>
      <c r="J88" s="188"/>
      <c r="K88" s="209">
        <v>79781.25</v>
      </c>
      <c r="L88" s="209">
        <v>97648</v>
      </c>
      <c r="M88" s="188" t="s">
        <v>66</v>
      </c>
      <c r="N88" s="188" t="s">
        <v>137</v>
      </c>
      <c r="O88" s="188"/>
      <c r="P88" s="188" t="s">
        <v>285</v>
      </c>
      <c r="Q88" s="188" t="s">
        <v>78</v>
      </c>
      <c r="R88" s="188"/>
      <c r="S88" s="188"/>
      <c r="T88" s="188" t="s">
        <v>141</v>
      </c>
      <c r="U88" s="188"/>
      <c r="V88" s="188" t="s">
        <v>174</v>
      </c>
      <c r="W88" s="188"/>
      <c r="X88" s="188" t="s">
        <v>56</v>
      </c>
      <c r="Y88" s="188"/>
      <c r="Z88" s="188" t="s">
        <v>66</v>
      </c>
      <c r="AA88" s="189">
        <v>42999</v>
      </c>
      <c r="AB88" s="188" t="s">
        <v>90</v>
      </c>
      <c r="AC88" s="188" t="s">
        <v>262</v>
      </c>
      <c r="AD88" s="188" t="s">
        <v>56</v>
      </c>
      <c r="AE88" s="188" t="s">
        <v>90</v>
      </c>
      <c r="AF88" s="188" t="s">
        <v>90</v>
      </c>
      <c r="AG88" s="189" t="s">
        <v>90</v>
      </c>
      <c r="AH88" s="188" t="s">
        <v>90</v>
      </c>
      <c r="AI88" s="188" t="s">
        <v>90</v>
      </c>
      <c r="AJ88" s="188" t="s">
        <v>90</v>
      </c>
      <c r="AK88" s="188" t="s">
        <v>90</v>
      </c>
      <c r="AL88" s="188" t="s">
        <v>90</v>
      </c>
      <c r="AM88" s="189">
        <v>42905</v>
      </c>
      <c r="AN88" s="188" t="s">
        <v>72</v>
      </c>
      <c r="AO88" s="188" t="s">
        <v>460</v>
      </c>
      <c r="AP88" s="188"/>
      <c r="AQ88" s="188"/>
      <c r="AR88" s="188"/>
      <c r="AS88" s="188"/>
      <c r="AT88" s="188"/>
      <c r="AU88" s="188" t="str">
        <f t="shared" si="4"/>
        <v>N/A</v>
      </c>
      <c r="AV88" s="188" t="str">
        <f t="shared" si="5"/>
        <v>P2</v>
      </c>
    </row>
    <row r="89" spans="1:48" ht="135" x14ac:dyDescent="0.25">
      <c r="A89" s="188" t="s">
        <v>461</v>
      </c>
      <c r="B89" s="207" t="str">
        <f t="shared" si="3"/>
        <v>Pre-1914</v>
      </c>
      <c r="C89" s="188" t="s">
        <v>369</v>
      </c>
      <c r="D89" s="188" t="s">
        <v>369</v>
      </c>
      <c r="E89" s="188"/>
      <c r="F89" s="188"/>
      <c r="G89" s="188"/>
      <c r="H89" s="188"/>
      <c r="I89" s="188" t="s">
        <v>87</v>
      </c>
      <c r="J89" s="188"/>
      <c r="K89" s="209">
        <v>5618.5</v>
      </c>
      <c r="L89" s="209">
        <v>5987.1</v>
      </c>
      <c r="M89" s="188" t="s">
        <v>66</v>
      </c>
      <c r="N89" s="188" t="s">
        <v>462</v>
      </c>
      <c r="O89" s="188"/>
      <c r="P89" s="188" t="s">
        <v>279</v>
      </c>
      <c r="Q89" s="188" t="s">
        <v>78</v>
      </c>
      <c r="R89" s="188"/>
      <c r="S89" s="188"/>
      <c r="T89" s="188"/>
      <c r="U89" s="188"/>
      <c r="V89" s="188"/>
      <c r="W89" s="188"/>
      <c r="X89" s="188"/>
      <c r="Y89" s="188"/>
      <c r="Z89" s="188"/>
      <c r="AA89" s="189">
        <v>42999</v>
      </c>
      <c r="AB89" s="188" t="s">
        <v>90</v>
      </c>
      <c r="AC89" s="188"/>
      <c r="AD89" s="188" t="s">
        <v>56</v>
      </c>
      <c r="AE89" s="188" t="s">
        <v>8732</v>
      </c>
      <c r="AF89" s="188" t="s">
        <v>90</v>
      </c>
      <c r="AG89" s="189">
        <v>2124</v>
      </c>
      <c r="AH89" s="188" t="s">
        <v>8734</v>
      </c>
      <c r="AI89" s="188" t="s">
        <v>130</v>
      </c>
      <c r="AJ89" s="188" t="s">
        <v>82</v>
      </c>
      <c r="AK89" s="188" t="s">
        <v>90</v>
      </c>
      <c r="AL89" s="188" t="s">
        <v>90</v>
      </c>
      <c r="AM89" s="189">
        <v>43244</v>
      </c>
      <c r="AN89" s="188" t="s">
        <v>143</v>
      </c>
      <c r="AO89" s="188" t="s">
        <v>8738</v>
      </c>
      <c r="AP89" s="188"/>
      <c r="AQ89" s="188"/>
      <c r="AR89" s="188"/>
      <c r="AS89" s="188"/>
      <c r="AT89" s="188"/>
      <c r="AU89" s="188" t="str">
        <f t="shared" si="4"/>
        <v>N/A</v>
      </c>
      <c r="AV89" s="188" t="str">
        <f t="shared" si="5"/>
        <v>P3</v>
      </c>
    </row>
    <row r="90" spans="1:48" ht="270" x14ac:dyDescent="0.25">
      <c r="A90" s="188" t="s">
        <v>463</v>
      </c>
      <c r="B90" s="207" t="str">
        <f t="shared" si="3"/>
        <v>Riparian and Pre-1914</v>
      </c>
      <c r="C90" s="188" t="s">
        <v>464</v>
      </c>
      <c r="D90" s="188" t="s">
        <v>464</v>
      </c>
      <c r="E90" s="188"/>
      <c r="F90" s="188"/>
      <c r="G90" s="188"/>
      <c r="H90" s="188" t="s">
        <v>4067</v>
      </c>
      <c r="I90" s="188" t="s">
        <v>55</v>
      </c>
      <c r="J90" s="188"/>
      <c r="K90" s="209">
        <v>1113.2333333333333</v>
      </c>
      <c r="L90" s="209">
        <v>1318.91</v>
      </c>
      <c r="M90" s="188" t="s">
        <v>56</v>
      </c>
      <c r="N90" s="188" t="s">
        <v>216</v>
      </c>
      <c r="O90" s="188" t="s">
        <v>465</v>
      </c>
      <c r="P90" s="188" t="s">
        <v>341</v>
      </c>
      <c r="Q90" s="188" t="s">
        <v>466</v>
      </c>
      <c r="R90" s="188" t="s">
        <v>466</v>
      </c>
      <c r="S90" s="188" t="s">
        <v>467</v>
      </c>
      <c r="T90" s="188" t="s">
        <v>63</v>
      </c>
      <c r="U90" s="188"/>
      <c r="V90" s="188" t="s">
        <v>344</v>
      </c>
      <c r="W90" s="188"/>
      <c r="X90" s="188"/>
      <c r="Y90" s="188"/>
      <c r="Z90" s="188" t="s">
        <v>66</v>
      </c>
      <c r="AA90" s="189">
        <v>42956</v>
      </c>
      <c r="AB90" s="188" t="s">
        <v>142</v>
      </c>
      <c r="AC90" s="188" t="s">
        <v>468</v>
      </c>
      <c r="AD90" s="188" t="s">
        <v>56</v>
      </c>
      <c r="AE90" s="188" t="s">
        <v>90</v>
      </c>
      <c r="AF90" s="188" t="s">
        <v>90</v>
      </c>
      <c r="AG90" s="188" t="s">
        <v>90</v>
      </c>
      <c r="AH90" s="188" t="s">
        <v>90</v>
      </c>
      <c r="AI90" s="188" t="s">
        <v>90</v>
      </c>
      <c r="AJ90" s="188" t="s">
        <v>90</v>
      </c>
      <c r="AK90" s="188" t="s">
        <v>90</v>
      </c>
      <c r="AL90" s="188" t="s">
        <v>90</v>
      </c>
      <c r="AM90" s="189">
        <v>42942</v>
      </c>
      <c r="AN90" s="188" t="s">
        <v>100</v>
      </c>
      <c r="AO90" s="188" t="s">
        <v>8393</v>
      </c>
      <c r="AP90" s="188" t="s">
        <v>4067</v>
      </c>
      <c r="AQ90" s="188" t="s">
        <v>8534</v>
      </c>
      <c r="AR90" s="188" t="s">
        <v>8581</v>
      </c>
      <c r="AS90" s="188" t="s">
        <v>8535</v>
      </c>
      <c r="AT90" s="188" t="s">
        <v>8581</v>
      </c>
      <c r="AU90" s="188" t="str">
        <f t="shared" si="4"/>
        <v>R4</v>
      </c>
      <c r="AV90" s="188" t="str">
        <f t="shared" si="5"/>
        <v>P4</v>
      </c>
    </row>
    <row r="91" spans="1:48" ht="270" x14ac:dyDescent="0.25">
      <c r="A91" s="188" t="s">
        <v>469</v>
      </c>
      <c r="B91" s="207" t="str">
        <f t="shared" si="3"/>
        <v>Riparian</v>
      </c>
      <c r="C91" s="188" t="s">
        <v>464</v>
      </c>
      <c r="D91" s="188" t="s">
        <v>464</v>
      </c>
      <c r="E91" s="188"/>
      <c r="F91" s="188"/>
      <c r="G91" s="188"/>
      <c r="H91" s="188" t="s">
        <v>4067</v>
      </c>
      <c r="I91" s="188" t="s">
        <v>55</v>
      </c>
      <c r="J91" s="188"/>
      <c r="K91" s="209">
        <v>717.61</v>
      </c>
      <c r="L91" s="209">
        <v>879.49</v>
      </c>
      <c r="M91" s="188" t="s">
        <v>56</v>
      </c>
      <c r="N91" s="188" t="s">
        <v>216</v>
      </c>
      <c r="O91" s="188" t="s">
        <v>217</v>
      </c>
      <c r="P91" s="188" t="s">
        <v>341</v>
      </c>
      <c r="Q91" s="188" t="s">
        <v>470</v>
      </c>
      <c r="R91" s="188" t="s">
        <v>471</v>
      </c>
      <c r="S91" s="188" t="s">
        <v>472</v>
      </c>
      <c r="T91" s="188" t="s">
        <v>63</v>
      </c>
      <c r="U91" s="188"/>
      <c r="V91" s="188" t="s">
        <v>344</v>
      </c>
      <c r="W91" s="188"/>
      <c r="X91" s="188"/>
      <c r="Y91" s="188"/>
      <c r="Z91" s="188" t="s">
        <v>66</v>
      </c>
      <c r="AA91" s="189">
        <v>42956</v>
      </c>
      <c r="AB91" s="188" t="s">
        <v>142</v>
      </c>
      <c r="AC91" s="188" t="s">
        <v>468</v>
      </c>
      <c r="AD91" s="188" t="s">
        <v>66</v>
      </c>
      <c r="AE91" s="188" t="s">
        <v>90</v>
      </c>
      <c r="AF91" s="188" t="s">
        <v>90</v>
      </c>
      <c r="AG91" s="188" t="s">
        <v>90</v>
      </c>
      <c r="AH91" s="188" t="s">
        <v>90</v>
      </c>
      <c r="AI91" s="188" t="s">
        <v>90</v>
      </c>
      <c r="AJ91" s="188" t="s">
        <v>90</v>
      </c>
      <c r="AK91" s="188" t="s">
        <v>90</v>
      </c>
      <c r="AL91" s="188" t="s">
        <v>90</v>
      </c>
      <c r="AM91" s="189"/>
      <c r="AN91" s="188" t="s">
        <v>90</v>
      </c>
      <c r="AO91" s="188" t="s">
        <v>90</v>
      </c>
      <c r="AP91" s="188" t="s">
        <v>4067</v>
      </c>
      <c r="AQ91" s="188" t="s">
        <v>8534</v>
      </c>
      <c r="AR91" s="188" t="s">
        <v>8581</v>
      </c>
      <c r="AS91" s="188" t="s">
        <v>8535</v>
      </c>
      <c r="AT91" s="188" t="s">
        <v>8581</v>
      </c>
      <c r="AU91" s="188" t="str">
        <f t="shared" si="4"/>
        <v>R4</v>
      </c>
      <c r="AV91" s="188" t="str">
        <f t="shared" si="5"/>
        <v>P4</v>
      </c>
    </row>
    <row r="92" spans="1:48" ht="270" x14ac:dyDescent="0.25">
      <c r="A92" s="188" t="s">
        <v>473</v>
      </c>
      <c r="B92" s="207" t="str">
        <f t="shared" si="3"/>
        <v>Riparian</v>
      </c>
      <c r="C92" s="188" t="s">
        <v>474</v>
      </c>
      <c r="D92" s="188" t="s">
        <v>474</v>
      </c>
      <c r="E92" s="188"/>
      <c r="F92" s="188"/>
      <c r="G92" s="188"/>
      <c r="H92" s="188" t="s">
        <v>4067</v>
      </c>
      <c r="I92" s="188" t="s">
        <v>55</v>
      </c>
      <c r="J92" s="188" t="s">
        <v>475</v>
      </c>
      <c r="K92" s="209">
        <v>410</v>
      </c>
      <c r="L92" s="209">
        <v>4749</v>
      </c>
      <c r="M92" s="188" t="s">
        <v>56</v>
      </c>
      <c r="N92" s="188" t="s">
        <v>476</v>
      </c>
      <c r="O92" s="188"/>
      <c r="P92" s="188" t="s">
        <v>170</v>
      </c>
      <c r="Q92" s="188" t="s">
        <v>78</v>
      </c>
      <c r="R92" s="195"/>
      <c r="S92" s="188" t="s">
        <v>477</v>
      </c>
      <c r="T92" s="188"/>
      <c r="U92" s="188"/>
      <c r="V92" s="188"/>
      <c r="W92" s="188"/>
      <c r="X92" s="188"/>
      <c r="Y92" s="188"/>
      <c r="Z92" s="188"/>
      <c r="AA92" s="189">
        <v>42891</v>
      </c>
      <c r="AB92" s="188" t="s">
        <v>81</v>
      </c>
      <c r="AC92" s="188" t="s">
        <v>8394</v>
      </c>
      <c r="AD92" s="188" t="s">
        <v>66</v>
      </c>
      <c r="AE92" s="188" t="s">
        <v>90</v>
      </c>
      <c r="AF92" s="188" t="s">
        <v>90</v>
      </c>
      <c r="AG92" s="188" t="s">
        <v>90</v>
      </c>
      <c r="AH92" s="188" t="s">
        <v>90</v>
      </c>
      <c r="AI92" s="188" t="s">
        <v>90</v>
      </c>
      <c r="AJ92" s="188" t="s">
        <v>90</v>
      </c>
      <c r="AK92" s="188" t="s">
        <v>90</v>
      </c>
      <c r="AL92" s="188" t="s">
        <v>90</v>
      </c>
      <c r="AM92" s="189">
        <v>42940</v>
      </c>
      <c r="AN92" s="188" t="s">
        <v>90</v>
      </c>
      <c r="AO92" s="188" t="s">
        <v>90</v>
      </c>
      <c r="AP92" s="188" t="s">
        <v>4067</v>
      </c>
      <c r="AQ92" s="188" t="s">
        <v>8534</v>
      </c>
      <c r="AR92" s="188" t="s">
        <v>8581</v>
      </c>
      <c r="AS92" s="188" t="s">
        <v>8535</v>
      </c>
      <c r="AT92" s="188" t="s">
        <v>8581</v>
      </c>
      <c r="AU92" s="188" t="str">
        <f t="shared" si="4"/>
        <v>R4</v>
      </c>
      <c r="AV92" s="188" t="str">
        <f t="shared" si="5"/>
        <v>P4</v>
      </c>
    </row>
    <row r="93" spans="1:48" ht="240" x14ac:dyDescent="0.25">
      <c r="A93" s="188" t="s">
        <v>478</v>
      </c>
      <c r="B93" s="207" t="str">
        <f t="shared" si="3"/>
        <v>Pre-1914</v>
      </c>
      <c r="C93" s="188" t="s">
        <v>456</v>
      </c>
      <c r="D93" s="188" t="s">
        <v>456</v>
      </c>
      <c r="E93" s="188"/>
      <c r="F93" s="188"/>
      <c r="G93" s="188"/>
      <c r="H93" s="188"/>
      <c r="I93" s="188" t="s">
        <v>87</v>
      </c>
      <c r="J93" s="188"/>
      <c r="K93" s="209">
        <v>29881.5</v>
      </c>
      <c r="L93" s="209">
        <v>29412</v>
      </c>
      <c r="M93" s="188" t="s">
        <v>66</v>
      </c>
      <c r="N93" s="188" t="s">
        <v>479</v>
      </c>
      <c r="O93" s="188"/>
      <c r="P93" s="188" t="s">
        <v>480</v>
      </c>
      <c r="Q93" s="188" t="s">
        <v>78</v>
      </c>
      <c r="R93" s="188"/>
      <c r="S93" s="188"/>
      <c r="T93" s="188"/>
      <c r="U93" s="188"/>
      <c r="V93" s="188"/>
      <c r="W93" s="188"/>
      <c r="X93" s="188"/>
      <c r="Y93" s="188"/>
      <c r="Z93" s="188"/>
      <c r="AA93" s="189">
        <v>42999</v>
      </c>
      <c r="AB93" s="188" t="s">
        <v>90</v>
      </c>
      <c r="AC93" s="188"/>
      <c r="AD93" s="188" t="s">
        <v>56</v>
      </c>
      <c r="AE93" s="188" t="s">
        <v>90</v>
      </c>
      <c r="AF93" s="188" t="s">
        <v>90</v>
      </c>
      <c r="AG93" s="189" t="s">
        <v>90</v>
      </c>
      <c r="AH93" s="188" t="s">
        <v>90</v>
      </c>
      <c r="AI93" s="188" t="s">
        <v>90</v>
      </c>
      <c r="AJ93" s="188" t="s">
        <v>90</v>
      </c>
      <c r="AK93" s="188" t="s">
        <v>90</v>
      </c>
      <c r="AL93" s="188" t="s">
        <v>90</v>
      </c>
      <c r="AM93" s="189"/>
      <c r="AN93" s="188" t="s">
        <v>72</v>
      </c>
      <c r="AO93" s="188" t="s">
        <v>481</v>
      </c>
      <c r="AP93" s="188"/>
      <c r="AQ93" s="188"/>
      <c r="AR93" s="188"/>
      <c r="AS93" s="188"/>
      <c r="AT93" s="188"/>
      <c r="AU93" s="188" t="str">
        <f t="shared" si="4"/>
        <v>N/A</v>
      </c>
      <c r="AV93" s="188" t="str">
        <f t="shared" si="5"/>
        <v>P2</v>
      </c>
    </row>
    <row r="94" spans="1:48" ht="270" x14ac:dyDescent="0.25">
      <c r="A94" s="188" t="s">
        <v>482</v>
      </c>
      <c r="B94" s="207" t="str">
        <f t="shared" si="3"/>
        <v>Riparian and Pre-1914</v>
      </c>
      <c r="C94" s="188" t="s">
        <v>483</v>
      </c>
      <c r="D94" s="188" t="s">
        <v>483</v>
      </c>
      <c r="E94" s="188"/>
      <c r="F94" s="188"/>
      <c r="G94" s="188"/>
      <c r="H94" s="188" t="s">
        <v>4067</v>
      </c>
      <c r="I94" s="188" t="s">
        <v>55</v>
      </c>
      <c r="J94" s="188"/>
      <c r="K94" s="209">
        <v>1214.4000000000001</v>
      </c>
      <c r="L94" s="209">
        <v>597</v>
      </c>
      <c r="M94" s="188" t="s">
        <v>56</v>
      </c>
      <c r="N94" s="188" t="s">
        <v>484</v>
      </c>
      <c r="O94" s="188" t="s">
        <v>137</v>
      </c>
      <c r="P94" s="188" t="s">
        <v>341</v>
      </c>
      <c r="Q94" s="188" t="s">
        <v>485</v>
      </c>
      <c r="R94" s="188" t="s">
        <v>486</v>
      </c>
      <c r="S94" s="188" t="s">
        <v>487</v>
      </c>
      <c r="T94" s="188" t="s">
        <v>63</v>
      </c>
      <c r="U94" s="188"/>
      <c r="V94" s="188" t="s">
        <v>344</v>
      </c>
      <c r="W94" s="188"/>
      <c r="X94" s="188"/>
      <c r="Y94" s="188"/>
      <c r="Z94" s="188" t="s">
        <v>66</v>
      </c>
      <c r="AA94" s="189">
        <v>42878</v>
      </c>
      <c r="AB94" s="188" t="s">
        <v>142</v>
      </c>
      <c r="AC94" s="188" t="s">
        <v>488</v>
      </c>
      <c r="AD94" s="188" t="s">
        <v>56</v>
      </c>
      <c r="AE94" s="188" t="s">
        <v>90</v>
      </c>
      <c r="AF94" s="188" t="s">
        <v>90</v>
      </c>
      <c r="AG94" s="190" t="s">
        <v>90</v>
      </c>
      <c r="AH94" s="188" t="s">
        <v>90</v>
      </c>
      <c r="AI94" s="188" t="s">
        <v>90</v>
      </c>
      <c r="AJ94" s="188" t="s">
        <v>90</v>
      </c>
      <c r="AK94" s="188" t="s">
        <v>90</v>
      </c>
      <c r="AL94" s="188" t="s">
        <v>90</v>
      </c>
      <c r="AM94" s="189">
        <v>42915</v>
      </c>
      <c r="AN94" s="188" t="s">
        <v>100</v>
      </c>
      <c r="AO94" s="188" t="s">
        <v>489</v>
      </c>
      <c r="AP94" s="188" t="s">
        <v>4067</v>
      </c>
      <c r="AQ94" s="188" t="s">
        <v>8534</v>
      </c>
      <c r="AR94" s="188" t="s">
        <v>8581</v>
      </c>
      <c r="AS94" s="188" t="s">
        <v>8535</v>
      </c>
      <c r="AT94" s="188" t="s">
        <v>8581</v>
      </c>
      <c r="AU94" s="188" t="str">
        <f t="shared" si="4"/>
        <v>R4</v>
      </c>
      <c r="AV94" s="188" t="str">
        <f t="shared" si="5"/>
        <v>P4</v>
      </c>
    </row>
    <row r="95" spans="1:48" ht="60" x14ac:dyDescent="0.25">
      <c r="A95" s="188" t="s">
        <v>490</v>
      </c>
      <c r="B95" s="207" t="str">
        <f t="shared" si="3"/>
        <v>Pre-1914</v>
      </c>
      <c r="C95" s="188" t="s">
        <v>456</v>
      </c>
      <c r="D95" s="188" t="s">
        <v>456</v>
      </c>
      <c r="E95" s="188"/>
      <c r="F95" s="188"/>
      <c r="G95" s="188"/>
      <c r="H95" s="188"/>
      <c r="I95" s="188" t="s">
        <v>87</v>
      </c>
      <c r="J95" s="188"/>
      <c r="K95" s="209">
        <v>7715.5</v>
      </c>
      <c r="L95" s="209">
        <v>4881</v>
      </c>
      <c r="M95" s="188" t="s">
        <v>66</v>
      </c>
      <c r="N95" s="188" t="s">
        <v>491</v>
      </c>
      <c r="O95" s="188"/>
      <c r="P95" s="188" t="s">
        <v>224</v>
      </c>
      <c r="Q95" s="188" t="s">
        <v>78</v>
      </c>
      <c r="R95" s="188"/>
      <c r="S95" s="188"/>
      <c r="T95" s="188"/>
      <c r="U95" s="188"/>
      <c r="V95" s="188"/>
      <c r="W95" s="188"/>
      <c r="X95" s="188"/>
      <c r="Y95" s="188"/>
      <c r="Z95" s="188"/>
      <c r="AA95" s="189">
        <v>42999</v>
      </c>
      <c r="AB95" s="188" t="s">
        <v>90</v>
      </c>
      <c r="AC95" s="188"/>
      <c r="AD95" s="188" t="s">
        <v>56</v>
      </c>
      <c r="AE95" s="188" t="s">
        <v>90</v>
      </c>
      <c r="AF95" s="188" t="s">
        <v>90</v>
      </c>
      <c r="AG95" s="189" t="s">
        <v>90</v>
      </c>
      <c r="AH95" s="188" t="s">
        <v>90</v>
      </c>
      <c r="AI95" s="188" t="s">
        <v>90</v>
      </c>
      <c r="AJ95" s="188" t="s">
        <v>90</v>
      </c>
      <c r="AK95" s="188" t="s">
        <v>90</v>
      </c>
      <c r="AL95" s="188" t="s">
        <v>90</v>
      </c>
      <c r="AM95" s="189">
        <v>42951</v>
      </c>
      <c r="AN95" s="188" t="s">
        <v>143</v>
      </c>
      <c r="AO95" s="188" t="s">
        <v>8392</v>
      </c>
      <c r="AP95" s="188"/>
      <c r="AQ95" s="188"/>
      <c r="AR95" s="188"/>
      <c r="AS95" s="188"/>
      <c r="AT95" s="188"/>
      <c r="AU95" s="188" t="str">
        <f t="shared" si="4"/>
        <v>N/A</v>
      </c>
      <c r="AV95" s="188" t="str">
        <f t="shared" si="5"/>
        <v>P3</v>
      </c>
    </row>
    <row r="96" spans="1:48" ht="120" x14ac:dyDescent="0.25">
      <c r="A96" s="188" t="s">
        <v>492</v>
      </c>
      <c r="B96" s="207" t="str">
        <f t="shared" si="3"/>
        <v>Pre-1914</v>
      </c>
      <c r="C96" s="188" t="s">
        <v>456</v>
      </c>
      <c r="D96" s="188" t="s">
        <v>456</v>
      </c>
      <c r="E96" s="188"/>
      <c r="F96" s="188"/>
      <c r="G96" s="188"/>
      <c r="H96" s="188"/>
      <c r="I96" s="188" t="s">
        <v>87</v>
      </c>
      <c r="J96" s="188"/>
      <c r="K96" s="209">
        <v>18701</v>
      </c>
      <c r="L96" s="209">
        <v>19678</v>
      </c>
      <c r="M96" s="188" t="s">
        <v>66</v>
      </c>
      <c r="N96" s="188" t="s">
        <v>493</v>
      </c>
      <c r="O96" s="188"/>
      <c r="P96" s="188" t="s">
        <v>254</v>
      </c>
      <c r="Q96" s="188" t="s">
        <v>78</v>
      </c>
      <c r="R96" s="188"/>
      <c r="S96" s="188"/>
      <c r="T96" s="188"/>
      <c r="U96" s="188"/>
      <c r="V96" s="188"/>
      <c r="W96" s="188"/>
      <c r="X96" s="188"/>
      <c r="Y96" s="188"/>
      <c r="Z96" s="188"/>
      <c r="AA96" s="189">
        <v>42999</v>
      </c>
      <c r="AB96" s="188" t="s">
        <v>90</v>
      </c>
      <c r="AC96" s="188"/>
      <c r="AD96" s="188" t="s">
        <v>56</v>
      </c>
      <c r="AE96" s="188" t="s">
        <v>90</v>
      </c>
      <c r="AF96" s="188" t="s">
        <v>90</v>
      </c>
      <c r="AG96" s="189" t="s">
        <v>90</v>
      </c>
      <c r="AH96" s="188" t="s">
        <v>90</v>
      </c>
      <c r="AI96" s="188" t="s">
        <v>90</v>
      </c>
      <c r="AJ96" s="188" t="s">
        <v>90</v>
      </c>
      <c r="AK96" s="188" t="s">
        <v>90</v>
      </c>
      <c r="AL96" s="188" t="s">
        <v>90</v>
      </c>
      <c r="AM96" s="189">
        <v>42951</v>
      </c>
      <c r="AN96" s="188" t="s">
        <v>143</v>
      </c>
      <c r="AO96" s="188" t="s">
        <v>8395</v>
      </c>
      <c r="AP96" s="188"/>
      <c r="AQ96" s="188"/>
      <c r="AR96" s="188"/>
      <c r="AS96" s="188"/>
      <c r="AT96" s="188"/>
      <c r="AU96" s="188" t="str">
        <f t="shared" si="4"/>
        <v>N/A</v>
      </c>
      <c r="AV96" s="188" t="str">
        <f t="shared" si="5"/>
        <v>P3</v>
      </c>
    </row>
    <row r="97" spans="1:48" ht="60" x14ac:dyDescent="0.25">
      <c r="A97" s="188" t="s">
        <v>494</v>
      </c>
      <c r="B97" s="207" t="str">
        <f t="shared" si="3"/>
        <v>Pre-1914</v>
      </c>
      <c r="C97" s="188" t="s">
        <v>456</v>
      </c>
      <c r="D97" s="188" t="s">
        <v>456</v>
      </c>
      <c r="E97" s="188"/>
      <c r="F97" s="188"/>
      <c r="G97" s="188"/>
      <c r="H97" s="188"/>
      <c r="I97" s="188" t="s">
        <v>87</v>
      </c>
      <c r="J97" s="188"/>
      <c r="K97" s="209">
        <v>12608.5</v>
      </c>
      <c r="L97" s="209">
        <v>11820</v>
      </c>
      <c r="M97" s="188" t="s">
        <v>66</v>
      </c>
      <c r="N97" s="188" t="s">
        <v>495</v>
      </c>
      <c r="O97" s="188"/>
      <c r="P97" s="188" t="s">
        <v>254</v>
      </c>
      <c r="Q97" s="188" t="s">
        <v>78</v>
      </c>
      <c r="R97" s="188"/>
      <c r="S97" s="188"/>
      <c r="T97" s="188"/>
      <c r="U97" s="188"/>
      <c r="V97" s="188"/>
      <c r="W97" s="188"/>
      <c r="X97" s="188"/>
      <c r="Y97" s="188"/>
      <c r="Z97" s="188"/>
      <c r="AA97" s="189">
        <v>42999</v>
      </c>
      <c r="AB97" s="188" t="s">
        <v>90</v>
      </c>
      <c r="AC97" s="188"/>
      <c r="AD97" s="188" t="s">
        <v>56</v>
      </c>
      <c r="AE97" s="188" t="s">
        <v>90</v>
      </c>
      <c r="AF97" s="188" t="s">
        <v>90</v>
      </c>
      <c r="AG97" s="189" t="s">
        <v>90</v>
      </c>
      <c r="AH97" s="188" t="s">
        <v>90</v>
      </c>
      <c r="AI97" s="188" t="s">
        <v>90</v>
      </c>
      <c r="AJ97" s="188" t="s">
        <v>90</v>
      </c>
      <c r="AK97" s="188" t="s">
        <v>90</v>
      </c>
      <c r="AL97" s="188" t="s">
        <v>90</v>
      </c>
      <c r="AM97" s="189">
        <v>42951</v>
      </c>
      <c r="AN97" s="188" t="s">
        <v>143</v>
      </c>
      <c r="AO97" s="188" t="s">
        <v>8392</v>
      </c>
      <c r="AP97" s="188"/>
      <c r="AQ97" s="188"/>
      <c r="AR97" s="188"/>
      <c r="AS97" s="188"/>
      <c r="AT97" s="188"/>
      <c r="AU97" s="188" t="str">
        <f t="shared" si="4"/>
        <v>N/A</v>
      </c>
      <c r="AV97" s="188" t="str">
        <f t="shared" si="5"/>
        <v>P3</v>
      </c>
    </row>
    <row r="98" spans="1:48" ht="90" x14ac:dyDescent="0.25">
      <c r="A98" s="188" t="s">
        <v>496</v>
      </c>
      <c r="B98" s="207" t="str">
        <f t="shared" si="3"/>
        <v>Riparian</v>
      </c>
      <c r="C98" s="188" t="s">
        <v>497</v>
      </c>
      <c r="D98" s="188" t="s">
        <v>497</v>
      </c>
      <c r="E98" s="188"/>
      <c r="F98" s="188"/>
      <c r="G98" s="188"/>
      <c r="H98" s="188"/>
      <c r="I98" s="188" t="s">
        <v>55</v>
      </c>
      <c r="J98" s="188"/>
      <c r="K98" s="209">
        <v>1800</v>
      </c>
      <c r="L98" s="209">
        <v>1850</v>
      </c>
      <c r="M98" s="188" t="s">
        <v>56</v>
      </c>
      <c r="N98" s="188" t="s">
        <v>498</v>
      </c>
      <c r="O98" s="188"/>
      <c r="P98" s="188" t="s">
        <v>94</v>
      </c>
      <c r="Q98" s="188" t="s">
        <v>499</v>
      </c>
      <c r="R98" s="188" t="s">
        <v>500</v>
      </c>
      <c r="S98" s="188" t="s">
        <v>501</v>
      </c>
      <c r="T98" s="188" t="s">
        <v>63</v>
      </c>
      <c r="U98" s="188"/>
      <c r="V98" s="188" t="s">
        <v>115</v>
      </c>
      <c r="W98" s="188">
        <v>4</v>
      </c>
      <c r="X98" s="188" t="s">
        <v>66</v>
      </c>
      <c r="Y98" s="188"/>
      <c r="Z98" s="188" t="s">
        <v>66</v>
      </c>
      <c r="AA98" s="189">
        <v>43185</v>
      </c>
      <c r="AB98" s="188" t="s">
        <v>67</v>
      </c>
      <c r="AC98" s="188" t="s">
        <v>8740</v>
      </c>
      <c r="AD98" s="188" t="s">
        <v>66</v>
      </c>
      <c r="AE98" s="188" t="s">
        <v>90</v>
      </c>
      <c r="AF98" s="188" t="s">
        <v>90</v>
      </c>
      <c r="AG98" s="188" t="s">
        <v>90</v>
      </c>
      <c r="AH98" s="188" t="s">
        <v>90</v>
      </c>
      <c r="AI98" s="188" t="s">
        <v>90</v>
      </c>
      <c r="AJ98" s="188" t="s">
        <v>90</v>
      </c>
      <c r="AK98" s="188" t="s">
        <v>90</v>
      </c>
      <c r="AL98" s="188" t="s">
        <v>90</v>
      </c>
      <c r="AM98" s="189">
        <v>42940</v>
      </c>
      <c r="AN98" s="188" t="s">
        <v>90</v>
      </c>
      <c r="AO98" s="188" t="s">
        <v>90</v>
      </c>
      <c r="AP98" s="188"/>
      <c r="AQ98" s="188"/>
      <c r="AR98" s="188"/>
      <c r="AS98" s="188"/>
      <c r="AT98" s="188"/>
      <c r="AU98" s="188" t="str">
        <f t="shared" si="4"/>
        <v>R2</v>
      </c>
      <c r="AV98" s="188" t="str">
        <f t="shared" si="5"/>
        <v>N/A</v>
      </c>
    </row>
    <row r="99" spans="1:48" ht="30" x14ac:dyDescent="0.25">
      <c r="A99" s="188" t="s">
        <v>502</v>
      </c>
      <c r="B99" s="207" t="str">
        <f t="shared" si="3"/>
        <v>Pre-1914</v>
      </c>
      <c r="C99" s="188" t="s">
        <v>503</v>
      </c>
      <c r="D99" s="188" t="s">
        <v>503</v>
      </c>
      <c r="E99" s="188"/>
      <c r="F99" s="188"/>
      <c r="G99" s="188"/>
      <c r="H99" s="188"/>
      <c r="I99" s="188" t="s">
        <v>87</v>
      </c>
      <c r="J99" s="188"/>
      <c r="K99" s="209">
        <v>408877.66666666663</v>
      </c>
      <c r="L99" s="209">
        <v>385459</v>
      </c>
      <c r="M99" s="188" t="s">
        <v>66</v>
      </c>
      <c r="N99" s="188" t="s">
        <v>350</v>
      </c>
      <c r="O99" s="188"/>
      <c r="P99" s="188" t="s">
        <v>437</v>
      </c>
      <c r="Q99" s="188" t="s">
        <v>78</v>
      </c>
      <c r="R99" s="188"/>
      <c r="S99" s="188"/>
      <c r="T99" s="188"/>
      <c r="U99" s="188"/>
      <c r="V99" s="188"/>
      <c r="W99" s="188"/>
      <c r="X99" s="188"/>
      <c r="Y99" s="188"/>
      <c r="Z99" s="188"/>
      <c r="AA99" s="189">
        <v>42999</v>
      </c>
      <c r="AB99" s="188" t="s">
        <v>90</v>
      </c>
      <c r="AC99" s="188"/>
      <c r="AD99" s="188" t="s">
        <v>56</v>
      </c>
      <c r="AE99" s="188" t="s">
        <v>90</v>
      </c>
      <c r="AF99" s="188" t="s">
        <v>90</v>
      </c>
      <c r="AG99" s="189" t="s">
        <v>90</v>
      </c>
      <c r="AH99" s="188" t="s">
        <v>90</v>
      </c>
      <c r="AI99" s="188" t="s">
        <v>90</v>
      </c>
      <c r="AJ99" s="188" t="s">
        <v>90</v>
      </c>
      <c r="AK99" s="188" t="s">
        <v>90</v>
      </c>
      <c r="AL99" s="188" t="s">
        <v>90</v>
      </c>
      <c r="AM99" s="189">
        <v>42972</v>
      </c>
      <c r="AN99" s="188" t="s">
        <v>100</v>
      </c>
      <c r="AO99" s="188" t="s">
        <v>504</v>
      </c>
      <c r="AP99" s="188"/>
      <c r="AQ99" s="188"/>
      <c r="AR99" s="188"/>
      <c r="AS99" s="188"/>
      <c r="AT99" s="188"/>
      <c r="AU99" s="188" t="str">
        <f t="shared" si="4"/>
        <v>N/A</v>
      </c>
      <c r="AV99" s="188" t="str">
        <f t="shared" si="5"/>
        <v>P1</v>
      </c>
    </row>
    <row r="100" spans="1:48" ht="75" x14ac:dyDescent="0.25">
      <c r="A100" s="188" t="s">
        <v>505</v>
      </c>
      <c r="B100" s="207" t="str">
        <f t="shared" si="3"/>
        <v>Pre-1914</v>
      </c>
      <c r="C100" s="188" t="s">
        <v>456</v>
      </c>
      <c r="D100" s="188" t="s">
        <v>456</v>
      </c>
      <c r="E100" s="188"/>
      <c r="F100" s="188"/>
      <c r="G100" s="188"/>
      <c r="H100" s="188"/>
      <c r="I100" s="188" t="s">
        <v>87</v>
      </c>
      <c r="J100" s="188"/>
      <c r="K100" s="209">
        <v>11028.5</v>
      </c>
      <c r="L100" s="209">
        <v>9504</v>
      </c>
      <c r="M100" s="188" t="s">
        <v>66</v>
      </c>
      <c r="N100" s="188" t="s">
        <v>253</v>
      </c>
      <c r="O100" s="188"/>
      <c r="P100" s="188" t="s">
        <v>254</v>
      </c>
      <c r="Q100" s="188" t="s">
        <v>78</v>
      </c>
      <c r="R100" s="188"/>
      <c r="S100" s="188"/>
      <c r="T100" s="188"/>
      <c r="U100" s="188"/>
      <c r="V100" s="188"/>
      <c r="W100" s="188"/>
      <c r="X100" s="188"/>
      <c r="Y100" s="188"/>
      <c r="Z100" s="188"/>
      <c r="AA100" s="189">
        <v>42999</v>
      </c>
      <c r="AB100" s="188" t="s">
        <v>90</v>
      </c>
      <c r="AC100" s="188"/>
      <c r="AD100" s="188" t="s">
        <v>56</v>
      </c>
      <c r="AE100" s="188" t="s">
        <v>90</v>
      </c>
      <c r="AF100" s="188" t="s">
        <v>90</v>
      </c>
      <c r="AG100" s="189" t="s">
        <v>90</v>
      </c>
      <c r="AH100" s="188" t="s">
        <v>90</v>
      </c>
      <c r="AI100" s="188" t="s">
        <v>90</v>
      </c>
      <c r="AJ100" s="188" t="s">
        <v>90</v>
      </c>
      <c r="AK100" s="188" t="s">
        <v>90</v>
      </c>
      <c r="AL100" s="188" t="s">
        <v>90</v>
      </c>
      <c r="AM100" s="189">
        <v>42951</v>
      </c>
      <c r="AN100" s="188" t="s">
        <v>143</v>
      </c>
      <c r="AO100" s="188" t="s">
        <v>8396</v>
      </c>
      <c r="AP100" s="188"/>
      <c r="AQ100" s="188"/>
      <c r="AR100" s="188"/>
      <c r="AS100" s="188"/>
      <c r="AT100" s="188"/>
      <c r="AU100" s="188" t="str">
        <f t="shared" si="4"/>
        <v>N/A</v>
      </c>
      <c r="AV100" s="188" t="str">
        <f t="shared" si="5"/>
        <v>P3</v>
      </c>
    </row>
    <row r="101" spans="1:48" ht="120" x14ac:dyDescent="0.25">
      <c r="A101" s="188" t="s">
        <v>506</v>
      </c>
      <c r="B101" s="207" t="str">
        <f t="shared" si="3"/>
        <v>Pre-1914</v>
      </c>
      <c r="C101" s="188" t="s">
        <v>456</v>
      </c>
      <c r="D101" s="188" t="s">
        <v>456</v>
      </c>
      <c r="E101" s="188"/>
      <c r="F101" s="188"/>
      <c r="G101" s="188"/>
      <c r="H101" s="188"/>
      <c r="I101" s="188" t="s">
        <v>87</v>
      </c>
      <c r="J101" s="188"/>
      <c r="K101" s="209">
        <v>106750.5</v>
      </c>
      <c r="L101" s="209">
        <v>160516</v>
      </c>
      <c r="M101" s="188" t="s">
        <v>66</v>
      </c>
      <c r="N101" s="188" t="s">
        <v>253</v>
      </c>
      <c r="O101" s="188"/>
      <c r="P101" s="188" t="s">
        <v>254</v>
      </c>
      <c r="Q101" s="188" t="s">
        <v>78</v>
      </c>
      <c r="R101" s="188"/>
      <c r="S101" s="188"/>
      <c r="T101" s="188"/>
      <c r="U101" s="188"/>
      <c r="V101" s="188"/>
      <c r="W101" s="188"/>
      <c r="X101" s="188"/>
      <c r="Y101" s="188"/>
      <c r="Z101" s="188"/>
      <c r="AA101" s="189">
        <v>42999</v>
      </c>
      <c r="AB101" s="188" t="s">
        <v>90</v>
      </c>
      <c r="AC101" s="188"/>
      <c r="AD101" s="188" t="s">
        <v>56</v>
      </c>
      <c r="AE101" s="188" t="s">
        <v>90</v>
      </c>
      <c r="AF101" s="188" t="s">
        <v>90</v>
      </c>
      <c r="AG101" s="189" t="s">
        <v>90</v>
      </c>
      <c r="AH101" s="188" t="s">
        <v>90</v>
      </c>
      <c r="AI101" s="188" t="s">
        <v>90</v>
      </c>
      <c r="AJ101" s="188" t="s">
        <v>90</v>
      </c>
      <c r="AK101" s="188" t="s">
        <v>90</v>
      </c>
      <c r="AL101" s="188" t="s">
        <v>90</v>
      </c>
      <c r="AM101" s="189"/>
      <c r="AN101" s="188" t="s">
        <v>143</v>
      </c>
      <c r="AO101" s="188" t="s">
        <v>507</v>
      </c>
      <c r="AP101" s="188"/>
      <c r="AQ101" s="188"/>
      <c r="AR101" s="188"/>
      <c r="AS101" s="188"/>
      <c r="AT101" s="188"/>
      <c r="AU101" s="188" t="str">
        <f t="shared" si="4"/>
        <v>N/A</v>
      </c>
      <c r="AV101" s="188" t="str">
        <f t="shared" si="5"/>
        <v>P3</v>
      </c>
    </row>
    <row r="102" spans="1:48" ht="30" x14ac:dyDescent="0.25">
      <c r="A102" s="188" t="s">
        <v>508</v>
      </c>
      <c r="B102" s="207" t="str">
        <f t="shared" si="3"/>
        <v>Riparian</v>
      </c>
      <c r="C102" s="188" t="s">
        <v>509</v>
      </c>
      <c r="D102" s="188" t="s">
        <v>509</v>
      </c>
      <c r="E102" s="188"/>
      <c r="F102" s="188"/>
      <c r="G102" s="188"/>
      <c r="H102" s="188"/>
      <c r="I102" s="188" t="s">
        <v>55</v>
      </c>
      <c r="J102" s="188"/>
      <c r="K102" s="209">
        <v>1050</v>
      </c>
      <c r="L102" s="209">
        <v>721.59</v>
      </c>
      <c r="M102" s="188" t="s">
        <v>56</v>
      </c>
      <c r="N102" s="188" t="s">
        <v>510</v>
      </c>
      <c r="O102" s="188" t="s">
        <v>511</v>
      </c>
      <c r="P102" s="188" t="s">
        <v>94</v>
      </c>
      <c r="Q102" s="188" t="s">
        <v>512</v>
      </c>
      <c r="R102" s="192" t="s">
        <v>512</v>
      </c>
      <c r="S102" s="192" t="s">
        <v>513</v>
      </c>
      <c r="T102" s="192" t="s">
        <v>141</v>
      </c>
      <c r="U102" s="192"/>
      <c r="V102" s="192" t="s">
        <v>64</v>
      </c>
      <c r="W102" s="192">
        <v>1</v>
      </c>
      <c r="X102" s="188" t="s">
        <v>66</v>
      </c>
      <c r="Y102" s="188"/>
      <c r="Z102" s="188" t="s">
        <v>66</v>
      </c>
      <c r="AA102" s="189">
        <v>42916</v>
      </c>
      <c r="AB102" s="188" t="s">
        <v>142</v>
      </c>
      <c r="AC102" s="188" t="s">
        <v>514</v>
      </c>
      <c r="AD102" s="188" t="s">
        <v>66</v>
      </c>
      <c r="AE102" s="188" t="s">
        <v>90</v>
      </c>
      <c r="AF102" s="188" t="s">
        <v>90</v>
      </c>
      <c r="AG102" s="188" t="s">
        <v>90</v>
      </c>
      <c r="AH102" s="188" t="s">
        <v>90</v>
      </c>
      <c r="AI102" s="188" t="s">
        <v>90</v>
      </c>
      <c r="AJ102" s="188" t="s">
        <v>90</v>
      </c>
      <c r="AK102" s="188" t="s">
        <v>90</v>
      </c>
      <c r="AL102" s="188" t="s">
        <v>90</v>
      </c>
      <c r="AM102" s="189">
        <v>42940</v>
      </c>
      <c r="AN102" s="188" t="s">
        <v>90</v>
      </c>
      <c r="AO102" s="188" t="s">
        <v>90</v>
      </c>
      <c r="AP102" s="188"/>
      <c r="AQ102" s="188"/>
      <c r="AR102" s="188"/>
      <c r="AS102" s="188"/>
      <c r="AT102" s="188"/>
      <c r="AU102" s="188" t="str">
        <f t="shared" si="4"/>
        <v>R3</v>
      </c>
      <c r="AV102" s="188" t="str">
        <f t="shared" si="5"/>
        <v>N/A</v>
      </c>
    </row>
    <row r="103" spans="1:48" ht="120" x14ac:dyDescent="0.25">
      <c r="A103" s="188" t="s">
        <v>515</v>
      </c>
      <c r="B103" s="207" t="str">
        <f t="shared" si="3"/>
        <v>Pre-1914</v>
      </c>
      <c r="C103" s="188" t="s">
        <v>369</v>
      </c>
      <c r="D103" s="188" t="s">
        <v>369</v>
      </c>
      <c r="E103" s="188"/>
      <c r="F103" s="188"/>
      <c r="G103" s="188"/>
      <c r="H103" s="188"/>
      <c r="I103" s="188" t="s">
        <v>87</v>
      </c>
      <c r="J103" s="188"/>
      <c r="K103" s="209">
        <v>10066.950000000001</v>
      </c>
      <c r="L103" s="209">
        <v>11044.13</v>
      </c>
      <c r="M103" s="188" t="s">
        <v>66</v>
      </c>
      <c r="N103" s="188" t="s">
        <v>516</v>
      </c>
      <c r="O103" s="188"/>
      <c r="P103" s="188" t="s">
        <v>279</v>
      </c>
      <c r="Q103" s="188" t="s">
        <v>78</v>
      </c>
      <c r="R103" s="188"/>
      <c r="S103" s="188"/>
      <c r="T103" s="188"/>
      <c r="U103" s="188"/>
      <c r="V103" s="188"/>
      <c r="W103" s="188"/>
      <c r="X103" s="188"/>
      <c r="Y103" s="188"/>
      <c r="Z103" s="188"/>
      <c r="AA103" s="189">
        <v>42999</v>
      </c>
      <c r="AB103" s="188" t="s">
        <v>90</v>
      </c>
      <c r="AC103" s="188"/>
      <c r="AD103" s="188" t="s">
        <v>56</v>
      </c>
      <c r="AE103" s="188" t="s">
        <v>8732</v>
      </c>
      <c r="AF103" s="188" t="s">
        <v>90</v>
      </c>
      <c r="AG103" s="189">
        <v>1368</v>
      </c>
      <c r="AH103" s="188" t="s">
        <v>8735</v>
      </c>
      <c r="AI103" s="188" t="s">
        <v>130</v>
      </c>
      <c r="AJ103" s="188" t="s">
        <v>82</v>
      </c>
      <c r="AK103" s="188" t="s">
        <v>90</v>
      </c>
      <c r="AL103" s="188" t="s">
        <v>90</v>
      </c>
      <c r="AM103" s="189">
        <v>43244</v>
      </c>
      <c r="AN103" s="188" t="s">
        <v>143</v>
      </c>
      <c r="AO103" s="188" t="s">
        <v>8739</v>
      </c>
      <c r="AP103" s="188"/>
      <c r="AQ103" s="188"/>
      <c r="AR103" s="188"/>
      <c r="AS103" s="188"/>
      <c r="AT103" s="188"/>
      <c r="AU103" s="188" t="str">
        <f t="shared" si="4"/>
        <v>N/A</v>
      </c>
      <c r="AV103" s="188" t="str">
        <f t="shared" si="5"/>
        <v>P3</v>
      </c>
    </row>
    <row r="104" spans="1:48" ht="60" x14ac:dyDescent="0.25">
      <c r="A104" s="188" t="s">
        <v>517</v>
      </c>
      <c r="B104" s="207" t="str">
        <f t="shared" si="3"/>
        <v>Pre-1914</v>
      </c>
      <c r="C104" s="188" t="s">
        <v>456</v>
      </c>
      <c r="D104" s="188" t="s">
        <v>456</v>
      </c>
      <c r="E104" s="188"/>
      <c r="F104" s="188"/>
      <c r="G104" s="188"/>
      <c r="H104" s="188"/>
      <c r="I104" s="188" t="s">
        <v>87</v>
      </c>
      <c r="J104" s="188"/>
      <c r="K104" s="209">
        <v>18054</v>
      </c>
      <c r="L104" s="209">
        <v>3367</v>
      </c>
      <c r="M104" s="188" t="s">
        <v>66</v>
      </c>
      <c r="N104" s="188" t="s">
        <v>493</v>
      </c>
      <c r="O104" s="188"/>
      <c r="P104" s="188" t="s">
        <v>254</v>
      </c>
      <c r="Q104" s="188" t="s">
        <v>78</v>
      </c>
      <c r="R104" s="188"/>
      <c r="S104" s="188"/>
      <c r="T104" s="188"/>
      <c r="U104" s="188"/>
      <c r="V104" s="188"/>
      <c r="W104" s="188"/>
      <c r="X104" s="188"/>
      <c r="Y104" s="188"/>
      <c r="Z104" s="188"/>
      <c r="AA104" s="189">
        <v>42999</v>
      </c>
      <c r="AB104" s="188" t="s">
        <v>90</v>
      </c>
      <c r="AC104" s="188"/>
      <c r="AD104" s="188" t="s">
        <v>56</v>
      </c>
      <c r="AE104" s="188" t="s">
        <v>90</v>
      </c>
      <c r="AF104" s="188" t="s">
        <v>90</v>
      </c>
      <c r="AG104" s="189" t="s">
        <v>90</v>
      </c>
      <c r="AH104" s="188" t="s">
        <v>90</v>
      </c>
      <c r="AI104" s="188" t="s">
        <v>90</v>
      </c>
      <c r="AJ104" s="188" t="s">
        <v>90</v>
      </c>
      <c r="AK104" s="188" t="s">
        <v>90</v>
      </c>
      <c r="AL104" s="188" t="s">
        <v>90</v>
      </c>
      <c r="AM104" s="189">
        <v>42951</v>
      </c>
      <c r="AN104" s="188" t="s">
        <v>143</v>
      </c>
      <c r="AO104" s="188" t="s">
        <v>8397</v>
      </c>
      <c r="AP104" s="188"/>
      <c r="AQ104" s="188"/>
      <c r="AR104" s="188"/>
      <c r="AS104" s="188"/>
      <c r="AT104" s="188"/>
      <c r="AU104" s="188" t="str">
        <f t="shared" si="4"/>
        <v>N/A</v>
      </c>
      <c r="AV104" s="188" t="str">
        <f t="shared" si="5"/>
        <v>P3</v>
      </c>
    </row>
    <row r="105" spans="1:48" ht="270" x14ac:dyDescent="0.25">
      <c r="A105" s="188" t="s">
        <v>518</v>
      </c>
      <c r="B105" s="207" t="str">
        <f t="shared" si="3"/>
        <v>Riparian and Pre-1914</v>
      </c>
      <c r="C105" s="188" t="s">
        <v>519</v>
      </c>
      <c r="D105" s="188" t="s">
        <v>519</v>
      </c>
      <c r="E105" s="188"/>
      <c r="F105" s="188" t="s">
        <v>304</v>
      </c>
      <c r="G105" s="188"/>
      <c r="H105" s="188" t="s">
        <v>4067</v>
      </c>
      <c r="I105" s="188" t="s">
        <v>55</v>
      </c>
      <c r="J105" s="188"/>
      <c r="K105" s="209">
        <v>900</v>
      </c>
      <c r="L105" s="209">
        <v>175.5</v>
      </c>
      <c r="M105" s="188" t="s">
        <v>56</v>
      </c>
      <c r="N105" s="188" t="s">
        <v>520</v>
      </c>
      <c r="O105" s="188" t="s">
        <v>521</v>
      </c>
      <c r="P105" s="188" t="s">
        <v>59</v>
      </c>
      <c r="Q105" s="188" t="s">
        <v>522</v>
      </c>
      <c r="R105" s="188" t="s">
        <v>523</v>
      </c>
      <c r="S105" s="188" t="s">
        <v>524</v>
      </c>
      <c r="T105" s="188" t="s">
        <v>141</v>
      </c>
      <c r="U105" s="188">
        <v>1894</v>
      </c>
      <c r="V105" s="188" t="s">
        <v>344</v>
      </c>
      <c r="W105" s="188">
        <v>3</v>
      </c>
      <c r="X105" s="188" t="s">
        <v>56</v>
      </c>
      <c r="Y105" s="188"/>
      <c r="Z105" s="188" t="s">
        <v>66</v>
      </c>
      <c r="AA105" s="189">
        <v>42915</v>
      </c>
      <c r="AB105" s="188" t="s">
        <v>81</v>
      </c>
      <c r="AC105" s="188" t="s">
        <v>8703</v>
      </c>
      <c r="AD105" s="188" t="s">
        <v>56</v>
      </c>
      <c r="AE105" s="188" t="s">
        <v>90</v>
      </c>
      <c r="AF105" s="188" t="s">
        <v>90</v>
      </c>
      <c r="AG105" s="189" t="s">
        <v>90</v>
      </c>
      <c r="AH105" s="188" t="s">
        <v>90</v>
      </c>
      <c r="AI105" s="188" t="s">
        <v>90</v>
      </c>
      <c r="AJ105" s="188" t="s">
        <v>90</v>
      </c>
      <c r="AK105" s="188" t="s">
        <v>90</v>
      </c>
      <c r="AL105" s="188" t="s">
        <v>90</v>
      </c>
      <c r="AM105" s="189">
        <v>42916</v>
      </c>
      <c r="AN105" s="188" t="s">
        <v>100</v>
      </c>
      <c r="AO105" s="188" t="s">
        <v>525</v>
      </c>
      <c r="AP105" s="188" t="s">
        <v>4067</v>
      </c>
      <c r="AQ105" s="188" t="s">
        <v>8534</v>
      </c>
      <c r="AR105" s="188" t="s">
        <v>8581</v>
      </c>
      <c r="AS105" s="188" t="s">
        <v>8535</v>
      </c>
      <c r="AT105" s="188" t="s">
        <v>8581</v>
      </c>
      <c r="AU105" s="188" t="str">
        <f t="shared" si="4"/>
        <v>R4</v>
      </c>
      <c r="AV105" s="188" t="str">
        <f t="shared" si="5"/>
        <v>P4</v>
      </c>
    </row>
    <row r="106" spans="1:48" ht="45" x14ac:dyDescent="0.25">
      <c r="A106" s="188" t="s">
        <v>526</v>
      </c>
      <c r="B106" s="207" t="str">
        <f t="shared" si="3"/>
        <v>Riparian and Pre-1914</v>
      </c>
      <c r="C106" s="188" t="s">
        <v>527</v>
      </c>
      <c r="D106" s="188" t="s">
        <v>527</v>
      </c>
      <c r="E106" s="188"/>
      <c r="F106" s="188"/>
      <c r="G106" s="188"/>
      <c r="H106" s="188"/>
      <c r="I106" s="188" t="s">
        <v>87</v>
      </c>
      <c r="J106" s="188"/>
      <c r="K106" s="209">
        <v>6000</v>
      </c>
      <c r="L106" s="209">
        <v>24</v>
      </c>
      <c r="M106" s="188" t="s">
        <v>56</v>
      </c>
      <c r="N106" s="188" t="s">
        <v>284</v>
      </c>
      <c r="O106" s="188" t="s">
        <v>137</v>
      </c>
      <c r="P106" s="188" t="s">
        <v>528</v>
      </c>
      <c r="Q106" s="188" t="s">
        <v>529</v>
      </c>
      <c r="R106" s="188" t="s">
        <v>530</v>
      </c>
      <c r="S106" s="188" t="s">
        <v>531</v>
      </c>
      <c r="T106" s="188" t="s">
        <v>141</v>
      </c>
      <c r="U106" s="188"/>
      <c r="V106" s="188" t="s">
        <v>174</v>
      </c>
      <c r="W106" s="188"/>
      <c r="X106" s="188"/>
      <c r="Y106" s="188"/>
      <c r="Z106" s="188"/>
      <c r="AA106" s="189">
        <v>42956</v>
      </c>
      <c r="AB106" s="188" t="s">
        <v>67</v>
      </c>
      <c r="AC106" s="188" t="s">
        <v>310</v>
      </c>
      <c r="AD106" s="188" t="s">
        <v>56</v>
      </c>
      <c r="AE106" s="188" t="s">
        <v>90</v>
      </c>
      <c r="AF106" s="188" t="s">
        <v>90</v>
      </c>
      <c r="AG106" s="190" t="s">
        <v>90</v>
      </c>
      <c r="AH106" s="188" t="s">
        <v>90</v>
      </c>
      <c r="AI106" s="188" t="s">
        <v>90</v>
      </c>
      <c r="AJ106" s="188" t="s">
        <v>90</v>
      </c>
      <c r="AK106" s="188" t="s">
        <v>90</v>
      </c>
      <c r="AL106" s="188" t="s">
        <v>90</v>
      </c>
      <c r="AM106" s="189">
        <v>42905</v>
      </c>
      <c r="AN106" s="188" t="s">
        <v>100</v>
      </c>
      <c r="AO106" s="188" t="s">
        <v>532</v>
      </c>
      <c r="AP106" s="188"/>
      <c r="AQ106" s="188"/>
      <c r="AR106" s="188"/>
      <c r="AS106" s="188"/>
      <c r="AT106" s="188"/>
      <c r="AU106" s="188" t="str">
        <f t="shared" si="4"/>
        <v>R2</v>
      </c>
      <c r="AV106" s="188" t="str">
        <f t="shared" si="5"/>
        <v>P1</v>
      </c>
    </row>
    <row r="107" spans="1:48" ht="60" x14ac:dyDescent="0.25">
      <c r="A107" s="188" t="s">
        <v>533</v>
      </c>
      <c r="B107" s="207" t="str">
        <f t="shared" si="3"/>
        <v>Riparian and Pre-1914</v>
      </c>
      <c r="C107" s="188" t="s">
        <v>527</v>
      </c>
      <c r="D107" s="188" t="s">
        <v>527</v>
      </c>
      <c r="E107" s="188"/>
      <c r="F107" s="188"/>
      <c r="G107" s="188"/>
      <c r="H107" s="188"/>
      <c r="I107" s="188" t="s">
        <v>87</v>
      </c>
      <c r="J107" s="188"/>
      <c r="K107" s="209">
        <v>9000</v>
      </c>
      <c r="L107" s="209">
        <v>1150</v>
      </c>
      <c r="M107" s="188" t="s">
        <v>56</v>
      </c>
      <c r="N107" s="188" t="s">
        <v>284</v>
      </c>
      <c r="O107" s="188" t="s">
        <v>137</v>
      </c>
      <c r="P107" s="188" t="s">
        <v>528</v>
      </c>
      <c r="Q107" s="188" t="s">
        <v>534</v>
      </c>
      <c r="R107" s="188" t="s">
        <v>530</v>
      </c>
      <c r="S107" s="188" t="s">
        <v>531</v>
      </c>
      <c r="T107" s="188" t="s">
        <v>174</v>
      </c>
      <c r="U107" s="188"/>
      <c r="V107" s="188" t="s">
        <v>174</v>
      </c>
      <c r="W107" s="188" t="s">
        <v>190</v>
      </c>
      <c r="X107" s="188" t="s">
        <v>191</v>
      </c>
      <c r="Y107" s="188"/>
      <c r="Z107" s="188" t="s">
        <v>56</v>
      </c>
      <c r="AA107" s="189">
        <v>42968</v>
      </c>
      <c r="AB107" s="188" t="s">
        <v>81</v>
      </c>
      <c r="AC107" s="188" t="s">
        <v>535</v>
      </c>
      <c r="AD107" s="188" t="s">
        <v>56</v>
      </c>
      <c r="AE107" s="188" t="s">
        <v>90</v>
      </c>
      <c r="AF107" s="188" t="s">
        <v>90</v>
      </c>
      <c r="AG107" s="190" t="s">
        <v>90</v>
      </c>
      <c r="AH107" s="188" t="s">
        <v>90</v>
      </c>
      <c r="AI107" s="188" t="s">
        <v>90</v>
      </c>
      <c r="AJ107" s="188" t="s">
        <v>90</v>
      </c>
      <c r="AK107" s="188" t="s">
        <v>90</v>
      </c>
      <c r="AL107" s="188" t="s">
        <v>90</v>
      </c>
      <c r="AM107" s="189">
        <v>42905</v>
      </c>
      <c r="AN107" s="188" t="s">
        <v>100</v>
      </c>
      <c r="AO107" s="188" t="s">
        <v>536</v>
      </c>
      <c r="AP107" s="188"/>
      <c r="AQ107" s="188"/>
      <c r="AR107" s="188"/>
      <c r="AS107" s="188"/>
      <c r="AT107" s="188"/>
      <c r="AU107" s="188" t="str">
        <f t="shared" si="4"/>
        <v>R1</v>
      </c>
      <c r="AV107" s="188" t="str">
        <f t="shared" si="5"/>
        <v>P1</v>
      </c>
    </row>
    <row r="108" spans="1:48" ht="60" x14ac:dyDescent="0.25">
      <c r="A108" s="188" t="s">
        <v>537</v>
      </c>
      <c r="B108" s="207" t="str">
        <f t="shared" si="3"/>
        <v>Riparian and Pre-1914</v>
      </c>
      <c r="C108" s="188" t="s">
        <v>527</v>
      </c>
      <c r="D108" s="188" t="s">
        <v>527</v>
      </c>
      <c r="E108" s="188"/>
      <c r="F108" s="188"/>
      <c r="G108" s="188"/>
      <c r="H108" s="188"/>
      <c r="I108" s="188" t="s">
        <v>87</v>
      </c>
      <c r="J108" s="188"/>
      <c r="K108" s="209">
        <v>4590</v>
      </c>
      <c r="L108" s="209">
        <v>2100</v>
      </c>
      <c r="M108" s="188" t="s">
        <v>56</v>
      </c>
      <c r="N108" s="188" t="s">
        <v>284</v>
      </c>
      <c r="O108" s="188" t="s">
        <v>137</v>
      </c>
      <c r="P108" s="188" t="s">
        <v>528</v>
      </c>
      <c r="Q108" s="188" t="s">
        <v>538</v>
      </c>
      <c r="R108" s="188" t="s">
        <v>530</v>
      </c>
      <c r="S108" s="188" t="s">
        <v>531</v>
      </c>
      <c r="T108" s="188" t="s">
        <v>174</v>
      </c>
      <c r="U108" s="188"/>
      <c r="V108" s="188" t="s">
        <v>174</v>
      </c>
      <c r="W108" s="188" t="s">
        <v>190</v>
      </c>
      <c r="X108" s="188" t="s">
        <v>191</v>
      </c>
      <c r="Y108" s="188"/>
      <c r="Z108" s="188" t="s">
        <v>56</v>
      </c>
      <c r="AA108" s="189">
        <v>42968</v>
      </c>
      <c r="AB108" s="188" t="s">
        <v>81</v>
      </c>
      <c r="AC108" s="188" t="s">
        <v>535</v>
      </c>
      <c r="AD108" s="188" t="s">
        <v>56</v>
      </c>
      <c r="AE108" s="188" t="s">
        <v>90</v>
      </c>
      <c r="AF108" s="188" t="s">
        <v>90</v>
      </c>
      <c r="AG108" s="190" t="s">
        <v>90</v>
      </c>
      <c r="AH108" s="188" t="s">
        <v>90</v>
      </c>
      <c r="AI108" s="188" t="s">
        <v>90</v>
      </c>
      <c r="AJ108" s="188" t="s">
        <v>90</v>
      </c>
      <c r="AK108" s="188" t="s">
        <v>90</v>
      </c>
      <c r="AL108" s="188" t="s">
        <v>90</v>
      </c>
      <c r="AM108" s="189">
        <v>42905</v>
      </c>
      <c r="AN108" s="188" t="s">
        <v>100</v>
      </c>
      <c r="AO108" s="188" t="s">
        <v>536</v>
      </c>
      <c r="AP108" s="188"/>
      <c r="AQ108" s="188"/>
      <c r="AR108" s="188"/>
      <c r="AS108" s="188"/>
      <c r="AT108" s="188"/>
      <c r="AU108" s="188" t="str">
        <f t="shared" si="4"/>
        <v>R1</v>
      </c>
      <c r="AV108" s="188" t="str">
        <f t="shared" si="5"/>
        <v>P1</v>
      </c>
    </row>
    <row r="109" spans="1:48" ht="105" x14ac:dyDescent="0.25">
      <c r="A109" s="188" t="s">
        <v>539</v>
      </c>
      <c r="B109" s="207" t="str">
        <f t="shared" si="3"/>
        <v>Pre-1914</v>
      </c>
      <c r="C109" s="188" t="s">
        <v>540</v>
      </c>
      <c r="D109" s="188" t="s">
        <v>540</v>
      </c>
      <c r="E109" s="188"/>
      <c r="F109" s="188"/>
      <c r="G109" s="188"/>
      <c r="H109" s="188"/>
      <c r="I109" s="188" t="s">
        <v>87</v>
      </c>
      <c r="J109" s="188"/>
      <c r="K109" s="209">
        <v>18566.625</v>
      </c>
      <c r="L109" s="209">
        <v>0</v>
      </c>
      <c r="M109" s="188" t="s">
        <v>66</v>
      </c>
      <c r="N109" s="188" t="s">
        <v>216</v>
      </c>
      <c r="O109" s="188"/>
      <c r="P109" s="188" t="s">
        <v>341</v>
      </c>
      <c r="Q109" s="188" t="s">
        <v>78</v>
      </c>
      <c r="R109" s="188"/>
      <c r="S109" s="188"/>
      <c r="T109" s="188" t="s">
        <v>63</v>
      </c>
      <c r="U109" s="188"/>
      <c r="V109" s="188" t="s">
        <v>344</v>
      </c>
      <c r="W109" s="188"/>
      <c r="X109" s="188"/>
      <c r="Y109" s="188"/>
      <c r="Z109" s="188" t="s">
        <v>66</v>
      </c>
      <c r="AA109" s="189">
        <v>42999</v>
      </c>
      <c r="AB109" s="188" t="s">
        <v>90</v>
      </c>
      <c r="AC109" s="188"/>
      <c r="AD109" s="188" t="s">
        <v>56</v>
      </c>
      <c r="AE109" s="188" t="s">
        <v>90</v>
      </c>
      <c r="AF109" s="188" t="s">
        <v>90</v>
      </c>
      <c r="AG109" s="190" t="s">
        <v>90</v>
      </c>
      <c r="AH109" s="188" t="s">
        <v>90</v>
      </c>
      <c r="AI109" s="188" t="s">
        <v>90</v>
      </c>
      <c r="AJ109" s="188" t="s">
        <v>90</v>
      </c>
      <c r="AK109" s="188" t="s">
        <v>90</v>
      </c>
      <c r="AL109" s="188" t="s">
        <v>90</v>
      </c>
      <c r="AM109" s="189">
        <v>42948</v>
      </c>
      <c r="AN109" s="188" t="s">
        <v>143</v>
      </c>
      <c r="AO109" s="188" t="s">
        <v>8398</v>
      </c>
      <c r="AP109" s="188"/>
      <c r="AQ109" s="188"/>
      <c r="AR109" s="188"/>
      <c r="AS109" s="188"/>
      <c r="AT109" s="188"/>
      <c r="AU109" s="188" t="str">
        <f t="shared" si="4"/>
        <v>N/A</v>
      </c>
      <c r="AV109" s="188" t="str">
        <f t="shared" si="5"/>
        <v>P3</v>
      </c>
    </row>
    <row r="110" spans="1:48" ht="45" x14ac:dyDescent="0.25">
      <c r="A110" s="188" t="s">
        <v>541</v>
      </c>
      <c r="B110" s="207" t="str">
        <f t="shared" si="3"/>
        <v>Riparian and Pre-1914</v>
      </c>
      <c r="C110" s="188" t="s">
        <v>542</v>
      </c>
      <c r="D110" s="188" t="s">
        <v>542</v>
      </c>
      <c r="E110" s="188"/>
      <c r="F110" s="188"/>
      <c r="G110" s="188"/>
      <c r="H110" s="188"/>
      <c r="I110" s="188" t="s">
        <v>87</v>
      </c>
      <c r="J110" s="188"/>
      <c r="K110" s="209">
        <v>4987.8750000000009</v>
      </c>
      <c r="L110" s="209">
        <v>0</v>
      </c>
      <c r="M110" s="188" t="s">
        <v>56</v>
      </c>
      <c r="N110" s="188" t="s">
        <v>543</v>
      </c>
      <c r="O110" s="188"/>
      <c r="P110" s="188" t="s">
        <v>392</v>
      </c>
      <c r="Q110" s="188" t="s">
        <v>544</v>
      </c>
      <c r="R110" s="188" t="s">
        <v>544</v>
      </c>
      <c r="S110" s="188" t="s">
        <v>545</v>
      </c>
      <c r="T110" s="188" t="s">
        <v>151</v>
      </c>
      <c r="U110" s="188"/>
      <c r="V110" s="188" t="s">
        <v>344</v>
      </c>
      <c r="W110" s="188">
        <v>1</v>
      </c>
      <c r="X110" s="188" t="s">
        <v>66</v>
      </c>
      <c r="Y110" s="188"/>
      <c r="Z110" s="188" t="s">
        <v>66</v>
      </c>
      <c r="AA110" s="189">
        <v>42901</v>
      </c>
      <c r="AB110" s="188" t="s">
        <v>67</v>
      </c>
      <c r="AC110" s="188" t="s">
        <v>8399</v>
      </c>
      <c r="AD110" s="188" t="s">
        <v>56</v>
      </c>
      <c r="AE110" s="188" t="s">
        <v>90</v>
      </c>
      <c r="AF110" s="188" t="s">
        <v>90</v>
      </c>
      <c r="AG110" s="189" t="s">
        <v>90</v>
      </c>
      <c r="AH110" s="188" t="s">
        <v>90</v>
      </c>
      <c r="AI110" s="188" t="s">
        <v>90</v>
      </c>
      <c r="AJ110" s="188" t="s">
        <v>90</v>
      </c>
      <c r="AK110" s="188" t="s">
        <v>90</v>
      </c>
      <c r="AL110" s="188" t="s">
        <v>90</v>
      </c>
      <c r="AM110" s="189">
        <v>42905</v>
      </c>
      <c r="AN110" s="188" t="s">
        <v>100</v>
      </c>
      <c r="AO110" s="188" t="s">
        <v>73</v>
      </c>
      <c r="AP110" s="188"/>
      <c r="AQ110" s="188"/>
      <c r="AR110" s="188"/>
      <c r="AS110" s="188"/>
      <c r="AT110" s="188"/>
      <c r="AU110" s="188" t="str">
        <f t="shared" si="4"/>
        <v>R2</v>
      </c>
      <c r="AV110" s="188" t="str">
        <f t="shared" si="5"/>
        <v>P1</v>
      </c>
    </row>
    <row r="111" spans="1:48" ht="45" x14ac:dyDescent="0.25">
      <c r="A111" s="188" t="s">
        <v>546</v>
      </c>
      <c r="B111" s="207" t="str">
        <f t="shared" si="3"/>
        <v>Riparian and Pre-1914</v>
      </c>
      <c r="C111" s="188" t="s">
        <v>202</v>
      </c>
      <c r="D111" s="188" t="s">
        <v>202</v>
      </c>
      <c r="E111" s="188"/>
      <c r="F111" s="188"/>
      <c r="G111" s="188"/>
      <c r="H111" s="188"/>
      <c r="I111" s="188" t="s">
        <v>87</v>
      </c>
      <c r="J111" s="188"/>
      <c r="K111" s="209">
        <v>15818.999999999998</v>
      </c>
      <c r="L111" s="209">
        <v>363759.7</v>
      </c>
      <c r="M111" s="188" t="s">
        <v>56</v>
      </c>
      <c r="N111" s="188" t="s">
        <v>203</v>
      </c>
      <c r="O111" s="188"/>
      <c r="P111" s="188" t="s">
        <v>547</v>
      </c>
      <c r="Q111" s="208" t="s">
        <v>548</v>
      </c>
      <c r="R111" s="188" t="s">
        <v>549</v>
      </c>
      <c r="S111" s="188"/>
      <c r="T111" s="188"/>
      <c r="U111" s="188"/>
      <c r="V111" s="188"/>
      <c r="W111" s="188"/>
      <c r="X111" s="188"/>
      <c r="Y111" s="188" t="s">
        <v>550</v>
      </c>
      <c r="Z111" s="188"/>
      <c r="AA111" s="189">
        <v>42916</v>
      </c>
      <c r="AB111" s="188" t="s">
        <v>81</v>
      </c>
      <c r="AC111" s="188" t="s">
        <v>551</v>
      </c>
      <c r="AD111" s="188" t="s">
        <v>56</v>
      </c>
      <c r="AE111" s="188" t="s">
        <v>90</v>
      </c>
      <c r="AF111" s="188" t="s">
        <v>90</v>
      </c>
      <c r="AG111" s="190" t="s">
        <v>90</v>
      </c>
      <c r="AH111" s="188" t="s">
        <v>90</v>
      </c>
      <c r="AI111" s="188" t="s">
        <v>90</v>
      </c>
      <c r="AJ111" s="188" t="s">
        <v>90</v>
      </c>
      <c r="AK111" s="188" t="s">
        <v>90</v>
      </c>
      <c r="AL111" s="188" t="s">
        <v>90</v>
      </c>
      <c r="AM111" s="189">
        <v>42916</v>
      </c>
      <c r="AN111" s="188" t="s">
        <v>143</v>
      </c>
      <c r="AO111" s="188" t="s">
        <v>552</v>
      </c>
      <c r="AP111" s="188"/>
      <c r="AQ111" s="188"/>
      <c r="AR111" s="188"/>
      <c r="AS111" s="188"/>
      <c r="AT111" s="188"/>
      <c r="AU111" s="188" t="str">
        <f t="shared" si="4"/>
        <v>R1</v>
      </c>
      <c r="AV111" s="188" t="str">
        <f t="shared" si="5"/>
        <v>P3</v>
      </c>
    </row>
    <row r="112" spans="1:48" ht="60" x14ac:dyDescent="0.25">
      <c r="A112" s="188" t="s">
        <v>553</v>
      </c>
      <c r="B112" s="207" t="str">
        <f t="shared" si="3"/>
        <v>Riparian</v>
      </c>
      <c r="C112" s="188" t="s">
        <v>554</v>
      </c>
      <c r="D112" s="188" t="s">
        <v>554</v>
      </c>
      <c r="E112" s="188"/>
      <c r="F112" s="188"/>
      <c r="G112" s="188"/>
      <c r="H112" s="188"/>
      <c r="I112" s="188" t="s">
        <v>87</v>
      </c>
      <c r="J112" s="188" t="s">
        <v>8400</v>
      </c>
      <c r="K112" s="209">
        <v>4600</v>
      </c>
      <c r="L112" s="209">
        <v>0</v>
      </c>
      <c r="M112" s="188" t="s">
        <v>56</v>
      </c>
      <c r="N112" s="188" t="s">
        <v>119</v>
      </c>
      <c r="O112" s="188" t="s">
        <v>137</v>
      </c>
      <c r="P112" s="188" t="s">
        <v>555</v>
      </c>
      <c r="Q112" s="188" t="s">
        <v>8401</v>
      </c>
      <c r="R112" s="188" t="s">
        <v>556</v>
      </c>
      <c r="S112" s="188" t="s">
        <v>8402</v>
      </c>
      <c r="T112" s="188" t="s">
        <v>63</v>
      </c>
      <c r="U112" s="188"/>
      <c r="V112" s="188" t="s">
        <v>64</v>
      </c>
      <c r="W112" s="188"/>
      <c r="X112" s="188"/>
      <c r="Y112" s="188"/>
      <c r="Z112" s="188" t="s">
        <v>66</v>
      </c>
      <c r="AA112" s="189">
        <v>42916</v>
      </c>
      <c r="AB112" s="188" t="s">
        <v>142</v>
      </c>
      <c r="AC112" s="188" t="s">
        <v>557</v>
      </c>
      <c r="AD112" s="188" t="s">
        <v>66</v>
      </c>
      <c r="AE112" s="188" t="s">
        <v>90</v>
      </c>
      <c r="AF112" s="188" t="s">
        <v>90</v>
      </c>
      <c r="AG112" s="188" t="s">
        <v>90</v>
      </c>
      <c r="AH112" s="188" t="s">
        <v>90</v>
      </c>
      <c r="AI112" s="188" t="s">
        <v>90</v>
      </c>
      <c r="AJ112" s="188" t="s">
        <v>90</v>
      </c>
      <c r="AK112" s="188" t="s">
        <v>90</v>
      </c>
      <c r="AL112" s="188" t="s">
        <v>90</v>
      </c>
      <c r="AM112" s="189">
        <v>42940</v>
      </c>
      <c r="AN112" s="188" t="s">
        <v>90</v>
      </c>
      <c r="AO112" s="188" t="s">
        <v>90</v>
      </c>
      <c r="AP112" s="188"/>
      <c r="AQ112" s="188"/>
      <c r="AR112" s="188"/>
      <c r="AS112" s="188"/>
      <c r="AT112" s="188"/>
      <c r="AU112" s="188" t="str">
        <f t="shared" si="4"/>
        <v>R3</v>
      </c>
      <c r="AV112" s="188" t="str">
        <f t="shared" si="5"/>
        <v>N/A</v>
      </c>
    </row>
    <row r="113" spans="1:48" ht="120" x14ac:dyDescent="0.25">
      <c r="A113" s="188" t="s">
        <v>558</v>
      </c>
      <c r="B113" s="207" t="str">
        <f t="shared" si="3"/>
        <v>Riparian</v>
      </c>
      <c r="C113" s="188" t="s">
        <v>559</v>
      </c>
      <c r="D113" s="188" t="s">
        <v>559</v>
      </c>
      <c r="E113" s="188"/>
      <c r="F113" s="188"/>
      <c r="G113" s="188"/>
      <c r="H113" s="188"/>
      <c r="I113" s="188" t="s">
        <v>87</v>
      </c>
      <c r="J113" s="188"/>
      <c r="K113" s="209">
        <v>6600</v>
      </c>
      <c r="L113" s="209">
        <v>0</v>
      </c>
      <c r="M113" s="188" t="s">
        <v>56</v>
      </c>
      <c r="N113" s="188" t="s">
        <v>560</v>
      </c>
      <c r="O113" s="188"/>
      <c r="P113" s="188" t="s">
        <v>341</v>
      </c>
      <c r="Q113" s="188" t="s">
        <v>78</v>
      </c>
      <c r="R113" s="188" t="s">
        <v>561</v>
      </c>
      <c r="S113" s="188" t="s">
        <v>562</v>
      </c>
      <c r="T113" s="188" t="s">
        <v>141</v>
      </c>
      <c r="U113" s="188"/>
      <c r="V113" s="188" t="s">
        <v>64</v>
      </c>
      <c r="W113" s="188"/>
      <c r="X113" s="188"/>
      <c r="Y113" s="188"/>
      <c r="Z113" s="188" t="s">
        <v>66</v>
      </c>
      <c r="AA113" s="189">
        <v>42892</v>
      </c>
      <c r="AB113" s="188" t="s">
        <v>81</v>
      </c>
      <c r="AC113" s="188" t="s">
        <v>563</v>
      </c>
      <c r="AD113" s="188" t="s">
        <v>66</v>
      </c>
      <c r="AE113" s="188" t="s">
        <v>90</v>
      </c>
      <c r="AF113" s="188" t="s">
        <v>90</v>
      </c>
      <c r="AG113" s="188" t="s">
        <v>90</v>
      </c>
      <c r="AH113" s="188" t="s">
        <v>90</v>
      </c>
      <c r="AI113" s="188" t="s">
        <v>90</v>
      </c>
      <c r="AJ113" s="188" t="s">
        <v>90</v>
      </c>
      <c r="AK113" s="188" t="s">
        <v>90</v>
      </c>
      <c r="AL113" s="188" t="s">
        <v>90</v>
      </c>
      <c r="AM113" s="189">
        <v>42940</v>
      </c>
      <c r="AN113" s="188" t="s">
        <v>90</v>
      </c>
      <c r="AO113" s="188" t="s">
        <v>90</v>
      </c>
      <c r="AP113" s="188"/>
      <c r="AQ113" s="188"/>
      <c r="AR113" s="188"/>
      <c r="AS113" s="188"/>
      <c r="AT113" s="188"/>
      <c r="AU113" s="188" t="str">
        <f t="shared" si="4"/>
        <v>R1</v>
      </c>
      <c r="AV113" s="188" t="str">
        <f t="shared" si="5"/>
        <v>N/A</v>
      </c>
    </row>
    <row r="114" spans="1:48" ht="270" x14ac:dyDescent="0.25">
      <c r="A114" s="188" t="s">
        <v>564</v>
      </c>
      <c r="B114" s="207" t="str">
        <f t="shared" si="3"/>
        <v>Riparian</v>
      </c>
      <c r="C114" s="188" t="s">
        <v>565</v>
      </c>
      <c r="D114" s="188" t="s">
        <v>565</v>
      </c>
      <c r="E114" s="188"/>
      <c r="F114" s="188"/>
      <c r="G114" s="188"/>
      <c r="H114" s="188" t="s">
        <v>4067</v>
      </c>
      <c r="I114" s="188" t="s">
        <v>55</v>
      </c>
      <c r="J114" s="188"/>
      <c r="K114" s="209">
        <v>292.56666666666666</v>
      </c>
      <c r="L114" s="209">
        <v>347.2</v>
      </c>
      <c r="M114" s="188" t="s">
        <v>56</v>
      </c>
      <c r="N114" s="188" t="s">
        <v>332</v>
      </c>
      <c r="O114" s="188" t="s">
        <v>216</v>
      </c>
      <c r="P114" s="188" t="s">
        <v>170</v>
      </c>
      <c r="Q114" s="188" t="s">
        <v>566</v>
      </c>
      <c r="R114" s="188" t="s">
        <v>567</v>
      </c>
      <c r="S114" s="188" t="s">
        <v>568</v>
      </c>
      <c r="T114" s="188" t="s">
        <v>63</v>
      </c>
      <c r="U114" s="188"/>
      <c r="V114" s="188" t="s">
        <v>115</v>
      </c>
      <c r="W114" s="188">
        <v>15</v>
      </c>
      <c r="X114" s="188" t="s">
        <v>191</v>
      </c>
      <c r="Y114" s="188" t="s">
        <v>569</v>
      </c>
      <c r="Z114" s="188" t="s">
        <v>66</v>
      </c>
      <c r="AA114" s="189">
        <v>42878</v>
      </c>
      <c r="AB114" s="188" t="s">
        <v>67</v>
      </c>
      <c r="AC114" s="188" t="s">
        <v>8704</v>
      </c>
      <c r="AD114" s="188" t="s">
        <v>66</v>
      </c>
      <c r="AE114" s="188" t="s">
        <v>90</v>
      </c>
      <c r="AF114" s="188" t="s">
        <v>90</v>
      </c>
      <c r="AG114" s="188" t="s">
        <v>90</v>
      </c>
      <c r="AH114" s="188" t="s">
        <v>90</v>
      </c>
      <c r="AI114" s="188" t="s">
        <v>90</v>
      </c>
      <c r="AJ114" s="188" t="s">
        <v>90</v>
      </c>
      <c r="AK114" s="188" t="s">
        <v>90</v>
      </c>
      <c r="AL114" s="188" t="s">
        <v>90</v>
      </c>
      <c r="AM114" s="189">
        <v>42940</v>
      </c>
      <c r="AN114" s="188" t="s">
        <v>90</v>
      </c>
      <c r="AO114" s="188" t="s">
        <v>90</v>
      </c>
      <c r="AP114" s="188" t="s">
        <v>4067</v>
      </c>
      <c r="AQ114" s="188" t="s">
        <v>8534</v>
      </c>
      <c r="AR114" s="188" t="s">
        <v>8581</v>
      </c>
      <c r="AS114" s="188" t="s">
        <v>8535</v>
      </c>
      <c r="AT114" s="188" t="s">
        <v>8581</v>
      </c>
      <c r="AU114" s="188" t="str">
        <f t="shared" si="4"/>
        <v>R4</v>
      </c>
      <c r="AV114" s="188" t="str">
        <f t="shared" si="5"/>
        <v>P4</v>
      </c>
    </row>
    <row r="115" spans="1:48" ht="75" x14ac:dyDescent="0.25">
      <c r="A115" s="188" t="s">
        <v>570</v>
      </c>
      <c r="B115" s="207" t="str">
        <f t="shared" si="3"/>
        <v>Pre-1914</v>
      </c>
      <c r="C115" s="188" t="s">
        <v>571</v>
      </c>
      <c r="D115" s="188" t="s">
        <v>571</v>
      </c>
      <c r="E115" s="188" t="s">
        <v>572</v>
      </c>
      <c r="F115" s="188"/>
      <c r="G115" s="188"/>
      <c r="H115" s="188"/>
      <c r="I115" s="188" t="s">
        <v>87</v>
      </c>
      <c r="J115" s="188"/>
      <c r="K115" s="209">
        <v>28491.649999999998</v>
      </c>
      <c r="L115" s="209">
        <v>15404</v>
      </c>
      <c r="M115" s="188" t="s">
        <v>66</v>
      </c>
      <c r="N115" s="188" t="s">
        <v>306</v>
      </c>
      <c r="O115" s="188" t="s">
        <v>128</v>
      </c>
      <c r="P115" s="188" t="s">
        <v>59</v>
      </c>
      <c r="Q115" s="188" t="s">
        <v>78</v>
      </c>
      <c r="R115" s="188"/>
      <c r="S115" s="188">
        <v>2407</v>
      </c>
      <c r="T115" s="188"/>
      <c r="U115" s="188"/>
      <c r="V115" s="188"/>
      <c r="W115" s="188"/>
      <c r="X115" s="188"/>
      <c r="Y115" s="188"/>
      <c r="Z115" s="188"/>
      <c r="AA115" s="189">
        <v>42999</v>
      </c>
      <c r="AB115" s="188" t="s">
        <v>90</v>
      </c>
      <c r="AC115" s="188"/>
      <c r="AD115" s="188" t="s">
        <v>56</v>
      </c>
      <c r="AE115" s="188" t="s">
        <v>90</v>
      </c>
      <c r="AF115" s="188" t="s">
        <v>90</v>
      </c>
      <c r="AG115" s="189" t="s">
        <v>90</v>
      </c>
      <c r="AH115" s="188" t="s">
        <v>90</v>
      </c>
      <c r="AI115" s="188" t="s">
        <v>90</v>
      </c>
      <c r="AJ115" s="188" t="s">
        <v>90</v>
      </c>
      <c r="AK115" s="188" t="s">
        <v>90</v>
      </c>
      <c r="AL115" s="188" t="s">
        <v>90</v>
      </c>
      <c r="AM115" s="189">
        <v>42950</v>
      </c>
      <c r="AN115" s="188" t="s">
        <v>143</v>
      </c>
      <c r="AO115" s="188" t="s">
        <v>573</v>
      </c>
      <c r="AP115" s="188"/>
      <c r="AQ115" s="188"/>
      <c r="AR115" s="188"/>
      <c r="AS115" s="188"/>
      <c r="AT115" s="188"/>
      <c r="AU115" s="188" t="str">
        <f t="shared" si="4"/>
        <v>N/A</v>
      </c>
      <c r="AV115" s="188" t="str">
        <f t="shared" si="5"/>
        <v>P3</v>
      </c>
    </row>
    <row r="116" spans="1:48" ht="45" x14ac:dyDescent="0.25">
      <c r="A116" s="188" t="s">
        <v>574</v>
      </c>
      <c r="B116" s="207" t="str">
        <f t="shared" si="3"/>
        <v>Pre-1914</v>
      </c>
      <c r="C116" s="188" t="s">
        <v>431</v>
      </c>
      <c r="D116" s="188" t="s">
        <v>431</v>
      </c>
      <c r="E116" s="188"/>
      <c r="F116" s="188"/>
      <c r="G116" s="188"/>
      <c r="H116" s="188"/>
      <c r="I116" s="188" t="s">
        <v>87</v>
      </c>
      <c r="J116" s="188"/>
      <c r="K116" s="209">
        <v>3905.5</v>
      </c>
      <c r="L116" s="209">
        <v>4363</v>
      </c>
      <c r="M116" s="188" t="s">
        <v>66</v>
      </c>
      <c r="N116" s="188" t="s">
        <v>575</v>
      </c>
      <c r="O116" s="188" t="s">
        <v>576</v>
      </c>
      <c r="P116" s="188" t="s">
        <v>261</v>
      </c>
      <c r="Q116" s="188" t="s">
        <v>577</v>
      </c>
      <c r="R116" s="188"/>
      <c r="S116" s="188">
        <v>2255</v>
      </c>
      <c r="T116" s="188"/>
      <c r="U116" s="188"/>
      <c r="V116" s="188"/>
      <c r="W116" s="188"/>
      <c r="X116" s="188"/>
      <c r="Y116" s="188"/>
      <c r="Z116" s="188"/>
      <c r="AA116" s="189">
        <v>42999</v>
      </c>
      <c r="AB116" s="188" t="s">
        <v>90</v>
      </c>
      <c r="AC116" s="188"/>
      <c r="AD116" s="188" t="s">
        <v>56</v>
      </c>
      <c r="AE116" s="188" t="s">
        <v>90</v>
      </c>
      <c r="AF116" s="188" t="s">
        <v>90</v>
      </c>
      <c r="AG116" s="190" t="s">
        <v>90</v>
      </c>
      <c r="AH116" s="188" t="s">
        <v>90</v>
      </c>
      <c r="AI116" s="188" t="s">
        <v>90</v>
      </c>
      <c r="AJ116" s="188" t="s">
        <v>90</v>
      </c>
      <c r="AK116" s="188" t="s">
        <v>90</v>
      </c>
      <c r="AL116" s="188" t="s">
        <v>90</v>
      </c>
      <c r="AM116" s="189">
        <v>42948</v>
      </c>
      <c r="AN116" s="188" t="s">
        <v>143</v>
      </c>
      <c r="AO116" s="188" t="s">
        <v>578</v>
      </c>
      <c r="AP116" s="188"/>
      <c r="AQ116" s="188"/>
      <c r="AR116" s="188"/>
      <c r="AS116" s="188"/>
      <c r="AT116" s="188"/>
      <c r="AU116" s="188" t="str">
        <f t="shared" si="4"/>
        <v>N/A</v>
      </c>
      <c r="AV116" s="188" t="str">
        <f t="shared" si="5"/>
        <v>P3</v>
      </c>
    </row>
    <row r="117" spans="1:48" ht="90" x14ac:dyDescent="0.25">
      <c r="A117" s="188" t="s">
        <v>579</v>
      </c>
      <c r="B117" s="207" t="str">
        <f t="shared" si="3"/>
        <v>Riparian</v>
      </c>
      <c r="C117" s="188" t="s">
        <v>580</v>
      </c>
      <c r="D117" s="188" t="s">
        <v>580</v>
      </c>
      <c r="E117" s="188"/>
      <c r="F117" s="188" t="s">
        <v>581</v>
      </c>
      <c r="G117" s="188"/>
      <c r="H117" s="188"/>
      <c r="I117" s="188" t="s">
        <v>55</v>
      </c>
      <c r="J117" s="188"/>
      <c r="K117" s="209">
        <v>813.15</v>
      </c>
      <c r="L117" s="209">
        <v>628.87</v>
      </c>
      <c r="M117" s="188" t="s">
        <v>56</v>
      </c>
      <c r="N117" s="188" t="s">
        <v>57</v>
      </c>
      <c r="O117" s="188" t="s">
        <v>57</v>
      </c>
      <c r="P117" s="188" t="s">
        <v>59</v>
      </c>
      <c r="Q117" s="188">
        <v>24106002</v>
      </c>
      <c r="R117" s="188" t="s">
        <v>582</v>
      </c>
      <c r="S117" s="188" t="s">
        <v>583</v>
      </c>
      <c r="T117" s="188" t="s">
        <v>63</v>
      </c>
      <c r="U117" s="188"/>
      <c r="V117" s="188" t="s">
        <v>64</v>
      </c>
      <c r="W117" s="188"/>
      <c r="X117" s="188" t="s">
        <v>191</v>
      </c>
      <c r="Y117" s="188"/>
      <c r="Z117" s="188" t="s">
        <v>56</v>
      </c>
      <c r="AA117" s="189">
        <v>43031</v>
      </c>
      <c r="AB117" s="188" t="s">
        <v>81</v>
      </c>
      <c r="AC117" s="188" t="s">
        <v>8497</v>
      </c>
      <c r="AD117" s="188" t="s">
        <v>66</v>
      </c>
      <c r="AE117" s="188" t="s">
        <v>90</v>
      </c>
      <c r="AF117" s="188" t="s">
        <v>90</v>
      </c>
      <c r="AG117" s="188" t="s">
        <v>90</v>
      </c>
      <c r="AH117" s="188" t="s">
        <v>90</v>
      </c>
      <c r="AI117" s="188" t="s">
        <v>90</v>
      </c>
      <c r="AJ117" s="188" t="s">
        <v>90</v>
      </c>
      <c r="AK117" s="188" t="s">
        <v>90</v>
      </c>
      <c r="AL117" s="188" t="s">
        <v>90</v>
      </c>
      <c r="AM117" s="189">
        <v>42940</v>
      </c>
      <c r="AN117" s="188" t="s">
        <v>90</v>
      </c>
      <c r="AO117" s="188" t="s">
        <v>90</v>
      </c>
      <c r="AP117" s="188"/>
      <c r="AQ117" s="188"/>
      <c r="AR117" s="188"/>
      <c r="AS117" s="188"/>
      <c r="AT117" s="188"/>
      <c r="AU117" s="188" t="str">
        <f t="shared" si="4"/>
        <v>R1</v>
      </c>
      <c r="AV117" s="188" t="str">
        <f t="shared" si="5"/>
        <v>N/A</v>
      </c>
    </row>
    <row r="118" spans="1:48" ht="90" x14ac:dyDescent="0.25">
      <c r="A118" s="188" t="s">
        <v>584</v>
      </c>
      <c r="B118" s="207" t="str">
        <f t="shared" si="3"/>
        <v>Riparian</v>
      </c>
      <c r="C118" s="188" t="s">
        <v>580</v>
      </c>
      <c r="D118" s="188" t="s">
        <v>580</v>
      </c>
      <c r="E118" s="188"/>
      <c r="F118" s="188"/>
      <c r="G118" s="188"/>
      <c r="H118" s="188"/>
      <c r="I118" s="188" t="s">
        <v>55</v>
      </c>
      <c r="J118" s="188"/>
      <c r="K118" s="209">
        <v>280.5</v>
      </c>
      <c r="L118" s="209">
        <v>0</v>
      </c>
      <c r="M118" s="188" t="s">
        <v>56</v>
      </c>
      <c r="N118" s="188" t="s">
        <v>57</v>
      </c>
      <c r="O118" s="188" t="s">
        <v>57</v>
      </c>
      <c r="P118" s="188" t="s">
        <v>59</v>
      </c>
      <c r="Q118" s="188" t="s">
        <v>78</v>
      </c>
      <c r="R118" s="188" t="s">
        <v>585</v>
      </c>
      <c r="S118" s="188">
        <v>1620</v>
      </c>
      <c r="T118" s="188" t="s">
        <v>63</v>
      </c>
      <c r="U118" s="188"/>
      <c r="V118" s="188" t="s">
        <v>64</v>
      </c>
      <c r="W118" s="188"/>
      <c r="X118" s="188" t="s">
        <v>191</v>
      </c>
      <c r="Y118" s="188"/>
      <c r="Z118" s="188" t="s">
        <v>56</v>
      </c>
      <c r="AA118" s="189">
        <v>43031</v>
      </c>
      <c r="AB118" s="188" t="s">
        <v>81</v>
      </c>
      <c r="AC118" s="188" t="s">
        <v>8497</v>
      </c>
      <c r="AD118" s="188" t="s">
        <v>66</v>
      </c>
      <c r="AE118" s="188" t="s">
        <v>90</v>
      </c>
      <c r="AF118" s="188" t="s">
        <v>90</v>
      </c>
      <c r="AG118" s="188" t="s">
        <v>90</v>
      </c>
      <c r="AH118" s="188" t="s">
        <v>90</v>
      </c>
      <c r="AI118" s="188" t="s">
        <v>90</v>
      </c>
      <c r="AJ118" s="188" t="s">
        <v>90</v>
      </c>
      <c r="AK118" s="188" t="s">
        <v>90</v>
      </c>
      <c r="AL118" s="188" t="s">
        <v>90</v>
      </c>
      <c r="AM118" s="189">
        <v>42940</v>
      </c>
      <c r="AN118" s="188" t="s">
        <v>90</v>
      </c>
      <c r="AO118" s="188" t="s">
        <v>90</v>
      </c>
      <c r="AP118" s="188"/>
      <c r="AQ118" s="188"/>
      <c r="AR118" s="188"/>
      <c r="AS118" s="188"/>
      <c r="AT118" s="188"/>
      <c r="AU118" s="188" t="str">
        <f t="shared" si="4"/>
        <v>R1</v>
      </c>
      <c r="AV118" s="188" t="str">
        <f t="shared" si="5"/>
        <v>N/A</v>
      </c>
    </row>
    <row r="119" spans="1:48" ht="90" x14ac:dyDescent="0.25">
      <c r="A119" s="188" t="s">
        <v>586</v>
      </c>
      <c r="B119" s="207" t="str">
        <f t="shared" si="3"/>
        <v>Riparian</v>
      </c>
      <c r="C119" s="188" t="s">
        <v>580</v>
      </c>
      <c r="D119" s="188" t="s">
        <v>580</v>
      </c>
      <c r="E119" s="188"/>
      <c r="F119" s="188"/>
      <c r="G119" s="188"/>
      <c r="H119" s="188"/>
      <c r="I119" s="188" t="s">
        <v>55</v>
      </c>
      <c r="J119" s="188"/>
      <c r="K119" s="209">
        <v>310.5</v>
      </c>
      <c r="L119" s="209">
        <v>60.06</v>
      </c>
      <c r="M119" s="188" t="s">
        <v>56</v>
      </c>
      <c r="N119" s="188" t="s">
        <v>57</v>
      </c>
      <c r="O119" s="188" t="s">
        <v>57</v>
      </c>
      <c r="P119" s="188" t="s">
        <v>59</v>
      </c>
      <c r="Q119" s="188">
        <v>24106001</v>
      </c>
      <c r="R119" s="188" t="s">
        <v>587</v>
      </c>
      <c r="S119" s="188" t="s">
        <v>588</v>
      </c>
      <c r="T119" s="188" t="s">
        <v>63</v>
      </c>
      <c r="U119" s="188"/>
      <c r="V119" s="188" t="s">
        <v>64</v>
      </c>
      <c r="W119" s="188"/>
      <c r="X119" s="188" t="s">
        <v>191</v>
      </c>
      <c r="Y119" s="188"/>
      <c r="Z119" s="188" t="s">
        <v>66</v>
      </c>
      <c r="AA119" s="189">
        <v>43031</v>
      </c>
      <c r="AB119" s="188" t="s">
        <v>81</v>
      </c>
      <c r="AC119" s="188" t="s">
        <v>8497</v>
      </c>
      <c r="AD119" s="188" t="s">
        <v>66</v>
      </c>
      <c r="AE119" s="188" t="s">
        <v>90</v>
      </c>
      <c r="AF119" s="188" t="s">
        <v>90</v>
      </c>
      <c r="AG119" s="188" t="s">
        <v>90</v>
      </c>
      <c r="AH119" s="188" t="s">
        <v>90</v>
      </c>
      <c r="AI119" s="188" t="s">
        <v>90</v>
      </c>
      <c r="AJ119" s="188" t="s">
        <v>90</v>
      </c>
      <c r="AK119" s="188" t="s">
        <v>90</v>
      </c>
      <c r="AL119" s="188" t="s">
        <v>90</v>
      </c>
      <c r="AM119" s="189">
        <v>42940</v>
      </c>
      <c r="AN119" s="188" t="s">
        <v>90</v>
      </c>
      <c r="AO119" s="188" t="s">
        <v>90</v>
      </c>
      <c r="AP119" s="188"/>
      <c r="AQ119" s="188"/>
      <c r="AR119" s="188"/>
      <c r="AS119" s="188"/>
      <c r="AT119" s="188"/>
      <c r="AU119" s="188" t="str">
        <f t="shared" si="4"/>
        <v>R1</v>
      </c>
      <c r="AV119" s="188" t="str">
        <f t="shared" si="5"/>
        <v>N/A</v>
      </c>
    </row>
    <row r="120" spans="1:48" ht="150" x14ac:dyDescent="0.25">
      <c r="A120" s="188" t="s">
        <v>589</v>
      </c>
      <c r="B120" s="207" t="str">
        <f t="shared" si="3"/>
        <v>Riparian</v>
      </c>
      <c r="C120" s="188" t="s">
        <v>590</v>
      </c>
      <c r="D120" s="188" t="s">
        <v>590</v>
      </c>
      <c r="E120" s="188"/>
      <c r="F120" s="188" t="s">
        <v>581</v>
      </c>
      <c r="G120" s="188"/>
      <c r="H120" s="188"/>
      <c r="I120" s="188" t="s">
        <v>55</v>
      </c>
      <c r="J120" s="188"/>
      <c r="K120" s="209">
        <v>1173.5</v>
      </c>
      <c r="L120" s="209">
        <v>820.23</v>
      </c>
      <c r="M120" s="188" t="s">
        <v>56</v>
      </c>
      <c r="N120" s="188" t="s">
        <v>57</v>
      </c>
      <c r="O120" s="188"/>
      <c r="P120" s="188" t="s">
        <v>59</v>
      </c>
      <c r="Q120" s="188" t="s">
        <v>591</v>
      </c>
      <c r="R120" s="188" t="s">
        <v>591</v>
      </c>
      <c r="S120" s="188" t="s">
        <v>592</v>
      </c>
      <c r="T120" s="188" t="s">
        <v>141</v>
      </c>
      <c r="U120" s="188"/>
      <c r="V120" s="188" t="s">
        <v>64</v>
      </c>
      <c r="W120" s="188">
        <v>6</v>
      </c>
      <c r="X120" s="188" t="s">
        <v>56</v>
      </c>
      <c r="Y120" s="188"/>
      <c r="Z120" s="188" t="s">
        <v>66</v>
      </c>
      <c r="AA120" s="189">
        <v>42908</v>
      </c>
      <c r="AB120" s="188" t="s">
        <v>67</v>
      </c>
      <c r="AC120" s="188" t="s">
        <v>593</v>
      </c>
      <c r="AD120" s="188" t="s">
        <v>66</v>
      </c>
      <c r="AE120" s="188" t="s">
        <v>90</v>
      </c>
      <c r="AF120" s="188" t="s">
        <v>90</v>
      </c>
      <c r="AG120" s="188" t="s">
        <v>90</v>
      </c>
      <c r="AH120" s="188" t="s">
        <v>90</v>
      </c>
      <c r="AI120" s="188" t="s">
        <v>90</v>
      </c>
      <c r="AJ120" s="188" t="s">
        <v>90</v>
      </c>
      <c r="AK120" s="188" t="s">
        <v>90</v>
      </c>
      <c r="AL120" s="188" t="s">
        <v>90</v>
      </c>
      <c r="AM120" s="189">
        <v>42916</v>
      </c>
      <c r="AN120" s="188" t="s">
        <v>90</v>
      </c>
      <c r="AO120" s="188" t="s">
        <v>90</v>
      </c>
      <c r="AP120" s="188"/>
      <c r="AQ120" s="188"/>
      <c r="AR120" s="188"/>
      <c r="AS120" s="188"/>
      <c r="AT120" s="188"/>
      <c r="AU120" s="188" t="str">
        <f t="shared" si="4"/>
        <v>R2</v>
      </c>
      <c r="AV120" s="188" t="str">
        <f t="shared" si="5"/>
        <v>N/A</v>
      </c>
    </row>
    <row r="121" spans="1:48" ht="225" x14ac:dyDescent="0.25">
      <c r="A121" s="188" t="s">
        <v>594</v>
      </c>
      <c r="B121" s="207" t="str">
        <f t="shared" si="3"/>
        <v>Riparian and Pre-1914</v>
      </c>
      <c r="C121" s="188" t="s">
        <v>339</v>
      </c>
      <c r="D121" s="188" t="s">
        <v>339</v>
      </c>
      <c r="E121" s="188"/>
      <c r="F121" s="188" t="s">
        <v>595</v>
      </c>
      <c r="G121" s="188"/>
      <c r="H121" s="188"/>
      <c r="I121" s="188" t="s">
        <v>55</v>
      </c>
      <c r="J121" s="188"/>
      <c r="K121" s="209">
        <v>302.10000000000002</v>
      </c>
      <c r="L121" s="209">
        <v>222.8</v>
      </c>
      <c r="M121" s="188" t="s">
        <v>56</v>
      </c>
      <c r="N121" s="188" t="s">
        <v>397</v>
      </c>
      <c r="O121" s="188" t="s">
        <v>596</v>
      </c>
      <c r="P121" s="188" t="s">
        <v>59</v>
      </c>
      <c r="Q121" s="188" t="s">
        <v>597</v>
      </c>
      <c r="R121" s="188" t="s">
        <v>598</v>
      </c>
      <c r="S121" s="188" t="s">
        <v>599</v>
      </c>
      <c r="T121" s="188" t="s">
        <v>63</v>
      </c>
      <c r="U121" s="188"/>
      <c r="V121" s="188" t="s">
        <v>115</v>
      </c>
      <c r="W121" s="188">
        <v>5</v>
      </c>
      <c r="X121" s="188" t="s">
        <v>56</v>
      </c>
      <c r="Y121" s="188" t="s">
        <v>600</v>
      </c>
      <c r="Z121" s="188" t="s">
        <v>66</v>
      </c>
      <c r="AA121" s="189">
        <v>43284</v>
      </c>
      <c r="AB121" s="188" t="s">
        <v>142</v>
      </c>
      <c r="AC121" s="188" t="s">
        <v>8741</v>
      </c>
      <c r="AD121" s="188" t="s">
        <v>56</v>
      </c>
      <c r="AE121" s="188" t="s">
        <v>90</v>
      </c>
      <c r="AF121" s="188" t="s">
        <v>90</v>
      </c>
      <c r="AG121" s="190" t="s">
        <v>90</v>
      </c>
      <c r="AH121" s="188" t="s">
        <v>90</v>
      </c>
      <c r="AI121" s="188" t="s">
        <v>90</v>
      </c>
      <c r="AJ121" s="188" t="s">
        <v>90</v>
      </c>
      <c r="AK121" s="188" t="s">
        <v>90</v>
      </c>
      <c r="AL121" s="188" t="s">
        <v>90</v>
      </c>
      <c r="AM121" s="189">
        <v>43327</v>
      </c>
      <c r="AN121" s="188" t="s">
        <v>100</v>
      </c>
      <c r="AO121" s="188" t="s">
        <v>8745</v>
      </c>
      <c r="AP121" s="188"/>
      <c r="AQ121" s="188"/>
      <c r="AR121" s="188"/>
      <c r="AS121" s="188"/>
      <c r="AT121" s="188"/>
      <c r="AU121" s="188" t="str">
        <f t="shared" si="4"/>
        <v>R3</v>
      </c>
      <c r="AV121" s="188" t="str">
        <f t="shared" si="5"/>
        <v>P1</v>
      </c>
    </row>
    <row r="122" spans="1:48" ht="75" x14ac:dyDescent="0.25">
      <c r="A122" s="188" t="s">
        <v>601</v>
      </c>
      <c r="B122" s="207" t="str">
        <f t="shared" si="3"/>
        <v>Riparian and Pre-1914</v>
      </c>
      <c r="C122" s="188" t="s">
        <v>602</v>
      </c>
      <c r="D122" s="188" t="s">
        <v>603</v>
      </c>
      <c r="E122" s="188"/>
      <c r="F122" s="188" t="s">
        <v>595</v>
      </c>
      <c r="G122" s="188"/>
      <c r="H122" s="188"/>
      <c r="I122" s="188" t="s">
        <v>55</v>
      </c>
      <c r="J122" s="188"/>
      <c r="K122" s="209">
        <v>320.25539999999995</v>
      </c>
      <c r="L122" s="209">
        <v>409.47699999999998</v>
      </c>
      <c r="M122" s="188" t="s">
        <v>56</v>
      </c>
      <c r="N122" s="188" t="s">
        <v>604</v>
      </c>
      <c r="O122" s="188" t="s">
        <v>511</v>
      </c>
      <c r="P122" s="188" t="s">
        <v>59</v>
      </c>
      <c r="Q122" s="188" t="s">
        <v>605</v>
      </c>
      <c r="R122" s="188" t="s">
        <v>606</v>
      </c>
      <c r="S122" s="188" t="s">
        <v>607</v>
      </c>
      <c r="T122" s="188" t="s">
        <v>63</v>
      </c>
      <c r="U122" s="188"/>
      <c r="V122" s="188" t="s">
        <v>190</v>
      </c>
      <c r="W122" s="188"/>
      <c r="X122" s="188"/>
      <c r="Y122" s="188"/>
      <c r="Z122" s="188" t="s">
        <v>66</v>
      </c>
      <c r="AA122" s="189">
        <v>42881</v>
      </c>
      <c r="AB122" s="188" t="s">
        <v>142</v>
      </c>
      <c r="AC122" s="188"/>
      <c r="AD122" s="188" t="s">
        <v>56</v>
      </c>
      <c r="AE122" s="188" t="s">
        <v>90</v>
      </c>
      <c r="AF122" s="188" t="s">
        <v>90</v>
      </c>
      <c r="AG122" s="190" t="s">
        <v>90</v>
      </c>
      <c r="AH122" s="188" t="s">
        <v>90</v>
      </c>
      <c r="AI122" s="188" t="s">
        <v>90</v>
      </c>
      <c r="AJ122" s="188" t="s">
        <v>90</v>
      </c>
      <c r="AK122" s="188" t="s">
        <v>90</v>
      </c>
      <c r="AL122" s="188" t="s">
        <v>90</v>
      </c>
      <c r="AM122" s="189">
        <v>42915</v>
      </c>
      <c r="AN122" s="188" t="s">
        <v>143</v>
      </c>
      <c r="AO122" s="188" t="s">
        <v>8585</v>
      </c>
      <c r="AP122" s="188"/>
      <c r="AQ122" s="188"/>
      <c r="AR122" s="188"/>
      <c r="AS122" s="188"/>
      <c r="AT122" s="188"/>
      <c r="AU122" s="188" t="str">
        <f t="shared" si="4"/>
        <v>R3</v>
      </c>
      <c r="AV122" s="188" t="str">
        <f t="shared" si="5"/>
        <v>P3</v>
      </c>
    </row>
    <row r="123" spans="1:48" ht="255" x14ac:dyDescent="0.25">
      <c r="A123" s="188" t="s">
        <v>608</v>
      </c>
      <c r="B123" s="207" t="str">
        <f t="shared" si="3"/>
        <v>Riparian and Pre-1914</v>
      </c>
      <c r="C123" s="188" t="s">
        <v>609</v>
      </c>
      <c r="D123" s="188" t="s">
        <v>609</v>
      </c>
      <c r="E123" s="188"/>
      <c r="F123" s="188"/>
      <c r="G123" s="188"/>
      <c r="H123" s="188"/>
      <c r="I123" s="188" t="s">
        <v>55</v>
      </c>
      <c r="J123" s="188"/>
      <c r="K123" s="209">
        <v>345.75333333333339</v>
      </c>
      <c r="L123" s="209" t="s">
        <v>215</v>
      </c>
      <c r="M123" s="188" t="s">
        <v>56</v>
      </c>
      <c r="N123" s="188" t="s">
        <v>610</v>
      </c>
      <c r="O123" s="188" t="s">
        <v>596</v>
      </c>
      <c r="P123" s="188" t="s">
        <v>59</v>
      </c>
      <c r="Q123" s="188" t="s">
        <v>611</v>
      </c>
      <c r="R123" s="188"/>
      <c r="S123" s="188"/>
      <c r="T123" s="188"/>
      <c r="U123" s="188">
        <v>1910</v>
      </c>
      <c r="V123" s="188"/>
      <c r="W123" s="188"/>
      <c r="X123" s="188"/>
      <c r="Y123" s="188"/>
      <c r="Z123" s="188"/>
      <c r="AA123" s="189">
        <v>42978</v>
      </c>
      <c r="AB123" s="188" t="s">
        <v>67</v>
      </c>
      <c r="AC123" s="188" t="s">
        <v>8779</v>
      </c>
      <c r="AD123" s="188" t="s">
        <v>56</v>
      </c>
      <c r="AE123" s="188" t="s">
        <v>90</v>
      </c>
      <c r="AF123" s="188" t="s">
        <v>90</v>
      </c>
      <c r="AG123" s="188" t="s">
        <v>90</v>
      </c>
      <c r="AH123" s="188" t="s">
        <v>90</v>
      </c>
      <c r="AI123" s="188" t="s">
        <v>90</v>
      </c>
      <c r="AJ123" s="188" t="s">
        <v>90</v>
      </c>
      <c r="AK123" s="188" t="s">
        <v>90</v>
      </c>
      <c r="AL123" s="188" t="s">
        <v>90</v>
      </c>
      <c r="AM123" s="189">
        <v>42942</v>
      </c>
      <c r="AN123" s="188" t="s">
        <v>100</v>
      </c>
      <c r="AO123" s="188" t="s">
        <v>8393</v>
      </c>
      <c r="AP123" s="188"/>
      <c r="AQ123" s="188"/>
      <c r="AR123" s="188"/>
      <c r="AS123" s="188"/>
      <c r="AT123" s="188"/>
      <c r="AU123" s="188" t="str">
        <f t="shared" si="4"/>
        <v>R2</v>
      </c>
      <c r="AV123" s="188" t="str">
        <f t="shared" si="5"/>
        <v>P1</v>
      </c>
    </row>
    <row r="124" spans="1:48" ht="120" x14ac:dyDescent="0.25">
      <c r="A124" s="188" t="s">
        <v>612</v>
      </c>
      <c r="B124" s="207" t="str">
        <f t="shared" si="3"/>
        <v>Riparian and Pre-1914</v>
      </c>
      <c r="C124" s="188" t="s">
        <v>613</v>
      </c>
      <c r="D124" s="188" t="s">
        <v>613</v>
      </c>
      <c r="E124" s="188"/>
      <c r="F124" s="188"/>
      <c r="G124" s="188"/>
      <c r="H124" s="188"/>
      <c r="I124" s="188" t="s">
        <v>55</v>
      </c>
      <c r="J124" s="188"/>
      <c r="K124" s="209">
        <v>398.66666666666669</v>
      </c>
      <c r="L124" s="209">
        <v>463.43</v>
      </c>
      <c r="M124" s="188" t="s">
        <v>56</v>
      </c>
      <c r="N124" s="188" t="s">
        <v>128</v>
      </c>
      <c r="O124" s="188" t="s">
        <v>172</v>
      </c>
      <c r="P124" s="188" t="s">
        <v>59</v>
      </c>
      <c r="Q124" s="188" t="s">
        <v>614</v>
      </c>
      <c r="R124" s="188" t="s">
        <v>615</v>
      </c>
      <c r="S124" s="188" t="s">
        <v>616</v>
      </c>
      <c r="T124" s="188" t="s">
        <v>63</v>
      </c>
      <c r="U124" s="188"/>
      <c r="V124" s="188" t="s">
        <v>115</v>
      </c>
      <c r="W124" s="188">
        <v>4</v>
      </c>
      <c r="X124" s="188" t="s">
        <v>56</v>
      </c>
      <c r="Y124" s="188"/>
      <c r="Z124" s="188" t="s">
        <v>66</v>
      </c>
      <c r="AA124" s="189">
        <v>42921</v>
      </c>
      <c r="AB124" s="188" t="s">
        <v>67</v>
      </c>
      <c r="AC124" s="188" t="s">
        <v>8633</v>
      </c>
      <c r="AD124" s="188" t="s">
        <v>56</v>
      </c>
      <c r="AE124" s="188" t="s">
        <v>90</v>
      </c>
      <c r="AF124" s="188" t="s">
        <v>90</v>
      </c>
      <c r="AG124" s="190" t="s">
        <v>90</v>
      </c>
      <c r="AH124" s="188" t="s">
        <v>90</v>
      </c>
      <c r="AI124" s="188" t="s">
        <v>90</v>
      </c>
      <c r="AJ124" s="188" t="s">
        <v>90</v>
      </c>
      <c r="AK124" s="188" t="s">
        <v>90</v>
      </c>
      <c r="AL124" s="188" t="s">
        <v>90</v>
      </c>
      <c r="AM124" s="189">
        <v>42921</v>
      </c>
      <c r="AN124" s="188" t="s">
        <v>100</v>
      </c>
      <c r="AO124" s="188" t="s">
        <v>617</v>
      </c>
      <c r="AP124" s="188"/>
      <c r="AQ124" s="188"/>
      <c r="AR124" s="188"/>
      <c r="AS124" s="188"/>
      <c r="AT124" s="188"/>
      <c r="AU124" s="188" t="str">
        <f t="shared" si="4"/>
        <v>R2</v>
      </c>
      <c r="AV124" s="188" t="str">
        <f t="shared" si="5"/>
        <v>P1</v>
      </c>
    </row>
    <row r="125" spans="1:48" ht="60" x14ac:dyDescent="0.25">
      <c r="A125" s="188" t="s">
        <v>618</v>
      </c>
      <c r="B125" s="207" t="str">
        <f t="shared" si="3"/>
        <v>Riparian and Pre-1914</v>
      </c>
      <c r="C125" s="188" t="s">
        <v>619</v>
      </c>
      <c r="D125" s="188" t="s">
        <v>620</v>
      </c>
      <c r="E125" s="188"/>
      <c r="F125" s="188" t="s">
        <v>595</v>
      </c>
      <c r="G125" s="188"/>
      <c r="H125" s="188"/>
      <c r="I125" s="188" t="s">
        <v>55</v>
      </c>
      <c r="J125" s="188"/>
      <c r="K125" s="209">
        <v>762.75</v>
      </c>
      <c r="L125" s="209">
        <v>726.72</v>
      </c>
      <c r="M125" s="188" t="s">
        <v>56</v>
      </c>
      <c r="N125" s="188" t="s">
        <v>57</v>
      </c>
      <c r="O125" s="188" t="s">
        <v>137</v>
      </c>
      <c r="P125" s="188" t="s">
        <v>59</v>
      </c>
      <c r="Q125" s="188" t="s">
        <v>622</v>
      </c>
      <c r="R125" s="188" t="s">
        <v>622</v>
      </c>
      <c r="S125" s="188" t="s">
        <v>623</v>
      </c>
      <c r="T125" s="188" t="s">
        <v>141</v>
      </c>
      <c r="U125" s="188"/>
      <c r="V125" s="188" t="s">
        <v>64</v>
      </c>
      <c r="W125" s="188"/>
      <c r="X125" s="188"/>
      <c r="Y125" s="188"/>
      <c r="Z125" s="188" t="s">
        <v>66</v>
      </c>
      <c r="AA125" s="189">
        <v>42937</v>
      </c>
      <c r="AB125" s="188" t="s">
        <v>142</v>
      </c>
      <c r="AC125" s="188"/>
      <c r="AD125" s="188" t="s">
        <v>56</v>
      </c>
      <c r="AE125" s="188" t="s">
        <v>90</v>
      </c>
      <c r="AF125" s="188" t="s">
        <v>90</v>
      </c>
      <c r="AG125" s="190" t="s">
        <v>90</v>
      </c>
      <c r="AH125" s="188" t="s">
        <v>90</v>
      </c>
      <c r="AI125" s="188" t="s">
        <v>90</v>
      </c>
      <c r="AJ125" s="188" t="s">
        <v>90</v>
      </c>
      <c r="AK125" s="188" t="s">
        <v>90</v>
      </c>
      <c r="AL125" s="188" t="s">
        <v>90</v>
      </c>
      <c r="AM125" s="189">
        <v>42940</v>
      </c>
      <c r="AN125" s="188" t="s">
        <v>100</v>
      </c>
      <c r="AO125" s="188" t="s">
        <v>8403</v>
      </c>
      <c r="AP125" s="188"/>
      <c r="AQ125" s="188"/>
      <c r="AR125" s="188"/>
      <c r="AS125" s="188"/>
      <c r="AT125" s="188"/>
      <c r="AU125" s="188" t="str">
        <f t="shared" si="4"/>
        <v>R3</v>
      </c>
      <c r="AV125" s="188" t="str">
        <f t="shared" si="5"/>
        <v>P1</v>
      </c>
    </row>
    <row r="126" spans="1:48" ht="105" x14ac:dyDescent="0.25">
      <c r="A126" s="188" t="s">
        <v>624</v>
      </c>
      <c r="B126" s="207" t="str">
        <f t="shared" si="3"/>
        <v>Riparian and Pre-1914</v>
      </c>
      <c r="C126" s="188" t="s">
        <v>625</v>
      </c>
      <c r="D126" s="188" t="s">
        <v>626</v>
      </c>
      <c r="E126" s="188"/>
      <c r="F126" s="188" t="s">
        <v>595</v>
      </c>
      <c r="G126" s="188"/>
      <c r="H126" s="188"/>
      <c r="I126" s="188" t="s">
        <v>55</v>
      </c>
      <c r="J126" s="188"/>
      <c r="K126" s="209">
        <v>770</v>
      </c>
      <c r="L126" s="209">
        <v>371.34</v>
      </c>
      <c r="M126" s="188" t="s">
        <v>56</v>
      </c>
      <c r="N126" s="188" t="s">
        <v>627</v>
      </c>
      <c r="O126" s="188" t="s">
        <v>57</v>
      </c>
      <c r="P126" s="188" t="s">
        <v>59</v>
      </c>
      <c r="Q126" s="188" t="s">
        <v>628</v>
      </c>
      <c r="R126" s="188" t="s">
        <v>629</v>
      </c>
      <c r="S126" s="188" t="s">
        <v>399</v>
      </c>
      <c r="T126" s="188" t="s">
        <v>63</v>
      </c>
      <c r="U126" s="188"/>
      <c r="V126" s="188" t="s">
        <v>344</v>
      </c>
      <c r="W126" s="188">
        <v>3</v>
      </c>
      <c r="X126" s="188" t="s">
        <v>56</v>
      </c>
      <c r="Y126" s="188"/>
      <c r="Z126" s="188" t="s">
        <v>66</v>
      </c>
      <c r="AA126" s="189">
        <v>42914</v>
      </c>
      <c r="AB126" s="195" t="s">
        <v>142</v>
      </c>
      <c r="AC126" s="195" t="s">
        <v>630</v>
      </c>
      <c r="AD126" s="188" t="s">
        <v>56</v>
      </c>
      <c r="AE126" s="188" t="s">
        <v>90</v>
      </c>
      <c r="AF126" s="188" t="s">
        <v>90</v>
      </c>
      <c r="AG126" s="189" t="s">
        <v>90</v>
      </c>
      <c r="AH126" s="188" t="s">
        <v>90</v>
      </c>
      <c r="AI126" s="188" t="s">
        <v>90</v>
      </c>
      <c r="AJ126" s="188" t="s">
        <v>90</v>
      </c>
      <c r="AK126" s="188" t="s">
        <v>90</v>
      </c>
      <c r="AL126" s="188" t="s">
        <v>90</v>
      </c>
      <c r="AM126" s="189">
        <v>42916</v>
      </c>
      <c r="AN126" s="188" t="s">
        <v>100</v>
      </c>
      <c r="AO126" s="188" t="s">
        <v>631</v>
      </c>
      <c r="AP126" s="188"/>
      <c r="AQ126" s="188"/>
      <c r="AR126" s="188"/>
      <c r="AS126" s="188"/>
      <c r="AT126" s="188"/>
      <c r="AU126" s="188" t="str">
        <f t="shared" si="4"/>
        <v>R3</v>
      </c>
      <c r="AV126" s="188" t="str">
        <f t="shared" si="5"/>
        <v>P1</v>
      </c>
    </row>
    <row r="127" spans="1:48" ht="90" x14ac:dyDescent="0.25">
      <c r="A127" s="188" t="s">
        <v>632</v>
      </c>
      <c r="B127" s="207" t="str">
        <f t="shared" si="3"/>
        <v>Riparian and Pre-1914</v>
      </c>
      <c r="C127" s="188" t="s">
        <v>633</v>
      </c>
      <c r="D127" s="188" t="s">
        <v>634</v>
      </c>
      <c r="E127" s="188"/>
      <c r="F127" s="188" t="s">
        <v>635</v>
      </c>
      <c r="G127" s="188"/>
      <c r="H127" s="188"/>
      <c r="I127" s="188" t="s">
        <v>55</v>
      </c>
      <c r="J127" s="188"/>
      <c r="K127" s="209">
        <v>704.95249999999999</v>
      </c>
      <c r="L127" s="209">
        <v>480.35</v>
      </c>
      <c r="M127" s="188" t="s">
        <v>56</v>
      </c>
      <c r="N127" s="188" t="s">
        <v>636</v>
      </c>
      <c r="O127" s="188" t="s">
        <v>128</v>
      </c>
      <c r="P127" s="188" t="s">
        <v>59</v>
      </c>
      <c r="Q127" s="188"/>
      <c r="R127" s="188"/>
      <c r="S127" s="188"/>
      <c r="T127" s="188"/>
      <c r="U127" s="188">
        <v>1876</v>
      </c>
      <c r="V127" s="188"/>
      <c r="W127" s="188"/>
      <c r="X127" s="188"/>
      <c r="Y127" s="188"/>
      <c r="Z127" s="188"/>
      <c r="AA127" s="189">
        <v>42926</v>
      </c>
      <c r="AB127" s="188" t="s">
        <v>142</v>
      </c>
      <c r="AC127" s="188" t="s">
        <v>637</v>
      </c>
      <c r="AD127" s="188" t="s">
        <v>56</v>
      </c>
      <c r="AE127" s="188" t="s">
        <v>90</v>
      </c>
      <c r="AF127" s="188" t="s">
        <v>90</v>
      </c>
      <c r="AG127" s="190" t="s">
        <v>90</v>
      </c>
      <c r="AH127" s="188" t="s">
        <v>90</v>
      </c>
      <c r="AI127" s="188" t="s">
        <v>90</v>
      </c>
      <c r="AJ127" s="188" t="s">
        <v>90</v>
      </c>
      <c r="AK127" s="188" t="s">
        <v>90</v>
      </c>
      <c r="AL127" s="188" t="s">
        <v>90</v>
      </c>
      <c r="AM127" s="189">
        <v>42923</v>
      </c>
      <c r="AN127" s="188" t="s">
        <v>143</v>
      </c>
      <c r="AO127" s="188" t="s">
        <v>8404</v>
      </c>
      <c r="AP127" s="188"/>
      <c r="AQ127" s="188"/>
      <c r="AR127" s="188"/>
      <c r="AS127" s="188"/>
      <c r="AT127" s="188"/>
      <c r="AU127" s="188" t="str">
        <f t="shared" si="4"/>
        <v>R3</v>
      </c>
      <c r="AV127" s="188" t="str">
        <f t="shared" si="5"/>
        <v>P3</v>
      </c>
    </row>
    <row r="128" spans="1:48" ht="255" x14ac:dyDescent="0.25">
      <c r="A128" s="188" t="s">
        <v>638</v>
      </c>
      <c r="B128" s="207" t="str">
        <f t="shared" si="3"/>
        <v>Riparian and Pre-1914</v>
      </c>
      <c r="C128" s="188" t="s">
        <v>639</v>
      </c>
      <c r="D128" s="188" t="s">
        <v>640</v>
      </c>
      <c r="E128" s="188"/>
      <c r="F128" s="188" t="s">
        <v>635</v>
      </c>
      <c r="G128" s="188"/>
      <c r="H128" s="188"/>
      <c r="I128" s="188" t="s">
        <v>55</v>
      </c>
      <c r="J128" s="188"/>
      <c r="K128" s="209">
        <v>291.41750000000002</v>
      </c>
      <c r="L128" s="209">
        <v>191.9</v>
      </c>
      <c r="M128" s="188" t="s">
        <v>56</v>
      </c>
      <c r="N128" s="188" t="s">
        <v>641</v>
      </c>
      <c r="O128" s="188" t="s">
        <v>57</v>
      </c>
      <c r="P128" s="188" t="s">
        <v>59</v>
      </c>
      <c r="Q128" s="188" t="s">
        <v>642</v>
      </c>
      <c r="R128" s="188"/>
      <c r="S128" s="188"/>
      <c r="T128" s="188"/>
      <c r="U128" s="188">
        <v>1876</v>
      </c>
      <c r="V128" s="188"/>
      <c r="W128" s="188"/>
      <c r="X128" s="188"/>
      <c r="Y128" s="188"/>
      <c r="Z128" s="188"/>
      <c r="AA128" s="189">
        <v>42978</v>
      </c>
      <c r="AB128" s="188" t="s">
        <v>67</v>
      </c>
      <c r="AC128" s="188" t="s">
        <v>8779</v>
      </c>
      <c r="AD128" s="188" t="s">
        <v>56</v>
      </c>
      <c r="AE128" s="188" t="s">
        <v>90</v>
      </c>
      <c r="AF128" s="188" t="s">
        <v>90</v>
      </c>
      <c r="AG128" s="188" t="s">
        <v>90</v>
      </c>
      <c r="AH128" s="188" t="s">
        <v>90</v>
      </c>
      <c r="AI128" s="188" t="s">
        <v>90</v>
      </c>
      <c r="AJ128" s="188" t="s">
        <v>90</v>
      </c>
      <c r="AK128" s="188" t="s">
        <v>90</v>
      </c>
      <c r="AL128" s="188" t="s">
        <v>90</v>
      </c>
      <c r="AM128" s="189">
        <v>42942</v>
      </c>
      <c r="AN128" s="188" t="s">
        <v>100</v>
      </c>
      <c r="AO128" s="188" t="s">
        <v>8393</v>
      </c>
      <c r="AP128" s="188"/>
      <c r="AQ128" s="188"/>
      <c r="AR128" s="188"/>
      <c r="AS128" s="188"/>
      <c r="AT128" s="188"/>
      <c r="AU128" s="188" t="str">
        <f t="shared" si="4"/>
        <v>R2</v>
      </c>
      <c r="AV128" s="188" t="str">
        <f t="shared" si="5"/>
        <v>P1</v>
      </c>
    </row>
    <row r="129" spans="1:48" ht="90" x14ac:dyDescent="0.25">
      <c r="A129" s="188" t="s">
        <v>643</v>
      </c>
      <c r="B129" s="207" t="str">
        <f t="shared" si="3"/>
        <v>Riparian and Pre-1914</v>
      </c>
      <c r="C129" s="188" t="s">
        <v>644</v>
      </c>
      <c r="D129" s="188" t="s">
        <v>645</v>
      </c>
      <c r="E129" s="188"/>
      <c r="F129" s="188" t="s">
        <v>646</v>
      </c>
      <c r="G129" s="188"/>
      <c r="H129" s="188"/>
      <c r="I129" s="188" t="s">
        <v>55</v>
      </c>
      <c r="J129" s="188"/>
      <c r="K129" s="209">
        <v>1747</v>
      </c>
      <c r="L129" s="209">
        <v>772.37</v>
      </c>
      <c r="M129" s="188" t="s">
        <v>56</v>
      </c>
      <c r="N129" s="188" t="s">
        <v>647</v>
      </c>
      <c r="O129" s="188" t="s">
        <v>648</v>
      </c>
      <c r="P129" s="188" t="s">
        <v>59</v>
      </c>
      <c r="Q129" s="188" t="s">
        <v>649</v>
      </c>
      <c r="R129" s="188" t="s">
        <v>649</v>
      </c>
      <c r="S129" s="188" t="s">
        <v>650</v>
      </c>
      <c r="T129" s="188"/>
      <c r="U129" s="188" t="s">
        <v>4098</v>
      </c>
      <c r="V129" s="188" t="s">
        <v>64</v>
      </c>
      <c r="W129" s="188"/>
      <c r="X129" s="188"/>
      <c r="Y129" s="188"/>
      <c r="Z129" s="188" t="s">
        <v>66</v>
      </c>
      <c r="AA129" s="189">
        <v>42926</v>
      </c>
      <c r="AB129" s="188" t="s">
        <v>142</v>
      </c>
      <c r="AC129" s="188" t="s">
        <v>637</v>
      </c>
      <c r="AD129" s="188" t="s">
        <v>56</v>
      </c>
      <c r="AE129" s="188" t="s">
        <v>90</v>
      </c>
      <c r="AF129" s="188" t="s">
        <v>90</v>
      </c>
      <c r="AG129" s="190" t="s">
        <v>90</v>
      </c>
      <c r="AH129" s="188" t="s">
        <v>90</v>
      </c>
      <c r="AI129" s="188" t="s">
        <v>90</v>
      </c>
      <c r="AJ129" s="188" t="s">
        <v>90</v>
      </c>
      <c r="AK129" s="188" t="s">
        <v>90</v>
      </c>
      <c r="AL129" s="188" t="s">
        <v>90</v>
      </c>
      <c r="AM129" s="189">
        <v>42923</v>
      </c>
      <c r="AN129" s="188" t="s">
        <v>143</v>
      </c>
      <c r="AO129" s="188" t="s">
        <v>8404</v>
      </c>
      <c r="AP129" s="188"/>
      <c r="AQ129" s="188"/>
      <c r="AR129" s="188"/>
      <c r="AS129" s="188"/>
      <c r="AT129" s="188"/>
      <c r="AU129" s="188" t="str">
        <f t="shared" si="4"/>
        <v>R3</v>
      </c>
      <c r="AV129" s="188" t="str">
        <f t="shared" si="5"/>
        <v>P3</v>
      </c>
    </row>
    <row r="130" spans="1:48" ht="120" x14ac:dyDescent="0.25">
      <c r="A130" s="188" t="s">
        <v>651</v>
      </c>
      <c r="B130" s="207" t="str">
        <f t="shared" si="3"/>
        <v>Riparian and Pre-1914</v>
      </c>
      <c r="C130" s="188" t="s">
        <v>652</v>
      </c>
      <c r="D130" s="188" t="s">
        <v>8405</v>
      </c>
      <c r="E130" s="188"/>
      <c r="F130" s="188" t="s">
        <v>53</v>
      </c>
      <c r="G130" s="188"/>
      <c r="H130" s="188"/>
      <c r="I130" s="188" t="s">
        <v>55</v>
      </c>
      <c r="J130" s="188"/>
      <c r="K130" s="209">
        <v>599.76749999999981</v>
      </c>
      <c r="L130" s="209">
        <v>366.58800000000002</v>
      </c>
      <c r="M130" s="188" t="s">
        <v>56</v>
      </c>
      <c r="N130" s="188" t="s">
        <v>654</v>
      </c>
      <c r="O130" s="188" t="s">
        <v>57</v>
      </c>
      <c r="P130" s="188" t="s">
        <v>59</v>
      </c>
      <c r="Q130" s="188" t="s">
        <v>655</v>
      </c>
      <c r="R130" s="188" t="s">
        <v>656</v>
      </c>
      <c r="S130" s="188" t="s">
        <v>657</v>
      </c>
      <c r="T130" s="188" t="s">
        <v>63</v>
      </c>
      <c r="U130" s="188">
        <v>1913</v>
      </c>
      <c r="V130" s="188" t="s">
        <v>174</v>
      </c>
      <c r="W130" s="188">
        <v>8</v>
      </c>
      <c r="X130" s="188" t="s">
        <v>56</v>
      </c>
      <c r="Y130" s="188" t="s">
        <v>658</v>
      </c>
      <c r="Z130" s="188" t="s">
        <v>66</v>
      </c>
      <c r="AA130" s="189">
        <v>42878</v>
      </c>
      <c r="AB130" s="188" t="s">
        <v>67</v>
      </c>
      <c r="AC130" s="188" t="s">
        <v>8641</v>
      </c>
      <c r="AD130" s="188" t="s">
        <v>56</v>
      </c>
      <c r="AE130" s="188" t="s">
        <v>90</v>
      </c>
      <c r="AF130" s="188" t="s">
        <v>90</v>
      </c>
      <c r="AG130" s="190" t="s">
        <v>90</v>
      </c>
      <c r="AH130" s="188" t="s">
        <v>90</v>
      </c>
      <c r="AI130" s="188" t="s">
        <v>90</v>
      </c>
      <c r="AJ130" s="188" t="s">
        <v>90</v>
      </c>
      <c r="AK130" s="188" t="s">
        <v>90</v>
      </c>
      <c r="AL130" s="188" t="s">
        <v>90</v>
      </c>
      <c r="AM130" s="189">
        <v>42926</v>
      </c>
      <c r="AN130" s="188" t="s">
        <v>143</v>
      </c>
      <c r="AO130" s="188" t="s">
        <v>8585</v>
      </c>
      <c r="AP130" s="188"/>
      <c r="AQ130" s="188"/>
      <c r="AR130" s="188"/>
      <c r="AS130" s="188"/>
      <c r="AT130" s="188"/>
      <c r="AU130" s="188" t="str">
        <f t="shared" si="4"/>
        <v>R2</v>
      </c>
      <c r="AV130" s="188" t="str">
        <f t="shared" si="5"/>
        <v>P3</v>
      </c>
    </row>
    <row r="131" spans="1:48" ht="60" x14ac:dyDescent="0.25">
      <c r="A131" s="188" t="s">
        <v>659</v>
      </c>
      <c r="B131" s="207" t="str">
        <f t="shared" ref="B131:B194" si="6">IF(AND(M131="Yes",AD131="Yes"), "Riparian and Pre-1914", IF(AND(M131= "Yes",AD131="No"),"Riparian",IF(AND(M131="No",AD131="Yes"),"Pre-1914","Neither")))</f>
        <v>Riparian and Pre-1914</v>
      </c>
      <c r="C131" s="188" t="s">
        <v>660</v>
      </c>
      <c r="D131" s="188" t="s">
        <v>661</v>
      </c>
      <c r="E131" s="188"/>
      <c r="F131" s="188" t="s">
        <v>595</v>
      </c>
      <c r="G131" s="188"/>
      <c r="H131" s="188"/>
      <c r="I131" s="188" t="s">
        <v>55</v>
      </c>
      <c r="J131" s="188"/>
      <c r="K131" s="209">
        <v>350.64</v>
      </c>
      <c r="L131" s="209">
        <v>606.29</v>
      </c>
      <c r="M131" s="188" t="s">
        <v>56</v>
      </c>
      <c r="N131" s="188" t="s">
        <v>57</v>
      </c>
      <c r="O131" s="188" t="s">
        <v>137</v>
      </c>
      <c r="P131" s="188" t="s">
        <v>59</v>
      </c>
      <c r="Q131" s="188" t="s">
        <v>662</v>
      </c>
      <c r="R131" s="188" t="s">
        <v>663</v>
      </c>
      <c r="S131" s="188" t="s">
        <v>664</v>
      </c>
      <c r="T131" s="188" t="s">
        <v>141</v>
      </c>
      <c r="U131" s="188"/>
      <c r="V131" s="188" t="s">
        <v>64</v>
      </c>
      <c r="W131" s="188"/>
      <c r="X131" s="188"/>
      <c r="Y131" s="188"/>
      <c r="Z131" s="188" t="s">
        <v>66</v>
      </c>
      <c r="AA131" s="189">
        <v>42913</v>
      </c>
      <c r="AB131" s="188" t="s">
        <v>142</v>
      </c>
      <c r="AC131" s="188"/>
      <c r="AD131" s="188" t="s">
        <v>56</v>
      </c>
      <c r="AE131" s="188" t="s">
        <v>90</v>
      </c>
      <c r="AF131" s="188" t="s">
        <v>90</v>
      </c>
      <c r="AG131" s="190" t="s">
        <v>90</v>
      </c>
      <c r="AH131" s="188" t="s">
        <v>90</v>
      </c>
      <c r="AI131" s="188" t="s">
        <v>90</v>
      </c>
      <c r="AJ131" s="188" t="s">
        <v>90</v>
      </c>
      <c r="AK131" s="188" t="s">
        <v>90</v>
      </c>
      <c r="AL131" s="188" t="s">
        <v>90</v>
      </c>
      <c r="AM131" s="189">
        <v>42905</v>
      </c>
      <c r="AN131" s="188" t="s">
        <v>100</v>
      </c>
      <c r="AO131" s="188" t="s">
        <v>665</v>
      </c>
      <c r="AP131" s="188"/>
      <c r="AQ131" s="188"/>
      <c r="AR131" s="188"/>
      <c r="AS131" s="188"/>
      <c r="AT131" s="188"/>
      <c r="AU131" s="188" t="str">
        <f t="shared" ref="AU131:AU194" si="7">IF(AQ131&lt;&gt;"",AQ131,AB131)</f>
        <v>R3</v>
      </c>
      <c r="AV131" s="188" t="str">
        <f t="shared" ref="AV131:AV194" si="8">IF(AS131&lt;&gt;"",AS131,AN131)</f>
        <v>P1</v>
      </c>
    </row>
    <row r="132" spans="1:48" ht="45" x14ac:dyDescent="0.25">
      <c r="A132" s="188" t="s">
        <v>666</v>
      </c>
      <c r="B132" s="207" t="str">
        <f t="shared" si="6"/>
        <v>Riparian and Pre-1914</v>
      </c>
      <c r="C132" s="188" t="s">
        <v>667</v>
      </c>
      <c r="D132" s="188" t="s">
        <v>668</v>
      </c>
      <c r="E132" s="188"/>
      <c r="F132" s="188" t="s">
        <v>635</v>
      </c>
      <c r="G132" s="188"/>
      <c r="H132" s="188"/>
      <c r="I132" s="188" t="s">
        <v>55</v>
      </c>
      <c r="J132" s="188"/>
      <c r="K132" s="209">
        <v>282.8</v>
      </c>
      <c r="L132" s="209">
        <v>308.83999999999997</v>
      </c>
      <c r="M132" s="188" t="s">
        <v>56</v>
      </c>
      <c r="N132" s="188" t="s">
        <v>669</v>
      </c>
      <c r="O132" s="188" t="s">
        <v>57</v>
      </c>
      <c r="P132" s="188" t="s">
        <v>59</v>
      </c>
      <c r="Q132" s="188" t="s">
        <v>670</v>
      </c>
      <c r="R132" s="188" t="s">
        <v>671</v>
      </c>
      <c r="S132" s="188" t="s">
        <v>672</v>
      </c>
      <c r="T132" s="188" t="s">
        <v>63</v>
      </c>
      <c r="U132" s="188"/>
      <c r="V132" s="188" t="s">
        <v>344</v>
      </c>
      <c r="W132" s="188"/>
      <c r="X132" s="188"/>
      <c r="Y132" s="188"/>
      <c r="Z132" s="188" t="s">
        <v>66</v>
      </c>
      <c r="AA132" s="189">
        <v>42961</v>
      </c>
      <c r="AB132" s="188" t="s">
        <v>142</v>
      </c>
      <c r="AC132" s="188" t="s">
        <v>424</v>
      </c>
      <c r="AD132" s="188" t="s">
        <v>56</v>
      </c>
      <c r="AE132" s="188" t="s">
        <v>90</v>
      </c>
      <c r="AF132" s="188" t="s">
        <v>90</v>
      </c>
      <c r="AG132" s="188" t="s">
        <v>90</v>
      </c>
      <c r="AH132" s="188" t="s">
        <v>90</v>
      </c>
      <c r="AI132" s="188" t="s">
        <v>90</v>
      </c>
      <c r="AJ132" s="188" t="s">
        <v>90</v>
      </c>
      <c r="AK132" s="188" t="s">
        <v>90</v>
      </c>
      <c r="AL132" s="188" t="s">
        <v>90</v>
      </c>
      <c r="AM132" s="189">
        <v>42942</v>
      </c>
      <c r="AN132" s="188" t="s">
        <v>100</v>
      </c>
      <c r="AO132" s="188" t="s">
        <v>8393</v>
      </c>
      <c r="AP132" s="188"/>
      <c r="AQ132" s="188"/>
      <c r="AR132" s="188"/>
      <c r="AS132" s="188"/>
      <c r="AT132" s="188"/>
      <c r="AU132" s="188" t="str">
        <f t="shared" si="7"/>
        <v>R3</v>
      </c>
      <c r="AV132" s="188" t="str">
        <f t="shared" si="8"/>
        <v>P1</v>
      </c>
    </row>
    <row r="133" spans="1:48" ht="30" x14ac:dyDescent="0.25">
      <c r="A133" s="188" t="s">
        <v>673</v>
      </c>
      <c r="B133" s="207" t="str">
        <f t="shared" si="6"/>
        <v>Riparian</v>
      </c>
      <c r="C133" s="188" t="s">
        <v>674</v>
      </c>
      <c r="D133" s="188" t="s">
        <v>675</v>
      </c>
      <c r="E133" s="188"/>
      <c r="F133" s="188"/>
      <c r="G133" s="188"/>
      <c r="H133" s="188"/>
      <c r="I133" s="188" t="s">
        <v>55</v>
      </c>
      <c r="J133" s="188"/>
      <c r="K133" s="209">
        <v>312</v>
      </c>
      <c r="L133" s="209">
        <v>0</v>
      </c>
      <c r="M133" s="188" t="s">
        <v>56</v>
      </c>
      <c r="N133" s="188" t="s">
        <v>627</v>
      </c>
      <c r="O133" s="188" t="s">
        <v>57</v>
      </c>
      <c r="P133" s="188" t="s">
        <v>59</v>
      </c>
      <c r="Q133" s="188" t="s">
        <v>676</v>
      </c>
      <c r="R133" s="188" t="s">
        <v>676</v>
      </c>
      <c r="S133" s="188" t="s">
        <v>677</v>
      </c>
      <c r="T133" s="188" t="s">
        <v>141</v>
      </c>
      <c r="U133" s="188"/>
      <c r="V133" s="188" t="s">
        <v>64</v>
      </c>
      <c r="W133" s="188"/>
      <c r="X133" s="188"/>
      <c r="Y133" s="188"/>
      <c r="Z133" s="188" t="s">
        <v>66</v>
      </c>
      <c r="AA133" s="189">
        <v>42937</v>
      </c>
      <c r="AB133" s="188" t="s">
        <v>142</v>
      </c>
      <c r="AC133" s="188" t="s">
        <v>678</v>
      </c>
      <c r="AD133" s="188" t="s">
        <v>66</v>
      </c>
      <c r="AE133" s="188" t="s">
        <v>90</v>
      </c>
      <c r="AF133" s="188" t="s">
        <v>90</v>
      </c>
      <c r="AG133" s="188" t="s">
        <v>90</v>
      </c>
      <c r="AH133" s="188" t="s">
        <v>90</v>
      </c>
      <c r="AI133" s="188" t="s">
        <v>90</v>
      </c>
      <c r="AJ133" s="188" t="s">
        <v>90</v>
      </c>
      <c r="AK133" s="188" t="s">
        <v>90</v>
      </c>
      <c r="AL133" s="188" t="s">
        <v>90</v>
      </c>
      <c r="AM133" s="189"/>
      <c r="AN133" s="188" t="s">
        <v>90</v>
      </c>
      <c r="AO133" s="188" t="s">
        <v>90</v>
      </c>
      <c r="AP133" s="188"/>
      <c r="AQ133" s="188"/>
      <c r="AR133" s="188"/>
      <c r="AS133" s="188"/>
      <c r="AT133" s="188"/>
      <c r="AU133" s="188" t="str">
        <f t="shared" si="7"/>
        <v>R3</v>
      </c>
      <c r="AV133" s="188" t="str">
        <f t="shared" si="8"/>
        <v>N/A</v>
      </c>
    </row>
    <row r="134" spans="1:48" ht="90" x14ac:dyDescent="0.25">
      <c r="A134" s="188" t="s">
        <v>679</v>
      </c>
      <c r="B134" s="207" t="str">
        <f t="shared" si="6"/>
        <v>Riparian and Pre-1914</v>
      </c>
      <c r="C134" s="188" t="s">
        <v>680</v>
      </c>
      <c r="D134" s="188" t="s">
        <v>680</v>
      </c>
      <c r="E134" s="188"/>
      <c r="F134" s="188" t="s">
        <v>595</v>
      </c>
      <c r="G134" s="188"/>
      <c r="H134" s="188"/>
      <c r="I134" s="188" t="s">
        <v>55</v>
      </c>
      <c r="J134" s="188"/>
      <c r="K134" s="209">
        <v>465</v>
      </c>
      <c r="L134" s="209">
        <v>347.35</v>
      </c>
      <c r="M134" s="188" t="s">
        <v>56</v>
      </c>
      <c r="N134" s="188" t="s">
        <v>128</v>
      </c>
      <c r="O134" s="188" t="s">
        <v>648</v>
      </c>
      <c r="P134" s="188" t="s">
        <v>59</v>
      </c>
      <c r="Q134" s="188" t="s">
        <v>681</v>
      </c>
      <c r="R134" s="188" t="s">
        <v>682</v>
      </c>
      <c r="S134" s="188" t="s">
        <v>683</v>
      </c>
      <c r="T134" s="188" t="s">
        <v>63</v>
      </c>
      <c r="U134" s="188"/>
      <c r="V134" s="188" t="s">
        <v>344</v>
      </c>
      <c r="W134" s="188"/>
      <c r="X134" s="188"/>
      <c r="Y134" s="188"/>
      <c r="Z134" s="188" t="s">
        <v>66</v>
      </c>
      <c r="AA134" s="189">
        <v>42936</v>
      </c>
      <c r="AB134" s="188" t="s">
        <v>67</v>
      </c>
      <c r="AC134" s="188" t="s">
        <v>684</v>
      </c>
      <c r="AD134" s="188" t="s">
        <v>56</v>
      </c>
      <c r="AE134" s="188" t="s">
        <v>90</v>
      </c>
      <c r="AF134" s="188" t="s">
        <v>90</v>
      </c>
      <c r="AG134" s="190" t="s">
        <v>90</v>
      </c>
      <c r="AH134" s="188" t="s">
        <v>90</v>
      </c>
      <c r="AI134" s="188" t="s">
        <v>90</v>
      </c>
      <c r="AJ134" s="188" t="s">
        <v>90</v>
      </c>
      <c r="AK134" s="188" t="s">
        <v>90</v>
      </c>
      <c r="AL134" s="188" t="s">
        <v>90</v>
      </c>
      <c r="AM134" s="189">
        <v>42940</v>
      </c>
      <c r="AN134" s="188" t="s">
        <v>100</v>
      </c>
      <c r="AO134" s="188" t="s">
        <v>8403</v>
      </c>
      <c r="AP134" s="188"/>
      <c r="AQ134" s="188"/>
      <c r="AR134" s="188"/>
      <c r="AS134" s="188"/>
      <c r="AT134" s="188"/>
      <c r="AU134" s="188" t="str">
        <f t="shared" si="7"/>
        <v>R2</v>
      </c>
      <c r="AV134" s="188" t="str">
        <f t="shared" si="8"/>
        <v>P1</v>
      </c>
    </row>
    <row r="135" spans="1:48" ht="60" x14ac:dyDescent="0.25">
      <c r="A135" s="188" t="s">
        <v>685</v>
      </c>
      <c r="B135" s="207" t="str">
        <f t="shared" si="6"/>
        <v>Riparian and Pre-1914</v>
      </c>
      <c r="C135" s="188" t="s">
        <v>686</v>
      </c>
      <c r="D135" s="188" t="s">
        <v>686</v>
      </c>
      <c r="E135" s="188"/>
      <c r="F135" s="188" t="s">
        <v>595</v>
      </c>
      <c r="G135" s="188"/>
      <c r="H135" s="188"/>
      <c r="I135" s="188" t="s">
        <v>55</v>
      </c>
      <c r="J135" s="188"/>
      <c r="K135" s="209">
        <v>496.65000000000009</v>
      </c>
      <c r="L135" s="209">
        <v>525.51599999999996</v>
      </c>
      <c r="M135" s="188" t="s">
        <v>56</v>
      </c>
      <c r="N135" s="188" t="s">
        <v>604</v>
      </c>
      <c r="O135" s="188" t="s">
        <v>58</v>
      </c>
      <c r="P135" s="188" t="s">
        <v>59</v>
      </c>
      <c r="Q135" s="188" t="s">
        <v>687</v>
      </c>
      <c r="R135" s="188" t="s">
        <v>687</v>
      </c>
      <c r="S135" s="188" t="s">
        <v>688</v>
      </c>
      <c r="T135" s="188" t="s">
        <v>63</v>
      </c>
      <c r="U135" s="188"/>
      <c r="V135" s="188" t="s">
        <v>115</v>
      </c>
      <c r="W135" s="188"/>
      <c r="X135" s="188"/>
      <c r="Y135" s="188"/>
      <c r="Z135" s="188" t="s">
        <v>66</v>
      </c>
      <c r="AA135" s="189">
        <v>43031</v>
      </c>
      <c r="AB135" s="188" t="s">
        <v>67</v>
      </c>
      <c r="AC135" s="188" t="s">
        <v>8490</v>
      </c>
      <c r="AD135" s="188" t="s">
        <v>56</v>
      </c>
      <c r="AE135" s="188" t="s">
        <v>90</v>
      </c>
      <c r="AF135" s="188" t="s">
        <v>90</v>
      </c>
      <c r="AG135" s="190" t="s">
        <v>90</v>
      </c>
      <c r="AH135" s="188" t="s">
        <v>90</v>
      </c>
      <c r="AI135" s="188" t="s">
        <v>90</v>
      </c>
      <c r="AJ135" s="188" t="s">
        <v>90</v>
      </c>
      <c r="AK135" s="188" t="s">
        <v>90</v>
      </c>
      <c r="AL135" s="188" t="s">
        <v>90</v>
      </c>
      <c r="AM135" s="189">
        <v>43031</v>
      </c>
      <c r="AN135" s="188" t="s">
        <v>100</v>
      </c>
      <c r="AO135" s="188" t="s">
        <v>8491</v>
      </c>
      <c r="AP135" s="188"/>
      <c r="AQ135" s="188"/>
      <c r="AR135" s="188"/>
      <c r="AS135" s="188"/>
      <c r="AT135" s="188"/>
      <c r="AU135" s="188" t="str">
        <f t="shared" si="7"/>
        <v>R2</v>
      </c>
      <c r="AV135" s="188" t="str">
        <f t="shared" si="8"/>
        <v>P1</v>
      </c>
    </row>
    <row r="136" spans="1:48" ht="75" x14ac:dyDescent="0.25">
      <c r="A136" s="188" t="s">
        <v>689</v>
      </c>
      <c r="B136" s="207" t="str">
        <f t="shared" si="6"/>
        <v>Riparian and Pre-1914</v>
      </c>
      <c r="C136" s="188" t="s">
        <v>690</v>
      </c>
      <c r="D136" s="188" t="s">
        <v>691</v>
      </c>
      <c r="E136" s="188"/>
      <c r="F136" s="188"/>
      <c r="G136" s="188"/>
      <c r="H136" s="188"/>
      <c r="I136" s="188" t="s">
        <v>55</v>
      </c>
      <c r="J136" s="188"/>
      <c r="K136" s="209">
        <v>419.21999999999997</v>
      </c>
      <c r="L136" s="209">
        <v>123.16</v>
      </c>
      <c r="M136" s="188" t="s">
        <v>56</v>
      </c>
      <c r="N136" s="188" t="s">
        <v>692</v>
      </c>
      <c r="O136" s="188" t="s">
        <v>596</v>
      </c>
      <c r="P136" s="188" t="s">
        <v>59</v>
      </c>
      <c r="Q136" s="188" t="s">
        <v>693</v>
      </c>
      <c r="R136" s="188" t="s">
        <v>693</v>
      </c>
      <c r="S136" s="188" t="s">
        <v>694</v>
      </c>
      <c r="T136" s="188" t="s">
        <v>63</v>
      </c>
      <c r="U136" s="188"/>
      <c r="V136" s="188" t="s">
        <v>64</v>
      </c>
      <c r="W136" s="188"/>
      <c r="X136" s="188"/>
      <c r="Y136" s="188"/>
      <c r="Z136" s="188" t="s">
        <v>66</v>
      </c>
      <c r="AA136" s="189">
        <v>42937</v>
      </c>
      <c r="AB136" s="188" t="s">
        <v>142</v>
      </c>
      <c r="AC136" s="188" t="s">
        <v>8671</v>
      </c>
      <c r="AD136" s="188" t="s">
        <v>56</v>
      </c>
      <c r="AE136" s="188" t="s">
        <v>90</v>
      </c>
      <c r="AF136" s="188" t="s">
        <v>90</v>
      </c>
      <c r="AG136" s="190" t="s">
        <v>90</v>
      </c>
      <c r="AH136" s="188" t="s">
        <v>90</v>
      </c>
      <c r="AI136" s="188" t="s">
        <v>90</v>
      </c>
      <c r="AJ136" s="188" t="s">
        <v>90</v>
      </c>
      <c r="AK136" s="188" t="s">
        <v>90</v>
      </c>
      <c r="AL136" s="188" t="s">
        <v>90</v>
      </c>
      <c r="AM136" s="189">
        <v>42940</v>
      </c>
      <c r="AN136" s="188" t="s">
        <v>143</v>
      </c>
      <c r="AO136" s="188" t="s">
        <v>8585</v>
      </c>
      <c r="AP136" s="188"/>
      <c r="AQ136" s="188"/>
      <c r="AR136" s="188"/>
      <c r="AS136" s="188"/>
      <c r="AT136" s="188"/>
      <c r="AU136" s="188" t="str">
        <f t="shared" si="7"/>
        <v>R3</v>
      </c>
      <c r="AV136" s="188" t="str">
        <f t="shared" si="8"/>
        <v>P3</v>
      </c>
    </row>
    <row r="137" spans="1:48" ht="45" x14ac:dyDescent="0.25">
      <c r="A137" s="188" t="s">
        <v>695</v>
      </c>
      <c r="B137" s="207" t="str">
        <f t="shared" si="6"/>
        <v>Riparian and Pre-1914</v>
      </c>
      <c r="C137" s="188" t="s">
        <v>696</v>
      </c>
      <c r="D137" s="188" t="s">
        <v>697</v>
      </c>
      <c r="E137" s="188"/>
      <c r="F137" s="188"/>
      <c r="G137" s="188"/>
      <c r="H137" s="188"/>
      <c r="I137" s="188" t="s">
        <v>55</v>
      </c>
      <c r="J137" s="188"/>
      <c r="K137" s="209">
        <v>548</v>
      </c>
      <c r="L137" s="209">
        <v>1365.69</v>
      </c>
      <c r="M137" s="188" t="s">
        <v>56</v>
      </c>
      <c r="N137" s="188" t="s">
        <v>128</v>
      </c>
      <c r="O137" s="188" t="s">
        <v>216</v>
      </c>
      <c r="P137" s="188" t="s">
        <v>59</v>
      </c>
      <c r="Q137" s="188" t="s">
        <v>698</v>
      </c>
      <c r="R137" s="188" t="s">
        <v>698</v>
      </c>
      <c r="S137" s="188" t="s">
        <v>399</v>
      </c>
      <c r="T137" s="188" t="s">
        <v>141</v>
      </c>
      <c r="U137" s="188"/>
      <c r="V137" s="188" t="s">
        <v>64</v>
      </c>
      <c r="W137" s="188"/>
      <c r="X137" s="188"/>
      <c r="Y137" s="188"/>
      <c r="Z137" s="188" t="s">
        <v>66</v>
      </c>
      <c r="AA137" s="189">
        <v>42878</v>
      </c>
      <c r="AB137" s="188" t="s">
        <v>142</v>
      </c>
      <c r="AC137" s="188" t="s">
        <v>699</v>
      </c>
      <c r="AD137" s="188" t="s">
        <v>56</v>
      </c>
      <c r="AE137" s="188" t="s">
        <v>90</v>
      </c>
      <c r="AF137" s="188" t="s">
        <v>90</v>
      </c>
      <c r="AG137" s="190" t="s">
        <v>90</v>
      </c>
      <c r="AH137" s="188" t="s">
        <v>90</v>
      </c>
      <c r="AI137" s="188" t="s">
        <v>90</v>
      </c>
      <c r="AJ137" s="188" t="s">
        <v>90</v>
      </c>
      <c r="AK137" s="188" t="s">
        <v>90</v>
      </c>
      <c r="AL137" s="188" t="s">
        <v>90</v>
      </c>
      <c r="AM137" s="189">
        <v>42912</v>
      </c>
      <c r="AN137" s="188" t="s">
        <v>100</v>
      </c>
      <c r="AO137" s="188" t="s">
        <v>73</v>
      </c>
      <c r="AP137" s="188"/>
      <c r="AQ137" s="188"/>
      <c r="AR137" s="188"/>
      <c r="AS137" s="188"/>
      <c r="AT137" s="188"/>
      <c r="AU137" s="188" t="str">
        <f t="shared" si="7"/>
        <v>R3</v>
      </c>
      <c r="AV137" s="188" t="str">
        <f t="shared" si="8"/>
        <v>P1</v>
      </c>
    </row>
    <row r="138" spans="1:48" ht="60" x14ac:dyDescent="0.25">
      <c r="A138" s="188" t="s">
        <v>700</v>
      </c>
      <c r="B138" s="207" t="str">
        <f t="shared" si="6"/>
        <v>Riparian and Pre-1914</v>
      </c>
      <c r="C138" s="188" t="s">
        <v>701</v>
      </c>
      <c r="D138" s="188" t="s">
        <v>702</v>
      </c>
      <c r="E138" s="188"/>
      <c r="F138" s="188" t="s">
        <v>635</v>
      </c>
      <c r="G138" s="188"/>
      <c r="H138" s="188"/>
      <c r="I138" s="188" t="s">
        <v>55</v>
      </c>
      <c r="J138" s="188"/>
      <c r="K138" s="209">
        <v>1309.090909090909</v>
      </c>
      <c r="L138" s="209">
        <v>88.67</v>
      </c>
      <c r="M138" s="188" t="s">
        <v>56</v>
      </c>
      <c r="N138" s="188" t="s">
        <v>703</v>
      </c>
      <c r="O138" s="188" t="s">
        <v>57</v>
      </c>
      <c r="P138" s="188" t="s">
        <v>59</v>
      </c>
      <c r="Q138" s="188" t="s">
        <v>704</v>
      </c>
      <c r="R138" s="188" t="s">
        <v>705</v>
      </c>
      <c r="S138" s="188" t="s">
        <v>706</v>
      </c>
      <c r="T138" s="188" t="s">
        <v>141</v>
      </c>
      <c r="U138" s="188"/>
      <c r="V138" s="188" t="s">
        <v>64</v>
      </c>
      <c r="W138" s="188"/>
      <c r="X138" s="188"/>
      <c r="Y138" s="188"/>
      <c r="Z138" s="188" t="s">
        <v>66</v>
      </c>
      <c r="AA138" s="189">
        <v>42961</v>
      </c>
      <c r="AB138" s="188" t="s">
        <v>142</v>
      </c>
      <c r="AC138" s="188" t="s">
        <v>424</v>
      </c>
      <c r="AD138" s="188" t="s">
        <v>56</v>
      </c>
      <c r="AE138" s="188" t="s">
        <v>90</v>
      </c>
      <c r="AF138" s="188" t="s">
        <v>90</v>
      </c>
      <c r="AG138" s="188" t="s">
        <v>90</v>
      </c>
      <c r="AH138" s="188" t="s">
        <v>90</v>
      </c>
      <c r="AI138" s="188" t="s">
        <v>90</v>
      </c>
      <c r="AJ138" s="188" t="s">
        <v>90</v>
      </c>
      <c r="AK138" s="188" t="s">
        <v>90</v>
      </c>
      <c r="AL138" s="188" t="s">
        <v>90</v>
      </c>
      <c r="AM138" s="189">
        <v>42948</v>
      </c>
      <c r="AN138" s="188" t="s">
        <v>100</v>
      </c>
      <c r="AO138" s="188" t="s">
        <v>144</v>
      </c>
      <c r="AP138" s="188"/>
      <c r="AQ138" s="188"/>
      <c r="AR138" s="188"/>
      <c r="AS138" s="188"/>
      <c r="AT138" s="188"/>
      <c r="AU138" s="188" t="str">
        <f t="shared" si="7"/>
        <v>R3</v>
      </c>
      <c r="AV138" s="188" t="str">
        <f t="shared" si="8"/>
        <v>P1</v>
      </c>
    </row>
    <row r="139" spans="1:48" ht="75" x14ac:dyDescent="0.25">
      <c r="A139" s="188" t="s">
        <v>707</v>
      </c>
      <c r="B139" s="207" t="str">
        <f t="shared" si="6"/>
        <v>Riparian and Pre-1914</v>
      </c>
      <c r="C139" s="188" t="s">
        <v>701</v>
      </c>
      <c r="D139" s="188" t="s">
        <v>702</v>
      </c>
      <c r="E139" s="188"/>
      <c r="F139" s="188" t="s">
        <v>635</v>
      </c>
      <c r="G139" s="188"/>
      <c r="H139" s="188"/>
      <c r="I139" s="188" t="s">
        <v>55</v>
      </c>
      <c r="J139" s="188"/>
      <c r="K139" s="209">
        <v>717.5</v>
      </c>
      <c r="L139" s="209">
        <v>211.26</v>
      </c>
      <c r="M139" s="188" t="s">
        <v>56</v>
      </c>
      <c r="N139" s="188" t="s">
        <v>654</v>
      </c>
      <c r="O139" s="188" t="s">
        <v>57</v>
      </c>
      <c r="P139" s="188" t="s">
        <v>59</v>
      </c>
      <c r="Q139" s="188" t="s">
        <v>708</v>
      </c>
      <c r="R139" s="188" t="s">
        <v>709</v>
      </c>
      <c r="S139" s="188" t="s">
        <v>706</v>
      </c>
      <c r="T139" s="188" t="s">
        <v>141</v>
      </c>
      <c r="U139" s="188">
        <v>1913</v>
      </c>
      <c r="V139" s="188" t="s">
        <v>64</v>
      </c>
      <c r="W139" s="188"/>
      <c r="X139" s="188"/>
      <c r="Y139" s="188"/>
      <c r="Z139" s="188" t="s">
        <v>66</v>
      </c>
      <c r="AA139" s="189">
        <v>42961</v>
      </c>
      <c r="AB139" s="188" t="s">
        <v>142</v>
      </c>
      <c r="AC139" s="188" t="s">
        <v>424</v>
      </c>
      <c r="AD139" s="188" t="s">
        <v>56</v>
      </c>
      <c r="AE139" s="188" t="s">
        <v>90</v>
      </c>
      <c r="AF139" s="188" t="s">
        <v>90</v>
      </c>
      <c r="AG139" s="188" t="s">
        <v>90</v>
      </c>
      <c r="AH139" s="188" t="s">
        <v>90</v>
      </c>
      <c r="AI139" s="188" t="s">
        <v>90</v>
      </c>
      <c r="AJ139" s="188" t="s">
        <v>90</v>
      </c>
      <c r="AK139" s="188" t="s">
        <v>90</v>
      </c>
      <c r="AL139" s="188" t="s">
        <v>90</v>
      </c>
      <c r="AM139" s="189">
        <v>42948</v>
      </c>
      <c r="AN139" s="188" t="s">
        <v>100</v>
      </c>
      <c r="AO139" s="188" t="s">
        <v>144</v>
      </c>
      <c r="AP139" s="188"/>
      <c r="AQ139" s="188"/>
      <c r="AR139" s="188"/>
      <c r="AS139" s="188"/>
      <c r="AT139" s="188"/>
      <c r="AU139" s="188" t="str">
        <f t="shared" si="7"/>
        <v>R3</v>
      </c>
      <c r="AV139" s="188" t="str">
        <f t="shared" si="8"/>
        <v>P1</v>
      </c>
    </row>
    <row r="140" spans="1:48" ht="60" x14ac:dyDescent="0.25">
      <c r="A140" s="188" t="s">
        <v>710</v>
      </c>
      <c r="B140" s="207" t="str">
        <f t="shared" si="6"/>
        <v>Riparian and Pre-1914</v>
      </c>
      <c r="C140" s="188" t="s">
        <v>701</v>
      </c>
      <c r="D140" s="188" t="s">
        <v>702</v>
      </c>
      <c r="E140" s="188"/>
      <c r="F140" s="188" t="s">
        <v>635</v>
      </c>
      <c r="G140" s="188"/>
      <c r="H140" s="188"/>
      <c r="I140" s="188" t="s">
        <v>55</v>
      </c>
      <c r="J140" s="188"/>
      <c r="K140" s="209">
        <v>339.5</v>
      </c>
      <c r="L140" s="209">
        <v>537.61</v>
      </c>
      <c r="M140" s="188" t="s">
        <v>56</v>
      </c>
      <c r="N140" s="188" t="s">
        <v>57</v>
      </c>
      <c r="O140" s="188"/>
      <c r="P140" s="188" t="s">
        <v>59</v>
      </c>
      <c r="Q140" s="188" t="s">
        <v>711</v>
      </c>
      <c r="R140" s="188" t="s">
        <v>712</v>
      </c>
      <c r="S140" s="188" t="s">
        <v>706</v>
      </c>
      <c r="T140" s="188" t="s">
        <v>141</v>
      </c>
      <c r="U140" s="188"/>
      <c r="V140" s="188" t="s">
        <v>64</v>
      </c>
      <c r="W140" s="188"/>
      <c r="X140" s="188"/>
      <c r="Y140" s="188"/>
      <c r="Z140" s="188" t="s">
        <v>66</v>
      </c>
      <c r="AA140" s="189">
        <v>42961</v>
      </c>
      <c r="AB140" s="188" t="s">
        <v>142</v>
      </c>
      <c r="AC140" s="188" t="s">
        <v>424</v>
      </c>
      <c r="AD140" s="188" t="s">
        <v>56</v>
      </c>
      <c r="AE140" s="188" t="s">
        <v>90</v>
      </c>
      <c r="AF140" s="188" t="s">
        <v>90</v>
      </c>
      <c r="AG140" s="188" t="s">
        <v>90</v>
      </c>
      <c r="AH140" s="188" t="s">
        <v>90</v>
      </c>
      <c r="AI140" s="188" t="s">
        <v>90</v>
      </c>
      <c r="AJ140" s="188" t="s">
        <v>90</v>
      </c>
      <c r="AK140" s="188" t="s">
        <v>90</v>
      </c>
      <c r="AL140" s="188" t="s">
        <v>90</v>
      </c>
      <c r="AM140" s="189">
        <v>42948</v>
      </c>
      <c r="AN140" s="188" t="s">
        <v>100</v>
      </c>
      <c r="AO140" s="188" t="s">
        <v>144</v>
      </c>
      <c r="AP140" s="188"/>
      <c r="AQ140" s="188"/>
      <c r="AR140" s="188"/>
      <c r="AS140" s="188"/>
      <c r="AT140" s="188"/>
      <c r="AU140" s="188" t="str">
        <f t="shared" si="7"/>
        <v>R3</v>
      </c>
      <c r="AV140" s="188" t="str">
        <f t="shared" si="8"/>
        <v>P1</v>
      </c>
    </row>
    <row r="141" spans="1:48" ht="90" x14ac:dyDescent="0.25">
      <c r="A141" s="188" t="s">
        <v>713</v>
      </c>
      <c r="B141" s="207" t="str">
        <f t="shared" si="6"/>
        <v>Riparian and Pre-1914</v>
      </c>
      <c r="C141" s="188" t="s">
        <v>714</v>
      </c>
      <c r="D141" s="188" t="s">
        <v>714</v>
      </c>
      <c r="E141" s="188"/>
      <c r="F141" s="188"/>
      <c r="G141" s="188"/>
      <c r="H141" s="188"/>
      <c r="I141" s="188" t="s">
        <v>55</v>
      </c>
      <c r="J141" s="188"/>
      <c r="K141" s="209">
        <v>842.09666666666669</v>
      </c>
      <c r="L141" s="209">
        <v>1501.19</v>
      </c>
      <c r="M141" s="188" t="s">
        <v>56</v>
      </c>
      <c r="N141" s="188" t="s">
        <v>715</v>
      </c>
      <c r="O141" s="188" t="s">
        <v>648</v>
      </c>
      <c r="P141" s="188" t="s">
        <v>59</v>
      </c>
      <c r="Q141" s="188" t="s">
        <v>716</v>
      </c>
      <c r="R141" s="188" t="s">
        <v>717</v>
      </c>
      <c r="S141" s="188"/>
      <c r="T141" s="188" t="s">
        <v>63</v>
      </c>
      <c r="U141" s="188"/>
      <c r="V141" s="188" t="s">
        <v>344</v>
      </c>
      <c r="W141" s="188"/>
      <c r="X141" s="188"/>
      <c r="Y141" s="188"/>
      <c r="Z141" s="188" t="s">
        <v>66</v>
      </c>
      <c r="AA141" s="189">
        <v>42935</v>
      </c>
      <c r="AB141" s="188" t="s">
        <v>142</v>
      </c>
      <c r="AC141" s="188"/>
      <c r="AD141" s="188" t="s">
        <v>56</v>
      </c>
      <c r="AE141" s="188" t="s">
        <v>90</v>
      </c>
      <c r="AF141" s="188" t="s">
        <v>90</v>
      </c>
      <c r="AG141" s="188" t="s">
        <v>90</v>
      </c>
      <c r="AH141" s="188" t="s">
        <v>90</v>
      </c>
      <c r="AI141" s="188" t="s">
        <v>90</v>
      </c>
      <c r="AJ141" s="188" t="s">
        <v>90</v>
      </c>
      <c r="AK141" s="188" t="s">
        <v>90</v>
      </c>
      <c r="AL141" s="188" t="s">
        <v>90</v>
      </c>
      <c r="AM141" s="189">
        <v>42941</v>
      </c>
      <c r="AN141" s="188" t="s">
        <v>100</v>
      </c>
      <c r="AO141" s="188" t="s">
        <v>144</v>
      </c>
      <c r="AP141" s="188"/>
      <c r="AQ141" s="188"/>
      <c r="AR141" s="188"/>
      <c r="AS141" s="188"/>
      <c r="AT141" s="188"/>
      <c r="AU141" s="188" t="str">
        <f t="shared" si="7"/>
        <v>R3</v>
      </c>
      <c r="AV141" s="188" t="str">
        <f t="shared" si="8"/>
        <v>P1</v>
      </c>
    </row>
    <row r="142" spans="1:48" ht="165" x14ac:dyDescent="0.25">
      <c r="A142" s="188" t="s">
        <v>718</v>
      </c>
      <c r="B142" s="207" t="str">
        <f t="shared" si="6"/>
        <v>Riparian and Pre-1914</v>
      </c>
      <c r="C142" s="188" t="s">
        <v>719</v>
      </c>
      <c r="D142" s="188" t="s">
        <v>719</v>
      </c>
      <c r="E142" s="188"/>
      <c r="F142" s="188" t="s">
        <v>646</v>
      </c>
      <c r="G142" s="188"/>
      <c r="H142" s="188"/>
      <c r="I142" s="188" t="s">
        <v>55</v>
      </c>
      <c r="J142" s="188"/>
      <c r="K142" s="209">
        <v>2830.04</v>
      </c>
      <c r="L142" s="209" t="s">
        <v>215</v>
      </c>
      <c r="M142" s="188" t="s">
        <v>56</v>
      </c>
      <c r="N142" s="188" t="s">
        <v>720</v>
      </c>
      <c r="O142" s="188" t="s">
        <v>58</v>
      </c>
      <c r="P142" s="188" t="s">
        <v>59</v>
      </c>
      <c r="Q142" s="188" t="s">
        <v>721</v>
      </c>
      <c r="R142" s="188" t="s">
        <v>722</v>
      </c>
      <c r="S142" s="188" t="s">
        <v>723</v>
      </c>
      <c r="T142" s="188" t="s">
        <v>141</v>
      </c>
      <c r="U142" s="188"/>
      <c r="V142" s="188" t="s">
        <v>115</v>
      </c>
      <c r="W142" s="188">
        <v>3</v>
      </c>
      <c r="X142" s="188" t="s">
        <v>56</v>
      </c>
      <c r="Y142" s="188"/>
      <c r="Z142" s="188" t="s">
        <v>66</v>
      </c>
      <c r="AA142" s="189">
        <v>42907</v>
      </c>
      <c r="AB142" s="188" t="s">
        <v>81</v>
      </c>
      <c r="AC142" s="188" t="s">
        <v>8625</v>
      </c>
      <c r="AD142" s="188" t="s">
        <v>56</v>
      </c>
      <c r="AE142" s="188" t="s">
        <v>90</v>
      </c>
      <c r="AF142" s="188" t="s">
        <v>90</v>
      </c>
      <c r="AG142" s="189" t="s">
        <v>90</v>
      </c>
      <c r="AH142" s="188" t="s">
        <v>90</v>
      </c>
      <c r="AI142" s="188" t="s">
        <v>90</v>
      </c>
      <c r="AJ142" s="188" t="s">
        <v>90</v>
      </c>
      <c r="AK142" s="188" t="s">
        <v>90</v>
      </c>
      <c r="AL142" s="188" t="s">
        <v>90</v>
      </c>
      <c r="AM142" s="189">
        <v>42905</v>
      </c>
      <c r="AN142" s="188" t="s">
        <v>100</v>
      </c>
      <c r="AO142" s="188" t="s">
        <v>73</v>
      </c>
      <c r="AP142" s="188"/>
      <c r="AQ142" s="188"/>
      <c r="AR142" s="188"/>
      <c r="AS142" s="188"/>
      <c r="AT142" s="188"/>
      <c r="AU142" s="188" t="str">
        <f t="shared" si="7"/>
        <v>R1</v>
      </c>
      <c r="AV142" s="188" t="str">
        <f t="shared" si="8"/>
        <v>P1</v>
      </c>
    </row>
    <row r="143" spans="1:48" ht="90" x14ac:dyDescent="0.25">
      <c r="A143" s="188" t="s">
        <v>724</v>
      </c>
      <c r="B143" s="207" t="str">
        <f t="shared" si="6"/>
        <v>Riparian and Pre-1914</v>
      </c>
      <c r="C143" s="188" t="s">
        <v>719</v>
      </c>
      <c r="D143" s="188" t="s">
        <v>719</v>
      </c>
      <c r="E143" s="188"/>
      <c r="F143" s="188" t="s">
        <v>646</v>
      </c>
      <c r="G143" s="188"/>
      <c r="H143" s="188"/>
      <c r="I143" s="188" t="s">
        <v>55</v>
      </c>
      <c r="J143" s="188"/>
      <c r="K143" s="209">
        <v>545.29999999999995</v>
      </c>
      <c r="L143" s="209">
        <v>639.59</v>
      </c>
      <c r="M143" s="188" t="s">
        <v>56</v>
      </c>
      <c r="N143" s="188" t="s">
        <v>692</v>
      </c>
      <c r="O143" s="188" t="s">
        <v>648</v>
      </c>
      <c r="P143" s="188" t="s">
        <v>59</v>
      </c>
      <c r="Q143" s="188" t="s">
        <v>725</v>
      </c>
      <c r="R143" s="188" t="s">
        <v>726</v>
      </c>
      <c r="S143" s="188" t="s">
        <v>727</v>
      </c>
      <c r="T143" s="188" t="s">
        <v>141</v>
      </c>
      <c r="U143" s="188"/>
      <c r="V143" s="188" t="s">
        <v>64</v>
      </c>
      <c r="W143" s="188">
        <v>1</v>
      </c>
      <c r="X143" s="188" t="s">
        <v>56</v>
      </c>
      <c r="Y143" s="188"/>
      <c r="Z143" s="188" t="s">
        <v>66</v>
      </c>
      <c r="AA143" s="189">
        <v>42907</v>
      </c>
      <c r="AB143" s="188" t="s">
        <v>81</v>
      </c>
      <c r="AC143" s="188" t="s">
        <v>728</v>
      </c>
      <c r="AD143" s="188" t="s">
        <v>56</v>
      </c>
      <c r="AE143" s="188" t="s">
        <v>90</v>
      </c>
      <c r="AF143" s="188" t="s">
        <v>90</v>
      </c>
      <c r="AG143" s="189" t="s">
        <v>90</v>
      </c>
      <c r="AH143" s="188" t="s">
        <v>90</v>
      </c>
      <c r="AI143" s="188" t="s">
        <v>90</v>
      </c>
      <c r="AJ143" s="188" t="s">
        <v>90</v>
      </c>
      <c r="AK143" s="188" t="s">
        <v>90</v>
      </c>
      <c r="AL143" s="188" t="s">
        <v>90</v>
      </c>
      <c r="AM143" s="189">
        <v>42905</v>
      </c>
      <c r="AN143" s="188" t="s">
        <v>100</v>
      </c>
      <c r="AO143" s="188" t="s">
        <v>73</v>
      </c>
      <c r="AP143" s="188"/>
      <c r="AQ143" s="188"/>
      <c r="AR143" s="188"/>
      <c r="AS143" s="188"/>
      <c r="AT143" s="188"/>
      <c r="AU143" s="188" t="str">
        <f t="shared" si="7"/>
        <v>R1</v>
      </c>
      <c r="AV143" s="188" t="str">
        <f t="shared" si="8"/>
        <v>P1</v>
      </c>
    </row>
    <row r="144" spans="1:48" ht="195" x14ac:dyDescent="0.25">
      <c r="A144" s="188" t="s">
        <v>729</v>
      </c>
      <c r="B144" s="207" t="str">
        <f t="shared" si="6"/>
        <v>Riparian and Pre-1914</v>
      </c>
      <c r="C144" s="188" t="s">
        <v>730</v>
      </c>
      <c r="D144" s="188" t="s">
        <v>731</v>
      </c>
      <c r="E144" s="188"/>
      <c r="F144" s="188"/>
      <c r="G144" s="188"/>
      <c r="H144" s="188"/>
      <c r="I144" s="188" t="s">
        <v>87</v>
      </c>
      <c r="J144" s="188"/>
      <c r="K144" s="209">
        <v>3725.12</v>
      </c>
      <c r="L144" s="209">
        <v>2737</v>
      </c>
      <c r="M144" s="188" t="s">
        <v>56</v>
      </c>
      <c r="N144" s="188" t="s">
        <v>732</v>
      </c>
      <c r="O144" s="188" t="s">
        <v>137</v>
      </c>
      <c r="P144" s="188" t="s">
        <v>234</v>
      </c>
      <c r="Q144" s="188" t="s">
        <v>733</v>
      </c>
      <c r="R144" s="188" t="s">
        <v>734</v>
      </c>
      <c r="S144" s="188" t="s">
        <v>735</v>
      </c>
      <c r="T144" s="188" t="s">
        <v>63</v>
      </c>
      <c r="U144" s="188"/>
      <c r="V144" s="188" t="s">
        <v>115</v>
      </c>
      <c r="W144" s="188">
        <v>13</v>
      </c>
      <c r="X144" s="188" t="s">
        <v>66</v>
      </c>
      <c r="Y144" s="188"/>
      <c r="Z144" s="188" t="s">
        <v>66</v>
      </c>
      <c r="AA144" s="189">
        <v>42969</v>
      </c>
      <c r="AB144" s="188" t="s">
        <v>142</v>
      </c>
      <c r="AC144" s="188" t="s">
        <v>736</v>
      </c>
      <c r="AD144" s="188" t="s">
        <v>56</v>
      </c>
      <c r="AE144" s="188" t="s">
        <v>90</v>
      </c>
      <c r="AF144" s="188" t="s">
        <v>90</v>
      </c>
      <c r="AG144" s="188" t="s">
        <v>90</v>
      </c>
      <c r="AH144" s="188" t="s">
        <v>90</v>
      </c>
      <c r="AI144" s="188" t="s">
        <v>90</v>
      </c>
      <c r="AJ144" s="188" t="s">
        <v>90</v>
      </c>
      <c r="AK144" s="188" t="s">
        <v>90</v>
      </c>
      <c r="AL144" s="188" t="s">
        <v>90</v>
      </c>
      <c r="AM144" s="189">
        <v>42949</v>
      </c>
      <c r="AN144" s="188" t="s">
        <v>100</v>
      </c>
      <c r="AO144" s="188" t="s">
        <v>8393</v>
      </c>
      <c r="AP144" s="188"/>
      <c r="AQ144" s="188"/>
      <c r="AR144" s="188"/>
      <c r="AS144" s="188"/>
      <c r="AT144" s="188"/>
      <c r="AU144" s="188" t="str">
        <f t="shared" si="7"/>
        <v>R3</v>
      </c>
      <c r="AV144" s="188" t="str">
        <f t="shared" si="8"/>
        <v>P1</v>
      </c>
    </row>
    <row r="145" spans="1:48" ht="165" x14ac:dyDescent="0.25">
      <c r="A145" s="188" t="s">
        <v>737</v>
      </c>
      <c r="B145" s="207" t="str">
        <f t="shared" si="6"/>
        <v>Pre-1914</v>
      </c>
      <c r="C145" s="188" t="s">
        <v>738</v>
      </c>
      <c r="D145" s="188" t="s">
        <v>738</v>
      </c>
      <c r="E145" s="188"/>
      <c r="F145" s="188"/>
      <c r="G145" s="188"/>
      <c r="H145" s="188" t="s">
        <v>8730</v>
      </c>
      <c r="I145" s="188" t="s">
        <v>87</v>
      </c>
      <c r="J145" s="188"/>
      <c r="K145" s="209">
        <v>42102.715000000004</v>
      </c>
      <c r="L145" s="209">
        <v>49277</v>
      </c>
      <c r="M145" s="188" t="s">
        <v>66</v>
      </c>
      <c r="N145" s="188" t="s">
        <v>739</v>
      </c>
      <c r="O145" s="188" t="s">
        <v>251</v>
      </c>
      <c r="P145" s="188" t="s">
        <v>740</v>
      </c>
      <c r="Q145" s="188" t="s">
        <v>78</v>
      </c>
      <c r="R145" s="188"/>
      <c r="S145" s="188"/>
      <c r="T145" s="188"/>
      <c r="U145" s="188"/>
      <c r="V145" s="188"/>
      <c r="W145" s="188"/>
      <c r="X145" s="188"/>
      <c r="Y145" s="188"/>
      <c r="Z145" s="188"/>
      <c r="AA145" s="189">
        <v>42999</v>
      </c>
      <c r="AB145" s="188" t="s">
        <v>90</v>
      </c>
      <c r="AC145" s="188"/>
      <c r="AD145" s="188" t="s">
        <v>56</v>
      </c>
      <c r="AE145" s="188" t="s">
        <v>96</v>
      </c>
      <c r="AF145" s="188" t="s">
        <v>56</v>
      </c>
      <c r="AG145" s="189">
        <v>3764</v>
      </c>
      <c r="AH145" s="188" t="s">
        <v>8726</v>
      </c>
      <c r="AI145" s="188" t="s">
        <v>8727</v>
      </c>
      <c r="AJ145" s="188" t="s">
        <v>8728</v>
      </c>
      <c r="AK145" s="188" t="s">
        <v>90</v>
      </c>
      <c r="AL145" s="188" t="s">
        <v>8729</v>
      </c>
      <c r="AM145" s="189">
        <v>43195</v>
      </c>
      <c r="AN145" s="188" t="s">
        <v>143</v>
      </c>
      <c r="AO145" s="188" t="s">
        <v>8731</v>
      </c>
      <c r="AP145" s="188"/>
      <c r="AQ145" s="188"/>
      <c r="AR145" s="188"/>
      <c r="AS145" s="188"/>
      <c r="AT145" s="188"/>
      <c r="AU145" s="188" t="str">
        <f t="shared" si="7"/>
        <v>N/A</v>
      </c>
      <c r="AV145" s="188" t="str">
        <f t="shared" si="8"/>
        <v>P3</v>
      </c>
    </row>
    <row r="146" spans="1:48" ht="270" x14ac:dyDescent="0.25">
      <c r="A146" s="188" t="s">
        <v>741</v>
      </c>
      <c r="B146" s="207" t="str">
        <f t="shared" si="6"/>
        <v>Riparian</v>
      </c>
      <c r="C146" s="188" t="s">
        <v>742</v>
      </c>
      <c r="D146" s="188" t="s">
        <v>743</v>
      </c>
      <c r="E146" s="188"/>
      <c r="F146" s="188"/>
      <c r="G146" s="188"/>
      <c r="H146" s="188" t="s">
        <v>4067</v>
      </c>
      <c r="I146" s="188" t="s">
        <v>55</v>
      </c>
      <c r="J146" s="188"/>
      <c r="K146" s="209">
        <v>675.66666666666663</v>
      </c>
      <c r="L146" s="209">
        <v>1831</v>
      </c>
      <c r="M146" s="188" t="s">
        <v>56</v>
      </c>
      <c r="N146" s="188" t="s">
        <v>744</v>
      </c>
      <c r="O146" s="188" t="s">
        <v>216</v>
      </c>
      <c r="P146" s="188" t="s">
        <v>170</v>
      </c>
      <c r="Q146" s="188" t="s">
        <v>745</v>
      </c>
      <c r="R146" s="188" t="s">
        <v>746</v>
      </c>
      <c r="S146" s="188" t="s">
        <v>747</v>
      </c>
      <c r="T146" s="188" t="s">
        <v>141</v>
      </c>
      <c r="U146" s="188"/>
      <c r="V146" s="188" t="s">
        <v>64</v>
      </c>
      <c r="W146" s="188">
        <v>1</v>
      </c>
      <c r="X146" s="188" t="s">
        <v>66</v>
      </c>
      <c r="Y146" s="188"/>
      <c r="Z146" s="188" t="s">
        <v>66</v>
      </c>
      <c r="AA146" s="189">
        <v>42877</v>
      </c>
      <c r="AB146" s="188" t="s">
        <v>142</v>
      </c>
      <c r="AC146" s="188" t="s">
        <v>8593</v>
      </c>
      <c r="AD146" s="188" t="s">
        <v>66</v>
      </c>
      <c r="AE146" s="188" t="s">
        <v>90</v>
      </c>
      <c r="AF146" s="188" t="s">
        <v>90</v>
      </c>
      <c r="AG146" s="188" t="s">
        <v>90</v>
      </c>
      <c r="AH146" s="188" t="s">
        <v>90</v>
      </c>
      <c r="AI146" s="188" t="s">
        <v>90</v>
      </c>
      <c r="AJ146" s="188" t="s">
        <v>90</v>
      </c>
      <c r="AK146" s="188" t="s">
        <v>90</v>
      </c>
      <c r="AL146" s="188" t="s">
        <v>90</v>
      </c>
      <c r="AM146" s="189">
        <v>42940</v>
      </c>
      <c r="AN146" s="188" t="s">
        <v>90</v>
      </c>
      <c r="AO146" s="188" t="s">
        <v>90</v>
      </c>
      <c r="AP146" s="188" t="s">
        <v>4067</v>
      </c>
      <c r="AQ146" s="188" t="s">
        <v>8534</v>
      </c>
      <c r="AR146" s="188" t="s">
        <v>8581</v>
      </c>
      <c r="AS146" s="188" t="s">
        <v>8535</v>
      </c>
      <c r="AT146" s="188" t="s">
        <v>8581</v>
      </c>
      <c r="AU146" s="188" t="str">
        <f t="shared" si="7"/>
        <v>R4</v>
      </c>
      <c r="AV146" s="188" t="str">
        <f t="shared" si="8"/>
        <v>P4</v>
      </c>
    </row>
    <row r="147" spans="1:48" ht="270" x14ac:dyDescent="0.25">
      <c r="A147" s="188" t="s">
        <v>748</v>
      </c>
      <c r="B147" s="207" t="str">
        <f t="shared" si="6"/>
        <v>Riparian</v>
      </c>
      <c r="C147" s="188" t="s">
        <v>742</v>
      </c>
      <c r="D147" s="188" t="s">
        <v>743</v>
      </c>
      <c r="E147" s="188"/>
      <c r="F147" s="188"/>
      <c r="G147" s="188"/>
      <c r="H147" s="188" t="s">
        <v>4067</v>
      </c>
      <c r="I147" s="188" t="s">
        <v>55</v>
      </c>
      <c r="J147" s="188"/>
      <c r="K147" s="209">
        <v>496</v>
      </c>
      <c r="L147" s="209">
        <v>1813</v>
      </c>
      <c r="M147" s="188" t="s">
        <v>56</v>
      </c>
      <c r="N147" s="188" t="s">
        <v>381</v>
      </c>
      <c r="O147" s="188" t="s">
        <v>216</v>
      </c>
      <c r="P147" s="188" t="s">
        <v>170</v>
      </c>
      <c r="Q147" s="188" t="s">
        <v>749</v>
      </c>
      <c r="R147" s="188" t="s">
        <v>746</v>
      </c>
      <c r="S147" s="188" t="s">
        <v>750</v>
      </c>
      <c r="T147" s="188" t="s">
        <v>141</v>
      </c>
      <c r="U147" s="188"/>
      <c r="V147" s="188" t="s">
        <v>64</v>
      </c>
      <c r="W147" s="188">
        <v>1</v>
      </c>
      <c r="X147" s="188" t="s">
        <v>66</v>
      </c>
      <c r="Y147" s="188"/>
      <c r="Z147" s="188" t="s">
        <v>66</v>
      </c>
      <c r="AA147" s="189">
        <v>42877</v>
      </c>
      <c r="AB147" s="188" t="s">
        <v>142</v>
      </c>
      <c r="AC147" s="188" t="s">
        <v>8593</v>
      </c>
      <c r="AD147" s="188" t="s">
        <v>66</v>
      </c>
      <c r="AE147" s="188" t="s">
        <v>90</v>
      </c>
      <c r="AF147" s="188" t="s">
        <v>90</v>
      </c>
      <c r="AG147" s="188" t="s">
        <v>90</v>
      </c>
      <c r="AH147" s="188" t="s">
        <v>90</v>
      </c>
      <c r="AI147" s="188" t="s">
        <v>90</v>
      </c>
      <c r="AJ147" s="188" t="s">
        <v>90</v>
      </c>
      <c r="AK147" s="188" t="s">
        <v>90</v>
      </c>
      <c r="AL147" s="188" t="s">
        <v>90</v>
      </c>
      <c r="AM147" s="189">
        <v>42940</v>
      </c>
      <c r="AN147" s="188" t="s">
        <v>90</v>
      </c>
      <c r="AO147" s="188" t="s">
        <v>90</v>
      </c>
      <c r="AP147" s="188" t="s">
        <v>4067</v>
      </c>
      <c r="AQ147" s="188" t="s">
        <v>8534</v>
      </c>
      <c r="AR147" s="188" t="s">
        <v>8581</v>
      </c>
      <c r="AS147" s="188" t="s">
        <v>8535</v>
      </c>
      <c r="AT147" s="188" t="s">
        <v>8581</v>
      </c>
      <c r="AU147" s="188" t="str">
        <f t="shared" si="7"/>
        <v>R4</v>
      </c>
      <c r="AV147" s="188" t="str">
        <f t="shared" si="8"/>
        <v>P4</v>
      </c>
    </row>
    <row r="148" spans="1:48" ht="270" x14ac:dyDescent="0.25">
      <c r="A148" s="188" t="s">
        <v>751</v>
      </c>
      <c r="B148" s="207" t="str">
        <f t="shared" si="6"/>
        <v>Riparian and Pre-1914</v>
      </c>
      <c r="C148" s="188" t="s">
        <v>752</v>
      </c>
      <c r="D148" s="188" t="s">
        <v>752</v>
      </c>
      <c r="E148" s="188"/>
      <c r="F148" s="188"/>
      <c r="G148" s="188"/>
      <c r="H148" s="188" t="s">
        <v>4067</v>
      </c>
      <c r="I148" s="188" t="s">
        <v>55</v>
      </c>
      <c r="J148" s="188"/>
      <c r="K148" s="209">
        <v>416</v>
      </c>
      <c r="L148" s="209">
        <v>468</v>
      </c>
      <c r="M148" s="188" t="s">
        <v>56</v>
      </c>
      <c r="N148" s="188" t="s">
        <v>332</v>
      </c>
      <c r="O148" s="188" t="s">
        <v>216</v>
      </c>
      <c r="P148" s="188" t="s">
        <v>170</v>
      </c>
      <c r="Q148" s="188" t="s">
        <v>753</v>
      </c>
      <c r="R148" s="188" t="s">
        <v>754</v>
      </c>
      <c r="S148" s="188" t="s">
        <v>755</v>
      </c>
      <c r="T148" s="188" t="s">
        <v>174</v>
      </c>
      <c r="U148" s="188"/>
      <c r="V148" s="188" t="s">
        <v>174</v>
      </c>
      <c r="W148" s="188" t="s">
        <v>174</v>
      </c>
      <c r="X148" s="188" t="s">
        <v>66</v>
      </c>
      <c r="Y148" s="188" t="s">
        <v>756</v>
      </c>
      <c r="Z148" s="188" t="s">
        <v>66</v>
      </c>
      <c r="AA148" s="189">
        <v>42877</v>
      </c>
      <c r="AB148" s="188" t="s">
        <v>142</v>
      </c>
      <c r="AC148" s="188" t="s">
        <v>8595</v>
      </c>
      <c r="AD148" s="188" t="s">
        <v>56</v>
      </c>
      <c r="AE148" s="188" t="s">
        <v>90</v>
      </c>
      <c r="AF148" s="188" t="s">
        <v>90</v>
      </c>
      <c r="AG148" s="188" t="s">
        <v>90</v>
      </c>
      <c r="AH148" s="188" t="s">
        <v>90</v>
      </c>
      <c r="AI148" s="188" t="s">
        <v>90</v>
      </c>
      <c r="AJ148" s="188" t="s">
        <v>90</v>
      </c>
      <c r="AK148" s="188" t="s">
        <v>90</v>
      </c>
      <c r="AL148" s="188" t="s">
        <v>90</v>
      </c>
      <c r="AM148" s="189">
        <v>42940</v>
      </c>
      <c r="AN148" s="188" t="s">
        <v>100</v>
      </c>
      <c r="AO148" s="188" t="s">
        <v>144</v>
      </c>
      <c r="AP148" s="188" t="s">
        <v>4067</v>
      </c>
      <c r="AQ148" s="188" t="s">
        <v>8534</v>
      </c>
      <c r="AR148" s="188" t="s">
        <v>8581</v>
      </c>
      <c r="AS148" s="188" t="s">
        <v>8535</v>
      </c>
      <c r="AT148" s="188" t="s">
        <v>8581</v>
      </c>
      <c r="AU148" s="188" t="str">
        <f t="shared" si="7"/>
        <v>R4</v>
      </c>
      <c r="AV148" s="188" t="str">
        <f t="shared" si="8"/>
        <v>P4</v>
      </c>
    </row>
    <row r="149" spans="1:48" ht="285" x14ac:dyDescent="0.25">
      <c r="A149" s="188" t="s">
        <v>757</v>
      </c>
      <c r="B149" s="207" t="str">
        <f t="shared" si="6"/>
        <v>Riparian and Pre-1914</v>
      </c>
      <c r="C149" s="188" t="s">
        <v>758</v>
      </c>
      <c r="D149" s="188" t="s">
        <v>759</v>
      </c>
      <c r="E149" s="188"/>
      <c r="F149" s="188" t="s">
        <v>53</v>
      </c>
      <c r="G149" s="188"/>
      <c r="H149" s="188" t="s">
        <v>760</v>
      </c>
      <c r="I149" s="188" t="s">
        <v>55</v>
      </c>
      <c r="J149" s="188"/>
      <c r="K149" s="209">
        <v>558.08249999999998</v>
      </c>
      <c r="L149" s="209" t="s">
        <v>215</v>
      </c>
      <c r="M149" s="188" t="s">
        <v>56</v>
      </c>
      <c r="N149" s="188" t="s">
        <v>761</v>
      </c>
      <c r="O149" s="188" t="s">
        <v>128</v>
      </c>
      <c r="P149" s="188" t="s">
        <v>59</v>
      </c>
      <c r="Q149" s="188"/>
      <c r="R149" s="188"/>
      <c r="S149" s="188"/>
      <c r="T149" s="188"/>
      <c r="U149" s="188">
        <v>1913</v>
      </c>
      <c r="V149" s="188"/>
      <c r="W149" s="188"/>
      <c r="X149" s="188"/>
      <c r="Y149" s="188"/>
      <c r="Z149" s="188" t="s">
        <v>66</v>
      </c>
      <c r="AA149" s="189">
        <v>43000</v>
      </c>
      <c r="AB149" s="188" t="s">
        <v>142</v>
      </c>
      <c r="AC149" s="188" t="s">
        <v>8406</v>
      </c>
      <c r="AD149" s="188" t="s">
        <v>56</v>
      </c>
      <c r="AE149" s="188" t="s">
        <v>90</v>
      </c>
      <c r="AF149" s="188" t="s">
        <v>90</v>
      </c>
      <c r="AG149" s="189" t="s">
        <v>90</v>
      </c>
      <c r="AH149" s="188" t="s">
        <v>90</v>
      </c>
      <c r="AI149" s="188" t="s">
        <v>90</v>
      </c>
      <c r="AJ149" s="188" t="s">
        <v>90</v>
      </c>
      <c r="AK149" s="188" t="s">
        <v>90</v>
      </c>
      <c r="AL149" s="188" t="s">
        <v>90</v>
      </c>
      <c r="AM149" s="189">
        <v>42905</v>
      </c>
      <c r="AN149" s="188" t="s">
        <v>143</v>
      </c>
      <c r="AO149" s="188" t="s">
        <v>8585</v>
      </c>
      <c r="AP149" s="188" t="s">
        <v>760</v>
      </c>
      <c r="AQ149" s="188" t="s">
        <v>8534</v>
      </c>
      <c r="AR149" s="188" t="s">
        <v>4072</v>
      </c>
      <c r="AS149" s="188" t="s">
        <v>8535</v>
      </c>
      <c r="AT149" s="188" t="s">
        <v>4072</v>
      </c>
      <c r="AU149" s="188" t="str">
        <f t="shared" si="7"/>
        <v>R4</v>
      </c>
      <c r="AV149" s="188" t="str">
        <f t="shared" si="8"/>
        <v>P4</v>
      </c>
    </row>
    <row r="150" spans="1:48" ht="285" x14ac:dyDescent="0.25">
      <c r="A150" s="188" t="s">
        <v>762</v>
      </c>
      <c r="B150" s="207" t="str">
        <f t="shared" si="6"/>
        <v>Riparian and Pre-1914</v>
      </c>
      <c r="C150" s="188" t="s">
        <v>763</v>
      </c>
      <c r="D150" s="188" t="s">
        <v>764</v>
      </c>
      <c r="E150" s="188"/>
      <c r="F150" s="188"/>
      <c r="G150" s="188"/>
      <c r="H150" s="188" t="s">
        <v>760</v>
      </c>
      <c r="I150" s="188" t="s">
        <v>55</v>
      </c>
      <c r="J150" s="188"/>
      <c r="K150" s="209">
        <v>533.39499999999998</v>
      </c>
      <c r="L150" s="209" t="s">
        <v>215</v>
      </c>
      <c r="M150" s="188" t="s">
        <v>56</v>
      </c>
      <c r="N150" s="188" t="s">
        <v>692</v>
      </c>
      <c r="O150" s="188" t="s">
        <v>216</v>
      </c>
      <c r="P150" s="188" t="s">
        <v>59</v>
      </c>
      <c r="Q150" s="188" t="s">
        <v>765</v>
      </c>
      <c r="R150" s="188" t="s">
        <v>766</v>
      </c>
      <c r="S150" s="188" t="s">
        <v>706</v>
      </c>
      <c r="T150" s="188" t="s">
        <v>141</v>
      </c>
      <c r="U150" s="188"/>
      <c r="V150" s="188" t="s">
        <v>64</v>
      </c>
      <c r="W150" s="188"/>
      <c r="X150" s="188"/>
      <c r="Y150" s="188"/>
      <c r="Z150" s="188" t="s">
        <v>66</v>
      </c>
      <c r="AA150" s="189">
        <v>43000</v>
      </c>
      <c r="AB150" s="188" t="s">
        <v>142</v>
      </c>
      <c r="AC150" s="188" t="s">
        <v>767</v>
      </c>
      <c r="AD150" s="188" t="s">
        <v>56</v>
      </c>
      <c r="AE150" s="188" t="s">
        <v>90</v>
      </c>
      <c r="AF150" s="188" t="s">
        <v>90</v>
      </c>
      <c r="AG150" s="188" t="s">
        <v>90</v>
      </c>
      <c r="AH150" s="188" t="s">
        <v>90</v>
      </c>
      <c r="AI150" s="188" t="s">
        <v>90</v>
      </c>
      <c r="AJ150" s="188" t="s">
        <v>90</v>
      </c>
      <c r="AK150" s="188" t="s">
        <v>90</v>
      </c>
      <c r="AL150" s="188" t="s">
        <v>90</v>
      </c>
      <c r="AM150" s="189">
        <v>42942</v>
      </c>
      <c r="AN150" s="188" t="s">
        <v>143</v>
      </c>
      <c r="AO150" s="188" t="s">
        <v>8585</v>
      </c>
      <c r="AP150" s="188" t="s">
        <v>760</v>
      </c>
      <c r="AQ150" s="188" t="s">
        <v>8534</v>
      </c>
      <c r="AR150" s="188" t="s">
        <v>4072</v>
      </c>
      <c r="AS150" s="188" t="s">
        <v>8535</v>
      </c>
      <c r="AT150" s="188" t="s">
        <v>4072</v>
      </c>
      <c r="AU150" s="188" t="str">
        <f t="shared" si="7"/>
        <v>R4</v>
      </c>
      <c r="AV150" s="188" t="str">
        <f t="shared" si="8"/>
        <v>P4</v>
      </c>
    </row>
    <row r="151" spans="1:48" ht="75" x14ac:dyDescent="0.25">
      <c r="A151" s="188" t="s">
        <v>768</v>
      </c>
      <c r="B151" s="207" t="str">
        <f t="shared" si="6"/>
        <v>Riparian and Pre-1914</v>
      </c>
      <c r="C151" s="188" t="s">
        <v>769</v>
      </c>
      <c r="D151" s="188" t="s">
        <v>770</v>
      </c>
      <c r="E151" s="188"/>
      <c r="F151" s="188"/>
      <c r="G151" s="188"/>
      <c r="H151" s="188"/>
      <c r="I151" s="188" t="s">
        <v>55</v>
      </c>
      <c r="J151" s="188"/>
      <c r="K151" s="209">
        <v>376.28500000000003</v>
      </c>
      <c r="L151" s="209">
        <v>291.94</v>
      </c>
      <c r="M151" s="188" t="s">
        <v>56</v>
      </c>
      <c r="N151" s="188" t="s">
        <v>128</v>
      </c>
      <c r="O151" s="188" t="s">
        <v>771</v>
      </c>
      <c r="P151" s="188" t="s">
        <v>59</v>
      </c>
      <c r="Q151" s="188" t="s">
        <v>772</v>
      </c>
      <c r="R151" s="188" t="s">
        <v>772</v>
      </c>
      <c r="S151" s="188" t="s">
        <v>399</v>
      </c>
      <c r="T151" s="188" t="s">
        <v>141</v>
      </c>
      <c r="U151" s="188"/>
      <c r="V151" s="188" t="s">
        <v>64</v>
      </c>
      <c r="W151" s="188"/>
      <c r="X151" s="188"/>
      <c r="Y151" s="188"/>
      <c r="Z151" s="188" t="s">
        <v>66</v>
      </c>
      <c r="AA151" s="189">
        <v>42878</v>
      </c>
      <c r="AB151" s="188" t="s">
        <v>142</v>
      </c>
      <c r="AC151" s="188" t="s">
        <v>699</v>
      </c>
      <c r="AD151" s="188" t="s">
        <v>56</v>
      </c>
      <c r="AE151" s="188" t="s">
        <v>90</v>
      </c>
      <c r="AF151" s="188" t="s">
        <v>90</v>
      </c>
      <c r="AG151" s="190" t="s">
        <v>90</v>
      </c>
      <c r="AH151" s="188" t="s">
        <v>90</v>
      </c>
      <c r="AI151" s="188" t="s">
        <v>90</v>
      </c>
      <c r="AJ151" s="188" t="s">
        <v>90</v>
      </c>
      <c r="AK151" s="188" t="s">
        <v>90</v>
      </c>
      <c r="AL151" s="188" t="s">
        <v>90</v>
      </c>
      <c r="AM151" s="189">
        <v>42914</v>
      </c>
      <c r="AN151" s="188" t="s">
        <v>143</v>
      </c>
      <c r="AO151" s="188" t="s">
        <v>8407</v>
      </c>
      <c r="AP151" s="188"/>
      <c r="AQ151" s="188"/>
      <c r="AR151" s="188"/>
      <c r="AS151" s="188"/>
      <c r="AT151" s="188"/>
      <c r="AU151" s="188" t="str">
        <f t="shared" si="7"/>
        <v>R3</v>
      </c>
      <c r="AV151" s="188" t="str">
        <f t="shared" si="8"/>
        <v>P3</v>
      </c>
    </row>
    <row r="152" spans="1:48" ht="90" x14ac:dyDescent="0.25">
      <c r="A152" s="188" t="s">
        <v>773</v>
      </c>
      <c r="B152" s="207" t="str">
        <f t="shared" si="6"/>
        <v>Riparian and Pre-1914</v>
      </c>
      <c r="C152" s="188" t="s">
        <v>613</v>
      </c>
      <c r="D152" s="188" t="s">
        <v>613</v>
      </c>
      <c r="E152" s="188"/>
      <c r="F152" s="188" t="s">
        <v>595</v>
      </c>
      <c r="G152" s="188"/>
      <c r="H152" s="188"/>
      <c r="I152" s="188" t="s">
        <v>55</v>
      </c>
      <c r="J152" s="188"/>
      <c r="K152" s="209">
        <v>413.66666666666663</v>
      </c>
      <c r="L152" s="209">
        <v>200</v>
      </c>
      <c r="M152" s="188" t="s">
        <v>56</v>
      </c>
      <c r="N152" s="188" t="s">
        <v>397</v>
      </c>
      <c r="O152" s="188" t="s">
        <v>128</v>
      </c>
      <c r="P152" s="188" t="s">
        <v>59</v>
      </c>
      <c r="Q152" s="188" t="s">
        <v>774</v>
      </c>
      <c r="R152" s="188" t="s">
        <v>774</v>
      </c>
      <c r="S152" s="188" t="s">
        <v>399</v>
      </c>
      <c r="T152" s="188" t="s">
        <v>63</v>
      </c>
      <c r="U152" s="188"/>
      <c r="V152" s="188" t="s">
        <v>344</v>
      </c>
      <c r="W152" s="188"/>
      <c r="X152" s="188"/>
      <c r="Y152" s="188"/>
      <c r="Z152" s="188" t="s">
        <v>66</v>
      </c>
      <c r="AA152" s="189">
        <v>42888</v>
      </c>
      <c r="AB152" s="188" t="s">
        <v>142</v>
      </c>
      <c r="AC152" s="188" t="s">
        <v>775</v>
      </c>
      <c r="AD152" s="188" t="s">
        <v>56</v>
      </c>
      <c r="AE152" s="188" t="s">
        <v>90</v>
      </c>
      <c r="AF152" s="188" t="s">
        <v>90</v>
      </c>
      <c r="AG152" s="190" t="s">
        <v>90</v>
      </c>
      <c r="AH152" s="188" t="s">
        <v>90</v>
      </c>
      <c r="AI152" s="188" t="s">
        <v>90</v>
      </c>
      <c r="AJ152" s="188" t="s">
        <v>90</v>
      </c>
      <c r="AK152" s="188" t="s">
        <v>90</v>
      </c>
      <c r="AL152" s="188" t="s">
        <v>90</v>
      </c>
      <c r="AM152" s="189">
        <v>42929</v>
      </c>
      <c r="AN152" s="188" t="s">
        <v>143</v>
      </c>
      <c r="AO152" s="188" t="s">
        <v>8404</v>
      </c>
      <c r="AP152" s="188"/>
      <c r="AQ152" s="188"/>
      <c r="AR152" s="188"/>
      <c r="AS152" s="188"/>
      <c r="AT152" s="188"/>
      <c r="AU152" s="188" t="str">
        <f t="shared" si="7"/>
        <v>R3</v>
      </c>
      <c r="AV152" s="188" t="str">
        <f t="shared" si="8"/>
        <v>P3</v>
      </c>
    </row>
    <row r="153" spans="1:48" ht="150" x14ac:dyDescent="0.25">
      <c r="A153" s="188" t="s">
        <v>776</v>
      </c>
      <c r="B153" s="207" t="str">
        <f t="shared" si="6"/>
        <v>Riparian and Pre-1914</v>
      </c>
      <c r="C153" s="188" t="s">
        <v>777</v>
      </c>
      <c r="D153" s="188" t="s">
        <v>778</v>
      </c>
      <c r="E153" s="188"/>
      <c r="F153" s="188" t="s">
        <v>779</v>
      </c>
      <c r="G153" s="188"/>
      <c r="H153" s="188"/>
      <c r="I153" s="188" t="s">
        <v>55</v>
      </c>
      <c r="J153" s="188"/>
      <c r="K153" s="209">
        <v>667.30749999999989</v>
      </c>
      <c r="L153" s="209">
        <v>768.62</v>
      </c>
      <c r="M153" s="188" t="s">
        <v>56</v>
      </c>
      <c r="N153" s="188" t="s">
        <v>397</v>
      </c>
      <c r="O153" s="188" t="s">
        <v>648</v>
      </c>
      <c r="P153" s="188" t="s">
        <v>59</v>
      </c>
      <c r="Q153" s="188" t="s">
        <v>780</v>
      </c>
      <c r="R153" s="188" t="s">
        <v>780</v>
      </c>
      <c r="S153" s="188" t="s">
        <v>781</v>
      </c>
      <c r="T153" s="188" t="s">
        <v>141</v>
      </c>
      <c r="U153" s="188"/>
      <c r="V153" s="188" t="s">
        <v>64</v>
      </c>
      <c r="W153" s="188">
        <v>0</v>
      </c>
      <c r="X153" s="188" t="s">
        <v>56</v>
      </c>
      <c r="Y153" s="188"/>
      <c r="Z153" s="188" t="s">
        <v>66</v>
      </c>
      <c r="AA153" s="189">
        <v>42907</v>
      </c>
      <c r="AB153" s="188" t="s">
        <v>142</v>
      </c>
      <c r="AC153" s="188" t="s">
        <v>782</v>
      </c>
      <c r="AD153" s="188" t="s">
        <v>56</v>
      </c>
      <c r="AE153" s="188" t="s">
        <v>90</v>
      </c>
      <c r="AF153" s="188" t="s">
        <v>90</v>
      </c>
      <c r="AG153" s="189" t="s">
        <v>90</v>
      </c>
      <c r="AH153" s="188" t="s">
        <v>90</v>
      </c>
      <c r="AI153" s="188" t="s">
        <v>90</v>
      </c>
      <c r="AJ153" s="188" t="s">
        <v>90</v>
      </c>
      <c r="AK153" s="188" t="s">
        <v>90</v>
      </c>
      <c r="AL153" s="188" t="s">
        <v>90</v>
      </c>
      <c r="AM153" s="189">
        <v>42905</v>
      </c>
      <c r="AN153" s="188" t="s">
        <v>100</v>
      </c>
      <c r="AO153" s="188" t="s">
        <v>783</v>
      </c>
      <c r="AP153" s="188"/>
      <c r="AQ153" s="188"/>
      <c r="AR153" s="188"/>
      <c r="AS153" s="188"/>
      <c r="AT153" s="188"/>
      <c r="AU153" s="188" t="str">
        <f t="shared" si="7"/>
        <v>R3</v>
      </c>
      <c r="AV153" s="188" t="str">
        <f t="shared" si="8"/>
        <v>P1</v>
      </c>
    </row>
    <row r="154" spans="1:48" ht="270" x14ac:dyDescent="0.25">
      <c r="A154" s="188" t="s">
        <v>784</v>
      </c>
      <c r="B154" s="207" t="str">
        <f t="shared" si="6"/>
        <v>Riparian and Pre-1914</v>
      </c>
      <c r="C154" s="188" t="s">
        <v>785</v>
      </c>
      <c r="D154" s="188" t="s">
        <v>785</v>
      </c>
      <c r="E154" s="188"/>
      <c r="F154" s="188"/>
      <c r="G154" s="188"/>
      <c r="H154" s="188" t="s">
        <v>4067</v>
      </c>
      <c r="I154" s="188" t="s">
        <v>55</v>
      </c>
      <c r="J154" s="188" t="s">
        <v>786</v>
      </c>
      <c r="K154" s="209">
        <v>7113.2</v>
      </c>
      <c r="L154" s="209">
        <v>8727</v>
      </c>
      <c r="M154" s="188" t="s">
        <v>56</v>
      </c>
      <c r="N154" s="188" t="s">
        <v>787</v>
      </c>
      <c r="O154" s="188" t="s">
        <v>137</v>
      </c>
      <c r="P154" s="188" t="s">
        <v>77</v>
      </c>
      <c r="Q154" s="188" t="s">
        <v>788</v>
      </c>
      <c r="R154" s="188" t="s">
        <v>789</v>
      </c>
      <c r="S154" s="188" t="s">
        <v>790</v>
      </c>
      <c r="T154" s="188" t="s">
        <v>151</v>
      </c>
      <c r="U154" s="188"/>
      <c r="V154" s="188" t="s">
        <v>174</v>
      </c>
      <c r="W154" s="188"/>
      <c r="X154" s="188"/>
      <c r="Y154" s="188"/>
      <c r="Z154" s="188" t="s">
        <v>56</v>
      </c>
      <c r="AA154" s="189">
        <v>42878</v>
      </c>
      <c r="AB154" s="188" t="s">
        <v>67</v>
      </c>
      <c r="AC154" s="188" t="s">
        <v>791</v>
      </c>
      <c r="AD154" s="188" t="s">
        <v>56</v>
      </c>
      <c r="AE154" s="188" t="s">
        <v>90</v>
      </c>
      <c r="AF154" s="188" t="s">
        <v>90</v>
      </c>
      <c r="AG154" s="190" t="s">
        <v>90</v>
      </c>
      <c r="AH154" s="188" t="s">
        <v>90</v>
      </c>
      <c r="AI154" s="188" t="s">
        <v>90</v>
      </c>
      <c r="AJ154" s="188" t="s">
        <v>90</v>
      </c>
      <c r="AK154" s="188" t="s">
        <v>90</v>
      </c>
      <c r="AL154" s="188" t="s">
        <v>90</v>
      </c>
      <c r="AM154" s="189">
        <v>42914</v>
      </c>
      <c r="AN154" s="188" t="s">
        <v>100</v>
      </c>
      <c r="AO154" s="188" t="s">
        <v>489</v>
      </c>
      <c r="AP154" s="188" t="s">
        <v>4067</v>
      </c>
      <c r="AQ154" s="188" t="s">
        <v>8534</v>
      </c>
      <c r="AR154" s="188" t="s">
        <v>8581</v>
      </c>
      <c r="AS154" s="188" t="s">
        <v>8535</v>
      </c>
      <c r="AT154" s="188" t="s">
        <v>8581</v>
      </c>
      <c r="AU154" s="188" t="str">
        <f t="shared" si="7"/>
        <v>R4</v>
      </c>
      <c r="AV154" s="188" t="str">
        <f t="shared" si="8"/>
        <v>P4</v>
      </c>
    </row>
    <row r="155" spans="1:48" ht="60" x14ac:dyDescent="0.25">
      <c r="A155" s="188" t="s">
        <v>792</v>
      </c>
      <c r="B155" s="207" t="str">
        <f t="shared" si="6"/>
        <v>Pre-1914</v>
      </c>
      <c r="C155" s="188" t="s">
        <v>793</v>
      </c>
      <c r="D155" s="188" t="s">
        <v>794</v>
      </c>
      <c r="E155" s="188"/>
      <c r="F155" s="188"/>
      <c r="G155" s="188" t="s">
        <v>795</v>
      </c>
      <c r="H155" s="188"/>
      <c r="I155" s="188" t="s">
        <v>55</v>
      </c>
      <c r="J155" s="188"/>
      <c r="K155" s="209">
        <v>436.39</v>
      </c>
      <c r="L155" s="209">
        <v>1447.35</v>
      </c>
      <c r="M155" s="188" t="s">
        <v>66</v>
      </c>
      <c r="N155" s="188" t="s">
        <v>796</v>
      </c>
      <c r="O155" s="188" t="s">
        <v>325</v>
      </c>
      <c r="P155" s="188" t="s">
        <v>59</v>
      </c>
      <c r="Q155" s="188" t="s">
        <v>797</v>
      </c>
      <c r="R155" s="188" t="s">
        <v>798</v>
      </c>
      <c r="S155" s="188" t="s">
        <v>798</v>
      </c>
      <c r="T155" s="188" t="s">
        <v>63</v>
      </c>
      <c r="U155" s="188"/>
      <c r="V155" s="188" t="s">
        <v>344</v>
      </c>
      <c r="W155" s="188"/>
      <c r="X155" s="188"/>
      <c r="Y155" s="188"/>
      <c r="Z155" s="188" t="s">
        <v>66</v>
      </c>
      <c r="AA155" s="189">
        <v>42999</v>
      </c>
      <c r="AB155" s="188" t="s">
        <v>90</v>
      </c>
      <c r="AC155" s="188"/>
      <c r="AD155" s="188" t="s">
        <v>56</v>
      </c>
      <c r="AE155" s="188" t="s">
        <v>90</v>
      </c>
      <c r="AF155" s="188" t="s">
        <v>90</v>
      </c>
      <c r="AG155" s="190" t="s">
        <v>90</v>
      </c>
      <c r="AH155" s="188" t="s">
        <v>90</v>
      </c>
      <c r="AI155" s="188" t="s">
        <v>90</v>
      </c>
      <c r="AJ155" s="188" t="s">
        <v>90</v>
      </c>
      <c r="AK155" s="188" t="s">
        <v>90</v>
      </c>
      <c r="AL155" s="188" t="s">
        <v>90</v>
      </c>
      <c r="AM155" s="189">
        <v>42949</v>
      </c>
      <c r="AN155" s="188" t="s">
        <v>100</v>
      </c>
      <c r="AO155" s="188" t="s">
        <v>144</v>
      </c>
      <c r="AP155" s="188"/>
      <c r="AQ155" s="188"/>
      <c r="AR155" s="188"/>
      <c r="AS155" s="188"/>
      <c r="AT155" s="188"/>
      <c r="AU155" s="188" t="str">
        <f t="shared" si="7"/>
        <v>N/A</v>
      </c>
      <c r="AV155" s="188" t="str">
        <f t="shared" si="8"/>
        <v>P1</v>
      </c>
    </row>
    <row r="156" spans="1:48" ht="45" x14ac:dyDescent="0.25">
      <c r="A156" s="188" t="s">
        <v>799</v>
      </c>
      <c r="B156" s="207" t="str">
        <f t="shared" si="6"/>
        <v>Riparian and Pre-1914</v>
      </c>
      <c r="C156" s="188" t="s">
        <v>800</v>
      </c>
      <c r="D156" s="188" t="s">
        <v>800</v>
      </c>
      <c r="E156" s="188"/>
      <c r="F156" s="188" t="s">
        <v>801</v>
      </c>
      <c r="G156" s="188"/>
      <c r="H156" s="188"/>
      <c r="I156" s="188" t="s">
        <v>55</v>
      </c>
      <c r="J156" s="188"/>
      <c r="K156" s="209">
        <v>1767.9233333333334</v>
      </c>
      <c r="L156" s="209">
        <v>2322.5909999999999</v>
      </c>
      <c r="M156" s="188" t="s">
        <v>56</v>
      </c>
      <c r="N156" s="188" t="s">
        <v>802</v>
      </c>
      <c r="O156" s="188" t="s">
        <v>58</v>
      </c>
      <c r="P156" s="188" t="s">
        <v>59</v>
      </c>
      <c r="Q156" s="188" t="s">
        <v>803</v>
      </c>
      <c r="R156" s="188" t="s">
        <v>803</v>
      </c>
      <c r="S156" s="188" t="s">
        <v>650</v>
      </c>
      <c r="T156" s="188" t="s">
        <v>141</v>
      </c>
      <c r="U156" s="188"/>
      <c r="V156" s="188" t="s">
        <v>64</v>
      </c>
      <c r="W156" s="188"/>
      <c r="X156" s="188"/>
      <c r="Y156" s="188"/>
      <c r="Z156" s="188" t="s">
        <v>66</v>
      </c>
      <c r="AA156" s="189">
        <v>42970</v>
      </c>
      <c r="AB156" s="188" t="s">
        <v>142</v>
      </c>
      <c r="AC156" s="188" t="s">
        <v>804</v>
      </c>
      <c r="AD156" s="188" t="s">
        <v>56</v>
      </c>
      <c r="AE156" s="188" t="s">
        <v>90</v>
      </c>
      <c r="AF156" s="188" t="s">
        <v>90</v>
      </c>
      <c r="AG156" s="188" t="s">
        <v>90</v>
      </c>
      <c r="AH156" s="188" t="s">
        <v>90</v>
      </c>
      <c r="AI156" s="188" t="s">
        <v>90</v>
      </c>
      <c r="AJ156" s="188" t="s">
        <v>90</v>
      </c>
      <c r="AK156" s="188" t="s">
        <v>90</v>
      </c>
      <c r="AL156" s="188" t="s">
        <v>90</v>
      </c>
      <c r="AM156" s="189">
        <v>42942</v>
      </c>
      <c r="AN156" s="188" t="s">
        <v>100</v>
      </c>
      <c r="AO156" s="188" t="s">
        <v>8393</v>
      </c>
      <c r="AP156" s="188"/>
      <c r="AQ156" s="188"/>
      <c r="AR156" s="188"/>
      <c r="AS156" s="188"/>
      <c r="AT156" s="188"/>
      <c r="AU156" s="188" t="str">
        <f t="shared" si="7"/>
        <v>R3</v>
      </c>
      <c r="AV156" s="188" t="str">
        <f t="shared" si="8"/>
        <v>P1</v>
      </c>
    </row>
    <row r="157" spans="1:48" ht="75" x14ac:dyDescent="0.25">
      <c r="A157" s="188" t="s">
        <v>805</v>
      </c>
      <c r="B157" s="207" t="str">
        <f t="shared" si="6"/>
        <v>Riparian and Pre-1914</v>
      </c>
      <c r="C157" s="188" t="s">
        <v>806</v>
      </c>
      <c r="D157" s="188" t="s">
        <v>806</v>
      </c>
      <c r="E157" s="188"/>
      <c r="F157" s="188"/>
      <c r="G157" s="188"/>
      <c r="H157" s="188"/>
      <c r="I157" s="188" t="s">
        <v>55</v>
      </c>
      <c r="J157" s="188"/>
      <c r="K157" s="209">
        <v>593.97333333333336</v>
      </c>
      <c r="L157" s="209">
        <v>580.43799999999999</v>
      </c>
      <c r="M157" s="188" t="s">
        <v>56</v>
      </c>
      <c r="N157" s="188" t="s">
        <v>397</v>
      </c>
      <c r="O157" s="188" t="s">
        <v>596</v>
      </c>
      <c r="P157" s="188" t="s">
        <v>94</v>
      </c>
      <c r="Q157" s="188" t="s">
        <v>807</v>
      </c>
      <c r="R157" s="188" t="s">
        <v>174</v>
      </c>
      <c r="S157" s="188" t="s">
        <v>808</v>
      </c>
      <c r="T157" s="188" t="s">
        <v>141</v>
      </c>
      <c r="U157" s="188"/>
      <c r="V157" s="188" t="s">
        <v>64</v>
      </c>
      <c r="W157" s="188">
        <v>0</v>
      </c>
      <c r="X157" s="188" t="s">
        <v>66</v>
      </c>
      <c r="Y157" s="188"/>
      <c r="Z157" s="188" t="s">
        <v>66</v>
      </c>
      <c r="AA157" s="189">
        <v>42970</v>
      </c>
      <c r="AB157" s="188" t="s">
        <v>142</v>
      </c>
      <c r="AC157" s="188" t="s">
        <v>809</v>
      </c>
      <c r="AD157" s="188" t="s">
        <v>56</v>
      </c>
      <c r="AE157" s="188" t="s">
        <v>90</v>
      </c>
      <c r="AF157" s="188" t="s">
        <v>90</v>
      </c>
      <c r="AG157" s="190" t="s">
        <v>90</v>
      </c>
      <c r="AH157" s="188" t="s">
        <v>90</v>
      </c>
      <c r="AI157" s="188" t="s">
        <v>90</v>
      </c>
      <c r="AJ157" s="188" t="s">
        <v>90</v>
      </c>
      <c r="AK157" s="188" t="s">
        <v>90</v>
      </c>
      <c r="AL157" s="188" t="s">
        <v>90</v>
      </c>
      <c r="AM157" s="189">
        <v>42915</v>
      </c>
      <c r="AN157" s="188" t="s">
        <v>100</v>
      </c>
      <c r="AO157" s="188" t="s">
        <v>489</v>
      </c>
      <c r="AP157" s="188"/>
      <c r="AQ157" s="188"/>
      <c r="AR157" s="188"/>
      <c r="AS157" s="188"/>
      <c r="AT157" s="188"/>
      <c r="AU157" s="188" t="str">
        <f t="shared" si="7"/>
        <v>R3</v>
      </c>
      <c r="AV157" s="188" t="str">
        <f t="shared" si="8"/>
        <v>P1</v>
      </c>
    </row>
    <row r="158" spans="1:48" ht="60" x14ac:dyDescent="0.25">
      <c r="A158" s="188" t="s">
        <v>810</v>
      </c>
      <c r="B158" s="207" t="str">
        <f t="shared" si="6"/>
        <v>Riparian and Pre-1914</v>
      </c>
      <c r="C158" s="188" t="s">
        <v>806</v>
      </c>
      <c r="D158" s="188" t="s">
        <v>806</v>
      </c>
      <c r="E158" s="188"/>
      <c r="F158" s="188"/>
      <c r="G158" s="188"/>
      <c r="H158" s="188"/>
      <c r="I158" s="188" t="s">
        <v>55</v>
      </c>
      <c r="J158" s="188"/>
      <c r="K158" s="209">
        <v>729.83000000000015</v>
      </c>
      <c r="L158" s="209">
        <v>848.87</v>
      </c>
      <c r="M158" s="188" t="s">
        <v>56</v>
      </c>
      <c r="N158" s="188" t="s">
        <v>93</v>
      </c>
      <c r="O158" s="188" t="s">
        <v>596</v>
      </c>
      <c r="P158" s="188" t="s">
        <v>94</v>
      </c>
      <c r="Q158" s="188" t="s">
        <v>811</v>
      </c>
      <c r="R158" s="188" t="s">
        <v>174</v>
      </c>
      <c r="S158" s="188" t="s">
        <v>812</v>
      </c>
      <c r="T158" s="188" t="s">
        <v>141</v>
      </c>
      <c r="U158" s="188"/>
      <c r="V158" s="188" t="s">
        <v>64</v>
      </c>
      <c r="W158" s="188">
        <v>0</v>
      </c>
      <c r="X158" s="188" t="s">
        <v>66</v>
      </c>
      <c r="Y158" s="188"/>
      <c r="Z158" s="188" t="s">
        <v>66</v>
      </c>
      <c r="AA158" s="189">
        <v>42916</v>
      </c>
      <c r="AB158" s="188" t="s">
        <v>142</v>
      </c>
      <c r="AC158" s="188" t="s">
        <v>813</v>
      </c>
      <c r="AD158" s="188" t="s">
        <v>56</v>
      </c>
      <c r="AE158" s="188" t="s">
        <v>90</v>
      </c>
      <c r="AF158" s="188" t="s">
        <v>90</v>
      </c>
      <c r="AG158" s="190" t="s">
        <v>90</v>
      </c>
      <c r="AH158" s="188" t="s">
        <v>90</v>
      </c>
      <c r="AI158" s="188" t="s">
        <v>90</v>
      </c>
      <c r="AJ158" s="188" t="s">
        <v>90</v>
      </c>
      <c r="AK158" s="188" t="s">
        <v>90</v>
      </c>
      <c r="AL158" s="188" t="s">
        <v>90</v>
      </c>
      <c r="AM158" s="189">
        <v>42915</v>
      </c>
      <c r="AN158" s="188" t="s">
        <v>100</v>
      </c>
      <c r="AO158" s="188" t="s">
        <v>489</v>
      </c>
      <c r="AP158" s="188"/>
      <c r="AQ158" s="188"/>
      <c r="AR158" s="188"/>
      <c r="AS158" s="188"/>
      <c r="AT158" s="188"/>
      <c r="AU158" s="188" t="str">
        <f t="shared" si="7"/>
        <v>R3</v>
      </c>
      <c r="AV158" s="188" t="str">
        <f t="shared" si="8"/>
        <v>P1</v>
      </c>
    </row>
    <row r="159" spans="1:48" ht="90" x14ac:dyDescent="0.25">
      <c r="A159" s="188" t="s">
        <v>814</v>
      </c>
      <c r="B159" s="207" t="str">
        <f t="shared" si="6"/>
        <v>Riparian and Pre-1914</v>
      </c>
      <c r="C159" s="188" t="s">
        <v>815</v>
      </c>
      <c r="D159" s="188" t="s">
        <v>815</v>
      </c>
      <c r="E159" s="188"/>
      <c r="F159" s="188" t="s">
        <v>801</v>
      </c>
      <c r="G159" s="188"/>
      <c r="H159" s="188"/>
      <c r="I159" s="188" t="s">
        <v>55</v>
      </c>
      <c r="J159" s="188"/>
      <c r="K159" s="209">
        <v>274</v>
      </c>
      <c r="L159" s="209">
        <v>164.24600000000001</v>
      </c>
      <c r="M159" s="188" t="s">
        <v>56</v>
      </c>
      <c r="N159" s="188" t="s">
        <v>397</v>
      </c>
      <c r="O159" s="188" t="s">
        <v>596</v>
      </c>
      <c r="P159" s="188" t="s">
        <v>59</v>
      </c>
      <c r="Q159" s="188" t="s">
        <v>816</v>
      </c>
      <c r="R159" s="188" t="s">
        <v>816</v>
      </c>
      <c r="S159" s="188" t="s">
        <v>817</v>
      </c>
      <c r="T159" s="188" t="s">
        <v>141</v>
      </c>
      <c r="U159" s="188"/>
      <c r="V159" s="188" t="s">
        <v>64</v>
      </c>
      <c r="W159" s="188"/>
      <c r="X159" s="188"/>
      <c r="Y159" s="188"/>
      <c r="Z159" s="188" t="s">
        <v>66</v>
      </c>
      <c r="AA159" s="189">
        <v>42921</v>
      </c>
      <c r="AB159" s="188" t="s">
        <v>142</v>
      </c>
      <c r="AC159" s="188" t="s">
        <v>818</v>
      </c>
      <c r="AD159" s="188" t="s">
        <v>56</v>
      </c>
      <c r="AE159" s="188" t="s">
        <v>90</v>
      </c>
      <c r="AF159" s="188" t="s">
        <v>90</v>
      </c>
      <c r="AG159" s="189" t="s">
        <v>90</v>
      </c>
      <c r="AH159" s="191" t="s">
        <v>90</v>
      </c>
      <c r="AI159" s="188" t="s">
        <v>90</v>
      </c>
      <c r="AJ159" s="188" t="s">
        <v>90</v>
      </c>
      <c r="AK159" s="188" t="s">
        <v>90</v>
      </c>
      <c r="AL159" s="188" t="s">
        <v>90</v>
      </c>
      <c r="AM159" s="189">
        <v>42923</v>
      </c>
      <c r="AN159" s="188" t="s">
        <v>143</v>
      </c>
      <c r="AO159" s="188" t="s">
        <v>8404</v>
      </c>
      <c r="AP159" s="188"/>
      <c r="AQ159" s="188"/>
      <c r="AR159" s="188"/>
      <c r="AS159" s="188"/>
      <c r="AT159" s="188"/>
      <c r="AU159" s="188" t="str">
        <f t="shared" si="7"/>
        <v>R3</v>
      </c>
      <c r="AV159" s="188" t="str">
        <f t="shared" si="8"/>
        <v>P3</v>
      </c>
    </row>
    <row r="160" spans="1:48" ht="90" x14ac:dyDescent="0.25">
      <c r="A160" s="188" t="s">
        <v>819</v>
      </c>
      <c r="B160" s="207" t="str">
        <f t="shared" si="6"/>
        <v>Riparian and Pre-1914</v>
      </c>
      <c r="C160" s="188" t="s">
        <v>815</v>
      </c>
      <c r="D160" s="188" t="s">
        <v>815</v>
      </c>
      <c r="E160" s="188"/>
      <c r="F160" s="188" t="s">
        <v>801</v>
      </c>
      <c r="G160" s="188"/>
      <c r="H160" s="188"/>
      <c r="I160" s="188" t="s">
        <v>55</v>
      </c>
      <c r="J160" s="188"/>
      <c r="K160" s="209">
        <v>346</v>
      </c>
      <c r="L160" s="209">
        <v>240.41</v>
      </c>
      <c r="M160" s="188" t="s">
        <v>56</v>
      </c>
      <c r="N160" s="188" t="s">
        <v>397</v>
      </c>
      <c r="O160" s="188" t="s">
        <v>596</v>
      </c>
      <c r="P160" s="188" t="s">
        <v>59</v>
      </c>
      <c r="Q160" s="188" t="s">
        <v>816</v>
      </c>
      <c r="R160" s="188" t="s">
        <v>816</v>
      </c>
      <c r="S160" s="188" t="s">
        <v>817</v>
      </c>
      <c r="T160" s="188" t="s">
        <v>141</v>
      </c>
      <c r="U160" s="188"/>
      <c r="V160" s="188" t="s">
        <v>64</v>
      </c>
      <c r="W160" s="188"/>
      <c r="X160" s="188"/>
      <c r="Y160" s="188"/>
      <c r="Z160" s="188" t="s">
        <v>66</v>
      </c>
      <c r="AA160" s="189">
        <v>42921</v>
      </c>
      <c r="AB160" s="188" t="s">
        <v>142</v>
      </c>
      <c r="AC160" s="188" t="s">
        <v>818</v>
      </c>
      <c r="AD160" s="188" t="s">
        <v>56</v>
      </c>
      <c r="AE160" s="188" t="s">
        <v>90</v>
      </c>
      <c r="AF160" s="188" t="s">
        <v>90</v>
      </c>
      <c r="AG160" s="189" t="s">
        <v>90</v>
      </c>
      <c r="AH160" s="191" t="s">
        <v>90</v>
      </c>
      <c r="AI160" s="188" t="s">
        <v>90</v>
      </c>
      <c r="AJ160" s="188" t="s">
        <v>90</v>
      </c>
      <c r="AK160" s="188" t="s">
        <v>90</v>
      </c>
      <c r="AL160" s="188" t="s">
        <v>90</v>
      </c>
      <c r="AM160" s="189">
        <v>42923</v>
      </c>
      <c r="AN160" s="188" t="s">
        <v>143</v>
      </c>
      <c r="AO160" s="188" t="s">
        <v>8404</v>
      </c>
      <c r="AP160" s="188"/>
      <c r="AQ160" s="188"/>
      <c r="AR160" s="188"/>
      <c r="AS160" s="188"/>
      <c r="AT160" s="188"/>
      <c r="AU160" s="188" t="str">
        <f t="shared" si="7"/>
        <v>R3</v>
      </c>
      <c r="AV160" s="188" t="str">
        <f t="shared" si="8"/>
        <v>P3</v>
      </c>
    </row>
    <row r="161" spans="1:48" ht="90" x14ac:dyDescent="0.25">
      <c r="A161" s="188" t="s">
        <v>820</v>
      </c>
      <c r="B161" s="207" t="str">
        <f t="shared" si="6"/>
        <v>Riparian and Pre-1914</v>
      </c>
      <c r="C161" s="188" t="s">
        <v>815</v>
      </c>
      <c r="D161" s="188" t="s">
        <v>815</v>
      </c>
      <c r="E161" s="188"/>
      <c r="F161" s="188" t="s">
        <v>801</v>
      </c>
      <c r="G161" s="188"/>
      <c r="H161" s="188"/>
      <c r="I161" s="188" t="s">
        <v>55</v>
      </c>
      <c r="J161" s="188"/>
      <c r="K161" s="209">
        <v>322</v>
      </c>
      <c r="L161" s="209">
        <v>367.89299999999997</v>
      </c>
      <c r="M161" s="188" t="s">
        <v>56</v>
      </c>
      <c r="N161" s="188" t="s">
        <v>821</v>
      </c>
      <c r="O161" s="188" t="s">
        <v>596</v>
      </c>
      <c r="P161" s="188" t="s">
        <v>59</v>
      </c>
      <c r="Q161" s="188" t="s">
        <v>816</v>
      </c>
      <c r="R161" s="188" t="s">
        <v>816</v>
      </c>
      <c r="S161" s="188" t="s">
        <v>817</v>
      </c>
      <c r="T161" s="188"/>
      <c r="U161" s="188"/>
      <c r="V161" s="188" t="s">
        <v>64</v>
      </c>
      <c r="W161" s="188"/>
      <c r="X161" s="188"/>
      <c r="Y161" s="188"/>
      <c r="Z161" s="188" t="s">
        <v>66</v>
      </c>
      <c r="AA161" s="189">
        <v>42921</v>
      </c>
      <c r="AB161" s="188" t="s">
        <v>142</v>
      </c>
      <c r="AC161" s="188" t="s">
        <v>818</v>
      </c>
      <c r="AD161" s="188" t="s">
        <v>56</v>
      </c>
      <c r="AE161" s="188" t="s">
        <v>90</v>
      </c>
      <c r="AF161" s="188" t="s">
        <v>90</v>
      </c>
      <c r="AG161" s="189" t="s">
        <v>90</v>
      </c>
      <c r="AH161" s="191" t="s">
        <v>90</v>
      </c>
      <c r="AI161" s="188" t="s">
        <v>90</v>
      </c>
      <c r="AJ161" s="188" t="s">
        <v>90</v>
      </c>
      <c r="AK161" s="188" t="s">
        <v>90</v>
      </c>
      <c r="AL161" s="188" t="s">
        <v>90</v>
      </c>
      <c r="AM161" s="189">
        <v>42923</v>
      </c>
      <c r="AN161" s="188" t="s">
        <v>143</v>
      </c>
      <c r="AO161" s="188" t="s">
        <v>8404</v>
      </c>
      <c r="AP161" s="188"/>
      <c r="AQ161" s="188"/>
      <c r="AR161" s="188"/>
      <c r="AS161" s="188"/>
      <c r="AT161" s="188"/>
      <c r="AU161" s="188" t="str">
        <f t="shared" si="7"/>
        <v>R3</v>
      </c>
      <c r="AV161" s="188" t="str">
        <f t="shared" si="8"/>
        <v>P3</v>
      </c>
    </row>
    <row r="162" spans="1:48" ht="90" x14ac:dyDescent="0.25">
      <c r="A162" s="188" t="s">
        <v>822</v>
      </c>
      <c r="B162" s="207" t="str">
        <f t="shared" si="6"/>
        <v>Riparian and Pre-1914</v>
      </c>
      <c r="C162" s="188" t="s">
        <v>815</v>
      </c>
      <c r="D162" s="188" t="s">
        <v>815</v>
      </c>
      <c r="E162" s="188"/>
      <c r="F162" s="188" t="s">
        <v>801</v>
      </c>
      <c r="G162" s="188"/>
      <c r="H162" s="188"/>
      <c r="I162" s="188" t="s">
        <v>55</v>
      </c>
      <c r="J162" s="188"/>
      <c r="K162" s="209">
        <v>764</v>
      </c>
      <c r="L162" s="209">
        <v>700.95500000000004</v>
      </c>
      <c r="M162" s="188" t="s">
        <v>56</v>
      </c>
      <c r="N162" s="188" t="s">
        <v>821</v>
      </c>
      <c r="O162" s="188" t="s">
        <v>596</v>
      </c>
      <c r="P162" s="188" t="s">
        <v>59</v>
      </c>
      <c r="Q162" s="188" t="s">
        <v>816</v>
      </c>
      <c r="R162" s="188" t="s">
        <v>816</v>
      </c>
      <c r="S162" s="188" t="s">
        <v>817</v>
      </c>
      <c r="T162" s="188"/>
      <c r="U162" s="188"/>
      <c r="V162" s="188" t="s">
        <v>64</v>
      </c>
      <c r="W162" s="188"/>
      <c r="X162" s="188"/>
      <c r="Y162" s="188"/>
      <c r="Z162" s="188" t="s">
        <v>66</v>
      </c>
      <c r="AA162" s="189">
        <v>42921</v>
      </c>
      <c r="AB162" s="188" t="s">
        <v>142</v>
      </c>
      <c r="AC162" s="188" t="s">
        <v>818</v>
      </c>
      <c r="AD162" s="188" t="s">
        <v>56</v>
      </c>
      <c r="AE162" s="188" t="s">
        <v>90</v>
      </c>
      <c r="AF162" s="188" t="s">
        <v>90</v>
      </c>
      <c r="AG162" s="189" t="s">
        <v>90</v>
      </c>
      <c r="AH162" s="191" t="s">
        <v>90</v>
      </c>
      <c r="AI162" s="188" t="s">
        <v>90</v>
      </c>
      <c r="AJ162" s="188" t="s">
        <v>90</v>
      </c>
      <c r="AK162" s="188" t="s">
        <v>90</v>
      </c>
      <c r="AL162" s="188" t="s">
        <v>90</v>
      </c>
      <c r="AM162" s="189">
        <v>42923</v>
      </c>
      <c r="AN162" s="188" t="s">
        <v>143</v>
      </c>
      <c r="AO162" s="188" t="s">
        <v>8404</v>
      </c>
      <c r="AP162" s="188"/>
      <c r="AQ162" s="188"/>
      <c r="AR162" s="188"/>
      <c r="AS162" s="188"/>
      <c r="AT162" s="188"/>
      <c r="AU162" s="188" t="str">
        <f t="shared" si="7"/>
        <v>R3</v>
      </c>
      <c r="AV162" s="188" t="str">
        <f t="shared" si="8"/>
        <v>P3</v>
      </c>
    </row>
    <row r="163" spans="1:48" ht="45" x14ac:dyDescent="0.25">
      <c r="A163" s="188" t="s">
        <v>823</v>
      </c>
      <c r="B163" s="207" t="str">
        <f t="shared" si="6"/>
        <v>Riparian</v>
      </c>
      <c r="C163" s="188" t="s">
        <v>824</v>
      </c>
      <c r="D163" s="188" t="s">
        <v>825</v>
      </c>
      <c r="E163" s="188"/>
      <c r="F163" s="188"/>
      <c r="G163" s="188" t="s">
        <v>795</v>
      </c>
      <c r="H163" s="188"/>
      <c r="I163" s="188" t="s">
        <v>55</v>
      </c>
      <c r="J163" s="188"/>
      <c r="K163" s="209">
        <v>661.23</v>
      </c>
      <c r="L163" s="209">
        <v>1163.3399999999999</v>
      </c>
      <c r="M163" s="188" t="s">
        <v>56</v>
      </c>
      <c r="N163" s="188" t="s">
        <v>826</v>
      </c>
      <c r="O163" s="188" t="s">
        <v>827</v>
      </c>
      <c r="P163" s="188" t="s">
        <v>59</v>
      </c>
      <c r="Q163" s="188" t="s">
        <v>828</v>
      </c>
      <c r="R163" s="188" t="s">
        <v>829</v>
      </c>
      <c r="S163" s="188" t="s">
        <v>830</v>
      </c>
      <c r="T163" s="188"/>
      <c r="U163" s="188"/>
      <c r="V163" s="188" t="s">
        <v>115</v>
      </c>
      <c r="W163" s="188"/>
      <c r="X163" s="188"/>
      <c r="Y163" s="188"/>
      <c r="Z163" s="188" t="s">
        <v>66</v>
      </c>
      <c r="AA163" s="189">
        <v>42956</v>
      </c>
      <c r="AB163" s="188" t="s">
        <v>81</v>
      </c>
      <c r="AC163" s="188" t="s">
        <v>831</v>
      </c>
      <c r="AD163" s="188" t="s">
        <v>66</v>
      </c>
      <c r="AE163" s="188" t="s">
        <v>90</v>
      </c>
      <c r="AF163" s="188" t="s">
        <v>90</v>
      </c>
      <c r="AG163" s="188" t="s">
        <v>90</v>
      </c>
      <c r="AH163" s="188" t="s">
        <v>90</v>
      </c>
      <c r="AI163" s="188" t="s">
        <v>90</v>
      </c>
      <c r="AJ163" s="188" t="s">
        <v>90</v>
      </c>
      <c r="AK163" s="188" t="s">
        <v>90</v>
      </c>
      <c r="AL163" s="188" t="s">
        <v>90</v>
      </c>
      <c r="AM163" s="189"/>
      <c r="AN163" s="188" t="s">
        <v>90</v>
      </c>
      <c r="AO163" s="188" t="s">
        <v>90</v>
      </c>
      <c r="AP163" s="188"/>
      <c r="AQ163" s="188"/>
      <c r="AR163" s="188"/>
      <c r="AS163" s="188"/>
      <c r="AT163" s="188"/>
      <c r="AU163" s="188" t="str">
        <f t="shared" si="7"/>
        <v>R1</v>
      </c>
      <c r="AV163" s="188" t="str">
        <f t="shared" si="8"/>
        <v>N/A</v>
      </c>
    </row>
    <row r="164" spans="1:48" ht="90" x14ac:dyDescent="0.25">
      <c r="A164" s="188" t="s">
        <v>832</v>
      </c>
      <c r="B164" s="207" t="str">
        <f t="shared" si="6"/>
        <v>Riparian</v>
      </c>
      <c r="C164" s="188" t="s">
        <v>833</v>
      </c>
      <c r="D164" s="188" t="s">
        <v>824</v>
      </c>
      <c r="E164" s="188"/>
      <c r="F164" s="188" t="s">
        <v>834</v>
      </c>
      <c r="G164" s="188"/>
      <c r="H164" s="188"/>
      <c r="I164" s="188" t="s">
        <v>55</v>
      </c>
      <c r="J164" s="188" t="s">
        <v>835</v>
      </c>
      <c r="K164" s="209">
        <v>748.11999999999989</v>
      </c>
      <c r="L164" s="209">
        <v>492.8</v>
      </c>
      <c r="M164" s="188" t="s">
        <v>56</v>
      </c>
      <c r="N164" s="188" t="s">
        <v>826</v>
      </c>
      <c r="O164" s="188" t="s">
        <v>827</v>
      </c>
      <c r="P164" s="188" t="s">
        <v>59</v>
      </c>
      <c r="Q164" s="188" t="s">
        <v>836</v>
      </c>
      <c r="R164" s="188" t="s">
        <v>837</v>
      </c>
      <c r="S164" s="188" t="s">
        <v>838</v>
      </c>
      <c r="T164" s="188" t="s">
        <v>63</v>
      </c>
      <c r="U164" s="188"/>
      <c r="V164" s="188" t="s">
        <v>344</v>
      </c>
      <c r="W164" s="188"/>
      <c r="X164" s="188"/>
      <c r="Y164" s="188"/>
      <c r="Z164" s="188" t="s">
        <v>66</v>
      </c>
      <c r="AA164" s="189">
        <v>42956</v>
      </c>
      <c r="AB164" s="188" t="s">
        <v>67</v>
      </c>
      <c r="AC164" s="188" t="s">
        <v>8608</v>
      </c>
      <c r="AD164" s="188" t="s">
        <v>66</v>
      </c>
      <c r="AE164" s="188" t="s">
        <v>90</v>
      </c>
      <c r="AF164" s="188" t="s">
        <v>90</v>
      </c>
      <c r="AG164" s="188" t="s">
        <v>90</v>
      </c>
      <c r="AH164" s="188" t="s">
        <v>90</v>
      </c>
      <c r="AI164" s="188" t="s">
        <v>90</v>
      </c>
      <c r="AJ164" s="188" t="s">
        <v>90</v>
      </c>
      <c r="AK164" s="188" t="s">
        <v>90</v>
      </c>
      <c r="AL164" s="188" t="s">
        <v>90</v>
      </c>
      <c r="AM164" s="189">
        <v>42940</v>
      </c>
      <c r="AN164" s="188" t="s">
        <v>90</v>
      </c>
      <c r="AO164" s="188" t="s">
        <v>90</v>
      </c>
      <c r="AP164" s="188"/>
      <c r="AQ164" s="188"/>
      <c r="AR164" s="188"/>
      <c r="AS164" s="188"/>
      <c r="AT164" s="188"/>
      <c r="AU164" s="188" t="str">
        <f t="shared" si="7"/>
        <v>R2</v>
      </c>
      <c r="AV164" s="188" t="str">
        <f t="shared" si="8"/>
        <v>N/A</v>
      </c>
    </row>
    <row r="165" spans="1:48" ht="45" x14ac:dyDescent="0.25">
      <c r="A165" s="188" t="s">
        <v>839</v>
      </c>
      <c r="B165" s="207" t="str">
        <f t="shared" si="6"/>
        <v>Riparian</v>
      </c>
      <c r="C165" s="188" t="s">
        <v>840</v>
      </c>
      <c r="D165" s="188" t="s">
        <v>841</v>
      </c>
      <c r="E165" s="188"/>
      <c r="F165" s="188" t="s">
        <v>834</v>
      </c>
      <c r="G165" s="188"/>
      <c r="H165" s="188"/>
      <c r="I165" s="188" t="s">
        <v>55</v>
      </c>
      <c r="J165" s="188"/>
      <c r="K165" s="209">
        <v>1061</v>
      </c>
      <c r="L165" s="209">
        <v>1818.2</v>
      </c>
      <c r="M165" s="188" t="s">
        <v>56</v>
      </c>
      <c r="N165" s="188" t="s">
        <v>826</v>
      </c>
      <c r="O165" s="188" t="s">
        <v>827</v>
      </c>
      <c r="P165" s="188" t="s">
        <v>59</v>
      </c>
      <c r="Q165" s="188" t="s">
        <v>842</v>
      </c>
      <c r="R165" s="188" t="s">
        <v>843</v>
      </c>
      <c r="S165" s="188" t="s">
        <v>844</v>
      </c>
      <c r="T165" s="196"/>
      <c r="U165" s="188"/>
      <c r="V165" s="196" t="s">
        <v>344</v>
      </c>
      <c r="W165" s="196"/>
      <c r="X165" s="196"/>
      <c r="Y165" s="196"/>
      <c r="Z165" s="196" t="s">
        <v>66</v>
      </c>
      <c r="AA165" s="189">
        <v>42892</v>
      </c>
      <c r="AB165" s="196" t="s">
        <v>81</v>
      </c>
      <c r="AC165" s="196" t="s">
        <v>8632</v>
      </c>
      <c r="AD165" s="188" t="s">
        <v>66</v>
      </c>
      <c r="AE165" s="188" t="s">
        <v>90</v>
      </c>
      <c r="AF165" s="188" t="s">
        <v>90</v>
      </c>
      <c r="AG165" s="188" t="s">
        <v>90</v>
      </c>
      <c r="AH165" s="188" t="s">
        <v>90</v>
      </c>
      <c r="AI165" s="188" t="s">
        <v>90</v>
      </c>
      <c r="AJ165" s="188" t="s">
        <v>90</v>
      </c>
      <c r="AK165" s="188" t="s">
        <v>90</v>
      </c>
      <c r="AL165" s="188" t="s">
        <v>90</v>
      </c>
      <c r="AM165" s="189">
        <v>42940</v>
      </c>
      <c r="AN165" s="188" t="s">
        <v>90</v>
      </c>
      <c r="AO165" s="188" t="s">
        <v>90</v>
      </c>
      <c r="AP165" s="188"/>
      <c r="AQ165" s="188"/>
      <c r="AR165" s="188"/>
      <c r="AS165" s="188"/>
      <c r="AT165" s="188"/>
      <c r="AU165" s="188" t="str">
        <f t="shared" si="7"/>
        <v>R1</v>
      </c>
      <c r="AV165" s="188" t="str">
        <f t="shared" si="8"/>
        <v>N/A</v>
      </c>
    </row>
    <row r="166" spans="1:48" ht="75" x14ac:dyDescent="0.25">
      <c r="A166" s="188" t="s">
        <v>845</v>
      </c>
      <c r="B166" s="207" t="str">
        <f t="shared" si="6"/>
        <v>Riparian and Pre-1914</v>
      </c>
      <c r="C166" s="188" t="s">
        <v>846</v>
      </c>
      <c r="D166" s="188" t="s">
        <v>847</v>
      </c>
      <c r="E166" s="188"/>
      <c r="F166" s="188" t="s">
        <v>848</v>
      </c>
      <c r="G166" s="188"/>
      <c r="H166" s="188"/>
      <c r="I166" s="188" t="s">
        <v>55</v>
      </c>
      <c r="J166" s="188"/>
      <c r="K166" s="209">
        <v>336</v>
      </c>
      <c r="L166" s="209">
        <v>192.22</v>
      </c>
      <c r="M166" s="188" t="s">
        <v>56</v>
      </c>
      <c r="N166" s="188" t="s">
        <v>826</v>
      </c>
      <c r="O166" s="188" t="s">
        <v>306</v>
      </c>
      <c r="P166" s="188" t="s">
        <v>59</v>
      </c>
      <c r="Q166" s="188" t="s">
        <v>849</v>
      </c>
      <c r="R166" s="188" t="s">
        <v>849</v>
      </c>
      <c r="S166" s="188" t="s">
        <v>850</v>
      </c>
      <c r="T166" s="188"/>
      <c r="U166" s="188"/>
      <c r="V166" s="188" t="s">
        <v>64</v>
      </c>
      <c r="W166" s="188"/>
      <c r="X166" s="188"/>
      <c r="Y166" s="188"/>
      <c r="Z166" s="188" t="s">
        <v>66</v>
      </c>
      <c r="AA166" s="189">
        <v>43003</v>
      </c>
      <c r="AB166" s="188" t="s">
        <v>81</v>
      </c>
      <c r="AC166" s="188" t="s">
        <v>851</v>
      </c>
      <c r="AD166" s="188" t="s">
        <v>56</v>
      </c>
      <c r="AE166" s="188" t="s">
        <v>90</v>
      </c>
      <c r="AF166" s="188" t="s">
        <v>90</v>
      </c>
      <c r="AG166" s="190" t="s">
        <v>90</v>
      </c>
      <c r="AH166" s="188" t="s">
        <v>90</v>
      </c>
      <c r="AI166" s="188" t="s">
        <v>90</v>
      </c>
      <c r="AJ166" s="188" t="s">
        <v>90</v>
      </c>
      <c r="AK166" s="188" t="s">
        <v>90</v>
      </c>
      <c r="AL166" s="188" t="s">
        <v>90</v>
      </c>
      <c r="AM166" s="189">
        <v>42915</v>
      </c>
      <c r="AN166" s="188" t="s">
        <v>100</v>
      </c>
      <c r="AO166" s="188" t="s">
        <v>489</v>
      </c>
      <c r="AP166" s="188"/>
      <c r="AQ166" s="188"/>
      <c r="AR166" s="188"/>
      <c r="AS166" s="188"/>
      <c r="AT166" s="188"/>
      <c r="AU166" s="188" t="str">
        <f t="shared" si="7"/>
        <v>R1</v>
      </c>
      <c r="AV166" s="188" t="str">
        <f t="shared" si="8"/>
        <v>P1</v>
      </c>
    </row>
    <row r="167" spans="1:48" ht="75" x14ac:dyDescent="0.25">
      <c r="A167" s="188" t="s">
        <v>852</v>
      </c>
      <c r="B167" s="207" t="str">
        <f t="shared" si="6"/>
        <v>Riparian and Pre-1914</v>
      </c>
      <c r="C167" s="188" t="s">
        <v>853</v>
      </c>
      <c r="D167" s="188" t="s">
        <v>854</v>
      </c>
      <c r="E167" s="188"/>
      <c r="F167" s="188" t="s">
        <v>848</v>
      </c>
      <c r="G167" s="188"/>
      <c r="H167" s="188"/>
      <c r="I167" s="188" t="s">
        <v>55</v>
      </c>
      <c r="J167" s="188"/>
      <c r="K167" s="209">
        <v>335.8966666666667</v>
      </c>
      <c r="L167" s="209">
        <v>192.22</v>
      </c>
      <c r="M167" s="188" t="s">
        <v>56</v>
      </c>
      <c r="N167" s="188" t="s">
        <v>826</v>
      </c>
      <c r="O167" s="188" t="s">
        <v>855</v>
      </c>
      <c r="P167" s="188" t="s">
        <v>59</v>
      </c>
      <c r="Q167" s="188" t="s">
        <v>856</v>
      </c>
      <c r="R167" s="188" t="s">
        <v>857</v>
      </c>
      <c r="S167" s="188" t="s">
        <v>858</v>
      </c>
      <c r="T167" s="188" t="s">
        <v>141</v>
      </c>
      <c r="U167" s="188"/>
      <c r="V167" s="188" t="s">
        <v>344</v>
      </c>
      <c r="W167" s="188"/>
      <c r="X167" s="188"/>
      <c r="Y167" s="188"/>
      <c r="Z167" s="188" t="s">
        <v>66</v>
      </c>
      <c r="AA167" s="189">
        <v>42937</v>
      </c>
      <c r="AB167" s="188" t="s">
        <v>81</v>
      </c>
      <c r="AC167" s="188" t="s">
        <v>859</v>
      </c>
      <c r="AD167" s="188" t="s">
        <v>56</v>
      </c>
      <c r="AE167" s="188" t="s">
        <v>90</v>
      </c>
      <c r="AF167" s="188" t="s">
        <v>90</v>
      </c>
      <c r="AG167" s="190" t="s">
        <v>90</v>
      </c>
      <c r="AH167" s="188" t="s">
        <v>90</v>
      </c>
      <c r="AI167" s="188" t="s">
        <v>90</v>
      </c>
      <c r="AJ167" s="188" t="s">
        <v>90</v>
      </c>
      <c r="AK167" s="188" t="s">
        <v>90</v>
      </c>
      <c r="AL167" s="188" t="s">
        <v>90</v>
      </c>
      <c r="AM167" s="189">
        <v>42940</v>
      </c>
      <c r="AN167" s="188" t="s">
        <v>100</v>
      </c>
      <c r="AO167" s="188" t="s">
        <v>8393</v>
      </c>
      <c r="AP167" s="188"/>
      <c r="AQ167" s="188"/>
      <c r="AR167" s="188"/>
      <c r="AS167" s="188"/>
      <c r="AT167" s="188"/>
      <c r="AU167" s="188" t="str">
        <f t="shared" si="7"/>
        <v>R1</v>
      </c>
      <c r="AV167" s="188" t="str">
        <f t="shared" si="8"/>
        <v>P1</v>
      </c>
    </row>
    <row r="168" spans="1:48" ht="30" x14ac:dyDescent="0.25">
      <c r="A168" s="188" t="s">
        <v>860</v>
      </c>
      <c r="B168" s="207" t="str">
        <f t="shared" si="6"/>
        <v>Pre-1914</v>
      </c>
      <c r="C168" s="188" t="s">
        <v>861</v>
      </c>
      <c r="D168" s="188" t="s">
        <v>862</v>
      </c>
      <c r="E168" s="188"/>
      <c r="F168" s="188"/>
      <c r="G168" s="188"/>
      <c r="H168" s="188"/>
      <c r="I168" s="188" t="s">
        <v>87</v>
      </c>
      <c r="J168" s="188"/>
      <c r="K168" s="209">
        <v>7910.65</v>
      </c>
      <c r="L168" s="209">
        <v>2811.6</v>
      </c>
      <c r="M168" s="188" t="s">
        <v>66</v>
      </c>
      <c r="N168" s="188" t="s">
        <v>863</v>
      </c>
      <c r="O168" s="188" t="s">
        <v>137</v>
      </c>
      <c r="P168" s="188" t="s">
        <v>89</v>
      </c>
      <c r="Q168" s="188" t="s">
        <v>78</v>
      </c>
      <c r="R168" s="188"/>
      <c r="S168" s="188"/>
      <c r="T168" s="188"/>
      <c r="U168" s="188"/>
      <c r="V168" s="188"/>
      <c r="W168" s="188"/>
      <c r="X168" s="188"/>
      <c r="Y168" s="188"/>
      <c r="Z168" s="188"/>
      <c r="AA168" s="189">
        <v>42999</v>
      </c>
      <c r="AB168" s="188" t="s">
        <v>90</v>
      </c>
      <c r="AC168" s="188"/>
      <c r="AD168" s="188" t="s">
        <v>56</v>
      </c>
      <c r="AE168" s="188" t="s">
        <v>90</v>
      </c>
      <c r="AF168" s="188" t="s">
        <v>90</v>
      </c>
      <c r="AG168" s="188" t="s">
        <v>90</v>
      </c>
      <c r="AH168" s="188" t="s">
        <v>90</v>
      </c>
      <c r="AI168" s="188" t="s">
        <v>90</v>
      </c>
      <c r="AJ168" s="188" t="s">
        <v>90</v>
      </c>
      <c r="AK168" s="188" t="s">
        <v>90</v>
      </c>
      <c r="AL168" s="188" t="s">
        <v>90</v>
      </c>
      <c r="AM168" s="189">
        <v>42949</v>
      </c>
      <c r="AN168" s="188" t="s">
        <v>100</v>
      </c>
      <c r="AO168" s="188" t="s">
        <v>864</v>
      </c>
      <c r="AP168" s="188"/>
      <c r="AQ168" s="188"/>
      <c r="AR168" s="188"/>
      <c r="AS168" s="188"/>
      <c r="AT168" s="188"/>
      <c r="AU168" s="188" t="str">
        <f t="shared" si="7"/>
        <v>N/A</v>
      </c>
      <c r="AV168" s="188" t="str">
        <f t="shared" si="8"/>
        <v>P1</v>
      </c>
    </row>
    <row r="169" spans="1:48" ht="270" x14ac:dyDescent="0.25">
      <c r="A169" s="188" t="s">
        <v>865</v>
      </c>
      <c r="B169" s="207" t="str">
        <f t="shared" si="6"/>
        <v>Riparian and Pre-1914</v>
      </c>
      <c r="C169" s="188" t="s">
        <v>866</v>
      </c>
      <c r="D169" s="188" t="s">
        <v>867</v>
      </c>
      <c r="E169" s="188"/>
      <c r="F169" s="188"/>
      <c r="G169" s="188"/>
      <c r="H169" s="188" t="s">
        <v>4067</v>
      </c>
      <c r="I169" s="188" t="s">
        <v>55</v>
      </c>
      <c r="J169" s="188"/>
      <c r="K169" s="209">
        <v>453.23373771038439</v>
      </c>
      <c r="L169" s="209">
        <v>328.58199999999999</v>
      </c>
      <c r="M169" s="188" t="s">
        <v>56</v>
      </c>
      <c r="N169" s="188" t="s">
        <v>484</v>
      </c>
      <c r="O169" s="188" t="s">
        <v>174</v>
      </c>
      <c r="P169" s="188" t="s">
        <v>341</v>
      </c>
      <c r="Q169" s="188" t="s">
        <v>868</v>
      </c>
      <c r="R169" s="188" t="s">
        <v>869</v>
      </c>
      <c r="S169" s="188" t="s">
        <v>870</v>
      </c>
      <c r="T169" s="188" t="s">
        <v>63</v>
      </c>
      <c r="U169" s="188"/>
      <c r="V169" s="188" t="s">
        <v>344</v>
      </c>
      <c r="W169" s="188"/>
      <c r="X169" s="188"/>
      <c r="Y169" s="188"/>
      <c r="Z169" s="188" t="s">
        <v>66</v>
      </c>
      <c r="AA169" s="189">
        <v>42892</v>
      </c>
      <c r="AB169" s="188" t="s">
        <v>142</v>
      </c>
      <c r="AC169" s="188"/>
      <c r="AD169" s="188" t="s">
        <v>56</v>
      </c>
      <c r="AE169" s="188" t="s">
        <v>90</v>
      </c>
      <c r="AF169" s="188" t="s">
        <v>90</v>
      </c>
      <c r="AG169" s="188" t="s">
        <v>90</v>
      </c>
      <c r="AH169" s="188" t="s">
        <v>90</v>
      </c>
      <c r="AI169" s="188" t="s">
        <v>90</v>
      </c>
      <c r="AJ169" s="188" t="s">
        <v>90</v>
      </c>
      <c r="AK169" s="188" t="s">
        <v>90</v>
      </c>
      <c r="AL169" s="188" t="s">
        <v>90</v>
      </c>
      <c r="AM169" s="189">
        <v>42940</v>
      </c>
      <c r="AN169" s="188" t="s">
        <v>100</v>
      </c>
      <c r="AO169" s="188" t="s">
        <v>144</v>
      </c>
      <c r="AP169" s="188" t="s">
        <v>4067</v>
      </c>
      <c r="AQ169" s="188" t="s">
        <v>8534</v>
      </c>
      <c r="AR169" s="188" t="s">
        <v>8581</v>
      </c>
      <c r="AS169" s="188" t="s">
        <v>8535</v>
      </c>
      <c r="AT169" s="188" t="s">
        <v>8581</v>
      </c>
      <c r="AU169" s="188" t="str">
        <f t="shared" si="7"/>
        <v>R4</v>
      </c>
      <c r="AV169" s="188" t="str">
        <f t="shared" si="8"/>
        <v>P4</v>
      </c>
    </row>
    <row r="170" spans="1:48" ht="270" x14ac:dyDescent="0.25">
      <c r="A170" s="188" t="s">
        <v>871</v>
      </c>
      <c r="B170" s="207" t="str">
        <f t="shared" si="6"/>
        <v>Riparian and Pre-1914</v>
      </c>
      <c r="C170" s="188" t="s">
        <v>866</v>
      </c>
      <c r="D170" s="188" t="s">
        <v>867</v>
      </c>
      <c r="E170" s="188"/>
      <c r="F170" s="188"/>
      <c r="G170" s="188"/>
      <c r="H170" s="188" t="s">
        <v>4067</v>
      </c>
      <c r="I170" s="188" t="s">
        <v>55</v>
      </c>
      <c r="J170" s="188"/>
      <c r="K170" s="209">
        <v>1037.3759785914422</v>
      </c>
      <c r="L170" s="209">
        <v>352.11599999999999</v>
      </c>
      <c r="M170" s="188" t="s">
        <v>56</v>
      </c>
      <c r="N170" s="188" t="s">
        <v>484</v>
      </c>
      <c r="O170" s="188" t="s">
        <v>174</v>
      </c>
      <c r="P170" s="188" t="s">
        <v>341</v>
      </c>
      <c r="Q170" s="188" t="s">
        <v>868</v>
      </c>
      <c r="R170" s="188" t="s">
        <v>869</v>
      </c>
      <c r="S170" s="188" t="s">
        <v>870</v>
      </c>
      <c r="T170" s="188" t="s">
        <v>63</v>
      </c>
      <c r="U170" s="188"/>
      <c r="V170" s="188" t="s">
        <v>344</v>
      </c>
      <c r="W170" s="188"/>
      <c r="X170" s="188"/>
      <c r="Y170" s="188"/>
      <c r="Z170" s="188" t="s">
        <v>66</v>
      </c>
      <c r="AA170" s="189">
        <v>42923</v>
      </c>
      <c r="AB170" s="189" t="s">
        <v>142</v>
      </c>
      <c r="AC170" s="188" t="s">
        <v>8582</v>
      </c>
      <c r="AD170" s="188" t="s">
        <v>56</v>
      </c>
      <c r="AE170" s="188" t="s">
        <v>90</v>
      </c>
      <c r="AF170" s="188" t="s">
        <v>90</v>
      </c>
      <c r="AG170" s="190" t="s">
        <v>90</v>
      </c>
      <c r="AH170" s="188" t="s">
        <v>90</v>
      </c>
      <c r="AI170" s="188" t="s">
        <v>90</v>
      </c>
      <c r="AJ170" s="188" t="s">
        <v>90</v>
      </c>
      <c r="AK170" s="188" t="s">
        <v>90</v>
      </c>
      <c r="AL170" s="188" t="s">
        <v>90</v>
      </c>
      <c r="AM170" s="189">
        <v>42923</v>
      </c>
      <c r="AN170" s="188" t="s">
        <v>100</v>
      </c>
      <c r="AO170" s="188" t="s">
        <v>144</v>
      </c>
      <c r="AP170" s="188" t="s">
        <v>4067</v>
      </c>
      <c r="AQ170" s="188" t="s">
        <v>8534</v>
      </c>
      <c r="AR170" s="188" t="s">
        <v>8581</v>
      </c>
      <c r="AS170" s="188" t="s">
        <v>8535</v>
      </c>
      <c r="AT170" s="188" t="s">
        <v>8581</v>
      </c>
      <c r="AU170" s="188" t="str">
        <f t="shared" si="7"/>
        <v>R4</v>
      </c>
      <c r="AV170" s="188" t="str">
        <f t="shared" si="8"/>
        <v>P4</v>
      </c>
    </row>
    <row r="171" spans="1:48" ht="270" x14ac:dyDescent="0.25">
      <c r="A171" s="188" t="s">
        <v>872</v>
      </c>
      <c r="B171" s="207" t="str">
        <f t="shared" si="6"/>
        <v>Riparian and Pre-1914</v>
      </c>
      <c r="C171" s="188" t="s">
        <v>866</v>
      </c>
      <c r="D171" s="188" t="s">
        <v>867</v>
      </c>
      <c r="E171" s="188"/>
      <c r="F171" s="188"/>
      <c r="G171" s="188"/>
      <c r="H171" s="188" t="s">
        <v>4067</v>
      </c>
      <c r="I171" s="188" t="s">
        <v>55</v>
      </c>
      <c r="J171" s="188"/>
      <c r="K171" s="209">
        <v>451.16735358594366</v>
      </c>
      <c r="L171" s="209">
        <v>102.923</v>
      </c>
      <c r="M171" s="188" t="s">
        <v>56</v>
      </c>
      <c r="N171" s="188" t="s">
        <v>484</v>
      </c>
      <c r="O171" s="188" t="s">
        <v>190</v>
      </c>
      <c r="P171" s="188" t="s">
        <v>341</v>
      </c>
      <c r="Q171" s="188" t="s">
        <v>873</v>
      </c>
      <c r="R171" s="188" t="s">
        <v>874</v>
      </c>
      <c r="S171" s="188" t="s">
        <v>875</v>
      </c>
      <c r="T171" s="188" t="s">
        <v>63</v>
      </c>
      <c r="U171" s="188"/>
      <c r="V171" s="188" t="s">
        <v>344</v>
      </c>
      <c r="W171" s="188"/>
      <c r="X171" s="188"/>
      <c r="Y171" s="188"/>
      <c r="Z171" s="188" t="s">
        <v>66</v>
      </c>
      <c r="AA171" s="189">
        <v>42892</v>
      </c>
      <c r="AB171" s="188" t="s">
        <v>67</v>
      </c>
      <c r="AC171" s="188" t="s">
        <v>8583</v>
      </c>
      <c r="AD171" s="188" t="s">
        <v>56</v>
      </c>
      <c r="AE171" s="188" t="s">
        <v>90</v>
      </c>
      <c r="AF171" s="188" t="s">
        <v>90</v>
      </c>
      <c r="AG171" s="188" t="s">
        <v>90</v>
      </c>
      <c r="AH171" s="188" t="s">
        <v>90</v>
      </c>
      <c r="AI171" s="188" t="s">
        <v>90</v>
      </c>
      <c r="AJ171" s="188" t="s">
        <v>90</v>
      </c>
      <c r="AK171" s="188" t="s">
        <v>90</v>
      </c>
      <c r="AL171" s="188" t="s">
        <v>90</v>
      </c>
      <c r="AM171" s="189">
        <v>42940</v>
      </c>
      <c r="AN171" s="188" t="s">
        <v>100</v>
      </c>
      <c r="AO171" s="188" t="s">
        <v>144</v>
      </c>
      <c r="AP171" s="188" t="s">
        <v>4067</v>
      </c>
      <c r="AQ171" s="188" t="s">
        <v>8534</v>
      </c>
      <c r="AR171" s="188" t="s">
        <v>8581</v>
      </c>
      <c r="AS171" s="188" t="s">
        <v>8535</v>
      </c>
      <c r="AT171" s="188" t="s">
        <v>8581</v>
      </c>
      <c r="AU171" s="188" t="str">
        <f t="shared" si="7"/>
        <v>R4</v>
      </c>
      <c r="AV171" s="188" t="str">
        <f t="shared" si="8"/>
        <v>P4</v>
      </c>
    </row>
    <row r="172" spans="1:48" ht="375" x14ac:dyDescent="0.25">
      <c r="A172" s="188" t="s">
        <v>876</v>
      </c>
      <c r="B172" s="207" t="str">
        <f t="shared" si="6"/>
        <v>Riparian and Pre-1914</v>
      </c>
      <c r="C172" s="188" t="s">
        <v>877</v>
      </c>
      <c r="D172" s="188" t="s">
        <v>878</v>
      </c>
      <c r="E172" s="188"/>
      <c r="F172" s="188"/>
      <c r="G172" s="188"/>
      <c r="H172" s="188" t="s">
        <v>4067</v>
      </c>
      <c r="I172" s="188" t="s">
        <v>55</v>
      </c>
      <c r="J172" s="188"/>
      <c r="K172" s="209">
        <v>1617.5466666666669</v>
      </c>
      <c r="L172" s="209">
        <v>2185.81</v>
      </c>
      <c r="M172" s="188" t="s">
        <v>56</v>
      </c>
      <c r="N172" s="188" t="s">
        <v>879</v>
      </c>
      <c r="O172" s="188" t="s">
        <v>137</v>
      </c>
      <c r="P172" s="188" t="s">
        <v>77</v>
      </c>
      <c r="Q172" s="188" t="s">
        <v>880</v>
      </c>
      <c r="R172" s="188" t="s">
        <v>881</v>
      </c>
      <c r="S172" s="188" t="s">
        <v>882</v>
      </c>
      <c r="T172" s="188" t="s">
        <v>151</v>
      </c>
      <c r="U172" s="188"/>
      <c r="V172" s="188" t="s">
        <v>344</v>
      </c>
      <c r="W172" s="188"/>
      <c r="X172" s="188"/>
      <c r="Y172" s="188"/>
      <c r="Z172" s="188"/>
      <c r="AA172" s="189">
        <v>42892</v>
      </c>
      <c r="AB172" s="188" t="s">
        <v>81</v>
      </c>
      <c r="AC172" s="188" t="s">
        <v>8408</v>
      </c>
      <c r="AD172" s="188" t="s">
        <v>56</v>
      </c>
      <c r="AE172" s="188" t="s">
        <v>90</v>
      </c>
      <c r="AF172" s="188" t="s">
        <v>90</v>
      </c>
      <c r="AG172" s="188" t="s">
        <v>90</v>
      </c>
      <c r="AH172" s="188" t="s">
        <v>90</v>
      </c>
      <c r="AI172" s="188" t="s">
        <v>90</v>
      </c>
      <c r="AJ172" s="188" t="s">
        <v>90</v>
      </c>
      <c r="AK172" s="188" t="s">
        <v>90</v>
      </c>
      <c r="AL172" s="188" t="s">
        <v>90</v>
      </c>
      <c r="AM172" s="189">
        <v>42940</v>
      </c>
      <c r="AN172" s="188" t="s">
        <v>100</v>
      </c>
      <c r="AO172" s="188" t="s">
        <v>144</v>
      </c>
      <c r="AP172" s="188" t="s">
        <v>4067</v>
      </c>
      <c r="AQ172" s="188" t="s">
        <v>8534</v>
      </c>
      <c r="AR172" s="188" t="s">
        <v>8581</v>
      </c>
      <c r="AS172" s="188" t="s">
        <v>8535</v>
      </c>
      <c r="AT172" s="188" t="s">
        <v>8581</v>
      </c>
      <c r="AU172" s="188" t="str">
        <f t="shared" si="7"/>
        <v>R4</v>
      </c>
      <c r="AV172" s="188" t="str">
        <f t="shared" si="8"/>
        <v>P4</v>
      </c>
    </row>
    <row r="173" spans="1:48" ht="120" x14ac:dyDescent="0.25">
      <c r="A173" s="188" t="s">
        <v>883</v>
      </c>
      <c r="B173" s="207" t="str">
        <f t="shared" si="6"/>
        <v>Pre-1914</v>
      </c>
      <c r="C173" s="188" t="s">
        <v>459</v>
      </c>
      <c r="D173" s="188" t="s">
        <v>459</v>
      </c>
      <c r="E173" s="188"/>
      <c r="F173" s="188"/>
      <c r="G173" s="188"/>
      <c r="H173" s="188"/>
      <c r="I173" s="188" t="s">
        <v>87</v>
      </c>
      <c r="J173" s="188"/>
      <c r="K173" s="209">
        <v>5989.8484848484841</v>
      </c>
      <c r="L173" s="209">
        <v>0</v>
      </c>
      <c r="M173" s="188" t="s">
        <v>66</v>
      </c>
      <c r="N173" s="188" t="s">
        <v>137</v>
      </c>
      <c r="O173" s="188"/>
      <c r="P173" s="188" t="s">
        <v>285</v>
      </c>
      <c r="Q173" s="188" t="s">
        <v>884</v>
      </c>
      <c r="R173" s="188"/>
      <c r="S173" s="188"/>
      <c r="T173" s="188" t="s">
        <v>141</v>
      </c>
      <c r="U173" s="188"/>
      <c r="V173" s="188" t="s">
        <v>174</v>
      </c>
      <c r="W173" s="188"/>
      <c r="X173" s="188"/>
      <c r="Y173" s="188"/>
      <c r="Z173" s="188" t="s">
        <v>66</v>
      </c>
      <c r="AA173" s="189">
        <v>42999</v>
      </c>
      <c r="AB173" s="188" t="s">
        <v>90</v>
      </c>
      <c r="AC173" s="188" t="s">
        <v>262</v>
      </c>
      <c r="AD173" s="188" t="s">
        <v>56</v>
      </c>
      <c r="AE173" s="188" t="s">
        <v>90</v>
      </c>
      <c r="AF173" s="188" t="s">
        <v>90</v>
      </c>
      <c r="AG173" s="189" t="s">
        <v>90</v>
      </c>
      <c r="AH173" s="188" t="s">
        <v>90</v>
      </c>
      <c r="AI173" s="188" t="s">
        <v>90</v>
      </c>
      <c r="AJ173" s="188" t="s">
        <v>90</v>
      </c>
      <c r="AK173" s="188" t="s">
        <v>90</v>
      </c>
      <c r="AL173" s="188" t="s">
        <v>90</v>
      </c>
      <c r="AM173" s="189">
        <v>42905</v>
      </c>
      <c r="AN173" s="188" t="s">
        <v>72</v>
      </c>
      <c r="AO173" s="188" t="s">
        <v>885</v>
      </c>
      <c r="AP173" s="188"/>
      <c r="AQ173" s="188"/>
      <c r="AR173" s="188"/>
      <c r="AS173" s="188"/>
      <c r="AT173" s="188"/>
      <c r="AU173" s="188" t="str">
        <f t="shared" si="7"/>
        <v>N/A</v>
      </c>
      <c r="AV173" s="188" t="str">
        <f t="shared" si="8"/>
        <v>P2</v>
      </c>
    </row>
    <row r="174" spans="1:48" ht="60" x14ac:dyDescent="0.25">
      <c r="A174" s="188" t="s">
        <v>886</v>
      </c>
      <c r="B174" s="207" t="str">
        <f t="shared" si="6"/>
        <v>Pre-1914</v>
      </c>
      <c r="C174" s="188" t="s">
        <v>887</v>
      </c>
      <c r="D174" s="188" t="s">
        <v>888</v>
      </c>
      <c r="E174" s="188"/>
      <c r="F174" s="188"/>
      <c r="G174" s="188"/>
      <c r="H174" s="188"/>
      <c r="I174" s="188" t="s">
        <v>55</v>
      </c>
      <c r="J174" s="188"/>
      <c r="K174" s="209">
        <v>1886.3566666666668</v>
      </c>
      <c r="L174" s="209">
        <v>2189.04</v>
      </c>
      <c r="M174" s="188" t="s">
        <v>66</v>
      </c>
      <c r="N174" s="188" t="s">
        <v>627</v>
      </c>
      <c r="O174" s="188" t="s">
        <v>58</v>
      </c>
      <c r="P174" s="188" t="s">
        <v>59</v>
      </c>
      <c r="Q174" s="188" t="s">
        <v>889</v>
      </c>
      <c r="R174" s="188" t="s">
        <v>890</v>
      </c>
      <c r="S174" s="188" t="s">
        <v>399</v>
      </c>
      <c r="T174" s="188" t="s">
        <v>141</v>
      </c>
      <c r="U174" s="188"/>
      <c r="V174" s="188" t="s">
        <v>64</v>
      </c>
      <c r="W174" s="188"/>
      <c r="X174" s="188"/>
      <c r="Y174" s="188"/>
      <c r="Z174" s="188" t="s">
        <v>66</v>
      </c>
      <c r="AA174" s="189">
        <v>42999</v>
      </c>
      <c r="AB174" s="188" t="s">
        <v>90</v>
      </c>
      <c r="AC174" s="188"/>
      <c r="AD174" s="188" t="s">
        <v>56</v>
      </c>
      <c r="AE174" s="188" t="s">
        <v>90</v>
      </c>
      <c r="AF174" s="188" t="s">
        <v>90</v>
      </c>
      <c r="AG174" s="190" t="s">
        <v>90</v>
      </c>
      <c r="AH174" s="188" t="s">
        <v>90</v>
      </c>
      <c r="AI174" s="188" t="s">
        <v>90</v>
      </c>
      <c r="AJ174" s="188" t="s">
        <v>90</v>
      </c>
      <c r="AK174" s="188" t="s">
        <v>90</v>
      </c>
      <c r="AL174" s="188" t="s">
        <v>90</v>
      </c>
      <c r="AM174" s="189">
        <v>42949</v>
      </c>
      <c r="AN174" s="188" t="s">
        <v>100</v>
      </c>
      <c r="AO174" s="188" t="s">
        <v>144</v>
      </c>
      <c r="AP174" s="188"/>
      <c r="AQ174" s="188"/>
      <c r="AR174" s="188"/>
      <c r="AS174" s="188"/>
      <c r="AT174" s="188"/>
      <c r="AU174" s="188" t="str">
        <f t="shared" si="7"/>
        <v>N/A</v>
      </c>
      <c r="AV174" s="188" t="str">
        <f t="shared" si="8"/>
        <v>P1</v>
      </c>
    </row>
    <row r="175" spans="1:48" ht="409.5" x14ac:dyDescent="0.25">
      <c r="A175" s="188" t="s">
        <v>891</v>
      </c>
      <c r="B175" s="207" t="str">
        <f t="shared" si="6"/>
        <v>Pre-1914</v>
      </c>
      <c r="C175" s="188" t="s">
        <v>892</v>
      </c>
      <c r="D175" s="188" t="s">
        <v>892</v>
      </c>
      <c r="E175" s="188"/>
      <c r="F175" s="188"/>
      <c r="G175" s="188"/>
      <c r="H175" s="188"/>
      <c r="I175" s="188" t="s">
        <v>87</v>
      </c>
      <c r="J175" s="188"/>
      <c r="K175" s="209">
        <v>5600</v>
      </c>
      <c r="L175" s="209">
        <v>0</v>
      </c>
      <c r="M175" s="188" t="s">
        <v>66</v>
      </c>
      <c r="N175" s="188" t="s">
        <v>893</v>
      </c>
      <c r="O175" s="188" t="s">
        <v>216</v>
      </c>
      <c r="P175" s="188" t="s">
        <v>170</v>
      </c>
      <c r="Q175" s="188" t="s">
        <v>894</v>
      </c>
      <c r="R175" s="188" t="s">
        <v>895</v>
      </c>
      <c r="S175" s="188" t="s">
        <v>896</v>
      </c>
      <c r="T175" s="188" t="s">
        <v>63</v>
      </c>
      <c r="U175" s="188"/>
      <c r="V175" s="188" t="s">
        <v>115</v>
      </c>
      <c r="W175" s="188">
        <v>111</v>
      </c>
      <c r="X175" s="188" t="s">
        <v>897</v>
      </c>
      <c r="Y175" s="188" t="s">
        <v>8409</v>
      </c>
      <c r="Z175" s="188" t="s">
        <v>66</v>
      </c>
      <c r="AA175" s="189">
        <v>42999</v>
      </c>
      <c r="AB175" s="188" t="s">
        <v>90</v>
      </c>
      <c r="AC175" s="188" t="s">
        <v>120</v>
      </c>
      <c r="AD175" s="188" t="s">
        <v>56</v>
      </c>
      <c r="AE175" s="188" t="s">
        <v>90</v>
      </c>
      <c r="AF175" s="188" t="s">
        <v>90</v>
      </c>
      <c r="AG175" s="189" t="s">
        <v>90</v>
      </c>
      <c r="AH175" s="188" t="s">
        <v>90</v>
      </c>
      <c r="AI175" s="188" t="s">
        <v>90</v>
      </c>
      <c r="AJ175" s="188" t="s">
        <v>90</v>
      </c>
      <c r="AK175" s="188" t="s">
        <v>90</v>
      </c>
      <c r="AL175" s="188" t="s">
        <v>90</v>
      </c>
      <c r="AM175" s="189">
        <v>42947</v>
      </c>
      <c r="AN175" s="188" t="s">
        <v>72</v>
      </c>
      <c r="AO175" s="188" t="s">
        <v>898</v>
      </c>
      <c r="AP175" s="188"/>
      <c r="AQ175" s="188"/>
      <c r="AR175" s="188"/>
      <c r="AS175" s="188"/>
      <c r="AT175" s="188"/>
      <c r="AU175" s="188" t="str">
        <f t="shared" si="7"/>
        <v>N/A</v>
      </c>
      <c r="AV175" s="188" t="str">
        <f t="shared" si="8"/>
        <v>P2</v>
      </c>
    </row>
    <row r="176" spans="1:48" ht="90" x14ac:dyDescent="0.25">
      <c r="A176" s="188" t="s">
        <v>899</v>
      </c>
      <c r="B176" s="207" t="str">
        <f t="shared" si="6"/>
        <v>Riparian and Pre-1914</v>
      </c>
      <c r="C176" s="188" t="s">
        <v>900</v>
      </c>
      <c r="D176" s="188" t="s">
        <v>901</v>
      </c>
      <c r="E176" s="188"/>
      <c r="F176" s="188"/>
      <c r="G176" s="188"/>
      <c r="H176" s="188"/>
      <c r="I176" s="188" t="s">
        <v>55</v>
      </c>
      <c r="J176" s="188"/>
      <c r="K176" s="209">
        <v>929</v>
      </c>
      <c r="L176" s="209">
        <v>801.06</v>
      </c>
      <c r="M176" s="188" t="s">
        <v>56</v>
      </c>
      <c r="N176" s="188" t="s">
        <v>692</v>
      </c>
      <c r="O176" s="188" t="s">
        <v>902</v>
      </c>
      <c r="P176" s="188" t="s">
        <v>59</v>
      </c>
      <c r="Q176" s="188" t="s">
        <v>903</v>
      </c>
      <c r="R176" s="188" t="s">
        <v>904</v>
      </c>
      <c r="S176" s="188" t="s">
        <v>905</v>
      </c>
      <c r="T176" s="188" t="s">
        <v>151</v>
      </c>
      <c r="U176" s="188"/>
      <c r="V176" s="188"/>
      <c r="W176" s="188">
        <v>2</v>
      </c>
      <c r="X176" s="188" t="s">
        <v>906</v>
      </c>
      <c r="Y176" s="188" t="s">
        <v>907</v>
      </c>
      <c r="Z176" s="188" t="s">
        <v>66</v>
      </c>
      <c r="AA176" s="189">
        <v>43000</v>
      </c>
      <c r="AB176" s="188" t="s">
        <v>67</v>
      </c>
      <c r="AC176" s="188" t="s">
        <v>908</v>
      </c>
      <c r="AD176" s="188" t="s">
        <v>56</v>
      </c>
      <c r="AE176" s="188" t="s">
        <v>90</v>
      </c>
      <c r="AF176" s="188" t="s">
        <v>90</v>
      </c>
      <c r="AG176" s="190" t="s">
        <v>90</v>
      </c>
      <c r="AH176" s="188" t="s">
        <v>90</v>
      </c>
      <c r="AI176" s="188" t="s">
        <v>90</v>
      </c>
      <c r="AJ176" s="188" t="s">
        <v>90</v>
      </c>
      <c r="AK176" s="188" t="s">
        <v>90</v>
      </c>
      <c r="AL176" s="188" t="s">
        <v>90</v>
      </c>
      <c r="AM176" s="189">
        <v>42939</v>
      </c>
      <c r="AN176" s="188" t="s">
        <v>143</v>
      </c>
      <c r="AO176" s="188" t="s">
        <v>8585</v>
      </c>
      <c r="AP176" s="188"/>
      <c r="AQ176" s="188"/>
      <c r="AR176" s="188"/>
      <c r="AS176" s="188"/>
      <c r="AT176" s="188"/>
      <c r="AU176" s="188" t="str">
        <f t="shared" si="7"/>
        <v>R2</v>
      </c>
      <c r="AV176" s="188" t="str">
        <f t="shared" si="8"/>
        <v>P3</v>
      </c>
    </row>
    <row r="177" spans="1:48" ht="270" x14ac:dyDescent="0.25">
      <c r="A177" s="188" t="s">
        <v>909</v>
      </c>
      <c r="B177" s="207" t="str">
        <f t="shared" si="6"/>
        <v>Riparian and Pre-1914</v>
      </c>
      <c r="C177" s="188" t="s">
        <v>910</v>
      </c>
      <c r="D177" s="188" t="s">
        <v>911</v>
      </c>
      <c r="E177" s="188"/>
      <c r="F177" s="188"/>
      <c r="G177" s="188"/>
      <c r="H177" s="188" t="s">
        <v>4067</v>
      </c>
      <c r="I177" s="188" t="s">
        <v>55</v>
      </c>
      <c r="J177" s="188" t="s">
        <v>8772</v>
      </c>
      <c r="K177" s="209">
        <v>303.71666666666698</v>
      </c>
      <c r="L177" s="209">
        <v>421.48</v>
      </c>
      <c r="M177" s="188" t="s">
        <v>56</v>
      </c>
      <c r="N177" s="188" t="s">
        <v>216</v>
      </c>
      <c r="O177" s="188" t="s">
        <v>902</v>
      </c>
      <c r="P177" s="188" t="s">
        <v>170</v>
      </c>
      <c r="Q177" s="188" t="s">
        <v>912</v>
      </c>
      <c r="R177" s="188" t="s">
        <v>8773</v>
      </c>
      <c r="S177" s="188" t="s">
        <v>913</v>
      </c>
      <c r="T177" s="188" t="s">
        <v>63</v>
      </c>
      <c r="U177" s="188"/>
      <c r="V177" s="188" t="s">
        <v>115</v>
      </c>
      <c r="W177" s="188">
        <v>2</v>
      </c>
      <c r="X177" s="188" t="s">
        <v>66</v>
      </c>
      <c r="Y177" s="188" t="s">
        <v>914</v>
      </c>
      <c r="Z177" s="188" t="s">
        <v>66</v>
      </c>
      <c r="AA177" s="189">
        <v>42877</v>
      </c>
      <c r="AB177" s="188" t="s">
        <v>81</v>
      </c>
      <c r="AC177" s="195" t="s">
        <v>915</v>
      </c>
      <c r="AD177" s="188" t="s">
        <v>56</v>
      </c>
      <c r="AE177" s="188" t="s">
        <v>90</v>
      </c>
      <c r="AF177" s="188" t="s">
        <v>90</v>
      </c>
      <c r="AG177" s="190" t="s">
        <v>90</v>
      </c>
      <c r="AH177" s="188" t="s">
        <v>90</v>
      </c>
      <c r="AI177" s="188" t="s">
        <v>90</v>
      </c>
      <c r="AJ177" s="188" t="s">
        <v>90</v>
      </c>
      <c r="AK177" s="188" t="s">
        <v>90</v>
      </c>
      <c r="AL177" s="190" t="s">
        <v>90</v>
      </c>
      <c r="AM177" s="189">
        <v>42923</v>
      </c>
      <c r="AN177" s="188" t="s">
        <v>100</v>
      </c>
      <c r="AO177" s="188" t="s">
        <v>8410</v>
      </c>
      <c r="AP177" s="188" t="s">
        <v>4067</v>
      </c>
      <c r="AQ177" s="188" t="s">
        <v>8534</v>
      </c>
      <c r="AR177" s="188" t="s">
        <v>8581</v>
      </c>
      <c r="AS177" s="188" t="s">
        <v>8535</v>
      </c>
      <c r="AT177" s="188" t="s">
        <v>8581</v>
      </c>
      <c r="AU177" s="188" t="str">
        <f t="shared" si="7"/>
        <v>R4</v>
      </c>
      <c r="AV177" s="188" t="str">
        <f t="shared" si="8"/>
        <v>P4</v>
      </c>
    </row>
    <row r="178" spans="1:48" ht="270" x14ac:dyDescent="0.25">
      <c r="A178" s="188" t="s">
        <v>916</v>
      </c>
      <c r="B178" s="207" t="str">
        <f t="shared" si="6"/>
        <v>Riparian and Pre-1914</v>
      </c>
      <c r="C178" s="188" t="s">
        <v>917</v>
      </c>
      <c r="D178" s="188" t="s">
        <v>918</v>
      </c>
      <c r="E178" s="188"/>
      <c r="F178" s="188"/>
      <c r="G178" s="188" t="s">
        <v>919</v>
      </c>
      <c r="H178" s="188" t="s">
        <v>4067</v>
      </c>
      <c r="I178" s="188" t="s">
        <v>55</v>
      </c>
      <c r="J178" s="188"/>
      <c r="K178" s="209">
        <v>2359.6566666666668</v>
      </c>
      <c r="L178" s="209">
        <v>0</v>
      </c>
      <c r="M178" s="188" t="s">
        <v>56</v>
      </c>
      <c r="N178" s="188" t="s">
        <v>920</v>
      </c>
      <c r="O178" s="188" t="s">
        <v>325</v>
      </c>
      <c r="P178" s="188" t="s">
        <v>59</v>
      </c>
      <c r="Q178" s="188" t="s">
        <v>921</v>
      </c>
      <c r="R178" s="188" t="s">
        <v>798</v>
      </c>
      <c r="S178" s="188" t="s">
        <v>798</v>
      </c>
      <c r="T178" s="188" t="s">
        <v>63</v>
      </c>
      <c r="U178" s="188"/>
      <c r="V178" s="188" t="s">
        <v>344</v>
      </c>
      <c r="W178" s="188"/>
      <c r="X178" s="188"/>
      <c r="Y178" s="188"/>
      <c r="Z178" s="188" t="s">
        <v>66</v>
      </c>
      <c r="AA178" s="189">
        <v>42961</v>
      </c>
      <c r="AB178" s="188" t="s">
        <v>67</v>
      </c>
      <c r="AC178" s="188" t="s">
        <v>922</v>
      </c>
      <c r="AD178" s="188" t="s">
        <v>56</v>
      </c>
      <c r="AE178" s="188" t="s">
        <v>90</v>
      </c>
      <c r="AF178" s="188" t="s">
        <v>90</v>
      </c>
      <c r="AG178" s="188" t="s">
        <v>90</v>
      </c>
      <c r="AH178" s="188" t="s">
        <v>90</v>
      </c>
      <c r="AI178" s="188" t="s">
        <v>90</v>
      </c>
      <c r="AJ178" s="188" t="s">
        <v>90</v>
      </c>
      <c r="AK178" s="188" t="s">
        <v>90</v>
      </c>
      <c r="AL178" s="188" t="s">
        <v>90</v>
      </c>
      <c r="AM178" s="189">
        <v>42942</v>
      </c>
      <c r="AN178" s="188" t="s">
        <v>100</v>
      </c>
      <c r="AO178" s="188" t="s">
        <v>8393</v>
      </c>
      <c r="AP178" s="188" t="s">
        <v>4067</v>
      </c>
      <c r="AQ178" s="188" t="s">
        <v>8534</v>
      </c>
      <c r="AR178" s="188" t="s">
        <v>8581</v>
      </c>
      <c r="AS178" s="188" t="s">
        <v>8535</v>
      </c>
      <c r="AT178" s="188" t="s">
        <v>8581</v>
      </c>
      <c r="AU178" s="188" t="str">
        <f t="shared" si="7"/>
        <v>R4</v>
      </c>
      <c r="AV178" s="188" t="str">
        <f t="shared" si="8"/>
        <v>P4</v>
      </c>
    </row>
    <row r="179" spans="1:48" ht="270" x14ac:dyDescent="0.25">
      <c r="A179" s="188" t="s">
        <v>923</v>
      </c>
      <c r="B179" s="207" t="str">
        <f t="shared" si="6"/>
        <v>Riparian and Pre-1914</v>
      </c>
      <c r="C179" s="188" t="s">
        <v>924</v>
      </c>
      <c r="D179" s="188" t="s">
        <v>925</v>
      </c>
      <c r="E179" s="188"/>
      <c r="F179" s="188"/>
      <c r="G179" s="188"/>
      <c r="H179" s="188" t="s">
        <v>4067</v>
      </c>
      <c r="I179" s="188" t="s">
        <v>55</v>
      </c>
      <c r="J179" s="188"/>
      <c r="K179" s="209">
        <v>1161.0966666666666</v>
      </c>
      <c r="L179" s="209">
        <v>1146.7750000000001</v>
      </c>
      <c r="M179" s="188" t="s">
        <v>56</v>
      </c>
      <c r="N179" s="188" t="s">
        <v>137</v>
      </c>
      <c r="O179" s="188" t="s">
        <v>596</v>
      </c>
      <c r="P179" s="188" t="s">
        <v>341</v>
      </c>
      <c r="Q179" s="188" t="s">
        <v>926</v>
      </c>
      <c r="R179" s="188" t="s">
        <v>926</v>
      </c>
      <c r="S179" s="188"/>
      <c r="T179" s="188" t="s">
        <v>141</v>
      </c>
      <c r="U179" s="188"/>
      <c r="V179" s="188" t="s">
        <v>174</v>
      </c>
      <c r="W179" s="188"/>
      <c r="X179" s="188"/>
      <c r="Y179" s="188"/>
      <c r="Z179" s="188" t="s">
        <v>66</v>
      </c>
      <c r="AA179" s="189">
        <v>42935</v>
      </c>
      <c r="AB179" s="188" t="s">
        <v>142</v>
      </c>
      <c r="AC179" s="188" t="s">
        <v>927</v>
      </c>
      <c r="AD179" s="188" t="s">
        <v>56</v>
      </c>
      <c r="AE179" s="188" t="s">
        <v>90</v>
      </c>
      <c r="AF179" s="188" t="s">
        <v>90</v>
      </c>
      <c r="AG179" s="188" t="s">
        <v>90</v>
      </c>
      <c r="AH179" s="188" t="s">
        <v>90</v>
      </c>
      <c r="AI179" s="188" t="s">
        <v>90</v>
      </c>
      <c r="AJ179" s="188" t="s">
        <v>90</v>
      </c>
      <c r="AK179" s="188" t="s">
        <v>90</v>
      </c>
      <c r="AL179" s="188" t="s">
        <v>90</v>
      </c>
      <c r="AM179" s="189">
        <v>42942</v>
      </c>
      <c r="AN179" s="188" t="s">
        <v>100</v>
      </c>
      <c r="AO179" s="188" t="s">
        <v>8393</v>
      </c>
      <c r="AP179" s="188" t="s">
        <v>4067</v>
      </c>
      <c r="AQ179" s="188" t="s">
        <v>8534</v>
      </c>
      <c r="AR179" s="188" t="s">
        <v>8581</v>
      </c>
      <c r="AS179" s="188" t="s">
        <v>8535</v>
      </c>
      <c r="AT179" s="188" t="s">
        <v>8581</v>
      </c>
      <c r="AU179" s="188" t="str">
        <f t="shared" si="7"/>
        <v>R4</v>
      </c>
      <c r="AV179" s="188" t="str">
        <f t="shared" si="8"/>
        <v>P4</v>
      </c>
    </row>
    <row r="180" spans="1:48" ht="270" x14ac:dyDescent="0.25">
      <c r="A180" s="188" t="s">
        <v>928</v>
      </c>
      <c r="B180" s="207" t="str">
        <f t="shared" si="6"/>
        <v>Riparian</v>
      </c>
      <c r="C180" s="188" t="s">
        <v>929</v>
      </c>
      <c r="D180" s="188" t="s">
        <v>930</v>
      </c>
      <c r="E180" s="188"/>
      <c r="F180" s="188"/>
      <c r="G180" s="188"/>
      <c r="H180" s="188" t="s">
        <v>4067</v>
      </c>
      <c r="I180" s="188" t="s">
        <v>55</v>
      </c>
      <c r="J180" s="188"/>
      <c r="K180" s="209">
        <v>319.33333333333331</v>
      </c>
      <c r="L180" s="209">
        <v>243.21</v>
      </c>
      <c r="M180" s="188" t="s">
        <v>56</v>
      </c>
      <c r="N180" s="188" t="s">
        <v>382</v>
      </c>
      <c r="O180" s="188" t="s">
        <v>931</v>
      </c>
      <c r="P180" s="188" t="s">
        <v>77</v>
      </c>
      <c r="Q180" s="188" t="s">
        <v>932</v>
      </c>
      <c r="R180" s="188" t="s">
        <v>933</v>
      </c>
      <c r="S180" s="188" t="s">
        <v>934</v>
      </c>
      <c r="T180" s="188" t="s">
        <v>151</v>
      </c>
      <c r="U180" s="188"/>
      <c r="V180" s="188" t="s">
        <v>344</v>
      </c>
      <c r="W180" s="188">
        <v>1</v>
      </c>
      <c r="X180" s="188" t="s">
        <v>335</v>
      </c>
      <c r="Y180" s="188"/>
      <c r="Z180" s="188" t="s">
        <v>66</v>
      </c>
      <c r="AA180" s="189">
        <v>42969</v>
      </c>
      <c r="AB180" s="188" t="s">
        <v>81</v>
      </c>
      <c r="AC180" s="188" t="s">
        <v>8647</v>
      </c>
      <c r="AD180" s="188" t="s">
        <v>66</v>
      </c>
      <c r="AE180" s="188" t="s">
        <v>90</v>
      </c>
      <c r="AF180" s="188" t="s">
        <v>90</v>
      </c>
      <c r="AG180" s="188" t="s">
        <v>90</v>
      </c>
      <c r="AH180" s="188" t="s">
        <v>90</v>
      </c>
      <c r="AI180" s="188" t="s">
        <v>90</v>
      </c>
      <c r="AJ180" s="188" t="s">
        <v>90</v>
      </c>
      <c r="AK180" s="188" t="s">
        <v>90</v>
      </c>
      <c r="AL180" s="188" t="s">
        <v>90</v>
      </c>
      <c r="AM180" s="189">
        <v>42940</v>
      </c>
      <c r="AN180" s="188" t="s">
        <v>90</v>
      </c>
      <c r="AO180" s="188" t="s">
        <v>90</v>
      </c>
      <c r="AP180" s="188" t="s">
        <v>4067</v>
      </c>
      <c r="AQ180" s="188" t="s">
        <v>8534</v>
      </c>
      <c r="AR180" s="188" t="s">
        <v>8581</v>
      </c>
      <c r="AS180" s="188" t="s">
        <v>8535</v>
      </c>
      <c r="AT180" s="188" t="s">
        <v>8581</v>
      </c>
      <c r="AU180" s="188" t="str">
        <f t="shared" si="7"/>
        <v>R4</v>
      </c>
      <c r="AV180" s="188" t="str">
        <f t="shared" si="8"/>
        <v>P4</v>
      </c>
    </row>
    <row r="181" spans="1:48" ht="60" x14ac:dyDescent="0.25">
      <c r="A181" s="188" t="s">
        <v>935</v>
      </c>
      <c r="B181" s="207" t="str">
        <f t="shared" si="6"/>
        <v>Riparian</v>
      </c>
      <c r="C181" s="188" t="s">
        <v>793</v>
      </c>
      <c r="D181" s="188" t="s">
        <v>793</v>
      </c>
      <c r="E181" s="188"/>
      <c r="F181" s="188"/>
      <c r="G181" s="188" t="s">
        <v>795</v>
      </c>
      <c r="H181" s="188"/>
      <c r="I181" s="188" t="s">
        <v>55</v>
      </c>
      <c r="J181" s="188"/>
      <c r="K181" s="209">
        <v>418.61</v>
      </c>
      <c r="L181" s="209">
        <v>753.71</v>
      </c>
      <c r="M181" s="188" t="s">
        <v>56</v>
      </c>
      <c r="N181" s="188" t="s">
        <v>826</v>
      </c>
      <c r="O181" s="188" t="s">
        <v>936</v>
      </c>
      <c r="P181" s="188" t="s">
        <v>59</v>
      </c>
      <c r="Q181" s="188" t="s">
        <v>797</v>
      </c>
      <c r="R181" s="188" t="s">
        <v>937</v>
      </c>
      <c r="S181" s="188" t="s">
        <v>938</v>
      </c>
      <c r="T181" s="188" t="s">
        <v>63</v>
      </c>
      <c r="U181" s="188"/>
      <c r="V181" s="188" t="s">
        <v>115</v>
      </c>
      <c r="W181" s="188">
        <v>2</v>
      </c>
      <c r="X181" s="188" t="s">
        <v>66</v>
      </c>
      <c r="Y181" s="188"/>
      <c r="Z181" s="188" t="s">
        <v>66</v>
      </c>
      <c r="AA181" s="189">
        <v>42935</v>
      </c>
      <c r="AB181" s="188" t="s">
        <v>81</v>
      </c>
      <c r="AC181" s="188" t="s">
        <v>939</v>
      </c>
      <c r="AD181" s="188" t="s">
        <v>66</v>
      </c>
      <c r="AE181" s="188" t="s">
        <v>90</v>
      </c>
      <c r="AF181" s="188" t="s">
        <v>90</v>
      </c>
      <c r="AG181" s="188" t="s">
        <v>90</v>
      </c>
      <c r="AH181" s="188" t="s">
        <v>90</v>
      </c>
      <c r="AI181" s="188" t="s">
        <v>90</v>
      </c>
      <c r="AJ181" s="188" t="s">
        <v>90</v>
      </c>
      <c r="AK181" s="188" t="s">
        <v>90</v>
      </c>
      <c r="AL181" s="188" t="s">
        <v>90</v>
      </c>
      <c r="AM181" s="189">
        <v>42941</v>
      </c>
      <c r="AN181" s="188" t="s">
        <v>90</v>
      </c>
      <c r="AO181" s="188" t="s">
        <v>90</v>
      </c>
      <c r="AP181" s="188"/>
      <c r="AQ181" s="188"/>
      <c r="AR181" s="188"/>
      <c r="AS181" s="188"/>
      <c r="AT181" s="188"/>
      <c r="AU181" s="188" t="str">
        <f t="shared" si="7"/>
        <v>R1</v>
      </c>
      <c r="AV181" s="188" t="str">
        <f t="shared" si="8"/>
        <v>N/A</v>
      </c>
    </row>
    <row r="182" spans="1:48" ht="45" x14ac:dyDescent="0.25">
      <c r="A182" s="188" t="s">
        <v>940</v>
      </c>
      <c r="B182" s="207" t="str">
        <f t="shared" si="6"/>
        <v>Riparian and Pre-1914</v>
      </c>
      <c r="C182" s="188" t="s">
        <v>941</v>
      </c>
      <c r="D182" s="188" t="s">
        <v>942</v>
      </c>
      <c r="E182" s="188"/>
      <c r="F182" s="188" t="s">
        <v>801</v>
      </c>
      <c r="G182" s="188"/>
      <c r="H182" s="188"/>
      <c r="I182" s="188" t="s">
        <v>55</v>
      </c>
      <c r="J182" s="188"/>
      <c r="K182" s="209">
        <v>3378</v>
      </c>
      <c r="L182" s="209">
        <v>3169.41</v>
      </c>
      <c r="M182" s="188" t="s">
        <v>56</v>
      </c>
      <c r="N182" s="188" t="s">
        <v>604</v>
      </c>
      <c r="O182" s="188" t="s">
        <v>58</v>
      </c>
      <c r="P182" s="188" t="s">
        <v>59</v>
      </c>
      <c r="Q182" s="188" t="s">
        <v>943</v>
      </c>
      <c r="R182" s="188" t="s">
        <v>943</v>
      </c>
      <c r="S182" s="188" t="s">
        <v>8411</v>
      </c>
      <c r="T182" s="188" t="s">
        <v>944</v>
      </c>
      <c r="U182" s="188"/>
      <c r="V182" s="188" t="s">
        <v>344</v>
      </c>
      <c r="W182" s="188"/>
      <c r="X182" s="188"/>
      <c r="Y182" s="188"/>
      <c r="Z182" s="188" t="s">
        <v>191</v>
      </c>
      <c r="AA182" s="189">
        <v>42970</v>
      </c>
      <c r="AB182" s="188" t="s">
        <v>142</v>
      </c>
      <c r="AC182" s="188" t="s">
        <v>804</v>
      </c>
      <c r="AD182" s="188" t="s">
        <v>56</v>
      </c>
      <c r="AE182" s="188" t="s">
        <v>90</v>
      </c>
      <c r="AF182" s="188" t="s">
        <v>90</v>
      </c>
      <c r="AG182" s="188" t="s">
        <v>90</v>
      </c>
      <c r="AH182" s="188" t="s">
        <v>90</v>
      </c>
      <c r="AI182" s="188" t="s">
        <v>90</v>
      </c>
      <c r="AJ182" s="188" t="s">
        <v>90</v>
      </c>
      <c r="AK182" s="188" t="s">
        <v>90</v>
      </c>
      <c r="AL182" s="188" t="s">
        <v>90</v>
      </c>
      <c r="AM182" s="189">
        <v>42942</v>
      </c>
      <c r="AN182" s="188" t="s">
        <v>100</v>
      </c>
      <c r="AO182" s="188" t="s">
        <v>8393</v>
      </c>
      <c r="AP182" s="188"/>
      <c r="AQ182" s="188"/>
      <c r="AR182" s="188"/>
      <c r="AS182" s="188"/>
      <c r="AT182" s="188"/>
      <c r="AU182" s="188" t="str">
        <f t="shared" si="7"/>
        <v>R3</v>
      </c>
      <c r="AV182" s="188" t="str">
        <f t="shared" si="8"/>
        <v>P1</v>
      </c>
    </row>
    <row r="183" spans="1:48" ht="90" x14ac:dyDescent="0.25">
      <c r="A183" s="188" t="s">
        <v>945</v>
      </c>
      <c r="B183" s="207" t="str">
        <f t="shared" si="6"/>
        <v>Riparian and Pre-1914</v>
      </c>
      <c r="C183" s="188" t="s">
        <v>946</v>
      </c>
      <c r="D183" s="188" t="s">
        <v>946</v>
      </c>
      <c r="E183" s="188"/>
      <c r="F183" s="188"/>
      <c r="G183" s="188"/>
      <c r="H183" s="188"/>
      <c r="I183" s="188" t="s">
        <v>87</v>
      </c>
      <c r="J183" s="188" t="s">
        <v>947</v>
      </c>
      <c r="K183" s="209">
        <v>5244</v>
      </c>
      <c r="L183" s="209">
        <v>0</v>
      </c>
      <c r="M183" s="188" t="s">
        <v>56</v>
      </c>
      <c r="N183" s="188" t="s">
        <v>57</v>
      </c>
      <c r="O183" s="188" t="s">
        <v>948</v>
      </c>
      <c r="P183" s="188" t="s">
        <v>437</v>
      </c>
      <c r="Q183" s="188" t="s">
        <v>949</v>
      </c>
      <c r="R183" s="188" t="s">
        <v>950</v>
      </c>
      <c r="S183" s="188" t="s">
        <v>399</v>
      </c>
      <c r="T183" s="188" t="s">
        <v>141</v>
      </c>
      <c r="U183" s="188"/>
      <c r="V183" s="188" t="s">
        <v>174</v>
      </c>
      <c r="W183" s="188"/>
      <c r="X183" s="188"/>
      <c r="Y183" s="188"/>
      <c r="Z183" s="188" t="s">
        <v>66</v>
      </c>
      <c r="AA183" s="189">
        <v>42970</v>
      </c>
      <c r="AB183" s="188" t="s">
        <v>142</v>
      </c>
      <c r="AC183" s="188" t="s">
        <v>809</v>
      </c>
      <c r="AD183" s="188" t="s">
        <v>56</v>
      </c>
      <c r="AE183" s="188" t="s">
        <v>90</v>
      </c>
      <c r="AF183" s="188" t="s">
        <v>90</v>
      </c>
      <c r="AG183" s="190" t="s">
        <v>90</v>
      </c>
      <c r="AH183" s="188" t="s">
        <v>90</v>
      </c>
      <c r="AI183" s="188" t="s">
        <v>90</v>
      </c>
      <c r="AJ183" s="188" t="s">
        <v>90</v>
      </c>
      <c r="AK183" s="188" t="s">
        <v>90</v>
      </c>
      <c r="AL183" s="188" t="s">
        <v>90</v>
      </c>
      <c r="AM183" s="189">
        <v>42923</v>
      </c>
      <c r="AN183" s="188" t="s">
        <v>100</v>
      </c>
      <c r="AO183" s="188" t="s">
        <v>8410</v>
      </c>
      <c r="AP183" s="188"/>
      <c r="AQ183" s="188"/>
      <c r="AR183" s="188"/>
      <c r="AS183" s="188"/>
      <c r="AT183" s="188"/>
      <c r="AU183" s="188" t="str">
        <f t="shared" si="7"/>
        <v>R3</v>
      </c>
      <c r="AV183" s="188" t="str">
        <f t="shared" si="8"/>
        <v>P1</v>
      </c>
    </row>
    <row r="184" spans="1:48" ht="45" x14ac:dyDescent="0.25">
      <c r="A184" s="188" t="s">
        <v>951</v>
      </c>
      <c r="B184" s="207" t="str">
        <f t="shared" si="6"/>
        <v>Riparian and Pre-1914</v>
      </c>
      <c r="C184" s="188" t="s">
        <v>952</v>
      </c>
      <c r="D184" s="188" t="s">
        <v>953</v>
      </c>
      <c r="E184" s="188"/>
      <c r="F184" s="188"/>
      <c r="G184" s="188"/>
      <c r="H184" s="188"/>
      <c r="I184" s="188" t="s">
        <v>55</v>
      </c>
      <c r="J184" s="188"/>
      <c r="K184" s="209">
        <v>380.88</v>
      </c>
      <c r="L184" s="209">
        <v>0</v>
      </c>
      <c r="M184" s="188" t="s">
        <v>56</v>
      </c>
      <c r="N184" s="188" t="s">
        <v>954</v>
      </c>
      <c r="O184" s="188" t="s">
        <v>511</v>
      </c>
      <c r="P184" s="188" t="s">
        <v>59</v>
      </c>
      <c r="Q184" s="188"/>
      <c r="R184" s="188" t="s">
        <v>955</v>
      </c>
      <c r="S184" s="188" t="s">
        <v>956</v>
      </c>
      <c r="T184" s="188" t="s">
        <v>63</v>
      </c>
      <c r="U184" s="188">
        <v>1910</v>
      </c>
      <c r="V184" s="188" t="s">
        <v>115</v>
      </c>
      <c r="W184" s="188"/>
      <c r="X184" s="188"/>
      <c r="Y184" s="188"/>
      <c r="Z184" s="188" t="s">
        <v>191</v>
      </c>
      <c r="AA184" s="189">
        <v>42878</v>
      </c>
      <c r="AB184" s="188" t="s">
        <v>142</v>
      </c>
      <c r="AC184" s="188" t="s">
        <v>957</v>
      </c>
      <c r="AD184" s="188" t="s">
        <v>56</v>
      </c>
      <c r="AE184" s="188" t="s">
        <v>90</v>
      </c>
      <c r="AF184" s="188" t="s">
        <v>90</v>
      </c>
      <c r="AG184" s="190" t="s">
        <v>90</v>
      </c>
      <c r="AH184" s="188" t="s">
        <v>90</v>
      </c>
      <c r="AI184" s="188" t="s">
        <v>90</v>
      </c>
      <c r="AJ184" s="188" t="s">
        <v>90</v>
      </c>
      <c r="AK184" s="188" t="s">
        <v>90</v>
      </c>
      <c r="AL184" s="188" t="s">
        <v>90</v>
      </c>
      <c r="AM184" s="189">
        <v>42915</v>
      </c>
      <c r="AN184" s="188" t="s">
        <v>100</v>
      </c>
      <c r="AO184" s="188" t="s">
        <v>489</v>
      </c>
      <c r="AP184" s="188"/>
      <c r="AQ184" s="188"/>
      <c r="AR184" s="188"/>
      <c r="AS184" s="188"/>
      <c r="AT184" s="188"/>
      <c r="AU184" s="188" t="str">
        <f t="shared" si="7"/>
        <v>R3</v>
      </c>
      <c r="AV184" s="188" t="str">
        <f t="shared" si="8"/>
        <v>P1</v>
      </c>
    </row>
    <row r="185" spans="1:48" ht="270" x14ac:dyDescent="0.25">
      <c r="A185" s="188" t="s">
        <v>958</v>
      </c>
      <c r="B185" s="207" t="str">
        <f t="shared" si="6"/>
        <v>Pre-1914</v>
      </c>
      <c r="C185" s="188" t="s">
        <v>959</v>
      </c>
      <c r="D185" s="188" t="s">
        <v>960</v>
      </c>
      <c r="E185" s="188"/>
      <c r="F185" s="188"/>
      <c r="G185" s="188"/>
      <c r="H185" s="188" t="s">
        <v>4067</v>
      </c>
      <c r="I185" s="188" t="s">
        <v>55</v>
      </c>
      <c r="J185" s="188"/>
      <c r="K185" s="209">
        <v>424.92285737960106</v>
      </c>
      <c r="L185" s="209">
        <v>5.9839000000000002</v>
      </c>
      <c r="M185" s="188" t="s">
        <v>66</v>
      </c>
      <c r="N185" s="188" t="s">
        <v>216</v>
      </c>
      <c r="O185" s="188"/>
      <c r="P185" s="188" t="s">
        <v>170</v>
      </c>
      <c r="Q185" s="188" t="s">
        <v>961</v>
      </c>
      <c r="R185" s="188" t="s">
        <v>174</v>
      </c>
      <c r="S185" s="188" t="s">
        <v>174</v>
      </c>
      <c r="T185" s="188" t="s">
        <v>174</v>
      </c>
      <c r="U185" s="188"/>
      <c r="V185" s="188" t="s">
        <v>174</v>
      </c>
      <c r="W185" s="188" t="s">
        <v>174</v>
      </c>
      <c r="X185" s="188" t="s">
        <v>56</v>
      </c>
      <c r="Y185" s="188"/>
      <c r="Z185" s="188"/>
      <c r="AA185" s="189">
        <v>42999</v>
      </c>
      <c r="AB185" s="188" t="s">
        <v>90</v>
      </c>
      <c r="AC185" s="188"/>
      <c r="AD185" s="188" t="s">
        <v>56</v>
      </c>
      <c r="AE185" s="188" t="s">
        <v>90</v>
      </c>
      <c r="AF185" s="188" t="s">
        <v>90</v>
      </c>
      <c r="AG185" s="190" t="s">
        <v>90</v>
      </c>
      <c r="AH185" s="188" t="s">
        <v>90</v>
      </c>
      <c r="AI185" s="188" t="s">
        <v>90</v>
      </c>
      <c r="AJ185" s="188" t="s">
        <v>90</v>
      </c>
      <c r="AK185" s="188" t="s">
        <v>90</v>
      </c>
      <c r="AL185" s="188" t="s">
        <v>90</v>
      </c>
      <c r="AM185" s="189">
        <v>42949</v>
      </c>
      <c r="AN185" s="188" t="s">
        <v>100</v>
      </c>
      <c r="AO185" s="188" t="s">
        <v>144</v>
      </c>
      <c r="AP185" s="188" t="s">
        <v>4067</v>
      </c>
      <c r="AQ185" s="188" t="s">
        <v>8534</v>
      </c>
      <c r="AR185" s="188" t="s">
        <v>8581</v>
      </c>
      <c r="AS185" s="188" t="s">
        <v>8535</v>
      </c>
      <c r="AT185" s="188" t="s">
        <v>8581</v>
      </c>
      <c r="AU185" s="188" t="str">
        <f t="shared" si="7"/>
        <v>R4</v>
      </c>
      <c r="AV185" s="188" t="str">
        <f t="shared" si="8"/>
        <v>P4</v>
      </c>
    </row>
    <row r="186" spans="1:48" ht="45" x14ac:dyDescent="0.25">
      <c r="A186" s="188" t="s">
        <v>962</v>
      </c>
      <c r="B186" s="207" t="str">
        <f t="shared" si="6"/>
        <v>Riparian and Pre-1914</v>
      </c>
      <c r="C186" s="188" t="s">
        <v>963</v>
      </c>
      <c r="D186" s="188" t="s">
        <v>964</v>
      </c>
      <c r="E186" s="188"/>
      <c r="F186" s="188" t="s">
        <v>965</v>
      </c>
      <c r="G186" s="188"/>
      <c r="H186" s="188"/>
      <c r="I186" s="188" t="s">
        <v>55</v>
      </c>
      <c r="J186" s="188"/>
      <c r="K186" s="209">
        <v>563.68000000000006</v>
      </c>
      <c r="L186" s="209">
        <v>592.9</v>
      </c>
      <c r="M186" s="188" t="s">
        <v>56</v>
      </c>
      <c r="N186" s="188" t="s">
        <v>966</v>
      </c>
      <c r="O186" s="188" t="s">
        <v>57</v>
      </c>
      <c r="P186" s="188" t="s">
        <v>59</v>
      </c>
      <c r="Q186" s="188" t="s">
        <v>967</v>
      </c>
      <c r="R186" s="188" t="s">
        <v>967</v>
      </c>
      <c r="S186" s="188"/>
      <c r="T186" s="188"/>
      <c r="U186" s="188">
        <v>1886</v>
      </c>
      <c r="V186" s="188"/>
      <c r="W186" s="188"/>
      <c r="X186" s="188"/>
      <c r="Y186" s="188"/>
      <c r="Z186" s="188"/>
      <c r="AA186" s="189">
        <v>42878</v>
      </c>
      <c r="AB186" s="188" t="s">
        <v>67</v>
      </c>
      <c r="AC186" s="188" t="s">
        <v>968</v>
      </c>
      <c r="AD186" s="188" t="s">
        <v>56</v>
      </c>
      <c r="AE186" s="188" t="s">
        <v>90</v>
      </c>
      <c r="AF186" s="188" t="s">
        <v>90</v>
      </c>
      <c r="AG186" s="190" t="s">
        <v>90</v>
      </c>
      <c r="AH186" s="188" t="s">
        <v>90</v>
      </c>
      <c r="AI186" s="188" t="s">
        <v>90</v>
      </c>
      <c r="AJ186" s="188" t="s">
        <v>90</v>
      </c>
      <c r="AK186" s="188" t="s">
        <v>90</v>
      </c>
      <c r="AL186" s="188" t="s">
        <v>90</v>
      </c>
      <c r="AM186" s="189">
        <v>42914</v>
      </c>
      <c r="AN186" s="188" t="s">
        <v>100</v>
      </c>
      <c r="AO186" s="188" t="s">
        <v>310</v>
      </c>
      <c r="AP186" s="188"/>
      <c r="AQ186" s="188"/>
      <c r="AR186" s="188"/>
      <c r="AS186" s="188"/>
      <c r="AT186" s="188"/>
      <c r="AU186" s="188" t="str">
        <f t="shared" si="7"/>
        <v>R2</v>
      </c>
      <c r="AV186" s="188" t="str">
        <f t="shared" si="8"/>
        <v>P1</v>
      </c>
    </row>
    <row r="187" spans="1:48" ht="75" x14ac:dyDescent="0.25">
      <c r="A187" s="188" t="s">
        <v>969</v>
      </c>
      <c r="B187" s="207" t="str">
        <f t="shared" si="6"/>
        <v>Riparian and Pre-1914</v>
      </c>
      <c r="C187" s="188" t="s">
        <v>963</v>
      </c>
      <c r="D187" s="188" t="s">
        <v>964</v>
      </c>
      <c r="E187" s="188"/>
      <c r="F187" s="188" t="s">
        <v>965</v>
      </c>
      <c r="G187" s="188"/>
      <c r="H187" s="188"/>
      <c r="I187" s="188" t="s">
        <v>55</v>
      </c>
      <c r="J187" s="188"/>
      <c r="K187" s="209">
        <v>314.76</v>
      </c>
      <c r="L187" s="209">
        <v>288.70999999999998</v>
      </c>
      <c r="M187" s="188" t="s">
        <v>56</v>
      </c>
      <c r="N187" s="188" t="s">
        <v>970</v>
      </c>
      <c r="O187" s="188" t="s">
        <v>57</v>
      </c>
      <c r="P187" s="188" t="s">
        <v>59</v>
      </c>
      <c r="Q187" s="188" t="s">
        <v>967</v>
      </c>
      <c r="R187" s="188" t="s">
        <v>967</v>
      </c>
      <c r="S187" s="188" t="s">
        <v>971</v>
      </c>
      <c r="T187" s="188" t="s">
        <v>141</v>
      </c>
      <c r="U187" s="188"/>
      <c r="V187" s="188" t="s">
        <v>64</v>
      </c>
      <c r="W187" s="188"/>
      <c r="X187" s="188"/>
      <c r="Y187" s="188"/>
      <c r="Z187" s="188" t="s">
        <v>66</v>
      </c>
      <c r="AA187" s="189">
        <v>42933</v>
      </c>
      <c r="AB187" s="188" t="s">
        <v>81</v>
      </c>
      <c r="AC187" s="188"/>
      <c r="AD187" s="188" t="s">
        <v>56</v>
      </c>
      <c r="AE187" s="188" t="s">
        <v>90</v>
      </c>
      <c r="AF187" s="188" t="s">
        <v>90</v>
      </c>
      <c r="AG187" s="190" t="s">
        <v>90</v>
      </c>
      <c r="AH187" s="188" t="s">
        <v>90</v>
      </c>
      <c r="AI187" s="188" t="s">
        <v>90</v>
      </c>
      <c r="AJ187" s="188" t="s">
        <v>90</v>
      </c>
      <c r="AK187" s="188" t="s">
        <v>90</v>
      </c>
      <c r="AL187" s="188" t="s">
        <v>90</v>
      </c>
      <c r="AM187" s="189">
        <v>42914</v>
      </c>
      <c r="AN187" s="188" t="s">
        <v>100</v>
      </c>
      <c r="AO187" s="188" t="s">
        <v>310</v>
      </c>
      <c r="AP187" s="188"/>
      <c r="AQ187" s="188"/>
      <c r="AR187" s="188"/>
      <c r="AS187" s="188"/>
      <c r="AT187" s="188"/>
      <c r="AU187" s="188" t="str">
        <f t="shared" si="7"/>
        <v>R1</v>
      </c>
      <c r="AV187" s="188" t="str">
        <f t="shared" si="8"/>
        <v>P1</v>
      </c>
    </row>
    <row r="188" spans="1:48" ht="75" x14ac:dyDescent="0.25">
      <c r="A188" s="188" t="s">
        <v>972</v>
      </c>
      <c r="B188" s="207" t="str">
        <f t="shared" si="6"/>
        <v>Riparian and Pre-1914</v>
      </c>
      <c r="C188" s="188" t="s">
        <v>963</v>
      </c>
      <c r="D188" s="188" t="s">
        <v>964</v>
      </c>
      <c r="E188" s="188"/>
      <c r="F188" s="188" t="s">
        <v>965</v>
      </c>
      <c r="G188" s="188"/>
      <c r="H188" s="188"/>
      <c r="I188" s="188" t="s">
        <v>55</v>
      </c>
      <c r="J188" s="188"/>
      <c r="K188" s="209">
        <v>543.92999999999995</v>
      </c>
      <c r="L188" s="209">
        <v>592.99</v>
      </c>
      <c r="M188" s="188" t="s">
        <v>56</v>
      </c>
      <c r="N188" s="188" t="s">
        <v>970</v>
      </c>
      <c r="O188" s="188" t="s">
        <v>57</v>
      </c>
      <c r="P188" s="188" t="s">
        <v>59</v>
      </c>
      <c r="Q188" s="188" t="s">
        <v>967</v>
      </c>
      <c r="R188" s="188" t="s">
        <v>967</v>
      </c>
      <c r="S188" s="188" t="s">
        <v>971</v>
      </c>
      <c r="T188" s="188" t="s">
        <v>141</v>
      </c>
      <c r="U188" s="188"/>
      <c r="V188" s="188" t="s">
        <v>64</v>
      </c>
      <c r="W188" s="188"/>
      <c r="X188" s="188"/>
      <c r="Y188" s="188"/>
      <c r="Z188" s="188" t="s">
        <v>66</v>
      </c>
      <c r="AA188" s="189">
        <v>42933</v>
      </c>
      <c r="AB188" s="188" t="s">
        <v>81</v>
      </c>
      <c r="AC188" s="188"/>
      <c r="AD188" s="188" t="s">
        <v>56</v>
      </c>
      <c r="AE188" s="188" t="s">
        <v>90</v>
      </c>
      <c r="AF188" s="188" t="s">
        <v>90</v>
      </c>
      <c r="AG188" s="190" t="s">
        <v>90</v>
      </c>
      <c r="AH188" s="188" t="s">
        <v>90</v>
      </c>
      <c r="AI188" s="188" t="s">
        <v>90</v>
      </c>
      <c r="AJ188" s="188" t="s">
        <v>90</v>
      </c>
      <c r="AK188" s="188" t="s">
        <v>90</v>
      </c>
      <c r="AL188" s="188" t="s">
        <v>90</v>
      </c>
      <c r="AM188" s="189">
        <v>42914</v>
      </c>
      <c r="AN188" s="188" t="s">
        <v>100</v>
      </c>
      <c r="AO188" s="188" t="s">
        <v>310</v>
      </c>
      <c r="AP188" s="188"/>
      <c r="AQ188" s="188"/>
      <c r="AR188" s="188"/>
      <c r="AS188" s="188"/>
      <c r="AT188" s="188"/>
      <c r="AU188" s="188" t="str">
        <f t="shared" si="7"/>
        <v>R1</v>
      </c>
      <c r="AV188" s="188" t="str">
        <f t="shared" si="8"/>
        <v>P1</v>
      </c>
    </row>
    <row r="189" spans="1:48" ht="75" x14ac:dyDescent="0.25">
      <c r="A189" s="188" t="s">
        <v>973</v>
      </c>
      <c r="B189" s="207" t="str">
        <f t="shared" si="6"/>
        <v>Riparian and Pre-1914</v>
      </c>
      <c r="C189" s="188" t="s">
        <v>963</v>
      </c>
      <c r="D189" s="188" t="s">
        <v>964</v>
      </c>
      <c r="E189" s="188"/>
      <c r="F189" s="188" t="s">
        <v>965</v>
      </c>
      <c r="G189" s="188"/>
      <c r="H189" s="188"/>
      <c r="I189" s="188" t="s">
        <v>55</v>
      </c>
      <c r="J189" s="188"/>
      <c r="K189" s="209">
        <v>612.4</v>
      </c>
      <c r="L189" s="209">
        <v>645.76</v>
      </c>
      <c r="M189" s="188" t="s">
        <v>56</v>
      </c>
      <c r="N189" s="188" t="s">
        <v>970</v>
      </c>
      <c r="O189" s="188" t="s">
        <v>57</v>
      </c>
      <c r="P189" s="188" t="s">
        <v>59</v>
      </c>
      <c r="Q189" s="188" t="s">
        <v>967</v>
      </c>
      <c r="R189" s="188" t="s">
        <v>967</v>
      </c>
      <c r="S189" s="188" t="s">
        <v>971</v>
      </c>
      <c r="T189" s="188" t="s">
        <v>141</v>
      </c>
      <c r="U189" s="188"/>
      <c r="V189" s="188" t="s">
        <v>64</v>
      </c>
      <c r="W189" s="188"/>
      <c r="X189" s="188"/>
      <c r="Y189" s="188"/>
      <c r="Z189" s="188" t="s">
        <v>66</v>
      </c>
      <c r="AA189" s="189">
        <v>42933</v>
      </c>
      <c r="AB189" s="188" t="s">
        <v>81</v>
      </c>
      <c r="AC189" s="188"/>
      <c r="AD189" s="188" t="s">
        <v>56</v>
      </c>
      <c r="AE189" s="188" t="s">
        <v>90</v>
      </c>
      <c r="AF189" s="188" t="s">
        <v>90</v>
      </c>
      <c r="AG189" s="190" t="s">
        <v>90</v>
      </c>
      <c r="AH189" s="188" t="s">
        <v>90</v>
      </c>
      <c r="AI189" s="188" t="s">
        <v>90</v>
      </c>
      <c r="AJ189" s="188" t="s">
        <v>90</v>
      </c>
      <c r="AK189" s="188" t="s">
        <v>90</v>
      </c>
      <c r="AL189" s="188" t="s">
        <v>90</v>
      </c>
      <c r="AM189" s="189">
        <v>42914</v>
      </c>
      <c r="AN189" s="188" t="s">
        <v>100</v>
      </c>
      <c r="AO189" s="188" t="s">
        <v>310</v>
      </c>
      <c r="AP189" s="188"/>
      <c r="AQ189" s="188"/>
      <c r="AR189" s="188"/>
      <c r="AS189" s="188"/>
      <c r="AT189" s="188"/>
      <c r="AU189" s="188" t="str">
        <f t="shared" si="7"/>
        <v>R1</v>
      </c>
      <c r="AV189" s="188" t="str">
        <f t="shared" si="8"/>
        <v>P1</v>
      </c>
    </row>
    <row r="190" spans="1:48" ht="75" x14ac:dyDescent="0.25">
      <c r="A190" s="188" t="s">
        <v>974</v>
      </c>
      <c r="B190" s="207" t="str">
        <f t="shared" si="6"/>
        <v>Riparian and Pre-1914</v>
      </c>
      <c r="C190" s="188" t="s">
        <v>963</v>
      </c>
      <c r="D190" s="188" t="s">
        <v>964</v>
      </c>
      <c r="E190" s="188"/>
      <c r="F190" s="188"/>
      <c r="G190" s="188"/>
      <c r="H190" s="188"/>
      <c r="I190" s="188" t="s">
        <v>55</v>
      </c>
      <c r="J190" s="188"/>
      <c r="K190" s="209">
        <v>313.37</v>
      </c>
      <c r="L190" s="209">
        <v>329.62</v>
      </c>
      <c r="M190" s="188" t="s">
        <v>56</v>
      </c>
      <c r="N190" s="188" t="s">
        <v>970</v>
      </c>
      <c r="O190" s="188" t="s">
        <v>57</v>
      </c>
      <c r="P190" s="188" t="s">
        <v>59</v>
      </c>
      <c r="Q190" s="188" t="s">
        <v>967</v>
      </c>
      <c r="R190" s="188" t="s">
        <v>967</v>
      </c>
      <c r="S190" s="188" t="s">
        <v>971</v>
      </c>
      <c r="T190" s="188" t="s">
        <v>141</v>
      </c>
      <c r="U190" s="188"/>
      <c r="V190" s="188" t="s">
        <v>64</v>
      </c>
      <c r="W190" s="188"/>
      <c r="X190" s="188"/>
      <c r="Y190" s="188"/>
      <c r="Z190" s="188" t="s">
        <v>66</v>
      </c>
      <c r="AA190" s="189">
        <v>42933</v>
      </c>
      <c r="AB190" s="188" t="s">
        <v>81</v>
      </c>
      <c r="AC190" s="188"/>
      <c r="AD190" s="188" t="s">
        <v>56</v>
      </c>
      <c r="AE190" s="188" t="s">
        <v>90</v>
      </c>
      <c r="AF190" s="188" t="s">
        <v>90</v>
      </c>
      <c r="AG190" s="190" t="s">
        <v>90</v>
      </c>
      <c r="AH190" s="188" t="s">
        <v>90</v>
      </c>
      <c r="AI190" s="188" t="s">
        <v>90</v>
      </c>
      <c r="AJ190" s="188" t="s">
        <v>90</v>
      </c>
      <c r="AK190" s="188" t="s">
        <v>90</v>
      </c>
      <c r="AL190" s="188" t="s">
        <v>90</v>
      </c>
      <c r="AM190" s="189">
        <v>42914</v>
      </c>
      <c r="AN190" s="188" t="s">
        <v>100</v>
      </c>
      <c r="AO190" s="188" t="s">
        <v>310</v>
      </c>
      <c r="AP190" s="188"/>
      <c r="AQ190" s="188"/>
      <c r="AR190" s="188"/>
      <c r="AS190" s="188"/>
      <c r="AT190" s="188"/>
      <c r="AU190" s="188" t="str">
        <f t="shared" si="7"/>
        <v>R1</v>
      </c>
      <c r="AV190" s="188" t="str">
        <f t="shared" si="8"/>
        <v>P1</v>
      </c>
    </row>
    <row r="191" spans="1:48" ht="75" x14ac:dyDescent="0.25">
      <c r="A191" s="188" t="s">
        <v>975</v>
      </c>
      <c r="B191" s="207" t="str">
        <f t="shared" si="6"/>
        <v>Riparian and Pre-1914</v>
      </c>
      <c r="C191" s="188" t="s">
        <v>963</v>
      </c>
      <c r="D191" s="188" t="s">
        <v>964</v>
      </c>
      <c r="E191" s="188"/>
      <c r="F191" s="188" t="s">
        <v>965</v>
      </c>
      <c r="G191" s="188"/>
      <c r="H191" s="188"/>
      <c r="I191" s="188" t="s">
        <v>55</v>
      </c>
      <c r="J191" s="188"/>
      <c r="K191" s="209">
        <v>288.52999999999997</v>
      </c>
      <c r="L191" s="209">
        <v>303.48</v>
      </c>
      <c r="M191" s="188" t="s">
        <v>56</v>
      </c>
      <c r="N191" s="188" t="s">
        <v>970</v>
      </c>
      <c r="O191" s="188" t="s">
        <v>57</v>
      </c>
      <c r="P191" s="188" t="s">
        <v>59</v>
      </c>
      <c r="Q191" s="188" t="s">
        <v>967</v>
      </c>
      <c r="R191" s="188" t="s">
        <v>967</v>
      </c>
      <c r="S191" s="188" t="s">
        <v>971</v>
      </c>
      <c r="T191" s="188" t="s">
        <v>141</v>
      </c>
      <c r="U191" s="188"/>
      <c r="V191" s="188" t="s">
        <v>64</v>
      </c>
      <c r="W191" s="188"/>
      <c r="X191" s="188"/>
      <c r="Y191" s="188"/>
      <c r="Z191" s="188" t="s">
        <v>66</v>
      </c>
      <c r="AA191" s="189">
        <v>42933</v>
      </c>
      <c r="AB191" s="188" t="s">
        <v>81</v>
      </c>
      <c r="AC191" s="188"/>
      <c r="AD191" s="188" t="s">
        <v>56</v>
      </c>
      <c r="AE191" s="188" t="s">
        <v>90</v>
      </c>
      <c r="AF191" s="188" t="s">
        <v>90</v>
      </c>
      <c r="AG191" s="190" t="s">
        <v>90</v>
      </c>
      <c r="AH191" s="188" t="s">
        <v>90</v>
      </c>
      <c r="AI191" s="188" t="s">
        <v>90</v>
      </c>
      <c r="AJ191" s="188" t="s">
        <v>90</v>
      </c>
      <c r="AK191" s="188" t="s">
        <v>90</v>
      </c>
      <c r="AL191" s="188" t="s">
        <v>90</v>
      </c>
      <c r="AM191" s="189">
        <v>42914</v>
      </c>
      <c r="AN191" s="188" t="s">
        <v>100</v>
      </c>
      <c r="AO191" s="188" t="s">
        <v>310</v>
      </c>
      <c r="AP191" s="188"/>
      <c r="AQ191" s="188"/>
      <c r="AR191" s="188"/>
      <c r="AS191" s="188"/>
      <c r="AT191" s="188"/>
      <c r="AU191" s="188" t="str">
        <f t="shared" si="7"/>
        <v>R1</v>
      </c>
      <c r="AV191" s="188" t="str">
        <f t="shared" si="8"/>
        <v>P1</v>
      </c>
    </row>
    <row r="192" spans="1:48" ht="75" x14ac:dyDescent="0.25">
      <c r="A192" s="188" t="s">
        <v>976</v>
      </c>
      <c r="B192" s="207" t="str">
        <f t="shared" si="6"/>
        <v>Riparian and Pre-1914</v>
      </c>
      <c r="C192" s="188" t="s">
        <v>963</v>
      </c>
      <c r="D192" s="188" t="s">
        <v>964</v>
      </c>
      <c r="E192" s="188"/>
      <c r="F192" s="188"/>
      <c r="G192" s="188"/>
      <c r="H192" s="188"/>
      <c r="I192" s="188" t="s">
        <v>55</v>
      </c>
      <c r="J192" s="188"/>
      <c r="K192" s="209">
        <v>473.87</v>
      </c>
      <c r="L192" s="209">
        <v>498.38</v>
      </c>
      <c r="M192" s="188" t="s">
        <v>56</v>
      </c>
      <c r="N192" s="188" t="s">
        <v>970</v>
      </c>
      <c r="O192" s="188" t="s">
        <v>57</v>
      </c>
      <c r="P192" s="188" t="s">
        <v>59</v>
      </c>
      <c r="Q192" s="188" t="s">
        <v>967</v>
      </c>
      <c r="R192" s="188" t="s">
        <v>967</v>
      </c>
      <c r="S192" s="188" t="s">
        <v>971</v>
      </c>
      <c r="T192" s="188" t="s">
        <v>141</v>
      </c>
      <c r="U192" s="188"/>
      <c r="V192" s="188" t="s">
        <v>64</v>
      </c>
      <c r="W192" s="188"/>
      <c r="X192" s="188"/>
      <c r="Y192" s="188"/>
      <c r="Z192" s="188" t="s">
        <v>66</v>
      </c>
      <c r="AA192" s="189">
        <v>42933</v>
      </c>
      <c r="AB192" s="188" t="s">
        <v>81</v>
      </c>
      <c r="AC192" s="188"/>
      <c r="AD192" s="188" t="s">
        <v>56</v>
      </c>
      <c r="AE192" s="188" t="s">
        <v>90</v>
      </c>
      <c r="AF192" s="188" t="s">
        <v>90</v>
      </c>
      <c r="AG192" s="190" t="s">
        <v>90</v>
      </c>
      <c r="AH192" s="188" t="s">
        <v>90</v>
      </c>
      <c r="AI192" s="188" t="s">
        <v>90</v>
      </c>
      <c r="AJ192" s="188" t="s">
        <v>90</v>
      </c>
      <c r="AK192" s="188" t="s">
        <v>90</v>
      </c>
      <c r="AL192" s="188" t="s">
        <v>90</v>
      </c>
      <c r="AM192" s="189">
        <v>42914</v>
      </c>
      <c r="AN192" s="188" t="s">
        <v>100</v>
      </c>
      <c r="AO192" s="188" t="s">
        <v>310</v>
      </c>
      <c r="AP192" s="188"/>
      <c r="AQ192" s="188"/>
      <c r="AR192" s="188"/>
      <c r="AS192" s="188"/>
      <c r="AT192" s="188"/>
      <c r="AU192" s="188" t="str">
        <f t="shared" si="7"/>
        <v>R1</v>
      </c>
      <c r="AV192" s="188" t="str">
        <f t="shared" si="8"/>
        <v>P1</v>
      </c>
    </row>
    <row r="193" spans="1:48" ht="75" x14ac:dyDescent="0.25">
      <c r="A193" s="188" t="s">
        <v>977</v>
      </c>
      <c r="B193" s="207" t="str">
        <f t="shared" si="6"/>
        <v>Riparian and Pre-1914</v>
      </c>
      <c r="C193" s="188" t="s">
        <v>963</v>
      </c>
      <c r="D193" s="188" t="s">
        <v>964</v>
      </c>
      <c r="E193" s="188"/>
      <c r="F193" s="188" t="s">
        <v>965</v>
      </c>
      <c r="G193" s="188"/>
      <c r="H193" s="188"/>
      <c r="I193" s="188" t="s">
        <v>55</v>
      </c>
      <c r="J193" s="188"/>
      <c r="K193" s="209">
        <v>360.49999999999994</v>
      </c>
      <c r="L193" s="209">
        <v>359.12</v>
      </c>
      <c r="M193" s="188" t="s">
        <v>56</v>
      </c>
      <c r="N193" s="188" t="s">
        <v>970</v>
      </c>
      <c r="O193" s="188" t="s">
        <v>57</v>
      </c>
      <c r="P193" s="188" t="s">
        <v>59</v>
      </c>
      <c r="Q193" s="188" t="s">
        <v>967</v>
      </c>
      <c r="R193" s="188" t="s">
        <v>967</v>
      </c>
      <c r="S193" s="188" t="s">
        <v>971</v>
      </c>
      <c r="T193" s="188" t="s">
        <v>141</v>
      </c>
      <c r="U193" s="188"/>
      <c r="V193" s="188" t="s">
        <v>64</v>
      </c>
      <c r="W193" s="188"/>
      <c r="X193" s="188"/>
      <c r="Y193" s="188"/>
      <c r="Z193" s="188" t="s">
        <v>66</v>
      </c>
      <c r="AA193" s="189">
        <v>42933</v>
      </c>
      <c r="AB193" s="188" t="s">
        <v>81</v>
      </c>
      <c r="AC193" s="188"/>
      <c r="AD193" s="188" t="s">
        <v>56</v>
      </c>
      <c r="AE193" s="188" t="s">
        <v>90</v>
      </c>
      <c r="AF193" s="188" t="s">
        <v>90</v>
      </c>
      <c r="AG193" s="190" t="s">
        <v>90</v>
      </c>
      <c r="AH193" s="188" t="s">
        <v>90</v>
      </c>
      <c r="AI193" s="188" t="s">
        <v>90</v>
      </c>
      <c r="AJ193" s="188" t="s">
        <v>90</v>
      </c>
      <c r="AK193" s="188" t="s">
        <v>90</v>
      </c>
      <c r="AL193" s="188" t="s">
        <v>90</v>
      </c>
      <c r="AM193" s="189">
        <v>42914</v>
      </c>
      <c r="AN193" s="188" t="s">
        <v>100</v>
      </c>
      <c r="AO193" s="188" t="s">
        <v>310</v>
      </c>
      <c r="AP193" s="188"/>
      <c r="AQ193" s="188"/>
      <c r="AR193" s="188"/>
      <c r="AS193" s="188"/>
      <c r="AT193" s="188"/>
      <c r="AU193" s="188" t="str">
        <f t="shared" si="7"/>
        <v>R1</v>
      </c>
      <c r="AV193" s="188" t="str">
        <f t="shared" si="8"/>
        <v>P1</v>
      </c>
    </row>
    <row r="194" spans="1:48" ht="45" x14ac:dyDescent="0.25">
      <c r="A194" s="188" t="s">
        <v>978</v>
      </c>
      <c r="B194" s="207" t="str">
        <f t="shared" si="6"/>
        <v>Riparian and Pre-1914</v>
      </c>
      <c r="C194" s="188" t="s">
        <v>952</v>
      </c>
      <c r="D194" s="188" t="s">
        <v>979</v>
      </c>
      <c r="E194" s="188"/>
      <c r="F194" s="188"/>
      <c r="G194" s="188"/>
      <c r="H194" s="188"/>
      <c r="I194" s="188" t="s">
        <v>55</v>
      </c>
      <c r="J194" s="188"/>
      <c r="K194" s="209">
        <v>861.50999999999988</v>
      </c>
      <c r="L194" s="209">
        <v>759.95</v>
      </c>
      <c r="M194" s="188" t="s">
        <v>56</v>
      </c>
      <c r="N194" s="188" t="s">
        <v>954</v>
      </c>
      <c r="O194" s="188" t="s">
        <v>511</v>
      </c>
      <c r="P194" s="188" t="s">
        <v>59</v>
      </c>
      <c r="Q194" s="188"/>
      <c r="R194" s="188" t="s">
        <v>980</v>
      </c>
      <c r="S194" s="188" t="s">
        <v>956</v>
      </c>
      <c r="T194" s="188" t="s">
        <v>63</v>
      </c>
      <c r="U194" s="188">
        <v>1910</v>
      </c>
      <c r="V194" s="188" t="s">
        <v>115</v>
      </c>
      <c r="W194" s="188"/>
      <c r="X194" s="188"/>
      <c r="Y194" s="188"/>
      <c r="Z194" s="188" t="s">
        <v>191</v>
      </c>
      <c r="AA194" s="189">
        <v>42879</v>
      </c>
      <c r="AB194" s="188" t="s">
        <v>142</v>
      </c>
      <c r="AC194" s="188" t="s">
        <v>981</v>
      </c>
      <c r="AD194" s="188" t="s">
        <v>56</v>
      </c>
      <c r="AE194" s="188" t="s">
        <v>90</v>
      </c>
      <c r="AF194" s="188" t="s">
        <v>90</v>
      </c>
      <c r="AG194" s="190" t="s">
        <v>90</v>
      </c>
      <c r="AH194" s="188" t="s">
        <v>90</v>
      </c>
      <c r="AI194" s="188" t="s">
        <v>90</v>
      </c>
      <c r="AJ194" s="188" t="s">
        <v>90</v>
      </c>
      <c r="AK194" s="188" t="s">
        <v>90</v>
      </c>
      <c r="AL194" s="188" t="s">
        <v>90</v>
      </c>
      <c r="AM194" s="189">
        <v>42915</v>
      </c>
      <c r="AN194" s="188" t="s">
        <v>100</v>
      </c>
      <c r="AO194" s="188" t="s">
        <v>489</v>
      </c>
      <c r="AP194" s="188"/>
      <c r="AQ194" s="188"/>
      <c r="AR194" s="188"/>
      <c r="AS194" s="188"/>
      <c r="AT194" s="188"/>
      <c r="AU194" s="188" t="str">
        <f t="shared" si="7"/>
        <v>R3</v>
      </c>
      <c r="AV194" s="188" t="str">
        <f t="shared" si="8"/>
        <v>P1</v>
      </c>
    </row>
    <row r="195" spans="1:48" ht="270" x14ac:dyDescent="0.25">
      <c r="A195" s="188" t="s">
        <v>982</v>
      </c>
      <c r="B195" s="207" t="str">
        <f t="shared" ref="B195:B258" si="9">IF(AND(M195="Yes",AD195="Yes"), "Riparian and Pre-1914", IF(AND(M195= "Yes",AD195="No"),"Riparian",IF(AND(M195="No",AD195="Yes"),"Pre-1914","Neither")))</f>
        <v>Riparian and Pre-1914</v>
      </c>
      <c r="C195" s="188" t="s">
        <v>983</v>
      </c>
      <c r="D195" s="188" t="s">
        <v>984</v>
      </c>
      <c r="E195" s="188"/>
      <c r="F195" s="188"/>
      <c r="G195" s="188"/>
      <c r="H195" s="188" t="s">
        <v>4067</v>
      </c>
      <c r="I195" s="188" t="s">
        <v>55</v>
      </c>
      <c r="J195" s="188"/>
      <c r="K195" s="209">
        <v>1179.7</v>
      </c>
      <c r="L195" s="209">
        <v>477.27</v>
      </c>
      <c r="M195" s="188" t="s">
        <v>56</v>
      </c>
      <c r="N195" s="188" t="s">
        <v>332</v>
      </c>
      <c r="O195" s="188" t="s">
        <v>216</v>
      </c>
      <c r="P195" s="188" t="s">
        <v>170</v>
      </c>
      <c r="Q195" s="188" t="s">
        <v>985</v>
      </c>
      <c r="R195" s="188" t="s">
        <v>986</v>
      </c>
      <c r="S195" s="188" t="s">
        <v>987</v>
      </c>
      <c r="T195" s="188" t="s">
        <v>63</v>
      </c>
      <c r="U195" s="188"/>
      <c r="V195" s="188" t="s">
        <v>115</v>
      </c>
      <c r="W195" s="188">
        <v>6</v>
      </c>
      <c r="X195" s="188" t="s">
        <v>66</v>
      </c>
      <c r="Y195" s="188"/>
      <c r="Z195" s="188" t="s">
        <v>66</v>
      </c>
      <c r="AA195" s="189">
        <v>42877</v>
      </c>
      <c r="AB195" s="188" t="s">
        <v>67</v>
      </c>
      <c r="AC195" s="188" t="s">
        <v>988</v>
      </c>
      <c r="AD195" s="188" t="s">
        <v>56</v>
      </c>
      <c r="AE195" s="188" t="s">
        <v>90</v>
      </c>
      <c r="AF195" s="188" t="s">
        <v>90</v>
      </c>
      <c r="AG195" s="188" t="s">
        <v>90</v>
      </c>
      <c r="AH195" s="188" t="s">
        <v>90</v>
      </c>
      <c r="AI195" s="188" t="s">
        <v>90</v>
      </c>
      <c r="AJ195" s="188" t="s">
        <v>90</v>
      </c>
      <c r="AK195" s="188" t="s">
        <v>90</v>
      </c>
      <c r="AL195" s="188" t="s">
        <v>90</v>
      </c>
      <c r="AM195" s="189">
        <v>42940</v>
      </c>
      <c r="AN195" s="188" t="s">
        <v>100</v>
      </c>
      <c r="AO195" s="188" t="s">
        <v>144</v>
      </c>
      <c r="AP195" s="188" t="s">
        <v>4067</v>
      </c>
      <c r="AQ195" s="188" t="s">
        <v>8534</v>
      </c>
      <c r="AR195" s="188" t="s">
        <v>8581</v>
      </c>
      <c r="AS195" s="188" t="s">
        <v>8535</v>
      </c>
      <c r="AT195" s="188" t="s">
        <v>8581</v>
      </c>
      <c r="AU195" s="188" t="str">
        <f t="shared" ref="AU195:AU258" si="10">IF(AQ195&lt;&gt;"",AQ195,AB195)</f>
        <v>R4</v>
      </c>
      <c r="AV195" s="188" t="str">
        <f t="shared" ref="AV195:AV258" si="11">IF(AS195&lt;&gt;"",AS195,AN195)</f>
        <v>P4</v>
      </c>
    </row>
    <row r="196" spans="1:48" ht="270" x14ac:dyDescent="0.25">
      <c r="A196" s="188" t="s">
        <v>989</v>
      </c>
      <c r="B196" s="207" t="str">
        <f t="shared" si="9"/>
        <v>Riparian</v>
      </c>
      <c r="C196" s="188" t="s">
        <v>990</v>
      </c>
      <c r="D196" s="188" t="s">
        <v>991</v>
      </c>
      <c r="E196" s="188"/>
      <c r="F196" s="188"/>
      <c r="G196" s="188"/>
      <c r="H196" s="188" t="s">
        <v>4067</v>
      </c>
      <c r="I196" s="188" t="s">
        <v>55</v>
      </c>
      <c r="J196" s="188"/>
      <c r="K196" s="209">
        <v>328.58000000000004</v>
      </c>
      <c r="L196" s="209">
        <v>318.18</v>
      </c>
      <c r="M196" s="188" t="s">
        <v>56</v>
      </c>
      <c r="N196" s="188" t="s">
        <v>332</v>
      </c>
      <c r="O196" s="188" t="s">
        <v>992</v>
      </c>
      <c r="P196" s="188" t="s">
        <v>170</v>
      </c>
      <c r="Q196" s="188" t="s">
        <v>993</v>
      </c>
      <c r="R196" s="188" t="s">
        <v>994</v>
      </c>
      <c r="S196" s="188" t="s">
        <v>995</v>
      </c>
      <c r="T196" s="188" t="s">
        <v>151</v>
      </c>
      <c r="U196" s="188"/>
      <c r="V196" s="188" t="s">
        <v>115</v>
      </c>
      <c r="W196" s="188">
        <v>5</v>
      </c>
      <c r="X196" s="188" t="s">
        <v>66</v>
      </c>
      <c r="Y196" s="188" t="s">
        <v>996</v>
      </c>
      <c r="Z196" s="188" t="s">
        <v>66</v>
      </c>
      <c r="AA196" s="189">
        <v>42877</v>
      </c>
      <c r="AB196" s="188" t="s">
        <v>67</v>
      </c>
      <c r="AC196" s="188" t="s">
        <v>997</v>
      </c>
      <c r="AD196" s="188" t="s">
        <v>66</v>
      </c>
      <c r="AE196" s="188" t="s">
        <v>90</v>
      </c>
      <c r="AF196" s="188" t="s">
        <v>90</v>
      </c>
      <c r="AG196" s="188" t="s">
        <v>90</v>
      </c>
      <c r="AH196" s="188" t="s">
        <v>90</v>
      </c>
      <c r="AI196" s="188" t="s">
        <v>90</v>
      </c>
      <c r="AJ196" s="188" t="s">
        <v>90</v>
      </c>
      <c r="AK196" s="188" t="s">
        <v>90</v>
      </c>
      <c r="AL196" s="188" t="s">
        <v>90</v>
      </c>
      <c r="AM196" s="189">
        <v>42940</v>
      </c>
      <c r="AN196" s="188" t="s">
        <v>90</v>
      </c>
      <c r="AO196" s="188" t="s">
        <v>90</v>
      </c>
      <c r="AP196" s="188" t="s">
        <v>4067</v>
      </c>
      <c r="AQ196" s="188" t="s">
        <v>8534</v>
      </c>
      <c r="AR196" s="188" t="s">
        <v>8581</v>
      </c>
      <c r="AS196" s="188" t="s">
        <v>8535</v>
      </c>
      <c r="AT196" s="188" t="s">
        <v>8581</v>
      </c>
      <c r="AU196" s="188" t="str">
        <f t="shared" si="10"/>
        <v>R4</v>
      </c>
      <c r="AV196" s="188" t="str">
        <f t="shared" si="11"/>
        <v>P4</v>
      </c>
    </row>
    <row r="197" spans="1:48" ht="90" x14ac:dyDescent="0.25">
      <c r="A197" s="188" t="s">
        <v>998</v>
      </c>
      <c r="B197" s="207" t="str">
        <f t="shared" si="9"/>
        <v>Riparian and Pre-1914</v>
      </c>
      <c r="C197" s="188" t="s">
        <v>999</v>
      </c>
      <c r="D197" s="188" t="s">
        <v>1000</v>
      </c>
      <c r="E197" s="188"/>
      <c r="F197" s="188" t="s">
        <v>1001</v>
      </c>
      <c r="G197" s="188"/>
      <c r="H197" s="188"/>
      <c r="I197" s="188" t="s">
        <v>55</v>
      </c>
      <c r="J197" s="188"/>
      <c r="K197" s="209">
        <v>501.58</v>
      </c>
      <c r="L197" s="209">
        <v>529.87</v>
      </c>
      <c r="M197" s="188" t="s">
        <v>56</v>
      </c>
      <c r="N197" s="188" t="s">
        <v>954</v>
      </c>
      <c r="O197" s="188" t="s">
        <v>1002</v>
      </c>
      <c r="P197" s="188" t="s">
        <v>59</v>
      </c>
      <c r="Q197" s="188" t="s">
        <v>1003</v>
      </c>
      <c r="R197" s="188" t="s">
        <v>1004</v>
      </c>
      <c r="S197" s="188" t="s">
        <v>1005</v>
      </c>
      <c r="T197" s="188" t="s">
        <v>141</v>
      </c>
      <c r="U197" s="188">
        <v>1910</v>
      </c>
      <c r="V197" s="188" t="s">
        <v>344</v>
      </c>
      <c r="W197" s="188">
        <v>1</v>
      </c>
      <c r="X197" s="188" t="s">
        <v>56</v>
      </c>
      <c r="Y197" s="188"/>
      <c r="Z197" s="188" t="s">
        <v>66</v>
      </c>
      <c r="AA197" s="189">
        <v>42916</v>
      </c>
      <c r="AB197" s="188" t="s">
        <v>81</v>
      </c>
      <c r="AC197" s="188" t="s">
        <v>8720</v>
      </c>
      <c r="AD197" s="188" t="s">
        <v>56</v>
      </c>
      <c r="AE197" s="188" t="s">
        <v>90</v>
      </c>
      <c r="AF197" s="188" t="s">
        <v>90</v>
      </c>
      <c r="AG197" s="190" t="s">
        <v>90</v>
      </c>
      <c r="AH197" s="188" t="s">
        <v>90</v>
      </c>
      <c r="AI197" s="188" t="s">
        <v>90</v>
      </c>
      <c r="AJ197" s="188" t="s">
        <v>90</v>
      </c>
      <c r="AK197" s="188" t="s">
        <v>90</v>
      </c>
      <c r="AL197" s="188" t="s">
        <v>90</v>
      </c>
      <c r="AM197" s="189">
        <v>42929</v>
      </c>
      <c r="AN197" s="188" t="s">
        <v>100</v>
      </c>
      <c r="AO197" s="188" t="s">
        <v>8410</v>
      </c>
      <c r="AP197" s="188"/>
      <c r="AQ197" s="188"/>
      <c r="AR197" s="188"/>
      <c r="AS197" s="188"/>
      <c r="AT197" s="188"/>
      <c r="AU197" s="188" t="str">
        <f t="shared" si="10"/>
        <v>R1</v>
      </c>
      <c r="AV197" s="188" t="str">
        <f t="shared" si="11"/>
        <v>P1</v>
      </c>
    </row>
    <row r="198" spans="1:48" ht="60" x14ac:dyDescent="0.25">
      <c r="A198" s="188" t="s">
        <v>1006</v>
      </c>
      <c r="B198" s="207" t="str">
        <f t="shared" si="9"/>
        <v>Riparian and Pre-1914</v>
      </c>
      <c r="C198" s="188" t="s">
        <v>1007</v>
      </c>
      <c r="D198" s="188" t="s">
        <v>1007</v>
      </c>
      <c r="E198" s="188"/>
      <c r="F198" s="188" t="s">
        <v>1008</v>
      </c>
      <c r="G198" s="188"/>
      <c r="H198" s="188"/>
      <c r="I198" s="188" t="s">
        <v>55</v>
      </c>
      <c r="J198" s="188"/>
      <c r="K198" s="209">
        <v>278.99</v>
      </c>
      <c r="L198" s="209">
        <v>942.32</v>
      </c>
      <c r="M198" s="188" t="s">
        <v>56</v>
      </c>
      <c r="N198" s="188" t="s">
        <v>1009</v>
      </c>
      <c r="O198" s="188"/>
      <c r="P198" s="188" t="s">
        <v>59</v>
      </c>
      <c r="Q198" s="188" t="s">
        <v>1010</v>
      </c>
      <c r="R198" s="188" t="s">
        <v>1011</v>
      </c>
      <c r="S198" s="188"/>
      <c r="T198" s="188" t="s">
        <v>141</v>
      </c>
      <c r="U198" s="188">
        <v>1910</v>
      </c>
      <c r="V198" s="188" t="s">
        <v>64</v>
      </c>
      <c r="W198" s="188"/>
      <c r="X198" s="188"/>
      <c r="Y198" s="188"/>
      <c r="Z198" s="188" t="s">
        <v>66</v>
      </c>
      <c r="AA198" s="189">
        <v>42961</v>
      </c>
      <c r="AB198" s="188" t="s">
        <v>142</v>
      </c>
      <c r="AC198" s="188" t="s">
        <v>1012</v>
      </c>
      <c r="AD198" s="188" t="s">
        <v>56</v>
      </c>
      <c r="AE198" s="188" t="s">
        <v>90</v>
      </c>
      <c r="AF198" s="188" t="s">
        <v>90</v>
      </c>
      <c r="AG198" s="188" t="s">
        <v>90</v>
      </c>
      <c r="AH198" s="188" t="s">
        <v>90</v>
      </c>
      <c r="AI198" s="188" t="s">
        <v>90</v>
      </c>
      <c r="AJ198" s="188" t="s">
        <v>90</v>
      </c>
      <c r="AK198" s="188" t="s">
        <v>90</v>
      </c>
      <c r="AL198" s="188" t="s">
        <v>90</v>
      </c>
      <c r="AM198" s="189">
        <v>42937</v>
      </c>
      <c r="AN198" s="188" t="s">
        <v>100</v>
      </c>
      <c r="AO198" s="188" t="s">
        <v>144</v>
      </c>
      <c r="AP198" s="188"/>
      <c r="AQ198" s="188"/>
      <c r="AR198" s="188"/>
      <c r="AS198" s="188"/>
      <c r="AT198" s="188"/>
      <c r="AU198" s="188" t="str">
        <f t="shared" si="10"/>
        <v>R3</v>
      </c>
      <c r="AV198" s="188" t="str">
        <f t="shared" si="11"/>
        <v>P1</v>
      </c>
    </row>
    <row r="199" spans="1:48" ht="150" x14ac:dyDescent="0.25">
      <c r="A199" s="188" t="s">
        <v>1013</v>
      </c>
      <c r="B199" s="207" t="str">
        <f t="shared" si="9"/>
        <v>Riparian and Pre-1914</v>
      </c>
      <c r="C199" s="188" t="s">
        <v>999</v>
      </c>
      <c r="D199" s="188" t="s">
        <v>1000</v>
      </c>
      <c r="E199" s="188"/>
      <c r="F199" s="188"/>
      <c r="G199" s="188"/>
      <c r="H199" s="188"/>
      <c r="I199" s="188" t="s">
        <v>55</v>
      </c>
      <c r="J199" s="188"/>
      <c r="K199" s="209">
        <v>530.37</v>
      </c>
      <c r="L199" s="209">
        <v>398.3</v>
      </c>
      <c r="M199" s="188" t="s">
        <v>56</v>
      </c>
      <c r="N199" s="188" t="s">
        <v>954</v>
      </c>
      <c r="O199" s="188" t="s">
        <v>1002</v>
      </c>
      <c r="P199" s="188" t="s">
        <v>59</v>
      </c>
      <c r="Q199" s="188" t="s">
        <v>1014</v>
      </c>
      <c r="R199" s="188" t="s">
        <v>1015</v>
      </c>
      <c r="S199" s="188" t="s">
        <v>1016</v>
      </c>
      <c r="T199" s="188" t="s">
        <v>151</v>
      </c>
      <c r="U199" s="188">
        <v>1910</v>
      </c>
      <c r="V199" s="188" t="s">
        <v>115</v>
      </c>
      <c r="W199" s="188">
        <v>8</v>
      </c>
      <c r="X199" s="188" t="s">
        <v>56</v>
      </c>
      <c r="Y199" s="188"/>
      <c r="Z199" s="188" t="s">
        <v>66</v>
      </c>
      <c r="AA199" s="189">
        <v>42916</v>
      </c>
      <c r="AB199" s="188" t="s">
        <v>81</v>
      </c>
      <c r="AC199" s="188" t="s">
        <v>8609</v>
      </c>
      <c r="AD199" s="188" t="s">
        <v>56</v>
      </c>
      <c r="AE199" s="188" t="s">
        <v>90</v>
      </c>
      <c r="AF199" s="188" t="s">
        <v>90</v>
      </c>
      <c r="AG199" s="190" t="s">
        <v>90</v>
      </c>
      <c r="AH199" s="188" t="s">
        <v>90</v>
      </c>
      <c r="AI199" s="188" t="s">
        <v>90</v>
      </c>
      <c r="AJ199" s="188" t="s">
        <v>90</v>
      </c>
      <c r="AK199" s="188" t="s">
        <v>90</v>
      </c>
      <c r="AL199" s="188" t="s">
        <v>90</v>
      </c>
      <c r="AM199" s="189">
        <v>42929</v>
      </c>
      <c r="AN199" s="188" t="s">
        <v>100</v>
      </c>
      <c r="AO199" s="188" t="s">
        <v>8410</v>
      </c>
      <c r="AP199" s="188"/>
      <c r="AQ199" s="188"/>
      <c r="AR199" s="188"/>
      <c r="AS199" s="188"/>
      <c r="AT199" s="188"/>
      <c r="AU199" s="188" t="str">
        <f t="shared" si="10"/>
        <v>R1</v>
      </c>
      <c r="AV199" s="188" t="str">
        <f t="shared" si="11"/>
        <v>P1</v>
      </c>
    </row>
    <row r="200" spans="1:48" ht="150" x14ac:dyDescent="0.25">
      <c r="A200" s="188" t="s">
        <v>1017</v>
      </c>
      <c r="B200" s="207" t="str">
        <f t="shared" si="9"/>
        <v>Riparian and Pre-1914</v>
      </c>
      <c r="C200" s="188" t="s">
        <v>999</v>
      </c>
      <c r="D200" s="188" t="s">
        <v>1000</v>
      </c>
      <c r="E200" s="188"/>
      <c r="F200" s="188"/>
      <c r="G200" s="188"/>
      <c r="H200" s="188"/>
      <c r="I200" s="188" t="s">
        <v>55</v>
      </c>
      <c r="J200" s="188"/>
      <c r="K200" s="209">
        <v>385.24000000000007</v>
      </c>
      <c r="L200" s="209">
        <v>431.69</v>
      </c>
      <c r="M200" s="188" t="s">
        <v>56</v>
      </c>
      <c r="N200" s="188" t="s">
        <v>1018</v>
      </c>
      <c r="O200" s="188" t="s">
        <v>1019</v>
      </c>
      <c r="P200" s="188" t="s">
        <v>59</v>
      </c>
      <c r="Q200" s="188" t="s">
        <v>1014</v>
      </c>
      <c r="R200" s="188" t="s">
        <v>1015</v>
      </c>
      <c r="S200" s="188" t="s">
        <v>1016</v>
      </c>
      <c r="T200" s="188" t="s">
        <v>151</v>
      </c>
      <c r="U200" s="188"/>
      <c r="V200" s="188" t="s">
        <v>64</v>
      </c>
      <c r="W200" s="188">
        <v>8</v>
      </c>
      <c r="X200" s="188" t="s">
        <v>56</v>
      </c>
      <c r="Y200" s="188"/>
      <c r="Z200" s="188" t="s">
        <v>66</v>
      </c>
      <c r="AA200" s="189">
        <v>42916</v>
      </c>
      <c r="AB200" s="188" t="s">
        <v>81</v>
      </c>
      <c r="AC200" s="188" t="s">
        <v>8601</v>
      </c>
      <c r="AD200" s="188" t="s">
        <v>56</v>
      </c>
      <c r="AE200" s="188" t="s">
        <v>90</v>
      </c>
      <c r="AF200" s="188" t="s">
        <v>90</v>
      </c>
      <c r="AG200" s="190" t="s">
        <v>90</v>
      </c>
      <c r="AH200" s="188" t="s">
        <v>90</v>
      </c>
      <c r="AI200" s="188" t="s">
        <v>90</v>
      </c>
      <c r="AJ200" s="188" t="s">
        <v>90</v>
      </c>
      <c r="AK200" s="188" t="s">
        <v>90</v>
      </c>
      <c r="AL200" s="188" t="s">
        <v>90</v>
      </c>
      <c r="AM200" s="189">
        <v>42929</v>
      </c>
      <c r="AN200" s="188" t="s">
        <v>100</v>
      </c>
      <c r="AO200" s="188" t="s">
        <v>8410</v>
      </c>
      <c r="AP200" s="188"/>
      <c r="AQ200" s="188"/>
      <c r="AR200" s="188"/>
      <c r="AS200" s="188"/>
      <c r="AT200" s="188"/>
      <c r="AU200" s="188" t="str">
        <f t="shared" si="10"/>
        <v>R1</v>
      </c>
      <c r="AV200" s="188" t="str">
        <f t="shared" si="11"/>
        <v>P1</v>
      </c>
    </row>
    <row r="201" spans="1:48" ht="165" x14ac:dyDescent="0.25">
      <c r="A201" s="188" t="s">
        <v>1020</v>
      </c>
      <c r="B201" s="207" t="str">
        <f t="shared" si="9"/>
        <v>Riparian and Pre-1914</v>
      </c>
      <c r="C201" s="188" t="s">
        <v>999</v>
      </c>
      <c r="D201" s="188" t="s">
        <v>1000</v>
      </c>
      <c r="E201" s="188"/>
      <c r="F201" s="188"/>
      <c r="G201" s="188"/>
      <c r="H201" s="188"/>
      <c r="I201" s="188" t="s">
        <v>55</v>
      </c>
      <c r="J201" s="188"/>
      <c r="K201" s="209">
        <v>387.99090909090899</v>
      </c>
      <c r="L201" s="209">
        <v>479.08</v>
      </c>
      <c r="M201" s="188" t="s">
        <v>56</v>
      </c>
      <c r="N201" s="188" t="s">
        <v>1018</v>
      </c>
      <c r="O201" s="188" t="s">
        <v>1019</v>
      </c>
      <c r="P201" s="188" t="s">
        <v>59</v>
      </c>
      <c r="Q201" s="188" t="s">
        <v>1014</v>
      </c>
      <c r="R201" s="188" t="s">
        <v>1021</v>
      </c>
      <c r="S201" s="188" t="s">
        <v>1022</v>
      </c>
      <c r="T201" s="188" t="s">
        <v>151</v>
      </c>
      <c r="U201" s="188"/>
      <c r="V201" s="188" t="s">
        <v>64</v>
      </c>
      <c r="W201" s="188">
        <v>9</v>
      </c>
      <c r="X201" s="188" t="s">
        <v>56</v>
      </c>
      <c r="Y201" s="188"/>
      <c r="Z201" s="188" t="s">
        <v>66</v>
      </c>
      <c r="AA201" s="189">
        <v>42916</v>
      </c>
      <c r="AB201" s="188" t="s">
        <v>81</v>
      </c>
      <c r="AC201" s="188" t="s">
        <v>8601</v>
      </c>
      <c r="AD201" s="188" t="s">
        <v>56</v>
      </c>
      <c r="AE201" s="188" t="s">
        <v>90</v>
      </c>
      <c r="AF201" s="188" t="s">
        <v>90</v>
      </c>
      <c r="AG201" s="190" t="s">
        <v>90</v>
      </c>
      <c r="AH201" s="188" t="s">
        <v>90</v>
      </c>
      <c r="AI201" s="188" t="s">
        <v>90</v>
      </c>
      <c r="AJ201" s="188" t="s">
        <v>90</v>
      </c>
      <c r="AK201" s="188" t="s">
        <v>90</v>
      </c>
      <c r="AL201" s="188" t="s">
        <v>90</v>
      </c>
      <c r="AM201" s="189">
        <v>42929</v>
      </c>
      <c r="AN201" s="188" t="s">
        <v>100</v>
      </c>
      <c r="AO201" s="188" t="s">
        <v>8410</v>
      </c>
      <c r="AP201" s="188"/>
      <c r="AQ201" s="188"/>
      <c r="AR201" s="188"/>
      <c r="AS201" s="188"/>
      <c r="AT201" s="188"/>
      <c r="AU201" s="188" t="str">
        <f t="shared" si="10"/>
        <v>R1</v>
      </c>
      <c r="AV201" s="188" t="str">
        <f t="shared" si="11"/>
        <v>P1</v>
      </c>
    </row>
    <row r="202" spans="1:48" ht="90" x14ac:dyDescent="0.25">
      <c r="A202" s="188" t="s">
        <v>1023</v>
      </c>
      <c r="B202" s="207" t="str">
        <f t="shared" si="9"/>
        <v>Riparian and Pre-1914</v>
      </c>
      <c r="C202" s="188" t="s">
        <v>1024</v>
      </c>
      <c r="D202" s="188" t="s">
        <v>1025</v>
      </c>
      <c r="E202" s="188"/>
      <c r="F202" s="188" t="s">
        <v>1001</v>
      </c>
      <c r="G202" s="188"/>
      <c r="H202" s="188"/>
      <c r="I202" s="188" t="s">
        <v>55</v>
      </c>
      <c r="J202" s="188"/>
      <c r="K202" s="209">
        <v>310.85666666666668</v>
      </c>
      <c r="L202" s="209">
        <v>382.83</v>
      </c>
      <c r="M202" s="188" t="s">
        <v>56</v>
      </c>
      <c r="N202" s="188" t="s">
        <v>1026</v>
      </c>
      <c r="O202" s="188" t="s">
        <v>511</v>
      </c>
      <c r="P202" s="188" t="s">
        <v>59</v>
      </c>
      <c r="Q202" s="188" t="s">
        <v>1027</v>
      </c>
      <c r="R202" s="188" t="s">
        <v>1028</v>
      </c>
      <c r="S202" s="188" t="s">
        <v>1029</v>
      </c>
      <c r="T202" s="188" t="s">
        <v>63</v>
      </c>
      <c r="U202" s="188">
        <v>1910</v>
      </c>
      <c r="V202" s="188" t="s">
        <v>115</v>
      </c>
      <c r="W202" s="188"/>
      <c r="X202" s="188"/>
      <c r="Y202" s="188"/>
      <c r="Z202" s="188" t="s">
        <v>66</v>
      </c>
      <c r="AA202" s="189">
        <v>42956</v>
      </c>
      <c r="AB202" s="188" t="s">
        <v>142</v>
      </c>
      <c r="AC202" s="188" t="s">
        <v>1030</v>
      </c>
      <c r="AD202" s="188" t="s">
        <v>56</v>
      </c>
      <c r="AE202" s="188" t="s">
        <v>90</v>
      </c>
      <c r="AF202" s="188" t="s">
        <v>90</v>
      </c>
      <c r="AG202" s="188" t="s">
        <v>90</v>
      </c>
      <c r="AH202" s="188" t="s">
        <v>90</v>
      </c>
      <c r="AI202" s="188" t="s">
        <v>90</v>
      </c>
      <c r="AJ202" s="188" t="s">
        <v>90</v>
      </c>
      <c r="AK202" s="188" t="s">
        <v>90</v>
      </c>
      <c r="AL202" s="188" t="s">
        <v>90</v>
      </c>
      <c r="AM202" s="189">
        <v>42940</v>
      </c>
      <c r="AN202" s="188" t="s">
        <v>100</v>
      </c>
      <c r="AO202" s="188" t="s">
        <v>144</v>
      </c>
      <c r="AP202" s="188"/>
      <c r="AQ202" s="188"/>
      <c r="AR202" s="188"/>
      <c r="AS202" s="188"/>
      <c r="AT202" s="188"/>
      <c r="AU202" s="188" t="str">
        <f t="shared" si="10"/>
        <v>R3</v>
      </c>
      <c r="AV202" s="188" t="str">
        <f t="shared" si="11"/>
        <v>P1</v>
      </c>
    </row>
    <row r="203" spans="1:48" ht="60" x14ac:dyDescent="0.25">
      <c r="A203" s="188" t="s">
        <v>1031</v>
      </c>
      <c r="B203" s="207" t="str">
        <f t="shared" si="9"/>
        <v>Riparian and Pre-1914</v>
      </c>
      <c r="C203" s="188" t="s">
        <v>1032</v>
      </c>
      <c r="D203" s="188" t="s">
        <v>8412</v>
      </c>
      <c r="E203" s="188"/>
      <c r="F203" s="188" t="s">
        <v>965</v>
      </c>
      <c r="G203" s="188"/>
      <c r="H203" s="188"/>
      <c r="I203" s="188" t="s">
        <v>55</v>
      </c>
      <c r="J203" s="188"/>
      <c r="K203" s="209">
        <v>722.59</v>
      </c>
      <c r="L203" s="209">
        <v>760.05</v>
      </c>
      <c r="M203" s="188" t="s">
        <v>56</v>
      </c>
      <c r="N203" s="188" t="s">
        <v>970</v>
      </c>
      <c r="O203" s="188" t="s">
        <v>511</v>
      </c>
      <c r="P203" s="188" t="s">
        <v>59</v>
      </c>
      <c r="Q203" s="188" t="s">
        <v>1034</v>
      </c>
      <c r="R203" s="188" t="s">
        <v>1034</v>
      </c>
      <c r="S203" s="188" t="s">
        <v>1035</v>
      </c>
      <c r="T203" s="188" t="s">
        <v>141</v>
      </c>
      <c r="U203" s="188"/>
      <c r="V203" s="188" t="s">
        <v>64</v>
      </c>
      <c r="W203" s="188">
        <v>1</v>
      </c>
      <c r="X203" s="188" t="s">
        <v>1036</v>
      </c>
      <c r="Y203" s="188"/>
      <c r="Z203" s="188" t="s">
        <v>66</v>
      </c>
      <c r="AA203" s="189">
        <v>42969</v>
      </c>
      <c r="AB203" s="188" t="s">
        <v>81</v>
      </c>
      <c r="AC203" s="188" t="s">
        <v>8638</v>
      </c>
      <c r="AD203" s="188" t="s">
        <v>56</v>
      </c>
      <c r="AE203" s="188" t="s">
        <v>90</v>
      </c>
      <c r="AF203" s="188" t="s">
        <v>90</v>
      </c>
      <c r="AG203" s="188" t="s">
        <v>90</v>
      </c>
      <c r="AH203" s="188" t="s">
        <v>90</v>
      </c>
      <c r="AI203" s="188" t="s">
        <v>90</v>
      </c>
      <c r="AJ203" s="188" t="s">
        <v>90</v>
      </c>
      <c r="AK203" s="188" t="s">
        <v>90</v>
      </c>
      <c r="AL203" s="188" t="s">
        <v>90</v>
      </c>
      <c r="AM203" s="189">
        <v>42940</v>
      </c>
      <c r="AN203" s="188" t="s">
        <v>100</v>
      </c>
      <c r="AO203" s="188" t="s">
        <v>144</v>
      </c>
      <c r="AP203" s="188"/>
      <c r="AQ203" s="188"/>
      <c r="AR203" s="188"/>
      <c r="AS203" s="188"/>
      <c r="AT203" s="188"/>
      <c r="AU203" s="188" t="str">
        <f t="shared" si="10"/>
        <v>R1</v>
      </c>
      <c r="AV203" s="188" t="str">
        <f t="shared" si="11"/>
        <v>P1</v>
      </c>
    </row>
    <row r="204" spans="1:48" ht="90" x14ac:dyDescent="0.25">
      <c r="A204" s="188" t="s">
        <v>1037</v>
      </c>
      <c r="B204" s="207" t="str">
        <f t="shared" si="9"/>
        <v>Riparian and Pre-1914</v>
      </c>
      <c r="C204" s="188" t="s">
        <v>1024</v>
      </c>
      <c r="D204" s="188" t="s">
        <v>1025</v>
      </c>
      <c r="E204" s="188"/>
      <c r="F204" s="188" t="s">
        <v>1001</v>
      </c>
      <c r="G204" s="188"/>
      <c r="H204" s="188"/>
      <c r="I204" s="188" t="s">
        <v>55</v>
      </c>
      <c r="J204" s="188"/>
      <c r="K204" s="209">
        <v>445.53000000000003</v>
      </c>
      <c r="L204" s="209">
        <v>714.21</v>
      </c>
      <c r="M204" s="188" t="s">
        <v>56</v>
      </c>
      <c r="N204" s="188" t="s">
        <v>1026</v>
      </c>
      <c r="O204" s="188" t="s">
        <v>511</v>
      </c>
      <c r="P204" s="188" t="s">
        <v>59</v>
      </c>
      <c r="Q204" s="188" t="s">
        <v>1038</v>
      </c>
      <c r="R204" s="188" t="s">
        <v>1028</v>
      </c>
      <c r="S204" s="188" t="s">
        <v>1029</v>
      </c>
      <c r="T204" s="188" t="s">
        <v>63</v>
      </c>
      <c r="U204" s="188">
        <v>1910</v>
      </c>
      <c r="V204" s="188" t="s">
        <v>115</v>
      </c>
      <c r="W204" s="188"/>
      <c r="X204" s="188"/>
      <c r="Y204" s="188"/>
      <c r="Z204" s="188" t="s">
        <v>66</v>
      </c>
      <c r="AA204" s="189">
        <v>42956</v>
      </c>
      <c r="AB204" s="188" t="s">
        <v>142</v>
      </c>
      <c r="AC204" s="188" t="s">
        <v>1030</v>
      </c>
      <c r="AD204" s="188" t="s">
        <v>56</v>
      </c>
      <c r="AE204" s="188" t="s">
        <v>90</v>
      </c>
      <c r="AF204" s="188" t="s">
        <v>90</v>
      </c>
      <c r="AG204" s="188" t="s">
        <v>90</v>
      </c>
      <c r="AH204" s="188" t="s">
        <v>90</v>
      </c>
      <c r="AI204" s="188" t="s">
        <v>90</v>
      </c>
      <c r="AJ204" s="188" t="s">
        <v>90</v>
      </c>
      <c r="AK204" s="188" t="s">
        <v>90</v>
      </c>
      <c r="AL204" s="188" t="s">
        <v>90</v>
      </c>
      <c r="AM204" s="189">
        <v>42940</v>
      </c>
      <c r="AN204" s="188" t="s">
        <v>100</v>
      </c>
      <c r="AO204" s="188" t="s">
        <v>144</v>
      </c>
      <c r="AP204" s="188"/>
      <c r="AQ204" s="188"/>
      <c r="AR204" s="188"/>
      <c r="AS204" s="188"/>
      <c r="AT204" s="188"/>
      <c r="AU204" s="188" t="str">
        <f t="shared" si="10"/>
        <v>R3</v>
      </c>
      <c r="AV204" s="188" t="str">
        <f t="shared" si="11"/>
        <v>P1</v>
      </c>
    </row>
    <row r="205" spans="1:48" ht="270" x14ac:dyDescent="0.25">
      <c r="A205" s="188" t="s">
        <v>1039</v>
      </c>
      <c r="B205" s="207" t="str">
        <f t="shared" si="9"/>
        <v>Riparian and Pre-1914</v>
      </c>
      <c r="C205" s="188" t="s">
        <v>1040</v>
      </c>
      <c r="D205" s="188" t="s">
        <v>1041</v>
      </c>
      <c r="E205" s="188"/>
      <c r="F205" s="188"/>
      <c r="G205" s="188"/>
      <c r="H205" s="188" t="s">
        <v>4067</v>
      </c>
      <c r="I205" s="188" t="s">
        <v>55</v>
      </c>
      <c r="J205" s="188"/>
      <c r="K205" s="209">
        <v>1414.4848484848483</v>
      </c>
      <c r="L205" s="209">
        <v>606.78</v>
      </c>
      <c r="M205" s="188" t="s">
        <v>56</v>
      </c>
      <c r="N205" s="188" t="s">
        <v>1042</v>
      </c>
      <c r="O205" s="188" t="s">
        <v>1043</v>
      </c>
      <c r="P205" s="188" t="s">
        <v>77</v>
      </c>
      <c r="Q205" s="188" t="s">
        <v>1044</v>
      </c>
      <c r="R205" s="188" t="s">
        <v>1045</v>
      </c>
      <c r="S205" s="188" t="s">
        <v>1046</v>
      </c>
      <c r="T205" s="188" t="s">
        <v>141</v>
      </c>
      <c r="U205" s="188">
        <v>1908</v>
      </c>
      <c r="V205" s="188"/>
      <c r="W205" s="188"/>
      <c r="X205" s="188"/>
      <c r="Y205" s="188" t="s">
        <v>1047</v>
      </c>
      <c r="Z205" s="188"/>
      <c r="AA205" s="189">
        <v>42976</v>
      </c>
      <c r="AB205" s="188" t="s">
        <v>142</v>
      </c>
      <c r="AC205" s="188" t="s">
        <v>8656</v>
      </c>
      <c r="AD205" s="188" t="s">
        <v>56</v>
      </c>
      <c r="AE205" s="188" t="s">
        <v>90</v>
      </c>
      <c r="AF205" s="188" t="s">
        <v>90</v>
      </c>
      <c r="AG205" s="189" t="s">
        <v>90</v>
      </c>
      <c r="AH205" s="188" t="s">
        <v>90</v>
      </c>
      <c r="AI205" s="188" t="s">
        <v>90</v>
      </c>
      <c r="AJ205" s="188" t="s">
        <v>90</v>
      </c>
      <c r="AK205" s="188" t="s">
        <v>90</v>
      </c>
      <c r="AL205" s="188" t="s">
        <v>90</v>
      </c>
      <c r="AM205" s="189">
        <v>42947</v>
      </c>
      <c r="AN205" s="188" t="s">
        <v>72</v>
      </c>
      <c r="AO205" s="188" t="s">
        <v>1048</v>
      </c>
      <c r="AP205" s="188" t="s">
        <v>4067</v>
      </c>
      <c r="AQ205" s="188" t="s">
        <v>8534</v>
      </c>
      <c r="AR205" s="188" t="s">
        <v>8581</v>
      </c>
      <c r="AS205" s="188" t="s">
        <v>8535</v>
      </c>
      <c r="AT205" s="188" t="s">
        <v>8581</v>
      </c>
      <c r="AU205" s="188" t="str">
        <f t="shared" si="10"/>
        <v>R4</v>
      </c>
      <c r="AV205" s="188" t="str">
        <f t="shared" si="11"/>
        <v>P4</v>
      </c>
    </row>
    <row r="206" spans="1:48" ht="60" x14ac:dyDescent="0.25">
      <c r="A206" s="188" t="s">
        <v>1049</v>
      </c>
      <c r="B206" s="207" t="str">
        <f t="shared" si="9"/>
        <v>Riparian and Pre-1914</v>
      </c>
      <c r="C206" s="188" t="s">
        <v>1032</v>
      </c>
      <c r="D206" s="188" t="s">
        <v>8412</v>
      </c>
      <c r="E206" s="188"/>
      <c r="F206" s="188" t="s">
        <v>965</v>
      </c>
      <c r="G206" s="188"/>
      <c r="H206" s="188"/>
      <c r="I206" s="188" t="s">
        <v>55</v>
      </c>
      <c r="J206" s="188"/>
      <c r="K206" s="209">
        <v>313.37</v>
      </c>
      <c r="L206" s="209">
        <v>329.62</v>
      </c>
      <c r="M206" s="188" t="s">
        <v>56</v>
      </c>
      <c r="N206" s="188" t="s">
        <v>57</v>
      </c>
      <c r="O206" s="188" t="s">
        <v>511</v>
      </c>
      <c r="P206" s="188" t="s">
        <v>59</v>
      </c>
      <c r="Q206" s="188"/>
      <c r="R206" s="188" t="s">
        <v>1034</v>
      </c>
      <c r="S206" s="188" t="s">
        <v>1050</v>
      </c>
      <c r="T206" s="188" t="s">
        <v>141</v>
      </c>
      <c r="U206" s="188"/>
      <c r="V206" s="188" t="s">
        <v>344</v>
      </c>
      <c r="W206" s="188"/>
      <c r="X206" s="188"/>
      <c r="Y206" s="188"/>
      <c r="Z206" s="188" t="s">
        <v>66</v>
      </c>
      <c r="AA206" s="189">
        <v>42970</v>
      </c>
      <c r="AB206" s="188" t="s">
        <v>142</v>
      </c>
      <c r="AC206" s="188" t="s">
        <v>1051</v>
      </c>
      <c r="AD206" s="188" t="s">
        <v>56</v>
      </c>
      <c r="AE206" s="188" t="s">
        <v>90</v>
      </c>
      <c r="AF206" s="188" t="s">
        <v>90</v>
      </c>
      <c r="AG206" s="188" t="s">
        <v>90</v>
      </c>
      <c r="AH206" s="188" t="s">
        <v>90</v>
      </c>
      <c r="AI206" s="188" t="s">
        <v>90</v>
      </c>
      <c r="AJ206" s="188" t="s">
        <v>90</v>
      </c>
      <c r="AK206" s="188" t="s">
        <v>90</v>
      </c>
      <c r="AL206" s="188" t="s">
        <v>90</v>
      </c>
      <c r="AM206" s="189">
        <v>42940</v>
      </c>
      <c r="AN206" s="188" t="s">
        <v>100</v>
      </c>
      <c r="AO206" s="188" t="s">
        <v>144</v>
      </c>
      <c r="AP206" s="188"/>
      <c r="AQ206" s="188"/>
      <c r="AR206" s="188"/>
      <c r="AS206" s="188"/>
      <c r="AT206" s="188"/>
      <c r="AU206" s="188" t="str">
        <f t="shared" si="10"/>
        <v>R3</v>
      </c>
      <c r="AV206" s="188" t="str">
        <f t="shared" si="11"/>
        <v>P1</v>
      </c>
    </row>
    <row r="207" spans="1:48" ht="90" x14ac:dyDescent="0.25">
      <c r="A207" s="188" t="s">
        <v>1052</v>
      </c>
      <c r="B207" s="207" t="str">
        <f t="shared" si="9"/>
        <v>Riparian and Pre-1914</v>
      </c>
      <c r="C207" s="188" t="s">
        <v>1024</v>
      </c>
      <c r="D207" s="188" t="s">
        <v>1025</v>
      </c>
      <c r="E207" s="188"/>
      <c r="F207" s="188" t="s">
        <v>1001</v>
      </c>
      <c r="G207" s="188"/>
      <c r="H207" s="188"/>
      <c r="I207" s="188" t="s">
        <v>55</v>
      </c>
      <c r="J207" s="188"/>
      <c r="K207" s="209">
        <v>325.78999999999996</v>
      </c>
      <c r="L207" s="209">
        <v>402.06</v>
      </c>
      <c r="M207" s="188" t="s">
        <v>56</v>
      </c>
      <c r="N207" s="188" t="s">
        <v>1026</v>
      </c>
      <c r="O207" s="188" t="s">
        <v>511</v>
      </c>
      <c r="P207" s="188" t="s">
        <v>59</v>
      </c>
      <c r="Q207" s="188" t="s">
        <v>1038</v>
      </c>
      <c r="R207" s="188" t="s">
        <v>1027</v>
      </c>
      <c r="S207" s="188" t="s">
        <v>1029</v>
      </c>
      <c r="T207" s="188" t="s">
        <v>63</v>
      </c>
      <c r="U207" s="188">
        <v>1910</v>
      </c>
      <c r="V207" s="188" t="s">
        <v>115</v>
      </c>
      <c r="W207" s="188"/>
      <c r="X207" s="188"/>
      <c r="Y207" s="188"/>
      <c r="Z207" s="188" t="s">
        <v>66</v>
      </c>
      <c r="AA207" s="189">
        <v>42956</v>
      </c>
      <c r="AB207" s="188" t="s">
        <v>142</v>
      </c>
      <c r="AC207" s="188" t="s">
        <v>1030</v>
      </c>
      <c r="AD207" s="188" t="s">
        <v>56</v>
      </c>
      <c r="AE207" s="188" t="s">
        <v>90</v>
      </c>
      <c r="AF207" s="188" t="s">
        <v>90</v>
      </c>
      <c r="AG207" s="188" t="s">
        <v>90</v>
      </c>
      <c r="AH207" s="188" t="s">
        <v>90</v>
      </c>
      <c r="AI207" s="188" t="s">
        <v>90</v>
      </c>
      <c r="AJ207" s="188" t="s">
        <v>90</v>
      </c>
      <c r="AK207" s="188" t="s">
        <v>90</v>
      </c>
      <c r="AL207" s="188" t="s">
        <v>90</v>
      </c>
      <c r="AM207" s="189">
        <v>42940</v>
      </c>
      <c r="AN207" s="188" t="s">
        <v>100</v>
      </c>
      <c r="AO207" s="188" t="s">
        <v>144</v>
      </c>
      <c r="AP207" s="188"/>
      <c r="AQ207" s="188"/>
      <c r="AR207" s="188"/>
      <c r="AS207" s="188"/>
      <c r="AT207" s="188"/>
      <c r="AU207" s="188" t="str">
        <f t="shared" si="10"/>
        <v>R3</v>
      </c>
      <c r="AV207" s="188" t="str">
        <f t="shared" si="11"/>
        <v>P1</v>
      </c>
    </row>
    <row r="208" spans="1:48" ht="90" x14ac:dyDescent="0.25">
      <c r="A208" s="188" t="s">
        <v>1053</v>
      </c>
      <c r="B208" s="207" t="str">
        <f t="shared" si="9"/>
        <v>Riparian and Pre-1914</v>
      </c>
      <c r="C208" s="188" t="s">
        <v>1024</v>
      </c>
      <c r="D208" s="188" t="s">
        <v>953</v>
      </c>
      <c r="E208" s="188"/>
      <c r="F208" s="188" t="s">
        <v>1001</v>
      </c>
      <c r="G208" s="188"/>
      <c r="H208" s="188"/>
      <c r="I208" s="188" t="s">
        <v>55</v>
      </c>
      <c r="J208" s="188"/>
      <c r="K208" s="209">
        <v>564.63</v>
      </c>
      <c r="L208" s="209">
        <v>0</v>
      </c>
      <c r="M208" s="188" t="s">
        <v>56</v>
      </c>
      <c r="N208" s="188" t="s">
        <v>1026</v>
      </c>
      <c r="O208" s="188" t="s">
        <v>511</v>
      </c>
      <c r="P208" s="188" t="s">
        <v>59</v>
      </c>
      <c r="Q208" s="188" t="s">
        <v>1054</v>
      </c>
      <c r="R208" s="188" t="s">
        <v>1054</v>
      </c>
      <c r="S208" s="188" t="s">
        <v>1055</v>
      </c>
      <c r="T208" s="188" t="s">
        <v>63</v>
      </c>
      <c r="U208" s="188">
        <v>1910</v>
      </c>
      <c r="V208" s="188" t="s">
        <v>115</v>
      </c>
      <c r="W208" s="188"/>
      <c r="X208" s="188"/>
      <c r="Y208" s="188"/>
      <c r="Z208" s="188" t="s">
        <v>66</v>
      </c>
      <c r="AA208" s="189">
        <v>42956</v>
      </c>
      <c r="AB208" s="188" t="s">
        <v>142</v>
      </c>
      <c r="AC208" s="188" t="s">
        <v>1056</v>
      </c>
      <c r="AD208" s="188" t="s">
        <v>56</v>
      </c>
      <c r="AE208" s="188" t="s">
        <v>90</v>
      </c>
      <c r="AF208" s="188" t="s">
        <v>90</v>
      </c>
      <c r="AG208" s="188" t="s">
        <v>90</v>
      </c>
      <c r="AH208" s="188" t="s">
        <v>90</v>
      </c>
      <c r="AI208" s="188" t="s">
        <v>90</v>
      </c>
      <c r="AJ208" s="188" t="s">
        <v>90</v>
      </c>
      <c r="AK208" s="188" t="s">
        <v>90</v>
      </c>
      <c r="AL208" s="188" t="s">
        <v>90</v>
      </c>
      <c r="AM208" s="189">
        <v>42940</v>
      </c>
      <c r="AN208" s="188" t="s">
        <v>100</v>
      </c>
      <c r="AO208" s="188" t="s">
        <v>144</v>
      </c>
      <c r="AP208" s="188"/>
      <c r="AQ208" s="188"/>
      <c r="AR208" s="188"/>
      <c r="AS208" s="188"/>
      <c r="AT208" s="188"/>
      <c r="AU208" s="188" t="str">
        <f t="shared" si="10"/>
        <v>R3</v>
      </c>
      <c r="AV208" s="188" t="str">
        <f t="shared" si="11"/>
        <v>P1</v>
      </c>
    </row>
    <row r="209" spans="1:48" ht="60" x14ac:dyDescent="0.25">
      <c r="A209" s="188" t="s">
        <v>1057</v>
      </c>
      <c r="B209" s="207" t="str">
        <f t="shared" si="9"/>
        <v>Riparian and Pre-1914</v>
      </c>
      <c r="C209" s="188" t="s">
        <v>1024</v>
      </c>
      <c r="D209" s="188" t="s">
        <v>1025</v>
      </c>
      <c r="E209" s="188"/>
      <c r="F209" s="188" t="s">
        <v>1001</v>
      </c>
      <c r="G209" s="188"/>
      <c r="H209" s="188"/>
      <c r="I209" s="188" t="s">
        <v>55</v>
      </c>
      <c r="J209" s="188"/>
      <c r="K209" s="209">
        <v>613.38</v>
      </c>
      <c r="L209" s="209">
        <v>867.27</v>
      </c>
      <c r="M209" s="188" t="s">
        <v>56</v>
      </c>
      <c r="N209" s="188" t="s">
        <v>1026</v>
      </c>
      <c r="O209" s="188" t="s">
        <v>511</v>
      </c>
      <c r="P209" s="188" t="s">
        <v>59</v>
      </c>
      <c r="Q209" s="188" t="s">
        <v>1058</v>
      </c>
      <c r="R209" s="188" t="s">
        <v>1058</v>
      </c>
      <c r="S209" s="188" t="s">
        <v>1059</v>
      </c>
      <c r="T209" s="188" t="s">
        <v>63</v>
      </c>
      <c r="U209" s="188">
        <v>1910</v>
      </c>
      <c r="V209" s="188" t="s">
        <v>115</v>
      </c>
      <c r="W209" s="188"/>
      <c r="X209" s="188"/>
      <c r="Y209" s="188"/>
      <c r="Z209" s="188" t="s">
        <v>66</v>
      </c>
      <c r="AA209" s="189">
        <v>42956</v>
      </c>
      <c r="AB209" s="188" t="s">
        <v>142</v>
      </c>
      <c r="AC209" s="188" t="s">
        <v>1060</v>
      </c>
      <c r="AD209" s="188" t="s">
        <v>56</v>
      </c>
      <c r="AE209" s="188" t="s">
        <v>90</v>
      </c>
      <c r="AF209" s="188" t="s">
        <v>90</v>
      </c>
      <c r="AG209" s="188" t="s">
        <v>90</v>
      </c>
      <c r="AH209" s="188" t="s">
        <v>90</v>
      </c>
      <c r="AI209" s="188" t="s">
        <v>90</v>
      </c>
      <c r="AJ209" s="188" t="s">
        <v>90</v>
      </c>
      <c r="AK209" s="188" t="s">
        <v>90</v>
      </c>
      <c r="AL209" s="188" t="s">
        <v>90</v>
      </c>
      <c r="AM209" s="189">
        <v>42940</v>
      </c>
      <c r="AN209" s="188" t="s">
        <v>100</v>
      </c>
      <c r="AO209" s="188" t="s">
        <v>144</v>
      </c>
      <c r="AP209" s="188"/>
      <c r="AQ209" s="188"/>
      <c r="AR209" s="188"/>
      <c r="AS209" s="188"/>
      <c r="AT209" s="188"/>
      <c r="AU209" s="188" t="str">
        <f t="shared" si="10"/>
        <v>R3</v>
      </c>
      <c r="AV209" s="188" t="str">
        <f t="shared" si="11"/>
        <v>P1</v>
      </c>
    </row>
    <row r="210" spans="1:48" ht="60" x14ac:dyDescent="0.25">
      <c r="A210" s="188" t="s">
        <v>1061</v>
      </c>
      <c r="B210" s="207" t="str">
        <f t="shared" si="9"/>
        <v>Riparian and Pre-1914</v>
      </c>
      <c r="C210" s="188" t="s">
        <v>1032</v>
      </c>
      <c r="D210" s="188" t="s">
        <v>8412</v>
      </c>
      <c r="E210" s="188"/>
      <c r="F210" s="188" t="s">
        <v>965</v>
      </c>
      <c r="G210" s="188"/>
      <c r="H210" s="188"/>
      <c r="I210" s="188" t="s">
        <v>55</v>
      </c>
      <c r="J210" s="188"/>
      <c r="K210" s="209">
        <v>507.62999999999994</v>
      </c>
      <c r="L210" s="209">
        <v>596.51</v>
      </c>
      <c r="M210" s="188" t="s">
        <v>56</v>
      </c>
      <c r="N210" s="188" t="s">
        <v>57</v>
      </c>
      <c r="O210" s="188" t="s">
        <v>511</v>
      </c>
      <c r="P210" s="188" t="s">
        <v>59</v>
      </c>
      <c r="Q210" s="188"/>
      <c r="R210" s="188" t="s">
        <v>1034</v>
      </c>
      <c r="S210" s="188" t="s">
        <v>1050</v>
      </c>
      <c r="T210" s="188" t="s">
        <v>141</v>
      </c>
      <c r="U210" s="188"/>
      <c r="V210" s="188" t="s">
        <v>344</v>
      </c>
      <c r="W210" s="188"/>
      <c r="X210" s="188"/>
      <c r="Y210" s="188"/>
      <c r="Z210" s="188" t="s">
        <v>66</v>
      </c>
      <c r="AA210" s="189">
        <v>42970</v>
      </c>
      <c r="AB210" s="188" t="s">
        <v>142</v>
      </c>
      <c r="AC210" s="188" t="s">
        <v>1051</v>
      </c>
      <c r="AD210" s="188" t="s">
        <v>56</v>
      </c>
      <c r="AE210" s="188" t="s">
        <v>90</v>
      </c>
      <c r="AF210" s="188" t="s">
        <v>90</v>
      </c>
      <c r="AG210" s="188" t="s">
        <v>90</v>
      </c>
      <c r="AH210" s="188" t="s">
        <v>90</v>
      </c>
      <c r="AI210" s="188" t="s">
        <v>90</v>
      </c>
      <c r="AJ210" s="188" t="s">
        <v>90</v>
      </c>
      <c r="AK210" s="188" t="s">
        <v>90</v>
      </c>
      <c r="AL210" s="188" t="s">
        <v>90</v>
      </c>
      <c r="AM210" s="189">
        <v>42940</v>
      </c>
      <c r="AN210" s="188" t="s">
        <v>100</v>
      </c>
      <c r="AO210" s="188" t="s">
        <v>144</v>
      </c>
      <c r="AP210" s="188"/>
      <c r="AQ210" s="188"/>
      <c r="AR210" s="188"/>
      <c r="AS210" s="188"/>
      <c r="AT210" s="188"/>
      <c r="AU210" s="188" t="str">
        <f t="shared" si="10"/>
        <v>R3</v>
      </c>
      <c r="AV210" s="188" t="str">
        <f t="shared" si="11"/>
        <v>P1</v>
      </c>
    </row>
    <row r="211" spans="1:48" ht="60" x14ac:dyDescent="0.25">
      <c r="A211" s="188" t="s">
        <v>1062</v>
      </c>
      <c r="B211" s="207" t="str">
        <f t="shared" si="9"/>
        <v>Riparian and Pre-1914</v>
      </c>
      <c r="C211" s="188" t="s">
        <v>1024</v>
      </c>
      <c r="D211" s="188" t="s">
        <v>1025</v>
      </c>
      <c r="E211" s="188"/>
      <c r="F211" s="188" t="s">
        <v>1001</v>
      </c>
      <c r="G211" s="188"/>
      <c r="H211" s="188"/>
      <c r="I211" s="188" t="s">
        <v>55</v>
      </c>
      <c r="J211" s="188"/>
      <c r="K211" s="209">
        <v>613.38</v>
      </c>
      <c r="L211" s="209">
        <v>867.27</v>
      </c>
      <c r="M211" s="188" t="s">
        <v>56</v>
      </c>
      <c r="N211" s="188" t="s">
        <v>1026</v>
      </c>
      <c r="O211" s="188" t="s">
        <v>511</v>
      </c>
      <c r="P211" s="188" t="s">
        <v>59</v>
      </c>
      <c r="Q211" s="188" t="s">
        <v>1058</v>
      </c>
      <c r="R211" s="188" t="s">
        <v>1058</v>
      </c>
      <c r="S211" s="188" t="s">
        <v>1059</v>
      </c>
      <c r="T211" s="188" t="s">
        <v>63</v>
      </c>
      <c r="U211" s="188">
        <v>1910</v>
      </c>
      <c r="V211" s="188" t="s">
        <v>115</v>
      </c>
      <c r="W211" s="188"/>
      <c r="X211" s="188"/>
      <c r="Y211" s="188"/>
      <c r="Z211" s="188" t="s">
        <v>66</v>
      </c>
      <c r="AA211" s="189">
        <v>42956</v>
      </c>
      <c r="AB211" s="188" t="s">
        <v>142</v>
      </c>
      <c r="AC211" s="188" t="s">
        <v>1060</v>
      </c>
      <c r="AD211" s="188" t="s">
        <v>56</v>
      </c>
      <c r="AE211" s="188" t="s">
        <v>90</v>
      </c>
      <c r="AF211" s="188" t="s">
        <v>90</v>
      </c>
      <c r="AG211" s="188" t="s">
        <v>90</v>
      </c>
      <c r="AH211" s="188" t="s">
        <v>90</v>
      </c>
      <c r="AI211" s="188" t="s">
        <v>90</v>
      </c>
      <c r="AJ211" s="188" t="s">
        <v>90</v>
      </c>
      <c r="AK211" s="188" t="s">
        <v>90</v>
      </c>
      <c r="AL211" s="188" t="s">
        <v>90</v>
      </c>
      <c r="AM211" s="189">
        <v>42940</v>
      </c>
      <c r="AN211" s="188" t="s">
        <v>100</v>
      </c>
      <c r="AO211" s="188" t="s">
        <v>144</v>
      </c>
      <c r="AP211" s="188"/>
      <c r="AQ211" s="188"/>
      <c r="AR211" s="188"/>
      <c r="AS211" s="188"/>
      <c r="AT211" s="188"/>
      <c r="AU211" s="188" t="str">
        <f t="shared" si="10"/>
        <v>R3</v>
      </c>
      <c r="AV211" s="188" t="str">
        <f t="shared" si="11"/>
        <v>P1</v>
      </c>
    </row>
    <row r="212" spans="1:48" ht="60" x14ac:dyDescent="0.25">
      <c r="A212" s="188" t="s">
        <v>1063</v>
      </c>
      <c r="B212" s="207" t="str">
        <f t="shared" si="9"/>
        <v>Riparian and Pre-1914</v>
      </c>
      <c r="C212" s="188" t="s">
        <v>1032</v>
      </c>
      <c r="D212" s="188" t="s">
        <v>8412</v>
      </c>
      <c r="E212" s="188"/>
      <c r="F212" s="188" t="s">
        <v>965</v>
      </c>
      <c r="G212" s="188"/>
      <c r="H212" s="188"/>
      <c r="I212" s="188" t="s">
        <v>55</v>
      </c>
      <c r="J212" s="188"/>
      <c r="K212" s="209">
        <v>285.5</v>
      </c>
      <c r="L212" s="209">
        <v>102.28</v>
      </c>
      <c r="M212" s="188" t="s">
        <v>56</v>
      </c>
      <c r="N212" s="188" t="s">
        <v>57</v>
      </c>
      <c r="O212" s="188" t="s">
        <v>511</v>
      </c>
      <c r="P212" s="188" t="s">
        <v>59</v>
      </c>
      <c r="Q212" s="188"/>
      <c r="R212" s="188" t="s">
        <v>1034</v>
      </c>
      <c r="S212" s="188" t="s">
        <v>1050</v>
      </c>
      <c r="T212" s="188" t="s">
        <v>141</v>
      </c>
      <c r="U212" s="188"/>
      <c r="V212" s="188" t="s">
        <v>344</v>
      </c>
      <c r="W212" s="188"/>
      <c r="X212" s="188"/>
      <c r="Y212" s="188"/>
      <c r="Z212" s="188" t="s">
        <v>66</v>
      </c>
      <c r="AA212" s="189">
        <v>42970</v>
      </c>
      <c r="AB212" s="188" t="s">
        <v>142</v>
      </c>
      <c r="AC212" s="188" t="s">
        <v>1051</v>
      </c>
      <c r="AD212" s="188" t="s">
        <v>56</v>
      </c>
      <c r="AE212" s="188" t="s">
        <v>90</v>
      </c>
      <c r="AF212" s="188" t="s">
        <v>90</v>
      </c>
      <c r="AG212" s="188" t="s">
        <v>90</v>
      </c>
      <c r="AH212" s="188" t="s">
        <v>90</v>
      </c>
      <c r="AI212" s="188" t="s">
        <v>90</v>
      </c>
      <c r="AJ212" s="188" t="s">
        <v>90</v>
      </c>
      <c r="AK212" s="188" t="s">
        <v>90</v>
      </c>
      <c r="AL212" s="188" t="s">
        <v>90</v>
      </c>
      <c r="AM212" s="189">
        <v>42940</v>
      </c>
      <c r="AN212" s="188" t="s">
        <v>100</v>
      </c>
      <c r="AO212" s="188" t="s">
        <v>144</v>
      </c>
      <c r="AP212" s="188"/>
      <c r="AQ212" s="188"/>
      <c r="AR212" s="188"/>
      <c r="AS212" s="188"/>
      <c r="AT212" s="188"/>
      <c r="AU212" s="188" t="str">
        <f t="shared" si="10"/>
        <v>R3</v>
      </c>
      <c r="AV212" s="188" t="str">
        <f t="shared" si="11"/>
        <v>P1</v>
      </c>
    </row>
    <row r="213" spans="1:48" ht="60" x14ac:dyDescent="0.25">
      <c r="A213" s="188" t="s">
        <v>1064</v>
      </c>
      <c r="B213" s="207" t="str">
        <f t="shared" si="9"/>
        <v>Riparian and Pre-1914</v>
      </c>
      <c r="C213" s="188" t="s">
        <v>1032</v>
      </c>
      <c r="D213" s="188" t="s">
        <v>8412</v>
      </c>
      <c r="E213" s="188"/>
      <c r="F213" s="188" t="s">
        <v>965</v>
      </c>
      <c r="G213" s="188"/>
      <c r="H213" s="188"/>
      <c r="I213" s="188" t="s">
        <v>55</v>
      </c>
      <c r="J213" s="188"/>
      <c r="K213" s="209">
        <v>332.21000000000004</v>
      </c>
      <c r="L213" s="209">
        <v>330.88</v>
      </c>
      <c r="M213" s="188" t="s">
        <v>56</v>
      </c>
      <c r="N213" s="188" t="s">
        <v>57</v>
      </c>
      <c r="O213" s="188" t="s">
        <v>511</v>
      </c>
      <c r="P213" s="188" t="s">
        <v>59</v>
      </c>
      <c r="Q213" s="188"/>
      <c r="R213" s="188" t="s">
        <v>1034</v>
      </c>
      <c r="S213" s="188" t="s">
        <v>1050</v>
      </c>
      <c r="T213" s="188" t="s">
        <v>141</v>
      </c>
      <c r="U213" s="188"/>
      <c r="V213" s="188" t="s">
        <v>344</v>
      </c>
      <c r="W213" s="188"/>
      <c r="X213" s="188"/>
      <c r="Y213" s="188"/>
      <c r="Z213" s="188" t="s">
        <v>66</v>
      </c>
      <c r="AA213" s="189">
        <v>42970</v>
      </c>
      <c r="AB213" s="188" t="s">
        <v>142</v>
      </c>
      <c r="AC213" s="188" t="s">
        <v>1051</v>
      </c>
      <c r="AD213" s="188" t="s">
        <v>56</v>
      </c>
      <c r="AE213" s="188" t="s">
        <v>90</v>
      </c>
      <c r="AF213" s="188" t="s">
        <v>90</v>
      </c>
      <c r="AG213" s="188" t="s">
        <v>90</v>
      </c>
      <c r="AH213" s="188" t="s">
        <v>90</v>
      </c>
      <c r="AI213" s="188" t="s">
        <v>90</v>
      </c>
      <c r="AJ213" s="188" t="s">
        <v>90</v>
      </c>
      <c r="AK213" s="188" t="s">
        <v>90</v>
      </c>
      <c r="AL213" s="188" t="s">
        <v>90</v>
      </c>
      <c r="AM213" s="189">
        <v>42940</v>
      </c>
      <c r="AN213" s="188" t="s">
        <v>100</v>
      </c>
      <c r="AO213" s="188" t="s">
        <v>144</v>
      </c>
      <c r="AP213" s="188"/>
      <c r="AQ213" s="188"/>
      <c r="AR213" s="188"/>
      <c r="AS213" s="188"/>
      <c r="AT213" s="188"/>
      <c r="AU213" s="188" t="str">
        <f t="shared" si="10"/>
        <v>R3</v>
      </c>
      <c r="AV213" s="188" t="str">
        <f t="shared" si="11"/>
        <v>P1</v>
      </c>
    </row>
    <row r="214" spans="1:48" ht="270" x14ac:dyDescent="0.25">
      <c r="A214" s="188" t="s">
        <v>1065</v>
      </c>
      <c r="B214" s="207" t="str">
        <f t="shared" si="9"/>
        <v>Riparian and Pre-1914</v>
      </c>
      <c r="C214" s="188" t="s">
        <v>1066</v>
      </c>
      <c r="D214" s="188" t="s">
        <v>1066</v>
      </c>
      <c r="E214" s="188"/>
      <c r="F214" s="188"/>
      <c r="G214" s="188"/>
      <c r="H214" s="188" t="s">
        <v>4067</v>
      </c>
      <c r="I214" s="188" t="s">
        <v>55</v>
      </c>
      <c r="J214" s="188"/>
      <c r="K214" s="209">
        <v>1800</v>
      </c>
      <c r="L214" s="209">
        <v>0</v>
      </c>
      <c r="M214" s="188" t="s">
        <v>56</v>
      </c>
      <c r="N214" s="188" t="s">
        <v>216</v>
      </c>
      <c r="O214" s="188" t="s">
        <v>1067</v>
      </c>
      <c r="P214" s="188" t="s">
        <v>170</v>
      </c>
      <c r="Q214" s="188" t="s">
        <v>1068</v>
      </c>
      <c r="R214" s="188" t="s">
        <v>1069</v>
      </c>
      <c r="S214" s="188" t="s">
        <v>8413</v>
      </c>
      <c r="T214" s="188" t="s">
        <v>63</v>
      </c>
      <c r="U214" s="188"/>
      <c r="V214" s="188" t="s">
        <v>115</v>
      </c>
      <c r="W214" s="188">
        <v>6</v>
      </c>
      <c r="X214" s="188" t="s">
        <v>66</v>
      </c>
      <c r="Y214" s="188" t="s">
        <v>8414</v>
      </c>
      <c r="Z214" s="188" t="s">
        <v>66</v>
      </c>
      <c r="AA214" s="189">
        <v>42877</v>
      </c>
      <c r="AB214" s="188" t="s">
        <v>81</v>
      </c>
      <c r="AC214" s="188" t="s">
        <v>1070</v>
      </c>
      <c r="AD214" s="188" t="s">
        <v>56</v>
      </c>
      <c r="AE214" s="188" t="s">
        <v>90</v>
      </c>
      <c r="AF214" s="188" t="s">
        <v>90</v>
      </c>
      <c r="AG214" s="188" t="s">
        <v>90</v>
      </c>
      <c r="AH214" s="188" t="s">
        <v>90</v>
      </c>
      <c r="AI214" s="188" t="s">
        <v>90</v>
      </c>
      <c r="AJ214" s="188" t="s">
        <v>90</v>
      </c>
      <c r="AK214" s="188" t="s">
        <v>90</v>
      </c>
      <c r="AL214" s="188" t="s">
        <v>90</v>
      </c>
      <c r="AM214" s="189">
        <v>42940</v>
      </c>
      <c r="AN214" s="188" t="s">
        <v>100</v>
      </c>
      <c r="AO214" s="188" t="s">
        <v>144</v>
      </c>
      <c r="AP214" s="188" t="s">
        <v>4067</v>
      </c>
      <c r="AQ214" s="188" t="s">
        <v>8534</v>
      </c>
      <c r="AR214" s="188" t="s">
        <v>8581</v>
      </c>
      <c r="AS214" s="188" t="s">
        <v>8535</v>
      </c>
      <c r="AT214" s="188" t="s">
        <v>8581</v>
      </c>
      <c r="AU214" s="188" t="str">
        <f t="shared" si="10"/>
        <v>R4</v>
      </c>
      <c r="AV214" s="188" t="str">
        <f t="shared" si="11"/>
        <v>P4</v>
      </c>
    </row>
    <row r="215" spans="1:48" ht="60" x14ac:dyDescent="0.25">
      <c r="A215" s="188" t="s">
        <v>1071</v>
      </c>
      <c r="B215" s="207" t="str">
        <f t="shared" si="9"/>
        <v>Riparian and Pre-1914</v>
      </c>
      <c r="C215" s="188" t="s">
        <v>1032</v>
      </c>
      <c r="D215" s="188" t="s">
        <v>8412</v>
      </c>
      <c r="E215" s="188"/>
      <c r="F215" s="188"/>
      <c r="G215" s="188"/>
      <c r="H215" s="188"/>
      <c r="I215" s="188" t="s">
        <v>55</v>
      </c>
      <c r="J215" s="188"/>
      <c r="K215" s="209">
        <v>383.11</v>
      </c>
      <c r="L215" s="209">
        <v>349.72</v>
      </c>
      <c r="M215" s="188" t="s">
        <v>56</v>
      </c>
      <c r="N215" s="188" t="s">
        <v>57</v>
      </c>
      <c r="O215" s="188" t="s">
        <v>511</v>
      </c>
      <c r="P215" s="188" t="s">
        <v>59</v>
      </c>
      <c r="Q215" s="188"/>
      <c r="R215" s="188" t="s">
        <v>1034</v>
      </c>
      <c r="S215" s="188" t="s">
        <v>1050</v>
      </c>
      <c r="T215" s="188" t="s">
        <v>141</v>
      </c>
      <c r="U215" s="188"/>
      <c r="V215" s="188" t="s">
        <v>344</v>
      </c>
      <c r="W215" s="188"/>
      <c r="X215" s="188"/>
      <c r="Y215" s="188"/>
      <c r="Z215" s="188" t="s">
        <v>66</v>
      </c>
      <c r="AA215" s="189">
        <v>42970</v>
      </c>
      <c r="AB215" s="188" t="s">
        <v>142</v>
      </c>
      <c r="AC215" s="188" t="s">
        <v>1051</v>
      </c>
      <c r="AD215" s="188" t="s">
        <v>56</v>
      </c>
      <c r="AE215" s="188" t="s">
        <v>90</v>
      </c>
      <c r="AF215" s="188" t="s">
        <v>90</v>
      </c>
      <c r="AG215" s="188" t="s">
        <v>90</v>
      </c>
      <c r="AH215" s="188" t="s">
        <v>90</v>
      </c>
      <c r="AI215" s="188" t="s">
        <v>90</v>
      </c>
      <c r="AJ215" s="188" t="s">
        <v>90</v>
      </c>
      <c r="AK215" s="188" t="s">
        <v>90</v>
      </c>
      <c r="AL215" s="188" t="s">
        <v>90</v>
      </c>
      <c r="AM215" s="189">
        <v>42940</v>
      </c>
      <c r="AN215" s="188" t="s">
        <v>100</v>
      </c>
      <c r="AO215" s="188" t="s">
        <v>144</v>
      </c>
      <c r="AP215" s="188"/>
      <c r="AQ215" s="188"/>
      <c r="AR215" s="188"/>
      <c r="AS215" s="188"/>
      <c r="AT215" s="188"/>
      <c r="AU215" s="188" t="str">
        <f t="shared" si="10"/>
        <v>R3</v>
      </c>
      <c r="AV215" s="188" t="str">
        <f t="shared" si="11"/>
        <v>P1</v>
      </c>
    </row>
    <row r="216" spans="1:48" ht="270" x14ac:dyDescent="0.25">
      <c r="A216" s="188" t="s">
        <v>1072</v>
      </c>
      <c r="B216" s="207" t="str">
        <f t="shared" si="9"/>
        <v>Riparian and Pre-1914</v>
      </c>
      <c r="C216" s="188" t="s">
        <v>1073</v>
      </c>
      <c r="D216" s="188" t="s">
        <v>1073</v>
      </c>
      <c r="E216" s="188"/>
      <c r="F216" s="188"/>
      <c r="G216" s="188"/>
      <c r="H216" s="188" t="s">
        <v>4067</v>
      </c>
      <c r="I216" s="188" t="s">
        <v>55</v>
      </c>
      <c r="J216" s="188"/>
      <c r="K216" s="209">
        <v>304.66666666666669</v>
      </c>
      <c r="L216" s="209">
        <v>0</v>
      </c>
      <c r="M216" s="188" t="s">
        <v>56</v>
      </c>
      <c r="N216" s="188" t="s">
        <v>1074</v>
      </c>
      <c r="O216" s="188" t="s">
        <v>216</v>
      </c>
      <c r="P216" s="188" t="s">
        <v>77</v>
      </c>
      <c r="Q216" s="188" t="s">
        <v>1075</v>
      </c>
      <c r="R216" s="188" t="s">
        <v>1076</v>
      </c>
      <c r="S216" s="188" t="s">
        <v>1077</v>
      </c>
      <c r="T216" s="188" t="s">
        <v>63</v>
      </c>
      <c r="U216" s="188">
        <v>1860</v>
      </c>
      <c r="V216" s="188" t="s">
        <v>344</v>
      </c>
      <c r="W216" s="188"/>
      <c r="X216" s="188" t="s">
        <v>66</v>
      </c>
      <c r="Y216" s="188"/>
      <c r="Z216" s="188" t="s">
        <v>66</v>
      </c>
      <c r="AA216" s="189">
        <v>42885</v>
      </c>
      <c r="AB216" s="188" t="s">
        <v>67</v>
      </c>
      <c r="AC216" s="188" t="s">
        <v>1078</v>
      </c>
      <c r="AD216" s="188" t="s">
        <v>56</v>
      </c>
      <c r="AE216" s="188" t="s">
        <v>90</v>
      </c>
      <c r="AF216" s="188" t="s">
        <v>90</v>
      </c>
      <c r="AG216" s="190" t="s">
        <v>90</v>
      </c>
      <c r="AH216" s="188" t="s">
        <v>90</v>
      </c>
      <c r="AI216" s="188" t="s">
        <v>90</v>
      </c>
      <c r="AJ216" s="188" t="s">
        <v>90</v>
      </c>
      <c r="AK216" s="188" t="s">
        <v>90</v>
      </c>
      <c r="AL216" s="188" t="s">
        <v>90</v>
      </c>
      <c r="AM216" s="189">
        <v>42905</v>
      </c>
      <c r="AN216" s="188" t="s">
        <v>100</v>
      </c>
      <c r="AO216" s="188"/>
      <c r="AP216" s="188" t="s">
        <v>4067</v>
      </c>
      <c r="AQ216" s="188" t="s">
        <v>8534</v>
      </c>
      <c r="AR216" s="188" t="s">
        <v>8581</v>
      </c>
      <c r="AS216" s="188" t="s">
        <v>8535</v>
      </c>
      <c r="AT216" s="188" t="s">
        <v>8581</v>
      </c>
      <c r="AU216" s="188" t="str">
        <f t="shared" si="10"/>
        <v>R4</v>
      </c>
      <c r="AV216" s="188" t="str">
        <f t="shared" si="11"/>
        <v>P4</v>
      </c>
    </row>
    <row r="217" spans="1:48" ht="60" x14ac:dyDescent="0.25">
      <c r="A217" s="188" t="s">
        <v>1079</v>
      </c>
      <c r="B217" s="207" t="str">
        <f t="shared" si="9"/>
        <v>Riparian and Pre-1914</v>
      </c>
      <c r="C217" s="188" t="s">
        <v>1032</v>
      </c>
      <c r="D217" s="188" t="s">
        <v>8412</v>
      </c>
      <c r="E217" s="188"/>
      <c r="F217" s="188" t="s">
        <v>965</v>
      </c>
      <c r="G217" s="188"/>
      <c r="H217" s="188"/>
      <c r="I217" s="188" t="s">
        <v>55</v>
      </c>
      <c r="J217" s="188"/>
      <c r="K217" s="209">
        <v>531.20000000000005</v>
      </c>
      <c r="L217" s="209">
        <v>558.75</v>
      </c>
      <c r="M217" s="188" t="s">
        <v>56</v>
      </c>
      <c r="N217" s="188" t="s">
        <v>57</v>
      </c>
      <c r="O217" s="188" t="s">
        <v>511</v>
      </c>
      <c r="P217" s="188" t="s">
        <v>59</v>
      </c>
      <c r="Q217" s="188"/>
      <c r="R217" s="188" t="s">
        <v>1034</v>
      </c>
      <c r="S217" s="188" t="s">
        <v>1050</v>
      </c>
      <c r="T217" s="188" t="s">
        <v>141</v>
      </c>
      <c r="U217" s="188"/>
      <c r="V217" s="188" t="s">
        <v>344</v>
      </c>
      <c r="W217" s="188"/>
      <c r="X217" s="188"/>
      <c r="Y217" s="188"/>
      <c r="Z217" s="188" t="s">
        <v>66</v>
      </c>
      <c r="AA217" s="189">
        <v>42970</v>
      </c>
      <c r="AB217" s="188" t="s">
        <v>142</v>
      </c>
      <c r="AC217" s="188" t="s">
        <v>1051</v>
      </c>
      <c r="AD217" s="188" t="s">
        <v>56</v>
      </c>
      <c r="AE217" s="188" t="s">
        <v>90</v>
      </c>
      <c r="AF217" s="188" t="s">
        <v>90</v>
      </c>
      <c r="AG217" s="188" t="s">
        <v>90</v>
      </c>
      <c r="AH217" s="188" t="s">
        <v>90</v>
      </c>
      <c r="AI217" s="188" t="s">
        <v>90</v>
      </c>
      <c r="AJ217" s="188" t="s">
        <v>90</v>
      </c>
      <c r="AK217" s="188" t="s">
        <v>90</v>
      </c>
      <c r="AL217" s="188" t="s">
        <v>90</v>
      </c>
      <c r="AM217" s="189">
        <v>42940</v>
      </c>
      <c r="AN217" s="188" t="s">
        <v>100</v>
      </c>
      <c r="AO217" s="188" t="s">
        <v>144</v>
      </c>
      <c r="AP217" s="188"/>
      <c r="AQ217" s="188"/>
      <c r="AR217" s="188"/>
      <c r="AS217" s="188"/>
      <c r="AT217" s="188"/>
      <c r="AU217" s="188" t="str">
        <f t="shared" si="10"/>
        <v>R3</v>
      </c>
      <c r="AV217" s="188" t="str">
        <f t="shared" si="11"/>
        <v>P1</v>
      </c>
    </row>
    <row r="218" spans="1:48" ht="60" x14ac:dyDescent="0.25">
      <c r="A218" s="188" t="s">
        <v>1080</v>
      </c>
      <c r="B218" s="207" t="str">
        <f t="shared" si="9"/>
        <v>Riparian and Pre-1914</v>
      </c>
      <c r="C218" s="188" t="s">
        <v>1032</v>
      </c>
      <c r="D218" s="188" t="s">
        <v>8412</v>
      </c>
      <c r="E218" s="188"/>
      <c r="F218" s="188" t="s">
        <v>965</v>
      </c>
      <c r="G218" s="188"/>
      <c r="H218" s="188"/>
      <c r="I218" s="188" t="s">
        <v>55</v>
      </c>
      <c r="J218" s="188"/>
      <c r="K218" s="209">
        <v>534.72</v>
      </c>
      <c r="L218" s="209">
        <v>562.45000000000005</v>
      </c>
      <c r="M218" s="188" t="s">
        <v>56</v>
      </c>
      <c r="N218" s="188" t="s">
        <v>57</v>
      </c>
      <c r="O218" s="188" t="s">
        <v>511</v>
      </c>
      <c r="P218" s="188" t="s">
        <v>59</v>
      </c>
      <c r="Q218" s="188"/>
      <c r="R218" s="188" t="s">
        <v>1034</v>
      </c>
      <c r="S218" s="188" t="s">
        <v>1050</v>
      </c>
      <c r="T218" s="188" t="s">
        <v>141</v>
      </c>
      <c r="U218" s="188"/>
      <c r="V218" s="188" t="s">
        <v>344</v>
      </c>
      <c r="W218" s="188"/>
      <c r="X218" s="188"/>
      <c r="Y218" s="188"/>
      <c r="Z218" s="188" t="s">
        <v>66</v>
      </c>
      <c r="AA218" s="189">
        <v>42970</v>
      </c>
      <c r="AB218" s="188" t="s">
        <v>142</v>
      </c>
      <c r="AC218" s="188" t="s">
        <v>1051</v>
      </c>
      <c r="AD218" s="188" t="s">
        <v>56</v>
      </c>
      <c r="AE218" s="188" t="s">
        <v>90</v>
      </c>
      <c r="AF218" s="188" t="s">
        <v>90</v>
      </c>
      <c r="AG218" s="188" t="s">
        <v>90</v>
      </c>
      <c r="AH218" s="188" t="s">
        <v>90</v>
      </c>
      <c r="AI218" s="188" t="s">
        <v>90</v>
      </c>
      <c r="AJ218" s="188" t="s">
        <v>90</v>
      </c>
      <c r="AK218" s="188" t="s">
        <v>90</v>
      </c>
      <c r="AL218" s="188" t="s">
        <v>90</v>
      </c>
      <c r="AM218" s="189">
        <v>42940</v>
      </c>
      <c r="AN218" s="188" t="s">
        <v>100</v>
      </c>
      <c r="AO218" s="188" t="s">
        <v>144</v>
      </c>
      <c r="AP218" s="188"/>
      <c r="AQ218" s="188"/>
      <c r="AR218" s="188"/>
      <c r="AS218" s="188"/>
      <c r="AT218" s="188"/>
      <c r="AU218" s="188" t="str">
        <f t="shared" si="10"/>
        <v>R3</v>
      </c>
      <c r="AV218" s="188" t="str">
        <f t="shared" si="11"/>
        <v>P1</v>
      </c>
    </row>
    <row r="219" spans="1:48" ht="270" x14ac:dyDescent="0.25">
      <c r="A219" s="188" t="s">
        <v>1081</v>
      </c>
      <c r="B219" s="207" t="str">
        <f t="shared" si="9"/>
        <v>Riparian and Pre-1914</v>
      </c>
      <c r="C219" s="188" t="s">
        <v>1066</v>
      </c>
      <c r="D219" s="188" t="s">
        <v>1066</v>
      </c>
      <c r="E219" s="188"/>
      <c r="F219" s="188"/>
      <c r="G219" s="188"/>
      <c r="H219" s="188" t="s">
        <v>4067</v>
      </c>
      <c r="I219" s="188" t="s">
        <v>55</v>
      </c>
      <c r="J219" s="188"/>
      <c r="K219" s="209">
        <v>1800</v>
      </c>
      <c r="L219" s="209">
        <v>10.741104</v>
      </c>
      <c r="M219" s="188" t="s">
        <v>56</v>
      </c>
      <c r="N219" s="188" t="s">
        <v>216</v>
      </c>
      <c r="O219" s="188" t="s">
        <v>1067</v>
      </c>
      <c r="P219" s="188" t="s">
        <v>170</v>
      </c>
      <c r="Q219" s="188" t="s">
        <v>1082</v>
      </c>
      <c r="R219" s="188" t="s">
        <v>1069</v>
      </c>
      <c r="S219" s="188" t="s">
        <v>8415</v>
      </c>
      <c r="T219" s="188" t="s">
        <v>63</v>
      </c>
      <c r="U219" s="188"/>
      <c r="V219" s="188" t="s">
        <v>115</v>
      </c>
      <c r="W219" s="188">
        <v>6</v>
      </c>
      <c r="X219" s="188" t="s">
        <v>66</v>
      </c>
      <c r="Y219" s="188" t="s">
        <v>8414</v>
      </c>
      <c r="Z219" s="188" t="s">
        <v>66</v>
      </c>
      <c r="AA219" s="189">
        <v>42878</v>
      </c>
      <c r="AB219" s="188" t="s">
        <v>81</v>
      </c>
      <c r="AC219" s="188" t="s">
        <v>1083</v>
      </c>
      <c r="AD219" s="188" t="s">
        <v>56</v>
      </c>
      <c r="AE219" s="188" t="s">
        <v>90</v>
      </c>
      <c r="AF219" s="188" t="s">
        <v>90</v>
      </c>
      <c r="AG219" s="188" t="s">
        <v>90</v>
      </c>
      <c r="AH219" s="188" t="s">
        <v>90</v>
      </c>
      <c r="AI219" s="188" t="s">
        <v>90</v>
      </c>
      <c r="AJ219" s="188" t="s">
        <v>90</v>
      </c>
      <c r="AK219" s="188" t="s">
        <v>90</v>
      </c>
      <c r="AL219" s="188" t="s">
        <v>90</v>
      </c>
      <c r="AM219" s="189">
        <v>42940</v>
      </c>
      <c r="AN219" s="188" t="s">
        <v>100</v>
      </c>
      <c r="AO219" s="188" t="s">
        <v>144</v>
      </c>
      <c r="AP219" s="188" t="s">
        <v>4067</v>
      </c>
      <c r="AQ219" s="188" t="s">
        <v>8534</v>
      </c>
      <c r="AR219" s="188" t="s">
        <v>8581</v>
      </c>
      <c r="AS219" s="188" t="s">
        <v>8535</v>
      </c>
      <c r="AT219" s="188" t="s">
        <v>8581</v>
      </c>
      <c r="AU219" s="188" t="str">
        <f t="shared" si="10"/>
        <v>R4</v>
      </c>
      <c r="AV219" s="188" t="str">
        <f t="shared" si="11"/>
        <v>P4</v>
      </c>
    </row>
    <row r="220" spans="1:48" ht="105" x14ac:dyDescent="0.25">
      <c r="A220" s="188" t="s">
        <v>1084</v>
      </c>
      <c r="B220" s="207" t="str">
        <f t="shared" si="9"/>
        <v>Riparian and Pre-1914</v>
      </c>
      <c r="C220" s="188" t="s">
        <v>1085</v>
      </c>
      <c r="D220" s="188" t="s">
        <v>1085</v>
      </c>
      <c r="E220" s="188"/>
      <c r="F220" s="188" t="s">
        <v>595</v>
      </c>
      <c r="G220" s="188"/>
      <c r="H220" s="188"/>
      <c r="I220" s="188" t="s">
        <v>55</v>
      </c>
      <c r="J220" s="188" t="s">
        <v>1086</v>
      </c>
      <c r="K220" s="209">
        <v>792.38333333333344</v>
      </c>
      <c r="L220" s="209">
        <v>1091.8599999999999</v>
      </c>
      <c r="M220" s="188" t="s">
        <v>56</v>
      </c>
      <c r="N220" s="188" t="s">
        <v>128</v>
      </c>
      <c r="O220" s="188" t="s">
        <v>596</v>
      </c>
      <c r="P220" s="188" t="s">
        <v>59</v>
      </c>
      <c r="Q220" s="188" t="s">
        <v>682</v>
      </c>
      <c r="R220" s="188" t="s">
        <v>1087</v>
      </c>
      <c r="S220" s="188" t="s">
        <v>1088</v>
      </c>
      <c r="T220" s="188" t="s">
        <v>151</v>
      </c>
      <c r="U220" s="188"/>
      <c r="V220" s="188" t="s">
        <v>115</v>
      </c>
      <c r="W220" s="188"/>
      <c r="X220" s="188"/>
      <c r="Y220" s="188"/>
      <c r="Z220" s="188" t="s">
        <v>66</v>
      </c>
      <c r="AA220" s="189">
        <v>42961</v>
      </c>
      <c r="AB220" s="188" t="s">
        <v>81</v>
      </c>
      <c r="AC220" s="188" t="s">
        <v>1089</v>
      </c>
      <c r="AD220" s="188" t="s">
        <v>56</v>
      </c>
      <c r="AE220" s="188" t="s">
        <v>90</v>
      </c>
      <c r="AF220" s="188" t="s">
        <v>90</v>
      </c>
      <c r="AG220" s="188" t="s">
        <v>90</v>
      </c>
      <c r="AH220" s="188" t="s">
        <v>90</v>
      </c>
      <c r="AI220" s="188" t="s">
        <v>90</v>
      </c>
      <c r="AJ220" s="188" t="s">
        <v>90</v>
      </c>
      <c r="AK220" s="188" t="s">
        <v>90</v>
      </c>
      <c r="AL220" s="188" t="s">
        <v>90</v>
      </c>
      <c r="AM220" s="189">
        <v>42942</v>
      </c>
      <c r="AN220" s="188" t="s">
        <v>100</v>
      </c>
      <c r="AO220" s="188" t="s">
        <v>8393</v>
      </c>
      <c r="AP220" s="188"/>
      <c r="AQ220" s="188"/>
      <c r="AR220" s="188"/>
      <c r="AS220" s="188"/>
      <c r="AT220" s="188"/>
      <c r="AU220" s="188" t="str">
        <f t="shared" si="10"/>
        <v>R1</v>
      </c>
      <c r="AV220" s="188" t="str">
        <f t="shared" si="11"/>
        <v>P1</v>
      </c>
    </row>
    <row r="221" spans="1:48" ht="270" x14ac:dyDescent="0.25">
      <c r="A221" s="188" t="s">
        <v>1090</v>
      </c>
      <c r="B221" s="207" t="str">
        <f t="shared" si="9"/>
        <v>Riparian and Pre-1914</v>
      </c>
      <c r="C221" s="188" t="s">
        <v>1091</v>
      </c>
      <c r="D221" s="188" t="s">
        <v>1092</v>
      </c>
      <c r="E221" s="188"/>
      <c r="F221" s="188"/>
      <c r="G221" s="188"/>
      <c r="H221" s="188" t="s">
        <v>4067</v>
      </c>
      <c r="I221" s="188" t="s">
        <v>55</v>
      </c>
      <c r="J221" s="188"/>
      <c r="K221" s="209">
        <v>724.10333333333347</v>
      </c>
      <c r="L221" s="209">
        <v>463.13299999999998</v>
      </c>
      <c r="M221" s="188" t="s">
        <v>56</v>
      </c>
      <c r="N221" s="188" t="s">
        <v>216</v>
      </c>
      <c r="O221" s="188" t="s">
        <v>174</v>
      </c>
      <c r="P221" s="188" t="s">
        <v>341</v>
      </c>
      <c r="Q221" s="188" t="s">
        <v>1093</v>
      </c>
      <c r="R221" s="188" t="s">
        <v>1094</v>
      </c>
      <c r="S221" s="188" t="s">
        <v>1095</v>
      </c>
      <c r="T221" s="188" t="s">
        <v>63</v>
      </c>
      <c r="U221" s="188"/>
      <c r="V221" s="188" t="s">
        <v>344</v>
      </c>
      <c r="W221" s="188"/>
      <c r="X221" s="188"/>
      <c r="Y221" s="188"/>
      <c r="Z221" s="188" t="s">
        <v>66</v>
      </c>
      <c r="AA221" s="189">
        <v>42888</v>
      </c>
      <c r="AB221" s="188" t="s">
        <v>142</v>
      </c>
      <c r="AC221" s="188" t="s">
        <v>8416</v>
      </c>
      <c r="AD221" s="188" t="s">
        <v>56</v>
      </c>
      <c r="AE221" s="188" t="s">
        <v>90</v>
      </c>
      <c r="AF221" s="188" t="s">
        <v>90</v>
      </c>
      <c r="AG221" s="188" t="s">
        <v>90</v>
      </c>
      <c r="AH221" s="188" t="s">
        <v>90</v>
      </c>
      <c r="AI221" s="188" t="s">
        <v>90</v>
      </c>
      <c r="AJ221" s="188" t="s">
        <v>90</v>
      </c>
      <c r="AK221" s="188" t="s">
        <v>90</v>
      </c>
      <c r="AL221" s="188" t="s">
        <v>90</v>
      </c>
      <c r="AM221" s="189">
        <v>42940</v>
      </c>
      <c r="AN221" s="188" t="s">
        <v>100</v>
      </c>
      <c r="AO221" s="188" t="s">
        <v>144</v>
      </c>
      <c r="AP221" s="188" t="s">
        <v>4067</v>
      </c>
      <c r="AQ221" s="188" t="s">
        <v>8534</v>
      </c>
      <c r="AR221" s="188" t="s">
        <v>8581</v>
      </c>
      <c r="AS221" s="188" t="s">
        <v>8535</v>
      </c>
      <c r="AT221" s="188" t="s">
        <v>8581</v>
      </c>
      <c r="AU221" s="188" t="str">
        <f t="shared" si="10"/>
        <v>R4</v>
      </c>
      <c r="AV221" s="188" t="str">
        <f t="shared" si="11"/>
        <v>P4</v>
      </c>
    </row>
    <row r="222" spans="1:48" ht="60" x14ac:dyDescent="0.25">
      <c r="A222" s="188" t="s">
        <v>1096</v>
      </c>
      <c r="B222" s="207" t="str">
        <f t="shared" si="9"/>
        <v>Riparian and Pre-1914</v>
      </c>
      <c r="C222" s="188" t="s">
        <v>1085</v>
      </c>
      <c r="D222" s="188" t="s">
        <v>1085</v>
      </c>
      <c r="E222" s="188"/>
      <c r="F222" s="188" t="s">
        <v>595</v>
      </c>
      <c r="G222" s="188"/>
      <c r="H222" s="188"/>
      <c r="I222" s="188" t="s">
        <v>55</v>
      </c>
      <c r="J222" s="188" t="s">
        <v>1086</v>
      </c>
      <c r="K222" s="209">
        <v>1119.5233333333333</v>
      </c>
      <c r="L222" s="209">
        <v>0</v>
      </c>
      <c r="M222" s="188" t="s">
        <v>56</v>
      </c>
      <c r="N222" s="188" t="s">
        <v>128</v>
      </c>
      <c r="O222" s="188" t="s">
        <v>596</v>
      </c>
      <c r="P222" s="188" t="s">
        <v>59</v>
      </c>
      <c r="Q222" s="188" t="s">
        <v>681</v>
      </c>
      <c r="R222" s="188" t="s">
        <v>1097</v>
      </c>
      <c r="S222" s="188" t="s">
        <v>1088</v>
      </c>
      <c r="T222" s="188" t="s">
        <v>151</v>
      </c>
      <c r="U222" s="188"/>
      <c r="V222" s="188" t="s">
        <v>115</v>
      </c>
      <c r="W222" s="188"/>
      <c r="X222" s="188"/>
      <c r="Y222" s="188"/>
      <c r="Z222" s="188" t="s">
        <v>66</v>
      </c>
      <c r="AA222" s="189">
        <v>42961</v>
      </c>
      <c r="AB222" s="188" t="s">
        <v>81</v>
      </c>
      <c r="AC222" s="188" t="s">
        <v>1089</v>
      </c>
      <c r="AD222" s="188" t="s">
        <v>56</v>
      </c>
      <c r="AE222" s="188" t="s">
        <v>90</v>
      </c>
      <c r="AF222" s="188" t="s">
        <v>90</v>
      </c>
      <c r="AG222" s="188" t="s">
        <v>90</v>
      </c>
      <c r="AH222" s="188" t="s">
        <v>90</v>
      </c>
      <c r="AI222" s="188" t="s">
        <v>90</v>
      </c>
      <c r="AJ222" s="188" t="s">
        <v>90</v>
      </c>
      <c r="AK222" s="188" t="s">
        <v>90</v>
      </c>
      <c r="AL222" s="188" t="s">
        <v>90</v>
      </c>
      <c r="AM222" s="189">
        <v>42942</v>
      </c>
      <c r="AN222" s="188" t="s">
        <v>100</v>
      </c>
      <c r="AO222" s="188" t="s">
        <v>8393</v>
      </c>
      <c r="AP222" s="188"/>
      <c r="AQ222" s="188"/>
      <c r="AR222" s="188"/>
      <c r="AS222" s="188"/>
      <c r="AT222" s="188"/>
      <c r="AU222" s="188" t="str">
        <f t="shared" si="10"/>
        <v>R1</v>
      </c>
      <c r="AV222" s="188" t="str">
        <f t="shared" si="11"/>
        <v>P1</v>
      </c>
    </row>
    <row r="223" spans="1:48" ht="270" x14ac:dyDescent="0.25">
      <c r="A223" s="188" t="s">
        <v>1098</v>
      </c>
      <c r="B223" s="207" t="str">
        <f t="shared" si="9"/>
        <v>Riparian and Pre-1914</v>
      </c>
      <c r="C223" s="188" t="s">
        <v>1099</v>
      </c>
      <c r="D223" s="188" t="s">
        <v>1100</v>
      </c>
      <c r="E223" s="188"/>
      <c r="F223" s="188"/>
      <c r="G223" s="188"/>
      <c r="H223" s="188" t="s">
        <v>4067</v>
      </c>
      <c r="I223" s="188" t="s">
        <v>55</v>
      </c>
      <c r="J223" s="188"/>
      <c r="K223" s="209">
        <v>289.96333333333331</v>
      </c>
      <c r="L223" s="209">
        <v>384.85</v>
      </c>
      <c r="M223" s="188" t="s">
        <v>56</v>
      </c>
      <c r="N223" s="188" t="s">
        <v>1101</v>
      </c>
      <c r="O223" s="188" t="s">
        <v>931</v>
      </c>
      <c r="P223" s="188" t="s">
        <v>77</v>
      </c>
      <c r="Q223" s="188" t="s">
        <v>1102</v>
      </c>
      <c r="R223" s="188" t="s">
        <v>1103</v>
      </c>
      <c r="S223" s="188" t="s">
        <v>1104</v>
      </c>
      <c r="T223" s="188" t="s">
        <v>141</v>
      </c>
      <c r="U223" s="188">
        <v>1908</v>
      </c>
      <c r="V223" s="188" t="s">
        <v>64</v>
      </c>
      <c r="W223" s="188">
        <v>1</v>
      </c>
      <c r="X223" s="188" t="s">
        <v>1105</v>
      </c>
      <c r="Y223" s="188" t="s">
        <v>1106</v>
      </c>
      <c r="Z223" s="188"/>
      <c r="AA223" s="189">
        <v>42977</v>
      </c>
      <c r="AB223" s="188" t="s">
        <v>142</v>
      </c>
      <c r="AC223" s="188" t="s">
        <v>8610</v>
      </c>
      <c r="AD223" s="188" t="s">
        <v>56</v>
      </c>
      <c r="AE223" s="188" t="s">
        <v>90</v>
      </c>
      <c r="AF223" s="188" t="s">
        <v>90</v>
      </c>
      <c r="AG223" s="190" t="s">
        <v>90</v>
      </c>
      <c r="AH223" s="188" t="s">
        <v>90</v>
      </c>
      <c r="AI223" s="188" t="s">
        <v>90</v>
      </c>
      <c r="AJ223" s="188" t="s">
        <v>90</v>
      </c>
      <c r="AK223" s="188" t="s">
        <v>90</v>
      </c>
      <c r="AL223" s="188" t="s">
        <v>90</v>
      </c>
      <c r="AM223" s="189">
        <v>42923</v>
      </c>
      <c r="AN223" s="188" t="s">
        <v>100</v>
      </c>
      <c r="AO223" s="188" t="s">
        <v>8410</v>
      </c>
      <c r="AP223" s="188" t="s">
        <v>4067</v>
      </c>
      <c r="AQ223" s="188" t="s">
        <v>8534</v>
      </c>
      <c r="AR223" s="188" t="s">
        <v>8581</v>
      </c>
      <c r="AS223" s="188" t="s">
        <v>8535</v>
      </c>
      <c r="AT223" s="188" t="s">
        <v>8581</v>
      </c>
      <c r="AU223" s="188" t="str">
        <f t="shared" si="10"/>
        <v>R4</v>
      </c>
      <c r="AV223" s="188" t="str">
        <f t="shared" si="11"/>
        <v>P4</v>
      </c>
    </row>
    <row r="224" spans="1:48" ht="270" x14ac:dyDescent="0.25">
      <c r="A224" s="188" t="s">
        <v>1107</v>
      </c>
      <c r="B224" s="207" t="str">
        <f t="shared" si="9"/>
        <v>Riparian and Pre-1914</v>
      </c>
      <c r="C224" s="188" t="s">
        <v>1108</v>
      </c>
      <c r="D224" s="188" t="s">
        <v>1109</v>
      </c>
      <c r="E224" s="188"/>
      <c r="F224" s="188"/>
      <c r="G224" s="188"/>
      <c r="H224" s="188" t="s">
        <v>4067</v>
      </c>
      <c r="I224" s="188" t="s">
        <v>55</v>
      </c>
      <c r="J224" s="188"/>
      <c r="K224" s="209">
        <v>408.42</v>
      </c>
      <c r="L224" s="209">
        <v>830</v>
      </c>
      <c r="M224" s="188" t="s">
        <v>56</v>
      </c>
      <c r="N224" s="188" t="s">
        <v>382</v>
      </c>
      <c r="O224" s="188" t="s">
        <v>931</v>
      </c>
      <c r="P224" s="188" t="s">
        <v>77</v>
      </c>
      <c r="Q224" s="188" t="s">
        <v>1110</v>
      </c>
      <c r="R224" s="188" t="s">
        <v>1111</v>
      </c>
      <c r="S224" s="188" t="s">
        <v>1112</v>
      </c>
      <c r="T224" s="188" t="s">
        <v>141</v>
      </c>
      <c r="U224" s="188"/>
      <c r="V224" s="188" t="s">
        <v>64</v>
      </c>
      <c r="W224" s="188"/>
      <c r="X224" s="188" t="s">
        <v>66</v>
      </c>
      <c r="Y224" s="188"/>
      <c r="Z224" s="188" t="s">
        <v>66</v>
      </c>
      <c r="AA224" s="189">
        <v>42926</v>
      </c>
      <c r="AB224" s="188" t="s">
        <v>81</v>
      </c>
      <c r="AC224" s="188" t="s">
        <v>1113</v>
      </c>
      <c r="AD224" s="188" t="s">
        <v>56</v>
      </c>
      <c r="AE224" s="188" t="s">
        <v>90</v>
      </c>
      <c r="AF224" s="188" t="s">
        <v>90</v>
      </c>
      <c r="AG224" s="190" t="s">
        <v>90</v>
      </c>
      <c r="AH224" s="188" t="s">
        <v>90</v>
      </c>
      <c r="AI224" s="188" t="s">
        <v>90</v>
      </c>
      <c r="AJ224" s="188" t="s">
        <v>90</v>
      </c>
      <c r="AK224" s="188" t="s">
        <v>90</v>
      </c>
      <c r="AL224" s="188" t="s">
        <v>90</v>
      </c>
      <c r="AM224" s="189">
        <v>42926</v>
      </c>
      <c r="AN224" s="188" t="s">
        <v>100</v>
      </c>
      <c r="AO224" s="188" t="s">
        <v>8410</v>
      </c>
      <c r="AP224" s="188" t="s">
        <v>4067</v>
      </c>
      <c r="AQ224" s="188" t="s">
        <v>8534</v>
      </c>
      <c r="AR224" s="188" t="s">
        <v>8581</v>
      </c>
      <c r="AS224" s="188" t="s">
        <v>8535</v>
      </c>
      <c r="AT224" s="188" t="s">
        <v>8581</v>
      </c>
      <c r="AU224" s="188" t="str">
        <f t="shared" si="10"/>
        <v>R4</v>
      </c>
      <c r="AV224" s="188" t="str">
        <f t="shared" si="11"/>
        <v>P4</v>
      </c>
    </row>
    <row r="225" spans="1:48" ht="90" x14ac:dyDescent="0.25">
      <c r="A225" s="188" t="s">
        <v>1114</v>
      </c>
      <c r="B225" s="207" t="str">
        <f t="shared" si="9"/>
        <v>Riparian and Pre-1914</v>
      </c>
      <c r="C225" s="188" t="s">
        <v>1115</v>
      </c>
      <c r="D225" s="188" t="s">
        <v>1116</v>
      </c>
      <c r="E225" s="188"/>
      <c r="F225" s="188" t="s">
        <v>848</v>
      </c>
      <c r="G225" s="188"/>
      <c r="H225" s="188"/>
      <c r="I225" s="188" t="s">
        <v>55</v>
      </c>
      <c r="J225" s="188"/>
      <c r="K225" s="209">
        <v>555.25</v>
      </c>
      <c r="L225" s="209">
        <v>624.94000000000005</v>
      </c>
      <c r="M225" s="188" t="s">
        <v>56</v>
      </c>
      <c r="N225" s="188" t="s">
        <v>1117</v>
      </c>
      <c r="O225" s="188" t="s">
        <v>58</v>
      </c>
      <c r="P225" s="188" t="s">
        <v>59</v>
      </c>
      <c r="Q225" s="188" t="s">
        <v>1118</v>
      </c>
      <c r="R225" s="188" t="s">
        <v>1119</v>
      </c>
      <c r="S225" s="188" t="s">
        <v>1120</v>
      </c>
      <c r="T225" s="188"/>
      <c r="U225" s="188">
        <v>1894</v>
      </c>
      <c r="V225" s="188" t="s">
        <v>115</v>
      </c>
      <c r="W225" s="188"/>
      <c r="X225" s="188"/>
      <c r="Y225" s="188"/>
      <c r="Z225" s="188" t="s">
        <v>66</v>
      </c>
      <c r="AA225" s="189">
        <v>42961</v>
      </c>
      <c r="AB225" s="188" t="s">
        <v>81</v>
      </c>
      <c r="AC225" s="188" t="s">
        <v>1089</v>
      </c>
      <c r="AD225" s="188" t="s">
        <v>56</v>
      </c>
      <c r="AE225" s="188" t="s">
        <v>90</v>
      </c>
      <c r="AF225" s="188" t="s">
        <v>90</v>
      </c>
      <c r="AG225" s="188" t="s">
        <v>90</v>
      </c>
      <c r="AH225" s="188" t="s">
        <v>90</v>
      </c>
      <c r="AI225" s="188" t="s">
        <v>90</v>
      </c>
      <c r="AJ225" s="188" t="s">
        <v>90</v>
      </c>
      <c r="AK225" s="188" t="s">
        <v>90</v>
      </c>
      <c r="AL225" s="188" t="s">
        <v>90</v>
      </c>
      <c r="AM225" s="189">
        <v>42942</v>
      </c>
      <c r="AN225" s="188" t="s">
        <v>100</v>
      </c>
      <c r="AO225" s="188" t="s">
        <v>8393</v>
      </c>
      <c r="AP225" s="188"/>
      <c r="AQ225" s="188"/>
      <c r="AR225" s="188"/>
      <c r="AS225" s="188"/>
      <c r="AT225" s="188"/>
      <c r="AU225" s="188" t="str">
        <f t="shared" si="10"/>
        <v>R1</v>
      </c>
      <c r="AV225" s="188" t="str">
        <f t="shared" si="11"/>
        <v>P1</v>
      </c>
    </row>
    <row r="226" spans="1:48" ht="90" x14ac:dyDescent="0.25">
      <c r="A226" s="188" t="s">
        <v>1121</v>
      </c>
      <c r="B226" s="207" t="str">
        <f t="shared" si="9"/>
        <v>Riparian and Pre-1914</v>
      </c>
      <c r="C226" s="188" t="s">
        <v>580</v>
      </c>
      <c r="D226" s="188" t="s">
        <v>580</v>
      </c>
      <c r="E226" s="188"/>
      <c r="F226" s="188" t="s">
        <v>1122</v>
      </c>
      <c r="G226" s="188"/>
      <c r="H226" s="188"/>
      <c r="I226" s="188" t="s">
        <v>55</v>
      </c>
      <c r="J226" s="188"/>
      <c r="K226" s="209">
        <v>476.70000000000005</v>
      </c>
      <c r="L226" s="209">
        <v>546.03</v>
      </c>
      <c r="M226" s="188" t="s">
        <v>56</v>
      </c>
      <c r="N226" s="188" t="s">
        <v>57</v>
      </c>
      <c r="O226" s="188" t="s">
        <v>57</v>
      </c>
      <c r="P226" s="188" t="s">
        <v>59</v>
      </c>
      <c r="Q226" s="188" t="s">
        <v>1123</v>
      </c>
      <c r="R226" s="188" t="s">
        <v>1124</v>
      </c>
      <c r="S226" s="188" t="s">
        <v>1125</v>
      </c>
      <c r="T226" s="188" t="s">
        <v>63</v>
      </c>
      <c r="U226" s="188"/>
      <c r="V226" s="188" t="s">
        <v>115</v>
      </c>
      <c r="W226" s="188"/>
      <c r="X226" s="188" t="s">
        <v>66</v>
      </c>
      <c r="Y226" s="188"/>
      <c r="Z226" s="188" t="s">
        <v>66</v>
      </c>
      <c r="AA226" s="189">
        <v>43031</v>
      </c>
      <c r="AB226" s="188" t="s">
        <v>81</v>
      </c>
      <c r="AC226" s="188" t="s">
        <v>8488</v>
      </c>
      <c r="AD226" s="188" t="s">
        <v>56</v>
      </c>
      <c r="AE226" s="188" t="s">
        <v>90</v>
      </c>
      <c r="AF226" s="188" t="s">
        <v>90</v>
      </c>
      <c r="AG226" s="190" t="s">
        <v>90</v>
      </c>
      <c r="AH226" s="188" t="s">
        <v>90</v>
      </c>
      <c r="AI226" s="188" t="s">
        <v>90</v>
      </c>
      <c r="AJ226" s="188" t="s">
        <v>90</v>
      </c>
      <c r="AK226" s="188" t="s">
        <v>90</v>
      </c>
      <c r="AL226" s="188" t="s">
        <v>90</v>
      </c>
      <c r="AM226" s="189">
        <v>42926</v>
      </c>
      <c r="AN226" s="188" t="s">
        <v>100</v>
      </c>
      <c r="AO226" s="188" t="s">
        <v>8410</v>
      </c>
      <c r="AP226" s="188"/>
      <c r="AQ226" s="188"/>
      <c r="AR226" s="188"/>
      <c r="AS226" s="188"/>
      <c r="AT226" s="188"/>
      <c r="AU226" s="188" t="str">
        <f t="shared" si="10"/>
        <v>R1</v>
      </c>
      <c r="AV226" s="188" t="str">
        <f t="shared" si="11"/>
        <v>P1</v>
      </c>
    </row>
    <row r="227" spans="1:48" ht="30" x14ac:dyDescent="0.25">
      <c r="A227" s="188" t="s">
        <v>1126</v>
      </c>
      <c r="B227" s="207" t="str">
        <f t="shared" si="9"/>
        <v>Riparian</v>
      </c>
      <c r="C227" s="188" t="s">
        <v>1127</v>
      </c>
      <c r="D227" s="188" t="s">
        <v>1127</v>
      </c>
      <c r="E227" s="188"/>
      <c r="F227" s="188"/>
      <c r="G227" s="188"/>
      <c r="H227" s="188"/>
      <c r="I227" s="188" t="s">
        <v>87</v>
      </c>
      <c r="J227" s="188" t="s">
        <v>8137</v>
      </c>
      <c r="K227" s="209">
        <v>8485.4666666666672</v>
      </c>
      <c r="L227" s="209">
        <v>0</v>
      </c>
      <c r="M227" s="188" t="s">
        <v>56</v>
      </c>
      <c r="N227" s="188" t="s">
        <v>57</v>
      </c>
      <c r="O227" s="188"/>
      <c r="P227" s="188" t="s">
        <v>437</v>
      </c>
      <c r="Q227" s="188" t="s">
        <v>78</v>
      </c>
      <c r="R227" s="188" t="s">
        <v>1128</v>
      </c>
      <c r="S227" s="188" t="s">
        <v>399</v>
      </c>
      <c r="T227" s="188"/>
      <c r="U227" s="188"/>
      <c r="V227" s="188"/>
      <c r="W227" s="188"/>
      <c r="X227" s="188"/>
      <c r="Y227" s="188"/>
      <c r="Z227" s="188"/>
      <c r="AA227" s="189">
        <v>42893</v>
      </c>
      <c r="AB227" s="188" t="s">
        <v>142</v>
      </c>
      <c r="AC227" s="188" t="s">
        <v>8596</v>
      </c>
      <c r="AD227" s="188" t="s">
        <v>66</v>
      </c>
      <c r="AE227" s="188" t="s">
        <v>90</v>
      </c>
      <c r="AF227" s="188" t="s">
        <v>90</v>
      </c>
      <c r="AG227" s="188" t="s">
        <v>90</v>
      </c>
      <c r="AH227" s="188" t="s">
        <v>90</v>
      </c>
      <c r="AI227" s="188" t="s">
        <v>90</v>
      </c>
      <c r="AJ227" s="188" t="s">
        <v>90</v>
      </c>
      <c r="AK227" s="188" t="s">
        <v>90</v>
      </c>
      <c r="AL227" s="188" t="s">
        <v>90</v>
      </c>
      <c r="AM227" s="189">
        <v>42940</v>
      </c>
      <c r="AN227" s="188" t="s">
        <v>90</v>
      </c>
      <c r="AO227" s="188" t="s">
        <v>90</v>
      </c>
      <c r="AP227" s="188"/>
      <c r="AQ227" s="188"/>
      <c r="AR227" s="188"/>
      <c r="AS227" s="188"/>
      <c r="AT227" s="188"/>
      <c r="AU227" s="188" t="str">
        <f t="shared" si="10"/>
        <v>R3</v>
      </c>
      <c r="AV227" s="188" t="str">
        <f t="shared" si="11"/>
        <v>N/A</v>
      </c>
    </row>
    <row r="228" spans="1:48" ht="90" x14ac:dyDescent="0.25">
      <c r="A228" s="188" t="s">
        <v>1129</v>
      </c>
      <c r="B228" s="207" t="str">
        <f t="shared" si="9"/>
        <v>Riparian and Pre-1914</v>
      </c>
      <c r="C228" s="188" t="s">
        <v>1115</v>
      </c>
      <c r="D228" s="188" t="s">
        <v>1116</v>
      </c>
      <c r="E228" s="188"/>
      <c r="F228" s="188"/>
      <c r="G228" s="188"/>
      <c r="H228" s="188"/>
      <c r="I228" s="188" t="s">
        <v>55</v>
      </c>
      <c r="J228" s="188"/>
      <c r="K228" s="209">
        <v>1422.5666666666668</v>
      </c>
      <c r="L228" s="209">
        <v>1144.4100000000001</v>
      </c>
      <c r="M228" s="188" t="s">
        <v>56</v>
      </c>
      <c r="N228" s="188" t="s">
        <v>1117</v>
      </c>
      <c r="O228" s="188" t="s">
        <v>58</v>
      </c>
      <c r="P228" s="188" t="s">
        <v>59</v>
      </c>
      <c r="Q228" s="188" t="s">
        <v>1130</v>
      </c>
      <c r="R228" s="188" t="s">
        <v>1119</v>
      </c>
      <c r="S228" s="188" t="s">
        <v>1120</v>
      </c>
      <c r="T228" s="188"/>
      <c r="U228" s="188">
        <v>1894</v>
      </c>
      <c r="V228" s="188" t="s">
        <v>115</v>
      </c>
      <c r="W228" s="188"/>
      <c r="X228" s="188"/>
      <c r="Y228" s="188"/>
      <c r="Z228" s="188" t="s">
        <v>66</v>
      </c>
      <c r="AA228" s="189">
        <v>42961</v>
      </c>
      <c r="AB228" s="188" t="s">
        <v>81</v>
      </c>
      <c r="AC228" s="188" t="s">
        <v>1089</v>
      </c>
      <c r="AD228" s="188" t="s">
        <v>56</v>
      </c>
      <c r="AE228" s="188" t="s">
        <v>90</v>
      </c>
      <c r="AF228" s="188" t="s">
        <v>90</v>
      </c>
      <c r="AG228" s="188" t="s">
        <v>90</v>
      </c>
      <c r="AH228" s="188" t="s">
        <v>90</v>
      </c>
      <c r="AI228" s="188" t="s">
        <v>90</v>
      </c>
      <c r="AJ228" s="188" t="s">
        <v>90</v>
      </c>
      <c r="AK228" s="188" t="s">
        <v>90</v>
      </c>
      <c r="AL228" s="188" t="s">
        <v>90</v>
      </c>
      <c r="AM228" s="189">
        <v>42942</v>
      </c>
      <c r="AN228" s="188" t="s">
        <v>100</v>
      </c>
      <c r="AO228" s="188" t="s">
        <v>8393</v>
      </c>
      <c r="AP228" s="188"/>
      <c r="AQ228" s="188"/>
      <c r="AR228" s="188"/>
      <c r="AS228" s="188"/>
      <c r="AT228" s="188"/>
      <c r="AU228" s="188" t="str">
        <f t="shared" si="10"/>
        <v>R1</v>
      </c>
      <c r="AV228" s="188" t="str">
        <f t="shared" si="11"/>
        <v>P1</v>
      </c>
    </row>
    <row r="229" spans="1:48" ht="75" x14ac:dyDescent="0.25">
      <c r="A229" s="188" t="s">
        <v>1131</v>
      </c>
      <c r="B229" s="207" t="str">
        <f t="shared" si="9"/>
        <v>Riparian and Pre-1914</v>
      </c>
      <c r="C229" s="188" t="s">
        <v>1132</v>
      </c>
      <c r="D229" s="188" t="s">
        <v>1133</v>
      </c>
      <c r="E229" s="188"/>
      <c r="F229" s="188" t="s">
        <v>646</v>
      </c>
      <c r="G229" s="188"/>
      <c r="H229" s="188"/>
      <c r="I229" s="188" t="s">
        <v>55</v>
      </c>
      <c r="J229" s="188"/>
      <c r="K229" s="209">
        <v>594.30666666666662</v>
      </c>
      <c r="L229" s="209">
        <v>802.57100000000003</v>
      </c>
      <c r="M229" s="188" t="s">
        <v>56</v>
      </c>
      <c r="N229" s="188" t="s">
        <v>692</v>
      </c>
      <c r="O229" s="188" t="s">
        <v>596</v>
      </c>
      <c r="P229" s="188" t="s">
        <v>59</v>
      </c>
      <c r="Q229" s="188" t="s">
        <v>1134</v>
      </c>
      <c r="R229" s="188" t="s">
        <v>1135</v>
      </c>
      <c r="S229" s="188" t="s">
        <v>1136</v>
      </c>
      <c r="T229" s="188" t="s">
        <v>63</v>
      </c>
      <c r="U229" s="188"/>
      <c r="V229" s="188" t="s">
        <v>344</v>
      </c>
      <c r="W229" s="188">
        <v>2</v>
      </c>
      <c r="X229" s="188" t="s">
        <v>56</v>
      </c>
      <c r="Y229" s="188" t="s">
        <v>600</v>
      </c>
      <c r="Z229" s="188" t="s">
        <v>66</v>
      </c>
      <c r="AA229" s="189">
        <v>42915</v>
      </c>
      <c r="AB229" s="188" t="s">
        <v>81</v>
      </c>
      <c r="AC229" s="188" t="s">
        <v>8697</v>
      </c>
      <c r="AD229" s="188" t="s">
        <v>56</v>
      </c>
      <c r="AE229" s="188" t="s">
        <v>90</v>
      </c>
      <c r="AF229" s="188" t="s">
        <v>90</v>
      </c>
      <c r="AG229" s="190" t="s">
        <v>90</v>
      </c>
      <c r="AH229" s="188" t="s">
        <v>90</v>
      </c>
      <c r="AI229" s="188" t="s">
        <v>90</v>
      </c>
      <c r="AJ229" s="188" t="s">
        <v>90</v>
      </c>
      <c r="AK229" s="188" t="s">
        <v>90</v>
      </c>
      <c r="AL229" s="188" t="s">
        <v>90</v>
      </c>
      <c r="AM229" s="189">
        <v>42915</v>
      </c>
      <c r="AN229" s="188" t="s">
        <v>100</v>
      </c>
      <c r="AO229" s="188" t="s">
        <v>1137</v>
      </c>
      <c r="AP229" s="188"/>
      <c r="AQ229" s="188"/>
      <c r="AR229" s="188"/>
      <c r="AS229" s="188"/>
      <c r="AT229" s="188"/>
      <c r="AU229" s="188" t="str">
        <f t="shared" si="10"/>
        <v>R1</v>
      </c>
      <c r="AV229" s="188" t="str">
        <f t="shared" si="11"/>
        <v>P1</v>
      </c>
    </row>
    <row r="230" spans="1:48" ht="270" x14ac:dyDescent="0.25">
      <c r="A230" s="188" t="s">
        <v>1138</v>
      </c>
      <c r="B230" s="207" t="str">
        <f t="shared" si="9"/>
        <v>Riparian and Pre-1914</v>
      </c>
      <c r="C230" s="188" t="s">
        <v>1139</v>
      </c>
      <c r="D230" s="188" t="s">
        <v>1140</v>
      </c>
      <c r="E230" s="188"/>
      <c r="F230" s="188"/>
      <c r="G230" s="188"/>
      <c r="H230" s="188" t="s">
        <v>4067</v>
      </c>
      <c r="I230" s="188" t="s">
        <v>55</v>
      </c>
      <c r="J230" s="188"/>
      <c r="K230" s="209">
        <v>308.69000000000005</v>
      </c>
      <c r="L230" s="209">
        <v>310.88</v>
      </c>
      <c r="M230" s="188" t="s">
        <v>56</v>
      </c>
      <c r="N230" s="188" t="s">
        <v>216</v>
      </c>
      <c r="O230" s="188" t="s">
        <v>511</v>
      </c>
      <c r="P230" s="188" t="s">
        <v>341</v>
      </c>
      <c r="Q230" s="188" t="s">
        <v>1141</v>
      </c>
      <c r="R230" s="188" t="s">
        <v>1142</v>
      </c>
      <c r="S230" s="188" t="s">
        <v>1143</v>
      </c>
      <c r="T230" s="188" t="s">
        <v>141</v>
      </c>
      <c r="U230" s="188"/>
      <c r="V230" s="188" t="s">
        <v>64</v>
      </c>
      <c r="W230" s="188">
        <v>3</v>
      </c>
      <c r="X230" s="188"/>
      <c r="Y230" s="188"/>
      <c r="Z230" s="188" t="s">
        <v>66</v>
      </c>
      <c r="AA230" s="189">
        <v>42921</v>
      </c>
      <c r="AB230" s="188" t="s">
        <v>142</v>
      </c>
      <c r="AC230" s="188" t="s">
        <v>8597</v>
      </c>
      <c r="AD230" s="188" t="s">
        <v>56</v>
      </c>
      <c r="AE230" s="188" t="s">
        <v>90</v>
      </c>
      <c r="AF230" s="188" t="s">
        <v>90</v>
      </c>
      <c r="AG230" s="190" t="s">
        <v>90</v>
      </c>
      <c r="AH230" s="188" t="s">
        <v>90</v>
      </c>
      <c r="AI230" s="188" t="s">
        <v>90</v>
      </c>
      <c r="AJ230" s="188" t="s">
        <v>90</v>
      </c>
      <c r="AK230" s="188" t="s">
        <v>90</v>
      </c>
      <c r="AL230" s="188" t="s">
        <v>90</v>
      </c>
      <c r="AM230" s="189">
        <v>42905</v>
      </c>
      <c r="AN230" s="188" t="s">
        <v>100</v>
      </c>
      <c r="AO230" s="188" t="s">
        <v>1144</v>
      </c>
      <c r="AP230" s="188" t="s">
        <v>4067</v>
      </c>
      <c r="AQ230" s="188" t="s">
        <v>8534</v>
      </c>
      <c r="AR230" s="188" t="s">
        <v>8581</v>
      </c>
      <c r="AS230" s="188" t="s">
        <v>8535</v>
      </c>
      <c r="AT230" s="188" t="s">
        <v>8581</v>
      </c>
      <c r="AU230" s="188" t="str">
        <f t="shared" si="10"/>
        <v>R4</v>
      </c>
      <c r="AV230" s="188" t="str">
        <f t="shared" si="11"/>
        <v>P4</v>
      </c>
    </row>
    <row r="231" spans="1:48" ht="270" x14ac:dyDescent="0.25">
      <c r="A231" s="188" t="s">
        <v>1145</v>
      </c>
      <c r="B231" s="207" t="str">
        <f t="shared" si="9"/>
        <v>Riparian and Pre-1914</v>
      </c>
      <c r="C231" s="188" t="s">
        <v>1146</v>
      </c>
      <c r="D231" s="188" t="s">
        <v>8417</v>
      </c>
      <c r="E231" s="188"/>
      <c r="F231" s="188"/>
      <c r="G231" s="188"/>
      <c r="H231" s="188" t="s">
        <v>4067</v>
      </c>
      <c r="I231" s="188" t="s">
        <v>55</v>
      </c>
      <c r="J231" s="188"/>
      <c r="K231" s="209">
        <v>657.2166666666667</v>
      </c>
      <c r="L231" s="209">
        <v>661.84</v>
      </c>
      <c r="M231" s="188" t="s">
        <v>56</v>
      </c>
      <c r="N231" s="188" t="s">
        <v>216</v>
      </c>
      <c r="O231" s="188" t="s">
        <v>1148</v>
      </c>
      <c r="P231" s="188" t="s">
        <v>341</v>
      </c>
      <c r="Q231" s="188" t="s">
        <v>1149</v>
      </c>
      <c r="R231" s="188" t="s">
        <v>1149</v>
      </c>
      <c r="S231" s="188" t="s">
        <v>1150</v>
      </c>
      <c r="T231" s="188" t="s">
        <v>63</v>
      </c>
      <c r="U231" s="188"/>
      <c r="V231" s="188" t="s">
        <v>344</v>
      </c>
      <c r="W231" s="188"/>
      <c r="X231" s="188"/>
      <c r="Y231" s="188"/>
      <c r="Z231" s="188" t="s">
        <v>66</v>
      </c>
      <c r="AA231" s="189">
        <v>42892</v>
      </c>
      <c r="AB231" s="188" t="s">
        <v>142</v>
      </c>
      <c r="AC231" s="188" t="s">
        <v>1151</v>
      </c>
      <c r="AD231" s="188" t="s">
        <v>56</v>
      </c>
      <c r="AE231" s="188" t="s">
        <v>90</v>
      </c>
      <c r="AF231" s="188" t="s">
        <v>90</v>
      </c>
      <c r="AG231" s="190" t="s">
        <v>90</v>
      </c>
      <c r="AH231" s="188" t="s">
        <v>90</v>
      </c>
      <c r="AI231" s="188" t="s">
        <v>90</v>
      </c>
      <c r="AJ231" s="188" t="s">
        <v>90</v>
      </c>
      <c r="AK231" s="188" t="s">
        <v>90</v>
      </c>
      <c r="AL231" s="188" t="s">
        <v>90</v>
      </c>
      <c r="AM231" s="189">
        <v>42923</v>
      </c>
      <c r="AN231" s="188" t="s">
        <v>143</v>
      </c>
      <c r="AO231" s="188" t="s">
        <v>8404</v>
      </c>
      <c r="AP231" s="188" t="s">
        <v>4067</v>
      </c>
      <c r="AQ231" s="188" t="s">
        <v>8534</v>
      </c>
      <c r="AR231" s="188" t="s">
        <v>8581</v>
      </c>
      <c r="AS231" s="188" t="s">
        <v>8535</v>
      </c>
      <c r="AT231" s="188" t="s">
        <v>8581</v>
      </c>
      <c r="AU231" s="188" t="str">
        <f t="shared" si="10"/>
        <v>R4</v>
      </c>
      <c r="AV231" s="188" t="str">
        <f t="shared" si="11"/>
        <v>P4</v>
      </c>
    </row>
    <row r="232" spans="1:48" ht="270" x14ac:dyDescent="0.25">
      <c r="A232" s="188" t="s">
        <v>1152</v>
      </c>
      <c r="B232" s="207" t="str">
        <f t="shared" si="9"/>
        <v>Riparian and Pre-1914</v>
      </c>
      <c r="C232" s="188" t="s">
        <v>1153</v>
      </c>
      <c r="D232" s="188" t="s">
        <v>1154</v>
      </c>
      <c r="E232" s="188"/>
      <c r="F232" s="188"/>
      <c r="G232" s="188"/>
      <c r="H232" s="188" t="s">
        <v>4067</v>
      </c>
      <c r="I232" s="188" t="s">
        <v>55</v>
      </c>
      <c r="J232" s="188"/>
      <c r="K232" s="209">
        <v>426.34545454545452</v>
      </c>
      <c r="L232" s="209">
        <v>409.76</v>
      </c>
      <c r="M232" s="188" t="s">
        <v>56</v>
      </c>
      <c r="N232" s="188" t="s">
        <v>216</v>
      </c>
      <c r="O232" s="188" t="s">
        <v>174</v>
      </c>
      <c r="P232" s="188" t="s">
        <v>341</v>
      </c>
      <c r="Q232" s="188" t="s">
        <v>1155</v>
      </c>
      <c r="R232" s="188" t="s">
        <v>1155</v>
      </c>
      <c r="S232" s="188" t="s">
        <v>1156</v>
      </c>
      <c r="T232" s="188" t="s">
        <v>63</v>
      </c>
      <c r="U232" s="188"/>
      <c r="V232" s="188" t="s">
        <v>344</v>
      </c>
      <c r="W232" s="188"/>
      <c r="X232" s="188"/>
      <c r="Y232" s="188"/>
      <c r="Z232" s="188" t="s">
        <v>66</v>
      </c>
      <c r="AA232" s="189">
        <v>42892</v>
      </c>
      <c r="AB232" s="188" t="s">
        <v>81</v>
      </c>
      <c r="AC232" s="188" t="s">
        <v>1157</v>
      </c>
      <c r="AD232" s="188" t="s">
        <v>56</v>
      </c>
      <c r="AE232" s="188" t="s">
        <v>90</v>
      </c>
      <c r="AF232" s="188" t="s">
        <v>90</v>
      </c>
      <c r="AG232" s="188" t="s">
        <v>90</v>
      </c>
      <c r="AH232" s="188" t="s">
        <v>90</v>
      </c>
      <c r="AI232" s="188" t="s">
        <v>90</v>
      </c>
      <c r="AJ232" s="188" t="s">
        <v>90</v>
      </c>
      <c r="AK232" s="188" t="s">
        <v>90</v>
      </c>
      <c r="AL232" s="188" t="s">
        <v>90</v>
      </c>
      <c r="AM232" s="189">
        <v>42940</v>
      </c>
      <c r="AN232" s="188" t="s">
        <v>100</v>
      </c>
      <c r="AO232" s="188" t="s">
        <v>144</v>
      </c>
      <c r="AP232" s="188" t="s">
        <v>4067</v>
      </c>
      <c r="AQ232" s="188" t="s">
        <v>8534</v>
      </c>
      <c r="AR232" s="188" t="s">
        <v>8581</v>
      </c>
      <c r="AS232" s="188" t="s">
        <v>8535</v>
      </c>
      <c r="AT232" s="188" t="s">
        <v>8581</v>
      </c>
      <c r="AU232" s="188" t="str">
        <f t="shared" si="10"/>
        <v>R4</v>
      </c>
      <c r="AV232" s="188" t="str">
        <f t="shared" si="11"/>
        <v>P4</v>
      </c>
    </row>
    <row r="233" spans="1:48" ht="60" x14ac:dyDescent="0.25">
      <c r="A233" s="188" t="s">
        <v>1158</v>
      </c>
      <c r="B233" s="207" t="str">
        <f t="shared" si="9"/>
        <v>Riparian and Pre-1914</v>
      </c>
      <c r="C233" s="188" t="s">
        <v>1159</v>
      </c>
      <c r="D233" s="188" t="s">
        <v>1160</v>
      </c>
      <c r="E233" s="188"/>
      <c r="F233" s="188"/>
      <c r="G233" s="188"/>
      <c r="H233" s="188"/>
      <c r="I233" s="188" t="s">
        <v>55</v>
      </c>
      <c r="J233" s="188"/>
      <c r="K233" s="209">
        <v>584</v>
      </c>
      <c r="L233" s="209">
        <v>402.20400000000001</v>
      </c>
      <c r="M233" s="188" t="s">
        <v>56</v>
      </c>
      <c r="N233" s="188" t="s">
        <v>128</v>
      </c>
      <c r="O233" s="188" t="s">
        <v>596</v>
      </c>
      <c r="P233" s="188" t="s">
        <v>59</v>
      </c>
      <c r="Q233" s="188" t="s">
        <v>1161</v>
      </c>
      <c r="R233" s="188" t="s">
        <v>1162</v>
      </c>
      <c r="S233" s="188" t="s">
        <v>1163</v>
      </c>
      <c r="T233" s="188" t="s">
        <v>63</v>
      </c>
      <c r="U233" s="188"/>
      <c r="V233" s="188" t="s">
        <v>115</v>
      </c>
      <c r="W233" s="188">
        <v>4</v>
      </c>
      <c r="X233" s="188" t="s">
        <v>66</v>
      </c>
      <c r="Y233" s="188"/>
      <c r="Z233" s="188" t="s">
        <v>66</v>
      </c>
      <c r="AA233" s="189">
        <v>42923</v>
      </c>
      <c r="AB233" s="188" t="s">
        <v>142</v>
      </c>
      <c r="AC233" s="188" t="s">
        <v>8668</v>
      </c>
      <c r="AD233" s="188" t="s">
        <v>56</v>
      </c>
      <c r="AE233" s="188" t="s">
        <v>90</v>
      </c>
      <c r="AF233" s="188" t="s">
        <v>90</v>
      </c>
      <c r="AG233" s="190" t="s">
        <v>90</v>
      </c>
      <c r="AH233" s="188" t="s">
        <v>90</v>
      </c>
      <c r="AI233" s="188" t="s">
        <v>90</v>
      </c>
      <c r="AJ233" s="188" t="s">
        <v>90</v>
      </c>
      <c r="AK233" s="188" t="s">
        <v>90</v>
      </c>
      <c r="AL233" s="188" t="s">
        <v>90</v>
      </c>
      <c r="AM233" s="189">
        <v>42923</v>
      </c>
      <c r="AN233" s="188" t="s">
        <v>100</v>
      </c>
      <c r="AO233" s="188" t="s">
        <v>144</v>
      </c>
      <c r="AP233" s="188"/>
      <c r="AQ233" s="188"/>
      <c r="AR233" s="188"/>
      <c r="AS233" s="188"/>
      <c r="AT233" s="188"/>
      <c r="AU233" s="188" t="str">
        <f t="shared" si="10"/>
        <v>R3</v>
      </c>
      <c r="AV233" s="188" t="str">
        <f t="shared" si="11"/>
        <v>P1</v>
      </c>
    </row>
    <row r="234" spans="1:48" ht="270" x14ac:dyDescent="0.25">
      <c r="A234" s="188" t="s">
        <v>1164</v>
      </c>
      <c r="B234" s="207" t="str">
        <f t="shared" si="9"/>
        <v>Riparian and Pre-1914</v>
      </c>
      <c r="C234" s="188" t="s">
        <v>1165</v>
      </c>
      <c r="D234" s="188" t="s">
        <v>1165</v>
      </c>
      <c r="E234" s="188"/>
      <c r="F234" s="188"/>
      <c r="G234" s="188"/>
      <c r="H234" s="188" t="s">
        <v>4067</v>
      </c>
      <c r="I234" s="188" t="s">
        <v>55</v>
      </c>
      <c r="J234" s="188"/>
      <c r="K234" s="209">
        <v>397.15999999999997</v>
      </c>
      <c r="L234" s="209">
        <v>314.43</v>
      </c>
      <c r="M234" s="188" t="s">
        <v>56</v>
      </c>
      <c r="N234" s="188" t="s">
        <v>332</v>
      </c>
      <c r="O234" s="188" t="s">
        <v>216</v>
      </c>
      <c r="P234" s="188" t="s">
        <v>170</v>
      </c>
      <c r="Q234" s="188" t="s">
        <v>1166</v>
      </c>
      <c r="R234" s="188" t="s">
        <v>1166</v>
      </c>
      <c r="S234" s="188" t="s">
        <v>1167</v>
      </c>
      <c r="T234" s="188" t="s">
        <v>141</v>
      </c>
      <c r="U234" s="188"/>
      <c r="V234" s="188" t="s">
        <v>64</v>
      </c>
      <c r="W234" s="188">
        <v>1</v>
      </c>
      <c r="X234" s="188" t="s">
        <v>66</v>
      </c>
      <c r="Y234" s="188" t="s">
        <v>569</v>
      </c>
      <c r="Z234" s="188" t="s">
        <v>66</v>
      </c>
      <c r="AA234" s="189">
        <v>42878</v>
      </c>
      <c r="AB234" s="188" t="s">
        <v>142</v>
      </c>
      <c r="AC234" s="188" t="s">
        <v>1168</v>
      </c>
      <c r="AD234" s="188" t="s">
        <v>56</v>
      </c>
      <c r="AE234" s="188" t="s">
        <v>90</v>
      </c>
      <c r="AF234" s="188" t="s">
        <v>90</v>
      </c>
      <c r="AG234" s="188" t="s">
        <v>90</v>
      </c>
      <c r="AH234" s="188" t="s">
        <v>90</v>
      </c>
      <c r="AI234" s="188" t="s">
        <v>90</v>
      </c>
      <c r="AJ234" s="188" t="s">
        <v>90</v>
      </c>
      <c r="AK234" s="188" t="s">
        <v>90</v>
      </c>
      <c r="AL234" s="188" t="s">
        <v>90</v>
      </c>
      <c r="AM234" s="189">
        <v>42940</v>
      </c>
      <c r="AN234" s="188" t="s">
        <v>100</v>
      </c>
      <c r="AO234" s="188" t="s">
        <v>144</v>
      </c>
      <c r="AP234" s="188" t="s">
        <v>4067</v>
      </c>
      <c r="AQ234" s="188" t="s">
        <v>8534</v>
      </c>
      <c r="AR234" s="188" t="s">
        <v>8581</v>
      </c>
      <c r="AS234" s="188" t="s">
        <v>8535</v>
      </c>
      <c r="AT234" s="188" t="s">
        <v>8581</v>
      </c>
      <c r="AU234" s="188" t="str">
        <f t="shared" si="10"/>
        <v>R4</v>
      </c>
      <c r="AV234" s="188" t="str">
        <f t="shared" si="11"/>
        <v>P4</v>
      </c>
    </row>
    <row r="235" spans="1:48" ht="270" x14ac:dyDescent="0.25">
      <c r="A235" s="188" t="s">
        <v>1169</v>
      </c>
      <c r="B235" s="207" t="str">
        <f t="shared" si="9"/>
        <v>Riparian and Pre-1914</v>
      </c>
      <c r="C235" s="188" t="s">
        <v>1165</v>
      </c>
      <c r="D235" s="188" t="s">
        <v>1165</v>
      </c>
      <c r="E235" s="188"/>
      <c r="F235" s="188"/>
      <c r="G235" s="188"/>
      <c r="H235" s="188" t="s">
        <v>4067</v>
      </c>
      <c r="I235" s="188" t="s">
        <v>55</v>
      </c>
      <c r="J235" s="188"/>
      <c r="K235" s="209">
        <v>303.47666666666669</v>
      </c>
      <c r="L235" s="209">
        <v>249.18</v>
      </c>
      <c r="M235" s="188" t="s">
        <v>56</v>
      </c>
      <c r="N235" s="188" t="s">
        <v>1170</v>
      </c>
      <c r="O235" s="188" t="s">
        <v>216</v>
      </c>
      <c r="P235" s="188" t="s">
        <v>170</v>
      </c>
      <c r="Q235" s="188" t="s">
        <v>1171</v>
      </c>
      <c r="R235" s="188" t="s">
        <v>1172</v>
      </c>
      <c r="S235" s="188" t="s">
        <v>3001</v>
      </c>
      <c r="T235" s="188" t="s">
        <v>63</v>
      </c>
      <c r="U235" s="188"/>
      <c r="V235" s="188" t="s">
        <v>115</v>
      </c>
      <c r="W235" s="188">
        <v>3</v>
      </c>
      <c r="X235" s="188" t="s">
        <v>66</v>
      </c>
      <c r="Y235" s="188" t="s">
        <v>569</v>
      </c>
      <c r="Z235" s="188" t="s">
        <v>66</v>
      </c>
      <c r="AA235" s="189">
        <v>42878</v>
      </c>
      <c r="AB235" s="188" t="s">
        <v>142</v>
      </c>
      <c r="AC235" s="188" t="s">
        <v>1168</v>
      </c>
      <c r="AD235" s="188" t="s">
        <v>56</v>
      </c>
      <c r="AE235" s="188" t="s">
        <v>90</v>
      </c>
      <c r="AF235" s="188" t="s">
        <v>90</v>
      </c>
      <c r="AG235" s="188" t="s">
        <v>90</v>
      </c>
      <c r="AH235" s="188" t="s">
        <v>90</v>
      </c>
      <c r="AI235" s="188" t="s">
        <v>90</v>
      </c>
      <c r="AJ235" s="188" t="s">
        <v>90</v>
      </c>
      <c r="AK235" s="188" t="s">
        <v>90</v>
      </c>
      <c r="AL235" s="188" t="s">
        <v>90</v>
      </c>
      <c r="AM235" s="189">
        <v>42940</v>
      </c>
      <c r="AN235" s="188" t="s">
        <v>100</v>
      </c>
      <c r="AO235" s="188" t="s">
        <v>144</v>
      </c>
      <c r="AP235" s="188" t="s">
        <v>4067</v>
      </c>
      <c r="AQ235" s="188" t="s">
        <v>8534</v>
      </c>
      <c r="AR235" s="188" t="s">
        <v>8581</v>
      </c>
      <c r="AS235" s="188" t="s">
        <v>8535</v>
      </c>
      <c r="AT235" s="188" t="s">
        <v>8581</v>
      </c>
      <c r="AU235" s="188" t="str">
        <f t="shared" si="10"/>
        <v>R4</v>
      </c>
      <c r="AV235" s="188" t="str">
        <f t="shared" si="11"/>
        <v>P4</v>
      </c>
    </row>
    <row r="236" spans="1:48" ht="75" x14ac:dyDescent="0.25">
      <c r="A236" s="188" t="s">
        <v>1173</v>
      </c>
      <c r="B236" s="207" t="str">
        <f t="shared" si="9"/>
        <v>Riparian and Pre-1914</v>
      </c>
      <c r="C236" s="188" t="s">
        <v>1174</v>
      </c>
      <c r="D236" s="188" t="s">
        <v>1175</v>
      </c>
      <c r="E236" s="188"/>
      <c r="F236" s="188" t="s">
        <v>779</v>
      </c>
      <c r="G236" s="188"/>
      <c r="H236" s="188"/>
      <c r="I236" s="188" t="s">
        <v>55</v>
      </c>
      <c r="J236" s="188"/>
      <c r="K236" s="209">
        <v>728</v>
      </c>
      <c r="L236" s="209">
        <v>269.83999999999997</v>
      </c>
      <c r="M236" s="188" t="s">
        <v>56</v>
      </c>
      <c r="N236" s="188" t="s">
        <v>397</v>
      </c>
      <c r="O236" s="188" t="s">
        <v>596</v>
      </c>
      <c r="P236" s="188" t="s">
        <v>59</v>
      </c>
      <c r="Q236" s="188" t="s">
        <v>1176</v>
      </c>
      <c r="R236" s="188" t="s">
        <v>1177</v>
      </c>
      <c r="S236" s="188" t="s">
        <v>399</v>
      </c>
      <c r="T236" s="188" t="s">
        <v>63</v>
      </c>
      <c r="U236" s="188"/>
      <c r="V236" s="188" t="s">
        <v>344</v>
      </c>
      <c r="W236" s="188"/>
      <c r="X236" s="188"/>
      <c r="Y236" s="188"/>
      <c r="Z236" s="188" t="s">
        <v>66</v>
      </c>
      <c r="AA236" s="189">
        <v>42937</v>
      </c>
      <c r="AB236" s="188" t="s">
        <v>142</v>
      </c>
      <c r="AC236" s="188" t="s">
        <v>1178</v>
      </c>
      <c r="AD236" s="188" t="s">
        <v>56</v>
      </c>
      <c r="AE236" s="188" t="s">
        <v>90</v>
      </c>
      <c r="AF236" s="188" t="s">
        <v>90</v>
      </c>
      <c r="AG236" s="190" t="s">
        <v>90</v>
      </c>
      <c r="AH236" s="188" t="s">
        <v>90</v>
      </c>
      <c r="AI236" s="188" t="s">
        <v>90</v>
      </c>
      <c r="AJ236" s="188" t="s">
        <v>90</v>
      </c>
      <c r="AK236" s="188" t="s">
        <v>90</v>
      </c>
      <c r="AL236" s="188" t="s">
        <v>90</v>
      </c>
      <c r="AM236" s="189">
        <v>42941</v>
      </c>
      <c r="AN236" s="188" t="s">
        <v>72</v>
      </c>
      <c r="AO236" s="188" t="s">
        <v>1179</v>
      </c>
      <c r="AP236" s="188"/>
      <c r="AQ236" s="188"/>
      <c r="AR236" s="188"/>
      <c r="AS236" s="188"/>
      <c r="AT236" s="188"/>
      <c r="AU236" s="188" t="str">
        <f t="shared" si="10"/>
        <v>R3</v>
      </c>
      <c r="AV236" s="188" t="str">
        <f t="shared" si="11"/>
        <v>P2</v>
      </c>
    </row>
    <row r="237" spans="1:48" ht="270" x14ac:dyDescent="0.25">
      <c r="A237" s="188" t="s">
        <v>1180</v>
      </c>
      <c r="B237" s="207" t="str">
        <f t="shared" si="9"/>
        <v>Riparian and Pre-1914</v>
      </c>
      <c r="C237" s="188" t="s">
        <v>1181</v>
      </c>
      <c r="D237" s="188" t="s">
        <v>1181</v>
      </c>
      <c r="E237" s="188"/>
      <c r="F237" s="188"/>
      <c r="G237" s="188"/>
      <c r="H237" s="188" t="s">
        <v>4067</v>
      </c>
      <c r="I237" s="188" t="s">
        <v>55</v>
      </c>
      <c r="J237" s="188"/>
      <c r="K237" s="209">
        <v>900.12333333333333</v>
      </c>
      <c r="L237" s="209">
        <v>718.5</v>
      </c>
      <c r="M237" s="188" t="s">
        <v>56</v>
      </c>
      <c r="N237" s="188" t="s">
        <v>1182</v>
      </c>
      <c r="O237" s="188" t="s">
        <v>596</v>
      </c>
      <c r="P237" s="188" t="s">
        <v>341</v>
      </c>
      <c r="Q237" s="188" t="s">
        <v>1183</v>
      </c>
      <c r="R237" s="188" t="s">
        <v>1183</v>
      </c>
      <c r="S237" s="188" t="s">
        <v>1184</v>
      </c>
      <c r="T237" s="188" t="s">
        <v>63</v>
      </c>
      <c r="U237" s="188"/>
      <c r="V237" s="188" t="s">
        <v>344</v>
      </c>
      <c r="W237" s="188"/>
      <c r="X237" s="188"/>
      <c r="Y237" s="188"/>
      <c r="Z237" s="188" t="s">
        <v>66</v>
      </c>
      <c r="AA237" s="189">
        <v>42885</v>
      </c>
      <c r="AB237" s="188" t="s">
        <v>142</v>
      </c>
      <c r="AC237" s="188" t="s">
        <v>8680</v>
      </c>
      <c r="AD237" s="188" t="s">
        <v>56</v>
      </c>
      <c r="AE237" s="188" t="s">
        <v>90</v>
      </c>
      <c r="AF237" s="188" t="s">
        <v>90</v>
      </c>
      <c r="AG237" s="189" t="s">
        <v>90</v>
      </c>
      <c r="AH237" s="188" t="s">
        <v>90</v>
      </c>
      <c r="AI237" s="188" t="s">
        <v>90</v>
      </c>
      <c r="AJ237" s="188" t="s">
        <v>90</v>
      </c>
      <c r="AK237" s="188" t="s">
        <v>90</v>
      </c>
      <c r="AL237" s="188" t="s">
        <v>90</v>
      </c>
      <c r="AM237" s="189">
        <v>42905</v>
      </c>
      <c r="AN237" s="188" t="s">
        <v>100</v>
      </c>
      <c r="AO237" s="188" t="s">
        <v>73</v>
      </c>
      <c r="AP237" s="188" t="s">
        <v>4067</v>
      </c>
      <c r="AQ237" s="188" t="s">
        <v>8534</v>
      </c>
      <c r="AR237" s="188" t="s">
        <v>8581</v>
      </c>
      <c r="AS237" s="188" t="s">
        <v>8535</v>
      </c>
      <c r="AT237" s="188" t="s">
        <v>8581</v>
      </c>
      <c r="AU237" s="188" t="str">
        <f t="shared" si="10"/>
        <v>R4</v>
      </c>
      <c r="AV237" s="188" t="str">
        <f t="shared" si="11"/>
        <v>P4</v>
      </c>
    </row>
    <row r="238" spans="1:48" ht="225" x14ac:dyDescent="0.25">
      <c r="A238" s="188" t="s">
        <v>1185</v>
      </c>
      <c r="B238" s="207" t="str">
        <f t="shared" si="9"/>
        <v>Riparian and Pre-1914</v>
      </c>
      <c r="C238" s="188" t="s">
        <v>1186</v>
      </c>
      <c r="D238" s="188" t="s">
        <v>1187</v>
      </c>
      <c r="E238" s="188"/>
      <c r="F238" s="188" t="s">
        <v>779</v>
      </c>
      <c r="G238" s="188"/>
      <c r="H238" s="188"/>
      <c r="I238" s="188" t="s">
        <v>55</v>
      </c>
      <c r="J238" s="188"/>
      <c r="K238" s="209">
        <v>336.67333333333335</v>
      </c>
      <c r="L238" s="209">
        <v>453.86</v>
      </c>
      <c r="M238" s="188" t="s">
        <v>56</v>
      </c>
      <c r="N238" s="188" t="s">
        <v>1188</v>
      </c>
      <c r="O238" s="188" t="s">
        <v>596</v>
      </c>
      <c r="P238" s="188" t="s">
        <v>59</v>
      </c>
      <c r="Q238" s="188" t="s">
        <v>1189</v>
      </c>
      <c r="R238" s="188" t="s">
        <v>1189</v>
      </c>
      <c r="S238" s="188" t="s">
        <v>399</v>
      </c>
      <c r="T238" s="188" t="s">
        <v>63</v>
      </c>
      <c r="U238" s="188"/>
      <c r="V238" s="188" t="s">
        <v>344</v>
      </c>
      <c r="W238" s="188"/>
      <c r="X238" s="188"/>
      <c r="Y238" s="188"/>
      <c r="Z238" s="188" t="s">
        <v>66</v>
      </c>
      <c r="AA238" s="189">
        <v>42888</v>
      </c>
      <c r="AB238" s="188" t="s">
        <v>142</v>
      </c>
      <c r="AC238" s="188" t="s">
        <v>1190</v>
      </c>
      <c r="AD238" s="188" t="s">
        <v>56</v>
      </c>
      <c r="AE238" s="188" t="s">
        <v>90</v>
      </c>
      <c r="AF238" s="188" t="s">
        <v>90</v>
      </c>
      <c r="AG238" s="189" t="s">
        <v>90</v>
      </c>
      <c r="AH238" s="188" t="s">
        <v>90</v>
      </c>
      <c r="AI238" s="188" t="s">
        <v>90</v>
      </c>
      <c r="AJ238" s="188" t="s">
        <v>90</v>
      </c>
      <c r="AK238" s="188" t="s">
        <v>90</v>
      </c>
      <c r="AL238" s="188" t="s">
        <v>90</v>
      </c>
      <c r="AM238" s="189">
        <v>42947</v>
      </c>
      <c r="AN238" s="188" t="s">
        <v>100</v>
      </c>
      <c r="AO238" s="188" t="s">
        <v>1191</v>
      </c>
      <c r="AP238" s="188"/>
      <c r="AQ238" s="188"/>
      <c r="AR238" s="188"/>
      <c r="AS238" s="188"/>
      <c r="AT238" s="188"/>
      <c r="AU238" s="188" t="str">
        <f t="shared" si="10"/>
        <v>R3</v>
      </c>
      <c r="AV238" s="188" t="str">
        <f t="shared" si="11"/>
        <v>P1</v>
      </c>
    </row>
    <row r="239" spans="1:48" ht="270" x14ac:dyDescent="0.25">
      <c r="A239" s="188" t="s">
        <v>1192</v>
      </c>
      <c r="B239" s="207" t="str">
        <f t="shared" si="9"/>
        <v>Riparian and Pre-1914</v>
      </c>
      <c r="C239" s="188" t="s">
        <v>1193</v>
      </c>
      <c r="D239" s="188" t="s">
        <v>1194</v>
      </c>
      <c r="E239" s="188"/>
      <c r="F239" s="188"/>
      <c r="G239" s="188"/>
      <c r="H239" s="188" t="s">
        <v>4067</v>
      </c>
      <c r="I239" s="188" t="s">
        <v>55</v>
      </c>
      <c r="J239" s="188"/>
      <c r="K239" s="209">
        <v>759.9666666666667</v>
      </c>
      <c r="L239" s="209">
        <v>262.69</v>
      </c>
      <c r="M239" s="188" t="s">
        <v>56</v>
      </c>
      <c r="N239" s="188" t="s">
        <v>1195</v>
      </c>
      <c r="O239" s="188" t="s">
        <v>596</v>
      </c>
      <c r="P239" s="188" t="s">
        <v>341</v>
      </c>
      <c r="Q239" s="188" t="s">
        <v>1196</v>
      </c>
      <c r="R239" s="188" t="s">
        <v>1196</v>
      </c>
      <c r="S239" s="188" t="s">
        <v>1197</v>
      </c>
      <c r="T239" s="188" t="s">
        <v>63</v>
      </c>
      <c r="U239" s="188"/>
      <c r="V239" s="188" t="s">
        <v>344</v>
      </c>
      <c r="W239" s="188"/>
      <c r="X239" s="188"/>
      <c r="Y239" s="188"/>
      <c r="Z239" s="188" t="s">
        <v>66</v>
      </c>
      <c r="AA239" s="189">
        <v>42921</v>
      </c>
      <c r="AB239" s="188" t="s">
        <v>142</v>
      </c>
      <c r="AC239" s="188" t="s">
        <v>1198</v>
      </c>
      <c r="AD239" s="188" t="s">
        <v>56</v>
      </c>
      <c r="AE239" s="188" t="s">
        <v>90</v>
      </c>
      <c r="AF239" s="188" t="s">
        <v>90</v>
      </c>
      <c r="AG239" s="190" t="s">
        <v>90</v>
      </c>
      <c r="AH239" s="188" t="s">
        <v>90</v>
      </c>
      <c r="AI239" s="188" t="s">
        <v>90</v>
      </c>
      <c r="AJ239" s="188" t="s">
        <v>90</v>
      </c>
      <c r="AK239" s="188" t="s">
        <v>90</v>
      </c>
      <c r="AL239" s="188" t="s">
        <v>90</v>
      </c>
      <c r="AM239" s="189">
        <v>42923</v>
      </c>
      <c r="AN239" s="188" t="s">
        <v>143</v>
      </c>
      <c r="AO239" s="188" t="s">
        <v>8404</v>
      </c>
      <c r="AP239" s="188" t="s">
        <v>4067</v>
      </c>
      <c r="AQ239" s="188" t="s">
        <v>8534</v>
      </c>
      <c r="AR239" s="188" t="s">
        <v>8581</v>
      </c>
      <c r="AS239" s="188" t="s">
        <v>8535</v>
      </c>
      <c r="AT239" s="188" t="s">
        <v>8581</v>
      </c>
      <c r="AU239" s="188" t="str">
        <f t="shared" si="10"/>
        <v>R4</v>
      </c>
      <c r="AV239" s="188" t="str">
        <f t="shared" si="11"/>
        <v>P4</v>
      </c>
    </row>
    <row r="240" spans="1:48" ht="165" x14ac:dyDescent="0.25">
      <c r="A240" s="188" t="s">
        <v>1199</v>
      </c>
      <c r="B240" s="207" t="str">
        <f t="shared" si="9"/>
        <v>Riparian and Pre-1914</v>
      </c>
      <c r="C240" s="188" t="s">
        <v>1200</v>
      </c>
      <c r="D240" s="188" t="s">
        <v>1201</v>
      </c>
      <c r="E240" s="188"/>
      <c r="F240" s="188"/>
      <c r="G240" s="188"/>
      <c r="H240" s="188"/>
      <c r="I240" s="188" t="s">
        <v>55</v>
      </c>
      <c r="J240" s="188"/>
      <c r="K240" s="209">
        <v>2355.1433333333334</v>
      </c>
      <c r="L240" s="209">
        <v>1955.62</v>
      </c>
      <c r="M240" s="188" t="s">
        <v>56</v>
      </c>
      <c r="N240" s="188" t="s">
        <v>1202</v>
      </c>
      <c r="O240" s="188" t="s">
        <v>1203</v>
      </c>
      <c r="P240" s="188" t="s">
        <v>59</v>
      </c>
      <c r="Q240" s="188" t="s">
        <v>1204</v>
      </c>
      <c r="R240" s="188" t="s">
        <v>1205</v>
      </c>
      <c r="S240" s="188" t="s">
        <v>1206</v>
      </c>
      <c r="T240" s="188" t="s">
        <v>63</v>
      </c>
      <c r="U240" s="188">
        <v>1865</v>
      </c>
      <c r="V240" s="188" t="s">
        <v>115</v>
      </c>
      <c r="W240" s="188">
        <v>282</v>
      </c>
      <c r="X240" s="188" t="s">
        <v>211</v>
      </c>
      <c r="Y240" s="188"/>
      <c r="Z240" s="188" t="s">
        <v>66</v>
      </c>
      <c r="AA240" s="189">
        <v>42977</v>
      </c>
      <c r="AB240" s="188" t="s">
        <v>142</v>
      </c>
      <c r="AC240" s="188" t="s">
        <v>1207</v>
      </c>
      <c r="AD240" s="188" t="s">
        <v>56</v>
      </c>
      <c r="AE240" s="188" t="s">
        <v>90</v>
      </c>
      <c r="AF240" s="188" t="s">
        <v>90</v>
      </c>
      <c r="AG240" s="193" t="s">
        <v>90</v>
      </c>
      <c r="AH240" s="188" t="s">
        <v>90</v>
      </c>
      <c r="AI240" s="188" t="s">
        <v>90</v>
      </c>
      <c r="AJ240" s="188" t="s">
        <v>90</v>
      </c>
      <c r="AK240" s="188" t="s">
        <v>90</v>
      </c>
      <c r="AL240" s="188" t="s">
        <v>90</v>
      </c>
      <c r="AM240" s="189">
        <v>42947</v>
      </c>
      <c r="AN240" s="188" t="s">
        <v>143</v>
      </c>
      <c r="AO240" s="188" t="s">
        <v>1208</v>
      </c>
      <c r="AP240" s="188"/>
      <c r="AQ240" s="188"/>
      <c r="AR240" s="188"/>
      <c r="AS240" s="188"/>
      <c r="AT240" s="188"/>
      <c r="AU240" s="188" t="str">
        <f t="shared" si="10"/>
        <v>R3</v>
      </c>
      <c r="AV240" s="188" t="str">
        <f t="shared" si="11"/>
        <v>P3</v>
      </c>
    </row>
    <row r="241" spans="1:48" ht="165" x14ac:dyDescent="0.25">
      <c r="A241" s="188" t="s">
        <v>1209</v>
      </c>
      <c r="B241" s="207" t="str">
        <f t="shared" si="9"/>
        <v>Riparian and Pre-1914</v>
      </c>
      <c r="C241" s="188" t="s">
        <v>1200</v>
      </c>
      <c r="D241" s="188" t="s">
        <v>1201</v>
      </c>
      <c r="E241" s="188"/>
      <c r="F241" s="188"/>
      <c r="G241" s="188"/>
      <c r="H241" s="188"/>
      <c r="I241" s="188" t="s">
        <v>55</v>
      </c>
      <c r="J241" s="188"/>
      <c r="K241" s="209">
        <v>4079.9866666666667</v>
      </c>
      <c r="L241" s="209">
        <v>4435.76</v>
      </c>
      <c r="M241" s="188" t="s">
        <v>56</v>
      </c>
      <c r="N241" s="188" t="s">
        <v>1202</v>
      </c>
      <c r="O241" s="188" t="s">
        <v>1203</v>
      </c>
      <c r="P241" s="188" t="s">
        <v>59</v>
      </c>
      <c r="Q241" s="188" t="s">
        <v>1210</v>
      </c>
      <c r="R241" s="188" t="s">
        <v>1205</v>
      </c>
      <c r="S241" s="188" t="s">
        <v>1206</v>
      </c>
      <c r="T241" s="188" t="s">
        <v>63</v>
      </c>
      <c r="U241" s="188">
        <v>1865</v>
      </c>
      <c r="V241" s="188" t="s">
        <v>115</v>
      </c>
      <c r="W241" s="188">
        <v>282</v>
      </c>
      <c r="X241" s="188" t="s">
        <v>211</v>
      </c>
      <c r="Y241" s="188"/>
      <c r="Z241" s="188" t="s">
        <v>66</v>
      </c>
      <c r="AA241" s="189">
        <v>42977</v>
      </c>
      <c r="AB241" s="188" t="s">
        <v>142</v>
      </c>
      <c r="AC241" s="188" t="s">
        <v>1207</v>
      </c>
      <c r="AD241" s="188" t="s">
        <v>56</v>
      </c>
      <c r="AE241" s="188" t="s">
        <v>90</v>
      </c>
      <c r="AF241" s="188" t="s">
        <v>90</v>
      </c>
      <c r="AG241" s="193" t="s">
        <v>90</v>
      </c>
      <c r="AH241" s="188" t="s">
        <v>90</v>
      </c>
      <c r="AI241" s="188" t="s">
        <v>90</v>
      </c>
      <c r="AJ241" s="188" t="s">
        <v>90</v>
      </c>
      <c r="AK241" s="188" t="s">
        <v>90</v>
      </c>
      <c r="AL241" s="188" t="s">
        <v>90</v>
      </c>
      <c r="AM241" s="189">
        <v>42947</v>
      </c>
      <c r="AN241" s="188" t="s">
        <v>143</v>
      </c>
      <c r="AO241" s="188" t="s">
        <v>1208</v>
      </c>
      <c r="AP241" s="188"/>
      <c r="AQ241" s="188"/>
      <c r="AR241" s="188"/>
      <c r="AS241" s="188"/>
      <c r="AT241" s="188"/>
      <c r="AU241" s="188" t="str">
        <f t="shared" si="10"/>
        <v>R3</v>
      </c>
      <c r="AV241" s="188" t="str">
        <f t="shared" si="11"/>
        <v>P3</v>
      </c>
    </row>
    <row r="242" spans="1:48" ht="270" x14ac:dyDescent="0.25">
      <c r="A242" s="188" t="s">
        <v>1211</v>
      </c>
      <c r="B242" s="207" t="str">
        <f t="shared" si="9"/>
        <v>Riparian and Pre-1914</v>
      </c>
      <c r="C242" s="188" t="s">
        <v>1212</v>
      </c>
      <c r="D242" s="188" t="s">
        <v>1213</v>
      </c>
      <c r="E242" s="188"/>
      <c r="F242" s="188"/>
      <c r="G242" s="188"/>
      <c r="H242" s="188" t="s">
        <v>4067</v>
      </c>
      <c r="I242" s="188" t="s">
        <v>55</v>
      </c>
      <c r="J242" s="188"/>
      <c r="K242" s="209">
        <v>359.19333333333327</v>
      </c>
      <c r="L242" s="209">
        <v>399.96</v>
      </c>
      <c r="M242" s="188" t="s">
        <v>56</v>
      </c>
      <c r="N242" s="188" t="s">
        <v>1214</v>
      </c>
      <c r="O242" s="188" t="s">
        <v>596</v>
      </c>
      <c r="P242" s="188" t="s">
        <v>341</v>
      </c>
      <c r="Q242" s="188" t="s">
        <v>1215</v>
      </c>
      <c r="R242" s="188" t="s">
        <v>1216</v>
      </c>
      <c r="S242" s="188" t="s">
        <v>1217</v>
      </c>
      <c r="T242" s="188" t="s">
        <v>63</v>
      </c>
      <c r="U242" s="188"/>
      <c r="V242" s="188" t="s">
        <v>344</v>
      </c>
      <c r="W242" s="188"/>
      <c r="X242" s="188"/>
      <c r="Y242" s="188"/>
      <c r="Z242" s="188" t="s">
        <v>66</v>
      </c>
      <c r="AA242" s="189">
        <v>42886</v>
      </c>
      <c r="AB242" s="188" t="s">
        <v>81</v>
      </c>
      <c r="AC242" s="188" t="s">
        <v>8637</v>
      </c>
      <c r="AD242" s="188" t="s">
        <v>56</v>
      </c>
      <c r="AE242" s="188" t="s">
        <v>90</v>
      </c>
      <c r="AF242" s="188" t="s">
        <v>90</v>
      </c>
      <c r="AG242" s="189" t="s">
        <v>90</v>
      </c>
      <c r="AH242" s="188" t="s">
        <v>90</v>
      </c>
      <c r="AI242" s="188" t="s">
        <v>90</v>
      </c>
      <c r="AJ242" s="188" t="s">
        <v>90</v>
      </c>
      <c r="AK242" s="188" t="s">
        <v>90</v>
      </c>
      <c r="AL242" s="188" t="s">
        <v>90</v>
      </c>
      <c r="AM242" s="189">
        <v>42905</v>
      </c>
      <c r="AN242" s="188" t="s">
        <v>100</v>
      </c>
      <c r="AO242" s="188" t="s">
        <v>73</v>
      </c>
      <c r="AP242" s="188" t="s">
        <v>4067</v>
      </c>
      <c r="AQ242" s="188" t="s">
        <v>8534</v>
      </c>
      <c r="AR242" s="188" t="s">
        <v>8581</v>
      </c>
      <c r="AS242" s="188" t="s">
        <v>8535</v>
      </c>
      <c r="AT242" s="188" t="s">
        <v>8581</v>
      </c>
      <c r="AU242" s="188" t="str">
        <f t="shared" si="10"/>
        <v>R4</v>
      </c>
      <c r="AV242" s="188" t="str">
        <f t="shared" si="11"/>
        <v>P4</v>
      </c>
    </row>
    <row r="243" spans="1:48" ht="165" x14ac:dyDescent="0.25">
      <c r="A243" s="188" t="s">
        <v>1218</v>
      </c>
      <c r="B243" s="207" t="str">
        <f t="shared" si="9"/>
        <v>Riparian and Pre-1914</v>
      </c>
      <c r="C243" s="188" t="s">
        <v>1200</v>
      </c>
      <c r="D243" s="188" t="s">
        <v>1201</v>
      </c>
      <c r="E243" s="188"/>
      <c r="F243" s="188"/>
      <c r="G243" s="188"/>
      <c r="H243" s="188"/>
      <c r="I243" s="188" t="s">
        <v>55</v>
      </c>
      <c r="J243" s="188"/>
      <c r="K243" s="209">
        <v>1335.9466666666667</v>
      </c>
      <c r="L243" s="209">
        <v>2728.66</v>
      </c>
      <c r="M243" s="188" t="s">
        <v>56</v>
      </c>
      <c r="N243" s="188" t="s">
        <v>627</v>
      </c>
      <c r="O243" s="188" t="s">
        <v>57</v>
      </c>
      <c r="P243" s="188" t="s">
        <v>59</v>
      </c>
      <c r="Q243" s="188" t="s">
        <v>1219</v>
      </c>
      <c r="R243" s="188" t="s">
        <v>1205</v>
      </c>
      <c r="S243" s="188" t="s">
        <v>1206</v>
      </c>
      <c r="T243" s="188" t="s">
        <v>63</v>
      </c>
      <c r="U243" s="188"/>
      <c r="V243" s="188" t="s">
        <v>115</v>
      </c>
      <c r="W243" s="188">
        <v>282</v>
      </c>
      <c r="X243" s="188" t="s">
        <v>211</v>
      </c>
      <c r="Y243" s="188"/>
      <c r="Z243" s="188" t="s">
        <v>66</v>
      </c>
      <c r="AA243" s="189">
        <v>42977</v>
      </c>
      <c r="AB243" s="188" t="s">
        <v>142</v>
      </c>
      <c r="AC243" s="188" t="s">
        <v>1207</v>
      </c>
      <c r="AD243" s="188" t="s">
        <v>56</v>
      </c>
      <c r="AE243" s="188" t="s">
        <v>90</v>
      </c>
      <c r="AF243" s="188" t="s">
        <v>90</v>
      </c>
      <c r="AG243" s="193" t="s">
        <v>90</v>
      </c>
      <c r="AH243" s="188" t="s">
        <v>90</v>
      </c>
      <c r="AI243" s="188" t="s">
        <v>90</v>
      </c>
      <c r="AJ243" s="188" t="s">
        <v>90</v>
      </c>
      <c r="AK243" s="188" t="s">
        <v>90</v>
      </c>
      <c r="AL243" s="188" t="s">
        <v>90</v>
      </c>
      <c r="AM243" s="189">
        <v>42947</v>
      </c>
      <c r="AN243" s="188" t="s">
        <v>143</v>
      </c>
      <c r="AO243" s="188" t="s">
        <v>1208</v>
      </c>
      <c r="AP243" s="188"/>
      <c r="AQ243" s="188"/>
      <c r="AR243" s="188"/>
      <c r="AS243" s="188"/>
      <c r="AT243" s="188"/>
      <c r="AU243" s="188" t="str">
        <f t="shared" si="10"/>
        <v>R3</v>
      </c>
      <c r="AV243" s="188" t="str">
        <f t="shared" si="11"/>
        <v>P3</v>
      </c>
    </row>
    <row r="244" spans="1:48" ht="270" x14ac:dyDescent="0.25">
      <c r="A244" s="188" t="s">
        <v>1220</v>
      </c>
      <c r="B244" s="207" t="str">
        <f t="shared" si="9"/>
        <v>Riparian and Pre-1914</v>
      </c>
      <c r="C244" s="188" t="s">
        <v>1221</v>
      </c>
      <c r="D244" s="188" t="s">
        <v>1194</v>
      </c>
      <c r="E244" s="188"/>
      <c r="F244" s="188"/>
      <c r="G244" s="188"/>
      <c r="H244" s="188" t="s">
        <v>4067</v>
      </c>
      <c r="I244" s="188" t="s">
        <v>55</v>
      </c>
      <c r="J244" s="188"/>
      <c r="K244" s="209">
        <v>650.97666666666669</v>
      </c>
      <c r="L244" s="209">
        <v>5.33</v>
      </c>
      <c r="M244" s="188" t="s">
        <v>56</v>
      </c>
      <c r="N244" s="188" t="s">
        <v>1222</v>
      </c>
      <c r="O244" s="188" t="s">
        <v>596</v>
      </c>
      <c r="P244" s="188" t="s">
        <v>341</v>
      </c>
      <c r="Q244" s="188" t="s">
        <v>1223</v>
      </c>
      <c r="R244" s="188" t="s">
        <v>1224</v>
      </c>
      <c r="S244" s="188" t="s">
        <v>1225</v>
      </c>
      <c r="T244" s="188" t="s">
        <v>63</v>
      </c>
      <c r="U244" s="188"/>
      <c r="V244" s="188" t="s">
        <v>344</v>
      </c>
      <c r="W244" s="188"/>
      <c r="X244" s="188"/>
      <c r="Y244" s="188"/>
      <c r="Z244" s="188" t="s">
        <v>66</v>
      </c>
      <c r="AA244" s="189">
        <v>42956</v>
      </c>
      <c r="AB244" s="188" t="s">
        <v>67</v>
      </c>
      <c r="AC244" s="188" t="s">
        <v>8699</v>
      </c>
      <c r="AD244" s="188" t="s">
        <v>56</v>
      </c>
      <c r="AE244" s="188" t="s">
        <v>90</v>
      </c>
      <c r="AF244" s="188" t="s">
        <v>90</v>
      </c>
      <c r="AG244" s="190" t="s">
        <v>90</v>
      </c>
      <c r="AH244" s="188" t="s">
        <v>90</v>
      </c>
      <c r="AI244" s="188" t="s">
        <v>90</v>
      </c>
      <c r="AJ244" s="188" t="s">
        <v>90</v>
      </c>
      <c r="AK244" s="188" t="s">
        <v>90</v>
      </c>
      <c r="AL244" s="188" t="s">
        <v>90</v>
      </c>
      <c r="AM244" s="189">
        <v>42948</v>
      </c>
      <c r="AN244" s="188" t="s">
        <v>100</v>
      </c>
      <c r="AO244" s="188" t="s">
        <v>8393</v>
      </c>
      <c r="AP244" s="188" t="s">
        <v>4067</v>
      </c>
      <c r="AQ244" s="188" t="s">
        <v>8534</v>
      </c>
      <c r="AR244" s="188" t="s">
        <v>8581</v>
      </c>
      <c r="AS244" s="188" t="s">
        <v>8535</v>
      </c>
      <c r="AT244" s="188" t="s">
        <v>8581</v>
      </c>
      <c r="AU244" s="188" t="str">
        <f t="shared" si="10"/>
        <v>R4</v>
      </c>
      <c r="AV244" s="188" t="str">
        <f t="shared" si="11"/>
        <v>P4</v>
      </c>
    </row>
    <row r="245" spans="1:48" ht="165" x14ac:dyDescent="0.25">
      <c r="A245" s="188" t="s">
        <v>1226</v>
      </c>
      <c r="B245" s="207" t="str">
        <f t="shared" si="9"/>
        <v>Riparian and Pre-1914</v>
      </c>
      <c r="C245" s="188" t="s">
        <v>1200</v>
      </c>
      <c r="D245" s="188" t="s">
        <v>1201</v>
      </c>
      <c r="E245" s="188"/>
      <c r="F245" s="188"/>
      <c r="G245" s="188"/>
      <c r="H245" s="188"/>
      <c r="I245" s="188" t="s">
        <v>55</v>
      </c>
      <c r="J245" s="188"/>
      <c r="K245" s="209">
        <v>1775.8833333333334</v>
      </c>
      <c r="L245" s="209">
        <v>2547.8000000000002</v>
      </c>
      <c r="M245" s="188" t="s">
        <v>56</v>
      </c>
      <c r="N245" s="188" t="s">
        <v>627</v>
      </c>
      <c r="O245" s="188" t="s">
        <v>57</v>
      </c>
      <c r="P245" s="188" t="s">
        <v>59</v>
      </c>
      <c r="Q245" s="188" t="s">
        <v>1227</v>
      </c>
      <c r="R245" s="188" t="s">
        <v>1205</v>
      </c>
      <c r="S245" s="188" t="s">
        <v>1206</v>
      </c>
      <c r="T245" s="188" t="s">
        <v>63</v>
      </c>
      <c r="U245" s="188"/>
      <c r="V245" s="188" t="s">
        <v>115</v>
      </c>
      <c r="W245" s="188">
        <v>282</v>
      </c>
      <c r="X245" s="188" t="s">
        <v>211</v>
      </c>
      <c r="Y245" s="188"/>
      <c r="Z245" s="188" t="s">
        <v>66</v>
      </c>
      <c r="AA245" s="189">
        <v>42977</v>
      </c>
      <c r="AB245" s="188" t="s">
        <v>142</v>
      </c>
      <c r="AC245" s="188" t="s">
        <v>1207</v>
      </c>
      <c r="AD245" s="188" t="s">
        <v>56</v>
      </c>
      <c r="AE245" s="188" t="s">
        <v>90</v>
      </c>
      <c r="AF245" s="188" t="s">
        <v>90</v>
      </c>
      <c r="AG245" s="193" t="s">
        <v>90</v>
      </c>
      <c r="AH245" s="188" t="s">
        <v>90</v>
      </c>
      <c r="AI245" s="188" t="s">
        <v>90</v>
      </c>
      <c r="AJ245" s="188" t="s">
        <v>90</v>
      </c>
      <c r="AK245" s="188" t="s">
        <v>90</v>
      </c>
      <c r="AL245" s="188" t="s">
        <v>90</v>
      </c>
      <c r="AM245" s="189">
        <v>42947</v>
      </c>
      <c r="AN245" s="188" t="s">
        <v>143</v>
      </c>
      <c r="AO245" s="188" t="s">
        <v>1208</v>
      </c>
      <c r="AP245" s="188"/>
      <c r="AQ245" s="188"/>
      <c r="AR245" s="188"/>
      <c r="AS245" s="188"/>
      <c r="AT245" s="188"/>
      <c r="AU245" s="188" t="str">
        <f t="shared" si="10"/>
        <v>R3</v>
      </c>
      <c r="AV245" s="188" t="str">
        <f t="shared" si="11"/>
        <v>P3</v>
      </c>
    </row>
    <row r="246" spans="1:48" ht="135" x14ac:dyDescent="0.25">
      <c r="A246" s="188" t="s">
        <v>1228</v>
      </c>
      <c r="B246" s="207" t="str">
        <f t="shared" si="9"/>
        <v>Riparian and Pre-1914</v>
      </c>
      <c r="C246" s="188" t="s">
        <v>1200</v>
      </c>
      <c r="D246" s="188" t="s">
        <v>1201</v>
      </c>
      <c r="E246" s="188"/>
      <c r="F246" s="188"/>
      <c r="G246" s="188"/>
      <c r="H246" s="188"/>
      <c r="I246" s="188" t="s">
        <v>55</v>
      </c>
      <c r="J246" s="188"/>
      <c r="K246" s="209">
        <v>8938.0466666666671</v>
      </c>
      <c r="L246" s="209">
        <v>8146.32</v>
      </c>
      <c r="M246" s="188" t="s">
        <v>56</v>
      </c>
      <c r="N246" s="188" t="s">
        <v>627</v>
      </c>
      <c r="O246" s="188" t="s">
        <v>57</v>
      </c>
      <c r="P246" s="188" t="s">
        <v>59</v>
      </c>
      <c r="Q246" s="188" t="s">
        <v>1229</v>
      </c>
      <c r="R246" s="188" t="s">
        <v>1205</v>
      </c>
      <c r="S246" s="188" t="s">
        <v>1206</v>
      </c>
      <c r="T246" s="188" t="s">
        <v>63</v>
      </c>
      <c r="U246" s="188"/>
      <c r="V246" s="188" t="s">
        <v>115</v>
      </c>
      <c r="W246" s="188">
        <v>282</v>
      </c>
      <c r="X246" s="188" t="s">
        <v>211</v>
      </c>
      <c r="Y246" s="188"/>
      <c r="Z246" s="188" t="s">
        <v>66</v>
      </c>
      <c r="AA246" s="189">
        <v>42977</v>
      </c>
      <c r="AB246" s="188" t="s">
        <v>142</v>
      </c>
      <c r="AC246" s="188" t="s">
        <v>8598</v>
      </c>
      <c r="AD246" s="188" t="s">
        <v>56</v>
      </c>
      <c r="AE246" s="188" t="s">
        <v>90</v>
      </c>
      <c r="AF246" s="188" t="s">
        <v>90</v>
      </c>
      <c r="AG246" s="193" t="s">
        <v>90</v>
      </c>
      <c r="AH246" s="188" t="s">
        <v>90</v>
      </c>
      <c r="AI246" s="188" t="s">
        <v>90</v>
      </c>
      <c r="AJ246" s="188" t="s">
        <v>90</v>
      </c>
      <c r="AK246" s="188" t="s">
        <v>90</v>
      </c>
      <c r="AL246" s="188" t="s">
        <v>90</v>
      </c>
      <c r="AM246" s="189">
        <v>42947</v>
      </c>
      <c r="AN246" s="188" t="s">
        <v>143</v>
      </c>
      <c r="AO246" s="188" t="s">
        <v>1208</v>
      </c>
      <c r="AP246" s="188"/>
      <c r="AQ246" s="188"/>
      <c r="AR246" s="188"/>
      <c r="AS246" s="188"/>
      <c r="AT246" s="188"/>
      <c r="AU246" s="188" t="str">
        <f t="shared" si="10"/>
        <v>R3</v>
      </c>
      <c r="AV246" s="188" t="str">
        <f t="shared" si="11"/>
        <v>P3</v>
      </c>
    </row>
    <row r="247" spans="1:48" ht="270" x14ac:dyDescent="0.25">
      <c r="A247" s="188" t="s">
        <v>1230</v>
      </c>
      <c r="B247" s="207" t="str">
        <f t="shared" si="9"/>
        <v>Riparian and Pre-1914</v>
      </c>
      <c r="C247" s="188" t="s">
        <v>1231</v>
      </c>
      <c r="D247" s="188" t="s">
        <v>1232</v>
      </c>
      <c r="E247" s="188"/>
      <c r="F247" s="188"/>
      <c r="G247" s="188"/>
      <c r="H247" s="188" t="s">
        <v>4067</v>
      </c>
      <c r="I247" s="188" t="s">
        <v>55</v>
      </c>
      <c r="J247" s="188"/>
      <c r="K247" s="209">
        <v>369.97666666666669</v>
      </c>
      <c r="L247" s="209">
        <v>546.66</v>
      </c>
      <c r="M247" s="188" t="s">
        <v>56</v>
      </c>
      <c r="N247" s="188" t="s">
        <v>216</v>
      </c>
      <c r="O247" s="188" t="s">
        <v>596</v>
      </c>
      <c r="P247" s="188" t="s">
        <v>341</v>
      </c>
      <c r="Q247" s="188" t="s">
        <v>1233</v>
      </c>
      <c r="R247" s="188" t="s">
        <v>1233</v>
      </c>
      <c r="S247" s="188" t="s">
        <v>1234</v>
      </c>
      <c r="T247" s="188" t="s">
        <v>63</v>
      </c>
      <c r="U247" s="188"/>
      <c r="V247" s="188" t="s">
        <v>344</v>
      </c>
      <c r="W247" s="188"/>
      <c r="X247" s="188"/>
      <c r="Y247" s="188"/>
      <c r="Z247" s="188" t="s">
        <v>66</v>
      </c>
      <c r="AA247" s="189">
        <v>42893</v>
      </c>
      <c r="AB247" s="188" t="s">
        <v>142</v>
      </c>
      <c r="AC247" s="188" t="s">
        <v>8681</v>
      </c>
      <c r="AD247" s="188" t="s">
        <v>56</v>
      </c>
      <c r="AE247" s="188" t="s">
        <v>90</v>
      </c>
      <c r="AF247" s="188" t="s">
        <v>90</v>
      </c>
      <c r="AG247" s="190" t="s">
        <v>90</v>
      </c>
      <c r="AH247" s="188" t="s">
        <v>90</v>
      </c>
      <c r="AI247" s="188" t="s">
        <v>90</v>
      </c>
      <c r="AJ247" s="188" t="s">
        <v>90</v>
      </c>
      <c r="AK247" s="188" t="s">
        <v>90</v>
      </c>
      <c r="AL247" s="188" t="s">
        <v>90</v>
      </c>
      <c r="AM247" s="189">
        <v>42947</v>
      </c>
      <c r="AN247" s="188" t="s">
        <v>143</v>
      </c>
      <c r="AO247" s="188" t="s">
        <v>8586</v>
      </c>
      <c r="AP247" s="188" t="s">
        <v>4067</v>
      </c>
      <c r="AQ247" s="188" t="s">
        <v>8534</v>
      </c>
      <c r="AR247" s="188" t="s">
        <v>8581</v>
      </c>
      <c r="AS247" s="188" t="s">
        <v>8535</v>
      </c>
      <c r="AT247" s="188" t="s">
        <v>8581</v>
      </c>
      <c r="AU247" s="188" t="str">
        <f t="shared" si="10"/>
        <v>R4</v>
      </c>
      <c r="AV247" s="188" t="str">
        <f t="shared" si="11"/>
        <v>P4</v>
      </c>
    </row>
    <row r="248" spans="1:48" ht="105" x14ac:dyDescent="0.25">
      <c r="A248" s="188" t="s">
        <v>1235</v>
      </c>
      <c r="B248" s="207" t="str">
        <f t="shared" si="9"/>
        <v>Riparian and Pre-1914</v>
      </c>
      <c r="C248" s="188" t="s">
        <v>1236</v>
      </c>
      <c r="D248" s="188" t="s">
        <v>1237</v>
      </c>
      <c r="E248" s="188"/>
      <c r="F248" s="188"/>
      <c r="G248" s="188"/>
      <c r="H248" s="188"/>
      <c r="I248" s="188" t="s">
        <v>55</v>
      </c>
      <c r="J248" s="188"/>
      <c r="K248" s="209">
        <v>1167</v>
      </c>
      <c r="L248" s="209">
        <v>604.64</v>
      </c>
      <c r="M248" s="188" t="s">
        <v>56</v>
      </c>
      <c r="N248" s="188" t="s">
        <v>128</v>
      </c>
      <c r="O248" s="188" t="s">
        <v>596</v>
      </c>
      <c r="P248" s="188" t="s">
        <v>59</v>
      </c>
      <c r="Q248" s="188" t="s">
        <v>1238</v>
      </c>
      <c r="R248" s="188" t="s">
        <v>1239</v>
      </c>
      <c r="S248" s="188" t="s">
        <v>1240</v>
      </c>
      <c r="T248" s="188" t="s">
        <v>151</v>
      </c>
      <c r="U248" s="188"/>
      <c r="V248" s="188" t="s">
        <v>115</v>
      </c>
      <c r="W248" s="188"/>
      <c r="X248" s="188"/>
      <c r="Y248" s="188"/>
      <c r="Z248" s="188" t="s">
        <v>66</v>
      </c>
      <c r="AA248" s="189">
        <v>42936</v>
      </c>
      <c r="AB248" s="188" t="s">
        <v>81</v>
      </c>
      <c r="AC248" s="188" t="s">
        <v>1241</v>
      </c>
      <c r="AD248" s="188" t="s">
        <v>56</v>
      </c>
      <c r="AE248" s="188" t="s">
        <v>90</v>
      </c>
      <c r="AF248" s="188" t="s">
        <v>90</v>
      </c>
      <c r="AG248" s="190" t="s">
        <v>90</v>
      </c>
      <c r="AH248" s="188" t="s">
        <v>90</v>
      </c>
      <c r="AI248" s="188" t="s">
        <v>90</v>
      </c>
      <c r="AJ248" s="188" t="s">
        <v>90</v>
      </c>
      <c r="AK248" s="188" t="s">
        <v>90</v>
      </c>
      <c r="AL248" s="188" t="s">
        <v>90</v>
      </c>
      <c r="AM248" s="189">
        <v>42940</v>
      </c>
      <c r="AN248" s="188" t="s">
        <v>100</v>
      </c>
      <c r="AO248" s="188" t="s">
        <v>8393</v>
      </c>
      <c r="AP248" s="188"/>
      <c r="AQ248" s="188"/>
      <c r="AR248" s="188"/>
      <c r="AS248" s="188"/>
      <c r="AT248" s="188"/>
      <c r="AU248" s="188" t="str">
        <f t="shared" si="10"/>
        <v>R1</v>
      </c>
      <c r="AV248" s="188" t="str">
        <f t="shared" si="11"/>
        <v>P1</v>
      </c>
    </row>
    <row r="249" spans="1:48" ht="225" x14ac:dyDescent="0.25">
      <c r="A249" s="188" t="s">
        <v>1242</v>
      </c>
      <c r="B249" s="207" t="str">
        <f t="shared" si="9"/>
        <v>Riparian and Pre-1914</v>
      </c>
      <c r="C249" s="188" t="s">
        <v>1236</v>
      </c>
      <c r="D249" s="188" t="s">
        <v>1237</v>
      </c>
      <c r="E249" s="188"/>
      <c r="F249" s="188"/>
      <c r="G249" s="188"/>
      <c r="H249" s="188"/>
      <c r="I249" s="188" t="s">
        <v>55</v>
      </c>
      <c r="J249" s="188"/>
      <c r="K249" s="209">
        <v>333</v>
      </c>
      <c r="L249" s="209">
        <v>1011.586</v>
      </c>
      <c r="M249" s="188" t="s">
        <v>56</v>
      </c>
      <c r="N249" s="188" t="s">
        <v>1243</v>
      </c>
      <c r="O249" s="188" t="s">
        <v>596</v>
      </c>
      <c r="P249" s="188" t="s">
        <v>59</v>
      </c>
      <c r="Q249" s="188" t="s">
        <v>1238</v>
      </c>
      <c r="R249" s="188" t="s">
        <v>1244</v>
      </c>
      <c r="S249" s="188" t="s">
        <v>1245</v>
      </c>
      <c r="T249" s="188" t="s">
        <v>63</v>
      </c>
      <c r="U249" s="188"/>
      <c r="V249" s="188" t="s">
        <v>115</v>
      </c>
      <c r="W249" s="188"/>
      <c r="X249" s="188"/>
      <c r="Y249" s="188"/>
      <c r="Z249" s="188" t="s">
        <v>66</v>
      </c>
      <c r="AA249" s="189">
        <v>42936</v>
      </c>
      <c r="AB249" s="188" t="s">
        <v>81</v>
      </c>
      <c r="AC249" s="188" t="s">
        <v>1246</v>
      </c>
      <c r="AD249" s="188" t="s">
        <v>56</v>
      </c>
      <c r="AE249" s="188" t="s">
        <v>90</v>
      </c>
      <c r="AF249" s="188" t="s">
        <v>90</v>
      </c>
      <c r="AG249" s="190" t="s">
        <v>90</v>
      </c>
      <c r="AH249" s="188" t="s">
        <v>90</v>
      </c>
      <c r="AI249" s="188" t="s">
        <v>90</v>
      </c>
      <c r="AJ249" s="188" t="s">
        <v>90</v>
      </c>
      <c r="AK249" s="188" t="s">
        <v>90</v>
      </c>
      <c r="AL249" s="188" t="s">
        <v>90</v>
      </c>
      <c r="AM249" s="189">
        <v>42940</v>
      </c>
      <c r="AN249" s="188" t="s">
        <v>100</v>
      </c>
      <c r="AO249" s="188" t="s">
        <v>8393</v>
      </c>
      <c r="AP249" s="188"/>
      <c r="AQ249" s="188"/>
      <c r="AR249" s="188"/>
      <c r="AS249" s="188"/>
      <c r="AT249" s="188"/>
      <c r="AU249" s="188" t="str">
        <f t="shared" si="10"/>
        <v>R1</v>
      </c>
      <c r="AV249" s="188" t="str">
        <f t="shared" si="11"/>
        <v>P1</v>
      </c>
    </row>
    <row r="250" spans="1:48" ht="225" x14ac:dyDescent="0.25">
      <c r="A250" s="188" t="s">
        <v>1247</v>
      </c>
      <c r="B250" s="207" t="str">
        <f t="shared" si="9"/>
        <v>Riparian and Pre-1914</v>
      </c>
      <c r="C250" s="188" t="s">
        <v>1236</v>
      </c>
      <c r="D250" s="188" t="s">
        <v>1237</v>
      </c>
      <c r="E250" s="188"/>
      <c r="F250" s="188"/>
      <c r="G250" s="188"/>
      <c r="H250" s="188"/>
      <c r="I250" s="188" t="s">
        <v>55</v>
      </c>
      <c r="J250" s="188"/>
      <c r="K250" s="209">
        <v>311</v>
      </c>
      <c r="L250" s="209">
        <v>275.57499999999999</v>
      </c>
      <c r="M250" s="188" t="s">
        <v>56</v>
      </c>
      <c r="N250" s="188" t="s">
        <v>128</v>
      </c>
      <c r="O250" s="188" t="s">
        <v>596</v>
      </c>
      <c r="P250" s="188" t="s">
        <v>59</v>
      </c>
      <c r="Q250" s="188" t="s">
        <v>1248</v>
      </c>
      <c r="R250" s="188" t="s">
        <v>1244</v>
      </c>
      <c r="S250" s="188" t="s">
        <v>1249</v>
      </c>
      <c r="T250" s="188" t="s">
        <v>151</v>
      </c>
      <c r="U250" s="188"/>
      <c r="V250" s="188" t="s">
        <v>115</v>
      </c>
      <c r="W250" s="188"/>
      <c r="X250" s="188"/>
      <c r="Y250" s="188"/>
      <c r="Z250" s="188" t="s">
        <v>66</v>
      </c>
      <c r="AA250" s="189">
        <v>42936</v>
      </c>
      <c r="AB250" s="188" t="s">
        <v>81</v>
      </c>
      <c r="AC250" s="188" t="s">
        <v>1246</v>
      </c>
      <c r="AD250" s="188" t="s">
        <v>56</v>
      </c>
      <c r="AE250" s="188" t="s">
        <v>90</v>
      </c>
      <c r="AF250" s="188" t="s">
        <v>90</v>
      </c>
      <c r="AG250" s="190" t="s">
        <v>90</v>
      </c>
      <c r="AH250" s="188" t="s">
        <v>90</v>
      </c>
      <c r="AI250" s="188" t="s">
        <v>90</v>
      </c>
      <c r="AJ250" s="188" t="s">
        <v>90</v>
      </c>
      <c r="AK250" s="188" t="s">
        <v>90</v>
      </c>
      <c r="AL250" s="188" t="s">
        <v>90</v>
      </c>
      <c r="AM250" s="189">
        <v>42940</v>
      </c>
      <c r="AN250" s="188" t="s">
        <v>100</v>
      </c>
      <c r="AO250" s="188" t="s">
        <v>8393</v>
      </c>
      <c r="AP250" s="188"/>
      <c r="AQ250" s="188"/>
      <c r="AR250" s="188"/>
      <c r="AS250" s="188"/>
      <c r="AT250" s="188"/>
      <c r="AU250" s="188" t="str">
        <f t="shared" si="10"/>
        <v>R1</v>
      </c>
      <c r="AV250" s="188" t="str">
        <f t="shared" si="11"/>
        <v>P1</v>
      </c>
    </row>
    <row r="251" spans="1:48" ht="75" x14ac:dyDescent="0.25">
      <c r="A251" s="188" t="s">
        <v>1250</v>
      </c>
      <c r="B251" s="207" t="str">
        <f t="shared" si="9"/>
        <v>Riparian and Pre-1914</v>
      </c>
      <c r="C251" s="188" t="s">
        <v>1251</v>
      </c>
      <c r="D251" s="188" t="s">
        <v>1252</v>
      </c>
      <c r="E251" s="188"/>
      <c r="F251" s="188" t="s">
        <v>646</v>
      </c>
      <c r="G251" s="188"/>
      <c r="H251" s="188"/>
      <c r="I251" s="188" t="s">
        <v>55</v>
      </c>
      <c r="J251" s="188"/>
      <c r="K251" s="209">
        <v>839</v>
      </c>
      <c r="L251" s="209">
        <v>1073.54</v>
      </c>
      <c r="M251" s="188" t="s">
        <v>56</v>
      </c>
      <c r="N251" s="188" t="s">
        <v>397</v>
      </c>
      <c r="O251" s="188" t="s">
        <v>596</v>
      </c>
      <c r="P251" s="188" t="s">
        <v>59</v>
      </c>
      <c r="Q251" s="188" t="s">
        <v>1253</v>
      </c>
      <c r="R251" s="188" t="s">
        <v>1253</v>
      </c>
      <c r="S251" s="188"/>
      <c r="T251" s="188" t="s">
        <v>141</v>
      </c>
      <c r="U251" s="188"/>
      <c r="V251" s="188" t="s">
        <v>64</v>
      </c>
      <c r="W251" s="188"/>
      <c r="X251" s="188"/>
      <c r="Y251" s="188"/>
      <c r="Z251" s="188" t="s">
        <v>66</v>
      </c>
      <c r="AA251" s="189">
        <v>42879</v>
      </c>
      <c r="AB251" s="188" t="s">
        <v>142</v>
      </c>
      <c r="AC251" s="188" t="s">
        <v>488</v>
      </c>
      <c r="AD251" s="188" t="s">
        <v>56</v>
      </c>
      <c r="AE251" s="188" t="s">
        <v>90</v>
      </c>
      <c r="AF251" s="188" t="s">
        <v>90</v>
      </c>
      <c r="AG251" s="190" t="s">
        <v>90</v>
      </c>
      <c r="AH251" s="188" t="s">
        <v>90</v>
      </c>
      <c r="AI251" s="188" t="s">
        <v>90</v>
      </c>
      <c r="AJ251" s="188" t="s">
        <v>90</v>
      </c>
      <c r="AK251" s="188" t="s">
        <v>90</v>
      </c>
      <c r="AL251" s="188" t="s">
        <v>90</v>
      </c>
      <c r="AM251" s="189">
        <v>42914</v>
      </c>
      <c r="AN251" s="188" t="s">
        <v>143</v>
      </c>
      <c r="AO251" s="188" t="s">
        <v>8407</v>
      </c>
      <c r="AP251" s="188"/>
      <c r="AQ251" s="188"/>
      <c r="AR251" s="188"/>
      <c r="AS251" s="188"/>
      <c r="AT251" s="188"/>
      <c r="AU251" s="188" t="str">
        <f t="shared" si="10"/>
        <v>R3</v>
      </c>
      <c r="AV251" s="188" t="str">
        <f t="shared" si="11"/>
        <v>P3</v>
      </c>
    </row>
    <row r="252" spans="1:48" ht="60" x14ac:dyDescent="0.25">
      <c r="A252" s="188" t="s">
        <v>1254</v>
      </c>
      <c r="B252" s="207" t="str">
        <f t="shared" si="9"/>
        <v>Riparian and Pre-1914</v>
      </c>
      <c r="C252" s="188" t="s">
        <v>1236</v>
      </c>
      <c r="D252" s="188" t="s">
        <v>1237</v>
      </c>
      <c r="E252" s="188"/>
      <c r="F252" s="188" t="s">
        <v>415</v>
      </c>
      <c r="G252" s="188"/>
      <c r="H252" s="188"/>
      <c r="I252" s="188" t="s">
        <v>55</v>
      </c>
      <c r="J252" s="188"/>
      <c r="K252" s="209">
        <v>271</v>
      </c>
      <c r="L252" s="209">
        <v>0</v>
      </c>
      <c r="M252" s="188" t="s">
        <v>56</v>
      </c>
      <c r="N252" s="188" t="s">
        <v>128</v>
      </c>
      <c r="O252" s="188" t="s">
        <v>596</v>
      </c>
      <c r="P252" s="188" t="s">
        <v>59</v>
      </c>
      <c r="Q252" s="188" t="s">
        <v>1255</v>
      </c>
      <c r="R252" s="188" t="s">
        <v>1256</v>
      </c>
      <c r="S252" s="188" t="s">
        <v>1257</v>
      </c>
      <c r="T252" s="188" t="s">
        <v>151</v>
      </c>
      <c r="U252" s="188"/>
      <c r="V252" s="188" t="s">
        <v>344</v>
      </c>
      <c r="W252" s="188"/>
      <c r="X252" s="188"/>
      <c r="Y252" s="188"/>
      <c r="Z252" s="188" t="s">
        <v>66</v>
      </c>
      <c r="AA252" s="189">
        <v>42936</v>
      </c>
      <c r="AB252" s="188" t="s">
        <v>142</v>
      </c>
      <c r="AC252" s="188" t="s">
        <v>1258</v>
      </c>
      <c r="AD252" s="188" t="s">
        <v>56</v>
      </c>
      <c r="AE252" s="188" t="s">
        <v>90</v>
      </c>
      <c r="AF252" s="188" t="s">
        <v>90</v>
      </c>
      <c r="AG252" s="190" t="s">
        <v>90</v>
      </c>
      <c r="AH252" s="188" t="s">
        <v>90</v>
      </c>
      <c r="AI252" s="188" t="s">
        <v>90</v>
      </c>
      <c r="AJ252" s="188" t="s">
        <v>90</v>
      </c>
      <c r="AK252" s="188" t="s">
        <v>90</v>
      </c>
      <c r="AL252" s="188" t="s">
        <v>90</v>
      </c>
      <c r="AM252" s="189">
        <v>42940</v>
      </c>
      <c r="AN252" s="188" t="s">
        <v>100</v>
      </c>
      <c r="AO252" s="188" t="s">
        <v>8393</v>
      </c>
      <c r="AP252" s="188"/>
      <c r="AQ252" s="188"/>
      <c r="AR252" s="188"/>
      <c r="AS252" s="188"/>
      <c r="AT252" s="188"/>
      <c r="AU252" s="188" t="str">
        <f t="shared" si="10"/>
        <v>R3</v>
      </c>
      <c r="AV252" s="188" t="str">
        <f t="shared" si="11"/>
        <v>P1</v>
      </c>
    </row>
    <row r="253" spans="1:48" ht="75" x14ac:dyDescent="0.25">
      <c r="A253" s="188" t="s">
        <v>1259</v>
      </c>
      <c r="B253" s="207" t="str">
        <f t="shared" si="9"/>
        <v>Riparian and Pre-1914</v>
      </c>
      <c r="C253" s="188" t="s">
        <v>1251</v>
      </c>
      <c r="D253" s="188" t="s">
        <v>1252</v>
      </c>
      <c r="E253" s="188"/>
      <c r="F253" s="188"/>
      <c r="G253" s="188"/>
      <c r="H253" s="188"/>
      <c r="I253" s="188" t="s">
        <v>55</v>
      </c>
      <c r="J253" s="188"/>
      <c r="K253" s="209">
        <v>1016</v>
      </c>
      <c r="L253" s="209">
        <v>876.43</v>
      </c>
      <c r="M253" s="188" t="s">
        <v>56</v>
      </c>
      <c r="N253" s="188" t="s">
        <v>692</v>
      </c>
      <c r="O253" s="188" t="s">
        <v>596</v>
      </c>
      <c r="P253" s="188" t="s">
        <v>59</v>
      </c>
      <c r="Q253" s="188" t="s">
        <v>1260</v>
      </c>
      <c r="R253" s="188">
        <v>18921030</v>
      </c>
      <c r="S253" s="188" t="s">
        <v>1261</v>
      </c>
      <c r="T253" s="188" t="s">
        <v>141</v>
      </c>
      <c r="U253" s="188"/>
      <c r="V253" s="188" t="s">
        <v>64</v>
      </c>
      <c r="W253" s="188"/>
      <c r="X253" s="188"/>
      <c r="Y253" s="188"/>
      <c r="Z253" s="188" t="s">
        <v>66</v>
      </c>
      <c r="AA253" s="189">
        <v>42879</v>
      </c>
      <c r="AB253" s="188" t="s">
        <v>142</v>
      </c>
      <c r="AC253" s="188" t="s">
        <v>488</v>
      </c>
      <c r="AD253" s="188" t="s">
        <v>56</v>
      </c>
      <c r="AE253" s="188" t="s">
        <v>90</v>
      </c>
      <c r="AF253" s="188" t="s">
        <v>90</v>
      </c>
      <c r="AG253" s="190" t="s">
        <v>90</v>
      </c>
      <c r="AH253" s="188" t="s">
        <v>90</v>
      </c>
      <c r="AI253" s="188" t="s">
        <v>90</v>
      </c>
      <c r="AJ253" s="188" t="s">
        <v>90</v>
      </c>
      <c r="AK253" s="188" t="s">
        <v>90</v>
      </c>
      <c r="AL253" s="188" t="s">
        <v>90</v>
      </c>
      <c r="AM253" s="189">
        <v>42914</v>
      </c>
      <c r="AN253" s="188" t="s">
        <v>72</v>
      </c>
      <c r="AO253" s="188" t="s">
        <v>1262</v>
      </c>
      <c r="AP253" s="188"/>
      <c r="AQ253" s="188"/>
      <c r="AR253" s="188"/>
      <c r="AS253" s="188"/>
      <c r="AT253" s="188"/>
      <c r="AU253" s="188" t="str">
        <f t="shared" si="10"/>
        <v>R3</v>
      </c>
      <c r="AV253" s="188" t="str">
        <f t="shared" si="11"/>
        <v>P2</v>
      </c>
    </row>
    <row r="254" spans="1:48" ht="75" x14ac:dyDescent="0.25">
      <c r="A254" s="188" t="s">
        <v>1263</v>
      </c>
      <c r="B254" s="207" t="str">
        <f t="shared" si="9"/>
        <v>Riparian and Pre-1914</v>
      </c>
      <c r="C254" s="188" t="s">
        <v>1264</v>
      </c>
      <c r="D254" s="188" t="s">
        <v>1264</v>
      </c>
      <c r="E254" s="188"/>
      <c r="F254" s="188"/>
      <c r="G254" s="188"/>
      <c r="H254" s="188"/>
      <c r="I254" s="188" t="s">
        <v>55</v>
      </c>
      <c r="J254" s="188"/>
      <c r="K254" s="209">
        <v>3020.26</v>
      </c>
      <c r="L254" s="209">
        <v>1993.3230000000001</v>
      </c>
      <c r="M254" s="188" t="s">
        <v>56</v>
      </c>
      <c r="N254" s="188" t="s">
        <v>1265</v>
      </c>
      <c r="O254" s="188" t="s">
        <v>58</v>
      </c>
      <c r="P254" s="188" t="s">
        <v>59</v>
      </c>
      <c r="Q254" s="188" t="s">
        <v>1266</v>
      </c>
      <c r="R254" s="188" t="s">
        <v>1266</v>
      </c>
      <c r="S254" s="188" t="s">
        <v>1267</v>
      </c>
      <c r="T254" s="188" t="s">
        <v>141</v>
      </c>
      <c r="U254" s="188" t="s">
        <v>4098</v>
      </c>
      <c r="V254" s="188" t="s">
        <v>64</v>
      </c>
      <c r="W254" s="188"/>
      <c r="X254" s="188"/>
      <c r="Y254" s="188"/>
      <c r="Z254" s="188" t="s">
        <v>66</v>
      </c>
      <c r="AA254" s="189">
        <v>42879</v>
      </c>
      <c r="AB254" s="188" t="s">
        <v>142</v>
      </c>
      <c r="AC254" s="188" t="s">
        <v>8598</v>
      </c>
      <c r="AD254" s="188" t="s">
        <v>56</v>
      </c>
      <c r="AE254" s="188" t="s">
        <v>90</v>
      </c>
      <c r="AF254" s="188" t="s">
        <v>90</v>
      </c>
      <c r="AG254" s="190" t="s">
        <v>90</v>
      </c>
      <c r="AH254" s="188" t="s">
        <v>90</v>
      </c>
      <c r="AI254" s="188" t="s">
        <v>90</v>
      </c>
      <c r="AJ254" s="188" t="s">
        <v>90</v>
      </c>
      <c r="AK254" s="188" t="s">
        <v>90</v>
      </c>
      <c r="AL254" s="188" t="s">
        <v>90</v>
      </c>
      <c r="AM254" s="189">
        <v>42912</v>
      </c>
      <c r="AN254" s="188" t="s">
        <v>100</v>
      </c>
      <c r="AO254" s="188" t="s">
        <v>73</v>
      </c>
      <c r="AP254" s="188"/>
      <c r="AQ254" s="188"/>
      <c r="AR254" s="188"/>
      <c r="AS254" s="188"/>
      <c r="AT254" s="188"/>
      <c r="AU254" s="188" t="str">
        <f t="shared" si="10"/>
        <v>R3</v>
      </c>
      <c r="AV254" s="188" t="str">
        <f t="shared" si="11"/>
        <v>P1</v>
      </c>
    </row>
    <row r="255" spans="1:48" ht="45" x14ac:dyDescent="0.25">
      <c r="A255" s="188" t="s">
        <v>1268</v>
      </c>
      <c r="B255" s="207" t="str">
        <f t="shared" si="9"/>
        <v>Riparian and Pre-1914</v>
      </c>
      <c r="C255" s="188" t="s">
        <v>1264</v>
      </c>
      <c r="D255" s="188" t="s">
        <v>1264</v>
      </c>
      <c r="E255" s="188"/>
      <c r="F255" s="188"/>
      <c r="G255" s="188"/>
      <c r="H255" s="188"/>
      <c r="I255" s="188" t="s">
        <v>55</v>
      </c>
      <c r="J255" s="188"/>
      <c r="K255" s="209">
        <v>6696.7900000000009</v>
      </c>
      <c r="L255" s="209">
        <v>7647.68</v>
      </c>
      <c r="M255" s="188" t="s">
        <v>56</v>
      </c>
      <c r="N255" s="188" t="s">
        <v>604</v>
      </c>
      <c r="O255" s="188" t="s">
        <v>58</v>
      </c>
      <c r="P255" s="188" t="s">
        <v>59</v>
      </c>
      <c r="Q255" s="188" t="s">
        <v>1269</v>
      </c>
      <c r="R255" s="188" t="s">
        <v>1269</v>
      </c>
      <c r="S255" s="188"/>
      <c r="T255" s="188" t="s">
        <v>141</v>
      </c>
      <c r="U255" s="188"/>
      <c r="V255" s="188" t="s">
        <v>64</v>
      </c>
      <c r="W255" s="188"/>
      <c r="X255" s="188"/>
      <c r="Y255" s="188"/>
      <c r="Z255" s="188" t="s">
        <v>66</v>
      </c>
      <c r="AA255" s="189">
        <v>42879</v>
      </c>
      <c r="AB255" s="188" t="s">
        <v>142</v>
      </c>
      <c r="AC255" s="188" t="s">
        <v>8598</v>
      </c>
      <c r="AD255" s="188" t="s">
        <v>56</v>
      </c>
      <c r="AE255" s="188" t="s">
        <v>90</v>
      </c>
      <c r="AF255" s="188" t="s">
        <v>90</v>
      </c>
      <c r="AG255" s="190" t="s">
        <v>90</v>
      </c>
      <c r="AH255" s="188" t="s">
        <v>90</v>
      </c>
      <c r="AI255" s="188" t="s">
        <v>90</v>
      </c>
      <c r="AJ255" s="188" t="s">
        <v>90</v>
      </c>
      <c r="AK255" s="188" t="s">
        <v>90</v>
      </c>
      <c r="AL255" s="188" t="s">
        <v>90</v>
      </c>
      <c r="AM255" s="189">
        <v>42912</v>
      </c>
      <c r="AN255" s="188" t="s">
        <v>100</v>
      </c>
      <c r="AO255" s="188" t="s">
        <v>73</v>
      </c>
      <c r="AP255" s="188"/>
      <c r="AQ255" s="188"/>
      <c r="AR255" s="188"/>
      <c r="AS255" s="188"/>
      <c r="AT255" s="188"/>
      <c r="AU255" s="188" t="str">
        <f t="shared" si="10"/>
        <v>R3</v>
      </c>
      <c r="AV255" s="188" t="str">
        <f t="shared" si="11"/>
        <v>P1</v>
      </c>
    </row>
    <row r="256" spans="1:48" ht="60" x14ac:dyDescent="0.25">
      <c r="A256" s="188" t="s">
        <v>1270</v>
      </c>
      <c r="B256" s="207" t="str">
        <f t="shared" si="9"/>
        <v>Pre-1914</v>
      </c>
      <c r="C256" s="188" t="s">
        <v>1271</v>
      </c>
      <c r="D256" s="188" t="s">
        <v>1271</v>
      </c>
      <c r="E256" s="188"/>
      <c r="F256" s="188"/>
      <c r="G256" s="188"/>
      <c r="H256" s="188"/>
      <c r="I256" s="188" t="s">
        <v>87</v>
      </c>
      <c r="J256" s="188"/>
      <c r="K256" s="209">
        <v>4632</v>
      </c>
      <c r="L256" s="209">
        <v>7360</v>
      </c>
      <c r="M256" s="188" t="s">
        <v>66</v>
      </c>
      <c r="N256" s="188" t="s">
        <v>1272</v>
      </c>
      <c r="O256" s="188" t="s">
        <v>1273</v>
      </c>
      <c r="P256" s="188" t="s">
        <v>285</v>
      </c>
      <c r="Q256" s="188" t="s">
        <v>78</v>
      </c>
      <c r="R256" s="188"/>
      <c r="S256" s="188"/>
      <c r="T256" s="188"/>
      <c r="U256" s="188"/>
      <c r="V256" s="188"/>
      <c r="W256" s="188"/>
      <c r="X256" s="188"/>
      <c r="Y256" s="188"/>
      <c r="Z256" s="188"/>
      <c r="AA256" s="189">
        <v>42999</v>
      </c>
      <c r="AB256" s="188" t="s">
        <v>90</v>
      </c>
      <c r="AC256" s="188"/>
      <c r="AD256" s="188" t="s">
        <v>56</v>
      </c>
      <c r="AE256" s="188" t="s">
        <v>90</v>
      </c>
      <c r="AF256" s="188" t="s">
        <v>90</v>
      </c>
      <c r="AG256" s="190" t="s">
        <v>90</v>
      </c>
      <c r="AH256" s="188" t="s">
        <v>90</v>
      </c>
      <c r="AI256" s="188" t="s">
        <v>90</v>
      </c>
      <c r="AJ256" s="188" t="s">
        <v>90</v>
      </c>
      <c r="AK256" s="188" t="s">
        <v>90</v>
      </c>
      <c r="AL256" s="188" t="s">
        <v>90</v>
      </c>
      <c r="AM256" s="189">
        <v>42949</v>
      </c>
      <c r="AN256" s="188" t="s">
        <v>100</v>
      </c>
      <c r="AO256" s="188" t="s">
        <v>144</v>
      </c>
      <c r="AP256" s="188"/>
      <c r="AQ256" s="188"/>
      <c r="AR256" s="188"/>
      <c r="AS256" s="188"/>
      <c r="AT256" s="188"/>
      <c r="AU256" s="188" t="str">
        <f t="shared" si="10"/>
        <v>N/A</v>
      </c>
      <c r="AV256" s="188" t="str">
        <f t="shared" si="11"/>
        <v>P1</v>
      </c>
    </row>
    <row r="257" spans="1:48" ht="75" x14ac:dyDescent="0.25">
      <c r="A257" s="188" t="s">
        <v>1274</v>
      </c>
      <c r="B257" s="207" t="str">
        <f t="shared" si="9"/>
        <v>Riparian and Pre-1914</v>
      </c>
      <c r="C257" s="188" t="s">
        <v>602</v>
      </c>
      <c r="D257" s="188" t="s">
        <v>603</v>
      </c>
      <c r="E257" s="188"/>
      <c r="F257" s="188" t="s">
        <v>53</v>
      </c>
      <c r="G257" s="188"/>
      <c r="H257" s="188"/>
      <c r="I257" s="188" t="s">
        <v>55</v>
      </c>
      <c r="J257" s="188"/>
      <c r="K257" s="209">
        <v>363.55</v>
      </c>
      <c r="L257" s="209">
        <v>439.36700000000002</v>
      </c>
      <c r="M257" s="188" t="s">
        <v>56</v>
      </c>
      <c r="N257" s="188" t="s">
        <v>692</v>
      </c>
      <c r="O257" s="188" t="s">
        <v>596</v>
      </c>
      <c r="P257" s="188" t="s">
        <v>59</v>
      </c>
      <c r="Q257" s="188" t="s">
        <v>1275</v>
      </c>
      <c r="R257" s="188" t="s">
        <v>1275</v>
      </c>
      <c r="S257" s="188" t="s">
        <v>1276</v>
      </c>
      <c r="T257" s="188" t="s">
        <v>141</v>
      </c>
      <c r="U257" s="188"/>
      <c r="V257" s="188" t="s">
        <v>64</v>
      </c>
      <c r="W257" s="188"/>
      <c r="X257" s="188"/>
      <c r="Y257" s="188"/>
      <c r="Z257" s="188" t="s">
        <v>66</v>
      </c>
      <c r="AA257" s="189">
        <v>42879</v>
      </c>
      <c r="AB257" s="188" t="s">
        <v>142</v>
      </c>
      <c r="AC257" s="188" t="s">
        <v>1277</v>
      </c>
      <c r="AD257" s="188" t="s">
        <v>56</v>
      </c>
      <c r="AE257" s="188" t="s">
        <v>90</v>
      </c>
      <c r="AF257" s="188" t="s">
        <v>90</v>
      </c>
      <c r="AG257" s="190" t="s">
        <v>90</v>
      </c>
      <c r="AH257" s="188" t="s">
        <v>90</v>
      </c>
      <c r="AI257" s="188" t="s">
        <v>90</v>
      </c>
      <c r="AJ257" s="188" t="s">
        <v>90</v>
      </c>
      <c r="AK257" s="188" t="s">
        <v>90</v>
      </c>
      <c r="AL257" s="188" t="s">
        <v>90</v>
      </c>
      <c r="AM257" s="189">
        <v>42915</v>
      </c>
      <c r="AN257" s="188" t="s">
        <v>143</v>
      </c>
      <c r="AO257" s="188" t="s">
        <v>8585</v>
      </c>
      <c r="AP257" s="188"/>
      <c r="AQ257" s="188"/>
      <c r="AR257" s="188"/>
      <c r="AS257" s="188"/>
      <c r="AT257" s="188"/>
      <c r="AU257" s="188" t="str">
        <f t="shared" si="10"/>
        <v>R3</v>
      </c>
      <c r="AV257" s="188" t="str">
        <f t="shared" si="11"/>
        <v>P3</v>
      </c>
    </row>
    <row r="258" spans="1:48" ht="45" x14ac:dyDescent="0.25">
      <c r="A258" s="188" t="s">
        <v>1278</v>
      </c>
      <c r="B258" s="207" t="str">
        <f t="shared" si="9"/>
        <v>Riparian and Pre-1914</v>
      </c>
      <c r="C258" s="188" t="s">
        <v>1264</v>
      </c>
      <c r="D258" s="188" t="s">
        <v>1264</v>
      </c>
      <c r="E258" s="188"/>
      <c r="F258" s="188"/>
      <c r="G258" s="188"/>
      <c r="H258" s="188"/>
      <c r="I258" s="188" t="s">
        <v>55</v>
      </c>
      <c r="J258" s="188"/>
      <c r="K258" s="209">
        <v>2080.1999999999998</v>
      </c>
      <c r="L258" s="209">
        <v>2258.41</v>
      </c>
      <c r="M258" s="188" t="s">
        <v>56</v>
      </c>
      <c r="N258" s="188" t="s">
        <v>627</v>
      </c>
      <c r="O258" s="188" t="s">
        <v>58</v>
      </c>
      <c r="P258" s="188" t="s">
        <v>59</v>
      </c>
      <c r="Q258" s="188" t="s">
        <v>1279</v>
      </c>
      <c r="R258" s="188" t="s">
        <v>1279</v>
      </c>
      <c r="S258" s="188" t="s">
        <v>8418</v>
      </c>
      <c r="T258" s="188" t="s">
        <v>141</v>
      </c>
      <c r="U258" s="188"/>
      <c r="V258" s="188" t="s">
        <v>64</v>
      </c>
      <c r="W258" s="188"/>
      <c r="X258" s="188"/>
      <c r="Y258" s="188"/>
      <c r="Z258" s="188" t="s">
        <v>66</v>
      </c>
      <c r="AA258" s="189">
        <v>42879</v>
      </c>
      <c r="AB258" s="188" t="s">
        <v>142</v>
      </c>
      <c r="AC258" s="188" t="s">
        <v>1280</v>
      </c>
      <c r="AD258" s="188" t="s">
        <v>56</v>
      </c>
      <c r="AE258" s="188" t="s">
        <v>90</v>
      </c>
      <c r="AF258" s="188" t="s">
        <v>90</v>
      </c>
      <c r="AG258" s="190" t="s">
        <v>90</v>
      </c>
      <c r="AH258" s="188" t="s">
        <v>90</v>
      </c>
      <c r="AI258" s="188" t="s">
        <v>90</v>
      </c>
      <c r="AJ258" s="188" t="s">
        <v>90</v>
      </c>
      <c r="AK258" s="188" t="s">
        <v>90</v>
      </c>
      <c r="AL258" s="188" t="s">
        <v>90</v>
      </c>
      <c r="AM258" s="189">
        <v>42912</v>
      </c>
      <c r="AN258" s="188" t="s">
        <v>100</v>
      </c>
      <c r="AO258" s="188" t="s">
        <v>73</v>
      </c>
      <c r="AP258" s="188"/>
      <c r="AQ258" s="188"/>
      <c r="AR258" s="188"/>
      <c r="AS258" s="188"/>
      <c r="AT258" s="188"/>
      <c r="AU258" s="188" t="str">
        <f t="shared" si="10"/>
        <v>R3</v>
      </c>
      <c r="AV258" s="188" t="str">
        <f t="shared" si="11"/>
        <v>P1</v>
      </c>
    </row>
    <row r="259" spans="1:48" ht="75" x14ac:dyDescent="0.25">
      <c r="A259" s="188" t="s">
        <v>1281</v>
      </c>
      <c r="B259" s="207" t="str">
        <f t="shared" ref="B259:B322" si="12">IF(AND(M259="Yes",AD259="Yes"), "Riparian and Pre-1914", IF(AND(M259= "Yes",AD259="No"),"Riparian",IF(AND(M259="No",AD259="Yes"),"Pre-1914","Neither")))</f>
        <v>Riparian and Pre-1914</v>
      </c>
      <c r="C259" s="188" t="s">
        <v>1282</v>
      </c>
      <c r="D259" s="188" t="s">
        <v>1283</v>
      </c>
      <c r="E259" s="188"/>
      <c r="F259" s="188" t="s">
        <v>848</v>
      </c>
      <c r="G259" s="188"/>
      <c r="H259" s="188"/>
      <c r="I259" s="188" t="s">
        <v>55</v>
      </c>
      <c r="J259" s="188"/>
      <c r="K259" s="209">
        <v>1791</v>
      </c>
      <c r="L259" s="209">
        <v>1559.78</v>
      </c>
      <c r="M259" s="188" t="s">
        <v>56</v>
      </c>
      <c r="N259" s="188" t="s">
        <v>826</v>
      </c>
      <c r="O259" s="188" t="s">
        <v>58</v>
      </c>
      <c r="P259" s="188" t="s">
        <v>59</v>
      </c>
      <c r="Q259" s="188" t="s">
        <v>1284</v>
      </c>
      <c r="R259" s="188" t="s">
        <v>1285</v>
      </c>
      <c r="S259" s="188" t="s">
        <v>1286</v>
      </c>
      <c r="T259" s="188"/>
      <c r="U259" s="188"/>
      <c r="V259" s="188" t="s">
        <v>64</v>
      </c>
      <c r="W259" s="188"/>
      <c r="X259" s="188"/>
      <c r="Y259" s="188"/>
      <c r="Z259" s="188" t="s">
        <v>66</v>
      </c>
      <c r="AA259" s="189">
        <v>43003</v>
      </c>
      <c r="AB259" s="188" t="s">
        <v>81</v>
      </c>
      <c r="AC259" s="188" t="s">
        <v>851</v>
      </c>
      <c r="AD259" s="188" t="s">
        <v>56</v>
      </c>
      <c r="AE259" s="188" t="s">
        <v>90</v>
      </c>
      <c r="AF259" s="188" t="s">
        <v>90</v>
      </c>
      <c r="AG259" s="190" t="s">
        <v>90</v>
      </c>
      <c r="AH259" s="188" t="s">
        <v>90</v>
      </c>
      <c r="AI259" s="188" t="s">
        <v>90</v>
      </c>
      <c r="AJ259" s="188" t="s">
        <v>90</v>
      </c>
      <c r="AK259" s="188" t="s">
        <v>90</v>
      </c>
      <c r="AL259" s="188" t="s">
        <v>90</v>
      </c>
      <c r="AM259" s="189">
        <v>42939</v>
      </c>
      <c r="AN259" s="188" t="s">
        <v>100</v>
      </c>
      <c r="AO259" s="188" t="s">
        <v>1287</v>
      </c>
      <c r="AP259" s="188"/>
      <c r="AQ259" s="188"/>
      <c r="AR259" s="188"/>
      <c r="AS259" s="188"/>
      <c r="AT259" s="188"/>
      <c r="AU259" s="188" t="str">
        <f t="shared" ref="AU259:AU322" si="13">IF(AQ259&lt;&gt;"",AQ259,AB259)</f>
        <v>R1</v>
      </c>
      <c r="AV259" s="188" t="str">
        <f t="shared" ref="AV259:AV322" si="14">IF(AS259&lt;&gt;"",AS259,AN259)</f>
        <v>P1</v>
      </c>
    </row>
    <row r="260" spans="1:48" ht="75" x14ac:dyDescent="0.25">
      <c r="A260" s="188" t="s">
        <v>1288</v>
      </c>
      <c r="B260" s="207" t="str">
        <f t="shared" si="12"/>
        <v>Riparian and Pre-1914</v>
      </c>
      <c r="C260" s="188" t="s">
        <v>1289</v>
      </c>
      <c r="D260" s="188" t="s">
        <v>1290</v>
      </c>
      <c r="E260" s="188"/>
      <c r="F260" s="188" t="s">
        <v>848</v>
      </c>
      <c r="G260" s="188"/>
      <c r="H260" s="188"/>
      <c r="I260" s="188" t="s">
        <v>55</v>
      </c>
      <c r="J260" s="188"/>
      <c r="K260" s="209">
        <v>1165.21</v>
      </c>
      <c r="L260" s="209">
        <v>1283.19</v>
      </c>
      <c r="M260" s="188" t="s">
        <v>56</v>
      </c>
      <c r="N260" s="188" t="s">
        <v>826</v>
      </c>
      <c r="O260" s="188" t="s">
        <v>596</v>
      </c>
      <c r="P260" s="188" t="s">
        <v>59</v>
      </c>
      <c r="Q260" s="188" t="s">
        <v>1291</v>
      </c>
      <c r="R260" s="188" t="s">
        <v>1292</v>
      </c>
      <c r="S260" s="188" t="s">
        <v>1293</v>
      </c>
      <c r="T260" s="188" t="s">
        <v>63</v>
      </c>
      <c r="U260" s="188"/>
      <c r="V260" s="188" t="s">
        <v>115</v>
      </c>
      <c r="W260" s="188">
        <v>5</v>
      </c>
      <c r="X260" s="188" t="s">
        <v>335</v>
      </c>
      <c r="Y260" s="188"/>
      <c r="Z260" s="188" t="s">
        <v>66</v>
      </c>
      <c r="AA260" s="189">
        <v>42919</v>
      </c>
      <c r="AB260" s="188" t="s">
        <v>81</v>
      </c>
      <c r="AC260" s="188" t="s">
        <v>8659</v>
      </c>
      <c r="AD260" s="188" t="s">
        <v>56</v>
      </c>
      <c r="AE260" s="188" t="s">
        <v>90</v>
      </c>
      <c r="AF260" s="188" t="s">
        <v>90</v>
      </c>
      <c r="AG260" s="190" t="s">
        <v>90</v>
      </c>
      <c r="AH260" s="188" t="s">
        <v>90</v>
      </c>
      <c r="AI260" s="188" t="s">
        <v>90</v>
      </c>
      <c r="AJ260" s="188" t="s">
        <v>90</v>
      </c>
      <c r="AK260" s="188" t="s">
        <v>90</v>
      </c>
      <c r="AL260" s="188" t="s">
        <v>90</v>
      </c>
      <c r="AM260" s="189">
        <v>42919</v>
      </c>
      <c r="AN260" s="188" t="s">
        <v>100</v>
      </c>
      <c r="AO260" s="188" t="s">
        <v>144</v>
      </c>
      <c r="AP260" s="188"/>
      <c r="AQ260" s="188"/>
      <c r="AR260" s="188"/>
      <c r="AS260" s="188"/>
      <c r="AT260" s="188"/>
      <c r="AU260" s="188" t="str">
        <f t="shared" si="13"/>
        <v>R1</v>
      </c>
      <c r="AV260" s="188" t="str">
        <f t="shared" si="14"/>
        <v>P1</v>
      </c>
    </row>
    <row r="261" spans="1:48" ht="45" x14ac:dyDescent="0.25">
      <c r="A261" s="188" t="s">
        <v>1294</v>
      </c>
      <c r="B261" s="207" t="str">
        <f t="shared" si="12"/>
        <v>Riparian and Pre-1914</v>
      </c>
      <c r="C261" s="188" t="s">
        <v>1264</v>
      </c>
      <c r="D261" s="188" t="s">
        <v>1264</v>
      </c>
      <c r="E261" s="188"/>
      <c r="F261" s="188"/>
      <c r="G261" s="188"/>
      <c r="H261" s="188"/>
      <c r="I261" s="188" t="s">
        <v>55</v>
      </c>
      <c r="J261" s="188"/>
      <c r="K261" s="209">
        <v>1167.3700000000001</v>
      </c>
      <c r="L261" s="209">
        <v>801.553</v>
      </c>
      <c r="M261" s="188" t="s">
        <v>56</v>
      </c>
      <c r="N261" s="188" t="s">
        <v>627</v>
      </c>
      <c r="O261" s="188" t="s">
        <v>58</v>
      </c>
      <c r="P261" s="188" t="s">
        <v>59</v>
      </c>
      <c r="Q261" s="188" t="s">
        <v>1295</v>
      </c>
      <c r="R261" s="188" t="s">
        <v>1295</v>
      </c>
      <c r="S261" s="188" t="s">
        <v>1296</v>
      </c>
      <c r="T261" s="188" t="s">
        <v>141</v>
      </c>
      <c r="U261" s="188"/>
      <c r="V261" s="188" t="s">
        <v>64</v>
      </c>
      <c r="W261" s="188"/>
      <c r="X261" s="188"/>
      <c r="Y261" s="188"/>
      <c r="Z261" s="188" t="s">
        <v>66</v>
      </c>
      <c r="AA261" s="189">
        <v>42879</v>
      </c>
      <c r="AB261" s="188" t="s">
        <v>142</v>
      </c>
      <c r="AC261" s="188" t="s">
        <v>1280</v>
      </c>
      <c r="AD261" s="188" t="s">
        <v>56</v>
      </c>
      <c r="AE261" s="188" t="s">
        <v>90</v>
      </c>
      <c r="AF261" s="188" t="s">
        <v>90</v>
      </c>
      <c r="AG261" s="190" t="s">
        <v>90</v>
      </c>
      <c r="AH261" s="188" t="s">
        <v>90</v>
      </c>
      <c r="AI261" s="188" t="s">
        <v>90</v>
      </c>
      <c r="AJ261" s="188" t="s">
        <v>90</v>
      </c>
      <c r="AK261" s="188" t="s">
        <v>90</v>
      </c>
      <c r="AL261" s="188" t="s">
        <v>90</v>
      </c>
      <c r="AM261" s="189">
        <v>42912</v>
      </c>
      <c r="AN261" s="188" t="s">
        <v>100</v>
      </c>
      <c r="AO261" s="188" t="s">
        <v>73</v>
      </c>
      <c r="AP261" s="188"/>
      <c r="AQ261" s="188"/>
      <c r="AR261" s="188"/>
      <c r="AS261" s="188"/>
      <c r="AT261" s="188"/>
      <c r="AU261" s="188" t="str">
        <f t="shared" si="13"/>
        <v>R3</v>
      </c>
      <c r="AV261" s="188" t="str">
        <f t="shared" si="14"/>
        <v>P1</v>
      </c>
    </row>
    <row r="262" spans="1:48" ht="45" x14ac:dyDescent="0.25">
      <c r="A262" s="188" t="s">
        <v>1297</v>
      </c>
      <c r="B262" s="207" t="str">
        <f t="shared" si="12"/>
        <v>Pre-1914</v>
      </c>
      <c r="C262" s="188" t="s">
        <v>1298</v>
      </c>
      <c r="D262" s="188" t="s">
        <v>1299</v>
      </c>
      <c r="E262" s="188"/>
      <c r="F262" s="188"/>
      <c r="G262" s="188"/>
      <c r="H262" s="188"/>
      <c r="I262" s="188" t="s">
        <v>87</v>
      </c>
      <c r="J262" s="188"/>
      <c r="K262" s="209">
        <v>11519.333333333332</v>
      </c>
      <c r="L262" s="209">
        <v>0</v>
      </c>
      <c r="M262" s="188" t="s">
        <v>66</v>
      </c>
      <c r="N262" s="188" t="s">
        <v>1300</v>
      </c>
      <c r="O262" s="188" t="s">
        <v>1301</v>
      </c>
      <c r="P262" s="188" t="s">
        <v>341</v>
      </c>
      <c r="Q262" s="188" t="s">
        <v>1302</v>
      </c>
      <c r="R262" s="188"/>
      <c r="S262" s="188"/>
      <c r="T262" s="188" t="s">
        <v>63</v>
      </c>
      <c r="U262" s="188"/>
      <c r="V262" s="188" t="s">
        <v>344</v>
      </c>
      <c r="W262" s="188"/>
      <c r="X262" s="188"/>
      <c r="Y262" s="188"/>
      <c r="Z262" s="188" t="s">
        <v>66</v>
      </c>
      <c r="AA262" s="189">
        <v>42999</v>
      </c>
      <c r="AB262" s="188" t="s">
        <v>90</v>
      </c>
      <c r="AC262" s="188"/>
      <c r="AD262" s="188" t="s">
        <v>56</v>
      </c>
      <c r="AE262" s="188" t="s">
        <v>90</v>
      </c>
      <c r="AF262" s="188" t="s">
        <v>90</v>
      </c>
      <c r="AG262" s="190" t="s">
        <v>90</v>
      </c>
      <c r="AH262" s="188" t="s">
        <v>90</v>
      </c>
      <c r="AI262" s="188" t="s">
        <v>90</v>
      </c>
      <c r="AJ262" s="188" t="s">
        <v>90</v>
      </c>
      <c r="AK262" s="188" t="s">
        <v>90</v>
      </c>
      <c r="AL262" s="188" t="s">
        <v>90</v>
      </c>
      <c r="AM262" s="189">
        <v>42948</v>
      </c>
      <c r="AN262" s="188" t="s">
        <v>100</v>
      </c>
      <c r="AO262" s="188" t="s">
        <v>8393</v>
      </c>
      <c r="AP262" s="188"/>
      <c r="AQ262" s="188"/>
      <c r="AR262" s="188"/>
      <c r="AS262" s="188"/>
      <c r="AT262" s="188"/>
      <c r="AU262" s="188" t="str">
        <f t="shared" si="13"/>
        <v>N/A</v>
      </c>
      <c r="AV262" s="188" t="str">
        <f t="shared" si="14"/>
        <v>P1</v>
      </c>
    </row>
    <row r="263" spans="1:48" ht="270" x14ac:dyDescent="0.25">
      <c r="A263" s="188" t="s">
        <v>1303</v>
      </c>
      <c r="B263" s="207" t="str">
        <f t="shared" si="12"/>
        <v>Riparian and Pre-1914</v>
      </c>
      <c r="C263" s="188" t="s">
        <v>1304</v>
      </c>
      <c r="D263" s="188" t="s">
        <v>1305</v>
      </c>
      <c r="E263" s="188"/>
      <c r="F263" s="188"/>
      <c r="G263" s="188"/>
      <c r="H263" s="188" t="s">
        <v>4067</v>
      </c>
      <c r="I263" s="188" t="s">
        <v>55</v>
      </c>
      <c r="J263" s="188"/>
      <c r="K263" s="209">
        <v>561.40666666666675</v>
      </c>
      <c r="L263" s="209">
        <v>735.79700000000003</v>
      </c>
      <c r="M263" s="188" t="s">
        <v>56</v>
      </c>
      <c r="N263" s="188" t="s">
        <v>216</v>
      </c>
      <c r="O263" s="188"/>
      <c r="P263" s="188" t="s">
        <v>341</v>
      </c>
      <c r="Q263" s="188" t="s">
        <v>1306</v>
      </c>
      <c r="R263" s="188" t="s">
        <v>1307</v>
      </c>
      <c r="S263" s="188" t="s">
        <v>1308</v>
      </c>
      <c r="T263" s="188" t="s">
        <v>63</v>
      </c>
      <c r="U263" s="188"/>
      <c r="V263" s="188" t="s">
        <v>344</v>
      </c>
      <c r="W263" s="188">
        <v>1</v>
      </c>
      <c r="X263" s="188" t="s">
        <v>66</v>
      </c>
      <c r="Y263" s="188"/>
      <c r="Z263" s="188" t="s">
        <v>66</v>
      </c>
      <c r="AA263" s="189">
        <v>42891</v>
      </c>
      <c r="AB263" s="188" t="s">
        <v>142</v>
      </c>
      <c r="AC263" s="188" t="s">
        <v>8419</v>
      </c>
      <c r="AD263" s="188" t="s">
        <v>56</v>
      </c>
      <c r="AE263" s="188" t="s">
        <v>90</v>
      </c>
      <c r="AF263" s="188" t="s">
        <v>90</v>
      </c>
      <c r="AG263" s="188" t="s">
        <v>90</v>
      </c>
      <c r="AH263" s="188" t="s">
        <v>90</v>
      </c>
      <c r="AI263" s="188" t="s">
        <v>90</v>
      </c>
      <c r="AJ263" s="188" t="s">
        <v>90</v>
      </c>
      <c r="AK263" s="188" t="s">
        <v>90</v>
      </c>
      <c r="AL263" s="188" t="s">
        <v>90</v>
      </c>
      <c r="AM263" s="189">
        <v>42940</v>
      </c>
      <c r="AN263" s="188" t="s">
        <v>100</v>
      </c>
      <c r="AO263" s="188" t="s">
        <v>144</v>
      </c>
      <c r="AP263" s="188" t="s">
        <v>4067</v>
      </c>
      <c r="AQ263" s="188" t="s">
        <v>8534</v>
      </c>
      <c r="AR263" s="188" t="s">
        <v>8581</v>
      </c>
      <c r="AS263" s="188" t="s">
        <v>8535</v>
      </c>
      <c r="AT263" s="188" t="s">
        <v>8581</v>
      </c>
      <c r="AU263" s="188" t="str">
        <f t="shared" si="13"/>
        <v>R4</v>
      </c>
      <c r="AV263" s="188" t="str">
        <f t="shared" si="14"/>
        <v>P4</v>
      </c>
    </row>
    <row r="264" spans="1:48" ht="315" x14ac:dyDescent="0.25">
      <c r="A264" s="188" t="s">
        <v>1309</v>
      </c>
      <c r="B264" s="207" t="str">
        <f t="shared" si="12"/>
        <v>Riparian and Pre-1914</v>
      </c>
      <c r="C264" s="188" t="s">
        <v>1310</v>
      </c>
      <c r="D264" s="188" t="s">
        <v>1311</v>
      </c>
      <c r="E264" s="188" t="s">
        <v>1312</v>
      </c>
      <c r="F264" s="188" t="s">
        <v>1313</v>
      </c>
      <c r="G264" s="188" t="s">
        <v>1314</v>
      </c>
      <c r="H264" s="188"/>
      <c r="I264" s="188" t="s">
        <v>55</v>
      </c>
      <c r="J264" s="188" t="s">
        <v>1315</v>
      </c>
      <c r="K264" s="209">
        <v>510.28666666666669</v>
      </c>
      <c r="L264" s="209">
        <v>1018.576</v>
      </c>
      <c r="M264" s="188" t="s">
        <v>56</v>
      </c>
      <c r="N264" s="188" t="s">
        <v>1316</v>
      </c>
      <c r="O264" s="188" t="s">
        <v>128</v>
      </c>
      <c r="P264" s="188" t="s">
        <v>59</v>
      </c>
      <c r="Q264" s="188" t="s">
        <v>1317</v>
      </c>
      <c r="R264" s="188" t="s">
        <v>1318</v>
      </c>
      <c r="S264" s="188" t="s">
        <v>1319</v>
      </c>
      <c r="T264" s="188" t="s">
        <v>63</v>
      </c>
      <c r="U264" s="188"/>
      <c r="V264" s="188" t="s">
        <v>344</v>
      </c>
      <c r="W264" s="188">
        <v>3</v>
      </c>
      <c r="X264" s="188" t="s">
        <v>66</v>
      </c>
      <c r="Y264" s="188"/>
      <c r="Z264" s="188" t="s">
        <v>66</v>
      </c>
      <c r="AA264" s="189">
        <v>42915</v>
      </c>
      <c r="AB264" s="195" t="s">
        <v>81</v>
      </c>
      <c r="AC264" s="195" t="s">
        <v>8695</v>
      </c>
      <c r="AD264" s="188" t="s">
        <v>56</v>
      </c>
      <c r="AE264" s="188" t="s">
        <v>90</v>
      </c>
      <c r="AF264" s="188" t="s">
        <v>90</v>
      </c>
      <c r="AG264" s="189" t="s">
        <v>90</v>
      </c>
      <c r="AH264" s="188" t="s">
        <v>90</v>
      </c>
      <c r="AI264" s="188" t="s">
        <v>90</v>
      </c>
      <c r="AJ264" s="188" t="s">
        <v>90</v>
      </c>
      <c r="AK264" s="188" t="s">
        <v>90</v>
      </c>
      <c r="AL264" s="188" t="s">
        <v>90</v>
      </c>
      <c r="AM264" s="189">
        <v>42916</v>
      </c>
      <c r="AN264" s="188" t="s">
        <v>100</v>
      </c>
      <c r="AO264" s="188" t="s">
        <v>1320</v>
      </c>
      <c r="AP264" s="188"/>
      <c r="AQ264" s="188"/>
      <c r="AR264" s="188"/>
      <c r="AS264" s="188"/>
      <c r="AT264" s="188"/>
      <c r="AU264" s="188" t="str">
        <f t="shared" si="13"/>
        <v>R1</v>
      </c>
      <c r="AV264" s="188" t="str">
        <f t="shared" si="14"/>
        <v>P1</v>
      </c>
    </row>
    <row r="265" spans="1:48" ht="60" x14ac:dyDescent="0.25">
      <c r="A265" s="188" t="s">
        <v>1321</v>
      </c>
      <c r="B265" s="207" t="str">
        <f t="shared" si="12"/>
        <v>Riparian and Pre-1914</v>
      </c>
      <c r="C265" s="188" t="s">
        <v>1289</v>
      </c>
      <c r="D265" s="188" t="s">
        <v>1290</v>
      </c>
      <c r="E265" s="188"/>
      <c r="F265" s="188"/>
      <c r="G265" s="188"/>
      <c r="H265" s="188"/>
      <c r="I265" s="188" t="s">
        <v>55</v>
      </c>
      <c r="J265" s="188"/>
      <c r="K265" s="209">
        <v>1059.2833333333333</v>
      </c>
      <c r="L265" s="209">
        <v>1167.1500000000001</v>
      </c>
      <c r="M265" s="188" t="s">
        <v>56</v>
      </c>
      <c r="N265" s="188" t="s">
        <v>966</v>
      </c>
      <c r="O265" s="188" t="s">
        <v>58</v>
      </c>
      <c r="P265" s="188" t="s">
        <v>59</v>
      </c>
      <c r="Q265" s="188" t="s">
        <v>1322</v>
      </c>
      <c r="R265" s="188" t="s">
        <v>1323</v>
      </c>
      <c r="S265" s="188" t="s">
        <v>1324</v>
      </c>
      <c r="T265" s="188" t="s">
        <v>141</v>
      </c>
      <c r="U265" s="188">
        <v>1886</v>
      </c>
      <c r="V265" s="188" t="s">
        <v>64</v>
      </c>
      <c r="W265" s="188">
        <v>1</v>
      </c>
      <c r="X265" s="188" t="s">
        <v>66</v>
      </c>
      <c r="Y265" s="188"/>
      <c r="Z265" s="188" t="s">
        <v>66</v>
      </c>
      <c r="AA265" s="189">
        <v>42921</v>
      </c>
      <c r="AB265" s="188" t="s">
        <v>142</v>
      </c>
      <c r="AC265" s="188" t="s">
        <v>1325</v>
      </c>
      <c r="AD265" s="188" t="s">
        <v>56</v>
      </c>
      <c r="AE265" s="188" t="s">
        <v>90</v>
      </c>
      <c r="AF265" s="188" t="s">
        <v>90</v>
      </c>
      <c r="AG265" s="190" t="s">
        <v>90</v>
      </c>
      <c r="AH265" s="188" t="s">
        <v>90</v>
      </c>
      <c r="AI265" s="188" t="s">
        <v>90</v>
      </c>
      <c r="AJ265" s="188" t="s">
        <v>90</v>
      </c>
      <c r="AK265" s="188" t="s">
        <v>90</v>
      </c>
      <c r="AL265" s="188" t="s">
        <v>90</v>
      </c>
      <c r="AM265" s="189">
        <v>42921</v>
      </c>
      <c r="AN265" s="188" t="s">
        <v>100</v>
      </c>
      <c r="AO265" s="188" t="s">
        <v>144</v>
      </c>
      <c r="AP265" s="188"/>
      <c r="AQ265" s="188"/>
      <c r="AR265" s="188"/>
      <c r="AS265" s="188"/>
      <c r="AT265" s="188"/>
      <c r="AU265" s="188" t="str">
        <f t="shared" si="13"/>
        <v>R3</v>
      </c>
      <c r="AV265" s="188" t="str">
        <f t="shared" si="14"/>
        <v>P1</v>
      </c>
    </row>
    <row r="266" spans="1:48" ht="60" x14ac:dyDescent="0.25">
      <c r="A266" s="188" t="s">
        <v>1326</v>
      </c>
      <c r="B266" s="207" t="str">
        <f t="shared" si="12"/>
        <v>Riparian and Pre-1914</v>
      </c>
      <c r="C266" s="188" t="s">
        <v>1289</v>
      </c>
      <c r="D266" s="188" t="s">
        <v>1290</v>
      </c>
      <c r="E266" s="188"/>
      <c r="F266" s="188" t="s">
        <v>1327</v>
      </c>
      <c r="G266" s="188"/>
      <c r="H266" s="188"/>
      <c r="I266" s="188" t="s">
        <v>55</v>
      </c>
      <c r="J266" s="188"/>
      <c r="K266" s="209">
        <v>1059.2833333333333</v>
      </c>
      <c r="L266" s="209">
        <v>1167.1500000000001</v>
      </c>
      <c r="M266" s="188" t="s">
        <v>56</v>
      </c>
      <c r="N266" s="188" t="s">
        <v>1328</v>
      </c>
      <c r="O266" s="188" t="s">
        <v>596</v>
      </c>
      <c r="P266" s="188" t="s">
        <v>59</v>
      </c>
      <c r="Q266" s="188" t="s">
        <v>1322</v>
      </c>
      <c r="R266" s="188" t="s">
        <v>1322</v>
      </c>
      <c r="S266" s="188" t="s">
        <v>1324</v>
      </c>
      <c r="T266" s="188" t="s">
        <v>141</v>
      </c>
      <c r="U266" s="188">
        <v>1886</v>
      </c>
      <c r="V266" s="188" t="s">
        <v>64</v>
      </c>
      <c r="W266" s="188">
        <v>1</v>
      </c>
      <c r="X266" s="188" t="s">
        <v>66</v>
      </c>
      <c r="Y266" s="188"/>
      <c r="Z266" s="188" t="s">
        <v>66</v>
      </c>
      <c r="AA266" s="189">
        <v>42921</v>
      </c>
      <c r="AB266" s="188" t="s">
        <v>142</v>
      </c>
      <c r="AC266" s="188" t="s">
        <v>1325</v>
      </c>
      <c r="AD266" s="188" t="s">
        <v>56</v>
      </c>
      <c r="AE266" s="188" t="s">
        <v>90</v>
      </c>
      <c r="AF266" s="188" t="s">
        <v>90</v>
      </c>
      <c r="AG266" s="190" t="s">
        <v>90</v>
      </c>
      <c r="AH266" s="188" t="s">
        <v>90</v>
      </c>
      <c r="AI266" s="188" t="s">
        <v>90</v>
      </c>
      <c r="AJ266" s="188" t="s">
        <v>90</v>
      </c>
      <c r="AK266" s="188" t="s">
        <v>90</v>
      </c>
      <c r="AL266" s="188" t="s">
        <v>90</v>
      </c>
      <c r="AM266" s="189">
        <v>42921</v>
      </c>
      <c r="AN266" s="188" t="s">
        <v>100</v>
      </c>
      <c r="AO266" s="188" t="s">
        <v>144</v>
      </c>
      <c r="AP266" s="188"/>
      <c r="AQ266" s="188"/>
      <c r="AR266" s="188"/>
      <c r="AS266" s="188"/>
      <c r="AT266" s="188"/>
      <c r="AU266" s="188" t="str">
        <f t="shared" si="13"/>
        <v>R3</v>
      </c>
      <c r="AV266" s="188" t="str">
        <f t="shared" si="14"/>
        <v>P1</v>
      </c>
    </row>
    <row r="267" spans="1:48" ht="315" x14ac:dyDescent="0.25">
      <c r="A267" s="188" t="s">
        <v>1329</v>
      </c>
      <c r="B267" s="207" t="str">
        <f t="shared" si="12"/>
        <v>Riparian and Pre-1914</v>
      </c>
      <c r="C267" s="188" t="s">
        <v>1330</v>
      </c>
      <c r="D267" s="188" t="s">
        <v>1331</v>
      </c>
      <c r="E267" s="188" t="s">
        <v>1312</v>
      </c>
      <c r="F267" s="188"/>
      <c r="G267" s="188" t="s">
        <v>1314</v>
      </c>
      <c r="H267" s="188"/>
      <c r="I267" s="188" t="s">
        <v>55</v>
      </c>
      <c r="J267" s="188" t="s">
        <v>1332</v>
      </c>
      <c r="K267" s="209">
        <v>510.28666666666669</v>
      </c>
      <c r="L267" s="209">
        <v>1018.576</v>
      </c>
      <c r="M267" s="188" t="s">
        <v>56</v>
      </c>
      <c r="N267" s="188" t="s">
        <v>1316</v>
      </c>
      <c r="O267" s="188" t="s">
        <v>128</v>
      </c>
      <c r="P267" s="188" t="s">
        <v>59</v>
      </c>
      <c r="Q267" s="188" t="s">
        <v>1317</v>
      </c>
      <c r="R267" s="188" t="s">
        <v>1333</v>
      </c>
      <c r="S267" s="188" t="s">
        <v>1334</v>
      </c>
      <c r="T267" s="188" t="s">
        <v>63</v>
      </c>
      <c r="U267" s="188"/>
      <c r="V267" s="188" t="s">
        <v>344</v>
      </c>
      <c r="W267" s="188"/>
      <c r="X267" s="188"/>
      <c r="Y267" s="188"/>
      <c r="Z267" s="188" t="s">
        <v>66</v>
      </c>
      <c r="AA267" s="189">
        <v>42929</v>
      </c>
      <c r="AB267" s="195" t="s">
        <v>67</v>
      </c>
      <c r="AC267" s="195" t="s">
        <v>8420</v>
      </c>
      <c r="AD267" s="188" t="s">
        <v>56</v>
      </c>
      <c r="AE267" s="188" t="s">
        <v>90</v>
      </c>
      <c r="AF267" s="188" t="s">
        <v>90</v>
      </c>
      <c r="AG267" s="190" t="s">
        <v>90</v>
      </c>
      <c r="AH267" s="188" t="s">
        <v>90</v>
      </c>
      <c r="AI267" s="188" t="s">
        <v>90</v>
      </c>
      <c r="AJ267" s="188" t="s">
        <v>90</v>
      </c>
      <c r="AK267" s="188" t="s">
        <v>90</v>
      </c>
      <c r="AL267" s="188" t="s">
        <v>90</v>
      </c>
      <c r="AM267" s="189">
        <v>42929</v>
      </c>
      <c r="AN267" s="188" t="s">
        <v>100</v>
      </c>
      <c r="AO267" s="188" t="s">
        <v>8410</v>
      </c>
      <c r="AP267" s="188"/>
      <c r="AQ267" s="188"/>
      <c r="AR267" s="188"/>
      <c r="AS267" s="188"/>
      <c r="AT267" s="188"/>
      <c r="AU267" s="188" t="str">
        <f t="shared" si="13"/>
        <v>R2</v>
      </c>
      <c r="AV267" s="188" t="str">
        <f t="shared" si="14"/>
        <v>P1</v>
      </c>
    </row>
    <row r="268" spans="1:48" ht="90" x14ac:dyDescent="0.25">
      <c r="A268" s="188" t="s">
        <v>1335</v>
      </c>
      <c r="B268" s="207" t="str">
        <f t="shared" si="12"/>
        <v>Riparian and Pre-1914</v>
      </c>
      <c r="C268" s="188" t="s">
        <v>1336</v>
      </c>
      <c r="D268" s="188" t="s">
        <v>1337</v>
      </c>
      <c r="E268" s="188" t="s">
        <v>414</v>
      </c>
      <c r="F268" s="188" t="s">
        <v>1338</v>
      </c>
      <c r="G268" s="188" t="s">
        <v>1339</v>
      </c>
      <c r="H268" s="188"/>
      <c r="I268" s="188" t="s">
        <v>55</v>
      </c>
      <c r="J268" s="188"/>
      <c r="K268" s="209">
        <v>1736.34</v>
      </c>
      <c r="L268" s="209">
        <v>863.11</v>
      </c>
      <c r="M268" s="188" t="s">
        <v>56</v>
      </c>
      <c r="N268" s="188" t="s">
        <v>627</v>
      </c>
      <c r="O268" s="188" t="s">
        <v>57</v>
      </c>
      <c r="P268" s="188" t="s">
        <v>59</v>
      </c>
      <c r="Q268" s="188" t="s">
        <v>1340</v>
      </c>
      <c r="R268" s="188" t="s">
        <v>1341</v>
      </c>
      <c r="S268" s="188" t="s">
        <v>399</v>
      </c>
      <c r="T268" s="188" t="s">
        <v>141</v>
      </c>
      <c r="U268" s="188"/>
      <c r="V268" s="188" t="s">
        <v>64</v>
      </c>
      <c r="W268" s="188"/>
      <c r="X268" s="188"/>
      <c r="Y268" s="188"/>
      <c r="Z268" s="188" t="s">
        <v>66</v>
      </c>
      <c r="AA268" s="189">
        <v>42881</v>
      </c>
      <c r="AB268" s="188" t="s">
        <v>67</v>
      </c>
      <c r="AC268" s="188" t="s">
        <v>1342</v>
      </c>
      <c r="AD268" s="188" t="s">
        <v>1036</v>
      </c>
      <c r="AE268" s="188" t="s">
        <v>90</v>
      </c>
      <c r="AF268" s="188" t="s">
        <v>90</v>
      </c>
      <c r="AG268" s="189" t="s">
        <v>90</v>
      </c>
      <c r="AH268" s="191" t="s">
        <v>90</v>
      </c>
      <c r="AI268" s="188" t="s">
        <v>90</v>
      </c>
      <c r="AJ268" s="188" t="s">
        <v>90</v>
      </c>
      <c r="AK268" s="188" t="s">
        <v>90</v>
      </c>
      <c r="AL268" s="188" t="s">
        <v>90</v>
      </c>
      <c r="AM268" s="189">
        <v>42922</v>
      </c>
      <c r="AN268" s="188" t="s">
        <v>72</v>
      </c>
      <c r="AO268" s="188" t="s">
        <v>1343</v>
      </c>
      <c r="AP268" s="188"/>
      <c r="AQ268" s="188"/>
      <c r="AR268" s="188"/>
      <c r="AS268" s="188"/>
      <c r="AT268" s="188"/>
      <c r="AU268" s="188" t="str">
        <f t="shared" si="13"/>
        <v>R2</v>
      </c>
      <c r="AV268" s="188" t="str">
        <f t="shared" si="14"/>
        <v>P2</v>
      </c>
    </row>
    <row r="269" spans="1:48" ht="45" x14ac:dyDescent="0.25">
      <c r="A269" s="188" t="s">
        <v>1344</v>
      </c>
      <c r="B269" s="207" t="str">
        <f t="shared" si="12"/>
        <v>Riparian</v>
      </c>
      <c r="C269" s="188" t="s">
        <v>1336</v>
      </c>
      <c r="D269" s="188" t="s">
        <v>1337</v>
      </c>
      <c r="E269" s="188" t="s">
        <v>414</v>
      </c>
      <c r="F269" s="188"/>
      <c r="G269" s="188" t="s">
        <v>1339</v>
      </c>
      <c r="H269" s="188"/>
      <c r="I269" s="188" t="s">
        <v>55</v>
      </c>
      <c r="J269" s="188"/>
      <c r="K269" s="209">
        <v>1960.6899999999998</v>
      </c>
      <c r="L269" s="209">
        <v>1242.57</v>
      </c>
      <c r="M269" s="188" t="s">
        <v>56</v>
      </c>
      <c r="N269" s="188" t="s">
        <v>627</v>
      </c>
      <c r="O269" s="188" t="s">
        <v>511</v>
      </c>
      <c r="P269" s="188" t="s">
        <v>59</v>
      </c>
      <c r="Q269" s="188" t="s">
        <v>1345</v>
      </c>
      <c r="R269" s="188" t="s">
        <v>1346</v>
      </c>
      <c r="S269" s="188" t="s">
        <v>399</v>
      </c>
      <c r="T269" s="188" t="s">
        <v>63</v>
      </c>
      <c r="U269" s="188"/>
      <c r="V269" s="188" t="s">
        <v>64</v>
      </c>
      <c r="W269" s="188"/>
      <c r="X269" s="188"/>
      <c r="Y269" s="188"/>
      <c r="Z269" s="188" t="s">
        <v>191</v>
      </c>
      <c r="AA269" s="189">
        <v>42933</v>
      </c>
      <c r="AB269" s="188" t="s">
        <v>142</v>
      </c>
      <c r="AC269" s="188" t="s">
        <v>927</v>
      </c>
      <c r="AD269" s="188" t="s">
        <v>66</v>
      </c>
      <c r="AE269" s="188" t="s">
        <v>90</v>
      </c>
      <c r="AF269" s="188" t="s">
        <v>90</v>
      </c>
      <c r="AG269" s="188" t="s">
        <v>90</v>
      </c>
      <c r="AH269" s="188" t="s">
        <v>90</v>
      </c>
      <c r="AI269" s="188" t="s">
        <v>90</v>
      </c>
      <c r="AJ269" s="188" t="s">
        <v>90</v>
      </c>
      <c r="AK269" s="188" t="s">
        <v>90</v>
      </c>
      <c r="AL269" s="188" t="s">
        <v>90</v>
      </c>
      <c r="AM269" s="189"/>
      <c r="AN269" s="188" t="s">
        <v>90</v>
      </c>
      <c r="AO269" s="188" t="s">
        <v>90</v>
      </c>
      <c r="AP269" s="188"/>
      <c r="AQ269" s="188"/>
      <c r="AR269" s="188"/>
      <c r="AS269" s="188"/>
      <c r="AT269" s="188"/>
      <c r="AU269" s="188" t="str">
        <f t="shared" si="13"/>
        <v>R3</v>
      </c>
      <c r="AV269" s="188" t="str">
        <f t="shared" si="14"/>
        <v>N/A</v>
      </c>
    </row>
    <row r="270" spans="1:48" ht="60" x14ac:dyDescent="0.25">
      <c r="A270" s="188" t="s">
        <v>1347</v>
      </c>
      <c r="B270" s="207" t="str">
        <f t="shared" si="12"/>
        <v>Riparian</v>
      </c>
      <c r="C270" s="188" t="s">
        <v>1336</v>
      </c>
      <c r="D270" s="188" t="s">
        <v>1337</v>
      </c>
      <c r="E270" s="188" t="s">
        <v>414</v>
      </c>
      <c r="F270" s="188" t="s">
        <v>1338</v>
      </c>
      <c r="G270" s="188"/>
      <c r="H270" s="188"/>
      <c r="I270" s="188" t="s">
        <v>55</v>
      </c>
      <c r="J270" s="188" t="s">
        <v>1348</v>
      </c>
      <c r="K270" s="209">
        <v>587.14333333333332</v>
      </c>
      <c r="L270" s="209">
        <v>213.39</v>
      </c>
      <c r="M270" s="188" t="s">
        <v>56</v>
      </c>
      <c r="N270" s="188" t="s">
        <v>1349</v>
      </c>
      <c r="O270" s="188" t="s">
        <v>57</v>
      </c>
      <c r="P270" s="188" t="s">
        <v>59</v>
      </c>
      <c r="Q270" s="188" t="s">
        <v>1350</v>
      </c>
      <c r="R270" s="188" t="s">
        <v>1350</v>
      </c>
      <c r="S270" s="188" t="s">
        <v>399</v>
      </c>
      <c r="T270" s="188" t="s">
        <v>141</v>
      </c>
      <c r="U270" s="188"/>
      <c r="V270" s="188" t="s">
        <v>64</v>
      </c>
      <c r="W270" s="188"/>
      <c r="X270" s="188"/>
      <c r="Y270" s="188"/>
      <c r="Z270" s="188" t="s">
        <v>66</v>
      </c>
      <c r="AA270" s="189">
        <v>42933</v>
      </c>
      <c r="AB270" s="188" t="s">
        <v>142</v>
      </c>
      <c r="AC270" s="188" t="s">
        <v>927</v>
      </c>
      <c r="AD270" s="188" t="s">
        <v>66</v>
      </c>
      <c r="AE270" s="188" t="s">
        <v>90</v>
      </c>
      <c r="AF270" s="188" t="s">
        <v>90</v>
      </c>
      <c r="AG270" s="188" t="s">
        <v>90</v>
      </c>
      <c r="AH270" s="188" t="s">
        <v>90</v>
      </c>
      <c r="AI270" s="188" t="s">
        <v>90</v>
      </c>
      <c r="AJ270" s="188" t="s">
        <v>90</v>
      </c>
      <c r="AK270" s="188" t="s">
        <v>90</v>
      </c>
      <c r="AL270" s="188" t="s">
        <v>90</v>
      </c>
      <c r="AM270" s="189"/>
      <c r="AN270" s="188" t="s">
        <v>90</v>
      </c>
      <c r="AO270" s="188" t="s">
        <v>90</v>
      </c>
      <c r="AP270" s="188"/>
      <c r="AQ270" s="188"/>
      <c r="AR270" s="188"/>
      <c r="AS270" s="188"/>
      <c r="AT270" s="188"/>
      <c r="AU270" s="188" t="str">
        <f t="shared" si="13"/>
        <v>R3</v>
      </c>
      <c r="AV270" s="188" t="str">
        <f t="shared" si="14"/>
        <v>N/A</v>
      </c>
    </row>
    <row r="271" spans="1:48" ht="60" x14ac:dyDescent="0.25">
      <c r="A271" s="188" t="s">
        <v>1351</v>
      </c>
      <c r="B271" s="207" t="str">
        <f t="shared" si="12"/>
        <v>Riparian</v>
      </c>
      <c r="C271" s="188" t="s">
        <v>1336</v>
      </c>
      <c r="D271" s="188" t="s">
        <v>1337</v>
      </c>
      <c r="E271" s="188"/>
      <c r="F271" s="188" t="s">
        <v>1338</v>
      </c>
      <c r="G271" s="188"/>
      <c r="H271" s="188"/>
      <c r="I271" s="188" t="s">
        <v>55</v>
      </c>
      <c r="J271" s="188" t="s">
        <v>1348</v>
      </c>
      <c r="K271" s="209">
        <v>490.56666666666661</v>
      </c>
      <c r="L271" s="209">
        <v>27.22</v>
      </c>
      <c r="M271" s="188" t="s">
        <v>56</v>
      </c>
      <c r="N271" s="188" t="s">
        <v>627</v>
      </c>
      <c r="O271" s="188" t="s">
        <v>57</v>
      </c>
      <c r="P271" s="188" t="s">
        <v>59</v>
      </c>
      <c r="Q271" s="188" t="s">
        <v>1352</v>
      </c>
      <c r="R271" s="188" t="s">
        <v>1352</v>
      </c>
      <c r="S271" s="188" t="s">
        <v>399</v>
      </c>
      <c r="T271" s="188" t="s">
        <v>141</v>
      </c>
      <c r="U271" s="188"/>
      <c r="V271" s="188" t="s">
        <v>64</v>
      </c>
      <c r="W271" s="188"/>
      <c r="X271" s="188"/>
      <c r="Y271" s="188"/>
      <c r="Z271" s="188" t="s">
        <v>66</v>
      </c>
      <c r="AA271" s="189">
        <v>42933</v>
      </c>
      <c r="AB271" s="188" t="s">
        <v>142</v>
      </c>
      <c r="AC271" s="188" t="s">
        <v>927</v>
      </c>
      <c r="AD271" s="188" t="s">
        <v>66</v>
      </c>
      <c r="AE271" s="188" t="s">
        <v>90</v>
      </c>
      <c r="AF271" s="188" t="s">
        <v>90</v>
      </c>
      <c r="AG271" s="188" t="s">
        <v>90</v>
      </c>
      <c r="AH271" s="188" t="s">
        <v>90</v>
      </c>
      <c r="AI271" s="188" t="s">
        <v>90</v>
      </c>
      <c r="AJ271" s="188" t="s">
        <v>90</v>
      </c>
      <c r="AK271" s="188" t="s">
        <v>90</v>
      </c>
      <c r="AL271" s="188" t="s">
        <v>90</v>
      </c>
      <c r="AM271" s="189"/>
      <c r="AN271" s="188" t="s">
        <v>90</v>
      </c>
      <c r="AO271" s="188" t="s">
        <v>90</v>
      </c>
      <c r="AP271" s="188"/>
      <c r="AQ271" s="188"/>
      <c r="AR271" s="188"/>
      <c r="AS271" s="188"/>
      <c r="AT271" s="188"/>
      <c r="AU271" s="188" t="str">
        <f t="shared" si="13"/>
        <v>R3</v>
      </c>
      <c r="AV271" s="188" t="str">
        <f t="shared" si="14"/>
        <v>N/A</v>
      </c>
    </row>
    <row r="272" spans="1:48" ht="90" x14ac:dyDescent="0.25">
      <c r="A272" s="188" t="s">
        <v>1353</v>
      </c>
      <c r="B272" s="207" t="str">
        <f t="shared" si="12"/>
        <v>Riparian and Pre-1914</v>
      </c>
      <c r="C272" s="188" t="s">
        <v>1336</v>
      </c>
      <c r="D272" s="188" t="s">
        <v>1337</v>
      </c>
      <c r="E272" s="188" t="s">
        <v>414</v>
      </c>
      <c r="F272" s="188" t="s">
        <v>1338</v>
      </c>
      <c r="G272" s="188" t="s">
        <v>1339</v>
      </c>
      <c r="H272" s="188"/>
      <c r="I272" s="188" t="s">
        <v>55</v>
      </c>
      <c r="J272" s="188" t="s">
        <v>1348</v>
      </c>
      <c r="K272" s="209">
        <v>434.5066666666666</v>
      </c>
      <c r="L272" s="209">
        <v>127.13</v>
      </c>
      <c r="M272" s="188" t="s">
        <v>56</v>
      </c>
      <c r="N272" s="188" t="s">
        <v>1349</v>
      </c>
      <c r="O272" s="188" t="s">
        <v>57</v>
      </c>
      <c r="P272" s="188" t="s">
        <v>59</v>
      </c>
      <c r="Q272" s="188" t="s">
        <v>1354</v>
      </c>
      <c r="R272" s="188" t="s">
        <v>1355</v>
      </c>
      <c r="S272" s="188" t="s">
        <v>399</v>
      </c>
      <c r="T272" s="188" t="s">
        <v>141</v>
      </c>
      <c r="U272" s="188"/>
      <c r="V272" s="188" t="s">
        <v>64</v>
      </c>
      <c r="W272" s="188"/>
      <c r="X272" s="188"/>
      <c r="Y272" s="188"/>
      <c r="Z272" s="188" t="s">
        <v>66</v>
      </c>
      <c r="AA272" s="189">
        <v>42881</v>
      </c>
      <c r="AB272" s="188" t="s">
        <v>142</v>
      </c>
      <c r="AC272" s="188" t="s">
        <v>1356</v>
      </c>
      <c r="AD272" s="188" t="s">
        <v>1036</v>
      </c>
      <c r="AE272" s="188" t="s">
        <v>90</v>
      </c>
      <c r="AF272" s="188" t="s">
        <v>90</v>
      </c>
      <c r="AG272" s="189" t="s">
        <v>90</v>
      </c>
      <c r="AH272" s="191" t="s">
        <v>90</v>
      </c>
      <c r="AI272" s="188" t="s">
        <v>90</v>
      </c>
      <c r="AJ272" s="188" t="s">
        <v>90</v>
      </c>
      <c r="AK272" s="188" t="s">
        <v>90</v>
      </c>
      <c r="AL272" s="188" t="s">
        <v>90</v>
      </c>
      <c r="AM272" s="189">
        <v>42922</v>
      </c>
      <c r="AN272" s="188" t="s">
        <v>143</v>
      </c>
      <c r="AO272" s="188" t="s">
        <v>8421</v>
      </c>
      <c r="AP272" s="188"/>
      <c r="AQ272" s="188"/>
      <c r="AR272" s="188"/>
      <c r="AS272" s="188"/>
      <c r="AT272" s="188"/>
      <c r="AU272" s="188" t="str">
        <f t="shared" si="13"/>
        <v>R3</v>
      </c>
      <c r="AV272" s="188" t="str">
        <f t="shared" si="14"/>
        <v>P3</v>
      </c>
    </row>
    <row r="273" spans="1:48" ht="90" x14ac:dyDescent="0.25">
      <c r="A273" s="188" t="s">
        <v>1357</v>
      </c>
      <c r="B273" s="207" t="str">
        <f t="shared" si="12"/>
        <v>Riparian and Pre-1914</v>
      </c>
      <c r="C273" s="188" t="s">
        <v>1336</v>
      </c>
      <c r="D273" s="188" t="s">
        <v>1337</v>
      </c>
      <c r="E273" s="188" t="s">
        <v>414</v>
      </c>
      <c r="F273" s="188"/>
      <c r="G273" s="188" t="s">
        <v>1339</v>
      </c>
      <c r="H273" s="188"/>
      <c r="I273" s="188" t="s">
        <v>55</v>
      </c>
      <c r="J273" s="188"/>
      <c r="K273" s="209">
        <v>490.56666666666661</v>
      </c>
      <c r="L273" s="209">
        <v>127.13</v>
      </c>
      <c r="M273" s="188" t="s">
        <v>56</v>
      </c>
      <c r="N273" s="188" t="s">
        <v>1349</v>
      </c>
      <c r="O273" s="188" t="s">
        <v>57</v>
      </c>
      <c r="P273" s="188" t="s">
        <v>59</v>
      </c>
      <c r="Q273" s="188" t="s">
        <v>1352</v>
      </c>
      <c r="R273" s="188" t="s">
        <v>1358</v>
      </c>
      <c r="S273" s="188" t="s">
        <v>399</v>
      </c>
      <c r="T273" s="188" t="s">
        <v>141</v>
      </c>
      <c r="U273" s="188"/>
      <c r="V273" s="188" t="s">
        <v>64</v>
      </c>
      <c r="W273" s="188"/>
      <c r="X273" s="188"/>
      <c r="Y273" s="188"/>
      <c r="Z273" s="188" t="s">
        <v>66</v>
      </c>
      <c r="AA273" s="189">
        <v>42885</v>
      </c>
      <c r="AB273" s="188" t="s">
        <v>142</v>
      </c>
      <c r="AC273" s="188" t="s">
        <v>1359</v>
      </c>
      <c r="AD273" s="188" t="s">
        <v>1036</v>
      </c>
      <c r="AE273" s="188" t="s">
        <v>90</v>
      </c>
      <c r="AF273" s="188" t="s">
        <v>90</v>
      </c>
      <c r="AG273" s="189" t="s">
        <v>90</v>
      </c>
      <c r="AH273" s="191" t="s">
        <v>90</v>
      </c>
      <c r="AI273" s="188" t="s">
        <v>90</v>
      </c>
      <c r="AJ273" s="188" t="s">
        <v>90</v>
      </c>
      <c r="AK273" s="188" t="s">
        <v>90</v>
      </c>
      <c r="AL273" s="188" t="s">
        <v>90</v>
      </c>
      <c r="AM273" s="189">
        <v>42922</v>
      </c>
      <c r="AN273" s="188" t="s">
        <v>143</v>
      </c>
      <c r="AO273" s="188" t="s">
        <v>8421</v>
      </c>
      <c r="AP273" s="188"/>
      <c r="AQ273" s="188"/>
      <c r="AR273" s="188"/>
      <c r="AS273" s="188"/>
      <c r="AT273" s="188"/>
      <c r="AU273" s="188" t="str">
        <f t="shared" si="13"/>
        <v>R3</v>
      </c>
      <c r="AV273" s="188" t="str">
        <f t="shared" si="14"/>
        <v>P3</v>
      </c>
    </row>
    <row r="274" spans="1:48" ht="90" x14ac:dyDescent="0.25">
      <c r="A274" s="188" t="s">
        <v>1360</v>
      </c>
      <c r="B274" s="207" t="str">
        <f t="shared" si="12"/>
        <v>Riparian and Pre-1914</v>
      </c>
      <c r="C274" s="188" t="s">
        <v>1336</v>
      </c>
      <c r="D274" s="188" t="s">
        <v>1337</v>
      </c>
      <c r="E274" s="188" t="s">
        <v>414</v>
      </c>
      <c r="F274" s="188" t="s">
        <v>1338</v>
      </c>
      <c r="G274" s="188" t="s">
        <v>1339</v>
      </c>
      <c r="H274" s="188"/>
      <c r="I274" s="188" t="s">
        <v>55</v>
      </c>
      <c r="J274" s="188" t="s">
        <v>1348</v>
      </c>
      <c r="K274" s="209">
        <v>592.89666666666676</v>
      </c>
      <c r="L274" s="209">
        <v>225.05</v>
      </c>
      <c r="M274" s="188" t="s">
        <v>56</v>
      </c>
      <c r="N274" s="188" t="s">
        <v>1349</v>
      </c>
      <c r="O274" s="188" t="s">
        <v>57</v>
      </c>
      <c r="P274" s="188" t="s">
        <v>59</v>
      </c>
      <c r="Q274" s="188" t="s">
        <v>1361</v>
      </c>
      <c r="R274" s="188" t="s">
        <v>1362</v>
      </c>
      <c r="S274" s="188" t="s">
        <v>399</v>
      </c>
      <c r="T274" s="188" t="s">
        <v>141</v>
      </c>
      <c r="U274" s="188"/>
      <c r="V274" s="188" t="s">
        <v>64</v>
      </c>
      <c r="W274" s="188"/>
      <c r="X274" s="188"/>
      <c r="Y274" s="188"/>
      <c r="Z274" s="188" t="s">
        <v>66</v>
      </c>
      <c r="AA274" s="189">
        <v>42887</v>
      </c>
      <c r="AB274" s="188" t="s">
        <v>142</v>
      </c>
      <c r="AC274" s="188" t="s">
        <v>1359</v>
      </c>
      <c r="AD274" s="188" t="s">
        <v>1036</v>
      </c>
      <c r="AE274" s="188" t="s">
        <v>90</v>
      </c>
      <c r="AF274" s="188" t="s">
        <v>90</v>
      </c>
      <c r="AG274" s="189" t="s">
        <v>90</v>
      </c>
      <c r="AH274" s="191" t="s">
        <v>90</v>
      </c>
      <c r="AI274" s="188" t="s">
        <v>90</v>
      </c>
      <c r="AJ274" s="188" t="s">
        <v>90</v>
      </c>
      <c r="AK274" s="188" t="s">
        <v>90</v>
      </c>
      <c r="AL274" s="188" t="s">
        <v>90</v>
      </c>
      <c r="AM274" s="189">
        <v>42922</v>
      </c>
      <c r="AN274" s="188" t="s">
        <v>143</v>
      </c>
      <c r="AO274" s="188" t="s">
        <v>8421</v>
      </c>
      <c r="AP274" s="188"/>
      <c r="AQ274" s="188"/>
      <c r="AR274" s="188"/>
      <c r="AS274" s="188"/>
      <c r="AT274" s="188"/>
      <c r="AU274" s="188" t="str">
        <f t="shared" si="13"/>
        <v>R3</v>
      </c>
      <c r="AV274" s="188" t="str">
        <f t="shared" si="14"/>
        <v>P3</v>
      </c>
    </row>
    <row r="275" spans="1:48" ht="165" x14ac:dyDescent="0.25">
      <c r="A275" s="188" t="s">
        <v>1363</v>
      </c>
      <c r="B275" s="207" t="str">
        <f t="shared" si="12"/>
        <v>Riparian</v>
      </c>
      <c r="C275" s="188" t="s">
        <v>1336</v>
      </c>
      <c r="D275" s="188" t="s">
        <v>1337</v>
      </c>
      <c r="E275" s="188" t="s">
        <v>414</v>
      </c>
      <c r="F275" s="188" t="s">
        <v>1338</v>
      </c>
      <c r="G275" s="188" t="s">
        <v>1339</v>
      </c>
      <c r="H275" s="188"/>
      <c r="I275" s="188" t="s">
        <v>55</v>
      </c>
      <c r="J275" s="188" t="s">
        <v>1364</v>
      </c>
      <c r="K275" s="209">
        <v>1605.3933333333332</v>
      </c>
      <c r="L275" s="209">
        <v>383.33</v>
      </c>
      <c r="M275" s="188" t="s">
        <v>56</v>
      </c>
      <c r="N275" s="188" t="s">
        <v>1349</v>
      </c>
      <c r="O275" s="188" t="s">
        <v>57</v>
      </c>
      <c r="P275" s="188" t="s">
        <v>59</v>
      </c>
      <c r="Q275" s="188" t="s">
        <v>1361</v>
      </c>
      <c r="R275" s="188" t="s">
        <v>1365</v>
      </c>
      <c r="S275" s="188" t="s">
        <v>399</v>
      </c>
      <c r="T275" s="188" t="s">
        <v>141</v>
      </c>
      <c r="U275" s="188"/>
      <c r="V275" s="188" t="s">
        <v>64</v>
      </c>
      <c r="W275" s="188"/>
      <c r="X275" s="188"/>
      <c r="Y275" s="188"/>
      <c r="Z275" s="188" t="s">
        <v>66</v>
      </c>
      <c r="AA275" s="189">
        <v>42933</v>
      </c>
      <c r="AB275" s="188" t="s">
        <v>142</v>
      </c>
      <c r="AC275" s="188" t="s">
        <v>927</v>
      </c>
      <c r="AD275" s="188" t="s">
        <v>66</v>
      </c>
      <c r="AE275" s="188" t="s">
        <v>90</v>
      </c>
      <c r="AF275" s="188" t="s">
        <v>90</v>
      </c>
      <c r="AG275" s="188" t="s">
        <v>90</v>
      </c>
      <c r="AH275" s="188" t="s">
        <v>90</v>
      </c>
      <c r="AI275" s="188" t="s">
        <v>90</v>
      </c>
      <c r="AJ275" s="188" t="s">
        <v>90</v>
      </c>
      <c r="AK275" s="188" t="s">
        <v>90</v>
      </c>
      <c r="AL275" s="188" t="s">
        <v>90</v>
      </c>
      <c r="AM275" s="189"/>
      <c r="AN275" s="188" t="s">
        <v>90</v>
      </c>
      <c r="AO275" s="188" t="s">
        <v>90</v>
      </c>
      <c r="AP275" s="188"/>
      <c r="AQ275" s="188"/>
      <c r="AR275" s="188"/>
      <c r="AS275" s="188"/>
      <c r="AT275" s="188"/>
      <c r="AU275" s="188" t="str">
        <f t="shared" si="13"/>
        <v>R3</v>
      </c>
      <c r="AV275" s="188" t="str">
        <f t="shared" si="14"/>
        <v>N/A</v>
      </c>
    </row>
    <row r="276" spans="1:48" ht="90" x14ac:dyDescent="0.25">
      <c r="A276" s="188" t="s">
        <v>1366</v>
      </c>
      <c r="B276" s="207" t="str">
        <f t="shared" si="12"/>
        <v>Riparian and Pre-1914</v>
      </c>
      <c r="C276" s="188" t="s">
        <v>1336</v>
      </c>
      <c r="D276" s="188" t="s">
        <v>1337</v>
      </c>
      <c r="E276" s="188" t="s">
        <v>414</v>
      </c>
      <c r="F276" s="188" t="s">
        <v>1338</v>
      </c>
      <c r="G276" s="188" t="s">
        <v>1339</v>
      </c>
      <c r="H276" s="188"/>
      <c r="I276" s="188" t="s">
        <v>55</v>
      </c>
      <c r="J276" s="188"/>
      <c r="K276" s="209">
        <v>822.50333333333333</v>
      </c>
      <c r="L276" s="209">
        <v>393.42</v>
      </c>
      <c r="M276" s="188" t="s">
        <v>56</v>
      </c>
      <c r="N276" s="188" t="s">
        <v>627</v>
      </c>
      <c r="O276" s="188" t="s">
        <v>57</v>
      </c>
      <c r="P276" s="188" t="s">
        <v>59</v>
      </c>
      <c r="Q276" s="188" t="s">
        <v>1367</v>
      </c>
      <c r="R276" s="188" t="s">
        <v>1368</v>
      </c>
      <c r="S276" s="188" t="s">
        <v>399</v>
      </c>
      <c r="T276" s="188" t="s">
        <v>141</v>
      </c>
      <c r="U276" s="188"/>
      <c r="V276" s="188" t="s">
        <v>64</v>
      </c>
      <c r="W276" s="188"/>
      <c r="X276" s="188"/>
      <c r="Y276" s="188"/>
      <c r="Z276" s="188" t="s">
        <v>66</v>
      </c>
      <c r="AA276" s="189">
        <v>42933</v>
      </c>
      <c r="AB276" s="188" t="s">
        <v>142</v>
      </c>
      <c r="AC276" s="188" t="s">
        <v>927</v>
      </c>
      <c r="AD276" s="188" t="s">
        <v>1036</v>
      </c>
      <c r="AE276" s="188" t="s">
        <v>90</v>
      </c>
      <c r="AF276" s="188" t="s">
        <v>90</v>
      </c>
      <c r="AG276" s="189" t="s">
        <v>90</v>
      </c>
      <c r="AH276" s="191" t="s">
        <v>90</v>
      </c>
      <c r="AI276" s="188" t="s">
        <v>90</v>
      </c>
      <c r="AJ276" s="188" t="s">
        <v>90</v>
      </c>
      <c r="AK276" s="188" t="s">
        <v>90</v>
      </c>
      <c r="AL276" s="188" t="s">
        <v>90</v>
      </c>
      <c r="AM276" s="189">
        <v>42922</v>
      </c>
      <c r="AN276" s="188" t="s">
        <v>143</v>
      </c>
      <c r="AO276" s="188" t="s">
        <v>8421</v>
      </c>
      <c r="AP276" s="188"/>
      <c r="AQ276" s="188"/>
      <c r="AR276" s="188"/>
      <c r="AS276" s="188"/>
      <c r="AT276" s="188"/>
      <c r="AU276" s="188" t="str">
        <f t="shared" si="13"/>
        <v>R3</v>
      </c>
      <c r="AV276" s="188" t="str">
        <f t="shared" si="14"/>
        <v>P3</v>
      </c>
    </row>
    <row r="277" spans="1:48" ht="75" x14ac:dyDescent="0.25">
      <c r="A277" s="188" t="s">
        <v>1369</v>
      </c>
      <c r="B277" s="207" t="str">
        <f t="shared" si="12"/>
        <v>Riparian and Pre-1914</v>
      </c>
      <c r="C277" s="188" t="s">
        <v>1370</v>
      </c>
      <c r="D277" s="188" t="s">
        <v>1371</v>
      </c>
      <c r="E277" s="188"/>
      <c r="F277" s="188" t="s">
        <v>1372</v>
      </c>
      <c r="G277" s="188"/>
      <c r="H277" s="188"/>
      <c r="I277" s="188" t="s">
        <v>55</v>
      </c>
      <c r="J277" s="188"/>
      <c r="K277" s="209">
        <v>329</v>
      </c>
      <c r="L277" s="209">
        <v>697.97</v>
      </c>
      <c r="M277" s="188" t="s">
        <v>56</v>
      </c>
      <c r="N277" s="188" t="s">
        <v>397</v>
      </c>
      <c r="O277" s="188" t="s">
        <v>1373</v>
      </c>
      <c r="P277" s="188" t="s">
        <v>59</v>
      </c>
      <c r="Q277" s="188" t="s">
        <v>1374</v>
      </c>
      <c r="R277" s="188" t="s">
        <v>1375</v>
      </c>
      <c r="S277" s="188" t="s">
        <v>1376</v>
      </c>
      <c r="T277" s="188" t="s">
        <v>141</v>
      </c>
      <c r="U277" s="188"/>
      <c r="V277" s="188" t="s">
        <v>64</v>
      </c>
      <c r="W277" s="188"/>
      <c r="X277" s="188"/>
      <c r="Y277" s="188"/>
      <c r="Z277" s="188" t="s">
        <v>66</v>
      </c>
      <c r="AA277" s="189">
        <v>42879</v>
      </c>
      <c r="AB277" s="188" t="s">
        <v>81</v>
      </c>
      <c r="AC277" s="188" t="s">
        <v>1377</v>
      </c>
      <c r="AD277" s="188" t="s">
        <v>56</v>
      </c>
      <c r="AE277" s="188" t="s">
        <v>90</v>
      </c>
      <c r="AF277" s="188" t="s">
        <v>90</v>
      </c>
      <c r="AG277" s="190" t="s">
        <v>90</v>
      </c>
      <c r="AH277" s="188" t="s">
        <v>90</v>
      </c>
      <c r="AI277" s="188" t="s">
        <v>90</v>
      </c>
      <c r="AJ277" s="188" t="s">
        <v>90</v>
      </c>
      <c r="AK277" s="188" t="s">
        <v>90</v>
      </c>
      <c r="AL277" s="188" t="s">
        <v>90</v>
      </c>
      <c r="AM277" s="189">
        <v>42914</v>
      </c>
      <c r="AN277" s="188" t="s">
        <v>143</v>
      </c>
      <c r="AO277" s="188" t="s">
        <v>8407</v>
      </c>
      <c r="AP277" s="188"/>
      <c r="AQ277" s="188"/>
      <c r="AR277" s="188"/>
      <c r="AS277" s="188"/>
      <c r="AT277" s="188"/>
      <c r="AU277" s="188" t="str">
        <f t="shared" si="13"/>
        <v>R1</v>
      </c>
      <c r="AV277" s="188" t="str">
        <f t="shared" si="14"/>
        <v>P3</v>
      </c>
    </row>
    <row r="278" spans="1:48" ht="90" x14ac:dyDescent="0.25">
      <c r="A278" s="188" t="s">
        <v>1378</v>
      </c>
      <c r="B278" s="207" t="str">
        <f t="shared" si="12"/>
        <v>Riparian and Pre-1914</v>
      </c>
      <c r="C278" s="188" t="s">
        <v>1336</v>
      </c>
      <c r="D278" s="188" t="s">
        <v>1337</v>
      </c>
      <c r="E278" s="188" t="s">
        <v>414</v>
      </c>
      <c r="F278" s="188" t="s">
        <v>1338</v>
      </c>
      <c r="G278" s="188" t="s">
        <v>1339</v>
      </c>
      <c r="H278" s="188"/>
      <c r="I278" s="188" t="s">
        <v>55</v>
      </c>
      <c r="J278" s="188" t="s">
        <v>1348</v>
      </c>
      <c r="K278" s="209">
        <v>1462.9399999999998</v>
      </c>
      <c r="L278" s="209">
        <v>354.72</v>
      </c>
      <c r="M278" s="188" t="s">
        <v>56</v>
      </c>
      <c r="N278" s="188" t="s">
        <v>627</v>
      </c>
      <c r="O278" s="188" t="s">
        <v>57</v>
      </c>
      <c r="P278" s="188" t="s">
        <v>59</v>
      </c>
      <c r="Q278" s="188" t="s">
        <v>1350</v>
      </c>
      <c r="R278" s="188" t="s">
        <v>1379</v>
      </c>
      <c r="S278" s="188" t="s">
        <v>399</v>
      </c>
      <c r="T278" s="188" t="s">
        <v>141</v>
      </c>
      <c r="U278" s="188"/>
      <c r="V278" s="188" t="s">
        <v>64</v>
      </c>
      <c r="W278" s="188"/>
      <c r="X278" s="188"/>
      <c r="Y278" s="188"/>
      <c r="Z278" s="188" t="s">
        <v>66</v>
      </c>
      <c r="AA278" s="189">
        <v>42887</v>
      </c>
      <c r="AB278" s="188" t="s">
        <v>67</v>
      </c>
      <c r="AC278" s="188" t="s">
        <v>1380</v>
      </c>
      <c r="AD278" s="188" t="s">
        <v>1036</v>
      </c>
      <c r="AE278" s="188" t="s">
        <v>90</v>
      </c>
      <c r="AF278" s="188" t="s">
        <v>90</v>
      </c>
      <c r="AG278" s="189" t="s">
        <v>90</v>
      </c>
      <c r="AH278" s="191" t="s">
        <v>90</v>
      </c>
      <c r="AI278" s="188" t="s">
        <v>90</v>
      </c>
      <c r="AJ278" s="188" t="s">
        <v>90</v>
      </c>
      <c r="AK278" s="188" t="s">
        <v>90</v>
      </c>
      <c r="AL278" s="188" t="s">
        <v>90</v>
      </c>
      <c r="AM278" s="189">
        <v>42922</v>
      </c>
      <c r="AN278" s="188" t="s">
        <v>143</v>
      </c>
      <c r="AO278" s="188" t="s">
        <v>8587</v>
      </c>
      <c r="AP278" s="188"/>
      <c r="AQ278" s="188"/>
      <c r="AR278" s="188"/>
      <c r="AS278" s="188"/>
      <c r="AT278" s="188"/>
      <c r="AU278" s="188" t="str">
        <f t="shared" si="13"/>
        <v>R2</v>
      </c>
      <c r="AV278" s="188" t="str">
        <f t="shared" si="14"/>
        <v>P3</v>
      </c>
    </row>
    <row r="279" spans="1:48" ht="120" x14ac:dyDescent="0.25">
      <c r="A279" s="188" t="s">
        <v>1381</v>
      </c>
      <c r="B279" s="207" t="str">
        <f t="shared" si="12"/>
        <v>Riparian and Pre-1914</v>
      </c>
      <c r="C279" s="188" t="s">
        <v>1336</v>
      </c>
      <c r="D279" s="188" t="s">
        <v>1337</v>
      </c>
      <c r="E279" s="188" t="s">
        <v>414</v>
      </c>
      <c r="F279" s="188" t="s">
        <v>1338</v>
      </c>
      <c r="G279" s="188" t="s">
        <v>1339</v>
      </c>
      <c r="H279" s="188"/>
      <c r="I279" s="188" t="s">
        <v>55</v>
      </c>
      <c r="J279" s="188"/>
      <c r="K279" s="209">
        <v>1794.7466666666669</v>
      </c>
      <c r="L279" s="209">
        <v>1145.07</v>
      </c>
      <c r="M279" s="188" t="s">
        <v>56</v>
      </c>
      <c r="N279" s="188" t="s">
        <v>627</v>
      </c>
      <c r="O279" s="188" t="s">
        <v>57</v>
      </c>
      <c r="P279" s="188" t="s">
        <v>59</v>
      </c>
      <c r="Q279" s="188" t="s">
        <v>1382</v>
      </c>
      <c r="R279" s="188" t="s">
        <v>1382</v>
      </c>
      <c r="S279" s="188" t="s">
        <v>399</v>
      </c>
      <c r="T279" s="188" t="s">
        <v>141</v>
      </c>
      <c r="U279" s="188"/>
      <c r="V279" s="188" t="s">
        <v>64</v>
      </c>
      <c r="W279" s="188"/>
      <c r="X279" s="188"/>
      <c r="Y279" s="188"/>
      <c r="Z279" s="188" t="s">
        <v>66</v>
      </c>
      <c r="AA279" s="189">
        <v>42887</v>
      </c>
      <c r="AB279" s="188" t="s">
        <v>67</v>
      </c>
      <c r="AC279" s="188" t="s">
        <v>1383</v>
      </c>
      <c r="AD279" s="188" t="s">
        <v>1036</v>
      </c>
      <c r="AE279" s="188" t="s">
        <v>90</v>
      </c>
      <c r="AF279" s="188" t="s">
        <v>90</v>
      </c>
      <c r="AG279" s="189" t="s">
        <v>90</v>
      </c>
      <c r="AH279" s="191" t="s">
        <v>90</v>
      </c>
      <c r="AI279" s="188" t="s">
        <v>90</v>
      </c>
      <c r="AJ279" s="188" t="s">
        <v>90</v>
      </c>
      <c r="AK279" s="188" t="s">
        <v>90</v>
      </c>
      <c r="AL279" s="188" t="s">
        <v>90</v>
      </c>
      <c r="AM279" s="189">
        <v>42922</v>
      </c>
      <c r="AN279" s="188" t="s">
        <v>72</v>
      </c>
      <c r="AO279" s="188" t="s">
        <v>1343</v>
      </c>
      <c r="AP279" s="188"/>
      <c r="AQ279" s="188"/>
      <c r="AR279" s="188"/>
      <c r="AS279" s="188"/>
      <c r="AT279" s="188"/>
      <c r="AU279" s="188" t="str">
        <f t="shared" si="13"/>
        <v>R2</v>
      </c>
      <c r="AV279" s="188" t="str">
        <f t="shared" si="14"/>
        <v>P2</v>
      </c>
    </row>
    <row r="280" spans="1:48" ht="75" x14ac:dyDescent="0.25">
      <c r="A280" s="188" t="s">
        <v>1384</v>
      </c>
      <c r="B280" s="207" t="str">
        <f t="shared" si="12"/>
        <v>Riparian and Pre-1914</v>
      </c>
      <c r="C280" s="188" t="s">
        <v>1336</v>
      </c>
      <c r="D280" s="188" t="s">
        <v>1337</v>
      </c>
      <c r="E280" s="188" t="s">
        <v>414</v>
      </c>
      <c r="F280" s="188" t="s">
        <v>1338</v>
      </c>
      <c r="G280" s="188" t="s">
        <v>1339</v>
      </c>
      <c r="H280" s="188"/>
      <c r="I280" s="188" t="s">
        <v>55</v>
      </c>
      <c r="J280" s="188" t="s">
        <v>1348</v>
      </c>
      <c r="K280" s="209">
        <v>1413.3233333333333</v>
      </c>
      <c r="L280" s="209">
        <v>1076.28</v>
      </c>
      <c r="M280" s="188" t="s">
        <v>56</v>
      </c>
      <c r="N280" s="188" t="s">
        <v>1349</v>
      </c>
      <c r="O280" s="188" t="s">
        <v>57</v>
      </c>
      <c r="P280" s="188" t="s">
        <v>59</v>
      </c>
      <c r="Q280" s="188" t="s">
        <v>1350</v>
      </c>
      <c r="R280" s="188" t="s">
        <v>1385</v>
      </c>
      <c r="S280" s="188" t="s">
        <v>399</v>
      </c>
      <c r="T280" s="188" t="s">
        <v>141</v>
      </c>
      <c r="U280" s="188"/>
      <c r="V280" s="188" t="s">
        <v>64</v>
      </c>
      <c r="W280" s="188"/>
      <c r="X280" s="188"/>
      <c r="Y280" s="188"/>
      <c r="Z280" s="188" t="s">
        <v>66</v>
      </c>
      <c r="AA280" s="189">
        <v>42887</v>
      </c>
      <c r="AB280" s="188" t="s">
        <v>67</v>
      </c>
      <c r="AC280" s="188" t="s">
        <v>1386</v>
      </c>
      <c r="AD280" s="188" t="s">
        <v>1036</v>
      </c>
      <c r="AE280" s="188" t="s">
        <v>90</v>
      </c>
      <c r="AF280" s="188" t="s">
        <v>90</v>
      </c>
      <c r="AG280" s="189" t="s">
        <v>90</v>
      </c>
      <c r="AH280" s="191" t="s">
        <v>90</v>
      </c>
      <c r="AI280" s="188" t="s">
        <v>90</v>
      </c>
      <c r="AJ280" s="188" t="s">
        <v>90</v>
      </c>
      <c r="AK280" s="188" t="s">
        <v>90</v>
      </c>
      <c r="AL280" s="188" t="s">
        <v>90</v>
      </c>
      <c r="AM280" s="189">
        <v>42922</v>
      </c>
      <c r="AN280" s="188" t="s">
        <v>143</v>
      </c>
      <c r="AO280" s="188" t="s">
        <v>8587</v>
      </c>
      <c r="AP280" s="188"/>
      <c r="AQ280" s="188"/>
      <c r="AR280" s="188"/>
      <c r="AS280" s="188"/>
      <c r="AT280" s="188"/>
      <c r="AU280" s="188" t="str">
        <f t="shared" si="13"/>
        <v>R2</v>
      </c>
      <c r="AV280" s="188" t="str">
        <f t="shared" si="14"/>
        <v>P3</v>
      </c>
    </row>
    <row r="281" spans="1:48" ht="105" x14ac:dyDescent="0.25">
      <c r="A281" s="188" t="s">
        <v>1387</v>
      </c>
      <c r="B281" s="207" t="str">
        <f t="shared" si="12"/>
        <v>Riparian and Pre-1914</v>
      </c>
      <c r="C281" s="188" t="s">
        <v>1336</v>
      </c>
      <c r="D281" s="188" t="s">
        <v>1337</v>
      </c>
      <c r="E281" s="188" t="s">
        <v>414</v>
      </c>
      <c r="F281" s="188" t="s">
        <v>1338</v>
      </c>
      <c r="G281" s="188" t="s">
        <v>1339</v>
      </c>
      <c r="H281" s="188"/>
      <c r="I281" s="188" t="s">
        <v>55</v>
      </c>
      <c r="J281" s="188"/>
      <c r="K281" s="209">
        <v>2414.8366666666666</v>
      </c>
      <c r="L281" s="209">
        <v>149.55000000000001</v>
      </c>
      <c r="M281" s="188" t="s">
        <v>56</v>
      </c>
      <c r="N281" s="188" t="s">
        <v>627</v>
      </c>
      <c r="O281" s="188" t="s">
        <v>57</v>
      </c>
      <c r="P281" s="188" t="s">
        <v>59</v>
      </c>
      <c r="Q281" s="188" t="s">
        <v>1388</v>
      </c>
      <c r="R281" s="188" t="s">
        <v>1389</v>
      </c>
      <c r="S281" s="188" t="s">
        <v>399</v>
      </c>
      <c r="T281" s="188" t="s">
        <v>141</v>
      </c>
      <c r="U281" s="188"/>
      <c r="V281" s="188" t="s">
        <v>64</v>
      </c>
      <c r="W281" s="188"/>
      <c r="X281" s="188"/>
      <c r="Y281" s="188"/>
      <c r="Z281" s="188" t="s">
        <v>66</v>
      </c>
      <c r="AA281" s="189">
        <v>42887</v>
      </c>
      <c r="AB281" s="188" t="s">
        <v>142</v>
      </c>
      <c r="AC281" s="188" t="s">
        <v>8422</v>
      </c>
      <c r="AD281" s="188" t="s">
        <v>1036</v>
      </c>
      <c r="AE281" s="188" t="s">
        <v>90</v>
      </c>
      <c r="AF281" s="188" t="s">
        <v>90</v>
      </c>
      <c r="AG281" s="189" t="s">
        <v>90</v>
      </c>
      <c r="AH281" s="191" t="s">
        <v>90</v>
      </c>
      <c r="AI281" s="188" t="s">
        <v>90</v>
      </c>
      <c r="AJ281" s="188" t="s">
        <v>90</v>
      </c>
      <c r="AK281" s="188" t="s">
        <v>90</v>
      </c>
      <c r="AL281" s="188" t="s">
        <v>90</v>
      </c>
      <c r="AM281" s="189">
        <v>42922</v>
      </c>
      <c r="AN281" s="188" t="s">
        <v>143</v>
      </c>
      <c r="AO281" s="188" t="s">
        <v>8421</v>
      </c>
      <c r="AP281" s="188"/>
      <c r="AQ281" s="188"/>
      <c r="AR281" s="188"/>
      <c r="AS281" s="188"/>
      <c r="AT281" s="188"/>
      <c r="AU281" s="188" t="str">
        <f t="shared" si="13"/>
        <v>R3</v>
      </c>
      <c r="AV281" s="188" t="str">
        <f t="shared" si="14"/>
        <v>P3</v>
      </c>
    </row>
    <row r="282" spans="1:48" ht="270" x14ac:dyDescent="0.25">
      <c r="A282" s="188" t="s">
        <v>1390</v>
      </c>
      <c r="B282" s="207" t="str">
        <f t="shared" si="12"/>
        <v>Riparian and Pre-1914</v>
      </c>
      <c r="C282" s="188" t="s">
        <v>1391</v>
      </c>
      <c r="D282" s="188" t="s">
        <v>1392</v>
      </c>
      <c r="E282" s="188"/>
      <c r="F282" s="188"/>
      <c r="G282" s="188"/>
      <c r="H282" s="188" t="s">
        <v>4067</v>
      </c>
      <c r="I282" s="188" t="s">
        <v>55</v>
      </c>
      <c r="J282" s="188"/>
      <c r="K282" s="209">
        <v>295.25333333333333</v>
      </c>
      <c r="L282" s="209">
        <v>164.1</v>
      </c>
      <c r="M282" s="188" t="s">
        <v>56</v>
      </c>
      <c r="N282" s="188" t="s">
        <v>137</v>
      </c>
      <c r="O282" s="188"/>
      <c r="P282" s="188" t="s">
        <v>341</v>
      </c>
      <c r="Q282" s="188" t="s">
        <v>1393</v>
      </c>
      <c r="R282" s="188" t="s">
        <v>1394</v>
      </c>
      <c r="S282" s="188" t="s">
        <v>1395</v>
      </c>
      <c r="T282" s="188" t="s">
        <v>151</v>
      </c>
      <c r="U282" s="188"/>
      <c r="V282" s="188" t="s">
        <v>115</v>
      </c>
      <c r="W282" s="188">
        <v>2</v>
      </c>
      <c r="X282" s="188" t="s">
        <v>56</v>
      </c>
      <c r="Y282" s="188" t="s">
        <v>1396</v>
      </c>
      <c r="Z282" s="188" t="s">
        <v>66</v>
      </c>
      <c r="AA282" s="189">
        <v>42926</v>
      </c>
      <c r="AB282" s="188" t="s">
        <v>67</v>
      </c>
      <c r="AC282" s="188" t="s">
        <v>8667</v>
      </c>
      <c r="AD282" s="188" t="s">
        <v>56</v>
      </c>
      <c r="AE282" s="188" t="s">
        <v>90</v>
      </c>
      <c r="AF282" s="188" t="s">
        <v>90</v>
      </c>
      <c r="AG282" s="190" t="s">
        <v>90</v>
      </c>
      <c r="AH282" s="188" t="s">
        <v>90</v>
      </c>
      <c r="AI282" s="188" t="s">
        <v>90</v>
      </c>
      <c r="AJ282" s="188" t="s">
        <v>90</v>
      </c>
      <c r="AK282" s="188" t="s">
        <v>90</v>
      </c>
      <c r="AL282" s="188" t="s">
        <v>90</v>
      </c>
      <c r="AM282" s="189">
        <v>42926</v>
      </c>
      <c r="AN282" s="188" t="s">
        <v>100</v>
      </c>
      <c r="AO282" s="188" t="s">
        <v>144</v>
      </c>
      <c r="AP282" s="188" t="s">
        <v>4067</v>
      </c>
      <c r="AQ282" s="188" t="s">
        <v>8534</v>
      </c>
      <c r="AR282" s="188" t="s">
        <v>8581</v>
      </c>
      <c r="AS282" s="188" t="s">
        <v>8535</v>
      </c>
      <c r="AT282" s="188" t="s">
        <v>8581</v>
      </c>
      <c r="AU282" s="188" t="str">
        <f t="shared" si="13"/>
        <v>R4</v>
      </c>
      <c r="AV282" s="188" t="str">
        <f t="shared" si="14"/>
        <v>P4</v>
      </c>
    </row>
    <row r="283" spans="1:48" ht="270" x14ac:dyDescent="0.25">
      <c r="A283" s="188" t="s">
        <v>1397</v>
      </c>
      <c r="B283" s="207" t="str">
        <f t="shared" si="12"/>
        <v>Riparian and Pre-1914</v>
      </c>
      <c r="C283" s="188" t="s">
        <v>1398</v>
      </c>
      <c r="D283" s="188" t="s">
        <v>1399</v>
      </c>
      <c r="E283" s="188"/>
      <c r="F283" s="188"/>
      <c r="G283" s="188"/>
      <c r="H283" s="188" t="s">
        <v>4067</v>
      </c>
      <c r="I283" s="188" t="s">
        <v>55</v>
      </c>
      <c r="J283" s="188"/>
      <c r="K283" s="209">
        <v>279.48333333333335</v>
      </c>
      <c r="L283" s="209">
        <v>171.5</v>
      </c>
      <c r="M283" s="188" t="s">
        <v>56</v>
      </c>
      <c r="N283" s="188" t="s">
        <v>1074</v>
      </c>
      <c r="O283" s="188" t="s">
        <v>216</v>
      </c>
      <c r="P283" s="188" t="s">
        <v>77</v>
      </c>
      <c r="Q283" s="188">
        <v>2230001</v>
      </c>
      <c r="R283" s="188" t="s">
        <v>1400</v>
      </c>
      <c r="S283" s="188" t="s">
        <v>1401</v>
      </c>
      <c r="T283" s="188" t="s">
        <v>141</v>
      </c>
      <c r="U283" s="188">
        <v>1860</v>
      </c>
      <c r="V283" s="188" t="s">
        <v>64</v>
      </c>
      <c r="W283" s="188"/>
      <c r="X283" s="188" t="s">
        <v>1402</v>
      </c>
      <c r="Y283" s="188"/>
      <c r="Z283" s="188"/>
      <c r="AA283" s="189">
        <v>43003</v>
      </c>
      <c r="AB283" s="188" t="s">
        <v>67</v>
      </c>
      <c r="AC283" s="188" t="s">
        <v>1403</v>
      </c>
      <c r="AD283" s="188" t="s">
        <v>56</v>
      </c>
      <c r="AE283" s="188" t="s">
        <v>90</v>
      </c>
      <c r="AF283" s="188" t="s">
        <v>90</v>
      </c>
      <c r="AG283" s="188" t="s">
        <v>90</v>
      </c>
      <c r="AH283" s="188" t="s">
        <v>90</v>
      </c>
      <c r="AI283" s="188" t="s">
        <v>90</v>
      </c>
      <c r="AJ283" s="188" t="s">
        <v>90</v>
      </c>
      <c r="AK283" s="188" t="s">
        <v>90</v>
      </c>
      <c r="AL283" s="188" t="s">
        <v>90</v>
      </c>
      <c r="AM283" s="189">
        <v>42940</v>
      </c>
      <c r="AN283" s="188" t="s">
        <v>100</v>
      </c>
      <c r="AO283" s="188" t="s">
        <v>144</v>
      </c>
      <c r="AP283" s="188" t="s">
        <v>4067</v>
      </c>
      <c r="AQ283" s="188" t="s">
        <v>8534</v>
      </c>
      <c r="AR283" s="188" t="s">
        <v>8581</v>
      </c>
      <c r="AS283" s="188" t="s">
        <v>8535</v>
      </c>
      <c r="AT283" s="188" t="s">
        <v>8581</v>
      </c>
      <c r="AU283" s="188" t="str">
        <f t="shared" si="13"/>
        <v>R4</v>
      </c>
      <c r="AV283" s="188" t="str">
        <f t="shared" si="14"/>
        <v>P4</v>
      </c>
    </row>
    <row r="284" spans="1:48" ht="270" x14ac:dyDescent="0.25">
      <c r="A284" s="188" t="s">
        <v>1404</v>
      </c>
      <c r="B284" s="207" t="str">
        <f t="shared" si="12"/>
        <v>Riparian and Pre-1914</v>
      </c>
      <c r="C284" s="188" t="s">
        <v>1398</v>
      </c>
      <c r="D284" s="188" t="s">
        <v>1399</v>
      </c>
      <c r="E284" s="188"/>
      <c r="F284" s="188"/>
      <c r="G284" s="188"/>
      <c r="H284" s="188" t="s">
        <v>4067</v>
      </c>
      <c r="I284" s="188" t="s">
        <v>55</v>
      </c>
      <c r="J284" s="188"/>
      <c r="K284" s="209">
        <v>520.83333333333337</v>
      </c>
      <c r="L284" s="209">
        <v>209</v>
      </c>
      <c r="M284" s="188" t="s">
        <v>56</v>
      </c>
      <c r="N284" s="188" t="s">
        <v>1074</v>
      </c>
      <c r="O284" s="188" t="s">
        <v>216</v>
      </c>
      <c r="P284" s="188" t="s">
        <v>77</v>
      </c>
      <c r="Q284" s="188" t="s">
        <v>1405</v>
      </c>
      <c r="R284" s="188" t="s">
        <v>1406</v>
      </c>
      <c r="S284" s="188" t="s">
        <v>1407</v>
      </c>
      <c r="T284" s="188" t="s">
        <v>141</v>
      </c>
      <c r="U284" s="188">
        <v>1860</v>
      </c>
      <c r="V284" s="188" t="s">
        <v>64</v>
      </c>
      <c r="W284" s="188"/>
      <c r="X284" s="188" t="s">
        <v>1402</v>
      </c>
      <c r="Y284" s="188"/>
      <c r="Z284" s="188"/>
      <c r="AA284" s="189">
        <v>43003</v>
      </c>
      <c r="AB284" s="188" t="s">
        <v>67</v>
      </c>
      <c r="AC284" s="188" t="s">
        <v>1403</v>
      </c>
      <c r="AD284" s="188" t="s">
        <v>56</v>
      </c>
      <c r="AE284" s="188" t="s">
        <v>90</v>
      </c>
      <c r="AF284" s="188" t="s">
        <v>90</v>
      </c>
      <c r="AG284" s="188" t="s">
        <v>90</v>
      </c>
      <c r="AH284" s="188" t="s">
        <v>90</v>
      </c>
      <c r="AI284" s="188" t="s">
        <v>90</v>
      </c>
      <c r="AJ284" s="188" t="s">
        <v>90</v>
      </c>
      <c r="AK284" s="188" t="s">
        <v>90</v>
      </c>
      <c r="AL284" s="188" t="s">
        <v>90</v>
      </c>
      <c r="AM284" s="189">
        <v>42940</v>
      </c>
      <c r="AN284" s="188" t="s">
        <v>100</v>
      </c>
      <c r="AO284" s="188" t="s">
        <v>144</v>
      </c>
      <c r="AP284" s="188" t="s">
        <v>4067</v>
      </c>
      <c r="AQ284" s="188" t="s">
        <v>8534</v>
      </c>
      <c r="AR284" s="188" t="s">
        <v>8581</v>
      </c>
      <c r="AS284" s="188" t="s">
        <v>8535</v>
      </c>
      <c r="AT284" s="188" t="s">
        <v>8581</v>
      </c>
      <c r="AU284" s="188" t="str">
        <f t="shared" si="13"/>
        <v>R4</v>
      </c>
      <c r="AV284" s="188" t="str">
        <f t="shared" si="14"/>
        <v>P4</v>
      </c>
    </row>
    <row r="285" spans="1:48" ht="45" x14ac:dyDescent="0.25">
      <c r="A285" s="188" t="s">
        <v>1408</v>
      </c>
      <c r="B285" s="207" t="str">
        <f t="shared" si="12"/>
        <v>Riparian and Pre-1914</v>
      </c>
      <c r="C285" s="188" t="s">
        <v>509</v>
      </c>
      <c r="D285" s="188" t="s">
        <v>509</v>
      </c>
      <c r="E285" s="188"/>
      <c r="F285" s="188"/>
      <c r="G285" s="188"/>
      <c r="H285" s="188"/>
      <c r="I285" s="188" t="s">
        <v>55</v>
      </c>
      <c r="J285" s="188"/>
      <c r="K285" s="209">
        <v>619.72</v>
      </c>
      <c r="L285" s="209">
        <v>529.87</v>
      </c>
      <c r="M285" s="188" t="s">
        <v>56</v>
      </c>
      <c r="N285" s="188" t="s">
        <v>510</v>
      </c>
      <c r="O285" s="188" t="s">
        <v>1418</v>
      </c>
      <c r="P285" s="188" t="s">
        <v>94</v>
      </c>
      <c r="Q285" s="188" t="s">
        <v>1410</v>
      </c>
      <c r="R285" s="192" t="s">
        <v>1411</v>
      </c>
      <c r="S285" s="188" t="s">
        <v>1412</v>
      </c>
      <c r="T285" s="192" t="s">
        <v>174</v>
      </c>
      <c r="U285" s="188"/>
      <c r="V285" s="192" t="s">
        <v>174</v>
      </c>
      <c r="W285" s="192">
        <v>1</v>
      </c>
      <c r="X285" s="188" t="s">
        <v>66</v>
      </c>
      <c r="Y285" s="188"/>
      <c r="Z285" s="188" t="s">
        <v>66</v>
      </c>
      <c r="AA285" s="189">
        <v>42915</v>
      </c>
      <c r="AB285" s="188" t="s">
        <v>67</v>
      </c>
      <c r="AC285" s="188" t="s">
        <v>1413</v>
      </c>
      <c r="AD285" s="188" t="s">
        <v>56</v>
      </c>
      <c r="AE285" s="188" t="s">
        <v>90</v>
      </c>
      <c r="AF285" s="188" t="s">
        <v>90</v>
      </c>
      <c r="AG285" s="190" t="s">
        <v>90</v>
      </c>
      <c r="AH285" s="188" t="s">
        <v>90</v>
      </c>
      <c r="AI285" s="188" t="s">
        <v>90</v>
      </c>
      <c r="AJ285" s="188" t="s">
        <v>90</v>
      </c>
      <c r="AK285" s="188" t="s">
        <v>90</v>
      </c>
      <c r="AL285" s="188" t="s">
        <v>90</v>
      </c>
      <c r="AM285" s="189">
        <v>42915</v>
      </c>
      <c r="AN285" s="188" t="s">
        <v>100</v>
      </c>
      <c r="AO285" s="188" t="s">
        <v>489</v>
      </c>
      <c r="AP285" s="188"/>
      <c r="AQ285" s="188"/>
      <c r="AR285" s="188"/>
      <c r="AS285" s="188"/>
      <c r="AT285" s="188"/>
      <c r="AU285" s="188" t="str">
        <f t="shared" si="13"/>
        <v>R2</v>
      </c>
      <c r="AV285" s="188" t="str">
        <f t="shared" si="14"/>
        <v>P1</v>
      </c>
    </row>
    <row r="286" spans="1:48" ht="240" x14ac:dyDescent="0.25">
      <c r="A286" s="188" t="s">
        <v>1414</v>
      </c>
      <c r="B286" s="207" t="str">
        <f t="shared" si="12"/>
        <v>Riparian and Pre-1914</v>
      </c>
      <c r="C286" s="188" t="s">
        <v>1415</v>
      </c>
      <c r="D286" s="188" t="s">
        <v>1415</v>
      </c>
      <c r="E286" s="188"/>
      <c r="F286" s="188" t="s">
        <v>1416</v>
      </c>
      <c r="G286" s="188"/>
      <c r="H286" s="188"/>
      <c r="I286" s="188" t="s">
        <v>55</v>
      </c>
      <c r="J286" s="188"/>
      <c r="K286" s="209">
        <v>1337.0866666666668</v>
      </c>
      <c r="L286" s="209">
        <v>1174.22</v>
      </c>
      <c r="M286" s="188" t="s">
        <v>56</v>
      </c>
      <c r="N286" s="188" t="s">
        <v>641</v>
      </c>
      <c r="O286" s="188" t="s">
        <v>1418</v>
      </c>
      <c r="P286" s="188" t="s">
        <v>59</v>
      </c>
      <c r="Q286" s="188" t="s">
        <v>1419</v>
      </c>
      <c r="R286" s="188" t="s">
        <v>1420</v>
      </c>
      <c r="S286" s="188" t="s">
        <v>1421</v>
      </c>
      <c r="T286" s="188" t="s">
        <v>141</v>
      </c>
      <c r="U286" s="188"/>
      <c r="V286" s="188" t="s">
        <v>64</v>
      </c>
      <c r="W286" s="188"/>
      <c r="X286" s="188"/>
      <c r="Y286" s="188"/>
      <c r="Z286" s="188" t="s">
        <v>66</v>
      </c>
      <c r="AA286" s="189">
        <v>42933</v>
      </c>
      <c r="AB286" s="188" t="s">
        <v>81</v>
      </c>
      <c r="AC286" s="188" t="s">
        <v>8780</v>
      </c>
      <c r="AD286" s="188" t="s">
        <v>56</v>
      </c>
      <c r="AE286" s="188" t="s">
        <v>90</v>
      </c>
      <c r="AF286" s="188" t="s">
        <v>90</v>
      </c>
      <c r="AG286" s="190" t="s">
        <v>90</v>
      </c>
      <c r="AH286" s="188" t="s">
        <v>90</v>
      </c>
      <c r="AI286" s="188" t="s">
        <v>90</v>
      </c>
      <c r="AJ286" s="188" t="s">
        <v>90</v>
      </c>
      <c r="AK286" s="188" t="s">
        <v>90</v>
      </c>
      <c r="AL286" s="188" t="s">
        <v>90</v>
      </c>
      <c r="AM286" s="189">
        <v>42913</v>
      </c>
      <c r="AN286" s="188" t="s">
        <v>100</v>
      </c>
      <c r="AO286" s="188" t="s">
        <v>310</v>
      </c>
      <c r="AP286" s="188"/>
      <c r="AQ286" s="188"/>
      <c r="AR286" s="188"/>
      <c r="AS286" s="188"/>
      <c r="AT286" s="188"/>
      <c r="AU286" s="188" t="str">
        <f t="shared" si="13"/>
        <v>R1</v>
      </c>
      <c r="AV286" s="188" t="str">
        <f t="shared" si="14"/>
        <v>P1</v>
      </c>
    </row>
    <row r="287" spans="1:48" ht="135" x14ac:dyDescent="0.25">
      <c r="A287" s="188" t="s">
        <v>1422</v>
      </c>
      <c r="B287" s="207" t="str">
        <f t="shared" si="12"/>
        <v>Riparian and Pre-1914</v>
      </c>
      <c r="C287" s="188" t="s">
        <v>1423</v>
      </c>
      <c r="D287" s="188" t="s">
        <v>1424</v>
      </c>
      <c r="E287" s="188"/>
      <c r="F287" s="188" t="s">
        <v>779</v>
      </c>
      <c r="G287" s="188"/>
      <c r="H287" s="188"/>
      <c r="I287" s="188" t="s">
        <v>55</v>
      </c>
      <c r="J287" s="188"/>
      <c r="K287" s="209">
        <v>1193.0500000000002</v>
      </c>
      <c r="L287" s="209">
        <v>1224.04</v>
      </c>
      <c r="M287" s="188" t="s">
        <v>56</v>
      </c>
      <c r="N287" s="188" t="s">
        <v>1425</v>
      </c>
      <c r="O287" s="188" t="s">
        <v>58</v>
      </c>
      <c r="P287" s="188" t="s">
        <v>59</v>
      </c>
      <c r="Q287" s="188" t="s">
        <v>1426</v>
      </c>
      <c r="R287" s="188" t="s">
        <v>1427</v>
      </c>
      <c r="S287" s="188" t="s">
        <v>8423</v>
      </c>
      <c r="T287" s="188" t="s">
        <v>141</v>
      </c>
      <c r="U287" s="188">
        <v>1912</v>
      </c>
      <c r="V287" s="188" t="s">
        <v>64</v>
      </c>
      <c r="W287" s="188">
        <v>3</v>
      </c>
      <c r="X287" s="188" t="s">
        <v>56</v>
      </c>
      <c r="Y287" s="188"/>
      <c r="Z287" s="188" t="s">
        <v>66</v>
      </c>
      <c r="AA287" s="189">
        <v>42909</v>
      </c>
      <c r="AB287" s="188" t="s">
        <v>67</v>
      </c>
      <c r="AC287" s="188" t="s">
        <v>1428</v>
      </c>
      <c r="AD287" s="188" t="s">
        <v>56</v>
      </c>
      <c r="AE287" s="188" t="s">
        <v>90</v>
      </c>
      <c r="AF287" s="188" t="s">
        <v>90</v>
      </c>
      <c r="AG287" s="188" t="s">
        <v>90</v>
      </c>
      <c r="AH287" s="188" t="s">
        <v>90</v>
      </c>
      <c r="AI287" s="188" t="s">
        <v>90</v>
      </c>
      <c r="AJ287" s="188" t="s">
        <v>90</v>
      </c>
      <c r="AK287" s="188" t="s">
        <v>90</v>
      </c>
      <c r="AL287" s="188" t="s">
        <v>90</v>
      </c>
      <c r="AM287" s="189">
        <v>42916</v>
      </c>
      <c r="AN287" s="188" t="s">
        <v>100</v>
      </c>
      <c r="AO287" s="188" t="s">
        <v>1429</v>
      </c>
      <c r="AP287" s="188"/>
      <c r="AQ287" s="188"/>
      <c r="AR287" s="188"/>
      <c r="AS287" s="188"/>
      <c r="AT287" s="188"/>
      <c r="AU287" s="188" t="str">
        <f t="shared" si="13"/>
        <v>R2</v>
      </c>
      <c r="AV287" s="188" t="str">
        <f t="shared" si="14"/>
        <v>P1</v>
      </c>
    </row>
    <row r="288" spans="1:48" ht="255" x14ac:dyDescent="0.25">
      <c r="A288" s="188" t="s">
        <v>1430</v>
      </c>
      <c r="B288" s="207" t="str">
        <f t="shared" si="12"/>
        <v>Riparian and Pre-1914</v>
      </c>
      <c r="C288" s="188" t="s">
        <v>1431</v>
      </c>
      <c r="D288" s="188" t="s">
        <v>1431</v>
      </c>
      <c r="E288" s="188"/>
      <c r="F288" s="188" t="s">
        <v>1416</v>
      </c>
      <c r="G288" s="188"/>
      <c r="H288" s="188"/>
      <c r="I288" s="188" t="s">
        <v>55</v>
      </c>
      <c r="J288" s="188"/>
      <c r="K288" s="209">
        <v>815.44333333333327</v>
      </c>
      <c r="L288" s="209">
        <v>599.99</v>
      </c>
      <c r="M288" s="188" t="s">
        <v>56</v>
      </c>
      <c r="N288" s="188" t="s">
        <v>636</v>
      </c>
      <c r="O288" s="188" t="s">
        <v>596</v>
      </c>
      <c r="P288" s="188" t="s">
        <v>59</v>
      </c>
      <c r="Q288" s="188" t="s">
        <v>1432</v>
      </c>
      <c r="R288" s="188"/>
      <c r="S288" s="188"/>
      <c r="T288" s="188"/>
      <c r="U288" s="188">
        <v>1876</v>
      </c>
      <c r="V288" s="188"/>
      <c r="W288" s="188"/>
      <c r="X288" s="188"/>
      <c r="Y288" s="188"/>
      <c r="Z288" s="188"/>
      <c r="AA288" s="189">
        <v>42978</v>
      </c>
      <c r="AB288" s="188" t="s">
        <v>67</v>
      </c>
      <c r="AC288" s="188" t="s">
        <v>8779</v>
      </c>
      <c r="AD288" s="188" t="s">
        <v>56</v>
      </c>
      <c r="AE288" s="188" t="s">
        <v>90</v>
      </c>
      <c r="AF288" s="188" t="s">
        <v>90</v>
      </c>
      <c r="AG288" s="188" t="s">
        <v>90</v>
      </c>
      <c r="AH288" s="188" t="s">
        <v>90</v>
      </c>
      <c r="AI288" s="188" t="s">
        <v>90</v>
      </c>
      <c r="AJ288" s="188" t="s">
        <v>90</v>
      </c>
      <c r="AK288" s="188" t="s">
        <v>90</v>
      </c>
      <c r="AL288" s="188" t="s">
        <v>90</v>
      </c>
      <c r="AM288" s="189">
        <v>42942</v>
      </c>
      <c r="AN288" s="188" t="s">
        <v>100</v>
      </c>
      <c r="AO288" s="188" t="s">
        <v>8393</v>
      </c>
      <c r="AP288" s="188"/>
      <c r="AQ288" s="188"/>
      <c r="AR288" s="188"/>
      <c r="AS288" s="188"/>
      <c r="AT288" s="188"/>
      <c r="AU288" s="188" t="str">
        <f t="shared" si="13"/>
        <v>R2</v>
      </c>
      <c r="AV288" s="188" t="str">
        <f t="shared" si="14"/>
        <v>P1</v>
      </c>
    </row>
    <row r="289" spans="1:48" ht="60" x14ac:dyDescent="0.25">
      <c r="A289" s="188" t="s">
        <v>1433</v>
      </c>
      <c r="B289" s="207" t="str">
        <f t="shared" si="12"/>
        <v>Riparian</v>
      </c>
      <c r="C289" s="188" t="s">
        <v>1434</v>
      </c>
      <c r="D289" s="188" t="s">
        <v>1435</v>
      </c>
      <c r="E289" s="188"/>
      <c r="F289" s="188"/>
      <c r="G289" s="188"/>
      <c r="H289" s="188"/>
      <c r="I289" s="188" t="s">
        <v>55</v>
      </c>
      <c r="J289" s="188"/>
      <c r="K289" s="209">
        <v>522</v>
      </c>
      <c r="L289" s="209">
        <v>624</v>
      </c>
      <c r="M289" s="188" t="s">
        <v>56</v>
      </c>
      <c r="N289" s="188" t="s">
        <v>498</v>
      </c>
      <c r="O289" s="188" t="s">
        <v>128</v>
      </c>
      <c r="P289" s="188" t="s">
        <v>94</v>
      </c>
      <c r="Q289" s="188">
        <v>32050003</v>
      </c>
      <c r="R289" s="188" t="s">
        <v>1436</v>
      </c>
      <c r="S289" s="188" t="s">
        <v>1437</v>
      </c>
      <c r="T289" s="188" t="s">
        <v>141</v>
      </c>
      <c r="U289" s="188"/>
      <c r="V289" s="188" t="s">
        <v>64</v>
      </c>
      <c r="W289" s="188">
        <v>0</v>
      </c>
      <c r="X289" s="188" t="s">
        <v>66</v>
      </c>
      <c r="Y289" s="188" t="s">
        <v>1438</v>
      </c>
      <c r="Z289" s="188" t="s">
        <v>66</v>
      </c>
      <c r="AA289" s="189">
        <v>42919</v>
      </c>
      <c r="AB289" s="188" t="s">
        <v>67</v>
      </c>
      <c r="AC289" s="188" t="s">
        <v>1439</v>
      </c>
      <c r="AD289" s="188" t="s">
        <v>66</v>
      </c>
      <c r="AE289" s="188" t="s">
        <v>90</v>
      </c>
      <c r="AF289" s="188" t="s">
        <v>90</v>
      </c>
      <c r="AG289" s="188" t="s">
        <v>90</v>
      </c>
      <c r="AH289" s="188" t="s">
        <v>90</v>
      </c>
      <c r="AI289" s="188" t="s">
        <v>90</v>
      </c>
      <c r="AJ289" s="188" t="s">
        <v>90</v>
      </c>
      <c r="AK289" s="188" t="s">
        <v>90</v>
      </c>
      <c r="AL289" s="188" t="s">
        <v>90</v>
      </c>
      <c r="AM289" s="189">
        <v>42940</v>
      </c>
      <c r="AN289" s="188" t="s">
        <v>90</v>
      </c>
      <c r="AO289" s="188" t="s">
        <v>90</v>
      </c>
      <c r="AP289" s="188"/>
      <c r="AQ289" s="188"/>
      <c r="AR289" s="188"/>
      <c r="AS289" s="188"/>
      <c r="AT289" s="188"/>
      <c r="AU289" s="188" t="str">
        <f t="shared" si="13"/>
        <v>R2</v>
      </c>
      <c r="AV289" s="188" t="str">
        <f t="shared" si="14"/>
        <v>N/A</v>
      </c>
    </row>
    <row r="290" spans="1:48" ht="270" x14ac:dyDescent="0.25">
      <c r="A290" s="188" t="s">
        <v>1440</v>
      </c>
      <c r="B290" s="207" t="str">
        <f t="shared" si="12"/>
        <v>Riparian</v>
      </c>
      <c r="C290" s="188" t="s">
        <v>1441</v>
      </c>
      <c r="D290" s="188" t="s">
        <v>1441</v>
      </c>
      <c r="E290" s="188"/>
      <c r="F290" s="188"/>
      <c r="G290" s="188"/>
      <c r="H290" s="188" t="s">
        <v>4067</v>
      </c>
      <c r="I290" s="188" t="s">
        <v>55</v>
      </c>
      <c r="J290" s="188" t="s">
        <v>8424</v>
      </c>
      <c r="K290" s="209">
        <v>1086.03</v>
      </c>
      <c r="L290" s="209">
        <v>4562.95</v>
      </c>
      <c r="M290" s="188" t="s">
        <v>56</v>
      </c>
      <c r="N290" s="188" t="s">
        <v>381</v>
      </c>
      <c r="O290" s="188" t="s">
        <v>216</v>
      </c>
      <c r="P290" s="188" t="s">
        <v>170</v>
      </c>
      <c r="Q290" s="188" t="s">
        <v>1442</v>
      </c>
      <c r="R290" s="188" t="s">
        <v>1443</v>
      </c>
      <c r="S290" s="188" t="s">
        <v>1444</v>
      </c>
      <c r="T290" s="188" t="s">
        <v>63</v>
      </c>
      <c r="U290" s="188"/>
      <c r="V290" s="188" t="s">
        <v>64</v>
      </c>
      <c r="W290" s="188"/>
      <c r="X290" s="188" t="s">
        <v>66</v>
      </c>
      <c r="Y290" s="188" t="s">
        <v>1445</v>
      </c>
      <c r="Z290" s="188" t="s">
        <v>56</v>
      </c>
      <c r="AA290" s="189">
        <v>42877</v>
      </c>
      <c r="AB290" s="188" t="s">
        <v>81</v>
      </c>
      <c r="AC290" s="188" t="s">
        <v>1446</v>
      </c>
      <c r="AD290" s="188" t="s">
        <v>66</v>
      </c>
      <c r="AE290" s="188" t="s">
        <v>90</v>
      </c>
      <c r="AF290" s="188" t="s">
        <v>90</v>
      </c>
      <c r="AG290" s="188" t="s">
        <v>90</v>
      </c>
      <c r="AH290" s="188" t="s">
        <v>90</v>
      </c>
      <c r="AI290" s="188" t="s">
        <v>90</v>
      </c>
      <c r="AJ290" s="188" t="s">
        <v>90</v>
      </c>
      <c r="AK290" s="188" t="s">
        <v>90</v>
      </c>
      <c r="AL290" s="188" t="s">
        <v>90</v>
      </c>
      <c r="AM290" s="189">
        <v>42940</v>
      </c>
      <c r="AN290" s="188" t="s">
        <v>90</v>
      </c>
      <c r="AO290" s="188" t="s">
        <v>90</v>
      </c>
      <c r="AP290" s="188" t="s">
        <v>4067</v>
      </c>
      <c r="AQ290" s="188" t="s">
        <v>8534</v>
      </c>
      <c r="AR290" s="188" t="s">
        <v>8581</v>
      </c>
      <c r="AS290" s="188" t="s">
        <v>8535</v>
      </c>
      <c r="AT290" s="188" t="s">
        <v>8581</v>
      </c>
      <c r="AU290" s="188" t="str">
        <f t="shared" si="13"/>
        <v>R4</v>
      </c>
      <c r="AV290" s="188" t="str">
        <f t="shared" si="14"/>
        <v>P4</v>
      </c>
    </row>
    <row r="291" spans="1:48" ht="270" x14ac:dyDescent="0.25">
      <c r="A291" s="188" t="s">
        <v>1447</v>
      </c>
      <c r="B291" s="207" t="str">
        <f t="shared" si="12"/>
        <v>Riparian</v>
      </c>
      <c r="C291" s="188" t="s">
        <v>1441</v>
      </c>
      <c r="D291" s="188" t="s">
        <v>1441</v>
      </c>
      <c r="E291" s="188"/>
      <c r="F291" s="188"/>
      <c r="G291" s="188"/>
      <c r="H291" s="188" t="s">
        <v>4067</v>
      </c>
      <c r="I291" s="188" t="s">
        <v>55</v>
      </c>
      <c r="J291" s="188" t="s">
        <v>1448</v>
      </c>
      <c r="K291" s="209">
        <v>3662.88</v>
      </c>
      <c r="L291" s="209">
        <v>0</v>
      </c>
      <c r="M291" s="188" t="s">
        <v>56</v>
      </c>
      <c r="N291" s="188" t="s">
        <v>381</v>
      </c>
      <c r="O291" s="188" t="s">
        <v>216</v>
      </c>
      <c r="P291" s="188" t="s">
        <v>170</v>
      </c>
      <c r="Q291" s="188" t="s">
        <v>1449</v>
      </c>
      <c r="R291" s="188" t="s">
        <v>1450</v>
      </c>
      <c r="S291" s="188"/>
      <c r="T291" s="188" t="s">
        <v>151</v>
      </c>
      <c r="U291" s="188"/>
      <c r="V291" s="188" t="s">
        <v>115</v>
      </c>
      <c r="W291" s="188">
        <v>15</v>
      </c>
      <c r="X291" s="188" t="s">
        <v>335</v>
      </c>
      <c r="Y291" s="188" t="s">
        <v>1451</v>
      </c>
      <c r="Z291" s="188" t="s">
        <v>56</v>
      </c>
      <c r="AA291" s="189">
        <v>42878</v>
      </c>
      <c r="AB291" s="188" t="s">
        <v>81</v>
      </c>
      <c r="AC291" s="188" t="s">
        <v>1452</v>
      </c>
      <c r="AD291" s="188" t="s">
        <v>66</v>
      </c>
      <c r="AE291" s="188" t="s">
        <v>90</v>
      </c>
      <c r="AF291" s="188" t="s">
        <v>90</v>
      </c>
      <c r="AG291" s="188" t="s">
        <v>90</v>
      </c>
      <c r="AH291" s="188" t="s">
        <v>90</v>
      </c>
      <c r="AI291" s="188" t="s">
        <v>90</v>
      </c>
      <c r="AJ291" s="188" t="s">
        <v>90</v>
      </c>
      <c r="AK291" s="188" t="s">
        <v>90</v>
      </c>
      <c r="AL291" s="188" t="s">
        <v>90</v>
      </c>
      <c r="AM291" s="189">
        <v>42940</v>
      </c>
      <c r="AN291" s="188" t="s">
        <v>90</v>
      </c>
      <c r="AO291" s="188" t="s">
        <v>90</v>
      </c>
      <c r="AP291" s="188" t="s">
        <v>4067</v>
      </c>
      <c r="AQ291" s="188" t="s">
        <v>8534</v>
      </c>
      <c r="AR291" s="188" t="s">
        <v>8581</v>
      </c>
      <c r="AS291" s="188" t="s">
        <v>8535</v>
      </c>
      <c r="AT291" s="188" t="s">
        <v>8581</v>
      </c>
      <c r="AU291" s="188" t="str">
        <f t="shared" si="13"/>
        <v>R4</v>
      </c>
      <c r="AV291" s="188" t="str">
        <f t="shared" si="14"/>
        <v>P4</v>
      </c>
    </row>
    <row r="292" spans="1:48" ht="270" x14ac:dyDescent="0.25">
      <c r="A292" s="188" t="s">
        <v>1453</v>
      </c>
      <c r="B292" s="207" t="str">
        <f t="shared" si="12"/>
        <v>Riparian</v>
      </c>
      <c r="C292" s="188" t="s">
        <v>1441</v>
      </c>
      <c r="D292" s="188" t="s">
        <v>1441</v>
      </c>
      <c r="E292" s="188"/>
      <c r="F292" s="188"/>
      <c r="G292" s="188"/>
      <c r="H292" s="188" t="s">
        <v>4067</v>
      </c>
      <c r="I292" s="188" t="s">
        <v>55</v>
      </c>
      <c r="J292" s="188"/>
      <c r="K292" s="209">
        <v>1797.4099999999999</v>
      </c>
      <c r="L292" s="209">
        <v>2944.16</v>
      </c>
      <c r="M292" s="188" t="s">
        <v>56</v>
      </c>
      <c r="N292" s="188" t="s">
        <v>381</v>
      </c>
      <c r="O292" s="188" t="s">
        <v>216</v>
      </c>
      <c r="P292" s="188" t="s">
        <v>170</v>
      </c>
      <c r="Q292" s="188" t="s">
        <v>1454</v>
      </c>
      <c r="R292" s="188" t="s">
        <v>1455</v>
      </c>
      <c r="S292" s="188" t="s">
        <v>1456</v>
      </c>
      <c r="T292" s="188" t="s">
        <v>63</v>
      </c>
      <c r="U292" s="188"/>
      <c r="V292" s="188" t="s">
        <v>115</v>
      </c>
      <c r="W292" s="188">
        <v>10</v>
      </c>
      <c r="X292" s="188" t="s">
        <v>191</v>
      </c>
      <c r="Y292" s="188" t="s">
        <v>1457</v>
      </c>
      <c r="Z292" s="188" t="s">
        <v>56</v>
      </c>
      <c r="AA292" s="189">
        <v>43012</v>
      </c>
      <c r="AB292" s="188" t="s">
        <v>81</v>
      </c>
      <c r="AC292" s="188" t="s">
        <v>8228</v>
      </c>
      <c r="AD292" s="188" t="s">
        <v>66</v>
      </c>
      <c r="AE292" s="188" t="s">
        <v>90</v>
      </c>
      <c r="AF292" s="188" t="s">
        <v>90</v>
      </c>
      <c r="AG292" s="188" t="s">
        <v>90</v>
      </c>
      <c r="AH292" s="188" t="s">
        <v>90</v>
      </c>
      <c r="AI292" s="188" t="s">
        <v>90</v>
      </c>
      <c r="AJ292" s="188" t="s">
        <v>90</v>
      </c>
      <c r="AK292" s="188" t="s">
        <v>90</v>
      </c>
      <c r="AL292" s="188" t="s">
        <v>90</v>
      </c>
      <c r="AM292" s="189">
        <v>42940</v>
      </c>
      <c r="AN292" s="188" t="s">
        <v>90</v>
      </c>
      <c r="AO292" s="188" t="s">
        <v>90</v>
      </c>
      <c r="AP292" s="188" t="s">
        <v>4067</v>
      </c>
      <c r="AQ292" s="188" t="s">
        <v>8534</v>
      </c>
      <c r="AR292" s="188" t="s">
        <v>8581</v>
      </c>
      <c r="AS292" s="188" t="s">
        <v>8535</v>
      </c>
      <c r="AT292" s="188" t="s">
        <v>8581</v>
      </c>
      <c r="AU292" s="188" t="str">
        <f t="shared" si="13"/>
        <v>R4</v>
      </c>
      <c r="AV292" s="188" t="str">
        <f t="shared" si="14"/>
        <v>P4</v>
      </c>
    </row>
    <row r="293" spans="1:48" ht="270" x14ac:dyDescent="0.25">
      <c r="A293" s="188" t="s">
        <v>1458</v>
      </c>
      <c r="B293" s="207" t="str">
        <f t="shared" si="12"/>
        <v>Riparian</v>
      </c>
      <c r="C293" s="188" t="s">
        <v>1441</v>
      </c>
      <c r="D293" s="188" t="s">
        <v>1441</v>
      </c>
      <c r="E293" s="188"/>
      <c r="F293" s="188"/>
      <c r="G293" s="188"/>
      <c r="H293" s="188" t="s">
        <v>4067</v>
      </c>
      <c r="I293" s="188" t="s">
        <v>55</v>
      </c>
      <c r="J293" s="188" t="s">
        <v>1459</v>
      </c>
      <c r="K293" s="209">
        <v>631.33333333333326</v>
      </c>
      <c r="L293" s="209">
        <v>2639.11</v>
      </c>
      <c r="M293" s="188" t="s">
        <v>56</v>
      </c>
      <c r="N293" s="188" t="s">
        <v>381</v>
      </c>
      <c r="O293" s="188" t="s">
        <v>216</v>
      </c>
      <c r="P293" s="188" t="s">
        <v>170</v>
      </c>
      <c r="Q293" s="188" t="s">
        <v>1460</v>
      </c>
      <c r="R293" s="188" t="s">
        <v>1461</v>
      </c>
      <c r="S293" s="188" t="s">
        <v>8425</v>
      </c>
      <c r="T293" s="188" t="s">
        <v>63</v>
      </c>
      <c r="U293" s="188"/>
      <c r="V293" s="188" t="s">
        <v>115</v>
      </c>
      <c r="W293" s="188">
        <v>2</v>
      </c>
      <c r="X293" s="188" t="s">
        <v>66</v>
      </c>
      <c r="Y293" s="188" t="s">
        <v>1462</v>
      </c>
      <c r="Z293" s="188" t="s">
        <v>56</v>
      </c>
      <c r="AA293" s="189">
        <v>43012</v>
      </c>
      <c r="AB293" s="188" t="s">
        <v>81</v>
      </c>
      <c r="AC293" s="188" t="s">
        <v>8426</v>
      </c>
      <c r="AD293" s="188" t="s">
        <v>66</v>
      </c>
      <c r="AE293" s="188" t="s">
        <v>90</v>
      </c>
      <c r="AF293" s="188" t="s">
        <v>90</v>
      </c>
      <c r="AG293" s="188" t="s">
        <v>90</v>
      </c>
      <c r="AH293" s="188" t="s">
        <v>90</v>
      </c>
      <c r="AI293" s="188" t="s">
        <v>90</v>
      </c>
      <c r="AJ293" s="188" t="s">
        <v>90</v>
      </c>
      <c r="AK293" s="188" t="s">
        <v>90</v>
      </c>
      <c r="AL293" s="188" t="s">
        <v>90</v>
      </c>
      <c r="AM293" s="189">
        <v>42940</v>
      </c>
      <c r="AN293" s="188" t="s">
        <v>90</v>
      </c>
      <c r="AO293" s="188" t="s">
        <v>90</v>
      </c>
      <c r="AP293" s="188" t="s">
        <v>4067</v>
      </c>
      <c r="AQ293" s="188" t="s">
        <v>8534</v>
      </c>
      <c r="AR293" s="188" t="s">
        <v>8581</v>
      </c>
      <c r="AS293" s="188" t="s">
        <v>8535</v>
      </c>
      <c r="AT293" s="188" t="s">
        <v>8581</v>
      </c>
      <c r="AU293" s="188" t="str">
        <f t="shared" si="13"/>
        <v>R4</v>
      </c>
      <c r="AV293" s="188" t="str">
        <f t="shared" si="14"/>
        <v>P4</v>
      </c>
    </row>
    <row r="294" spans="1:48" ht="270" x14ac:dyDescent="0.25">
      <c r="A294" s="188" t="s">
        <v>1463</v>
      </c>
      <c r="B294" s="207" t="str">
        <f t="shared" si="12"/>
        <v>Riparian</v>
      </c>
      <c r="C294" s="188" t="s">
        <v>1441</v>
      </c>
      <c r="D294" s="188" t="s">
        <v>1441</v>
      </c>
      <c r="E294" s="188"/>
      <c r="F294" s="188"/>
      <c r="G294" s="188"/>
      <c r="H294" s="188" t="s">
        <v>4067</v>
      </c>
      <c r="I294" s="188" t="s">
        <v>55</v>
      </c>
      <c r="J294" s="188"/>
      <c r="K294" s="209">
        <v>4452.8066666666673</v>
      </c>
      <c r="L294" s="209">
        <v>10596.77</v>
      </c>
      <c r="M294" s="188" t="s">
        <v>56</v>
      </c>
      <c r="N294" s="188" t="s">
        <v>381</v>
      </c>
      <c r="O294" s="188" t="s">
        <v>1464</v>
      </c>
      <c r="P294" s="188" t="s">
        <v>170</v>
      </c>
      <c r="Q294" s="188" t="s">
        <v>1465</v>
      </c>
      <c r="R294" s="188" t="s">
        <v>1466</v>
      </c>
      <c r="S294" s="188"/>
      <c r="T294" s="188" t="s">
        <v>63</v>
      </c>
      <c r="U294" s="188"/>
      <c r="V294" s="188" t="s">
        <v>115</v>
      </c>
      <c r="W294" s="188">
        <v>5</v>
      </c>
      <c r="X294" s="188" t="s">
        <v>335</v>
      </c>
      <c r="Y294" s="188" t="s">
        <v>1467</v>
      </c>
      <c r="Z294" s="188" t="s">
        <v>56</v>
      </c>
      <c r="AA294" s="189">
        <v>42878</v>
      </c>
      <c r="AB294" s="188" t="s">
        <v>81</v>
      </c>
      <c r="AC294" s="188" t="s">
        <v>1468</v>
      </c>
      <c r="AD294" s="188" t="s">
        <v>66</v>
      </c>
      <c r="AE294" s="188" t="s">
        <v>90</v>
      </c>
      <c r="AF294" s="188" t="s">
        <v>90</v>
      </c>
      <c r="AG294" s="188" t="s">
        <v>90</v>
      </c>
      <c r="AH294" s="188" t="s">
        <v>90</v>
      </c>
      <c r="AI294" s="188" t="s">
        <v>90</v>
      </c>
      <c r="AJ294" s="188" t="s">
        <v>90</v>
      </c>
      <c r="AK294" s="188" t="s">
        <v>90</v>
      </c>
      <c r="AL294" s="188" t="s">
        <v>90</v>
      </c>
      <c r="AM294" s="189">
        <v>42940</v>
      </c>
      <c r="AN294" s="188" t="s">
        <v>90</v>
      </c>
      <c r="AO294" s="188" t="s">
        <v>90</v>
      </c>
      <c r="AP294" s="188" t="s">
        <v>4067</v>
      </c>
      <c r="AQ294" s="188" t="s">
        <v>8534</v>
      </c>
      <c r="AR294" s="188" t="s">
        <v>8581</v>
      </c>
      <c r="AS294" s="188" t="s">
        <v>8535</v>
      </c>
      <c r="AT294" s="188" t="s">
        <v>8581</v>
      </c>
      <c r="AU294" s="188" t="str">
        <f t="shared" si="13"/>
        <v>R4</v>
      </c>
      <c r="AV294" s="188" t="str">
        <f t="shared" si="14"/>
        <v>P4</v>
      </c>
    </row>
    <row r="295" spans="1:48" ht="270" x14ac:dyDescent="0.25">
      <c r="A295" s="188" t="s">
        <v>1469</v>
      </c>
      <c r="B295" s="207" t="str">
        <f t="shared" si="12"/>
        <v>Riparian and Pre-1914</v>
      </c>
      <c r="C295" s="188" t="s">
        <v>1470</v>
      </c>
      <c r="D295" s="188" t="s">
        <v>1471</v>
      </c>
      <c r="E295" s="188"/>
      <c r="F295" s="188"/>
      <c r="G295" s="188"/>
      <c r="H295" s="188" t="s">
        <v>4067</v>
      </c>
      <c r="I295" s="188" t="s">
        <v>55</v>
      </c>
      <c r="J295" s="188"/>
      <c r="K295" s="209">
        <v>297.26666666666665</v>
      </c>
      <c r="L295" s="209">
        <v>311.22000000000003</v>
      </c>
      <c r="M295" s="188" t="s">
        <v>56</v>
      </c>
      <c r="N295" s="188" t="s">
        <v>1101</v>
      </c>
      <c r="O295" s="188" t="s">
        <v>216</v>
      </c>
      <c r="P295" s="188" t="s">
        <v>77</v>
      </c>
      <c r="Q295" s="188" t="s">
        <v>1472</v>
      </c>
      <c r="R295" s="188" t="s">
        <v>1473</v>
      </c>
      <c r="S295" s="188" t="s">
        <v>1474</v>
      </c>
      <c r="T295" s="188" t="s">
        <v>141</v>
      </c>
      <c r="U295" s="188">
        <v>1908</v>
      </c>
      <c r="V295" s="188" t="s">
        <v>64</v>
      </c>
      <c r="W295" s="188"/>
      <c r="X295" s="188" t="s">
        <v>66</v>
      </c>
      <c r="Y295" s="188"/>
      <c r="Z295" s="188" t="s">
        <v>66</v>
      </c>
      <c r="AA295" s="189">
        <v>42885</v>
      </c>
      <c r="AB295" s="188" t="s">
        <v>142</v>
      </c>
      <c r="AC295" s="188" t="s">
        <v>1475</v>
      </c>
      <c r="AD295" s="188" t="s">
        <v>56</v>
      </c>
      <c r="AE295" s="188" t="s">
        <v>90</v>
      </c>
      <c r="AF295" s="188" t="s">
        <v>90</v>
      </c>
      <c r="AG295" s="190" t="s">
        <v>90</v>
      </c>
      <c r="AH295" s="188" t="s">
        <v>90</v>
      </c>
      <c r="AI295" s="188" t="s">
        <v>90</v>
      </c>
      <c r="AJ295" s="188" t="s">
        <v>90</v>
      </c>
      <c r="AK295" s="188" t="s">
        <v>90</v>
      </c>
      <c r="AL295" s="188" t="s">
        <v>90</v>
      </c>
      <c r="AM295" s="189">
        <v>42905</v>
      </c>
      <c r="AN295" s="188" t="s">
        <v>100</v>
      </c>
      <c r="AO295" s="188" t="s">
        <v>1476</v>
      </c>
      <c r="AP295" s="188" t="s">
        <v>4067</v>
      </c>
      <c r="AQ295" s="188" t="s">
        <v>8534</v>
      </c>
      <c r="AR295" s="188" t="s">
        <v>8581</v>
      </c>
      <c r="AS295" s="188" t="s">
        <v>8535</v>
      </c>
      <c r="AT295" s="188" t="s">
        <v>8581</v>
      </c>
      <c r="AU295" s="188" t="str">
        <f t="shared" si="13"/>
        <v>R4</v>
      </c>
      <c r="AV295" s="188" t="str">
        <f t="shared" si="14"/>
        <v>P4</v>
      </c>
    </row>
    <row r="296" spans="1:48" ht="75" x14ac:dyDescent="0.25">
      <c r="A296" s="197" t="s">
        <v>1477</v>
      </c>
      <c r="B296" s="206" t="str">
        <f t="shared" si="12"/>
        <v>Riparian and Pre-1914</v>
      </c>
      <c r="C296" s="195" t="s">
        <v>1478</v>
      </c>
      <c r="D296" s="195" t="s">
        <v>1479</v>
      </c>
      <c r="E296" s="195"/>
      <c r="F296" s="195"/>
      <c r="G296" s="195" t="s">
        <v>795</v>
      </c>
      <c r="H296" s="195"/>
      <c r="I296" s="195" t="s">
        <v>55</v>
      </c>
      <c r="J296" s="197" t="s">
        <v>1480</v>
      </c>
      <c r="K296" s="197">
        <v>567.45000000000005</v>
      </c>
      <c r="L296" s="197">
        <v>182.7</v>
      </c>
      <c r="M296" s="197" t="s">
        <v>56</v>
      </c>
      <c r="N296" s="197" t="s">
        <v>826</v>
      </c>
      <c r="O296" s="197" t="s">
        <v>306</v>
      </c>
      <c r="P296" s="197" t="s">
        <v>59</v>
      </c>
      <c r="Q296" s="197" t="s">
        <v>1481</v>
      </c>
      <c r="R296" s="195" t="s">
        <v>1482</v>
      </c>
      <c r="S296" s="197" t="s">
        <v>1483</v>
      </c>
      <c r="T296" s="197"/>
      <c r="U296" s="188"/>
      <c r="V296" s="197" t="s">
        <v>115</v>
      </c>
      <c r="W296" s="197"/>
      <c r="X296" s="197"/>
      <c r="Y296" s="197"/>
      <c r="Z296" s="197" t="s">
        <v>66</v>
      </c>
      <c r="AA296" s="198">
        <v>42879</v>
      </c>
      <c r="AB296" s="195" t="s">
        <v>81</v>
      </c>
      <c r="AC296" s="195" t="s">
        <v>1519</v>
      </c>
      <c r="AD296" s="188" t="s">
        <v>56</v>
      </c>
      <c r="AE296" s="188" t="s">
        <v>90</v>
      </c>
      <c r="AF296" s="188" t="s">
        <v>90</v>
      </c>
      <c r="AG296" s="190" t="s">
        <v>90</v>
      </c>
      <c r="AH296" s="188" t="s">
        <v>90</v>
      </c>
      <c r="AI296" s="188" t="s">
        <v>90</v>
      </c>
      <c r="AJ296" s="188" t="s">
        <v>90</v>
      </c>
      <c r="AK296" s="188" t="s">
        <v>90</v>
      </c>
      <c r="AL296" s="188" t="s">
        <v>90</v>
      </c>
      <c r="AM296" s="189">
        <v>42915</v>
      </c>
      <c r="AN296" s="188" t="s">
        <v>100</v>
      </c>
      <c r="AO296" s="188" t="s">
        <v>489</v>
      </c>
      <c r="AP296" s="188"/>
      <c r="AQ296" s="188"/>
      <c r="AR296" s="188"/>
      <c r="AS296" s="188"/>
      <c r="AT296" s="188"/>
      <c r="AU296" s="188" t="str">
        <f t="shared" si="13"/>
        <v>R1</v>
      </c>
      <c r="AV296" s="188" t="str">
        <f t="shared" si="14"/>
        <v>P1</v>
      </c>
    </row>
    <row r="297" spans="1:48" ht="45" x14ac:dyDescent="0.25">
      <c r="A297" s="188" t="s">
        <v>1484</v>
      </c>
      <c r="B297" s="207" t="str">
        <f t="shared" si="12"/>
        <v>Riparian and Pre-1914</v>
      </c>
      <c r="C297" s="188" t="s">
        <v>1485</v>
      </c>
      <c r="D297" s="188" t="s">
        <v>1486</v>
      </c>
      <c r="E297" s="188"/>
      <c r="F297" s="188" t="s">
        <v>1487</v>
      </c>
      <c r="G297" s="188"/>
      <c r="H297" s="188"/>
      <c r="I297" s="188" t="s">
        <v>55</v>
      </c>
      <c r="J297" s="188"/>
      <c r="K297" s="209">
        <v>301.52</v>
      </c>
      <c r="L297" s="209">
        <v>338.14</v>
      </c>
      <c r="M297" s="188" t="s">
        <v>56</v>
      </c>
      <c r="N297" s="188" t="s">
        <v>627</v>
      </c>
      <c r="O297" s="188"/>
      <c r="P297" s="188" t="s">
        <v>59</v>
      </c>
      <c r="Q297" s="188" t="s">
        <v>1488</v>
      </c>
      <c r="R297" s="188" t="s">
        <v>1489</v>
      </c>
      <c r="S297" s="188" t="s">
        <v>1490</v>
      </c>
      <c r="T297" s="188" t="s">
        <v>141</v>
      </c>
      <c r="U297" s="188"/>
      <c r="V297" s="188" t="s">
        <v>64</v>
      </c>
      <c r="W297" s="188"/>
      <c r="X297" s="188"/>
      <c r="Y297" s="188"/>
      <c r="Z297" s="188" t="s">
        <v>66</v>
      </c>
      <c r="AA297" s="189">
        <v>42977</v>
      </c>
      <c r="AB297" s="188" t="s">
        <v>142</v>
      </c>
      <c r="AC297" s="188" t="s">
        <v>1491</v>
      </c>
      <c r="AD297" s="188" t="s">
        <v>56</v>
      </c>
      <c r="AE297" s="188" t="s">
        <v>90</v>
      </c>
      <c r="AF297" s="188" t="s">
        <v>90</v>
      </c>
      <c r="AG297" s="188" t="s">
        <v>90</v>
      </c>
      <c r="AH297" s="188" t="s">
        <v>90</v>
      </c>
      <c r="AI297" s="188" t="s">
        <v>90</v>
      </c>
      <c r="AJ297" s="188" t="s">
        <v>90</v>
      </c>
      <c r="AK297" s="188" t="s">
        <v>90</v>
      </c>
      <c r="AL297" s="188" t="s">
        <v>90</v>
      </c>
      <c r="AM297" s="189">
        <v>42942</v>
      </c>
      <c r="AN297" s="188" t="s">
        <v>100</v>
      </c>
      <c r="AO297" s="188" t="s">
        <v>8393</v>
      </c>
      <c r="AP297" s="188"/>
      <c r="AQ297" s="188"/>
      <c r="AR297" s="188"/>
      <c r="AS297" s="188"/>
      <c r="AT297" s="188"/>
      <c r="AU297" s="188" t="str">
        <f t="shared" si="13"/>
        <v>R3</v>
      </c>
      <c r="AV297" s="188" t="str">
        <f t="shared" si="14"/>
        <v>P1</v>
      </c>
    </row>
    <row r="298" spans="1:48" ht="45" x14ac:dyDescent="0.25">
      <c r="A298" s="188" t="s">
        <v>1492</v>
      </c>
      <c r="B298" s="207" t="str">
        <f t="shared" si="12"/>
        <v>Riparian and Pre-1914</v>
      </c>
      <c r="C298" s="188" t="s">
        <v>1485</v>
      </c>
      <c r="D298" s="188" t="s">
        <v>1486</v>
      </c>
      <c r="E298" s="188"/>
      <c r="F298" s="188" t="s">
        <v>1487</v>
      </c>
      <c r="G298" s="188"/>
      <c r="H298" s="188"/>
      <c r="I298" s="188" t="s">
        <v>55</v>
      </c>
      <c r="J298" s="188"/>
      <c r="K298" s="209">
        <v>301.52</v>
      </c>
      <c r="L298" s="209">
        <v>338.14</v>
      </c>
      <c r="M298" s="188" t="s">
        <v>56</v>
      </c>
      <c r="N298" s="188" t="s">
        <v>627</v>
      </c>
      <c r="O298" s="188"/>
      <c r="P298" s="188" t="s">
        <v>59</v>
      </c>
      <c r="Q298" s="188" t="s">
        <v>1488</v>
      </c>
      <c r="R298" s="188" t="s">
        <v>1488</v>
      </c>
      <c r="S298" s="188" t="s">
        <v>1490</v>
      </c>
      <c r="T298" s="188" t="s">
        <v>141</v>
      </c>
      <c r="U298" s="188"/>
      <c r="V298" s="188" t="s">
        <v>64</v>
      </c>
      <c r="W298" s="188"/>
      <c r="X298" s="188"/>
      <c r="Y298" s="188"/>
      <c r="Z298" s="188" t="s">
        <v>66</v>
      </c>
      <c r="AA298" s="189">
        <v>42977</v>
      </c>
      <c r="AB298" s="188" t="s">
        <v>142</v>
      </c>
      <c r="AC298" s="188" t="s">
        <v>1493</v>
      </c>
      <c r="AD298" s="188" t="s">
        <v>56</v>
      </c>
      <c r="AE298" s="188" t="s">
        <v>90</v>
      </c>
      <c r="AF298" s="188" t="s">
        <v>90</v>
      </c>
      <c r="AG298" s="188" t="s">
        <v>90</v>
      </c>
      <c r="AH298" s="188" t="s">
        <v>90</v>
      </c>
      <c r="AI298" s="188" t="s">
        <v>90</v>
      </c>
      <c r="AJ298" s="188" t="s">
        <v>90</v>
      </c>
      <c r="AK298" s="188" t="s">
        <v>90</v>
      </c>
      <c r="AL298" s="188" t="s">
        <v>90</v>
      </c>
      <c r="AM298" s="189">
        <v>42942</v>
      </c>
      <c r="AN298" s="188" t="s">
        <v>100</v>
      </c>
      <c r="AO298" s="188" t="s">
        <v>8393</v>
      </c>
      <c r="AP298" s="188"/>
      <c r="AQ298" s="188"/>
      <c r="AR298" s="188"/>
      <c r="AS298" s="188"/>
      <c r="AT298" s="188"/>
      <c r="AU298" s="188" t="str">
        <f t="shared" si="13"/>
        <v>R3</v>
      </c>
      <c r="AV298" s="188" t="str">
        <f t="shared" si="14"/>
        <v>P1</v>
      </c>
    </row>
    <row r="299" spans="1:48" ht="45" x14ac:dyDescent="0.25">
      <c r="A299" s="188" t="s">
        <v>1494</v>
      </c>
      <c r="B299" s="207" t="str">
        <f t="shared" si="12"/>
        <v>Riparian and Pre-1914</v>
      </c>
      <c r="C299" s="188" t="s">
        <v>509</v>
      </c>
      <c r="D299" s="188" t="s">
        <v>509</v>
      </c>
      <c r="E299" s="188"/>
      <c r="F299" s="188"/>
      <c r="G299" s="188"/>
      <c r="H299" s="188"/>
      <c r="I299" s="188" t="s">
        <v>55</v>
      </c>
      <c r="J299" s="188"/>
      <c r="K299" s="209">
        <v>740.56333333333339</v>
      </c>
      <c r="L299" s="209">
        <v>1312.28</v>
      </c>
      <c r="M299" s="188" t="s">
        <v>56</v>
      </c>
      <c r="N299" s="188" t="s">
        <v>510</v>
      </c>
      <c r="O299" s="188" t="s">
        <v>511</v>
      </c>
      <c r="P299" s="188" t="s">
        <v>94</v>
      </c>
      <c r="Q299" s="188" t="s">
        <v>1495</v>
      </c>
      <c r="R299" s="192" t="s">
        <v>512</v>
      </c>
      <c r="S299" s="188" t="s">
        <v>513</v>
      </c>
      <c r="T299" s="192" t="s">
        <v>141</v>
      </c>
      <c r="U299" s="188"/>
      <c r="V299" s="192" t="s">
        <v>64</v>
      </c>
      <c r="W299" s="192">
        <v>1</v>
      </c>
      <c r="X299" s="188" t="s">
        <v>66</v>
      </c>
      <c r="Y299" s="188"/>
      <c r="Z299" s="188" t="s">
        <v>66</v>
      </c>
      <c r="AA299" s="189">
        <v>42915</v>
      </c>
      <c r="AB299" s="188" t="s">
        <v>142</v>
      </c>
      <c r="AC299" s="188"/>
      <c r="AD299" s="188" t="s">
        <v>56</v>
      </c>
      <c r="AE299" s="188" t="s">
        <v>90</v>
      </c>
      <c r="AF299" s="188" t="s">
        <v>90</v>
      </c>
      <c r="AG299" s="190" t="s">
        <v>90</v>
      </c>
      <c r="AH299" s="188" t="s">
        <v>90</v>
      </c>
      <c r="AI299" s="188" t="s">
        <v>90</v>
      </c>
      <c r="AJ299" s="188" t="s">
        <v>90</v>
      </c>
      <c r="AK299" s="188" t="s">
        <v>90</v>
      </c>
      <c r="AL299" s="188" t="s">
        <v>90</v>
      </c>
      <c r="AM299" s="189">
        <v>42915</v>
      </c>
      <c r="AN299" s="188" t="s">
        <v>100</v>
      </c>
      <c r="AO299" s="188" t="s">
        <v>489</v>
      </c>
      <c r="AP299" s="188"/>
      <c r="AQ299" s="188"/>
      <c r="AR299" s="188"/>
      <c r="AS299" s="188"/>
      <c r="AT299" s="188"/>
      <c r="AU299" s="188" t="str">
        <f t="shared" si="13"/>
        <v>R3</v>
      </c>
      <c r="AV299" s="188" t="str">
        <f t="shared" si="14"/>
        <v>P1</v>
      </c>
    </row>
    <row r="300" spans="1:48" ht="270" x14ac:dyDescent="0.25">
      <c r="A300" s="188" t="s">
        <v>1496</v>
      </c>
      <c r="B300" s="207" t="str">
        <f t="shared" si="12"/>
        <v>Riparian</v>
      </c>
      <c r="C300" s="188" t="s">
        <v>1165</v>
      </c>
      <c r="D300" s="188" t="s">
        <v>1497</v>
      </c>
      <c r="E300" s="188"/>
      <c r="F300" s="188"/>
      <c r="G300" s="188"/>
      <c r="H300" s="188" t="s">
        <v>4067</v>
      </c>
      <c r="I300" s="188" t="s">
        <v>55</v>
      </c>
      <c r="J300" s="188"/>
      <c r="K300" s="209">
        <v>514.7833333333333</v>
      </c>
      <c r="L300" s="209">
        <v>519.1</v>
      </c>
      <c r="M300" s="188" t="s">
        <v>56</v>
      </c>
      <c r="N300" s="188" t="s">
        <v>931</v>
      </c>
      <c r="O300" s="188" t="s">
        <v>216</v>
      </c>
      <c r="P300" s="188" t="s">
        <v>77</v>
      </c>
      <c r="Q300" s="188" t="s">
        <v>1498</v>
      </c>
      <c r="R300" s="188" t="s">
        <v>1499</v>
      </c>
      <c r="S300" s="188" t="s">
        <v>1500</v>
      </c>
      <c r="T300" s="188" t="s">
        <v>63</v>
      </c>
      <c r="U300" s="188">
        <v>1908</v>
      </c>
      <c r="V300" s="188" t="s">
        <v>64</v>
      </c>
      <c r="W300" s="188">
        <v>2</v>
      </c>
      <c r="X300" s="188" t="s">
        <v>56</v>
      </c>
      <c r="Y300" s="188"/>
      <c r="Z300" s="188"/>
      <c r="AA300" s="189">
        <v>42979</v>
      </c>
      <c r="AB300" s="188" t="s">
        <v>81</v>
      </c>
      <c r="AC300" s="188" t="s">
        <v>1501</v>
      </c>
      <c r="AD300" s="188" t="s">
        <v>66</v>
      </c>
      <c r="AE300" s="188" t="s">
        <v>90</v>
      </c>
      <c r="AF300" s="188" t="s">
        <v>90</v>
      </c>
      <c r="AG300" s="188" t="s">
        <v>90</v>
      </c>
      <c r="AH300" s="188" t="s">
        <v>90</v>
      </c>
      <c r="AI300" s="188" t="s">
        <v>90</v>
      </c>
      <c r="AJ300" s="188" t="s">
        <v>90</v>
      </c>
      <c r="AK300" s="188" t="s">
        <v>90</v>
      </c>
      <c r="AL300" s="188" t="s">
        <v>90</v>
      </c>
      <c r="AM300" s="189">
        <v>42940</v>
      </c>
      <c r="AN300" s="188" t="s">
        <v>90</v>
      </c>
      <c r="AO300" s="188" t="s">
        <v>90</v>
      </c>
      <c r="AP300" s="188" t="s">
        <v>4067</v>
      </c>
      <c r="AQ300" s="188" t="s">
        <v>8534</v>
      </c>
      <c r="AR300" s="188" t="s">
        <v>8581</v>
      </c>
      <c r="AS300" s="188" t="s">
        <v>8535</v>
      </c>
      <c r="AT300" s="188" t="s">
        <v>8581</v>
      </c>
      <c r="AU300" s="188" t="str">
        <f t="shared" si="13"/>
        <v>R4</v>
      </c>
      <c r="AV300" s="188" t="str">
        <f t="shared" si="14"/>
        <v>P4</v>
      </c>
    </row>
    <row r="301" spans="1:48" ht="270" x14ac:dyDescent="0.25">
      <c r="A301" s="188" t="s">
        <v>1502</v>
      </c>
      <c r="B301" s="207" t="str">
        <f t="shared" si="12"/>
        <v>Riparian and Pre-1914</v>
      </c>
      <c r="C301" s="188" t="s">
        <v>1165</v>
      </c>
      <c r="D301" s="188" t="s">
        <v>1497</v>
      </c>
      <c r="E301" s="199"/>
      <c r="F301" s="199"/>
      <c r="G301" s="199"/>
      <c r="H301" s="199" t="s">
        <v>4067</v>
      </c>
      <c r="I301" s="199" t="s">
        <v>55</v>
      </c>
      <c r="J301" s="188"/>
      <c r="K301" s="209">
        <v>308.13333333333333</v>
      </c>
      <c r="L301" s="209">
        <v>305.57</v>
      </c>
      <c r="M301" s="188" t="s">
        <v>56</v>
      </c>
      <c r="N301" s="188" t="s">
        <v>332</v>
      </c>
      <c r="O301" s="188" t="s">
        <v>216</v>
      </c>
      <c r="P301" s="188" t="s">
        <v>170</v>
      </c>
      <c r="Q301" s="188" t="s">
        <v>1503</v>
      </c>
      <c r="R301" s="188" t="s">
        <v>1503</v>
      </c>
      <c r="S301" s="188" t="s">
        <v>1504</v>
      </c>
      <c r="T301" s="188" t="s">
        <v>141</v>
      </c>
      <c r="U301" s="188"/>
      <c r="V301" s="188" t="s">
        <v>64</v>
      </c>
      <c r="W301" s="188">
        <v>1</v>
      </c>
      <c r="X301" s="188" t="s">
        <v>66</v>
      </c>
      <c r="Y301" s="188" t="s">
        <v>569</v>
      </c>
      <c r="Z301" s="188" t="s">
        <v>66</v>
      </c>
      <c r="AA301" s="189">
        <v>42878</v>
      </c>
      <c r="AB301" s="188" t="s">
        <v>81</v>
      </c>
      <c r="AC301" s="188" t="s">
        <v>1505</v>
      </c>
      <c r="AD301" s="188" t="s">
        <v>56</v>
      </c>
      <c r="AE301" s="188" t="s">
        <v>90</v>
      </c>
      <c r="AF301" s="188" t="s">
        <v>90</v>
      </c>
      <c r="AG301" s="188" t="s">
        <v>90</v>
      </c>
      <c r="AH301" s="188" t="s">
        <v>90</v>
      </c>
      <c r="AI301" s="188" t="s">
        <v>90</v>
      </c>
      <c r="AJ301" s="188" t="s">
        <v>90</v>
      </c>
      <c r="AK301" s="188" t="s">
        <v>90</v>
      </c>
      <c r="AL301" s="188" t="s">
        <v>90</v>
      </c>
      <c r="AM301" s="189">
        <v>42940</v>
      </c>
      <c r="AN301" s="188" t="s">
        <v>100</v>
      </c>
      <c r="AO301" s="188" t="s">
        <v>144</v>
      </c>
      <c r="AP301" s="188" t="s">
        <v>4067</v>
      </c>
      <c r="AQ301" s="188" t="s">
        <v>8534</v>
      </c>
      <c r="AR301" s="188" t="s">
        <v>8581</v>
      </c>
      <c r="AS301" s="188" t="s">
        <v>8535</v>
      </c>
      <c r="AT301" s="188" t="s">
        <v>8581</v>
      </c>
      <c r="AU301" s="188" t="str">
        <f t="shared" si="13"/>
        <v>R4</v>
      </c>
      <c r="AV301" s="188" t="str">
        <f t="shared" si="14"/>
        <v>P4</v>
      </c>
    </row>
    <row r="302" spans="1:48" ht="60" x14ac:dyDescent="0.25">
      <c r="A302" s="188" t="s">
        <v>1506</v>
      </c>
      <c r="B302" s="207" t="str">
        <f t="shared" si="12"/>
        <v>Riparian and Pre-1914</v>
      </c>
      <c r="C302" s="188" t="s">
        <v>1507</v>
      </c>
      <c r="D302" s="188" t="s">
        <v>1508</v>
      </c>
      <c r="E302" s="188"/>
      <c r="F302" s="188" t="s">
        <v>1001</v>
      </c>
      <c r="G302" s="188"/>
      <c r="H302" s="188"/>
      <c r="I302" s="188" t="s">
        <v>55</v>
      </c>
      <c r="J302" s="188"/>
      <c r="K302" s="209">
        <v>886.6</v>
      </c>
      <c r="L302" s="209">
        <v>1078.8900000000001</v>
      </c>
      <c r="M302" s="188" t="s">
        <v>56</v>
      </c>
      <c r="N302" s="188" t="s">
        <v>954</v>
      </c>
      <c r="O302" s="188" t="s">
        <v>1002</v>
      </c>
      <c r="P302" s="188" t="s">
        <v>59</v>
      </c>
      <c r="Q302" s="188" t="s">
        <v>1003</v>
      </c>
      <c r="R302" s="188" t="s">
        <v>1003</v>
      </c>
      <c r="S302" s="188" t="s">
        <v>1509</v>
      </c>
      <c r="T302" s="188" t="s">
        <v>141</v>
      </c>
      <c r="U302" s="188">
        <v>1910</v>
      </c>
      <c r="V302" s="188" t="s">
        <v>64</v>
      </c>
      <c r="W302" s="188">
        <v>1</v>
      </c>
      <c r="X302" s="188" t="s">
        <v>56</v>
      </c>
      <c r="Y302" s="188" t="s">
        <v>1510</v>
      </c>
      <c r="Z302" s="188" t="s">
        <v>66</v>
      </c>
      <c r="AA302" s="189">
        <v>42921</v>
      </c>
      <c r="AB302" s="188" t="s">
        <v>142</v>
      </c>
      <c r="AC302" s="188" t="s">
        <v>8665</v>
      </c>
      <c r="AD302" s="188" t="s">
        <v>56</v>
      </c>
      <c r="AE302" s="188" t="s">
        <v>90</v>
      </c>
      <c r="AF302" s="188" t="s">
        <v>90</v>
      </c>
      <c r="AG302" s="190" t="s">
        <v>90</v>
      </c>
      <c r="AH302" s="188" t="s">
        <v>90</v>
      </c>
      <c r="AI302" s="188" t="s">
        <v>90</v>
      </c>
      <c r="AJ302" s="188" t="s">
        <v>90</v>
      </c>
      <c r="AK302" s="188" t="s">
        <v>90</v>
      </c>
      <c r="AL302" s="188" t="s">
        <v>90</v>
      </c>
      <c r="AM302" s="189">
        <v>42921</v>
      </c>
      <c r="AN302" s="188" t="s">
        <v>100</v>
      </c>
      <c r="AO302" s="188" t="s">
        <v>144</v>
      </c>
      <c r="AP302" s="188"/>
      <c r="AQ302" s="188"/>
      <c r="AR302" s="188"/>
      <c r="AS302" s="188"/>
      <c r="AT302" s="188"/>
      <c r="AU302" s="188" t="str">
        <f t="shared" si="13"/>
        <v>R3</v>
      </c>
      <c r="AV302" s="188" t="str">
        <f t="shared" si="14"/>
        <v>P1</v>
      </c>
    </row>
    <row r="303" spans="1:48" ht="60" x14ac:dyDescent="0.25">
      <c r="A303" s="188" t="s">
        <v>1511</v>
      </c>
      <c r="B303" s="207" t="str">
        <f t="shared" si="12"/>
        <v>Riparian and Pre-1914</v>
      </c>
      <c r="C303" s="188" t="s">
        <v>1507</v>
      </c>
      <c r="D303" s="188" t="s">
        <v>1508</v>
      </c>
      <c r="E303" s="188"/>
      <c r="F303" s="188" t="s">
        <v>1001</v>
      </c>
      <c r="G303" s="188"/>
      <c r="H303" s="188"/>
      <c r="I303" s="188" t="s">
        <v>55</v>
      </c>
      <c r="J303" s="188"/>
      <c r="K303" s="209">
        <v>735.95999999999992</v>
      </c>
      <c r="L303" s="209">
        <v>808.2</v>
      </c>
      <c r="M303" s="188" t="s">
        <v>56</v>
      </c>
      <c r="N303" s="188" t="s">
        <v>954</v>
      </c>
      <c r="O303" s="188" t="s">
        <v>1002</v>
      </c>
      <c r="P303" s="188" t="s">
        <v>59</v>
      </c>
      <c r="Q303" s="188" t="s">
        <v>1003</v>
      </c>
      <c r="R303" s="188" t="s">
        <v>1003</v>
      </c>
      <c r="S303" s="188" t="s">
        <v>1509</v>
      </c>
      <c r="T303" s="188" t="s">
        <v>141</v>
      </c>
      <c r="U303" s="188">
        <v>1910</v>
      </c>
      <c r="V303" s="188" t="s">
        <v>64</v>
      </c>
      <c r="W303" s="188">
        <v>1</v>
      </c>
      <c r="X303" s="188" t="s">
        <v>56</v>
      </c>
      <c r="Y303" s="188" t="s">
        <v>1510</v>
      </c>
      <c r="Z303" s="188" t="s">
        <v>66</v>
      </c>
      <c r="AA303" s="189">
        <v>42921</v>
      </c>
      <c r="AB303" s="188" t="s">
        <v>142</v>
      </c>
      <c r="AC303" s="188" t="s">
        <v>8665</v>
      </c>
      <c r="AD303" s="188" t="s">
        <v>56</v>
      </c>
      <c r="AE303" s="188" t="s">
        <v>90</v>
      </c>
      <c r="AF303" s="188" t="s">
        <v>90</v>
      </c>
      <c r="AG303" s="190" t="s">
        <v>90</v>
      </c>
      <c r="AH303" s="188" t="s">
        <v>90</v>
      </c>
      <c r="AI303" s="188" t="s">
        <v>90</v>
      </c>
      <c r="AJ303" s="188" t="s">
        <v>90</v>
      </c>
      <c r="AK303" s="188" t="s">
        <v>90</v>
      </c>
      <c r="AL303" s="188" t="s">
        <v>90</v>
      </c>
      <c r="AM303" s="189">
        <v>42921</v>
      </c>
      <c r="AN303" s="188" t="s">
        <v>100</v>
      </c>
      <c r="AO303" s="188" t="s">
        <v>144</v>
      </c>
      <c r="AP303" s="188"/>
      <c r="AQ303" s="188"/>
      <c r="AR303" s="188"/>
      <c r="AS303" s="188"/>
      <c r="AT303" s="188"/>
      <c r="AU303" s="188" t="str">
        <f t="shared" si="13"/>
        <v>R3</v>
      </c>
      <c r="AV303" s="188" t="str">
        <f t="shared" si="14"/>
        <v>P1</v>
      </c>
    </row>
    <row r="304" spans="1:48" ht="150" x14ac:dyDescent="0.25">
      <c r="A304" s="188" t="s">
        <v>1512</v>
      </c>
      <c r="B304" s="207" t="str">
        <f t="shared" si="12"/>
        <v>Riparian and Pre-1914</v>
      </c>
      <c r="C304" s="188" t="s">
        <v>1478</v>
      </c>
      <c r="D304" s="188" t="s">
        <v>1479</v>
      </c>
      <c r="E304" s="188"/>
      <c r="F304" s="188"/>
      <c r="G304" s="188" t="s">
        <v>795</v>
      </c>
      <c r="H304" s="188"/>
      <c r="I304" s="188" t="s">
        <v>55</v>
      </c>
      <c r="J304" s="188" t="s">
        <v>1513</v>
      </c>
      <c r="K304" s="209">
        <v>439.66666666666663</v>
      </c>
      <c r="L304" s="209">
        <v>182.7</v>
      </c>
      <c r="M304" s="188" t="s">
        <v>56</v>
      </c>
      <c r="N304" s="188" t="s">
        <v>1514</v>
      </c>
      <c r="O304" s="188" t="s">
        <v>1515</v>
      </c>
      <c r="P304" s="188" t="s">
        <v>59</v>
      </c>
      <c r="Q304" s="188" t="s">
        <v>1516</v>
      </c>
      <c r="R304" s="188" t="s">
        <v>1482</v>
      </c>
      <c r="S304" s="188" t="s">
        <v>1483</v>
      </c>
      <c r="T304" s="188"/>
      <c r="U304" s="188"/>
      <c r="V304" s="188" t="s">
        <v>115</v>
      </c>
      <c r="W304" s="188"/>
      <c r="X304" s="188"/>
      <c r="Y304" s="188"/>
      <c r="Z304" s="188" t="s">
        <v>66</v>
      </c>
      <c r="AA304" s="189">
        <v>42879</v>
      </c>
      <c r="AB304" s="188" t="s">
        <v>81</v>
      </c>
      <c r="AC304" s="188" t="s">
        <v>1517</v>
      </c>
      <c r="AD304" s="188" t="s">
        <v>56</v>
      </c>
      <c r="AE304" s="188" t="s">
        <v>90</v>
      </c>
      <c r="AF304" s="188" t="s">
        <v>90</v>
      </c>
      <c r="AG304" s="190" t="s">
        <v>90</v>
      </c>
      <c r="AH304" s="188" t="s">
        <v>90</v>
      </c>
      <c r="AI304" s="188" t="s">
        <v>90</v>
      </c>
      <c r="AJ304" s="188" t="s">
        <v>90</v>
      </c>
      <c r="AK304" s="188" t="s">
        <v>90</v>
      </c>
      <c r="AL304" s="188" t="s">
        <v>90</v>
      </c>
      <c r="AM304" s="189">
        <v>42915</v>
      </c>
      <c r="AN304" s="188" t="s">
        <v>100</v>
      </c>
      <c r="AO304" s="188" t="s">
        <v>489</v>
      </c>
      <c r="AP304" s="188"/>
      <c r="AQ304" s="188"/>
      <c r="AR304" s="188"/>
      <c r="AS304" s="188"/>
      <c r="AT304" s="188"/>
      <c r="AU304" s="188" t="str">
        <f t="shared" si="13"/>
        <v>R1</v>
      </c>
      <c r="AV304" s="188" t="str">
        <f t="shared" si="14"/>
        <v>P1</v>
      </c>
    </row>
    <row r="305" spans="1:48" ht="75" x14ac:dyDescent="0.25">
      <c r="A305" s="188" t="s">
        <v>1518</v>
      </c>
      <c r="B305" s="207" t="str">
        <f t="shared" si="12"/>
        <v>Riparian and Pre-1914</v>
      </c>
      <c r="C305" s="188" t="s">
        <v>1478</v>
      </c>
      <c r="D305" s="188" t="s">
        <v>1479</v>
      </c>
      <c r="E305" s="188"/>
      <c r="F305" s="188"/>
      <c r="G305" s="188" t="s">
        <v>795</v>
      </c>
      <c r="H305" s="188"/>
      <c r="I305" s="188" t="s">
        <v>55</v>
      </c>
      <c r="J305" s="188" t="s">
        <v>1480</v>
      </c>
      <c r="K305" s="209">
        <v>439.66666666666663</v>
      </c>
      <c r="L305" s="209">
        <v>182.7</v>
      </c>
      <c r="M305" s="188" t="s">
        <v>56</v>
      </c>
      <c r="N305" s="188" t="s">
        <v>826</v>
      </c>
      <c r="O305" s="188" t="s">
        <v>306</v>
      </c>
      <c r="P305" s="188" t="s">
        <v>59</v>
      </c>
      <c r="Q305" s="188" t="s">
        <v>1481</v>
      </c>
      <c r="R305" s="188" t="s">
        <v>1482</v>
      </c>
      <c r="S305" s="188" t="s">
        <v>1483</v>
      </c>
      <c r="T305" s="188"/>
      <c r="U305" s="188"/>
      <c r="V305" s="188" t="s">
        <v>115</v>
      </c>
      <c r="W305" s="188"/>
      <c r="X305" s="188"/>
      <c r="Y305" s="188"/>
      <c r="Z305" s="188" t="s">
        <v>66</v>
      </c>
      <c r="AA305" s="189">
        <v>42879</v>
      </c>
      <c r="AB305" s="188" t="s">
        <v>81</v>
      </c>
      <c r="AC305" s="188" t="s">
        <v>1519</v>
      </c>
      <c r="AD305" s="188" t="s">
        <v>56</v>
      </c>
      <c r="AE305" s="188" t="s">
        <v>90</v>
      </c>
      <c r="AF305" s="188" t="s">
        <v>90</v>
      </c>
      <c r="AG305" s="190" t="s">
        <v>90</v>
      </c>
      <c r="AH305" s="188" t="s">
        <v>90</v>
      </c>
      <c r="AI305" s="188" t="s">
        <v>90</v>
      </c>
      <c r="AJ305" s="188" t="s">
        <v>90</v>
      </c>
      <c r="AK305" s="188" t="s">
        <v>90</v>
      </c>
      <c r="AL305" s="188" t="s">
        <v>90</v>
      </c>
      <c r="AM305" s="189">
        <v>42915</v>
      </c>
      <c r="AN305" s="188" t="s">
        <v>100</v>
      </c>
      <c r="AO305" s="188" t="s">
        <v>489</v>
      </c>
      <c r="AP305" s="188"/>
      <c r="AQ305" s="188"/>
      <c r="AR305" s="188"/>
      <c r="AS305" s="188"/>
      <c r="AT305" s="188"/>
      <c r="AU305" s="188" t="str">
        <f t="shared" si="13"/>
        <v>R1</v>
      </c>
      <c r="AV305" s="188" t="str">
        <f t="shared" si="14"/>
        <v>P1</v>
      </c>
    </row>
    <row r="306" spans="1:48" ht="270" x14ac:dyDescent="0.25">
      <c r="A306" s="188" t="s">
        <v>1520</v>
      </c>
      <c r="B306" s="207" t="str">
        <f t="shared" si="12"/>
        <v>Riparian and Pre-1914</v>
      </c>
      <c r="C306" s="188" t="s">
        <v>1521</v>
      </c>
      <c r="D306" s="188" t="s">
        <v>1521</v>
      </c>
      <c r="E306" s="188"/>
      <c r="F306" s="188"/>
      <c r="G306" s="188"/>
      <c r="H306" s="188" t="s">
        <v>4067</v>
      </c>
      <c r="I306" s="188" t="s">
        <v>55</v>
      </c>
      <c r="J306" s="188"/>
      <c r="K306" s="209">
        <v>764.07999999999993</v>
      </c>
      <c r="L306" s="209" t="s">
        <v>215</v>
      </c>
      <c r="M306" s="188" t="s">
        <v>56</v>
      </c>
      <c r="N306" s="188" t="s">
        <v>1522</v>
      </c>
      <c r="O306" s="188" t="s">
        <v>1523</v>
      </c>
      <c r="P306" s="188" t="s">
        <v>170</v>
      </c>
      <c r="Q306" s="188" t="s">
        <v>1524</v>
      </c>
      <c r="R306" s="188" t="s">
        <v>1524</v>
      </c>
      <c r="S306" s="188" t="s">
        <v>1525</v>
      </c>
      <c r="T306" s="188" t="s">
        <v>63</v>
      </c>
      <c r="U306" s="188"/>
      <c r="V306" s="188" t="s">
        <v>64</v>
      </c>
      <c r="W306" s="188"/>
      <c r="X306" s="188"/>
      <c r="Y306" s="188" t="s">
        <v>1526</v>
      </c>
      <c r="Z306" s="188" t="s">
        <v>66</v>
      </c>
      <c r="AA306" s="189">
        <v>42878</v>
      </c>
      <c r="AB306" s="188" t="s">
        <v>142</v>
      </c>
      <c r="AC306" s="188"/>
      <c r="AD306" s="188" t="s">
        <v>56</v>
      </c>
      <c r="AE306" s="188" t="s">
        <v>90</v>
      </c>
      <c r="AF306" s="190" t="s">
        <v>90</v>
      </c>
      <c r="AG306" s="190" t="s">
        <v>90</v>
      </c>
      <c r="AH306" s="190" t="s">
        <v>90</v>
      </c>
      <c r="AI306" s="190" t="s">
        <v>90</v>
      </c>
      <c r="AJ306" s="190" t="s">
        <v>90</v>
      </c>
      <c r="AK306" s="190" t="s">
        <v>90</v>
      </c>
      <c r="AL306" s="190" t="s">
        <v>90</v>
      </c>
      <c r="AM306" s="189">
        <v>42922</v>
      </c>
      <c r="AN306" s="188" t="s">
        <v>143</v>
      </c>
      <c r="AO306" s="188" t="s">
        <v>8404</v>
      </c>
      <c r="AP306" s="188" t="s">
        <v>4067</v>
      </c>
      <c r="AQ306" s="188" t="s">
        <v>8534</v>
      </c>
      <c r="AR306" s="188" t="s">
        <v>8581</v>
      </c>
      <c r="AS306" s="188" t="s">
        <v>8535</v>
      </c>
      <c r="AT306" s="188" t="s">
        <v>8581</v>
      </c>
      <c r="AU306" s="188" t="str">
        <f t="shared" si="13"/>
        <v>R4</v>
      </c>
      <c r="AV306" s="188" t="str">
        <f t="shared" si="14"/>
        <v>P4</v>
      </c>
    </row>
    <row r="307" spans="1:48" ht="270" x14ac:dyDescent="0.25">
      <c r="A307" s="188" t="s">
        <v>1527</v>
      </c>
      <c r="B307" s="207" t="str">
        <f t="shared" si="12"/>
        <v>Riparian and Pre-1914</v>
      </c>
      <c r="C307" s="188" t="s">
        <v>1521</v>
      </c>
      <c r="D307" s="188" t="s">
        <v>1521</v>
      </c>
      <c r="E307" s="188"/>
      <c r="F307" s="188"/>
      <c r="G307" s="188"/>
      <c r="H307" s="188" t="s">
        <v>4067</v>
      </c>
      <c r="I307" s="188" t="s">
        <v>55</v>
      </c>
      <c r="J307" s="188" t="s">
        <v>1528</v>
      </c>
      <c r="K307" s="209">
        <v>340.39666666666665</v>
      </c>
      <c r="L307" s="209">
        <v>64.239999999999995</v>
      </c>
      <c r="M307" s="188" t="s">
        <v>56</v>
      </c>
      <c r="N307" s="188" t="s">
        <v>1529</v>
      </c>
      <c r="O307" s="188" t="s">
        <v>216</v>
      </c>
      <c r="P307" s="188" t="s">
        <v>170</v>
      </c>
      <c r="Q307" s="188" t="s">
        <v>1530</v>
      </c>
      <c r="R307" s="188" t="s">
        <v>1531</v>
      </c>
      <c r="S307" s="188"/>
      <c r="T307" s="188" t="s">
        <v>63</v>
      </c>
      <c r="U307" s="188"/>
      <c r="V307" s="188" t="s">
        <v>115</v>
      </c>
      <c r="W307" s="188">
        <v>2</v>
      </c>
      <c r="X307" s="188" t="s">
        <v>211</v>
      </c>
      <c r="Y307" s="188" t="s">
        <v>1532</v>
      </c>
      <c r="Z307" s="188" t="s">
        <v>191</v>
      </c>
      <c r="AA307" s="189">
        <v>42878</v>
      </c>
      <c r="AB307" s="188" t="s">
        <v>67</v>
      </c>
      <c r="AC307" s="188" t="s">
        <v>8427</v>
      </c>
      <c r="AD307" s="188" t="s">
        <v>56</v>
      </c>
      <c r="AE307" s="188" t="s">
        <v>90</v>
      </c>
      <c r="AF307" s="190" t="s">
        <v>90</v>
      </c>
      <c r="AG307" s="190" t="s">
        <v>90</v>
      </c>
      <c r="AH307" s="190" t="s">
        <v>90</v>
      </c>
      <c r="AI307" s="190" t="s">
        <v>90</v>
      </c>
      <c r="AJ307" s="190" t="s">
        <v>90</v>
      </c>
      <c r="AK307" s="190" t="s">
        <v>90</v>
      </c>
      <c r="AL307" s="190" t="s">
        <v>90</v>
      </c>
      <c r="AM307" s="189">
        <v>42922</v>
      </c>
      <c r="AN307" s="188" t="s">
        <v>100</v>
      </c>
      <c r="AO307" s="188" t="s">
        <v>8410</v>
      </c>
      <c r="AP307" s="188" t="s">
        <v>4067</v>
      </c>
      <c r="AQ307" s="188" t="s">
        <v>8534</v>
      </c>
      <c r="AR307" s="188" t="s">
        <v>8581</v>
      </c>
      <c r="AS307" s="188" t="s">
        <v>8535</v>
      </c>
      <c r="AT307" s="188" t="s">
        <v>8581</v>
      </c>
      <c r="AU307" s="188" t="str">
        <f t="shared" si="13"/>
        <v>R4</v>
      </c>
      <c r="AV307" s="188" t="str">
        <f t="shared" si="14"/>
        <v>P4</v>
      </c>
    </row>
    <row r="308" spans="1:48" ht="270" x14ac:dyDescent="0.25">
      <c r="A308" s="188" t="s">
        <v>1533</v>
      </c>
      <c r="B308" s="207" t="str">
        <f t="shared" si="12"/>
        <v>Riparian and Pre-1914</v>
      </c>
      <c r="C308" s="188" t="s">
        <v>1521</v>
      </c>
      <c r="D308" s="188" t="s">
        <v>1534</v>
      </c>
      <c r="E308" s="188"/>
      <c r="F308" s="188"/>
      <c r="G308" s="188"/>
      <c r="H308" s="188" t="s">
        <v>4067</v>
      </c>
      <c r="I308" s="188" t="s">
        <v>55</v>
      </c>
      <c r="J308" s="188" t="s">
        <v>1535</v>
      </c>
      <c r="K308" s="209">
        <v>764.07999999999993</v>
      </c>
      <c r="L308" s="209">
        <v>723.37</v>
      </c>
      <c r="M308" s="188" t="s">
        <v>56</v>
      </c>
      <c r="N308" s="188" t="s">
        <v>1522</v>
      </c>
      <c r="O308" s="188" t="s">
        <v>1523</v>
      </c>
      <c r="P308" s="188" t="s">
        <v>170</v>
      </c>
      <c r="Q308" s="188" t="s">
        <v>1536</v>
      </c>
      <c r="R308" s="188" t="s">
        <v>1524</v>
      </c>
      <c r="S308" s="188" t="s">
        <v>1537</v>
      </c>
      <c r="T308" s="188" t="s">
        <v>63</v>
      </c>
      <c r="U308" s="188"/>
      <c r="V308" s="188" t="s">
        <v>64</v>
      </c>
      <c r="W308" s="188"/>
      <c r="X308" s="188"/>
      <c r="Y308" s="188" t="s">
        <v>1538</v>
      </c>
      <c r="Z308" s="188" t="s">
        <v>66</v>
      </c>
      <c r="AA308" s="189">
        <v>42878</v>
      </c>
      <c r="AB308" s="188" t="s">
        <v>142</v>
      </c>
      <c r="AC308" s="188" t="s">
        <v>1539</v>
      </c>
      <c r="AD308" s="188" t="s">
        <v>56</v>
      </c>
      <c r="AE308" s="188" t="s">
        <v>90</v>
      </c>
      <c r="AF308" s="188" t="s">
        <v>90</v>
      </c>
      <c r="AG308" s="190" t="s">
        <v>90</v>
      </c>
      <c r="AH308" s="188" t="s">
        <v>90</v>
      </c>
      <c r="AI308" s="188" t="s">
        <v>90</v>
      </c>
      <c r="AJ308" s="188" t="s">
        <v>90</v>
      </c>
      <c r="AK308" s="188" t="s">
        <v>90</v>
      </c>
      <c r="AL308" s="188" t="s">
        <v>90</v>
      </c>
      <c r="AM308" s="189">
        <v>42923</v>
      </c>
      <c r="AN308" s="188" t="s">
        <v>100</v>
      </c>
      <c r="AO308" s="188" t="s">
        <v>8410</v>
      </c>
      <c r="AP308" s="188" t="s">
        <v>4067</v>
      </c>
      <c r="AQ308" s="188" t="s">
        <v>8534</v>
      </c>
      <c r="AR308" s="188" t="s">
        <v>8581</v>
      </c>
      <c r="AS308" s="188" t="s">
        <v>8535</v>
      </c>
      <c r="AT308" s="188" t="s">
        <v>8581</v>
      </c>
      <c r="AU308" s="188" t="str">
        <f t="shared" si="13"/>
        <v>R4</v>
      </c>
      <c r="AV308" s="188" t="str">
        <f t="shared" si="14"/>
        <v>P4</v>
      </c>
    </row>
    <row r="309" spans="1:48" ht="270" x14ac:dyDescent="0.25">
      <c r="A309" s="188" t="s">
        <v>1540</v>
      </c>
      <c r="B309" s="207" t="str">
        <f t="shared" si="12"/>
        <v>Riparian and Pre-1914</v>
      </c>
      <c r="C309" s="188" t="s">
        <v>1521</v>
      </c>
      <c r="D309" s="188" t="s">
        <v>1521</v>
      </c>
      <c r="E309" s="188"/>
      <c r="F309" s="188"/>
      <c r="G309" s="188"/>
      <c r="H309" s="188" t="s">
        <v>4067</v>
      </c>
      <c r="I309" s="188" t="s">
        <v>55</v>
      </c>
      <c r="J309" s="188"/>
      <c r="K309" s="209">
        <v>553.40333333333331</v>
      </c>
      <c r="L309" s="209">
        <v>366.21</v>
      </c>
      <c r="M309" s="188" t="s">
        <v>56</v>
      </c>
      <c r="N309" s="188" t="s">
        <v>332</v>
      </c>
      <c r="O309" s="188" t="s">
        <v>216</v>
      </c>
      <c r="P309" s="188" t="s">
        <v>170</v>
      </c>
      <c r="Q309" s="188" t="s">
        <v>1541</v>
      </c>
      <c r="R309" s="188" t="s">
        <v>1542</v>
      </c>
      <c r="S309" s="188" t="s">
        <v>1543</v>
      </c>
      <c r="T309" s="188" t="s">
        <v>63</v>
      </c>
      <c r="U309" s="188"/>
      <c r="V309" s="188" t="s">
        <v>64</v>
      </c>
      <c r="W309" s="188"/>
      <c r="X309" s="188"/>
      <c r="Y309" s="188" t="s">
        <v>1544</v>
      </c>
      <c r="Z309" s="188" t="s">
        <v>191</v>
      </c>
      <c r="AA309" s="189">
        <v>42878</v>
      </c>
      <c r="AB309" s="188" t="s">
        <v>81</v>
      </c>
      <c r="AC309" s="188" t="s">
        <v>1545</v>
      </c>
      <c r="AD309" s="188" t="s">
        <v>56</v>
      </c>
      <c r="AE309" s="188" t="s">
        <v>90</v>
      </c>
      <c r="AF309" s="190" t="s">
        <v>90</v>
      </c>
      <c r="AG309" s="190" t="s">
        <v>90</v>
      </c>
      <c r="AH309" s="190" t="s">
        <v>90</v>
      </c>
      <c r="AI309" s="190" t="s">
        <v>90</v>
      </c>
      <c r="AJ309" s="190" t="s">
        <v>90</v>
      </c>
      <c r="AK309" s="190" t="s">
        <v>90</v>
      </c>
      <c r="AL309" s="190" t="s">
        <v>90</v>
      </c>
      <c r="AM309" s="189">
        <v>42922</v>
      </c>
      <c r="AN309" s="188" t="s">
        <v>100</v>
      </c>
      <c r="AO309" s="188" t="s">
        <v>8410</v>
      </c>
      <c r="AP309" s="188" t="s">
        <v>4067</v>
      </c>
      <c r="AQ309" s="188" t="s">
        <v>8534</v>
      </c>
      <c r="AR309" s="188" t="s">
        <v>8581</v>
      </c>
      <c r="AS309" s="188" t="s">
        <v>8535</v>
      </c>
      <c r="AT309" s="188" t="s">
        <v>8581</v>
      </c>
      <c r="AU309" s="188" t="str">
        <f t="shared" si="13"/>
        <v>R4</v>
      </c>
      <c r="AV309" s="188" t="str">
        <f t="shared" si="14"/>
        <v>P4</v>
      </c>
    </row>
    <row r="310" spans="1:48" ht="270" x14ac:dyDescent="0.25">
      <c r="A310" s="188" t="s">
        <v>1546</v>
      </c>
      <c r="B310" s="207" t="str">
        <f t="shared" si="12"/>
        <v>Riparian and Pre-1914</v>
      </c>
      <c r="C310" s="188" t="s">
        <v>1521</v>
      </c>
      <c r="D310" s="188" t="s">
        <v>1521</v>
      </c>
      <c r="E310" s="188"/>
      <c r="F310" s="188"/>
      <c r="G310" s="188"/>
      <c r="H310" s="188" t="s">
        <v>4067</v>
      </c>
      <c r="I310" s="188" t="s">
        <v>55</v>
      </c>
      <c r="J310" s="188"/>
      <c r="K310" s="209">
        <v>351.88666666666666</v>
      </c>
      <c r="L310" s="209">
        <v>323.19</v>
      </c>
      <c r="M310" s="188" t="s">
        <v>56</v>
      </c>
      <c r="N310" s="188" t="s">
        <v>1547</v>
      </c>
      <c r="O310" s="188" t="s">
        <v>1529</v>
      </c>
      <c r="P310" s="188" t="s">
        <v>170</v>
      </c>
      <c r="Q310" s="188" t="s">
        <v>1548</v>
      </c>
      <c r="R310" s="188" t="s">
        <v>1548</v>
      </c>
      <c r="S310" s="188" t="s">
        <v>1537</v>
      </c>
      <c r="T310" s="188" t="s">
        <v>63</v>
      </c>
      <c r="U310" s="188"/>
      <c r="V310" s="188" t="s">
        <v>344</v>
      </c>
      <c r="W310" s="188">
        <v>1</v>
      </c>
      <c r="X310" s="188"/>
      <c r="Y310" s="188" t="s">
        <v>1549</v>
      </c>
      <c r="Z310" s="188" t="s">
        <v>66</v>
      </c>
      <c r="AA310" s="189">
        <v>42878</v>
      </c>
      <c r="AB310" s="188" t="s">
        <v>67</v>
      </c>
      <c r="AC310" s="188" t="s">
        <v>8428</v>
      </c>
      <c r="AD310" s="188" t="s">
        <v>56</v>
      </c>
      <c r="AE310" s="188" t="s">
        <v>90</v>
      </c>
      <c r="AF310" s="190" t="s">
        <v>90</v>
      </c>
      <c r="AG310" s="190" t="s">
        <v>90</v>
      </c>
      <c r="AH310" s="190" t="s">
        <v>90</v>
      </c>
      <c r="AI310" s="190" t="s">
        <v>90</v>
      </c>
      <c r="AJ310" s="190" t="s">
        <v>90</v>
      </c>
      <c r="AK310" s="190" t="s">
        <v>90</v>
      </c>
      <c r="AL310" s="190" t="s">
        <v>90</v>
      </c>
      <c r="AM310" s="189">
        <v>42922</v>
      </c>
      <c r="AN310" s="188" t="s">
        <v>100</v>
      </c>
      <c r="AO310" s="188" t="s">
        <v>8410</v>
      </c>
      <c r="AP310" s="188" t="s">
        <v>4067</v>
      </c>
      <c r="AQ310" s="188" t="s">
        <v>8534</v>
      </c>
      <c r="AR310" s="188" t="s">
        <v>8581</v>
      </c>
      <c r="AS310" s="188" t="s">
        <v>8535</v>
      </c>
      <c r="AT310" s="188" t="s">
        <v>8581</v>
      </c>
      <c r="AU310" s="188" t="str">
        <f t="shared" si="13"/>
        <v>R4</v>
      </c>
      <c r="AV310" s="188" t="str">
        <f t="shared" si="14"/>
        <v>P4</v>
      </c>
    </row>
    <row r="311" spans="1:48" ht="270" x14ac:dyDescent="0.25">
      <c r="A311" s="188" t="s">
        <v>1550</v>
      </c>
      <c r="B311" s="207" t="str">
        <f t="shared" si="12"/>
        <v>Riparian and Pre-1914</v>
      </c>
      <c r="C311" s="188" t="s">
        <v>1521</v>
      </c>
      <c r="D311" s="188" t="s">
        <v>1521</v>
      </c>
      <c r="E311" s="188"/>
      <c r="F311" s="188"/>
      <c r="G311" s="188"/>
      <c r="H311" s="188" t="s">
        <v>4067</v>
      </c>
      <c r="I311" s="188" t="s">
        <v>55</v>
      </c>
      <c r="J311" s="188"/>
      <c r="K311" s="209">
        <v>1003.08</v>
      </c>
      <c r="L311" s="209">
        <v>0</v>
      </c>
      <c r="M311" s="188" t="s">
        <v>56</v>
      </c>
      <c r="N311" s="188" t="s">
        <v>1551</v>
      </c>
      <c r="O311" s="188" t="s">
        <v>1552</v>
      </c>
      <c r="P311" s="188" t="s">
        <v>170</v>
      </c>
      <c r="Q311" s="188" t="s">
        <v>1553</v>
      </c>
      <c r="R311" s="188"/>
      <c r="S311" s="188"/>
      <c r="T311" s="188" t="s">
        <v>141</v>
      </c>
      <c r="U311" s="188">
        <v>1908</v>
      </c>
      <c r="V311" s="188" t="s">
        <v>174</v>
      </c>
      <c r="W311" s="188"/>
      <c r="X311" s="188"/>
      <c r="Y311" s="188"/>
      <c r="Z311" s="188" t="s">
        <v>66</v>
      </c>
      <c r="AA311" s="189">
        <v>42933</v>
      </c>
      <c r="AB311" s="188" t="s">
        <v>142</v>
      </c>
      <c r="AC311" s="188" t="s">
        <v>927</v>
      </c>
      <c r="AD311" s="188" t="s">
        <v>56</v>
      </c>
      <c r="AE311" s="188" t="s">
        <v>90</v>
      </c>
      <c r="AF311" s="188" t="s">
        <v>90</v>
      </c>
      <c r="AG311" s="188" t="s">
        <v>90</v>
      </c>
      <c r="AH311" s="188" t="s">
        <v>90</v>
      </c>
      <c r="AI311" s="188" t="s">
        <v>90</v>
      </c>
      <c r="AJ311" s="188" t="s">
        <v>90</v>
      </c>
      <c r="AK311" s="188" t="s">
        <v>90</v>
      </c>
      <c r="AL311" s="188" t="s">
        <v>90</v>
      </c>
      <c r="AM311" s="189">
        <v>42933</v>
      </c>
      <c r="AN311" s="188" t="s">
        <v>100</v>
      </c>
      <c r="AO311" s="188" t="s">
        <v>310</v>
      </c>
      <c r="AP311" s="188" t="s">
        <v>4067</v>
      </c>
      <c r="AQ311" s="188" t="s">
        <v>8534</v>
      </c>
      <c r="AR311" s="188" t="s">
        <v>8581</v>
      </c>
      <c r="AS311" s="188" t="s">
        <v>8535</v>
      </c>
      <c r="AT311" s="188" t="s">
        <v>8581</v>
      </c>
      <c r="AU311" s="188" t="str">
        <f t="shared" si="13"/>
        <v>R4</v>
      </c>
      <c r="AV311" s="188" t="str">
        <f t="shared" si="14"/>
        <v>P4</v>
      </c>
    </row>
    <row r="312" spans="1:48" ht="285" x14ac:dyDescent="0.25">
      <c r="A312" s="188" t="s">
        <v>1554</v>
      </c>
      <c r="B312" s="207" t="str">
        <f t="shared" si="12"/>
        <v>Riparian and Pre-1914</v>
      </c>
      <c r="C312" s="188" t="s">
        <v>1555</v>
      </c>
      <c r="D312" s="188" t="s">
        <v>1555</v>
      </c>
      <c r="E312" s="188"/>
      <c r="F312" s="188"/>
      <c r="G312" s="188"/>
      <c r="H312" s="188"/>
      <c r="I312" s="188" t="s">
        <v>55</v>
      </c>
      <c r="J312" s="188"/>
      <c r="K312" s="209">
        <v>926.78981481481492</v>
      </c>
      <c r="L312" s="209">
        <v>4987.2</v>
      </c>
      <c r="M312" s="188" t="s">
        <v>56</v>
      </c>
      <c r="N312" s="188" t="s">
        <v>1556</v>
      </c>
      <c r="O312" s="188" t="s">
        <v>627</v>
      </c>
      <c r="P312" s="188" t="s">
        <v>94</v>
      </c>
      <c r="Q312" s="188">
        <v>2230001</v>
      </c>
      <c r="R312" s="188" t="s">
        <v>1557</v>
      </c>
      <c r="S312" s="188" t="s">
        <v>1558</v>
      </c>
      <c r="T312" s="188" t="s">
        <v>141</v>
      </c>
      <c r="U312" s="188">
        <v>1914</v>
      </c>
      <c r="V312" s="188" t="s">
        <v>64</v>
      </c>
      <c r="W312" s="188">
        <v>0</v>
      </c>
      <c r="X312" s="188" t="s">
        <v>66</v>
      </c>
      <c r="Y312" s="188"/>
      <c r="Z312" s="188" t="s">
        <v>66</v>
      </c>
      <c r="AA312" s="189">
        <v>42837</v>
      </c>
      <c r="AB312" s="188" t="s">
        <v>142</v>
      </c>
      <c r="AC312" s="188" t="s">
        <v>1559</v>
      </c>
      <c r="AD312" s="188" t="s">
        <v>56</v>
      </c>
      <c r="AE312" s="188" t="s">
        <v>90</v>
      </c>
      <c r="AF312" s="188" t="s">
        <v>90</v>
      </c>
      <c r="AG312" s="189" t="s">
        <v>90</v>
      </c>
      <c r="AH312" s="188" t="s">
        <v>90</v>
      </c>
      <c r="AI312" s="188" t="s">
        <v>90</v>
      </c>
      <c r="AJ312" s="188" t="s">
        <v>90</v>
      </c>
      <c r="AK312" s="188" t="s">
        <v>90</v>
      </c>
      <c r="AL312" s="188" t="s">
        <v>90</v>
      </c>
      <c r="AM312" s="189">
        <v>42905</v>
      </c>
      <c r="AN312" s="188" t="s">
        <v>100</v>
      </c>
      <c r="AO312" s="188" t="s">
        <v>73</v>
      </c>
      <c r="AP312" s="188"/>
      <c r="AQ312" s="188"/>
      <c r="AR312" s="188"/>
      <c r="AS312" s="188"/>
      <c r="AT312" s="188"/>
      <c r="AU312" s="188" t="str">
        <f t="shared" si="13"/>
        <v>R3</v>
      </c>
      <c r="AV312" s="188" t="str">
        <f t="shared" si="14"/>
        <v>P1</v>
      </c>
    </row>
    <row r="313" spans="1:48" ht="270" x14ac:dyDescent="0.25">
      <c r="A313" s="188" t="s">
        <v>1560</v>
      </c>
      <c r="B313" s="207" t="str">
        <f t="shared" si="12"/>
        <v>Riparian and Pre-1914</v>
      </c>
      <c r="C313" s="188" t="s">
        <v>1561</v>
      </c>
      <c r="D313" s="188" t="s">
        <v>1562</v>
      </c>
      <c r="E313" s="188"/>
      <c r="F313" s="188"/>
      <c r="G313" s="188"/>
      <c r="H313" s="188" t="s">
        <v>4067</v>
      </c>
      <c r="I313" s="188" t="s">
        <v>55</v>
      </c>
      <c r="J313" s="188"/>
      <c r="K313" s="209">
        <v>349.52000000000004</v>
      </c>
      <c r="L313" s="209">
        <v>0</v>
      </c>
      <c r="M313" s="188" t="s">
        <v>56</v>
      </c>
      <c r="N313" s="188" t="s">
        <v>137</v>
      </c>
      <c r="O313" s="188" t="s">
        <v>1563</v>
      </c>
      <c r="P313" s="188" t="s">
        <v>341</v>
      </c>
      <c r="Q313" s="188" t="s">
        <v>1564</v>
      </c>
      <c r="R313" s="188" t="s">
        <v>1564</v>
      </c>
      <c r="S313" s="188" t="s">
        <v>1565</v>
      </c>
      <c r="T313" s="188" t="s">
        <v>63</v>
      </c>
      <c r="U313" s="188"/>
      <c r="V313" s="188" t="s">
        <v>344</v>
      </c>
      <c r="W313" s="188"/>
      <c r="X313" s="188"/>
      <c r="Y313" s="188"/>
      <c r="Z313" s="188" t="s">
        <v>66</v>
      </c>
      <c r="AA313" s="189">
        <v>42935</v>
      </c>
      <c r="AB313" s="188" t="s">
        <v>142</v>
      </c>
      <c r="AC313" s="188" t="s">
        <v>1566</v>
      </c>
      <c r="AD313" s="188" t="s">
        <v>56</v>
      </c>
      <c r="AE313" s="188" t="s">
        <v>90</v>
      </c>
      <c r="AF313" s="188" t="s">
        <v>90</v>
      </c>
      <c r="AG313" s="188" t="s">
        <v>90</v>
      </c>
      <c r="AH313" s="188" t="s">
        <v>90</v>
      </c>
      <c r="AI313" s="188" t="s">
        <v>90</v>
      </c>
      <c r="AJ313" s="188" t="s">
        <v>90</v>
      </c>
      <c r="AK313" s="188" t="s">
        <v>90</v>
      </c>
      <c r="AL313" s="188" t="s">
        <v>90</v>
      </c>
      <c r="AM313" s="189">
        <v>42941</v>
      </c>
      <c r="AN313" s="188" t="s">
        <v>100</v>
      </c>
      <c r="AO313" s="188" t="s">
        <v>144</v>
      </c>
      <c r="AP313" s="188" t="s">
        <v>4067</v>
      </c>
      <c r="AQ313" s="188" t="s">
        <v>8534</v>
      </c>
      <c r="AR313" s="188" t="s">
        <v>8581</v>
      </c>
      <c r="AS313" s="188" t="s">
        <v>8535</v>
      </c>
      <c r="AT313" s="188" t="s">
        <v>8581</v>
      </c>
      <c r="AU313" s="188" t="str">
        <f t="shared" si="13"/>
        <v>R4</v>
      </c>
      <c r="AV313" s="188" t="str">
        <f t="shared" si="14"/>
        <v>P4</v>
      </c>
    </row>
    <row r="314" spans="1:48" ht="45" x14ac:dyDescent="0.25">
      <c r="A314" s="188" t="s">
        <v>1567</v>
      </c>
      <c r="B314" s="207" t="str">
        <f t="shared" si="12"/>
        <v>Riparian and Pre-1914</v>
      </c>
      <c r="C314" s="188" t="s">
        <v>1568</v>
      </c>
      <c r="D314" s="188" t="s">
        <v>1569</v>
      </c>
      <c r="E314" s="188"/>
      <c r="F314" s="188"/>
      <c r="G314" s="188"/>
      <c r="H314" s="188"/>
      <c r="I314" s="188" t="s">
        <v>55</v>
      </c>
      <c r="J314" s="188"/>
      <c r="K314" s="209">
        <v>940.15483870967728</v>
      </c>
      <c r="L314" s="209">
        <v>3719.84</v>
      </c>
      <c r="M314" s="188" t="s">
        <v>56</v>
      </c>
      <c r="N314" s="188" t="s">
        <v>1556</v>
      </c>
      <c r="O314" s="188" t="s">
        <v>627</v>
      </c>
      <c r="P314" s="188" t="s">
        <v>94</v>
      </c>
      <c r="Q314" s="188">
        <v>2230001</v>
      </c>
      <c r="R314" s="188" t="s">
        <v>1557</v>
      </c>
      <c r="S314" s="188" t="s">
        <v>1558</v>
      </c>
      <c r="T314" s="188" t="s">
        <v>141</v>
      </c>
      <c r="U314" s="188">
        <v>1914</v>
      </c>
      <c r="V314" s="188" t="s">
        <v>64</v>
      </c>
      <c r="W314" s="188">
        <v>0</v>
      </c>
      <c r="X314" s="188" t="s">
        <v>66</v>
      </c>
      <c r="Y314" s="188"/>
      <c r="Z314" s="188" t="s">
        <v>66</v>
      </c>
      <c r="AA314" s="189">
        <v>42837</v>
      </c>
      <c r="AB314" s="188" t="s">
        <v>142</v>
      </c>
      <c r="AC314" s="188" t="s">
        <v>8429</v>
      </c>
      <c r="AD314" s="188" t="s">
        <v>56</v>
      </c>
      <c r="AE314" s="188" t="s">
        <v>90</v>
      </c>
      <c r="AF314" s="188" t="s">
        <v>90</v>
      </c>
      <c r="AG314" s="189" t="s">
        <v>90</v>
      </c>
      <c r="AH314" s="188" t="s">
        <v>90</v>
      </c>
      <c r="AI314" s="188" t="s">
        <v>90</v>
      </c>
      <c r="AJ314" s="188" t="s">
        <v>90</v>
      </c>
      <c r="AK314" s="188" t="s">
        <v>90</v>
      </c>
      <c r="AL314" s="188" t="s">
        <v>90</v>
      </c>
      <c r="AM314" s="189">
        <v>42905</v>
      </c>
      <c r="AN314" s="188" t="s">
        <v>100</v>
      </c>
      <c r="AO314" s="188" t="s">
        <v>73</v>
      </c>
      <c r="AP314" s="188"/>
      <c r="AQ314" s="188"/>
      <c r="AR314" s="188"/>
      <c r="AS314" s="188"/>
      <c r="AT314" s="188"/>
      <c r="AU314" s="188" t="str">
        <f t="shared" si="13"/>
        <v>R3</v>
      </c>
      <c r="AV314" s="188" t="str">
        <f t="shared" si="14"/>
        <v>P1</v>
      </c>
    </row>
    <row r="315" spans="1:48" ht="270" x14ac:dyDescent="0.25">
      <c r="A315" s="188" t="s">
        <v>1570</v>
      </c>
      <c r="B315" s="207" t="str">
        <f t="shared" si="12"/>
        <v>Riparian</v>
      </c>
      <c r="C315" s="188" t="s">
        <v>1571</v>
      </c>
      <c r="D315" s="188" t="s">
        <v>1572</v>
      </c>
      <c r="E315" s="188"/>
      <c r="F315" s="188"/>
      <c r="G315" s="188"/>
      <c r="H315" s="188" t="s">
        <v>4067</v>
      </c>
      <c r="I315" s="188" t="s">
        <v>55</v>
      </c>
      <c r="J315" s="188" t="s">
        <v>1573</v>
      </c>
      <c r="K315" s="209">
        <v>570.92708333333337</v>
      </c>
      <c r="L315" s="209">
        <v>0</v>
      </c>
      <c r="M315" s="188" t="s">
        <v>56</v>
      </c>
      <c r="N315" s="188" t="s">
        <v>1074</v>
      </c>
      <c r="O315" s="188" t="s">
        <v>137</v>
      </c>
      <c r="P315" s="188" t="s">
        <v>341</v>
      </c>
      <c r="Q315" s="188" t="s">
        <v>1574</v>
      </c>
      <c r="R315" s="188" t="s">
        <v>1574</v>
      </c>
      <c r="S315" s="188" t="s">
        <v>1575</v>
      </c>
      <c r="T315" s="188" t="s">
        <v>63</v>
      </c>
      <c r="U315" s="188">
        <v>1860</v>
      </c>
      <c r="V315" s="188" t="s">
        <v>344</v>
      </c>
      <c r="W315" s="188"/>
      <c r="X315" s="188"/>
      <c r="Y315" s="188"/>
      <c r="Z315" s="188" t="s">
        <v>66</v>
      </c>
      <c r="AA315" s="189">
        <v>42915</v>
      </c>
      <c r="AB315" s="188" t="s">
        <v>142</v>
      </c>
      <c r="AC315" s="188" t="s">
        <v>8624</v>
      </c>
      <c r="AD315" s="188" t="s">
        <v>66</v>
      </c>
      <c r="AE315" s="188" t="s">
        <v>90</v>
      </c>
      <c r="AF315" s="188" t="s">
        <v>90</v>
      </c>
      <c r="AG315" s="188" t="s">
        <v>90</v>
      </c>
      <c r="AH315" s="188" t="s">
        <v>90</v>
      </c>
      <c r="AI315" s="188" t="s">
        <v>90</v>
      </c>
      <c r="AJ315" s="188" t="s">
        <v>90</v>
      </c>
      <c r="AK315" s="188" t="s">
        <v>90</v>
      </c>
      <c r="AL315" s="188" t="s">
        <v>90</v>
      </c>
      <c r="AM315" s="189"/>
      <c r="AN315" s="188" t="s">
        <v>90</v>
      </c>
      <c r="AO315" s="188" t="s">
        <v>90</v>
      </c>
      <c r="AP315" s="188" t="s">
        <v>4067</v>
      </c>
      <c r="AQ315" s="188" t="s">
        <v>8534</v>
      </c>
      <c r="AR315" s="188" t="s">
        <v>8581</v>
      </c>
      <c r="AS315" s="188" t="s">
        <v>8535</v>
      </c>
      <c r="AT315" s="188" t="s">
        <v>8581</v>
      </c>
      <c r="AU315" s="188" t="str">
        <f t="shared" si="13"/>
        <v>R4</v>
      </c>
      <c r="AV315" s="188" t="str">
        <f t="shared" si="14"/>
        <v>P4</v>
      </c>
    </row>
    <row r="316" spans="1:48" ht="255" x14ac:dyDescent="0.25">
      <c r="A316" s="188" t="s">
        <v>1576</v>
      </c>
      <c r="B316" s="207" t="str">
        <f t="shared" si="12"/>
        <v>Riparian and Pre-1914</v>
      </c>
      <c r="C316" s="188" t="s">
        <v>1577</v>
      </c>
      <c r="D316" s="188" t="s">
        <v>1577</v>
      </c>
      <c r="E316" s="188"/>
      <c r="F316" s="188" t="s">
        <v>1578</v>
      </c>
      <c r="G316" s="188"/>
      <c r="H316" s="188"/>
      <c r="I316" s="188" t="s">
        <v>55</v>
      </c>
      <c r="J316" s="188"/>
      <c r="K316" s="209">
        <v>327.55555555555554</v>
      </c>
      <c r="L316" s="209">
        <v>65.09</v>
      </c>
      <c r="M316" s="188" t="s">
        <v>56</v>
      </c>
      <c r="N316" s="188" t="s">
        <v>604</v>
      </c>
      <c r="O316" s="188" t="s">
        <v>58</v>
      </c>
      <c r="P316" s="188" t="s">
        <v>59</v>
      </c>
      <c r="Q316" s="188" t="s">
        <v>1579</v>
      </c>
      <c r="R316" s="188" t="s">
        <v>1580</v>
      </c>
      <c r="S316" s="188" t="s">
        <v>1581</v>
      </c>
      <c r="T316" s="188" t="s">
        <v>63</v>
      </c>
      <c r="U316" s="188"/>
      <c r="V316" s="188" t="s">
        <v>115</v>
      </c>
      <c r="W316" s="188"/>
      <c r="X316" s="188"/>
      <c r="Y316" s="188"/>
      <c r="Z316" s="188" t="s">
        <v>66</v>
      </c>
      <c r="AA316" s="189">
        <v>43031</v>
      </c>
      <c r="AB316" s="188" t="s">
        <v>67</v>
      </c>
      <c r="AC316" s="188" t="s">
        <v>8495</v>
      </c>
      <c r="AD316" s="188" t="s">
        <v>56</v>
      </c>
      <c r="AE316" s="188" t="s">
        <v>90</v>
      </c>
      <c r="AF316" s="188" t="s">
        <v>90</v>
      </c>
      <c r="AG316" s="190" t="s">
        <v>90</v>
      </c>
      <c r="AH316" s="188" t="s">
        <v>90</v>
      </c>
      <c r="AI316" s="188" t="s">
        <v>90</v>
      </c>
      <c r="AJ316" s="188" t="s">
        <v>90</v>
      </c>
      <c r="AK316" s="188" t="s">
        <v>90</v>
      </c>
      <c r="AL316" s="188" t="s">
        <v>90</v>
      </c>
      <c r="AM316" s="189">
        <v>43031</v>
      </c>
      <c r="AN316" s="188" t="s">
        <v>100</v>
      </c>
      <c r="AO316" s="188"/>
      <c r="AP316" s="188"/>
      <c r="AQ316" s="188"/>
      <c r="AR316" s="188"/>
      <c r="AS316" s="188"/>
      <c r="AT316" s="188"/>
      <c r="AU316" s="188" t="str">
        <f t="shared" si="13"/>
        <v>R2</v>
      </c>
      <c r="AV316" s="188" t="str">
        <f t="shared" si="14"/>
        <v>P1</v>
      </c>
    </row>
    <row r="317" spans="1:48" ht="270" x14ac:dyDescent="0.25">
      <c r="A317" s="188" t="s">
        <v>1582</v>
      </c>
      <c r="B317" s="207" t="str">
        <f t="shared" si="12"/>
        <v>Riparian</v>
      </c>
      <c r="C317" s="188" t="s">
        <v>1571</v>
      </c>
      <c r="D317" s="188" t="s">
        <v>1572</v>
      </c>
      <c r="E317" s="188"/>
      <c r="F317" s="188"/>
      <c r="G317" s="188"/>
      <c r="H317" s="188" t="s">
        <v>4067</v>
      </c>
      <c r="I317" s="188" t="s">
        <v>55</v>
      </c>
      <c r="J317" s="188" t="s">
        <v>1583</v>
      </c>
      <c r="K317" s="209">
        <v>367.91666666666663</v>
      </c>
      <c r="L317" s="209">
        <v>418.46</v>
      </c>
      <c r="M317" s="188" t="s">
        <v>56</v>
      </c>
      <c r="N317" s="188" t="s">
        <v>1074</v>
      </c>
      <c r="O317" s="188" t="s">
        <v>8430</v>
      </c>
      <c r="P317" s="188" t="s">
        <v>341</v>
      </c>
      <c r="Q317" s="188" t="s">
        <v>1584</v>
      </c>
      <c r="R317" s="188" t="s">
        <v>1585</v>
      </c>
      <c r="S317" s="188" t="s">
        <v>1586</v>
      </c>
      <c r="T317" s="188" t="s">
        <v>63</v>
      </c>
      <c r="U317" s="188">
        <v>1860</v>
      </c>
      <c r="V317" s="188" t="s">
        <v>64</v>
      </c>
      <c r="W317" s="188"/>
      <c r="X317" s="188"/>
      <c r="Y317" s="188"/>
      <c r="Z317" s="188" t="s">
        <v>66</v>
      </c>
      <c r="AA317" s="189">
        <v>42933</v>
      </c>
      <c r="AB317" s="188" t="s">
        <v>142</v>
      </c>
      <c r="AC317" s="188" t="s">
        <v>927</v>
      </c>
      <c r="AD317" s="188" t="s">
        <v>66</v>
      </c>
      <c r="AE317" s="188" t="s">
        <v>90</v>
      </c>
      <c r="AF317" s="188" t="s">
        <v>90</v>
      </c>
      <c r="AG317" s="188" t="s">
        <v>90</v>
      </c>
      <c r="AH317" s="188" t="s">
        <v>90</v>
      </c>
      <c r="AI317" s="188" t="s">
        <v>90</v>
      </c>
      <c r="AJ317" s="188" t="s">
        <v>90</v>
      </c>
      <c r="AK317" s="188" t="s">
        <v>90</v>
      </c>
      <c r="AL317" s="188" t="s">
        <v>90</v>
      </c>
      <c r="AM317" s="189">
        <v>42940</v>
      </c>
      <c r="AN317" s="188" t="s">
        <v>90</v>
      </c>
      <c r="AO317" s="188" t="s">
        <v>90</v>
      </c>
      <c r="AP317" s="188" t="s">
        <v>4067</v>
      </c>
      <c r="AQ317" s="188" t="s">
        <v>8534</v>
      </c>
      <c r="AR317" s="188" t="s">
        <v>8581</v>
      </c>
      <c r="AS317" s="188" t="s">
        <v>8535</v>
      </c>
      <c r="AT317" s="188" t="s">
        <v>8581</v>
      </c>
      <c r="AU317" s="188" t="str">
        <f t="shared" si="13"/>
        <v>R4</v>
      </c>
      <c r="AV317" s="188" t="str">
        <f t="shared" si="14"/>
        <v>P4</v>
      </c>
    </row>
    <row r="318" spans="1:48" ht="409.5" x14ac:dyDescent="0.25">
      <c r="A318" s="188" t="s">
        <v>1587</v>
      </c>
      <c r="B318" s="207" t="str">
        <f t="shared" si="12"/>
        <v>Riparian and Pre-1914</v>
      </c>
      <c r="C318" s="188" t="s">
        <v>1588</v>
      </c>
      <c r="D318" s="188" t="s">
        <v>1589</v>
      </c>
      <c r="E318" s="188"/>
      <c r="F318" s="188"/>
      <c r="G318" s="188"/>
      <c r="H318" s="188" t="s">
        <v>4067</v>
      </c>
      <c r="I318" s="188" t="s">
        <v>55</v>
      </c>
      <c r="J318" s="188"/>
      <c r="K318" s="209">
        <v>389.66666666666669</v>
      </c>
      <c r="L318" s="209">
        <v>0</v>
      </c>
      <c r="M318" s="188" t="s">
        <v>56</v>
      </c>
      <c r="N318" s="188" t="s">
        <v>1590</v>
      </c>
      <c r="O318" s="188" t="s">
        <v>137</v>
      </c>
      <c r="P318" s="188" t="s">
        <v>77</v>
      </c>
      <c r="Q318" s="188" t="s">
        <v>1591</v>
      </c>
      <c r="R318" s="188" t="s">
        <v>1592</v>
      </c>
      <c r="S318" s="188" t="s">
        <v>1593</v>
      </c>
      <c r="T318" s="188" t="s">
        <v>63</v>
      </c>
      <c r="U318" s="188">
        <v>1860</v>
      </c>
      <c r="V318" s="188" t="s">
        <v>115</v>
      </c>
      <c r="W318" s="188">
        <v>28</v>
      </c>
      <c r="X318" s="188" t="s">
        <v>66</v>
      </c>
      <c r="Y318" s="188" t="s">
        <v>1594</v>
      </c>
      <c r="Z318" s="188" t="s">
        <v>66</v>
      </c>
      <c r="AA318" s="189">
        <v>42919</v>
      </c>
      <c r="AB318" s="188" t="s">
        <v>67</v>
      </c>
      <c r="AC318" s="188" t="s">
        <v>1595</v>
      </c>
      <c r="AD318" s="188" t="s">
        <v>56</v>
      </c>
      <c r="AE318" s="188" t="s">
        <v>90</v>
      </c>
      <c r="AF318" s="188" t="s">
        <v>90</v>
      </c>
      <c r="AG318" s="190" t="s">
        <v>90</v>
      </c>
      <c r="AH318" s="188" t="s">
        <v>90</v>
      </c>
      <c r="AI318" s="188" t="s">
        <v>90</v>
      </c>
      <c r="AJ318" s="188" t="s">
        <v>90</v>
      </c>
      <c r="AK318" s="188" t="s">
        <v>90</v>
      </c>
      <c r="AL318" s="188" t="s">
        <v>90</v>
      </c>
      <c r="AM318" s="189">
        <v>42923</v>
      </c>
      <c r="AN318" s="188" t="s">
        <v>100</v>
      </c>
      <c r="AO318" s="188" t="s">
        <v>8410</v>
      </c>
      <c r="AP318" s="188" t="s">
        <v>4067</v>
      </c>
      <c r="AQ318" s="188" t="s">
        <v>8534</v>
      </c>
      <c r="AR318" s="188" t="s">
        <v>8581</v>
      </c>
      <c r="AS318" s="188" t="s">
        <v>8535</v>
      </c>
      <c r="AT318" s="188" t="s">
        <v>8581</v>
      </c>
      <c r="AU318" s="188" t="str">
        <f t="shared" si="13"/>
        <v>R4</v>
      </c>
      <c r="AV318" s="188" t="str">
        <f t="shared" si="14"/>
        <v>P4</v>
      </c>
    </row>
    <row r="319" spans="1:48" ht="409.5" x14ac:dyDescent="0.25">
      <c r="A319" s="188" t="s">
        <v>1596</v>
      </c>
      <c r="B319" s="207" t="str">
        <f t="shared" si="12"/>
        <v>Riparian and Pre-1914</v>
      </c>
      <c r="C319" s="188" t="s">
        <v>1588</v>
      </c>
      <c r="D319" s="188" t="s">
        <v>1589</v>
      </c>
      <c r="E319" s="188"/>
      <c r="F319" s="188"/>
      <c r="G319" s="188"/>
      <c r="H319" s="188" t="s">
        <v>4067</v>
      </c>
      <c r="I319" s="188" t="s">
        <v>55</v>
      </c>
      <c r="J319" s="188"/>
      <c r="K319" s="209">
        <v>884.00000000000011</v>
      </c>
      <c r="L319" s="209">
        <v>838.79</v>
      </c>
      <c r="M319" s="188" t="s">
        <v>56</v>
      </c>
      <c r="N319" s="188" t="s">
        <v>1043</v>
      </c>
      <c r="O319" s="188" t="s">
        <v>137</v>
      </c>
      <c r="P319" s="188" t="s">
        <v>77</v>
      </c>
      <c r="Q319" s="188" t="s">
        <v>1597</v>
      </c>
      <c r="R319" s="188" t="s">
        <v>1592</v>
      </c>
      <c r="S319" s="188" t="s">
        <v>1593</v>
      </c>
      <c r="T319" s="188" t="s">
        <v>63</v>
      </c>
      <c r="U319" s="188">
        <v>1876</v>
      </c>
      <c r="V319" s="188" t="s">
        <v>115</v>
      </c>
      <c r="W319" s="188">
        <v>28</v>
      </c>
      <c r="X319" s="188" t="s">
        <v>66</v>
      </c>
      <c r="Y319" s="188" t="s">
        <v>1594</v>
      </c>
      <c r="Z319" s="188" t="s">
        <v>66</v>
      </c>
      <c r="AA319" s="189">
        <v>42919</v>
      </c>
      <c r="AB319" s="188" t="s">
        <v>67</v>
      </c>
      <c r="AC319" s="188" t="s">
        <v>1595</v>
      </c>
      <c r="AD319" s="188" t="s">
        <v>56</v>
      </c>
      <c r="AE319" s="188" t="s">
        <v>90</v>
      </c>
      <c r="AF319" s="188" t="s">
        <v>90</v>
      </c>
      <c r="AG319" s="190" t="s">
        <v>90</v>
      </c>
      <c r="AH319" s="188" t="s">
        <v>90</v>
      </c>
      <c r="AI319" s="188" t="s">
        <v>90</v>
      </c>
      <c r="AJ319" s="188" t="s">
        <v>90</v>
      </c>
      <c r="AK319" s="188" t="s">
        <v>90</v>
      </c>
      <c r="AL319" s="188" t="s">
        <v>90</v>
      </c>
      <c r="AM319" s="189">
        <v>42923</v>
      </c>
      <c r="AN319" s="188" t="s">
        <v>100</v>
      </c>
      <c r="AO319" s="188" t="s">
        <v>8410</v>
      </c>
      <c r="AP319" s="188" t="s">
        <v>4067</v>
      </c>
      <c r="AQ319" s="188" t="s">
        <v>8534</v>
      </c>
      <c r="AR319" s="188" t="s">
        <v>8581</v>
      </c>
      <c r="AS319" s="188" t="s">
        <v>8535</v>
      </c>
      <c r="AT319" s="188" t="s">
        <v>8581</v>
      </c>
      <c r="AU319" s="188" t="str">
        <f t="shared" si="13"/>
        <v>R4</v>
      </c>
      <c r="AV319" s="188" t="str">
        <f t="shared" si="14"/>
        <v>P4</v>
      </c>
    </row>
    <row r="320" spans="1:48" ht="255" x14ac:dyDescent="0.25">
      <c r="A320" s="188" t="s">
        <v>1598</v>
      </c>
      <c r="B320" s="207" t="str">
        <f t="shared" si="12"/>
        <v>Riparian and Pre-1914</v>
      </c>
      <c r="C320" s="188" t="s">
        <v>1431</v>
      </c>
      <c r="D320" s="188" t="s">
        <v>1431</v>
      </c>
      <c r="E320" s="188"/>
      <c r="F320" s="188" t="s">
        <v>1416</v>
      </c>
      <c r="G320" s="188"/>
      <c r="H320" s="188"/>
      <c r="I320" s="188" t="s">
        <v>55</v>
      </c>
      <c r="J320" s="188"/>
      <c r="K320" s="209">
        <v>741.52333333333331</v>
      </c>
      <c r="L320" s="209">
        <v>599.99</v>
      </c>
      <c r="M320" s="188" t="s">
        <v>56</v>
      </c>
      <c r="N320" s="188" t="s">
        <v>641</v>
      </c>
      <c r="O320" s="188"/>
      <c r="P320" s="188" t="s">
        <v>59</v>
      </c>
      <c r="Q320" s="188" t="s">
        <v>78</v>
      </c>
      <c r="R320" s="188"/>
      <c r="S320" s="188"/>
      <c r="T320" s="188"/>
      <c r="U320" s="188">
        <v>1876</v>
      </c>
      <c r="V320" s="188"/>
      <c r="W320" s="188"/>
      <c r="X320" s="188"/>
      <c r="Y320" s="188"/>
      <c r="Z320" s="188"/>
      <c r="AA320" s="189">
        <v>42978</v>
      </c>
      <c r="AB320" s="188" t="s">
        <v>67</v>
      </c>
      <c r="AC320" s="188" t="s">
        <v>8779</v>
      </c>
      <c r="AD320" s="188" t="s">
        <v>56</v>
      </c>
      <c r="AE320" s="188" t="s">
        <v>90</v>
      </c>
      <c r="AF320" s="188" t="s">
        <v>90</v>
      </c>
      <c r="AG320" s="188" t="s">
        <v>90</v>
      </c>
      <c r="AH320" s="188" t="s">
        <v>90</v>
      </c>
      <c r="AI320" s="188" t="s">
        <v>90</v>
      </c>
      <c r="AJ320" s="188" t="s">
        <v>90</v>
      </c>
      <c r="AK320" s="188" t="s">
        <v>90</v>
      </c>
      <c r="AL320" s="188" t="s">
        <v>90</v>
      </c>
      <c r="AM320" s="189">
        <v>42942</v>
      </c>
      <c r="AN320" s="188" t="s">
        <v>100</v>
      </c>
      <c r="AO320" s="188" t="s">
        <v>8393</v>
      </c>
      <c r="AP320" s="188"/>
      <c r="AQ320" s="188"/>
      <c r="AR320" s="188"/>
      <c r="AS320" s="188"/>
      <c r="AT320" s="188"/>
      <c r="AU320" s="188" t="str">
        <f t="shared" si="13"/>
        <v>R2</v>
      </c>
      <c r="AV320" s="188" t="str">
        <f t="shared" si="14"/>
        <v>P1</v>
      </c>
    </row>
    <row r="321" spans="1:48" ht="409.5" x14ac:dyDescent="0.25">
      <c r="A321" s="188" t="s">
        <v>1599</v>
      </c>
      <c r="B321" s="207" t="str">
        <f t="shared" si="12"/>
        <v>Riparian and Pre-1914</v>
      </c>
      <c r="C321" s="188" t="s">
        <v>1588</v>
      </c>
      <c r="D321" s="188" t="s">
        <v>1589</v>
      </c>
      <c r="E321" s="188"/>
      <c r="F321" s="188"/>
      <c r="G321" s="188"/>
      <c r="H321" s="188" t="s">
        <v>4067</v>
      </c>
      <c r="I321" s="188" t="s">
        <v>55</v>
      </c>
      <c r="J321" s="188"/>
      <c r="K321" s="209">
        <v>465.66666666666663</v>
      </c>
      <c r="L321" s="209">
        <v>83.61</v>
      </c>
      <c r="M321" s="188" t="s">
        <v>56</v>
      </c>
      <c r="N321" s="188" t="s">
        <v>1043</v>
      </c>
      <c r="O321" s="188" t="s">
        <v>137</v>
      </c>
      <c r="P321" s="188" t="s">
        <v>77</v>
      </c>
      <c r="Q321" s="188" t="s">
        <v>1600</v>
      </c>
      <c r="R321" s="188" t="s">
        <v>1592</v>
      </c>
      <c r="S321" s="188" t="s">
        <v>1593</v>
      </c>
      <c r="T321" s="188" t="s">
        <v>63</v>
      </c>
      <c r="U321" s="188">
        <v>1876</v>
      </c>
      <c r="V321" s="188" t="s">
        <v>115</v>
      </c>
      <c r="W321" s="188">
        <v>28</v>
      </c>
      <c r="X321" s="188" t="s">
        <v>66</v>
      </c>
      <c r="Y321" s="188" t="s">
        <v>1594</v>
      </c>
      <c r="Z321" s="188" t="s">
        <v>66</v>
      </c>
      <c r="AA321" s="189">
        <v>42929</v>
      </c>
      <c r="AB321" s="188" t="s">
        <v>67</v>
      </c>
      <c r="AC321" s="188" t="s">
        <v>1595</v>
      </c>
      <c r="AD321" s="188" t="s">
        <v>56</v>
      </c>
      <c r="AE321" s="188" t="s">
        <v>90</v>
      </c>
      <c r="AF321" s="188" t="s">
        <v>90</v>
      </c>
      <c r="AG321" s="190" t="s">
        <v>90</v>
      </c>
      <c r="AH321" s="188" t="s">
        <v>90</v>
      </c>
      <c r="AI321" s="188" t="s">
        <v>90</v>
      </c>
      <c r="AJ321" s="188" t="s">
        <v>90</v>
      </c>
      <c r="AK321" s="188" t="s">
        <v>90</v>
      </c>
      <c r="AL321" s="188" t="s">
        <v>90</v>
      </c>
      <c r="AM321" s="189">
        <v>42923</v>
      </c>
      <c r="AN321" s="188" t="s">
        <v>100</v>
      </c>
      <c r="AO321" s="188" t="s">
        <v>8410</v>
      </c>
      <c r="AP321" s="188" t="s">
        <v>4067</v>
      </c>
      <c r="AQ321" s="188" t="s">
        <v>8534</v>
      </c>
      <c r="AR321" s="188" t="s">
        <v>8581</v>
      </c>
      <c r="AS321" s="188" t="s">
        <v>8535</v>
      </c>
      <c r="AT321" s="188" t="s">
        <v>8581</v>
      </c>
      <c r="AU321" s="188" t="str">
        <f t="shared" si="13"/>
        <v>R4</v>
      </c>
      <c r="AV321" s="188" t="str">
        <f t="shared" si="14"/>
        <v>P4</v>
      </c>
    </row>
    <row r="322" spans="1:48" ht="409.5" x14ac:dyDescent="0.25">
      <c r="A322" s="188" t="s">
        <v>1601</v>
      </c>
      <c r="B322" s="207" t="str">
        <f t="shared" si="12"/>
        <v>Riparian and Pre-1914</v>
      </c>
      <c r="C322" s="188" t="s">
        <v>1588</v>
      </c>
      <c r="D322" s="188" t="s">
        <v>1589</v>
      </c>
      <c r="E322" s="188"/>
      <c r="F322" s="188"/>
      <c r="G322" s="188"/>
      <c r="H322" s="188" t="s">
        <v>4067</v>
      </c>
      <c r="I322" s="188" t="s">
        <v>55</v>
      </c>
      <c r="J322" s="188"/>
      <c r="K322" s="209">
        <v>1299.9999999999998</v>
      </c>
      <c r="L322" s="209">
        <v>97.69</v>
      </c>
      <c r="M322" s="188" t="s">
        <v>56</v>
      </c>
      <c r="N322" s="188" t="s">
        <v>1043</v>
      </c>
      <c r="O322" s="188" t="s">
        <v>137</v>
      </c>
      <c r="P322" s="188" t="s">
        <v>77</v>
      </c>
      <c r="Q322" s="188" t="s">
        <v>1600</v>
      </c>
      <c r="R322" s="188" t="s">
        <v>1592</v>
      </c>
      <c r="S322" s="188" t="s">
        <v>1593</v>
      </c>
      <c r="T322" s="188" t="s">
        <v>63</v>
      </c>
      <c r="U322" s="188">
        <v>1876</v>
      </c>
      <c r="V322" s="188" t="s">
        <v>115</v>
      </c>
      <c r="W322" s="188">
        <v>28</v>
      </c>
      <c r="X322" s="188" t="s">
        <v>66</v>
      </c>
      <c r="Y322" s="188" t="s">
        <v>1594</v>
      </c>
      <c r="Z322" s="188" t="s">
        <v>66</v>
      </c>
      <c r="AA322" s="189">
        <v>42919</v>
      </c>
      <c r="AB322" s="188" t="s">
        <v>67</v>
      </c>
      <c r="AC322" s="188" t="s">
        <v>1595</v>
      </c>
      <c r="AD322" s="188" t="s">
        <v>56</v>
      </c>
      <c r="AE322" s="188" t="s">
        <v>90</v>
      </c>
      <c r="AF322" s="188" t="s">
        <v>90</v>
      </c>
      <c r="AG322" s="190" t="s">
        <v>90</v>
      </c>
      <c r="AH322" s="188" t="s">
        <v>90</v>
      </c>
      <c r="AI322" s="188" t="s">
        <v>90</v>
      </c>
      <c r="AJ322" s="188" t="s">
        <v>90</v>
      </c>
      <c r="AK322" s="188" t="s">
        <v>90</v>
      </c>
      <c r="AL322" s="188" t="s">
        <v>90</v>
      </c>
      <c r="AM322" s="189">
        <v>42923</v>
      </c>
      <c r="AN322" s="188" t="s">
        <v>100</v>
      </c>
      <c r="AO322" s="188" t="s">
        <v>8410</v>
      </c>
      <c r="AP322" s="188" t="s">
        <v>4067</v>
      </c>
      <c r="AQ322" s="188" t="s">
        <v>8534</v>
      </c>
      <c r="AR322" s="188" t="s">
        <v>8581</v>
      </c>
      <c r="AS322" s="188" t="s">
        <v>8535</v>
      </c>
      <c r="AT322" s="188" t="s">
        <v>8581</v>
      </c>
      <c r="AU322" s="188" t="str">
        <f t="shared" si="13"/>
        <v>R4</v>
      </c>
      <c r="AV322" s="188" t="str">
        <f t="shared" si="14"/>
        <v>P4</v>
      </c>
    </row>
    <row r="323" spans="1:48" ht="105" x14ac:dyDescent="0.25">
      <c r="A323" s="188" t="s">
        <v>1602</v>
      </c>
      <c r="B323" s="207" t="str">
        <f t="shared" ref="B323:B386" si="15">IF(AND(M323="Yes",AD323="Yes"), "Riparian and Pre-1914", IF(AND(M323= "Yes",AD323="No"),"Riparian",IF(AND(M323="No",AD323="Yes"),"Pre-1914","Neither")))</f>
        <v>Riparian and Pre-1914</v>
      </c>
      <c r="C323" s="188" t="s">
        <v>1603</v>
      </c>
      <c r="D323" s="188" t="s">
        <v>1604</v>
      </c>
      <c r="E323" s="188"/>
      <c r="F323" s="188" t="s">
        <v>1605</v>
      </c>
      <c r="G323" s="188"/>
      <c r="H323" s="188"/>
      <c r="I323" s="188" t="s">
        <v>55</v>
      </c>
      <c r="J323" s="188"/>
      <c r="K323" s="209">
        <v>296.11333333333334</v>
      </c>
      <c r="L323" s="209">
        <v>310.27999999999997</v>
      </c>
      <c r="M323" s="188" t="s">
        <v>56</v>
      </c>
      <c r="N323" s="188" t="s">
        <v>1606</v>
      </c>
      <c r="O323" s="188" t="s">
        <v>58</v>
      </c>
      <c r="P323" s="188" t="s">
        <v>59</v>
      </c>
      <c r="Q323" s="188" t="s">
        <v>1607</v>
      </c>
      <c r="R323" s="188" t="s">
        <v>1607</v>
      </c>
      <c r="S323" s="188" t="s">
        <v>1608</v>
      </c>
      <c r="T323" s="188" t="s">
        <v>141</v>
      </c>
      <c r="U323" s="188"/>
      <c r="V323" s="188" t="s">
        <v>64</v>
      </c>
      <c r="W323" s="188">
        <v>0</v>
      </c>
      <c r="X323" s="188" t="s">
        <v>56</v>
      </c>
      <c r="Y323" s="188"/>
      <c r="Z323" s="188" t="s">
        <v>66</v>
      </c>
      <c r="AA323" s="189">
        <v>42908</v>
      </c>
      <c r="AB323" s="188" t="s">
        <v>142</v>
      </c>
      <c r="AC323" s="188" t="s">
        <v>1609</v>
      </c>
      <c r="AD323" s="188" t="s">
        <v>56</v>
      </c>
      <c r="AE323" s="188" t="s">
        <v>90</v>
      </c>
      <c r="AF323" s="188" t="s">
        <v>90</v>
      </c>
      <c r="AG323" s="189" t="s">
        <v>90</v>
      </c>
      <c r="AH323" s="188" t="s">
        <v>90</v>
      </c>
      <c r="AI323" s="188" t="s">
        <v>90</v>
      </c>
      <c r="AJ323" s="188" t="s">
        <v>90</v>
      </c>
      <c r="AK323" s="188" t="s">
        <v>90</v>
      </c>
      <c r="AL323" s="188" t="s">
        <v>90</v>
      </c>
      <c r="AM323" s="189">
        <v>42905</v>
      </c>
      <c r="AN323" s="188" t="s">
        <v>100</v>
      </c>
      <c r="AO323" s="188" t="s">
        <v>73</v>
      </c>
      <c r="AP323" s="188"/>
      <c r="AQ323" s="188"/>
      <c r="AR323" s="188"/>
      <c r="AS323" s="188"/>
      <c r="AT323" s="188"/>
      <c r="AU323" s="188" t="str">
        <f t="shared" ref="AU323:AU386" si="16">IF(AQ323&lt;&gt;"",AQ323,AB323)</f>
        <v>R3</v>
      </c>
      <c r="AV323" s="188" t="str">
        <f t="shared" ref="AV323:AV386" si="17">IF(AS323&lt;&gt;"",AS323,AN323)</f>
        <v>P1</v>
      </c>
    </row>
    <row r="324" spans="1:48" ht="409.5" x14ac:dyDescent="0.25">
      <c r="A324" s="188" t="s">
        <v>1610</v>
      </c>
      <c r="B324" s="207" t="str">
        <f t="shared" si="15"/>
        <v>Riparian and Pre-1914</v>
      </c>
      <c r="C324" s="188" t="s">
        <v>1588</v>
      </c>
      <c r="D324" s="188" t="s">
        <v>1589</v>
      </c>
      <c r="E324" s="188"/>
      <c r="F324" s="188"/>
      <c r="G324" s="188"/>
      <c r="H324" s="188" t="s">
        <v>4067</v>
      </c>
      <c r="I324" s="188" t="s">
        <v>55</v>
      </c>
      <c r="J324" s="188"/>
      <c r="K324" s="209">
        <v>1538.6666666666665</v>
      </c>
      <c r="L324" s="209">
        <v>153.19999999999999</v>
      </c>
      <c r="M324" s="188" t="s">
        <v>56</v>
      </c>
      <c r="N324" s="188" t="s">
        <v>1611</v>
      </c>
      <c r="O324" s="188" t="s">
        <v>137</v>
      </c>
      <c r="P324" s="188" t="s">
        <v>77</v>
      </c>
      <c r="Q324" s="188" t="s">
        <v>1612</v>
      </c>
      <c r="R324" s="188" t="s">
        <v>1592</v>
      </c>
      <c r="S324" s="188" t="s">
        <v>1593</v>
      </c>
      <c r="T324" s="188" t="s">
        <v>63</v>
      </c>
      <c r="U324" s="188"/>
      <c r="V324" s="188" t="s">
        <v>115</v>
      </c>
      <c r="W324" s="188">
        <v>28</v>
      </c>
      <c r="X324" s="188" t="s">
        <v>66</v>
      </c>
      <c r="Y324" s="188" t="s">
        <v>1594</v>
      </c>
      <c r="Z324" s="188" t="s">
        <v>66</v>
      </c>
      <c r="AA324" s="189">
        <v>42919</v>
      </c>
      <c r="AB324" s="188" t="s">
        <v>67</v>
      </c>
      <c r="AC324" s="188" t="s">
        <v>1595</v>
      </c>
      <c r="AD324" s="188" t="s">
        <v>56</v>
      </c>
      <c r="AE324" s="188" t="s">
        <v>90</v>
      </c>
      <c r="AF324" s="188" t="s">
        <v>90</v>
      </c>
      <c r="AG324" s="190" t="s">
        <v>90</v>
      </c>
      <c r="AH324" s="188" t="s">
        <v>90</v>
      </c>
      <c r="AI324" s="188" t="s">
        <v>90</v>
      </c>
      <c r="AJ324" s="188" t="s">
        <v>90</v>
      </c>
      <c r="AK324" s="188" t="s">
        <v>90</v>
      </c>
      <c r="AL324" s="188" t="s">
        <v>90</v>
      </c>
      <c r="AM324" s="189">
        <v>42923</v>
      </c>
      <c r="AN324" s="188" t="s">
        <v>100</v>
      </c>
      <c r="AO324" s="188" t="s">
        <v>8410</v>
      </c>
      <c r="AP324" s="188" t="s">
        <v>4067</v>
      </c>
      <c r="AQ324" s="188" t="s">
        <v>8534</v>
      </c>
      <c r="AR324" s="188" t="s">
        <v>8581</v>
      </c>
      <c r="AS324" s="188" t="s">
        <v>8535</v>
      </c>
      <c r="AT324" s="188" t="s">
        <v>8581</v>
      </c>
      <c r="AU324" s="188" t="str">
        <f t="shared" si="16"/>
        <v>R4</v>
      </c>
      <c r="AV324" s="188" t="str">
        <f t="shared" si="17"/>
        <v>P4</v>
      </c>
    </row>
    <row r="325" spans="1:48" ht="409.5" x14ac:dyDescent="0.25">
      <c r="A325" s="188" t="s">
        <v>1613</v>
      </c>
      <c r="B325" s="207" t="str">
        <f t="shared" si="15"/>
        <v>Riparian</v>
      </c>
      <c r="C325" s="188" t="s">
        <v>1588</v>
      </c>
      <c r="D325" s="188" t="s">
        <v>1589</v>
      </c>
      <c r="E325" s="188"/>
      <c r="F325" s="188"/>
      <c r="G325" s="188"/>
      <c r="H325" s="188" t="s">
        <v>4067</v>
      </c>
      <c r="I325" s="188" t="s">
        <v>55</v>
      </c>
      <c r="J325" s="188"/>
      <c r="K325" s="209">
        <v>679.33333333333337</v>
      </c>
      <c r="L325" s="209">
        <v>1085.6099999999999</v>
      </c>
      <c r="M325" s="188" t="s">
        <v>56</v>
      </c>
      <c r="N325" s="188" t="s">
        <v>1611</v>
      </c>
      <c r="O325" s="188" t="s">
        <v>137</v>
      </c>
      <c r="P325" s="188" t="s">
        <v>77</v>
      </c>
      <c r="Q325" s="188" t="s">
        <v>1614</v>
      </c>
      <c r="R325" s="188" t="s">
        <v>1592</v>
      </c>
      <c r="S325" s="188" t="s">
        <v>1593</v>
      </c>
      <c r="T325" s="188" t="s">
        <v>63</v>
      </c>
      <c r="U325" s="188"/>
      <c r="V325" s="188" t="s">
        <v>115</v>
      </c>
      <c r="W325" s="188">
        <v>28</v>
      </c>
      <c r="X325" s="188" t="s">
        <v>66</v>
      </c>
      <c r="Y325" s="188" t="s">
        <v>1594</v>
      </c>
      <c r="Z325" s="188" t="s">
        <v>66</v>
      </c>
      <c r="AA325" s="189">
        <v>42919</v>
      </c>
      <c r="AB325" s="188" t="s">
        <v>67</v>
      </c>
      <c r="AC325" s="188" t="s">
        <v>1595</v>
      </c>
      <c r="AD325" s="188" t="s">
        <v>66</v>
      </c>
      <c r="AE325" s="188" t="s">
        <v>90</v>
      </c>
      <c r="AF325" s="188" t="s">
        <v>90</v>
      </c>
      <c r="AG325" s="188" t="s">
        <v>90</v>
      </c>
      <c r="AH325" s="188" t="s">
        <v>90</v>
      </c>
      <c r="AI325" s="188" t="s">
        <v>90</v>
      </c>
      <c r="AJ325" s="188" t="s">
        <v>90</v>
      </c>
      <c r="AK325" s="188" t="s">
        <v>90</v>
      </c>
      <c r="AL325" s="188" t="s">
        <v>90</v>
      </c>
      <c r="AM325" s="189">
        <v>42940</v>
      </c>
      <c r="AN325" s="188" t="s">
        <v>90</v>
      </c>
      <c r="AO325" s="188" t="s">
        <v>90</v>
      </c>
      <c r="AP325" s="188" t="s">
        <v>4067</v>
      </c>
      <c r="AQ325" s="188" t="s">
        <v>8534</v>
      </c>
      <c r="AR325" s="188" t="s">
        <v>8581</v>
      </c>
      <c r="AS325" s="188" t="s">
        <v>8535</v>
      </c>
      <c r="AT325" s="188" t="s">
        <v>8581</v>
      </c>
      <c r="AU325" s="188" t="str">
        <f t="shared" si="16"/>
        <v>R4</v>
      </c>
      <c r="AV325" s="188" t="str">
        <f t="shared" si="17"/>
        <v>P4</v>
      </c>
    </row>
    <row r="326" spans="1:48" ht="105" x14ac:dyDescent="0.25">
      <c r="A326" s="188" t="s">
        <v>1615</v>
      </c>
      <c r="B326" s="207" t="str">
        <f t="shared" si="15"/>
        <v>Riparian and Pre-1914</v>
      </c>
      <c r="C326" s="188" t="s">
        <v>1603</v>
      </c>
      <c r="D326" s="188" t="s">
        <v>1604</v>
      </c>
      <c r="E326" s="188"/>
      <c r="F326" s="188" t="s">
        <v>1605</v>
      </c>
      <c r="G326" s="188"/>
      <c r="H326" s="188"/>
      <c r="I326" s="188" t="s">
        <v>55</v>
      </c>
      <c r="J326" s="188"/>
      <c r="K326" s="209">
        <v>296.11333333333334</v>
      </c>
      <c r="L326" s="209">
        <v>310.27999999999997</v>
      </c>
      <c r="M326" s="188" t="s">
        <v>56</v>
      </c>
      <c r="N326" s="188" t="s">
        <v>1606</v>
      </c>
      <c r="O326" s="188" t="s">
        <v>58</v>
      </c>
      <c r="P326" s="188" t="s">
        <v>59</v>
      </c>
      <c r="Q326" s="188" t="s">
        <v>1607</v>
      </c>
      <c r="R326" s="188" t="s">
        <v>1607</v>
      </c>
      <c r="S326" s="188" t="s">
        <v>1608</v>
      </c>
      <c r="T326" s="188" t="s">
        <v>141</v>
      </c>
      <c r="U326" s="188"/>
      <c r="V326" s="188" t="s">
        <v>64</v>
      </c>
      <c r="W326" s="188">
        <v>0</v>
      </c>
      <c r="X326" s="188" t="s">
        <v>56</v>
      </c>
      <c r="Y326" s="188"/>
      <c r="Z326" s="188" t="s">
        <v>66</v>
      </c>
      <c r="AA326" s="189">
        <v>42908</v>
      </c>
      <c r="AB326" s="188" t="s">
        <v>142</v>
      </c>
      <c r="AC326" s="188" t="s">
        <v>1609</v>
      </c>
      <c r="AD326" s="188" t="s">
        <v>56</v>
      </c>
      <c r="AE326" s="188" t="s">
        <v>90</v>
      </c>
      <c r="AF326" s="188" t="s">
        <v>90</v>
      </c>
      <c r="AG326" s="189" t="s">
        <v>90</v>
      </c>
      <c r="AH326" s="188" t="s">
        <v>90</v>
      </c>
      <c r="AI326" s="188" t="s">
        <v>90</v>
      </c>
      <c r="AJ326" s="188" t="s">
        <v>90</v>
      </c>
      <c r="AK326" s="188" t="s">
        <v>90</v>
      </c>
      <c r="AL326" s="188" t="s">
        <v>90</v>
      </c>
      <c r="AM326" s="189">
        <v>42905</v>
      </c>
      <c r="AN326" s="188" t="s">
        <v>100</v>
      </c>
      <c r="AO326" s="188" t="s">
        <v>73</v>
      </c>
      <c r="AP326" s="188"/>
      <c r="AQ326" s="188"/>
      <c r="AR326" s="188"/>
      <c r="AS326" s="188"/>
      <c r="AT326" s="188"/>
      <c r="AU326" s="188" t="str">
        <f t="shared" si="16"/>
        <v>R3</v>
      </c>
      <c r="AV326" s="188" t="str">
        <f t="shared" si="17"/>
        <v>P1</v>
      </c>
    </row>
    <row r="327" spans="1:48" ht="285" x14ac:dyDescent="0.25">
      <c r="A327" s="188" t="s">
        <v>1616</v>
      </c>
      <c r="B327" s="207" t="str">
        <f t="shared" si="15"/>
        <v>Riparian and Pre-1914</v>
      </c>
      <c r="C327" s="188" t="s">
        <v>1617</v>
      </c>
      <c r="D327" s="188" t="s">
        <v>1618</v>
      </c>
      <c r="E327" s="188"/>
      <c r="F327" s="188" t="s">
        <v>53</v>
      </c>
      <c r="G327" s="188"/>
      <c r="H327" s="188" t="s">
        <v>760</v>
      </c>
      <c r="I327" s="188" t="s">
        <v>55</v>
      </c>
      <c r="J327" s="188" t="s">
        <v>1619</v>
      </c>
      <c r="K327" s="209">
        <v>294.10000000000002</v>
      </c>
      <c r="L327" s="209" t="s">
        <v>215</v>
      </c>
      <c r="M327" s="188" t="s">
        <v>56</v>
      </c>
      <c r="N327" s="188" t="s">
        <v>692</v>
      </c>
      <c r="O327" s="188" t="s">
        <v>1373</v>
      </c>
      <c r="P327" s="188" t="s">
        <v>59</v>
      </c>
      <c r="Q327" s="188" t="s">
        <v>1620</v>
      </c>
      <c r="R327" s="188" t="s">
        <v>1621</v>
      </c>
      <c r="S327" s="188"/>
      <c r="T327" s="188"/>
      <c r="U327" s="188"/>
      <c r="V327" s="188"/>
      <c r="W327" s="188"/>
      <c r="X327" s="188"/>
      <c r="Y327" s="188"/>
      <c r="Z327" s="188"/>
      <c r="AA327" s="189">
        <v>43000</v>
      </c>
      <c r="AB327" s="188" t="s">
        <v>142</v>
      </c>
      <c r="AC327" s="188" t="s">
        <v>1622</v>
      </c>
      <c r="AD327" s="188" t="s">
        <v>56</v>
      </c>
      <c r="AE327" s="188" t="s">
        <v>90</v>
      </c>
      <c r="AF327" s="188" t="s">
        <v>90</v>
      </c>
      <c r="AG327" s="189" t="s">
        <v>90</v>
      </c>
      <c r="AH327" s="188" t="s">
        <v>90</v>
      </c>
      <c r="AI327" s="188" t="s">
        <v>90</v>
      </c>
      <c r="AJ327" s="188" t="s">
        <v>90</v>
      </c>
      <c r="AK327" s="188" t="s">
        <v>90</v>
      </c>
      <c r="AL327" s="188" t="s">
        <v>90</v>
      </c>
      <c r="AM327" s="189">
        <v>42919</v>
      </c>
      <c r="AN327" s="188" t="s">
        <v>143</v>
      </c>
      <c r="AO327" s="188" t="s">
        <v>8585</v>
      </c>
      <c r="AP327" s="188" t="s">
        <v>760</v>
      </c>
      <c r="AQ327" s="188" t="s">
        <v>8534</v>
      </c>
      <c r="AR327" s="188" t="s">
        <v>4072</v>
      </c>
      <c r="AS327" s="188" t="s">
        <v>8535</v>
      </c>
      <c r="AT327" s="188" t="s">
        <v>4072</v>
      </c>
      <c r="AU327" s="188" t="str">
        <f t="shared" si="16"/>
        <v>R4</v>
      </c>
      <c r="AV327" s="188" t="str">
        <f t="shared" si="17"/>
        <v>P4</v>
      </c>
    </row>
    <row r="328" spans="1:48" ht="255" x14ac:dyDescent="0.25">
      <c r="A328" s="188" t="s">
        <v>1623</v>
      </c>
      <c r="B328" s="207" t="str">
        <f t="shared" si="15"/>
        <v>Riparian</v>
      </c>
      <c r="C328" s="188" t="s">
        <v>1624</v>
      </c>
      <c r="D328" s="188" t="s">
        <v>1624</v>
      </c>
      <c r="E328" s="188"/>
      <c r="F328" s="188"/>
      <c r="G328" s="188"/>
      <c r="H328" s="188"/>
      <c r="I328" s="188" t="s">
        <v>55</v>
      </c>
      <c r="J328" s="188"/>
      <c r="K328" s="209">
        <v>834.81333333333328</v>
      </c>
      <c r="L328" s="209">
        <v>235.77</v>
      </c>
      <c r="M328" s="188" t="s">
        <v>56</v>
      </c>
      <c r="N328" s="188" t="s">
        <v>641</v>
      </c>
      <c r="O328" s="188" t="s">
        <v>1625</v>
      </c>
      <c r="P328" s="188" t="s">
        <v>59</v>
      </c>
      <c r="Q328" s="188"/>
      <c r="R328" s="188"/>
      <c r="S328" s="188"/>
      <c r="T328" s="188"/>
      <c r="U328" s="188">
        <v>1876</v>
      </c>
      <c r="V328" s="188"/>
      <c r="W328" s="188"/>
      <c r="X328" s="188"/>
      <c r="Y328" s="188"/>
      <c r="Z328" s="188"/>
      <c r="AA328" s="189">
        <v>42978</v>
      </c>
      <c r="AB328" s="188" t="s">
        <v>67</v>
      </c>
      <c r="AC328" s="188" t="s">
        <v>8779</v>
      </c>
      <c r="AD328" s="188" t="s">
        <v>66</v>
      </c>
      <c r="AE328" s="188" t="s">
        <v>90</v>
      </c>
      <c r="AF328" s="188" t="s">
        <v>90</v>
      </c>
      <c r="AG328" s="188" t="s">
        <v>90</v>
      </c>
      <c r="AH328" s="188" t="s">
        <v>90</v>
      </c>
      <c r="AI328" s="188" t="s">
        <v>90</v>
      </c>
      <c r="AJ328" s="188" t="s">
        <v>90</v>
      </c>
      <c r="AK328" s="188" t="s">
        <v>90</v>
      </c>
      <c r="AL328" s="188" t="s">
        <v>90</v>
      </c>
      <c r="AM328" s="189"/>
      <c r="AN328" s="188" t="s">
        <v>90</v>
      </c>
      <c r="AO328" s="188" t="s">
        <v>90</v>
      </c>
      <c r="AP328" s="188"/>
      <c r="AQ328" s="188"/>
      <c r="AR328" s="188"/>
      <c r="AS328" s="188"/>
      <c r="AT328" s="188"/>
      <c r="AU328" s="188" t="str">
        <f t="shared" si="16"/>
        <v>R2</v>
      </c>
      <c r="AV328" s="188" t="str">
        <f t="shared" si="17"/>
        <v>N/A</v>
      </c>
    </row>
    <row r="329" spans="1:48" ht="270" x14ac:dyDescent="0.25">
      <c r="A329" s="188" t="s">
        <v>1626</v>
      </c>
      <c r="B329" s="207" t="str">
        <f t="shared" si="15"/>
        <v>Riparian and Pre-1914</v>
      </c>
      <c r="C329" s="188" t="s">
        <v>1627</v>
      </c>
      <c r="D329" s="188" t="s">
        <v>1628</v>
      </c>
      <c r="E329" s="188"/>
      <c r="F329" s="188"/>
      <c r="G329" s="188"/>
      <c r="H329" s="188" t="s">
        <v>4067</v>
      </c>
      <c r="I329" s="188" t="s">
        <v>55</v>
      </c>
      <c r="J329" s="188"/>
      <c r="K329" s="209">
        <v>481.91</v>
      </c>
      <c r="L329" s="209">
        <v>0</v>
      </c>
      <c r="M329" s="188" t="s">
        <v>56</v>
      </c>
      <c r="N329" s="188" t="s">
        <v>1629</v>
      </c>
      <c r="O329" s="188" t="s">
        <v>137</v>
      </c>
      <c r="P329" s="188" t="s">
        <v>170</v>
      </c>
      <c r="Q329" s="188" t="s">
        <v>1630</v>
      </c>
      <c r="R329" s="188" t="s">
        <v>1631</v>
      </c>
      <c r="S329" s="188" t="s">
        <v>1632</v>
      </c>
      <c r="T329" s="188" t="s">
        <v>141</v>
      </c>
      <c r="U329" s="188"/>
      <c r="V329" s="188" t="s">
        <v>344</v>
      </c>
      <c r="W329" s="188">
        <v>2</v>
      </c>
      <c r="X329" s="188" t="s">
        <v>56</v>
      </c>
      <c r="Y329" s="188"/>
      <c r="Z329" s="188" t="s">
        <v>66</v>
      </c>
      <c r="AA329" s="189">
        <v>42881</v>
      </c>
      <c r="AB329" s="188" t="s">
        <v>142</v>
      </c>
      <c r="AC329" s="188"/>
      <c r="AD329" s="188" t="s">
        <v>56</v>
      </c>
      <c r="AE329" s="188" t="s">
        <v>90</v>
      </c>
      <c r="AF329" s="188" t="s">
        <v>90</v>
      </c>
      <c r="AG329" s="188" t="s">
        <v>90</v>
      </c>
      <c r="AH329" s="188" t="s">
        <v>90</v>
      </c>
      <c r="AI329" s="188" t="s">
        <v>90</v>
      </c>
      <c r="AJ329" s="188" t="s">
        <v>90</v>
      </c>
      <c r="AK329" s="188" t="s">
        <v>90</v>
      </c>
      <c r="AL329" s="188" t="s">
        <v>90</v>
      </c>
      <c r="AM329" s="189">
        <v>42940</v>
      </c>
      <c r="AN329" s="188" t="s">
        <v>100</v>
      </c>
      <c r="AO329" s="188" t="s">
        <v>144</v>
      </c>
      <c r="AP329" s="188" t="s">
        <v>4067</v>
      </c>
      <c r="AQ329" s="188" t="s">
        <v>8534</v>
      </c>
      <c r="AR329" s="188" t="s">
        <v>8581</v>
      </c>
      <c r="AS329" s="188" t="s">
        <v>8535</v>
      </c>
      <c r="AT329" s="188" t="s">
        <v>8581</v>
      </c>
      <c r="AU329" s="188" t="str">
        <f t="shared" si="16"/>
        <v>R4</v>
      </c>
      <c r="AV329" s="188" t="str">
        <f t="shared" si="17"/>
        <v>P4</v>
      </c>
    </row>
    <row r="330" spans="1:48" ht="45" x14ac:dyDescent="0.25">
      <c r="A330" s="188" t="s">
        <v>1633</v>
      </c>
      <c r="B330" s="207" t="str">
        <f t="shared" si="15"/>
        <v>Riparian and Pre-1914</v>
      </c>
      <c r="C330" s="188" t="s">
        <v>509</v>
      </c>
      <c r="D330" s="188" t="s">
        <v>509</v>
      </c>
      <c r="E330" s="188"/>
      <c r="F330" s="188"/>
      <c r="G330" s="188"/>
      <c r="H330" s="188"/>
      <c r="I330" s="188" t="s">
        <v>55</v>
      </c>
      <c r="J330" s="188"/>
      <c r="K330" s="209">
        <v>289.28333333333336</v>
      </c>
      <c r="L330" s="209">
        <v>504.05</v>
      </c>
      <c r="M330" s="188" t="s">
        <v>56</v>
      </c>
      <c r="N330" s="188" t="s">
        <v>627</v>
      </c>
      <c r="O330" s="188" t="s">
        <v>1634</v>
      </c>
      <c r="P330" s="188" t="s">
        <v>94</v>
      </c>
      <c r="Q330" s="188" t="s">
        <v>1635</v>
      </c>
      <c r="R330" s="192">
        <v>15210016</v>
      </c>
      <c r="S330" s="188" t="s">
        <v>1636</v>
      </c>
      <c r="T330" s="192" t="s">
        <v>141</v>
      </c>
      <c r="U330" s="188"/>
      <c r="V330" s="192" t="s">
        <v>64</v>
      </c>
      <c r="W330" s="192">
        <v>1</v>
      </c>
      <c r="X330" s="188" t="s">
        <v>66</v>
      </c>
      <c r="Y330" s="188"/>
      <c r="Z330" s="188" t="s">
        <v>66</v>
      </c>
      <c r="AA330" s="189">
        <v>42915</v>
      </c>
      <c r="AB330" s="188" t="s">
        <v>142</v>
      </c>
      <c r="AC330" s="188" t="s">
        <v>1637</v>
      </c>
      <c r="AD330" s="188" t="s">
        <v>56</v>
      </c>
      <c r="AE330" s="188" t="s">
        <v>90</v>
      </c>
      <c r="AF330" s="188" t="s">
        <v>90</v>
      </c>
      <c r="AG330" s="190" t="s">
        <v>90</v>
      </c>
      <c r="AH330" s="188" t="s">
        <v>90</v>
      </c>
      <c r="AI330" s="188" t="s">
        <v>90</v>
      </c>
      <c r="AJ330" s="188" t="s">
        <v>90</v>
      </c>
      <c r="AK330" s="188" t="s">
        <v>90</v>
      </c>
      <c r="AL330" s="188" t="s">
        <v>90</v>
      </c>
      <c r="AM330" s="189">
        <v>42915</v>
      </c>
      <c r="AN330" s="188" t="s">
        <v>100</v>
      </c>
      <c r="AO330" s="188" t="s">
        <v>489</v>
      </c>
      <c r="AP330" s="188"/>
      <c r="AQ330" s="188"/>
      <c r="AR330" s="188"/>
      <c r="AS330" s="188"/>
      <c r="AT330" s="188"/>
      <c r="AU330" s="188" t="str">
        <f t="shared" si="16"/>
        <v>R3</v>
      </c>
      <c r="AV330" s="188" t="str">
        <f t="shared" si="17"/>
        <v>P1</v>
      </c>
    </row>
    <row r="331" spans="1:48" ht="45" x14ac:dyDescent="0.25">
      <c r="A331" s="188" t="s">
        <v>1638</v>
      </c>
      <c r="B331" s="207" t="str">
        <f t="shared" si="15"/>
        <v>Riparian and Pre-1914</v>
      </c>
      <c r="C331" s="188" t="s">
        <v>509</v>
      </c>
      <c r="D331" s="188" t="s">
        <v>509</v>
      </c>
      <c r="E331" s="188"/>
      <c r="F331" s="188"/>
      <c r="G331" s="188"/>
      <c r="H331" s="188"/>
      <c r="I331" s="188" t="s">
        <v>55</v>
      </c>
      <c r="J331" s="188"/>
      <c r="K331" s="209">
        <v>347.8033333333334</v>
      </c>
      <c r="L331" s="209">
        <v>658.51</v>
      </c>
      <c r="M331" s="188" t="s">
        <v>56</v>
      </c>
      <c r="N331" s="188" t="s">
        <v>627</v>
      </c>
      <c r="O331" s="188" t="s">
        <v>1639</v>
      </c>
      <c r="P331" s="188" t="s">
        <v>94</v>
      </c>
      <c r="Q331" s="188" t="s">
        <v>1640</v>
      </c>
      <c r="R331" s="192">
        <v>15210016</v>
      </c>
      <c r="S331" s="188" t="s">
        <v>1636</v>
      </c>
      <c r="T331" s="188" t="s">
        <v>141</v>
      </c>
      <c r="U331" s="188"/>
      <c r="V331" s="188" t="s">
        <v>64</v>
      </c>
      <c r="W331" s="188">
        <v>1</v>
      </c>
      <c r="X331" s="188" t="s">
        <v>66</v>
      </c>
      <c r="Y331" s="188"/>
      <c r="Z331" s="188" t="s">
        <v>66</v>
      </c>
      <c r="AA331" s="189">
        <v>42915</v>
      </c>
      <c r="AB331" s="188" t="s">
        <v>142</v>
      </c>
      <c r="AC331" s="188" t="s">
        <v>1637</v>
      </c>
      <c r="AD331" s="188" t="s">
        <v>56</v>
      </c>
      <c r="AE331" s="188" t="s">
        <v>90</v>
      </c>
      <c r="AF331" s="188" t="s">
        <v>90</v>
      </c>
      <c r="AG331" s="190" t="s">
        <v>90</v>
      </c>
      <c r="AH331" s="188" t="s">
        <v>90</v>
      </c>
      <c r="AI331" s="188" t="s">
        <v>90</v>
      </c>
      <c r="AJ331" s="188" t="s">
        <v>90</v>
      </c>
      <c r="AK331" s="188" t="s">
        <v>90</v>
      </c>
      <c r="AL331" s="188" t="s">
        <v>90</v>
      </c>
      <c r="AM331" s="189">
        <v>42915</v>
      </c>
      <c r="AN331" s="188" t="s">
        <v>100</v>
      </c>
      <c r="AO331" s="188" t="s">
        <v>489</v>
      </c>
      <c r="AP331" s="188"/>
      <c r="AQ331" s="188"/>
      <c r="AR331" s="188"/>
      <c r="AS331" s="188"/>
      <c r="AT331" s="188"/>
      <c r="AU331" s="188" t="str">
        <f t="shared" si="16"/>
        <v>R3</v>
      </c>
      <c r="AV331" s="188" t="str">
        <f t="shared" si="17"/>
        <v>P1</v>
      </c>
    </row>
    <row r="332" spans="1:48" ht="270" x14ac:dyDescent="0.25">
      <c r="A332" s="188" t="s">
        <v>1641</v>
      </c>
      <c r="B332" s="207" t="str">
        <f t="shared" si="15"/>
        <v>Riparian and Pre-1914</v>
      </c>
      <c r="C332" s="188" t="s">
        <v>1642</v>
      </c>
      <c r="D332" s="188" t="s">
        <v>1643</v>
      </c>
      <c r="E332" s="188"/>
      <c r="F332" s="188"/>
      <c r="G332" s="188"/>
      <c r="H332" s="188" t="s">
        <v>4067</v>
      </c>
      <c r="I332" s="188" t="s">
        <v>55</v>
      </c>
      <c r="J332" s="188"/>
      <c r="K332" s="209">
        <v>492.80666666666662</v>
      </c>
      <c r="L332" s="209">
        <v>0</v>
      </c>
      <c r="M332" s="188" t="s">
        <v>56</v>
      </c>
      <c r="N332" s="188" t="s">
        <v>1644</v>
      </c>
      <c r="O332" s="188" t="s">
        <v>137</v>
      </c>
      <c r="P332" s="188" t="s">
        <v>170</v>
      </c>
      <c r="Q332" s="188" t="s">
        <v>1645</v>
      </c>
      <c r="R332" s="188" t="s">
        <v>1646</v>
      </c>
      <c r="S332" s="188" t="s">
        <v>1647</v>
      </c>
      <c r="T332" s="188" t="s">
        <v>141</v>
      </c>
      <c r="U332" s="188"/>
      <c r="V332" s="188" t="s">
        <v>64</v>
      </c>
      <c r="W332" s="188">
        <v>2</v>
      </c>
      <c r="X332" s="188" t="s">
        <v>66</v>
      </c>
      <c r="Y332" s="188"/>
      <c r="Z332" s="188" t="s">
        <v>66</v>
      </c>
      <c r="AA332" s="189">
        <v>42881</v>
      </c>
      <c r="AB332" s="188" t="s">
        <v>142</v>
      </c>
      <c r="AC332" s="188" t="s">
        <v>1648</v>
      </c>
      <c r="AD332" s="188" t="s">
        <v>56</v>
      </c>
      <c r="AE332" s="188" t="s">
        <v>90</v>
      </c>
      <c r="AF332" s="188" t="s">
        <v>90</v>
      </c>
      <c r="AG332" s="188" t="s">
        <v>90</v>
      </c>
      <c r="AH332" s="188" t="s">
        <v>90</v>
      </c>
      <c r="AI332" s="188" t="s">
        <v>90</v>
      </c>
      <c r="AJ332" s="188" t="s">
        <v>90</v>
      </c>
      <c r="AK332" s="188" t="s">
        <v>90</v>
      </c>
      <c r="AL332" s="188" t="s">
        <v>90</v>
      </c>
      <c r="AM332" s="189">
        <v>42940</v>
      </c>
      <c r="AN332" s="188" t="s">
        <v>100</v>
      </c>
      <c r="AO332" s="188" t="s">
        <v>144</v>
      </c>
      <c r="AP332" s="188" t="s">
        <v>4067</v>
      </c>
      <c r="AQ332" s="188" t="s">
        <v>8534</v>
      </c>
      <c r="AR332" s="188" t="s">
        <v>8581</v>
      </c>
      <c r="AS332" s="188" t="s">
        <v>8535</v>
      </c>
      <c r="AT332" s="188" t="s">
        <v>8581</v>
      </c>
      <c r="AU332" s="188" t="str">
        <f t="shared" si="16"/>
        <v>R4</v>
      </c>
      <c r="AV332" s="188" t="str">
        <f t="shared" si="17"/>
        <v>P4</v>
      </c>
    </row>
    <row r="333" spans="1:48" ht="240" x14ac:dyDescent="0.25">
      <c r="A333" s="188" t="s">
        <v>1649</v>
      </c>
      <c r="B333" s="207" t="str">
        <f t="shared" si="15"/>
        <v>Riparian and Pre-1914</v>
      </c>
      <c r="C333" s="188" t="s">
        <v>1650</v>
      </c>
      <c r="D333" s="188" t="s">
        <v>1651</v>
      </c>
      <c r="E333" s="188"/>
      <c r="F333" s="188" t="s">
        <v>1416</v>
      </c>
      <c r="G333" s="188"/>
      <c r="H333" s="188"/>
      <c r="I333" s="188" t="s">
        <v>55</v>
      </c>
      <c r="J333" s="188"/>
      <c r="K333" s="209">
        <v>982.47666666666669</v>
      </c>
      <c r="L333" s="209">
        <v>150.13</v>
      </c>
      <c r="M333" s="188" t="s">
        <v>56</v>
      </c>
      <c r="N333" s="188" t="s">
        <v>641</v>
      </c>
      <c r="O333" s="188" t="s">
        <v>1634</v>
      </c>
      <c r="P333" s="188" t="s">
        <v>59</v>
      </c>
      <c r="Q333" s="188" t="s">
        <v>78</v>
      </c>
      <c r="R333" s="188"/>
      <c r="S333" s="188"/>
      <c r="T333" s="188"/>
      <c r="U333" s="188">
        <v>1876</v>
      </c>
      <c r="V333" s="188"/>
      <c r="W333" s="188"/>
      <c r="X333" s="188"/>
      <c r="Y333" s="188"/>
      <c r="Z333" s="188"/>
      <c r="AA333" s="189">
        <v>42935</v>
      </c>
      <c r="AB333" s="188" t="s">
        <v>81</v>
      </c>
      <c r="AC333" s="188" t="s">
        <v>8780</v>
      </c>
      <c r="AD333" s="188" t="s">
        <v>56</v>
      </c>
      <c r="AE333" s="188" t="s">
        <v>90</v>
      </c>
      <c r="AF333" s="188" t="s">
        <v>90</v>
      </c>
      <c r="AG333" s="188" t="s">
        <v>90</v>
      </c>
      <c r="AH333" s="188" t="s">
        <v>90</v>
      </c>
      <c r="AI333" s="188" t="s">
        <v>90</v>
      </c>
      <c r="AJ333" s="188" t="s">
        <v>90</v>
      </c>
      <c r="AK333" s="188" t="s">
        <v>90</v>
      </c>
      <c r="AL333" s="188" t="s">
        <v>90</v>
      </c>
      <c r="AM333" s="189">
        <v>42942</v>
      </c>
      <c r="AN333" s="188" t="s">
        <v>100</v>
      </c>
      <c r="AO333" s="188" t="s">
        <v>8393</v>
      </c>
      <c r="AP333" s="188"/>
      <c r="AQ333" s="188"/>
      <c r="AR333" s="188"/>
      <c r="AS333" s="188"/>
      <c r="AT333" s="188"/>
      <c r="AU333" s="188" t="str">
        <f t="shared" si="16"/>
        <v>R1</v>
      </c>
      <c r="AV333" s="188" t="str">
        <f t="shared" si="17"/>
        <v>P1</v>
      </c>
    </row>
    <row r="334" spans="1:48" ht="270" x14ac:dyDescent="0.25">
      <c r="A334" s="188" t="s">
        <v>1652</v>
      </c>
      <c r="B334" s="207" t="str">
        <f t="shared" si="15"/>
        <v>Riparian and Pre-1914</v>
      </c>
      <c r="C334" s="188" t="s">
        <v>464</v>
      </c>
      <c r="D334" s="188" t="s">
        <v>464</v>
      </c>
      <c r="E334" s="188"/>
      <c r="F334" s="188"/>
      <c r="G334" s="188"/>
      <c r="H334" s="188" t="s">
        <v>4067</v>
      </c>
      <c r="I334" s="188" t="s">
        <v>55</v>
      </c>
      <c r="J334" s="188"/>
      <c r="K334" s="209">
        <v>448.50625000000002</v>
      </c>
      <c r="L334" s="209">
        <v>879.49</v>
      </c>
      <c r="M334" s="188" t="s">
        <v>56</v>
      </c>
      <c r="N334" s="188" t="s">
        <v>1590</v>
      </c>
      <c r="O334" s="188" t="s">
        <v>1653</v>
      </c>
      <c r="P334" s="188" t="s">
        <v>341</v>
      </c>
      <c r="Q334" s="188" t="s">
        <v>471</v>
      </c>
      <c r="R334" s="188" t="s">
        <v>471</v>
      </c>
      <c r="S334" s="188" t="s">
        <v>1654</v>
      </c>
      <c r="T334" s="188" t="s">
        <v>63</v>
      </c>
      <c r="U334" s="188">
        <v>1860</v>
      </c>
      <c r="V334" s="188" t="s">
        <v>344</v>
      </c>
      <c r="W334" s="188"/>
      <c r="X334" s="188"/>
      <c r="Y334" s="188"/>
      <c r="Z334" s="188" t="s">
        <v>66</v>
      </c>
      <c r="AA334" s="189">
        <v>42961</v>
      </c>
      <c r="AB334" s="188" t="s">
        <v>142</v>
      </c>
      <c r="AC334" s="188" t="s">
        <v>1655</v>
      </c>
      <c r="AD334" s="188" t="s">
        <v>56</v>
      </c>
      <c r="AE334" s="188" t="s">
        <v>90</v>
      </c>
      <c r="AF334" s="188" t="s">
        <v>90</v>
      </c>
      <c r="AG334" s="188" t="s">
        <v>90</v>
      </c>
      <c r="AH334" s="188" t="s">
        <v>90</v>
      </c>
      <c r="AI334" s="188" t="s">
        <v>90</v>
      </c>
      <c r="AJ334" s="188" t="s">
        <v>90</v>
      </c>
      <c r="AK334" s="188" t="s">
        <v>90</v>
      </c>
      <c r="AL334" s="188" t="s">
        <v>90</v>
      </c>
      <c r="AM334" s="189">
        <v>42942</v>
      </c>
      <c r="AN334" s="188" t="s">
        <v>100</v>
      </c>
      <c r="AO334" s="188" t="s">
        <v>8393</v>
      </c>
      <c r="AP334" s="188" t="s">
        <v>4067</v>
      </c>
      <c r="AQ334" s="188" t="s">
        <v>8534</v>
      </c>
      <c r="AR334" s="188" t="s">
        <v>8581</v>
      </c>
      <c r="AS334" s="188" t="s">
        <v>8535</v>
      </c>
      <c r="AT334" s="188" t="s">
        <v>8581</v>
      </c>
      <c r="AU334" s="188" t="str">
        <f t="shared" si="16"/>
        <v>R4</v>
      </c>
      <c r="AV334" s="188" t="str">
        <f t="shared" si="17"/>
        <v>P4</v>
      </c>
    </row>
    <row r="335" spans="1:48" ht="270" x14ac:dyDescent="0.25">
      <c r="A335" s="188" t="s">
        <v>1656</v>
      </c>
      <c r="B335" s="207" t="str">
        <f t="shared" si="15"/>
        <v>Riparian and Pre-1914</v>
      </c>
      <c r="C335" s="188" t="s">
        <v>464</v>
      </c>
      <c r="D335" s="188" t="s">
        <v>464</v>
      </c>
      <c r="E335" s="188"/>
      <c r="F335" s="188"/>
      <c r="G335" s="188"/>
      <c r="H335" s="188" t="s">
        <v>4067</v>
      </c>
      <c r="I335" s="188" t="s">
        <v>55</v>
      </c>
      <c r="J335" s="188"/>
      <c r="K335" s="209">
        <v>717.61</v>
      </c>
      <c r="L335" s="209">
        <v>879.49</v>
      </c>
      <c r="M335" s="188" t="s">
        <v>56</v>
      </c>
      <c r="N335" s="188" t="s">
        <v>1590</v>
      </c>
      <c r="O335" s="188" t="s">
        <v>1634</v>
      </c>
      <c r="P335" s="188" t="s">
        <v>341</v>
      </c>
      <c r="Q335" s="188" t="s">
        <v>471</v>
      </c>
      <c r="R335" s="188" t="s">
        <v>471</v>
      </c>
      <c r="S335" s="188" t="s">
        <v>1657</v>
      </c>
      <c r="T335" s="188" t="s">
        <v>63</v>
      </c>
      <c r="U335" s="188">
        <v>1860</v>
      </c>
      <c r="V335" s="188" t="s">
        <v>344</v>
      </c>
      <c r="W335" s="188"/>
      <c r="X335" s="188"/>
      <c r="Y335" s="188"/>
      <c r="Z335" s="188" t="s">
        <v>66</v>
      </c>
      <c r="AA335" s="189">
        <v>42961</v>
      </c>
      <c r="AB335" s="188" t="s">
        <v>81</v>
      </c>
      <c r="AC335" s="188" t="s">
        <v>1658</v>
      </c>
      <c r="AD335" s="188" t="s">
        <v>56</v>
      </c>
      <c r="AE335" s="188" t="s">
        <v>90</v>
      </c>
      <c r="AF335" s="188" t="s">
        <v>90</v>
      </c>
      <c r="AG335" s="188" t="s">
        <v>90</v>
      </c>
      <c r="AH335" s="188" t="s">
        <v>90</v>
      </c>
      <c r="AI335" s="188" t="s">
        <v>90</v>
      </c>
      <c r="AJ335" s="188" t="s">
        <v>90</v>
      </c>
      <c r="AK335" s="188" t="s">
        <v>90</v>
      </c>
      <c r="AL335" s="188" t="s">
        <v>90</v>
      </c>
      <c r="AM335" s="189">
        <v>42942</v>
      </c>
      <c r="AN335" s="188" t="s">
        <v>100</v>
      </c>
      <c r="AO335" s="188" t="s">
        <v>8393</v>
      </c>
      <c r="AP335" s="188" t="s">
        <v>4067</v>
      </c>
      <c r="AQ335" s="188" t="s">
        <v>8534</v>
      </c>
      <c r="AR335" s="188" t="s">
        <v>8581</v>
      </c>
      <c r="AS335" s="188" t="s">
        <v>8535</v>
      </c>
      <c r="AT335" s="188" t="s">
        <v>8581</v>
      </c>
      <c r="AU335" s="188" t="str">
        <f t="shared" si="16"/>
        <v>R4</v>
      </c>
      <c r="AV335" s="188" t="str">
        <f t="shared" si="17"/>
        <v>P4</v>
      </c>
    </row>
    <row r="336" spans="1:48" ht="45" x14ac:dyDescent="0.25">
      <c r="A336" s="188" t="s">
        <v>1659</v>
      </c>
      <c r="B336" s="207" t="str">
        <f t="shared" si="15"/>
        <v>Riparian and Pre-1914</v>
      </c>
      <c r="C336" s="188" t="s">
        <v>1660</v>
      </c>
      <c r="D336" s="188" t="s">
        <v>1661</v>
      </c>
      <c r="E336" s="188"/>
      <c r="F336" s="188"/>
      <c r="G336" s="188"/>
      <c r="H336" s="188"/>
      <c r="I336" s="188" t="s">
        <v>55</v>
      </c>
      <c r="J336" s="188"/>
      <c r="K336" s="209">
        <v>282.44333333333333</v>
      </c>
      <c r="L336" s="209">
        <v>470</v>
      </c>
      <c r="M336" s="188" t="s">
        <v>56</v>
      </c>
      <c r="N336" s="188" t="s">
        <v>1662</v>
      </c>
      <c r="O336" s="188" t="s">
        <v>1634</v>
      </c>
      <c r="P336" s="188" t="s">
        <v>94</v>
      </c>
      <c r="Q336" s="188" t="s">
        <v>1663</v>
      </c>
      <c r="R336" s="188" t="s">
        <v>1663</v>
      </c>
      <c r="S336" s="188" t="s">
        <v>1664</v>
      </c>
      <c r="T336" s="188" t="s">
        <v>141</v>
      </c>
      <c r="U336" s="188"/>
      <c r="V336" s="188" t="s">
        <v>64</v>
      </c>
      <c r="W336" s="188">
        <v>0</v>
      </c>
      <c r="X336" s="188" t="s">
        <v>66</v>
      </c>
      <c r="Y336" s="188"/>
      <c r="Z336" s="188" t="s">
        <v>66</v>
      </c>
      <c r="AA336" s="189">
        <v>42916</v>
      </c>
      <c r="AB336" s="188" t="s">
        <v>142</v>
      </c>
      <c r="AC336" s="188" t="s">
        <v>1060</v>
      </c>
      <c r="AD336" s="188" t="s">
        <v>56</v>
      </c>
      <c r="AE336" s="188" t="s">
        <v>90</v>
      </c>
      <c r="AF336" s="188" t="s">
        <v>90</v>
      </c>
      <c r="AG336" s="190" t="s">
        <v>90</v>
      </c>
      <c r="AH336" s="188" t="s">
        <v>90</v>
      </c>
      <c r="AI336" s="188" t="s">
        <v>90</v>
      </c>
      <c r="AJ336" s="188" t="s">
        <v>90</v>
      </c>
      <c r="AK336" s="188" t="s">
        <v>90</v>
      </c>
      <c r="AL336" s="188" t="s">
        <v>90</v>
      </c>
      <c r="AM336" s="189">
        <v>42915</v>
      </c>
      <c r="AN336" s="188" t="s">
        <v>100</v>
      </c>
      <c r="AO336" s="188" t="s">
        <v>489</v>
      </c>
      <c r="AP336" s="188"/>
      <c r="AQ336" s="188"/>
      <c r="AR336" s="188"/>
      <c r="AS336" s="188"/>
      <c r="AT336" s="188"/>
      <c r="AU336" s="188" t="str">
        <f t="shared" si="16"/>
        <v>R3</v>
      </c>
      <c r="AV336" s="188" t="str">
        <f t="shared" si="17"/>
        <v>P1</v>
      </c>
    </row>
    <row r="337" spans="1:48" ht="45" x14ac:dyDescent="0.25">
      <c r="A337" s="188" t="s">
        <v>1665</v>
      </c>
      <c r="B337" s="207" t="str">
        <f t="shared" si="15"/>
        <v>Riparian and Pre-1914</v>
      </c>
      <c r="C337" s="188" t="s">
        <v>1660</v>
      </c>
      <c r="D337" s="188" t="s">
        <v>1661</v>
      </c>
      <c r="E337" s="188"/>
      <c r="F337" s="188"/>
      <c r="G337" s="188"/>
      <c r="H337" s="188"/>
      <c r="I337" s="188" t="s">
        <v>55</v>
      </c>
      <c r="J337" s="188"/>
      <c r="K337" s="209">
        <v>282.44</v>
      </c>
      <c r="L337" s="209">
        <v>470</v>
      </c>
      <c r="M337" s="188" t="s">
        <v>56</v>
      </c>
      <c r="N337" s="188" t="s">
        <v>1666</v>
      </c>
      <c r="O337" s="188" t="s">
        <v>1634</v>
      </c>
      <c r="P337" s="188" t="s">
        <v>94</v>
      </c>
      <c r="Q337" s="188" t="s">
        <v>1663</v>
      </c>
      <c r="R337" s="188" t="s">
        <v>1663</v>
      </c>
      <c r="S337" s="188" t="s">
        <v>1664</v>
      </c>
      <c r="T337" s="188" t="s">
        <v>141</v>
      </c>
      <c r="U337" s="188"/>
      <c r="V337" s="188" t="s">
        <v>64</v>
      </c>
      <c r="W337" s="188">
        <v>0</v>
      </c>
      <c r="X337" s="188" t="s">
        <v>66</v>
      </c>
      <c r="Y337" s="188"/>
      <c r="Z337" s="188" t="s">
        <v>66</v>
      </c>
      <c r="AA337" s="189">
        <v>42916</v>
      </c>
      <c r="AB337" s="188" t="s">
        <v>142</v>
      </c>
      <c r="AC337" s="188" t="s">
        <v>1060</v>
      </c>
      <c r="AD337" s="188" t="s">
        <v>56</v>
      </c>
      <c r="AE337" s="188" t="s">
        <v>90</v>
      </c>
      <c r="AF337" s="188" t="s">
        <v>90</v>
      </c>
      <c r="AG337" s="190" t="s">
        <v>90</v>
      </c>
      <c r="AH337" s="188" t="s">
        <v>90</v>
      </c>
      <c r="AI337" s="188" t="s">
        <v>90</v>
      </c>
      <c r="AJ337" s="188" t="s">
        <v>90</v>
      </c>
      <c r="AK337" s="188" t="s">
        <v>90</v>
      </c>
      <c r="AL337" s="188" t="s">
        <v>90</v>
      </c>
      <c r="AM337" s="189">
        <v>42915</v>
      </c>
      <c r="AN337" s="188" t="s">
        <v>100</v>
      </c>
      <c r="AO337" s="188" t="s">
        <v>489</v>
      </c>
      <c r="AP337" s="188"/>
      <c r="AQ337" s="188"/>
      <c r="AR337" s="188"/>
      <c r="AS337" s="188"/>
      <c r="AT337" s="188"/>
      <c r="AU337" s="188" t="str">
        <f t="shared" si="16"/>
        <v>R3</v>
      </c>
      <c r="AV337" s="188" t="str">
        <f t="shared" si="17"/>
        <v>P1</v>
      </c>
    </row>
    <row r="338" spans="1:48" ht="45" x14ac:dyDescent="0.25">
      <c r="A338" s="188" t="s">
        <v>1667</v>
      </c>
      <c r="B338" s="207" t="str">
        <f t="shared" si="15"/>
        <v>Riparian and Pre-1914</v>
      </c>
      <c r="C338" s="188" t="s">
        <v>1660</v>
      </c>
      <c r="D338" s="188" t="s">
        <v>1661</v>
      </c>
      <c r="E338" s="188"/>
      <c r="F338" s="188"/>
      <c r="G338" s="188"/>
      <c r="H338" s="188"/>
      <c r="I338" s="188" t="s">
        <v>55</v>
      </c>
      <c r="J338" s="188"/>
      <c r="K338" s="209">
        <v>282.44333333333333</v>
      </c>
      <c r="L338" s="209">
        <v>470</v>
      </c>
      <c r="M338" s="188" t="s">
        <v>56</v>
      </c>
      <c r="N338" s="188" t="s">
        <v>1666</v>
      </c>
      <c r="O338" s="188" t="s">
        <v>1634</v>
      </c>
      <c r="P338" s="188" t="s">
        <v>94</v>
      </c>
      <c r="Q338" s="188" t="s">
        <v>1663</v>
      </c>
      <c r="R338" s="188" t="s">
        <v>1663</v>
      </c>
      <c r="S338" s="188" t="s">
        <v>1664</v>
      </c>
      <c r="T338" s="188" t="s">
        <v>141</v>
      </c>
      <c r="U338" s="188"/>
      <c r="V338" s="188" t="s">
        <v>64</v>
      </c>
      <c r="W338" s="188">
        <v>0</v>
      </c>
      <c r="X338" s="188" t="s">
        <v>66</v>
      </c>
      <c r="Y338" s="188"/>
      <c r="Z338" s="188" t="s">
        <v>66</v>
      </c>
      <c r="AA338" s="189">
        <v>42916</v>
      </c>
      <c r="AB338" s="188" t="s">
        <v>142</v>
      </c>
      <c r="AC338" s="188" t="s">
        <v>1060</v>
      </c>
      <c r="AD338" s="188" t="s">
        <v>56</v>
      </c>
      <c r="AE338" s="188" t="s">
        <v>90</v>
      </c>
      <c r="AF338" s="188" t="s">
        <v>90</v>
      </c>
      <c r="AG338" s="190" t="s">
        <v>90</v>
      </c>
      <c r="AH338" s="188" t="s">
        <v>90</v>
      </c>
      <c r="AI338" s="188" t="s">
        <v>90</v>
      </c>
      <c r="AJ338" s="188" t="s">
        <v>90</v>
      </c>
      <c r="AK338" s="188" t="s">
        <v>90</v>
      </c>
      <c r="AL338" s="188" t="s">
        <v>90</v>
      </c>
      <c r="AM338" s="189">
        <v>42915</v>
      </c>
      <c r="AN338" s="188" t="s">
        <v>100</v>
      </c>
      <c r="AO338" s="188" t="s">
        <v>489</v>
      </c>
      <c r="AP338" s="188"/>
      <c r="AQ338" s="188"/>
      <c r="AR338" s="188"/>
      <c r="AS338" s="188"/>
      <c r="AT338" s="188"/>
      <c r="AU338" s="188" t="str">
        <f t="shared" si="16"/>
        <v>R3</v>
      </c>
      <c r="AV338" s="188" t="str">
        <f t="shared" si="17"/>
        <v>P1</v>
      </c>
    </row>
    <row r="339" spans="1:48" ht="270" x14ac:dyDescent="0.25">
      <c r="A339" s="188" t="s">
        <v>1668</v>
      </c>
      <c r="B339" s="207" t="str">
        <f t="shared" si="15"/>
        <v>Riparian and Pre-1914</v>
      </c>
      <c r="C339" s="188" t="s">
        <v>1669</v>
      </c>
      <c r="D339" s="188" t="s">
        <v>1670</v>
      </c>
      <c r="E339" s="188"/>
      <c r="F339" s="188"/>
      <c r="G339" s="188"/>
      <c r="H339" s="188" t="s">
        <v>4067</v>
      </c>
      <c r="I339" s="188" t="s">
        <v>55</v>
      </c>
      <c r="J339" s="188"/>
      <c r="K339" s="209">
        <v>346.3</v>
      </c>
      <c r="L339" s="209">
        <v>51.46</v>
      </c>
      <c r="M339" s="188" t="s">
        <v>56</v>
      </c>
      <c r="N339" s="188" t="s">
        <v>1671</v>
      </c>
      <c r="O339" s="188" t="s">
        <v>1634</v>
      </c>
      <c r="P339" s="188" t="s">
        <v>170</v>
      </c>
      <c r="Q339" s="188" t="s">
        <v>1672</v>
      </c>
      <c r="R339" s="188" t="s">
        <v>1672</v>
      </c>
      <c r="S339" s="188" t="s">
        <v>1673</v>
      </c>
      <c r="T339" s="188" t="s">
        <v>63</v>
      </c>
      <c r="U339" s="188"/>
      <c r="V339" s="188" t="s">
        <v>64</v>
      </c>
      <c r="W339" s="188"/>
      <c r="X339" s="188"/>
      <c r="Y339" s="188" t="s">
        <v>1674</v>
      </c>
      <c r="Z339" s="188" t="s">
        <v>66</v>
      </c>
      <c r="AA339" s="189">
        <v>42878</v>
      </c>
      <c r="AB339" s="188" t="s">
        <v>142</v>
      </c>
      <c r="AC339" s="188" t="s">
        <v>1675</v>
      </c>
      <c r="AD339" s="188" t="s">
        <v>56</v>
      </c>
      <c r="AE339" s="188" t="s">
        <v>90</v>
      </c>
      <c r="AF339" s="188" t="s">
        <v>90</v>
      </c>
      <c r="AG339" s="190" t="s">
        <v>90</v>
      </c>
      <c r="AH339" s="190" t="s">
        <v>90</v>
      </c>
      <c r="AI339" s="190" t="s">
        <v>90</v>
      </c>
      <c r="AJ339" s="190" t="s">
        <v>90</v>
      </c>
      <c r="AK339" s="190" t="s">
        <v>90</v>
      </c>
      <c r="AL339" s="190" t="s">
        <v>90</v>
      </c>
      <c r="AM339" s="189">
        <v>42922</v>
      </c>
      <c r="AN339" s="188" t="s">
        <v>100</v>
      </c>
      <c r="AO339" s="188" t="s">
        <v>8410</v>
      </c>
      <c r="AP339" s="188" t="s">
        <v>4067</v>
      </c>
      <c r="AQ339" s="188" t="s">
        <v>8534</v>
      </c>
      <c r="AR339" s="188" t="s">
        <v>8581</v>
      </c>
      <c r="AS339" s="188" t="s">
        <v>8535</v>
      </c>
      <c r="AT339" s="188" t="s">
        <v>8581</v>
      </c>
      <c r="AU339" s="188" t="str">
        <f t="shared" si="16"/>
        <v>R4</v>
      </c>
      <c r="AV339" s="188" t="str">
        <f t="shared" si="17"/>
        <v>P4</v>
      </c>
    </row>
    <row r="340" spans="1:48" ht="45" x14ac:dyDescent="0.25">
      <c r="A340" s="188" t="s">
        <v>1676</v>
      </c>
      <c r="B340" s="207" t="str">
        <f t="shared" si="15"/>
        <v>Riparian and Pre-1914</v>
      </c>
      <c r="C340" s="188" t="s">
        <v>1660</v>
      </c>
      <c r="D340" s="188" t="s">
        <v>1661</v>
      </c>
      <c r="E340" s="188"/>
      <c r="F340" s="188"/>
      <c r="G340" s="188"/>
      <c r="H340" s="188"/>
      <c r="I340" s="188" t="s">
        <v>55</v>
      </c>
      <c r="J340" s="188"/>
      <c r="K340" s="209">
        <v>282.44333333333333</v>
      </c>
      <c r="L340" s="209">
        <v>470</v>
      </c>
      <c r="M340" s="188" t="s">
        <v>56</v>
      </c>
      <c r="N340" s="188" t="s">
        <v>1666</v>
      </c>
      <c r="O340" s="188" t="s">
        <v>1634</v>
      </c>
      <c r="P340" s="188" t="s">
        <v>94</v>
      </c>
      <c r="Q340" s="188" t="s">
        <v>1663</v>
      </c>
      <c r="R340" s="188" t="s">
        <v>1663</v>
      </c>
      <c r="S340" s="188" t="s">
        <v>1664</v>
      </c>
      <c r="T340" s="188" t="s">
        <v>141</v>
      </c>
      <c r="U340" s="188"/>
      <c r="V340" s="188" t="s">
        <v>64</v>
      </c>
      <c r="W340" s="188">
        <v>0</v>
      </c>
      <c r="X340" s="188" t="s">
        <v>66</v>
      </c>
      <c r="Y340" s="188"/>
      <c r="Z340" s="188" t="s">
        <v>66</v>
      </c>
      <c r="AA340" s="189">
        <v>42916</v>
      </c>
      <c r="AB340" s="188" t="s">
        <v>142</v>
      </c>
      <c r="AC340" s="188" t="s">
        <v>1060</v>
      </c>
      <c r="AD340" s="188" t="s">
        <v>56</v>
      </c>
      <c r="AE340" s="188" t="s">
        <v>90</v>
      </c>
      <c r="AF340" s="188" t="s">
        <v>90</v>
      </c>
      <c r="AG340" s="190" t="s">
        <v>90</v>
      </c>
      <c r="AH340" s="188" t="s">
        <v>90</v>
      </c>
      <c r="AI340" s="188" t="s">
        <v>90</v>
      </c>
      <c r="AJ340" s="188" t="s">
        <v>90</v>
      </c>
      <c r="AK340" s="188" t="s">
        <v>90</v>
      </c>
      <c r="AL340" s="188" t="s">
        <v>90</v>
      </c>
      <c r="AM340" s="189">
        <v>42915</v>
      </c>
      <c r="AN340" s="188" t="s">
        <v>100</v>
      </c>
      <c r="AO340" s="188" t="s">
        <v>489</v>
      </c>
      <c r="AP340" s="188"/>
      <c r="AQ340" s="188"/>
      <c r="AR340" s="188"/>
      <c r="AS340" s="188"/>
      <c r="AT340" s="188"/>
      <c r="AU340" s="188" t="str">
        <f t="shared" si="16"/>
        <v>R3</v>
      </c>
      <c r="AV340" s="188" t="str">
        <f t="shared" si="17"/>
        <v>P1</v>
      </c>
    </row>
    <row r="341" spans="1:48" ht="285" x14ac:dyDescent="0.25">
      <c r="A341" s="188" t="s">
        <v>1677</v>
      </c>
      <c r="B341" s="207" t="str">
        <f t="shared" si="15"/>
        <v>Pre-1914</v>
      </c>
      <c r="C341" s="188" t="s">
        <v>1678</v>
      </c>
      <c r="D341" s="188" t="s">
        <v>760</v>
      </c>
      <c r="E341" s="188"/>
      <c r="F341" s="188" t="s">
        <v>53</v>
      </c>
      <c r="G341" s="188"/>
      <c r="H341" s="188" t="s">
        <v>760</v>
      </c>
      <c r="I341" s="188" t="s">
        <v>55</v>
      </c>
      <c r="J341" s="188"/>
      <c r="K341" s="209">
        <v>15276.666666666664</v>
      </c>
      <c r="L341" s="209">
        <v>20006</v>
      </c>
      <c r="M341" s="188" t="s">
        <v>66</v>
      </c>
      <c r="N341" s="188" t="s">
        <v>604</v>
      </c>
      <c r="O341" s="188" t="s">
        <v>1634</v>
      </c>
      <c r="P341" s="188" t="s">
        <v>59</v>
      </c>
      <c r="Q341" s="188" t="s">
        <v>765</v>
      </c>
      <c r="R341" s="188" t="s">
        <v>1680</v>
      </c>
      <c r="S341" s="188" t="s">
        <v>1681</v>
      </c>
      <c r="T341" s="188"/>
      <c r="U341" s="188"/>
      <c r="V341" s="188"/>
      <c r="W341" s="188"/>
      <c r="X341" s="188"/>
      <c r="Y341" s="188"/>
      <c r="Z341" s="188"/>
      <c r="AA341" s="189">
        <v>43000</v>
      </c>
      <c r="AB341" s="188" t="s">
        <v>142</v>
      </c>
      <c r="AC341" s="188" t="s">
        <v>767</v>
      </c>
      <c r="AD341" s="188" t="s">
        <v>56</v>
      </c>
      <c r="AE341" s="188" t="s">
        <v>90</v>
      </c>
      <c r="AF341" s="188" t="s">
        <v>90</v>
      </c>
      <c r="AG341" s="189" t="s">
        <v>90</v>
      </c>
      <c r="AH341" s="188" t="s">
        <v>90</v>
      </c>
      <c r="AI341" s="188" t="s">
        <v>90</v>
      </c>
      <c r="AJ341" s="188" t="s">
        <v>90</v>
      </c>
      <c r="AK341" s="188" t="s">
        <v>90</v>
      </c>
      <c r="AL341" s="188" t="s">
        <v>90</v>
      </c>
      <c r="AM341" s="189"/>
      <c r="AN341" s="188" t="s">
        <v>143</v>
      </c>
      <c r="AO341" s="188" t="s">
        <v>8585</v>
      </c>
      <c r="AP341" s="188" t="s">
        <v>760</v>
      </c>
      <c r="AQ341" s="188" t="s">
        <v>8534</v>
      </c>
      <c r="AR341" s="188" t="s">
        <v>4072</v>
      </c>
      <c r="AS341" s="188" t="s">
        <v>8535</v>
      </c>
      <c r="AT341" s="188" t="s">
        <v>4072</v>
      </c>
      <c r="AU341" s="188" t="str">
        <f t="shared" si="16"/>
        <v>R4</v>
      </c>
      <c r="AV341" s="188" t="str">
        <f t="shared" si="17"/>
        <v>P4</v>
      </c>
    </row>
    <row r="342" spans="1:48" ht="270" x14ac:dyDescent="0.25">
      <c r="A342" s="188" t="s">
        <v>1682</v>
      </c>
      <c r="B342" s="207" t="str">
        <f t="shared" si="15"/>
        <v>Riparian</v>
      </c>
      <c r="C342" s="188" t="s">
        <v>1669</v>
      </c>
      <c r="D342" s="188" t="s">
        <v>1670</v>
      </c>
      <c r="E342" s="188"/>
      <c r="F342" s="188"/>
      <c r="G342" s="188"/>
      <c r="H342" s="188" t="s">
        <v>4067</v>
      </c>
      <c r="I342" s="188" t="s">
        <v>55</v>
      </c>
      <c r="J342" s="188"/>
      <c r="K342" s="209">
        <v>447.10333333333335</v>
      </c>
      <c r="L342" s="209">
        <v>60.564</v>
      </c>
      <c r="M342" s="188" t="s">
        <v>56</v>
      </c>
      <c r="N342" s="188" t="s">
        <v>137</v>
      </c>
      <c r="O342" s="188" t="s">
        <v>1634</v>
      </c>
      <c r="P342" s="188" t="s">
        <v>341</v>
      </c>
      <c r="Q342" s="188" t="s">
        <v>1683</v>
      </c>
      <c r="R342" s="188" t="s">
        <v>1684</v>
      </c>
      <c r="S342" s="189" t="s">
        <v>1685</v>
      </c>
      <c r="T342" s="188" t="s">
        <v>63</v>
      </c>
      <c r="U342" s="188"/>
      <c r="V342" s="188" t="s">
        <v>344</v>
      </c>
      <c r="W342" s="188"/>
      <c r="X342" s="188"/>
      <c r="Y342" s="188"/>
      <c r="Z342" s="188" t="s">
        <v>66</v>
      </c>
      <c r="AA342" s="189">
        <v>42929</v>
      </c>
      <c r="AB342" s="188" t="s">
        <v>142</v>
      </c>
      <c r="AC342" s="188" t="s">
        <v>1675</v>
      </c>
      <c r="AD342" s="188" t="s">
        <v>66</v>
      </c>
      <c r="AE342" s="188" t="s">
        <v>90</v>
      </c>
      <c r="AF342" s="188" t="s">
        <v>90</v>
      </c>
      <c r="AG342" s="188" t="s">
        <v>90</v>
      </c>
      <c r="AH342" s="188" t="s">
        <v>90</v>
      </c>
      <c r="AI342" s="188" t="s">
        <v>90</v>
      </c>
      <c r="AJ342" s="188" t="s">
        <v>90</v>
      </c>
      <c r="AK342" s="188" t="s">
        <v>90</v>
      </c>
      <c r="AL342" s="188" t="s">
        <v>90</v>
      </c>
      <c r="AM342" s="189">
        <v>42940</v>
      </c>
      <c r="AN342" s="188" t="s">
        <v>90</v>
      </c>
      <c r="AO342" s="188" t="s">
        <v>90</v>
      </c>
      <c r="AP342" s="188" t="s">
        <v>4067</v>
      </c>
      <c r="AQ342" s="188" t="s">
        <v>8534</v>
      </c>
      <c r="AR342" s="188" t="s">
        <v>8581</v>
      </c>
      <c r="AS342" s="188" t="s">
        <v>8535</v>
      </c>
      <c r="AT342" s="188" t="s">
        <v>8581</v>
      </c>
      <c r="AU342" s="188" t="str">
        <f t="shared" si="16"/>
        <v>R4</v>
      </c>
      <c r="AV342" s="188" t="str">
        <f t="shared" si="17"/>
        <v>P4</v>
      </c>
    </row>
    <row r="343" spans="1:48" ht="90" x14ac:dyDescent="0.25">
      <c r="A343" s="188" t="s">
        <v>1686</v>
      </c>
      <c r="B343" s="207" t="str">
        <f t="shared" si="15"/>
        <v>Riparian and Pre-1914</v>
      </c>
      <c r="C343" s="188" t="s">
        <v>1687</v>
      </c>
      <c r="D343" s="188" t="s">
        <v>1688</v>
      </c>
      <c r="E343" s="188"/>
      <c r="F343" s="188"/>
      <c r="G343" s="188"/>
      <c r="H343" s="188"/>
      <c r="I343" s="188" t="s">
        <v>55</v>
      </c>
      <c r="J343" s="188"/>
      <c r="K343" s="209">
        <v>3792.3866666666663</v>
      </c>
      <c r="L343" s="209">
        <v>0</v>
      </c>
      <c r="M343" s="188" t="s">
        <v>56</v>
      </c>
      <c r="N343" s="188" t="s">
        <v>604</v>
      </c>
      <c r="O343" s="188" t="s">
        <v>58</v>
      </c>
      <c r="P343" s="188" t="s">
        <v>59</v>
      </c>
      <c r="Q343" s="188" t="s">
        <v>903</v>
      </c>
      <c r="R343" s="188" t="s">
        <v>1689</v>
      </c>
      <c r="S343" s="189" t="s">
        <v>1690</v>
      </c>
      <c r="T343" s="188" t="s">
        <v>151</v>
      </c>
      <c r="U343" s="188"/>
      <c r="V343" s="188" t="s">
        <v>115</v>
      </c>
      <c r="W343" s="188"/>
      <c r="X343" s="188"/>
      <c r="Y343" s="188"/>
      <c r="Z343" s="188" t="s">
        <v>56</v>
      </c>
      <c r="AA343" s="189">
        <v>42926</v>
      </c>
      <c r="AB343" s="188" t="s">
        <v>81</v>
      </c>
      <c r="AC343" s="188" t="s">
        <v>8431</v>
      </c>
      <c r="AD343" s="188" t="s">
        <v>56</v>
      </c>
      <c r="AE343" s="188" t="s">
        <v>90</v>
      </c>
      <c r="AF343" s="188" t="s">
        <v>90</v>
      </c>
      <c r="AG343" s="190" t="s">
        <v>90</v>
      </c>
      <c r="AH343" s="188" t="s">
        <v>90</v>
      </c>
      <c r="AI343" s="188" t="s">
        <v>90</v>
      </c>
      <c r="AJ343" s="188" t="s">
        <v>90</v>
      </c>
      <c r="AK343" s="188" t="s">
        <v>90</v>
      </c>
      <c r="AL343" s="188" t="s">
        <v>90</v>
      </c>
      <c r="AM343" s="189">
        <v>42926</v>
      </c>
      <c r="AN343" s="188" t="s">
        <v>143</v>
      </c>
      <c r="AO343" s="188" t="s">
        <v>8410</v>
      </c>
      <c r="AP343" s="188"/>
      <c r="AQ343" s="188"/>
      <c r="AR343" s="188"/>
      <c r="AS343" s="188"/>
      <c r="AT343" s="188"/>
      <c r="AU343" s="188" t="str">
        <f t="shared" si="16"/>
        <v>R1</v>
      </c>
      <c r="AV343" s="188" t="str">
        <f t="shared" si="17"/>
        <v>P3</v>
      </c>
    </row>
    <row r="344" spans="1:48" ht="285" x14ac:dyDescent="0.25">
      <c r="A344" s="188" t="s">
        <v>1691</v>
      </c>
      <c r="B344" s="207" t="str">
        <f t="shared" si="15"/>
        <v>Pre-1914</v>
      </c>
      <c r="C344" s="188" t="s">
        <v>1678</v>
      </c>
      <c r="D344" s="188" t="s">
        <v>760</v>
      </c>
      <c r="E344" s="188"/>
      <c r="F344" s="188"/>
      <c r="G344" s="188"/>
      <c r="H344" s="188" t="s">
        <v>760</v>
      </c>
      <c r="I344" s="188" t="s">
        <v>55</v>
      </c>
      <c r="J344" s="188"/>
      <c r="K344" s="209">
        <v>647.33333333333326</v>
      </c>
      <c r="L344" s="209">
        <v>1391</v>
      </c>
      <c r="M344" s="188" t="s">
        <v>66</v>
      </c>
      <c r="N344" s="188" t="s">
        <v>604</v>
      </c>
      <c r="O344" s="188" t="s">
        <v>58</v>
      </c>
      <c r="P344" s="188" t="s">
        <v>59</v>
      </c>
      <c r="Q344" s="188" t="s">
        <v>1692</v>
      </c>
      <c r="R344" s="188" t="s">
        <v>1693</v>
      </c>
      <c r="S344" s="188"/>
      <c r="T344" s="188"/>
      <c r="U344" s="188"/>
      <c r="V344" s="188"/>
      <c r="W344" s="188"/>
      <c r="X344" s="188"/>
      <c r="Y344" s="188"/>
      <c r="Z344" s="188"/>
      <c r="AA344" s="189">
        <v>43000</v>
      </c>
      <c r="AB344" s="188" t="s">
        <v>142</v>
      </c>
      <c r="AC344" s="188" t="s">
        <v>767</v>
      </c>
      <c r="AD344" s="188" t="s">
        <v>56</v>
      </c>
      <c r="AE344" s="188" t="s">
        <v>90</v>
      </c>
      <c r="AF344" s="188" t="s">
        <v>90</v>
      </c>
      <c r="AG344" s="189" t="s">
        <v>90</v>
      </c>
      <c r="AH344" s="188" t="s">
        <v>90</v>
      </c>
      <c r="AI344" s="188" t="s">
        <v>90</v>
      </c>
      <c r="AJ344" s="188" t="s">
        <v>90</v>
      </c>
      <c r="AK344" s="188" t="s">
        <v>90</v>
      </c>
      <c r="AL344" s="188" t="s">
        <v>90</v>
      </c>
      <c r="AM344" s="189"/>
      <c r="AN344" s="188" t="s">
        <v>143</v>
      </c>
      <c r="AO344" s="188" t="s">
        <v>8585</v>
      </c>
      <c r="AP344" s="188" t="s">
        <v>760</v>
      </c>
      <c r="AQ344" s="188" t="s">
        <v>8534</v>
      </c>
      <c r="AR344" s="188" t="s">
        <v>4072</v>
      </c>
      <c r="AS344" s="188" t="s">
        <v>8535</v>
      </c>
      <c r="AT344" s="188" t="s">
        <v>4072</v>
      </c>
      <c r="AU344" s="188" t="str">
        <f t="shared" si="16"/>
        <v>R4</v>
      </c>
      <c r="AV344" s="188" t="str">
        <f t="shared" si="17"/>
        <v>P4</v>
      </c>
    </row>
    <row r="345" spans="1:48" ht="75" x14ac:dyDescent="0.25">
      <c r="A345" s="188" t="s">
        <v>1694</v>
      </c>
      <c r="B345" s="207" t="str">
        <f t="shared" si="15"/>
        <v>Riparian and Pre-1914</v>
      </c>
      <c r="C345" s="188" t="s">
        <v>602</v>
      </c>
      <c r="D345" s="188" t="s">
        <v>603</v>
      </c>
      <c r="E345" s="188"/>
      <c r="F345" s="188"/>
      <c r="G345" s="188"/>
      <c r="H345" s="188"/>
      <c r="I345" s="188" t="s">
        <v>55</v>
      </c>
      <c r="J345" s="188"/>
      <c r="K345" s="209">
        <v>273.56333333333333</v>
      </c>
      <c r="L345" s="209">
        <v>348.911</v>
      </c>
      <c r="M345" s="188" t="s">
        <v>56</v>
      </c>
      <c r="N345" s="188" t="s">
        <v>604</v>
      </c>
      <c r="O345" s="188" t="s">
        <v>511</v>
      </c>
      <c r="P345" s="188" t="s">
        <v>59</v>
      </c>
      <c r="Q345" s="188" t="s">
        <v>1695</v>
      </c>
      <c r="R345" s="188" t="s">
        <v>1696</v>
      </c>
      <c r="S345" s="188" t="s">
        <v>607</v>
      </c>
      <c r="T345" s="188" t="s">
        <v>151</v>
      </c>
      <c r="U345" s="188"/>
      <c r="V345" s="188" t="s">
        <v>190</v>
      </c>
      <c r="W345" s="188"/>
      <c r="X345" s="188"/>
      <c r="Y345" s="188"/>
      <c r="Z345" s="188" t="s">
        <v>66</v>
      </c>
      <c r="AA345" s="189">
        <v>42879</v>
      </c>
      <c r="AB345" s="188" t="s">
        <v>67</v>
      </c>
      <c r="AC345" s="188" t="s">
        <v>1697</v>
      </c>
      <c r="AD345" s="188" t="s">
        <v>56</v>
      </c>
      <c r="AE345" s="188" t="s">
        <v>90</v>
      </c>
      <c r="AF345" s="188" t="s">
        <v>90</v>
      </c>
      <c r="AG345" s="190" t="s">
        <v>90</v>
      </c>
      <c r="AH345" s="188" t="s">
        <v>90</v>
      </c>
      <c r="AI345" s="188" t="s">
        <v>90</v>
      </c>
      <c r="AJ345" s="188" t="s">
        <v>90</v>
      </c>
      <c r="AK345" s="188" t="s">
        <v>90</v>
      </c>
      <c r="AL345" s="188" t="s">
        <v>90</v>
      </c>
      <c r="AM345" s="189">
        <v>42915</v>
      </c>
      <c r="AN345" s="188" t="s">
        <v>143</v>
      </c>
      <c r="AO345" s="188" t="s">
        <v>8585</v>
      </c>
      <c r="AP345" s="188"/>
      <c r="AQ345" s="188"/>
      <c r="AR345" s="188"/>
      <c r="AS345" s="188"/>
      <c r="AT345" s="188"/>
      <c r="AU345" s="188" t="str">
        <f t="shared" si="16"/>
        <v>R2</v>
      </c>
      <c r="AV345" s="188" t="str">
        <f t="shared" si="17"/>
        <v>P3</v>
      </c>
    </row>
    <row r="346" spans="1:48" ht="285" x14ac:dyDescent="0.25">
      <c r="A346" s="188" t="s">
        <v>1698</v>
      </c>
      <c r="B346" s="207" t="str">
        <f t="shared" si="15"/>
        <v>Riparian and Pre-1914</v>
      </c>
      <c r="C346" s="188" t="s">
        <v>602</v>
      </c>
      <c r="D346" s="188" t="s">
        <v>603</v>
      </c>
      <c r="E346" s="188"/>
      <c r="F346" s="188"/>
      <c r="G346" s="188"/>
      <c r="H346" s="188" t="s">
        <v>760</v>
      </c>
      <c r="I346" s="188" t="s">
        <v>55</v>
      </c>
      <c r="J346" s="188"/>
      <c r="K346" s="209">
        <v>336.61666666666667</v>
      </c>
      <c r="L346" s="209" t="s">
        <v>215</v>
      </c>
      <c r="M346" s="188" t="s">
        <v>56</v>
      </c>
      <c r="N346" s="188" t="s">
        <v>604</v>
      </c>
      <c r="O346" s="188" t="s">
        <v>511</v>
      </c>
      <c r="P346" s="188" t="s">
        <v>59</v>
      </c>
      <c r="Q346" s="188"/>
      <c r="R346" s="188" t="s">
        <v>1699</v>
      </c>
      <c r="S346" s="188" t="s">
        <v>607</v>
      </c>
      <c r="T346" s="188" t="s">
        <v>63</v>
      </c>
      <c r="U346" s="188"/>
      <c r="V346" s="188" t="s">
        <v>190</v>
      </c>
      <c r="W346" s="188"/>
      <c r="X346" s="188"/>
      <c r="Y346" s="188"/>
      <c r="Z346" s="188" t="s">
        <v>66</v>
      </c>
      <c r="AA346" s="189">
        <v>43000</v>
      </c>
      <c r="AB346" s="188" t="s">
        <v>67</v>
      </c>
      <c r="AC346" s="188" t="s">
        <v>8705</v>
      </c>
      <c r="AD346" s="188" t="s">
        <v>56</v>
      </c>
      <c r="AE346" s="188" t="s">
        <v>90</v>
      </c>
      <c r="AF346" s="188" t="s">
        <v>90</v>
      </c>
      <c r="AG346" s="190" t="s">
        <v>90</v>
      </c>
      <c r="AH346" s="188" t="s">
        <v>90</v>
      </c>
      <c r="AI346" s="188" t="s">
        <v>90</v>
      </c>
      <c r="AJ346" s="188" t="s">
        <v>90</v>
      </c>
      <c r="AK346" s="188" t="s">
        <v>90</v>
      </c>
      <c r="AL346" s="188" t="s">
        <v>90</v>
      </c>
      <c r="AM346" s="189">
        <v>42915</v>
      </c>
      <c r="AN346" s="188" t="s">
        <v>143</v>
      </c>
      <c r="AO346" s="188" t="s">
        <v>8585</v>
      </c>
      <c r="AP346" s="188" t="s">
        <v>760</v>
      </c>
      <c r="AQ346" s="188" t="s">
        <v>8534</v>
      </c>
      <c r="AR346" s="188" t="s">
        <v>4072</v>
      </c>
      <c r="AS346" s="188" t="s">
        <v>8535</v>
      </c>
      <c r="AT346" s="188" t="s">
        <v>4072</v>
      </c>
      <c r="AU346" s="188" t="str">
        <f t="shared" si="16"/>
        <v>R4</v>
      </c>
      <c r="AV346" s="188" t="str">
        <f t="shared" si="17"/>
        <v>P4</v>
      </c>
    </row>
    <row r="347" spans="1:48" ht="75" x14ac:dyDescent="0.25">
      <c r="A347" s="188" t="s">
        <v>1700</v>
      </c>
      <c r="B347" s="207" t="str">
        <f t="shared" si="15"/>
        <v>Riparian and Pre-1914</v>
      </c>
      <c r="C347" s="188" t="s">
        <v>1701</v>
      </c>
      <c r="D347" s="188" t="s">
        <v>1702</v>
      </c>
      <c r="E347" s="188"/>
      <c r="F347" s="188" t="s">
        <v>635</v>
      </c>
      <c r="G347" s="188"/>
      <c r="H347" s="188"/>
      <c r="I347" s="188" t="s">
        <v>55</v>
      </c>
      <c r="J347" s="188"/>
      <c r="K347" s="209">
        <v>368.83</v>
      </c>
      <c r="L347" s="209">
        <v>256.10000000000002</v>
      </c>
      <c r="M347" s="188" t="s">
        <v>56</v>
      </c>
      <c r="N347" s="188" t="s">
        <v>1703</v>
      </c>
      <c r="O347" s="188" t="s">
        <v>1634</v>
      </c>
      <c r="P347" s="188" t="s">
        <v>59</v>
      </c>
      <c r="Q347" s="188" t="s">
        <v>1704</v>
      </c>
      <c r="R347" s="188" t="s">
        <v>1705</v>
      </c>
      <c r="S347" s="188" t="s">
        <v>1706</v>
      </c>
      <c r="T347" s="188" t="s">
        <v>151</v>
      </c>
      <c r="U347" s="188"/>
      <c r="V347" s="188" t="s">
        <v>64</v>
      </c>
      <c r="W347" s="188"/>
      <c r="X347" s="188"/>
      <c r="Y347" s="188"/>
      <c r="Z347" s="188" t="s">
        <v>66</v>
      </c>
      <c r="AA347" s="189">
        <v>42880</v>
      </c>
      <c r="AB347" s="188" t="s">
        <v>67</v>
      </c>
      <c r="AC347" s="188" t="s">
        <v>1707</v>
      </c>
      <c r="AD347" s="188" t="s">
        <v>56</v>
      </c>
      <c r="AE347" s="188" t="s">
        <v>90</v>
      </c>
      <c r="AF347" s="188" t="s">
        <v>90</v>
      </c>
      <c r="AG347" s="190" t="s">
        <v>90</v>
      </c>
      <c r="AH347" s="188" t="s">
        <v>90</v>
      </c>
      <c r="AI347" s="188" t="s">
        <v>90</v>
      </c>
      <c r="AJ347" s="188" t="s">
        <v>90</v>
      </c>
      <c r="AK347" s="188" t="s">
        <v>90</v>
      </c>
      <c r="AL347" s="188" t="s">
        <v>90</v>
      </c>
      <c r="AM347" s="189">
        <v>42915</v>
      </c>
      <c r="AN347" s="188" t="s">
        <v>100</v>
      </c>
      <c r="AO347" s="188" t="s">
        <v>489</v>
      </c>
      <c r="AP347" s="188"/>
      <c r="AQ347" s="188"/>
      <c r="AR347" s="188"/>
      <c r="AS347" s="188"/>
      <c r="AT347" s="188"/>
      <c r="AU347" s="188" t="str">
        <f t="shared" si="16"/>
        <v>R2</v>
      </c>
      <c r="AV347" s="188" t="str">
        <f t="shared" si="17"/>
        <v>P1</v>
      </c>
    </row>
    <row r="348" spans="1:48" ht="285" x14ac:dyDescent="0.25">
      <c r="A348" s="188" t="s">
        <v>1708</v>
      </c>
      <c r="B348" s="207" t="str">
        <f t="shared" si="15"/>
        <v>Riparian and Pre-1914</v>
      </c>
      <c r="C348" s="188" t="s">
        <v>602</v>
      </c>
      <c r="D348" s="188" t="s">
        <v>603</v>
      </c>
      <c r="E348" s="188"/>
      <c r="F348" s="188"/>
      <c r="G348" s="188"/>
      <c r="H348" s="188" t="s">
        <v>760</v>
      </c>
      <c r="I348" s="188" t="s">
        <v>55</v>
      </c>
      <c r="J348" s="188"/>
      <c r="K348" s="209">
        <v>313.84666666666664</v>
      </c>
      <c r="L348" s="209" t="s">
        <v>215</v>
      </c>
      <c r="M348" s="188" t="s">
        <v>56</v>
      </c>
      <c r="N348" s="188" t="s">
        <v>604</v>
      </c>
      <c r="O348" s="188" t="s">
        <v>511</v>
      </c>
      <c r="P348" s="188" t="s">
        <v>59</v>
      </c>
      <c r="Q348" s="188"/>
      <c r="R348" s="188" t="s">
        <v>1709</v>
      </c>
      <c r="S348" s="188" t="s">
        <v>607</v>
      </c>
      <c r="T348" s="188" t="s">
        <v>63</v>
      </c>
      <c r="U348" s="188"/>
      <c r="V348" s="188" t="s">
        <v>190</v>
      </c>
      <c r="W348" s="188"/>
      <c r="X348" s="188"/>
      <c r="Y348" s="188"/>
      <c r="Z348" s="188" t="s">
        <v>66</v>
      </c>
      <c r="AA348" s="189">
        <v>43000</v>
      </c>
      <c r="AB348" s="188" t="s">
        <v>142</v>
      </c>
      <c r="AC348" s="188" t="s">
        <v>767</v>
      </c>
      <c r="AD348" s="188" t="s">
        <v>56</v>
      </c>
      <c r="AE348" s="188" t="s">
        <v>90</v>
      </c>
      <c r="AF348" s="188" t="s">
        <v>90</v>
      </c>
      <c r="AG348" s="190" t="s">
        <v>90</v>
      </c>
      <c r="AH348" s="188" t="s">
        <v>90</v>
      </c>
      <c r="AI348" s="188" t="s">
        <v>90</v>
      </c>
      <c r="AJ348" s="188" t="s">
        <v>90</v>
      </c>
      <c r="AK348" s="188" t="s">
        <v>90</v>
      </c>
      <c r="AL348" s="188" t="s">
        <v>90</v>
      </c>
      <c r="AM348" s="189">
        <v>42915</v>
      </c>
      <c r="AN348" s="188" t="s">
        <v>143</v>
      </c>
      <c r="AO348" s="188" t="s">
        <v>8585</v>
      </c>
      <c r="AP348" s="188" t="s">
        <v>760</v>
      </c>
      <c r="AQ348" s="188" t="s">
        <v>8534</v>
      </c>
      <c r="AR348" s="188" t="s">
        <v>4072</v>
      </c>
      <c r="AS348" s="188" t="s">
        <v>8535</v>
      </c>
      <c r="AT348" s="188" t="s">
        <v>4072</v>
      </c>
      <c r="AU348" s="188" t="str">
        <f t="shared" si="16"/>
        <v>R4</v>
      </c>
      <c r="AV348" s="188" t="str">
        <f t="shared" si="17"/>
        <v>P4</v>
      </c>
    </row>
    <row r="349" spans="1:48" ht="120" x14ac:dyDescent="0.25">
      <c r="A349" s="188" t="s">
        <v>1710</v>
      </c>
      <c r="B349" s="207" t="str">
        <f t="shared" si="15"/>
        <v>Riparian and Pre-1914</v>
      </c>
      <c r="C349" s="188" t="s">
        <v>1711</v>
      </c>
      <c r="D349" s="188" t="s">
        <v>1712</v>
      </c>
      <c r="E349" s="188"/>
      <c r="F349" s="188"/>
      <c r="G349" s="188"/>
      <c r="H349" s="188"/>
      <c r="I349" s="188" t="s">
        <v>55</v>
      </c>
      <c r="J349" s="188"/>
      <c r="K349" s="209">
        <v>316.65333333333336</v>
      </c>
      <c r="L349" s="209">
        <v>852.53</v>
      </c>
      <c r="M349" s="188" t="s">
        <v>56</v>
      </c>
      <c r="N349" s="188" t="s">
        <v>604</v>
      </c>
      <c r="O349" s="188" t="s">
        <v>1634</v>
      </c>
      <c r="P349" s="188" t="s">
        <v>59</v>
      </c>
      <c r="Q349" s="188" t="s">
        <v>1713</v>
      </c>
      <c r="R349" s="188" t="s">
        <v>1713</v>
      </c>
      <c r="S349" s="188" t="s">
        <v>1714</v>
      </c>
      <c r="T349" s="188" t="s">
        <v>141</v>
      </c>
      <c r="U349" s="188"/>
      <c r="V349" s="188" t="s">
        <v>64</v>
      </c>
      <c r="W349" s="188">
        <v>5</v>
      </c>
      <c r="X349" s="188" t="s">
        <v>56</v>
      </c>
      <c r="Y349" s="188"/>
      <c r="Z349" s="188" t="s">
        <v>66</v>
      </c>
      <c r="AA349" s="189">
        <v>42912</v>
      </c>
      <c r="AB349" s="188" t="s">
        <v>67</v>
      </c>
      <c r="AC349" s="188" t="s">
        <v>1715</v>
      </c>
      <c r="AD349" s="188" t="s">
        <v>56</v>
      </c>
      <c r="AE349" s="188" t="s">
        <v>90</v>
      </c>
      <c r="AF349" s="188" t="s">
        <v>90</v>
      </c>
      <c r="AG349" s="189" t="s">
        <v>90</v>
      </c>
      <c r="AH349" s="188" t="s">
        <v>90</v>
      </c>
      <c r="AI349" s="188" t="s">
        <v>90</v>
      </c>
      <c r="AJ349" s="188" t="s">
        <v>90</v>
      </c>
      <c r="AK349" s="188" t="s">
        <v>90</v>
      </c>
      <c r="AL349" s="188" t="s">
        <v>90</v>
      </c>
      <c r="AM349" s="189">
        <v>42905</v>
      </c>
      <c r="AN349" s="188" t="s">
        <v>100</v>
      </c>
      <c r="AO349" s="188" t="s">
        <v>73</v>
      </c>
      <c r="AP349" s="188"/>
      <c r="AQ349" s="188"/>
      <c r="AR349" s="188"/>
      <c r="AS349" s="188"/>
      <c r="AT349" s="188"/>
      <c r="AU349" s="188" t="str">
        <f t="shared" si="16"/>
        <v>R2</v>
      </c>
      <c r="AV349" s="188" t="str">
        <f t="shared" si="17"/>
        <v>P1</v>
      </c>
    </row>
    <row r="350" spans="1:48" ht="60" x14ac:dyDescent="0.25">
      <c r="A350" s="188" t="s">
        <v>1716</v>
      </c>
      <c r="B350" s="207" t="str">
        <f t="shared" si="15"/>
        <v>Riparian and Pre-1914</v>
      </c>
      <c r="C350" s="188" t="s">
        <v>1717</v>
      </c>
      <c r="D350" s="188" t="s">
        <v>1718</v>
      </c>
      <c r="E350" s="188"/>
      <c r="F350" s="188" t="s">
        <v>1416</v>
      </c>
      <c r="G350" s="188"/>
      <c r="H350" s="188"/>
      <c r="I350" s="188" t="s">
        <v>55</v>
      </c>
      <c r="J350" s="188"/>
      <c r="K350" s="209">
        <v>432.11</v>
      </c>
      <c r="L350" s="209">
        <v>442.34</v>
      </c>
      <c r="M350" s="188" t="s">
        <v>56</v>
      </c>
      <c r="N350" s="188" t="s">
        <v>641</v>
      </c>
      <c r="O350" s="188" t="s">
        <v>58</v>
      </c>
      <c r="P350" s="188" t="s">
        <v>59</v>
      </c>
      <c r="Q350" s="188" t="s">
        <v>1719</v>
      </c>
      <c r="R350" s="188" t="s">
        <v>1719</v>
      </c>
      <c r="S350" s="188" t="s">
        <v>706</v>
      </c>
      <c r="T350" s="188" t="s">
        <v>141</v>
      </c>
      <c r="U350" s="188">
        <v>1876</v>
      </c>
      <c r="V350" s="188" t="s">
        <v>64</v>
      </c>
      <c r="W350" s="188">
        <v>1</v>
      </c>
      <c r="X350" s="188" t="s">
        <v>335</v>
      </c>
      <c r="Y350" s="188"/>
      <c r="Z350" s="188" t="s">
        <v>66</v>
      </c>
      <c r="AA350" s="189">
        <v>42914</v>
      </c>
      <c r="AB350" s="188" t="s">
        <v>142</v>
      </c>
      <c r="AC350" s="188" t="s">
        <v>8644</v>
      </c>
      <c r="AD350" s="188" t="s">
        <v>56</v>
      </c>
      <c r="AE350" s="188" t="s">
        <v>90</v>
      </c>
      <c r="AF350" s="188" t="s">
        <v>90</v>
      </c>
      <c r="AG350" s="190" t="s">
        <v>90</v>
      </c>
      <c r="AH350" s="188" t="s">
        <v>90</v>
      </c>
      <c r="AI350" s="188" t="s">
        <v>90</v>
      </c>
      <c r="AJ350" s="188" t="s">
        <v>90</v>
      </c>
      <c r="AK350" s="188" t="s">
        <v>90</v>
      </c>
      <c r="AL350" s="188" t="s">
        <v>90</v>
      </c>
      <c r="AM350" s="189">
        <v>42914</v>
      </c>
      <c r="AN350" s="188" t="s">
        <v>100</v>
      </c>
      <c r="AO350" s="188" t="s">
        <v>144</v>
      </c>
      <c r="AP350" s="188"/>
      <c r="AQ350" s="188"/>
      <c r="AR350" s="188"/>
      <c r="AS350" s="188"/>
      <c r="AT350" s="188"/>
      <c r="AU350" s="188" t="str">
        <f t="shared" si="16"/>
        <v>R3</v>
      </c>
      <c r="AV350" s="188" t="str">
        <f t="shared" si="17"/>
        <v>P1</v>
      </c>
    </row>
    <row r="351" spans="1:48" ht="60" x14ac:dyDescent="0.25">
      <c r="A351" s="188" t="s">
        <v>1720</v>
      </c>
      <c r="B351" s="207" t="str">
        <f t="shared" si="15"/>
        <v>Riparian and Pre-1914</v>
      </c>
      <c r="C351" s="188" t="s">
        <v>1721</v>
      </c>
      <c r="D351" s="188" t="s">
        <v>1722</v>
      </c>
      <c r="E351" s="188"/>
      <c r="F351" s="188"/>
      <c r="G351" s="188"/>
      <c r="H351" s="188"/>
      <c r="I351" s="188" t="s">
        <v>55</v>
      </c>
      <c r="J351" s="188"/>
      <c r="K351" s="209">
        <v>306.23333333333329</v>
      </c>
      <c r="L351" s="209">
        <v>232.542</v>
      </c>
      <c r="M351" s="188" t="s">
        <v>56</v>
      </c>
      <c r="N351" s="188" t="s">
        <v>1723</v>
      </c>
      <c r="O351" s="188" t="s">
        <v>511</v>
      </c>
      <c r="P351" s="188" t="s">
        <v>59</v>
      </c>
      <c r="Q351" s="188" t="s">
        <v>1724</v>
      </c>
      <c r="R351" s="188" t="s">
        <v>1724</v>
      </c>
      <c r="S351" s="188" t="s">
        <v>1725</v>
      </c>
      <c r="T351" s="188" t="s">
        <v>141</v>
      </c>
      <c r="U351" s="188"/>
      <c r="V351" s="188" t="s">
        <v>64</v>
      </c>
      <c r="W351" s="188">
        <v>1</v>
      </c>
      <c r="X351" s="188" t="s">
        <v>335</v>
      </c>
      <c r="Y351" s="188"/>
      <c r="Z351" s="188" t="s">
        <v>191</v>
      </c>
      <c r="AA351" s="189">
        <v>42915</v>
      </c>
      <c r="AB351" s="188" t="s">
        <v>142</v>
      </c>
      <c r="AC351" s="188" t="s">
        <v>8611</v>
      </c>
      <c r="AD351" s="188" t="s">
        <v>56</v>
      </c>
      <c r="AE351" s="188" t="s">
        <v>90</v>
      </c>
      <c r="AF351" s="188" t="s">
        <v>90</v>
      </c>
      <c r="AG351" s="190" t="s">
        <v>90</v>
      </c>
      <c r="AH351" s="188" t="s">
        <v>90</v>
      </c>
      <c r="AI351" s="188" t="s">
        <v>90</v>
      </c>
      <c r="AJ351" s="188" t="s">
        <v>90</v>
      </c>
      <c r="AK351" s="188" t="s">
        <v>90</v>
      </c>
      <c r="AL351" s="188" t="s">
        <v>90</v>
      </c>
      <c r="AM351" s="189">
        <v>42915</v>
      </c>
      <c r="AN351" s="188" t="s">
        <v>100</v>
      </c>
      <c r="AO351" s="188" t="s">
        <v>144</v>
      </c>
      <c r="AP351" s="188"/>
      <c r="AQ351" s="188"/>
      <c r="AR351" s="188"/>
      <c r="AS351" s="188"/>
      <c r="AT351" s="188"/>
      <c r="AU351" s="188" t="str">
        <f t="shared" si="16"/>
        <v>R3</v>
      </c>
      <c r="AV351" s="188" t="str">
        <f t="shared" si="17"/>
        <v>P1</v>
      </c>
    </row>
    <row r="352" spans="1:48" ht="345" x14ac:dyDescent="0.25">
      <c r="A352" s="188" t="s">
        <v>1726</v>
      </c>
      <c r="B352" s="207" t="str">
        <f t="shared" si="15"/>
        <v>Riparian and Pre-1914</v>
      </c>
      <c r="C352" s="188" t="s">
        <v>1727</v>
      </c>
      <c r="D352" s="188" t="s">
        <v>1727</v>
      </c>
      <c r="E352" s="188"/>
      <c r="F352" s="188" t="s">
        <v>1728</v>
      </c>
      <c r="G352" s="188"/>
      <c r="H352" s="188"/>
      <c r="I352" s="188" t="s">
        <v>55</v>
      </c>
      <c r="J352" s="188" t="s">
        <v>1086</v>
      </c>
      <c r="K352" s="209">
        <v>792.98666666666679</v>
      </c>
      <c r="L352" s="209">
        <v>1062.03</v>
      </c>
      <c r="M352" s="188" t="s">
        <v>56</v>
      </c>
      <c r="N352" s="188" t="s">
        <v>1729</v>
      </c>
      <c r="O352" s="188" t="s">
        <v>1373</v>
      </c>
      <c r="P352" s="188" t="s">
        <v>59</v>
      </c>
      <c r="Q352" s="188" t="s">
        <v>1730</v>
      </c>
      <c r="R352" s="188" t="s">
        <v>1731</v>
      </c>
      <c r="S352" s="188" t="s">
        <v>399</v>
      </c>
      <c r="T352" s="188" t="s">
        <v>63</v>
      </c>
      <c r="U352" s="188">
        <v>1865</v>
      </c>
      <c r="V352" s="188" t="s">
        <v>115</v>
      </c>
      <c r="W352" s="188"/>
      <c r="X352" s="188"/>
      <c r="Y352" s="188"/>
      <c r="Z352" s="188" t="s">
        <v>66</v>
      </c>
      <c r="AA352" s="189">
        <v>43003</v>
      </c>
      <c r="AB352" s="188" t="s">
        <v>142</v>
      </c>
      <c r="AC352" s="188" t="s">
        <v>8599</v>
      </c>
      <c r="AD352" s="188" t="s">
        <v>56</v>
      </c>
      <c r="AE352" s="188" t="s">
        <v>90</v>
      </c>
      <c r="AF352" s="188" t="s">
        <v>90</v>
      </c>
      <c r="AG352" s="189" t="s">
        <v>90</v>
      </c>
      <c r="AH352" s="188" t="s">
        <v>90</v>
      </c>
      <c r="AI352" s="188" t="s">
        <v>90</v>
      </c>
      <c r="AJ352" s="188" t="s">
        <v>90</v>
      </c>
      <c r="AK352" s="188" t="s">
        <v>90</v>
      </c>
      <c r="AL352" s="188" t="s">
        <v>90</v>
      </c>
      <c r="AM352" s="189">
        <v>42948</v>
      </c>
      <c r="AN352" s="188" t="s">
        <v>143</v>
      </c>
      <c r="AO352" s="188" t="s">
        <v>8587</v>
      </c>
      <c r="AP352" s="188" t="s">
        <v>4066</v>
      </c>
      <c r="AQ352" s="188" t="s">
        <v>8534</v>
      </c>
      <c r="AR352" s="188" t="s">
        <v>4070</v>
      </c>
      <c r="AS352" s="188" t="s">
        <v>100</v>
      </c>
      <c r="AT352" s="188" t="s">
        <v>4074</v>
      </c>
      <c r="AU352" s="188" t="str">
        <f t="shared" si="16"/>
        <v>R4</v>
      </c>
      <c r="AV352" s="188" t="str">
        <f t="shared" si="17"/>
        <v>P1</v>
      </c>
    </row>
    <row r="353" spans="1:48" ht="60" x14ac:dyDescent="0.25">
      <c r="A353" s="188" t="s">
        <v>1732</v>
      </c>
      <c r="B353" s="207" t="str">
        <f t="shared" si="15"/>
        <v>Riparian and Pre-1914</v>
      </c>
      <c r="C353" s="188" t="s">
        <v>1721</v>
      </c>
      <c r="D353" s="188" t="s">
        <v>1722</v>
      </c>
      <c r="E353" s="188"/>
      <c r="F353" s="188" t="s">
        <v>1416</v>
      </c>
      <c r="G353" s="188"/>
      <c r="H353" s="188"/>
      <c r="I353" s="188" t="s">
        <v>55</v>
      </c>
      <c r="J353" s="188"/>
      <c r="K353" s="209">
        <v>2436.1066666666666</v>
      </c>
      <c r="L353" s="209">
        <v>2832.636</v>
      </c>
      <c r="M353" s="188" t="s">
        <v>56</v>
      </c>
      <c r="N353" s="188" t="s">
        <v>604</v>
      </c>
      <c r="O353" s="188" t="s">
        <v>511</v>
      </c>
      <c r="P353" s="188" t="s">
        <v>59</v>
      </c>
      <c r="Q353" s="188" t="s">
        <v>1724</v>
      </c>
      <c r="R353" s="188" t="s">
        <v>1724</v>
      </c>
      <c r="S353" s="188" t="s">
        <v>1733</v>
      </c>
      <c r="T353" s="188" t="s">
        <v>141</v>
      </c>
      <c r="U353" s="188"/>
      <c r="V353" s="188" t="s">
        <v>64</v>
      </c>
      <c r="W353" s="188">
        <v>1</v>
      </c>
      <c r="X353" s="188" t="s">
        <v>66</v>
      </c>
      <c r="Y353" s="188"/>
      <c r="Z353" s="188" t="s">
        <v>66</v>
      </c>
      <c r="AA353" s="189">
        <v>42909</v>
      </c>
      <c r="AB353" s="188" t="s">
        <v>142</v>
      </c>
      <c r="AC353" s="188" t="s">
        <v>8706</v>
      </c>
      <c r="AD353" s="188" t="s">
        <v>56</v>
      </c>
      <c r="AE353" s="188" t="s">
        <v>90</v>
      </c>
      <c r="AF353" s="188" t="s">
        <v>90</v>
      </c>
      <c r="AG353" s="188" t="s">
        <v>90</v>
      </c>
      <c r="AH353" s="188" t="s">
        <v>90</v>
      </c>
      <c r="AI353" s="188" t="s">
        <v>90</v>
      </c>
      <c r="AJ353" s="188" t="s">
        <v>90</v>
      </c>
      <c r="AK353" s="188" t="s">
        <v>90</v>
      </c>
      <c r="AL353" s="188" t="s">
        <v>90</v>
      </c>
      <c r="AM353" s="189">
        <v>42909</v>
      </c>
      <c r="AN353" s="188" t="s">
        <v>100</v>
      </c>
      <c r="AO353" s="188" t="s">
        <v>144</v>
      </c>
      <c r="AP353" s="188"/>
      <c r="AQ353" s="188"/>
      <c r="AR353" s="188"/>
      <c r="AS353" s="188"/>
      <c r="AT353" s="188"/>
      <c r="AU353" s="188" t="str">
        <f t="shared" si="16"/>
        <v>R3</v>
      </c>
      <c r="AV353" s="188" t="str">
        <f t="shared" si="17"/>
        <v>P1</v>
      </c>
    </row>
    <row r="354" spans="1:48" ht="345" x14ac:dyDescent="0.25">
      <c r="A354" s="188" t="s">
        <v>1734</v>
      </c>
      <c r="B354" s="207" t="str">
        <f t="shared" si="15"/>
        <v>Riparian and Pre-1914</v>
      </c>
      <c r="C354" s="188" t="s">
        <v>1735</v>
      </c>
      <c r="D354" s="188" t="s">
        <v>1735</v>
      </c>
      <c r="E354" s="188"/>
      <c r="F354" s="188" t="s">
        <v>1728</v>
      </c>
      <c r="G354" s="188"/>
      <c r="H354" s="188"/>
      <c r="I354" s="188" t="s">
        <v>55</v>
      </c>
      <c r="J354" s="188"/>
      <c r="K354" s="209">
        <v>275.26333333333338</v>
      </c>
      <c r="L354" s="209">
        <v>193.56</v>
      </c>
      <c r="M354" s="188" t="s">
        <v>56</v>
      </c>
      <c r="N354" s="188" t="s">
        <v>1202</v>
      </c>
      <c r="O354" s="188" t="s">
        <v>627</v>
      </c>
      <c r="P354" s="188" t="s">
        <v>59</v>
      </c>
      <c r="Q354" s="188" t="s">
        <v>1730</v>
      </c>
      <c r="R354" s="188" t="s">
        <v>1736</v>
      </c>
      <c r="S354" s="188" t="s">
        <v>399</v>
      </c>
      <c r="T354" s="188" t="s">
        <v>151</v>
      </c>
      <c r="U354" s="188">
        <v>1865</v>
      </c>
      <c r="V354" s="188" t="s">
        <v>115</v>
      </c>
      <c r="W354" s="188">
        <v>1</v>
      </c>
      <c r="X354" s="188" t="s">
        <v>56</v>
      </c>
      <c r="Y354" s="188"/>
      <c r="Z354" s="188" t="s">
        <v>66</v>
      </c>
      <c r="AA354" s="189">
        <v>42878</v>
      </c>
      <c r="AB354" s="188" t="s">
        <v>81</v>
      </c>
      <c r="AC354" s="188" t="s">
        <v>8432</v>
      </c>
      <c r="AD354" s="188" t="s">
        <v>56</v>
      </c>
      <c r="AE354" s="188" t="s">
        <v>90</v>
      </c>
      <c r="AF354" s="188" t="s">
        <v>90</v>
      </c>
      <c r="AG354" s="189" t="s">
        <v>90</v>
      </c>
      <c r="AH354" s="188" t="s">
        <v>90</v>
      </c>
      <c r="AI354" s="188" t="s">
        <v>90</v>
      </c>
      <c r="AJ354" s="188" t="s">
        <v>90</v>
      </c>
      <c r="AK354" s="188" t="s">
        <v>90</v>
      </c>
      <c r="AL354" s="188" t="s">
        <v>90</v>
      </c>
      <c r="AM354" s="189">
        <v>42905</v>
      </c>
      <c r="AN354" s="188" t="s">
        <v>143</v>
      </c>
      <c r="AO354" s="188" t="s">
        <v>8587</v>
      </c>
      <c r="AP354" s="188" t="s">
        <v>4066</v>
      </c>
      <c r="AQ354" s="188" t="s">
        <v>8534</v>
      </c>
      <c r="AR354" s="188" t="s">
        <v>4070</v>
      </c>
      <c r="AS354" s="188" t="s">
        <v>100</v>
      </c>
      <c r="AT354" s="188" t="s">
        <v>4074</v>
      </c>
      <c r="AU354" s="188" t="str">
        <f t="shared" si="16"/>
        <v>R4</v>
      </c>
      <c r="AV354" s="188" t="str">
        <f t="shared" si="17"/>
        <v>P1</v>
      </c>
    </row>
    <row r="355" spans="1:48" ht="60" x14ac:dyDescent="0.25">
      <c r="A355" s="188" t="s">
        <v>1737</v>
      </c>
      <c r="B355" s="207" t="str">
        <f t="shared" si="15"/>
        <v>Riparian and Pre-1914</v>
      </c>
      <c r="C355" s="188" t="s">
        <v>1721</v>
      </c>
      <c r="D355" s="188" t="s">
        <v>1722</v>
      </c>
      <c r="E355" s="188"/>
      <c r="F355" s="188"/>
      <c r="G355" s="188"/>
      <c r="H355" s="188"/>
      <c r="I355" s="188" t="s">
        <v>55</v>
      </c>
      <c r="J355" s="188"/>
      <c r="K355" s="209">
        <v>760.51333333333332</v>
      </c>
      <c r="L355" s="209">
        <v>634.09</v>
      </c>
      <c r="M355" s="188" t="s">
        <v>56</v>
      </c>
      <c r="N355" s="188" t="s">
        <v>604</v>
      </c>
      <c r="O355" s="188" t="s">
        <v>511</v>
      </c>
      <c r="P355" s="188" t="s">
        <v>59</v>
      </c>
      <c r="Q355" s="188" t="s">
        <v>1724</v>
      </c>
      <c r="R355" s="188" t="s">
        <v>1724</v>
      </c>
      <c r="S355" s="188" t="s">
        <v>1725</v>
      </c>
      <c r="T355" s="188" t="s">
        <v>141</v>
      </c>
      <c r="U355" s="188"/>
      <c r="V355" s="188" t="s">
        <v>64</v>
      </c>
      <c r="W355" s="188">
        <v>1</v>
      </c>
      <c r="X355" s="188" t="s">
        <v>66</v>
      </c>
      <c r="Y355" s="188"/>
      <c r="Z355" s="188" t="s">
        <v>66</v>
      </c>
      <c r="AA355" s="189">
        <v>42915</v>
      </c>
      <c r="AB355" s="188" t="s">
        <v>142</v>
      </c>
      <c r="AC355" s="188" t="s">
        <v>8669</v>
      </c>
      <c r="AD355" s="188" t="s">
        <v>56</v>
      </c>
      <c r="AE355" s="188" t="s">
        <v>90</v>
      </c>
      <c r="AF355" s="188" t="s">
        <v>90</v>
      </c>
      <c r="AG355" s="190" t="s">
        <v>90</v>
      </c>
      <c r="AH355" s="188" t="s">
        <v>90</v>
      </c>
      <c r="AI355" s="188" t="s">
        <v>90</v>
      </c>
      <c r="AJ355" s="188" t="s">
        <v>90</v>
      </c>
      <c r="AK355" s="188" t="s">
        <v>90</v>
      </c>
      <c r="AL355" s="188" t="s">
        <v>90</v>
      </c>
      <c r="AM355" s="189">
        <v>42915</v>
      </c>
      <c r="AN355" s="188" t="s">
        <v>100</v>
      </c>
      <c r="AO355" s="188" t="s">
        <v>144</v>
      </c>
      <c r="AP355" s="188"/>
      <c r="AQ355" s="188"/>
      <c r="AR355" s="188"/>
      <c r="AS355" s="188"/>
      <c r="AT355" s="188"/>
      <c r="AU355" s="188" t="str">
        <f t="shared" si="16"/>
        <v>R3</v>
      </c>
      <c r="AV355" s="188" t="str">
        <f t="shared" si="17"/>
        <v>P1</v>
      </c>
    </row>
    <row r="356" spans="1:48" ht="60" x14ac:dyDescent="0.25">
      <c r="A356" s="188" t="s">
        <v>1738</v>
      </c>
      <c r="B356" s="207" t="str">
        <f t="shared" si="15"/>
        <v>Riparian and Pre-1914</v>
      </c>
      <c r="C356" s="188" t="s">
        <v>1721</v>
      </c>
      <c r="D356" s="188" t="s">
        <v>1722</v>
      </c>
      <c r="E356" s="188"/>
      <c r="F356" s="188"/>
      <c r="G356" s="188"/>
      <c r="H356" s="188"/>
      <c r="I356" s="188" t="s">
        <v>55</v>
      </c>
      <c r="J356" s="188"/>
      <c r="K356" s="209">
        <v>2436.1066666666666</v>
      </c>
      <c r="L356" s="209">
        <v>2832.636</v>
      </c>
      <c r="M356" s="188" t="s">
        <v>56</v>
      </c>
      <c r="N356" s="188" t="s">
        <v>604</v>
      </c>
      <c r="O356" s="188" t="s">
        <v>511</v>
      </c>
      <c r="P356" s="188" t="s">
        <v>59</v>
      </c>
      <c r="Q356" s="188" t="s">
        <v>1724</v>
      </c>
      <c r="R356" s="188" t="s">
        <v>1724</v>
      </c>
      <c r="S356" s="188" t="s">
        <v>1733</v>
      </c>
      <c r="T356" s="188" t="s">
        <v>141</v>
      </c>
      <c r="U356" s="188"/>
      <c r="V356" s="188" t="s">
        <v>64</v>
      </c>
      <c r="W356" s="188">
        <v>1</v>
      </c>
      <c r="X356" s="188" t="s">
        <v>66</v>
      </c>
      <c r="Y356" s="188"/>
      <c r="Z356" s="188" t="s">
        <v>66</v>
      </c>
      <c r="AA356" s="189">
        <v>42909</v>
      </c>
      <c r="AB356" s="188" t="s">
        <v>142</v>
      </c>
      <c r="AC356" s="188" t="s">
        <v>8706</v>
      </c>
      <c r="AD356" s="188" t="s">
        <v>56</v>
      </c>
      <c r="AE356" s="188" t="s">
        <v>90</v>
      </c>
      <c r="AF356" s="188" t="s">
        <v>90</v>
      </c>
      <c r="AG356" s="188" t="s">
        <v>90</v>
      </c>
      <c r="AH356" s="188" t="s">
        <v>90</v>
      </c>
      <c r="AI356" s="188" t="s">
        <v>90</v>
      </c>
      <c r="AJ356" s="188" t="s">
        <v>90</v>
      </c>
      <c r="AK356" s="188" t="s">
        <v>90</v>
      </c>
      <c r="AL356" s="188" t="s">
        <v>90</v>
      </c>
      <c r="AM356" s="189">
        <v>42909</v>
      </c>
      <c r="AN356" s="188" t="s">
        <v>100</v>
      </c>
      <c r="AO356" s="188" t="s">
        <v>144</v>
      </c>
      <c r="AP356" s="188"/>
      <c r="AQ356" s="188"/>
      <c r="AR356" s="188"/>
      <c r="AS356" s="188"/>
      <c r="AT356" s="188"/>
      <c r="AU356" s="188" t="str">
        <f t="shared" si="16"/>
        <v>R3</v>
      </c>
      <c r="AV356" s="188" t="str">
        <f t="shared" si="17"/>
        <v>P1</v>
      </c>
    </row>
    <row r="357" spans="1:48" ht="60" x14ac:dyDescent="0.25">
      <c r="A357" s="188" t="s">
        <v>1739</v>
      </c>
      <c r="B357" s="207" t="str">
        <f t="shared" si="15"/>
        <v>Riparian and Pre-1914</v>
      </c>
      <c r="C357" s="188" t="s">
        <v>1721</v>
      </c>
      <c r="D357" s="188" t="s">
        <v>1722</v>
      </c>
      <c r="E357" s="188"/>
      <c r="F357" s="188" t="s">
        <v>1416</v>
      </c>
      <c r="G357" s="188"/>
      <c r="H357" s="188"/>
      <c r="I357" s="188" t="s">
        <v>55</v>
      </c>
      <c r="J357" s="188"/>
      <c r="K357" s="209">
        <v>306.23333333333329</v>
      </c>
      <c r="L357" s="209">
        <v>235.80500000000001</v>
      </c>
      <c r="M357" s="188" t="s">
        <v>56</v>
      </c>
      <c r="N357" s="188" t="s">
        <v>1723</v>
      </c>
      <c r="O357" s="188" t="s">
        <v>511</v>
      </c>
      <c r="P357" s="188" t="s">
        <v>59</v>
      </c>
      <c r="Q357" s="188" t="s">
        <v>1724</v>
      </c>
      <c r="R357" s="188" t="s">
        <v>1724</v>
      </c>
      <c r="S357" s="188" t="s">
        <v>1725</v>
      </c>
      <c r="T357" s="188" t="s">
        <v>141</v>
      </c>
      <c r="U357" s="188"/>
      <c r="V357" s="188" t="s">
        <v>64</v>
      </c>
      <c r="W357" s="188">
        <v>1</v>
      </c>
      <c r="X357" s="188" t="s">
        <v>335</v>
      </c>
      <c r="Y357" s="188"/>
      <c r="Z357" s="188" t="s">
        <v>191</v>
      </c>
      <c r="AA357" s="189">
        <v>42916</v>
      </c>
      <c r="AB357" s="188" t="s">
        <v>142</v>
      </c>
      <c r="AC357" s="188" t="s">
        <v>8611</v>
      </c>
      <c r="AD357" s="188" t="s">
        <v>56</v>
      </c>
      <c r="AE357" s="188" t="s">
        <v>90</v>
      </c>
      <c r="AF357" s="188" t="s">
        <v>90</v>
      </c>
      <c r="AG357" s="190" t="s">
        <v>90</v>
      </c>
      <c r="AH357" s="188" t="s">
        <v>90</v>
      </c>
      <c r="AI357" s="188" t="s">
        <v>90</v>
      </c>
      <c r="AJ357" s="188" t="s">
        <v>90</v>
      </c>
      <c r="AK357" s="188" t="s">
        <v>90</v>
      </c>
      <c r="AL357" s="188" t="s">
        <v>90</v>
      </c>
      <c r="AM357" s="189">
        <v>42916</v>
      </c>
      <c r="AN357" s="188" t="s">
        <v>100</v>
      </c>
      <c r="AO357" s="188" t="s">
        <v>144</v>
      </c>
      <c r="AP357" s="188"/>
      <c r="AQ357" s="188"/>
      <c r="AR357" s="188"/>
      <c r="AS357" s="188"/>
      <c r="AT357" s="188"/>
      <c r="AU357" s="188" t="str">
        <f t="shared" si="16"/>
        <v>R3</v>
      </c>
      <c r="AV357" s="188" t="str">
        <f t="shared" si="17"/>
        <v>P1</v>
      </c>
    </row>
    <row r="358" spans="1:48" ht="255" x14ac:dyDescent="0.25">
      <c r="A358" s="188" t="s">
        <v>1740</v>
      </c>
      <c r="B358" s="207" t="str">
        <f t="shared" si="15"/>
        <v>Riparian and Pre-1914</v>
      </c>
      <c r="C358" s="188" t="s">
        <v>1741</v>
      </c>
      <c r="D358" s="188" t="s">
        <v>1741</v>
      </c>
      <c r="E358" s="188"/>
      <c r="F358" s="188" t="s">
        <v>1416</v>
      </c>
      <c r="G358" s="188"/>
      <c r="H358" s="188"/>
      <c r="I358" s="188" t="s">
        <v>55</v>
      </c>
      <c r="J358" s="188"/>
      <c r="K358" s="209">
        <v>653.03333333333342</v>
      </c>
      <c r="L358" s="209">
        <v>889.97</v>
      </c>
      <c r="M358" s="188" t="s">
        <v>56</v>
      </c>
      <c r="N358" s="188" t="s">
        <v>641</v>
      </c>
      <c r="O358" s="188" t="s">
        <v>58</v>
      </c>
      <c r="P358" s="188" t="s">
        <v>59</v>
      </c>
      <c r="Q358" s="188" t="s">
        <v>1742</v>
      </c>
      <c r="R358" s="188" t="s">
        <v>1742</v>
      </c>
      <c r="S358" s="188" t="s">
        <v>706</v>
      </c>
      <c r="T358" s="188" t="s">
        <v>141</v>
      </c>
      <c r="U358" s="188">
        <v>1876</v>
      </c>
      <c r="V358" s="188" t="s">
        <v>64</v>
      </c>
      <c r="W358" s="188"/>
      <c r="X358" s="188"/>
      <c r="Y358" s="188"/>
      <c r="Z358" s="188" t="s">
        <v>66</v>
      </c>
      <c r="AA358" s="189">
        <v>42978</v>
      </c>
      <c r="AB358" s="188" t="s">
        <v>67</v>
      </c>
      <c r="AC358" s="188" t="s">
        <v>8779</v>
      </c>
      <c r="AD358" s="188" t="s">
        <v>56</v>
      </c>
      <c r="AE358" s="188" t="s">
        <v>90</v>
      </c>
      <c r="AF358" s="188" t="s">
        <v>90</v>
      </c>
      <c r="AG358" s="188" t="s">
        <v>90</v>
      </c>
      <c r="AH358" s="188" t="s">
        <v>90</v>
      </c>
      <c r="AI358" s="188" t="s">
        <v>90</v>
      </c>
      <c r="AJ358" s="188" t="s">
        <v>90</v>
      </c>
      <c r="AK358" s="188" t="s">
        <v>90</v>
      </c>
      <c r="AL358" s="188" t="s">
        <v>90</v>
      </c>
      <c r="AM358" s="189">
        <v>42942</v>
      </c>
      <c r="AN358" s="188" t="s">
        <v>100</v>
      </c>
      <c r="AO358" s="188" t="s">
        <v>8393</v>
      </c>
      <c r="AP358" s="188"/>
      <c r="AQ358" s="188"/>
      <c r="AR358" s="188"/>
      <c r="AS358" s="188"/>
      <c r="AT358" s="188"/>
      <c r="AU358" s="188" t="str">
        <f t="shared" si="16"/>
        <v>R2</v>
      </c>
      <c r="AV358" s="188" t="str">
        <f t="shared" si="17"/>
        <v>P1</v>
      </c>
    </row>
    <row r="359" spans="1:48" ht="60" x14ac:dyDescent="0.25">
      <c r="A359" s="188" t="s">
        <v>1743</v>
      </c>
      <c r="B359" s="207" t="str">
        <f t="shared" si="15"/>
        <v>Riparian and Pre-1914</v>
      </c>
      <c r="C359" s="188" t="s">
        <v>1721</v>
      </c>
      <c r="D359" s="188" t="s">
        <v>1722</v>
      </c>
      <c r="E359" s="188"/>
      <c r="F359" s="188"/>
      <c r="G359" s="188"/>
      <c r="H359" s="188"/>
      <c r="I359" s="188" t="s">
        <v>55</v>
      </c>
      <c r="J359" s="188"/>
      <c r="K359" s="209">
        <v>693.67</v>
      </c>
      <c r="L359" s="209">
        <v>377.108</v>
      </c>
      <c r="M359" s="188" t="s">
        <v>56</v>
      </c>
      <c r="N359" s="188" t="s">
        <v>604</v>
      </c>
      <c r="O359" s="188" t="s">
        <v>511</v>
      </c>
      <c r="P359" s="188" t="s">
        <v>59</v>
      </c>
      <c r="Q359" s="188" t="s">
        <v>1724</v>
      </c>
      <c r="R359" s="188" t="s">
        <v>1724</v>
      </c>
      <c r="S359" s="188" t="s">
        <v>1744</v>
      </c>
      <c r="T359" s="188" t="s">
        <v>141</v>
      </c>
      <c r="U359" s="188"/>
      <c r="V359" s="188" t="s">
        <v>64</v>
      </c>
      <c r="W359" s="188">
        <v>1</v>
      </c>
      <c r="X359" s="188" t="s">
        <v>66</v>
      </c>
      <c r="Y359" s="188"/>
      <c r="Z359" s="188" t="s">
        <v>66</v>
      </c>
      <c r="AA359" s="189">
        <v>42915</v>
      </c>
      <c r="AB359" s="188" t="s">
        <v>142</v>
      </c>
      <c r="AC359" s="188" t="s">
        <v>8646</v>
      </c>
      <c r="AD359" s="188" t="s">
        <v>56</v>
      </c>
      <c r="AE359" s="188" t="s">
        <v>90</v>
      </c>
      <c r="AF359" s="188" t="s">
        <v>90</v>
      </c>
      <c r="AG359" s="190" t="s">
        <v>90</v>
      </c>
      <c r="AH359" s="188" t="s">
        <v>90</v>
      </c>
      <c r="AI359" s="188" t="s">
        <v>90</v>
      </c>
      <c r="AJ359" s="188" t="s">
        <v>90</v>
      </c>
      <c r="AK359" s="188" t="s">
        <v>90</v>
      </c>
      <c r="AL359" s="188" t="s">
        <v>90</v>
      </c>
      <c r="AM359" s="189">
        <v>42915</v>
      </c>
      <c r="AN359" s="188" t="s">
        <v>100</v>
      </c>
      <c r="AO359" s="188" t="s">
        <v>144</v>
      </c>
      <c r="AP359" s="188"/>
      <c r="AQ359" s="188"/>
      <c r="AR359" s="188"/>
      <c r="AS359" s="188"/>
      <c r="AT359" s="188"/>
      <c r="AU359" s="188" t="str">
        <f t="shared" si="16"/>
        <v>R3</v>
      </c>
      <c r="AV359" s="188" t="str">
        <f t="shared" si="17"/>
        <v>P1</v>
      </c>
    </row>
    <row r="360" spans="1:48" ht="240" x14ac:dyDescent="0.25">
      <c r="A360" s="188" t="s">
        <v>1745</v>
      </c>
      <c r="B360" s="207" t="str">
        <f t="shared" si="15"/>
        <v>Riparian and Pre-1914</v>
      </c>
      <c r="C360" s="188" t="s">
        <v>602</v>
      </c>
      <c r="D360" s="188" t="s">
        <v>603</v>
      </c>
      <c r="E360" s="188"/>
      <c r="F360" s="188"/>
      <c r="G360" s="188"/>
      <c r="H360" s="188"/>
      <c r="I360" s="188" t="s">
        <v>55</v>
      </c>
      <c r="J360" s="188"/>
      <c r="K360" s="209">
        <v>829.48</v>
      </c>
      <c r="L360" s="209">
        <v>1379.4369999999999</v>
      </c>
      <c r="M360" s="188" t="s">
        <v>56</v>
      </c>
      <c r="N360" s="188" t="s">
        <v>604</v>
      </c>
      <c r="O360" s="188" t="s">
        <v>511</v>
      </c>
      <c r="P360" s="188" t="s">
        <v>59</v>
      </c>
      <c r="Q360" s="188" t="s">
        <v>1746</v>
      </c>
      <c r="R360" s="188" t="s">
        <v>1747</v>
      </c>
      <c r="S360" s="188" t="s">
        <v>607</v>
      </c>
      <c r="T360" s="188" t="s">
        <v>63</v>
      </c>
      <c r="U360" s="188"/>
      <c r="V360" s="188" t="s">
        <v>190</v>
      </c>
      <c r="W360" s="188"/>
      <c r="X360" s="188"/>
      <c r="Y360" s="188"/>
      <c r="Z360" s="188" t="s">
        <v>66</v>
      </c>
      <c r="AA360" s="189">
        <v>42880</v>
      </c>
      <c r="AB360" s="188" t="s">
        <v>81</v>
      </c>
      <c r="AC360" s="188" t="s">
        <v>8780</v>
      </c>
      <c r="AD360" s="188" t="s">
        <v>56</v>
      </c>
      <c r="AE360" s="188" t="s">
        <v>90</v>
      </c>
      <c r="AF360" s="188" t="s">
        <v>90</v>
      </c>
      <c r="AG360" s="190" t="s">
        <v>90</v>
      </c>
      <c r="AH360" s="188" t="s">
        <v>90</v>
      </c>
      <c r="AI360" s="188" t="s">
        <v>90</v>
      </c>
      <c r="AJ360" s="188" t="s">
        <v>90</v>
      </c>
      <c r="AK360" s="188" t="s">
        <v>90</v>
      </c>
      <c r="AL360" s="188" t="s">
        <v>90</v>
      </c>
      <c r="AM360" s="189">
        <v>42915</v>
      </c>
      <c r="AN360" s="188" t="s">
        <v>100</v>
      </c>
      <c r="AO360" s="188" t="s">
        <v>489</v>
      </c>
      <c r="AP360" s="188"/>
      <c r="AQ360" s="188"/>
      <c r="AR360" s="188"/>
      <c r="AS360" s="188"/>
      <c r="AT360" s="188"/>
      <c r="AU360" s="188" t="str">
        <f t="shared" si="16"/>
        <v>R1</v>
      </c>
      <c r="AV360" s="188" t="str">
        <f t="shared" si="17"/>
        <v>P1</v>
      </c>
    </row>
    <row r="361" spans="1:48" ht="240" x14ac:dyDescent="0.25">
      <c r="A361" s="188" t="s">
        <v>1748</v>
      </c>
      <c r="B361" s="207" t="str">
        <f t="shared" si="15"/>
        <v>Riparian and Pre-1914</v>
      </c>
      <c r="C361" s="188" t="s">
        <v>1701</v>
      </c>
      <c r="D361" s="188" t="s">
        <v>1702</v>
      </c>
      <c r="E361" s="188"/>
      <c r="F361" s="188" t="s">
        <v>1416</v>
      </c>
      <c r="G361" s="188"/>
      <c r="H361" s="188"/>
      <c r="I361" s="188" t="s">
        <v>55</v>
      </c>
      <c r="J361" s="188"/>
      <c r="K361" s="209">
        <v>447.8</v>
      </c>
      <c r="L361" s="209">
        <v>232.39</v>
      </c>
      <c r="M361" s="188" t="s">
        <v>56</v>
      </c>
      <c r="N361" s="188" t="s">
        <v>636</v>
      </c>
      <c r="O361" s="188" t="s">
        <v>1373</v>
      </c>
      <c r="P361" s="188" t="s">
        <v>59</v>
      </c>
      <c r="Q361" s="188"/>
      <c r="R361" s="188"/>
      <c r="S361" s="188"/>
      <c r="T361" s="188"/>
      <c r="U361" s="188">
        <v>1876</v>
      </c>
      <c r="V361" s="188"/>
      <c r="W361" s="188"/>
      <c r="X361" s="188"/>
      <c r="Y361" s="188"/>
      <c r="Z361" s="188"/>
      <c r="AA361" s="189">
        <v>42880</v>
      </c>
      <c r="AB361" s="188" t="s">
        <v>81</v>
      </c>
      <c r="AC361" s="188" t="s">
        <v>8780</v>
      </c>
      <c r="AD361" s="188" t="s">
        <v>56</v>
      </c>
      <c r="AE361" s="188" t="s">
        <v>90</v>
      </c>
      <c r="AF361" s="188" t="s">
        <v>90</v>
      </c>
      <c r="AG361" s="190" t="s">
        <v>90</v>
      </c>
      <c r="AH361" s="188" t="s">
        <v>90</v>
      </c>
      <c r="AI361" s="188" t="s">
        <v>90</v>
      </c>
      <c r="AJ361" s="188" t="s">
        <v>90</v>
      </c>
      <c r="AK361" s="188" t="s">
        <v>90</v>
      </c>
      <c r="AL361" s="188" t="s">
        <v>90</v>
      </c>
      <c r="AM361" s="189">
        <v>42915</v>
      </c>
      <c r="AN361" s="188" t="s">
        <v>100</v>
      </c>
      <c r="AO361" s="188" t="s">
        <v>489</v>
      </c>
      <c r="AP361" s="188"/>
      <c r="AQ361" s="188"/>
      <c r="AR361" s="188"/>
      <c r="AS361" s="188"/>
      <c r="AT361" s="188"/>
      <c r="AU361" s="188" t="str">
        <f t="shared" si="16"/>
        <v>R1</v>
      </c>
      <c r="AV361" s="188" t="str">
        <f t="shared" si="17"/>
        <v>P1</v>
      </c>
    </row>
    <row r="362" spans="1:48" ht="60" x14ac:dyDescent="0.25">
      <c r="A362" s="188" t="s">
        <v>1749</v>
      </c>
      <c r="B362" s="207" t="str">
        <f t="shared" si="15"/>
        <v>Riparian and Pre-1914</v>
      </c>
      <c r="C362" s="188" t="s">
        <v>1750</v>
      </c>
      <c r="D362" s="188" t="s">
        <v>1750</v>
      </c>
      <c r="E362" s="188"/>
      <c r="F362" s="188"/>
      <c r="G362" s="188"/>
      <c r="H362" s="188"/>
      <c r="I362" s="188" t="s">
        <v>55</v>
      </c>
      <c r="J362" s="188"/>
      <c r="K362" s="209">
        <v>424.6133333333334</v>
      </c>
      <c r="L362" s="209">
        <v>1389.87</v>
      </c>
      <c r="M362" s="188" t="s">
        <v>56</v>
      </c>
      <c r="N362" s="188" t="s">
        <v>1751</v>
      </c>
      <c r="O362" s="188" t="s">
        <v>1373</v>
      </c>
      <c r="P362" s="188" t="s">
        <v>94</v>
      </c>
      <c r="Q362" s="188" t="s">
        <v>1752</v>
      </c>
      <c r="R362" s="188" t="s">
        <v>174</v>
      </c>
      <c r="S362" s="188" t="s">
        <v>1753</v>
      </c>
      <c r="T362" s="188" t="s">
        <v>141</v>
      </c>
      <c r="U362" s="188"/>
      <c r="V362" s="188" t="s">
        <v>64</v>
      </c>
      <c r="W362" s="188">
        <v>0</v>
      </c>
      <c r="X362" s="188" t="s">
        <v>66</v>
      </c>
      <c r="Y362" s="188"/>
      <c r="Z362" s="188" t="s">
        <v>66</v>
      </c>
      <c r="AA362" s="189">
        <v>42916</v>
      </c>
      <c r="AB362" s="188" t="s">
        <v>142</v>
      </c>
      <c r="AC362" s="188" t="s">
        <v>1754</v>
      </c>
      <c r="AD362" s="188" t="s">
        <v>56</v>
      </c>
      <c r="AE362" s="188" t="s">
        <v>90</v>
      </c>
      <c r="AF362" s="188" t="s">
        <v>90</v>
      </c>
      <c r="AG362" s="190" t="s">
        <v>90</v>
      </c>
      <c r="AH362" s="188" t="s">
        <v>90</v>
      </c>
      <c r="AI362" s="188" t="s">
        <v>90</v>
      </c>
      <c r="AJ362" s="188" t="s">
        <v>90</v>
      </c>
      <c r="AK362" s="188" t="s">
        <v>90</v>
      </c>
      <c r="AL362" s="188" t="s">
        <v>90</v>
      </c>
      <c r="AM362" s="189">
        <v>42916</v>
      </c>
      <c r="AN362" s="188" t="s">
        <v>100</v>
      </c>
      <c r="AO362" s="188" t="s">
        <v>489</v>
      </c>
      <c r="AP362" s="188"/>
      <c r="AQ362" s="188"/>
      <c r="AR362" s="188"/>
      <c r="AS362" s="188"/>
      <c r="AT362" s="188"/>
      <c r="AU362" s="188" t="str">
        <f t="shared" si="16"/>
        <v>R3</v>
      </c>
      <c r="AV362" s="188" t="str">
        <f t="shared" si="17"/>
        <v>P1</v>
      </c>
    </row>
    <row r="363" spans="1:48" ht="270" x14ac:dyDescent="0.25">
      <c r="A363" s="188" t="s">
        <v>1755</v>
      </c>
      <c r="B363" s="207" t="str">
        <f t="shared" si="15"/>
        <v>Riparian and Pre-1914</v>
      </c>
      <c r="C363" s="188" t="s">
        <v>1756</v>
      </c>
      <c r="D363" s="188" t="s">
        <v>1756</v>
      </c>
      <c r="E363" s="188"/>
      <c r="F363" s="188" t="s">
        <v>304</v>
      </c>
      <c r="G363" s="188"/>
      <c r="H363" s="188" t="s">
        <v>4067</v>
      </c>
      <c r="I363" s="188" t="s">
        <v>55</v>
      </c>
      <c r="J363" s="188"/>
      <c r="K363" s="209">
        <v>1119.4266666666667</v>
      </c>
      <c r="L363" s="209">
        <v>0</v>
      </c>
      <c r="M363" s="188" t="s">
        <v>56</v>
      </c>
      <c r="N363" s="188" t="s">
        <v>325</v>
      </c>
      <c r="O363" s="188" t="s">
        <v>511</v>
      </c>
      <c r="P363" s="188" t="s">
        <v>341</v>
      </c>
      <c r="Q363" s="188"/>
      <c r="R363" s="188" t="s">
        <v>1757</v>
      </c>
      <c r="S363" s="188" t="s">
        <v>1758</v>
      </c>
      <c r="T363" s="188" t="s">
        <v>63</v>
      </c>
      <c r="U363" s="188"/>
      <c r="V363" s="188" t="s">
        <v>115</v>
      </c>
      <c r="W363" s="188"/>
      <c r="X363" s="188"/>
      <c r="Y363" s="188"/>
      <c r="Z363" s="188" t="s">
        <v>66</v>
      </c>
      <c r="AA363" s="189">
        <v>42914</v>
      </c>
      <c r="AB363" s="188" t="s">
        <v>142</v>
      </c>
      <c r="AC363" s="188" t="s">
        <v>1759</v>
      </c>
      <c r="AD363" s="188" t="s">
        <v>56</v>
      </c>
      <c r="AE363" s="188" t="s">
        <v>90</v>
      </c>
      <c r="AF363" s="188" t="s">
        <v>90</v>
      </c>
      <c r="AG363" s="190" t="s">
        <v>90</v>
      </c>
      <c r="AH363" s="188" t="s">
        <v>90</v>
      </c>
      <c r="AI363" s="188" t="s">
        <v>90</v>
      </c>
      <c r="AJ363" s="188" t="s">
        <v>90</v>
      </c>
      <c r="AK363" s="188" t="s">
        <v>90</v>
      </c>
      <c r="AL363" s="188" t="s">
        <v>90</v>
      </c>
      <c r="AM363" s="189">
        <v>42906</v>
      </c>
      <c r="AN363" s="188" t="s">
        <v>100</v>
      </c>
      <c r="AO363" s="188" t="s">
        <v>1760</v>
      </c>
      <c r="AP363" s="188" t="s">
        <v>4067</v>
      </c>
      <c r="AQ363" s="188" t="s">
        <v>8534</v>
      </c>
      <c r="AR363" s="188" t="s">
        <v>8581</v>
      </c>
      <c r="AS363" s="188" t="s">
        <v>8535</v>
      </c>
      <c r="AT363" s="188" t="s">
        <v>8581</v>
      </c>
      <c r="AU363" s="188" t="str">
        <f t="shared" si="16"/>
        <v>R4</v>
      </c>
      <c r="AV363" s="188" t="str">
        <f t="shared" si="17"/>
        <v>P4</v>
      </c>
    </row>
    <row r="364" spans="1:48" ht="60" x14ac:dyDescent="0.25">
      <c r="A364" s="188" t="s">
        <v>1761</v>
      </c>
      <c r="B364" s="207" t="str">
        <f t="shared" si="15"/>
        <v>Riparian and Pre-1914</v>
      </c>
      <c r="C364" s="188" t="s">
        <v>1750</v>
      </c>
      <c r="D364" s="188" t="s">
        <v>1750</v>
      </c>
      <c r="E364" s="188"/>
      <c r="F364" s="188"/>
      <c r="G364" s="188"/>
      <c r="H364" s="188"/>
      <c r="I364" s="188" t="s">
        <v>55</v>
      </c>
      <c r="J364" s="188"/>
      <c r="K364" s="209">
        <v>280.78666666666669</v>
      </c>
      <c r="L364" s="209">
        <v>973.96</v>
      </c>
      <c r="M364" s="188" t="s">
        <v>56</v>
      </c>
      <c r="N364" s="188" t="s">
        <v>1751</v>
      </c>
      <c r="O364" s="188" t="s">
        <v>1373</v>
      </c>
      <c r="P364" s="188" t="s">
        <v>94</v>
      </c>
      <c r="Q364" s="188" t="s">
        <v>1752</v>
      </c>
      <c r="R364" s="188" t="s">
        <v>174</v>
      </c>
      <c r="S364" s="188" t="s">
        <v>1753</v>
      </c>
      <c r="T364" s="188" t="s">
        <v>141</v>
      </c>
      <c r="U364" s="188"/>
      <c r="V364" s="188" t="s">
        <v>64</v>
      </c>
      <c r="W364" s="188">
        <v>0</v>
      </c>
      <c r="X364" s="188" t="s">
        <v>66</v>
      </c>
      <c r="Y364" s="188"/>
      <c r="Z364" s="188" t="s">
        <v>66</v>
      </c>
      <c r="AA364" s="189">
        <v>42916</v>
      </c>
      <c r="AB364" s="188" t="s">
        <v>142</v>
      </c>
      <c r="AC364" s="188" t="s">
        <v>1754</v>
      </c>
      <c r="AD364" s="188" t="s">
        <v>56</v>
      </c>
      <c r="AE364" s="188" t="s">
        <v>90</v>
      </c>
      <c r="AF364" s="188" t="s">
        <v>90</v>
      </c>
      <c r="AG364" s="190" t="s">
        <v>90</v>
      </c>
      <c r="AH364" s="188" t="s">
        <v>90</v>
      </c>
      <c r="AI364" s="188" t="s">
        <v>90</v>
      </c>
      <c r="AJ364" s="188" t="s">
        <v>90</v>
      </c>
      <c r="AK364" s="188" t="s">
        <v>90</v>
      </c>
      <c r="AL364" s="188" t="s">
        <v>90</v>
      </c>
      <c r="AM364" s="189">
        <v>42916</v>
      </c>
      <c r="AN364" s="188" t="s">
        <v>100</v>
      </c>
      <c r="AO364" s="188" t="s">
        <v>489</v>
      </c>
      <c r="AP364" s="188"/>
      <c r="AQ364" s="188"/>
      <c r="AR364" s="188"/>
      <c r="AS364" s="188"/>
      <c r="AT364" s="188"/>
      <c r="AU364" s="188" t="str">
        <f t="shared" si="16"/>
        <v>R3</v>
      </c>
      <c r="AV364" s="188" t="str">
        <f t="shared" si="17"/>
        <v>P1</v>
      </c>
    </row>
    <row r="365" spans="1:48" ht="270" x14ac:dyDescent="0.25">
      <c r="A365" s="188" t="s">
        <v>1762</v>
      </c>
      <c r="B365" s="207" t="str">
        <f t="shared" si="15"/>
        <v>Riparian and Pre-1914</v>
      </c>
      <c r="C365" s="188" t="s">
        <v>1756</v>
      </c>
      <c r="D365" s="188" t="s">
        <v>1756</v>
      </c>
      <c r="E365" s="188"/>
      <c r="F365" s="188"/>
      <c r="G365" s="188"/>
      <c r="H365" s="188" t="s">
        <v>4067</v>
      </c>
      <c r="I365" s="188" t="s">
        <v>55</v>
      </c>
      <c r="J365" s="188"/>
      <c r="K365" s="209">
        <v>1307.4266666666665</v>
      </c>
      <c r="L365" s="209">
        <v>0</v>
      </c>
      <c r="M365" s="188" t="s">
        <v>56</v>
      </c>
      <c r="N365" s="188" t="s">
        <v>325</v>
      </c>
      <c r="O365" s="188" t="s">
        <v>511</v>
      </c>
      <c r="P365" s="188" t="s">
        <v>341</v>
      </c>
      <c r="Q365" s="188" t="s">
        <v>1763</v>
      </c>
      <c r="R365" s="188" t="s">
        <v>1764</v>
      </c>
      <c r="S365" s="188" t="s">
        <v>1765</v>
      </c>
      <c r="T365" s="188" t="s">
        <v>141</v>
      </c>
      <c r="U365" s="188"/>
      <c r="V365" s="188" t="s">
        <v>115</v>
      </c>
      <c r="W365" s="188"/>
      <c r="X365" s="188"/>
      <c r="Y365" s="188"/>
      <c r="Z365" s="188" t="s">
        <v>66</v>
      </c>
      <c r="AA365" s="189">
        <v>42922</v>
      </c>
      <c r="AB365" s="188" t="s">
        <v>142</v>
      </c>
      <c r="AC365" s="188"/>
      <c r="AD365" s="188" t="s">
        <v>56</v>
      </c>
      <c r="AE365" s="188" t="s">
        <v>90</v>
      </c>
      <c r="AF365" s="188" t="s">
        <v>90</v>
      </c>
      <c r="AG365" s="190" t="s">
        <v>90</v>
      </c>
      <c r="AH365" s="188" t="s">
        <v>90</v>
      </c>
      <c r="AI365" s="188" t="s">
        <v>90</v>
      </c>
      <c r="AJ365" s="188" t="s">
        <v>90</v>
      </c>
      <c r="AK365" s="188" t="s">
        <v>90</v>
      </c>
      <c r="AL365" s="188" t="s">
        <v>90</v>
      </c>
      <c r="AM365" s="189">
        <v>42906</v>
      </c>
      <c r="AN365" s="188" t="s">
        <v>100</v>
      </c>
      <c r="AO365" s="188" t="s">
        <v>1760</v>
      </c>
      <c r="AP365" s="188" t="s">
        <v>4067</v>
      </c>
      <c r="AQ365" s="188" t="s">
        <v>8534</v>
      </c>
      <c r="AR365" s="188" t="s">
        <v>8581</v>
      </c>
      <c r="AS365" s="188" t="s">
        <v>8535</v>
      </c>
      <c r="AT365" s="188" t="s">
        <v>8581</v>
      </c>
      <c r="AU365" s="188" t="str">
        <f t="shared" si="16"/>
        <v>R4</v>
      </c>
      <c r="AV365" s="188" t="str">
        <f t="shared" si="17"/>
        <v>P4</v>
      </c>
    </row>
    <row r="366" spans="1:48" ht="270" x14ac:dyDescent="0.25">
      <c r="A366" s="188" t="s">
        <v>1766</v>
      </c>
      <c r="B366" s="207" t="str">
        <f t="shared" si="15"/>
        <v>Riparian and Pre-1914</v>
      </c>
      <c r="C366" s="188" t="s">
        <v>1756</v>
      </c>
      <c r="D366" s="188" t="s">
        <v>1756</v>
      </c>
      <c r="E366" s="188"/>
      <c r="F366" s="188"/>
      <c r="G366" s="188"/>
      <c r="H366" s="188" t="s">
        <v>4067</v>
      </c>
      <c r="I366" s="188" t="s">
        <v>55</v>
      </c>
      <c r="J366" s="188"/>
      <c r="K366" s="209">
        <v>570.36333333333334</v>
      </c>
      <c r="L366" s="209">
        <v>0</v>
      </c>
      <c r="M366" s="188" t="s">
        <v>56</v>
      </c>
      <c r="N366" s="188" t="s">
        <v>1767</v>
      </c>
      <c r="O366" s="188" t="s">
        <v>511</v>
      </c>
      <c r="P366" s="188" t="s">
        <v>341</v>
      </c>
      <c r="Q366" s="188"/>
      <c r="R366" s="188" t="s">
        <v>1768</v>
      </c>
      <c r="S366" s="188" t="s">
        <v>1758</v>
      </c>
      <c r="T366" s="188" t="s">
        <v>63</v>
      </c>
      <c r="U366" s="188"/>
      <c r="V366" s="188" t="s">
        <v>64</v>
      </c>
      <c r="W366" s="188"/>
      <c r="X366" s="188"/>
      <c r="Y366" s="188"/>
      <c r="Z366" s="188" t="s">
        <v>66</v>
      </c>
      <c r="AA366" s="189">
        <v>43003</v>
      </c>
      <c r="AB366" s="188" t="s">
        <v>142</v>
      </c>
      <c r="AC366" s="188" t="s">
        <v>1769</v>
      </c>
      <c r="AD366" s="188" t="s">
        <v>56</v>
      </c>
      <c r="AE366" s="188" t="s">
        <v>90</v>
      </c>
      <c r="AF366" s="188" t="s">
        <v>90</v>
      </c>
      <c r="AG366" s="190" t="s">
        <v>90</v>
      </c>
      <c r="AH366" s="188" t="s">
        <v>90</v>
      </c>
      <c r="AI366" s="188" t="s">
        <v>90</v>
      </c>
      <c r="AJ366" s="188" t="s">
        <v>90</v>
      </c>
      <c r="AK366" s="188" t="s">
        <v>90</v>
      </c>
      <c r="AL366" s="188" t="s">
        <v>90</v>
      </c>
      <c r="AM366" s="189">
        <v>42906</v>
      </c>
      <c r="AN366" s="188" t="s">
        <v>100</v>
      </c>
      <c r="AO366" s="188" t="s">
        <v>1760</v>
      </c>
      <c r="AP366" s="188" t="s">
        <v>4067</v>
      </c>
      <c r="AQ366" s="188" t="s">
        <v>8534</v>
      </c>
      <c r="AR366" s="188" t="s">
        <v>8581</v>
      </c>
      <c r="AS366" s="188" t="s">
        <v>8535</v>
      </c>
      <c r="AT366" s="188" t="s">
        <v>8581</v>
      </c>
      <c r="AU366" s="188" t="str">
        <f t="shared" si="16"/>
        <v>R4</v>
      </c>
      <c r="AV366" s="188" t="str">
        <f t="shared" si="17"/>
        <v>P4</v>
      </c>
    </row>
    <row r="367" spans="1:48" ht="60" x14ac:dyDescent="0.25">
      <c r="A367" s="188" t="s">
        <v>1770</v>
      </c>
      <c r="B367" s="207" t="str">
        <f t="shared" si="15"/>
        <v>Riparian and Pre-1914</v>
      </c>
      <c r="C367" s="188" t="s">
        <v>1721</v>
      </c>
      <c r="D367" s="188" t="s">
        <v>1722</v>
      </c>
      <c r="E367" s="188"/>
      <c r="F367" s="188" t="s">
        <v>1771</v>
      </c>
      <c r="G367" s="188"/>
      <c r="H367" s="188"/>
      <c r="I367" s="188" t="s">
        <v>55</v>
      </c>
      <c r="J367" s="188"/>
      <c r="K367" s="209">
        <v>716.17000000000007</v>
      </c>
      <c r="L367" s="209">
        <v>329.83600000000001</v>
      </c>
      <c r="M367" s="188" t="s">
        <v>56</v>
      </c>
      <c r="N367" s="188" t="s">
        <v>604</v>
      </c>
      <c r="O367" s="188" t="s">
        <v>511</v>
      </c>
      <c r="P367" s="188" t="s">
        <v>59</v>
      </c>
      <c r="Q367" s="188" t="s">
        <v>1772</v>
      </c>
      <c r="R367" s="188" t="s">
        <v>1772</v>
      </c>
      <c r="S367" s="188" t="s">
        <v>1773</v>
      </c>
      <c r="T367" s="188" t="s">
        <v>141</v>
      </c>
      <c r="U367" s="188"/>
      <c r="V367" s="188" t="s">
        <v>64</v>
      </c>
      <c r="W367" s="188">
        <v>1</v>
      </c>
      <c r="X367" s="188" t="s">
        <v>66</v>
      </c>
      <c r="Y367" s="188"/>
      <c r="Z367" s="188" t="s">
        <v>66</v>
      </c>
      <c r="AA367" s="189">
        <v>42915</v>
      </c>
      <c r="AB367" s="188" t="s">
        <v>142</v>
      </c>
      <c r="AC367" s="188" t="s">
        <v>8646</v>
      </c>
      <c r="AD367" s="188" t="s">
        <v>56</v>
      </c>
      <c r="AE367" s="188" t="s">
        <v>90</v>
      </c>
      <c r="AF367" s="188" t="s">
        <v>90</v>
      </c>
      <c r="AG367" s="190" t="s">
        <v>90</v>
      </c>
      <c r="AH367" s="188" t="s">
        <v>90</v>
      </c>
      <c r="AI367" s="188" t="s">
        <v>90</v>
      </c>
      <c r="AJ367" s="188" t="s">
        <v>90</v>
      </c>
      <c r="AK367" s="188" t="s">
        <v>90</v>
      </c>
      <c r="AL367" s="188" t="s">
        <v>90</v>
      </c>
      <c r="AM367" s="189">
        <v>42915</v>
      </c>
      <c r="AN367" s="188" t="s">
        <v>100</v>
      </c>
      <c r="AO367" s="188" t="s">
        <v>144</v>
      </c>
      <c r="AP367" s="188"/>
      <c r="AQ367" s="188"/>
      <c r="AR367" s="188"/>
      <c r="AS367" s="188"/>
      <c r="AT367" s="188"/>
      <c r="AU367" s="188" t="str">
        <f t="shared" si="16"/>
        <v>R3</v>
      </c>
      <c r="AV367" s="188" t="str">
        <f t="shared" si="17"/>
        <v>P1</v>
      </c>
    </row>
    <row r="368" spans="1:48" ht="60" x14ac:dyDescent="0.25">
      <c r="A368" s="188" t="s">
        <v>1774</v>
      </c>
      <c r="B368" s="207" t="str">
        <f t="shared" si="15"/>
        <v>Riparian and Pre-1914</v>
      </c>
      <c r="C368" s="188" t="s">
        <v>1750</v>
      </c>
      <c r="D368" s="188" t="s">
        <v>1750</v>
      </c>
      <c r="E368" s="188"/>
      <c r="F368" s="188"/>
      <c r="G368" s="188"/>
      <c r="H368" s="188"/>
      <c r="I368" s="188" t="s">
        <v>55</v>
      </c>
      <c r="J368" s="188"/>
      <c r="K368" s="209">
        <v>309.60000000000002</v>
      </c>
      <c r="L368" s="209">
        <v>489.59</v>
      </c>
      <c r="M368" s="188" t="s">
        <v>56</v>
      </c>
      <c r="N368" s="188" t="s">
        <v>1751</v>
      </c>
      <c r="O368" s="188" t="s">
        <v>1373</v>
      </c>
      <c r="P368" s="188" t="s">
        <v>94</v>
      </c>
      <c r="Q368" s="188" t="s">
        <v>1752</v>
      </c>
      <c r="R368" s="188" t="s">
        <v>174</v>
      </c>
      <c r="S368" s="188" t="s">
        <v>1753</v>
      </c>
      <c r="T368" s="188" t="s">
        <v>141</v>
      </c>
      <c r="U368" s="188"/>
      <c r="V368" s="188" t="s">
        <v>64</v>
      </c>
      <c r="W368" s="188">
        <v>0</v>
      </c>
      <c r="X368" s="188" t="s">
        <v>66</v>
      </c>
      <c r="Y368" s="188"/>
      <c r="Z368" s="188" t="s">
        <v>66</v>
      </c>
      <c r="AA368" s="189">
        <v>42916</v>
      </c>
      <c r="AB368" s="188" t="s">
        <v>142</v>
      </c>
      <c r="AC368" s="188" t="s">
        <v>1754</v>
      </c>
      <c r="AD368" s="188" t="s">
        <v>56</v>
      </c>
      <c r="AE368" s="188" t="s">
        <v>90</v>
      </c>
      <c r="AF368" s="188" t="s">
        <v>90</v>
      </c>
      <c r="AG368" s="190" t="s">
        <v>90</v>
      </c>
      <c r="AH368" s="188" t="s">
        <v>90</v>
      </c>
      <c r="AI368" s="188" t="s">
        <v>90</v>
      </c>
      <c r="AJ368" s="188" t="s">
        <v>90</v>
      </c>
      <c r="AK368" s="188" t="s">
        <v>90</v>
      </c>
      <c r="AL368" s="188" t="s">
        <v>90</v>
      </c>
      <c r="AM368" s="189">
        <v>42916</v>
      </c>
      <c r="AN368" s="188" t="s">
        <v>100</v>
      </c>
      <c r="AO368" s="188" t="s">
        <v>489</v>
      </c>
      <c r="AP368" s="188"/>
      <c r="AQ368" s="188"/>
      <c r="AR368" s="188"/>
      <c r="AS368" s="188"/>
      <c r="AT368" s="188"/>
      <c r="AU368" s="188" t="str">
        <f t="shared" si="16"/>
        <v>R3</v>
      </c>
      <c r="AV368" s="188" t="str">
        <f t="shared" si="17"/>
        <v>P1</v>
      </c>
    </row>
    <row r="369" spans="1:48" ht="60" x14ac:dyDescent="0.25">
      <c r="A369" s="188" t="s">
        <v>1775</v>
      </c>
      <c r="B369" s="207" t="str">
        <f t="shared" si="15"/>
        <v>Riparian and Pre-1914</v>
      </c>
      <c r="C369" s="188" t="s">
        <v>1750</v>
      </c>
      <c r="D369" s="188" t="s">
        <v>1750</v>
      </c>
      <c r="E369" s="188"/>
      <c r="F369" s="188"/>
      <c r="G369" s="188"/>
      <c r="H369" s="188"/>
      <c r="I369" s="188" t="s">
        <v>55</v>
      </c>
      <c r="J369" s="188"/>
      <c r="K369" s="209">
        <v>1225.6066666666668</v>
      </c>
      <c r="L369" s="209">
        <v>1915.44</v>
      </c>
      <c r="M369" s="188" t="s">
        <v>56</v>
      </c>
      <c r="N369" s="188" t="s">
        <v>1776</v>
      </c>
      <c r="O369" s="188" t="s">
        <v>1418</v>
      </c>
      <c r="P369" s="188" t="s">
        <v>94</v>
      </c>
      <c r="Q369" s="188" t="s">
        <v>1752</v>
      </c>
      <c r="R369" s="188" t="s">
        <v>174</v>
      </c>
      <c r="S369" s="188" t="s">
        <v>1753</v>
      </c>
      <c r="T369" s="188" t="s">
        <v>141</v>
      </c>
      <c r="U369" s="188"/>
      <c r="V369" s="188" t="s">
        <v>64</v>
      </c>
      <c r="W369" s="188">
        <v>0</v>
      </c>
      <c r="X369" s="188" t="s">
        <v>66</v>
      </c>
      <c r="Y369" s="188"/>
      <c r="Z369" s="188" t="s">
        <v>66</v>
      </c>
      <c r="AA369" s="189">
        <v>42916</v>
      </c>
      <c r="AB369" s="188" t="s">
        <v>142</v>
      </c>
      <c r="AC369" s="188" t="s">
        <v>1754</v>
      </c>
      <c r="AD369" s="188" t="s">
        <v>56</v>
      </c>
      <c r="AE369" s="188" t="s">
        <v>90</v>
      </c>
      <c r="AF369" s="188" t="s">
        <v>90</v>
      </c>
      <c r="AG369" s="190" t="s">
        <v>90</v>
      </c>
      <c r="AH369" s="188" t="s">
        <v>90</v>
      </c>
      <c r="AI369" s="188" t="s">
        <v>90</v>
      </c>
      <c r="AJ369" s="188" t="s">
        <v>90</v>
      </c>
      <c r="AK369" s="188" t="s">
        <v>90</v>
      </c>
      <c r="AL369" s="188" t="s">
        <v>90</v>
      </c>
      <c r="AM369" s="189">
        <v>42916</v>
      </c>
      <c r="AN369" s="188" t="s">
        <v>100</v>
      </c>
      <c r="AO369" s="188" t="s">
        <v>489</v>
      </c>
      <c r="AP369" s="188"/>
      <c r="AQ369" s="188"/>
      <c r="AR369" s="188"/>
      <c r="AS369" s="188"/>
      <c r="AT369" s="188"/>
      <c r="AU369" s="188" t="str">
        <f t="shared" si="16"/>
        <v>R3</v>
      </c>
      <c r="AV369" s="188" t="str">
        <f t="shared" si="17"/>
        <v>P1</v>
      </c>
    </row>
    <row r="370" spans="1:48" ht="60" x14ac:dyDescent="0.25">
      <c r="A370" s="188" t="s">
        <v>1777</v>
      </c>
      <c r="B370" s="207" t="str">
        <f t="shared" si="15"/>
        <v>Riparian and Pre-1914</v>
      </c>
      <c r="C370" s="188" t="s">
        <v>1778</v>
      </c>
      <c r="D370" s="188" t="s">
        <v>1779</v>
      </c>
      <c r="E370" s="188"/>
      <c r="F370" s="188"/>
      <c r="G370" s="188"/>
      <c r="H370" s="188"/>
      <c r="I370" s="188" t="s">
        <v>55</v>
      </c>
      <c r="J370" s="188"/>
      <c r="K370" s="209">
        <v>376.5</v>
      </c>
      <c r="L370" s="209">
        <v>615.04</v>
      </c>
      <c r="M370" s="188" t="s">
        <v>56</v>
      </c>
      <c r="N370" s="188" t="s">
        <v>826</v>
      </c>
      <c r="O370" s="188"/>
      <c r="P370" s="188" t="s">
        <v>59</v>
      </c>
      <c r="Q370" s="188" t="s">
        <v>1780</v>
      </c>
      <c r="R370" s="188" t="s">
        <v>1780</v>
      </c>
      <c r="S370" s="188" t="s">
        <v>1781</v>
      </c>
      <c r="T370" s="188"/>
      <c r="U370" s="188"/>
      <c r="V370" s="188" t="s">
        <v>115</v>
      </c>
      <c r="W370" s="188"/>
      <c r="X370" s="188"/>
      <c r="Y370" s="188"/>
      <c r="Z370" s="188" t="s">
        <v>66</v>
      </c>
      <c r="AA370" s="189">
        <v>42936</v>
      </c>
      <c r="AB370" s="188" t="s">
        <v>81</v>
      </c>
      <c r="AC370" s="188" t="s">
        <v>8721</v>
      </c>
      <c r="AD370" s="188" t="s">
        <v>56</v>
      </c>
      <c r="AE370" s="188" t="s">
        <v>90</v>
      </c>
      <c r="AF370" s="188" t="s">
        <v>90</v>
      </c>
      <c r="AG370" s="190" t="s">
        <v>90</v>
      </c>
      <c r="AH370" s="188" t="s">
        <v>90</v>
      </c>
      <c r="AI370" s="188" t="s">
        <v>90</v>
      </c>
      <c r="AJ370" s="188" t="s">
        <v>90</v>
      </c>
      <c r="AK370" s="188" t="s">
        <v>90</v>
      </c>
      <c r="AL370" s="188" t="s">
        <v>90</v>
      </c>
      <c r="AM370" s="189">
        <v>42940</v>
      </c>
      <c r="AN370" s="188" t="s">
        <v>100</v>
      </c>
      <c r="AO370" s="188" t="s">
        <v>8393</v>
      </c>
      <c r="AP370" s="188"/>
      <c r="AQ370" s="188"/>
      <c r="AR370" s="188"/>
      <c r="AS370" s="188"/>
      <c r="AT370" s="188"/>
      <c r="AU370" s="188" t="str">
        <f t="shared" si="16"/>
        <v>R1</v>
      </c>
      <c r="AV370" s="188" t="str">
        <f t="shared" si="17"/>
        <v>P1</v>
      </c>
    </row>
    <row r="371" spans="1:48" ht="60" x14ac:dyDescent="0.25">
      <c r="A371" s="188" t="s">
        <v>1782</v>
      </c>
      <c r="B371" s="207" t="str">
        <f t="shared" si="15"/>
        <v>Riparian and Pre-1914</v>
      </c>
      <c r="C371" s="188" t="s">
        <v>1750</v>
      </c>
      <c r="D371" s="188" t="s">
        <v>1750</v>
      </c>
      <c r="E371" s="188"/>
      <c r="F371" s="188"/>
      <c r="G371" s="188"/>
      <c r="H371" s="188"/>
      <c r="I371" s="188" t="s">
        <v>55</v>
      </c>
      <c r="J371" s="188"/>
      <c r="K371" s="209">
        <v>515.89</v>
      </c>
      <c r="L371" s="209">
        <v>333.39</v>
      </c>
      <c r="M371" s="188" t="s">
        <v>56</v>
      </c>
      <c r="N371" s="188" t="s">
        <v>1776</v>
      </c>
      <c r="O371" s="188" t="s">
        <v>1634</v>
      </c>
      <c r="P371" s="188" t="s">
        <v>94</v>
      </c>
      <c r="Q371" s="188" t="s">
        <v>1752</v>
      </c>
      <c r="R371" s="188" t="s">
        <v>174</v>
      </c>
      <c r="S371" s="188" t="s">
        <v>1753</v>
      </c>
      <c r="T371" s="188" t="s">
        <v>141</v>
      </c>
      <c r="U371" s="188"/>
      <c r="V371" s="188" t="s">
        <v>64</v>
      </c>
      <c r="W371" s="188">
        <v>0</v>
      </c>
      <c r="X371" s="188" t="s">
        <v>66</v>
      </c>
      <c r="Y371" s="188"/>
      <c r="Z371" s="188" t="s">
        <v>66</v>
      </c>
      <c r="AA371" s="189">
        <v>42916</v>
      </c>
      <c r="AB371" s="188" t="s">
        <v>142</v>
      </c>
      <c r="AC371" s="188" t="s">
        <v>1754</v>
      </c>
      <c r="AD371" s="188" t="s">
        <v>56</v>
      </c>
      <c r="AE371" s="188" t="s">
        <v>90</v>
      </c>
      <c r="AF371" s="188" t="s">
        <v>90</v>
      </c>
      <c r="AG371" s="190" t="s">
        <v>90</v>
      </c>
      <c r="AH371" s="188" t="s">
        <v>90</v>
      </c>
      <c r="AI371" s="188" t="s">
        <v>90</v>
      </c>
      <c r="AJ371" s="188" t="s">
        <v>90</v>
      </c>
      <c r="AK371" s="188" t="s">
        <v>90</v>
      </c>
      <c r="AL371" s="188" t="s">
        <v>90</v>
      </c>
      <c r="AM371" s="189">
        <v>42916</v>
      </c>
      <c r="AN371" s="188" t="s">
        <v>100</v>
      </c>
      <c r="AO371" s="188" t="s">
        <v>489</v>
      </c>
      <c r="AP371" s="188"/>
      <c r="AQ371" s="188"/>
      <c r="AR371" s="188"/>
      <c r="AS371" s="188"/>
      <c r="AT371" s="188"/>
      <c r="AU371" s="188" t="str">
        <f t="shared" si="16"/>
        <v>R3</v>
      </c>
      <c r="AV371" s="188" t="str">
        <f t="shared" si="17"/>
        <v>P1</v>
      </c>
    </row>
    <row r="372" spans="1:48" ht="270" x14ac:dyDescent="0.25">
      <c r="A372" s="188" t="s">
        <v>1783</v>
      </c>
      <c r="B372" s="207" t="str">
        <f t="shared" si="15"/>
        <v>Riparian</v>
      </c>
      <c r="C372" s="188" t="s">
        <v>1784</v>
      </c>
      <c r="D372" s="188" t="s">
        <v>1785</v>
      </c>
      <c r="E372" s="188"/>
      <c r="F372" s="188" t="s">
        <v>304</v>
      </c>
      <c r="G372" s="188"/>
      <c r="H372" s="188" t="s">
        <v>4067</v>
      </c>
      <c r="I372" s="188" t="s">
        <v>55</v>
      </c>
      <c r="J372" s="188" t="s">
        <v>1786</v>
      </c>
      <c r="K372" s="209">
        <v>304.44</v>
      </c>
      <c r="L372" s="209">
        <v>36</v>
      </c>
      <c r="M372" s="188" t="s">
        <v>56</v>
      </c>
      <c r="N372" s="188" t="s">
        <v>325</v>
      </c>
      <c r="O372" s="188" t="s">
        <v>1634</v>
      </c>
      <c r="P372" s="188" t="s">
        <v>59</v>
      </c>
      <c r="Q372" s="188" t="s">
        <v>1788</v>
      </c>
      <c r="R372" s="188" t="s">
        <v>798</v>
      </c>
      <c r="S372" s="188" t="s">
        <v>1789</v>
      </c>
      <c r="T372" s="188" t="s">
        <v>63</v>
      </c>
      <c r="U372" s="188"/>
      <c r="V372" s="188" t="s">
        <v>344</v>
      </c>
      <c r="W372" s="188"/>
      <c r="X372" s="188"/>
      <c r="Y372" s="188"/>
      <c r="Z372" s="188" t="s">
        <v>66</v>
      </c>
      <c r="AA372" s="189">
        <v>42956</v>
      </c>
      <c r="AB372" s="188" t="s">
        <v>81</v>
      </c>
      <c r="AC372" s="188" t="s">
        <v>8707</v>
      </c>
      <c r="AD372" s="188" t="s">
        <v>66</v>
      </c>
      <c r="AE372" s="188" t="s">
        <v>90</v>
      </c>
      <c r="AF372" s="188" t="s">
        <v>90</v>
      </c>
      <c r="AG372" s="188" t="s">
        <v>90</v>
      </c>
      <c r="AH372" s="188" t="s">
        <v>90</v>
      </c>
      <c r="AI372" s="188" t="s">
        <v>90</v>
      </c>
      <c r="AJ372" s="188" t="s">
        <v>90</v>
      </c>
      <c r="AK372" s="188" t="s">
        <v>90</v>
      </c>
      <c r="AL372" s="188" t="s">
        <v>90</v>
      </c>
      <c r="AM372" s="189">
        <v>42940</v>
      </c>
      <c r="AN372" s="188" t="s">
        <v>90</v>
      </c>
      <c r="AO372" s="188" t="s">
        <v>90</v>
      </c>
      <c r="AP372" s="188" t="s">
        <v>4067</v>
      </c>
      <c r="AQ372" s="188" t="s">
        <v>8534</v>
      </c>
      <c r="AR372" s="188" t="s">
        <v>8581</v>
      </c>
      <c r="AS372" s="188" t="s">
        <v>8535</v>
      </c>
      <c r="AT372" s="188" t="s">
        <v>8581</v>
      </c>
      <c r="AU372" s="188" t="str">
        <f t="shared" si="16"/>
        <v>R4</v>
      </c>
      <c r="AV372" s="188" t="str">
        <f t="shared" si="17"/>
        <v>P4</v>
      </c>
    </row>
    <row r="373" spans="1:48" ht="90" x14ac:dyDescent="0.25">
      <c r="A373" s="188" t="s">
        <v>1790</v>
      </c>
      <c r="B373" s="207" t="str">
        <f t="shared" si="15"/>
        <v>Riparian and Pre-1914</v>
      </c>
      <c r="C373" s="188" t="s">
        <v>1750</v>
      </c>
      <c r="D373" s="188" t="s">
        <v>1750</v>
      </c>
      <c r="E373" s="188"/>
      <c r="F373" s="188"/>
      <c r="G373" s="188"/>
      <c r="H373" s="188"/>
      <c r="I373" s="188" t="s">
        <v>55</v>
      </c>
      <c r="J373" s="188"/>
      <c r="K373" s="209">
        <v>281.7</v>
      </c>
      <c r="L373" s="209">
        <v>756.37</v>
      </c>
      <c r="M373" s="188" t="s">
        <v>56</v>
      </c>
      <c r="N373" s="188" t="s">
        <v>1791</v>
      </c>
      <c r="O373" s="188" t="s">
        <v>58</v>
      </c>
      <c r="P373" s="188" t="s">
        <v>59</v>
      </c>
      <c r="Q373" s="188" t="s">
        <v>1792</v>
      </c>
      <c r="R373" s="188" t="s">
        <v>1793</v>
      </c>
      <c r="S373" s="188"/>
      <c r="T373" s="188" t="s">
        <v>63</v>
      </c>
      <c r="U373" s="188"/>
      <c r="V373" s="188" t="s">
        <v>174</v>
      </c>
      <c r="W373" s="188"/>
      <c r="X373" s="188"/>
      <c r="Y373" s="188"/>
      <c r="Z373" s="188" t="s">
        <v>66</v>
      </c>
      <c r="AA373" s="189">
        <v>42913</v>
      </c>
      <c r="AB373" s="188" t="s">
        <v>67</v>
      </c>
      <c r="AC373" s="188" t="s">
        <v>1794</v>
      </c>
      <c r="AD373" s="188" t="s">
        <v>56</v>
      </c>
      <c r="AE373" s="188" t="s">
        <v>90</v>
      </c>
      <c r="AF373" s="188" t="s">
        <v>90</v>
      </c>
      <c r="AG373" s="190" t="s">
        <v>90</v>
      </c>
      <c r="AH373" s="188" t="s">
        <v>90</v>
      </c>
      <c r="AI373" s="188" t="s">
        <v>90</v>
      </c>
      <c r="AJ373" s="188" t="s">
        <v>90</v>
      </c>
      <c r="AK373" s="188" t="s">
        <v>90</v>
      </c>
      <c r="AL373" s="188" t="s">
        <v>90</v>
      </c>
      <c r="AM373" s="189">
        <v>42923</v>
      </c>
      <c r="AN373" s="188" t="s">
        <v>100</v>
      </c>
      <c r="AO373" s="188" t="s">
        <v>8410</v>
      </c>
      <c r="AP373" s="188"/>
      <c r="AQ373" s="188"/>
      <c r="AR373" s="188"/>
      <c r="AS373" s="188"/>
      <c r="AT373" s="188"/>
      <c r="AU373" s="188" t="str">
        <f t="shared" si="16"/>
        <v>R2</v>
      </c>
      <c r="AV373" s="188" t="str">
        <f t="shared" si="17"/>
        <v>P1</v>
      </c>
    </row>
    <row r="374" spans="1:48" ht="270" x14ac:dyDescent="0.25">
      <c r="A374" s="188" t="s">
        <v>1795</v>
      </c>
      <c r="B374" s="207" t="str">
        <f t="shared" si="15"/>
        <v>Riparian and Pre-1914</v>
      </c>
      <c r="C374" s="188" t="s">
        <v>1796</v>
      </c>
      <c r="D374" s="188" t="s">
        <v>1796</v>
      </c>
      <c r="E374" s="188"/>
      <c r="F374" s="188" t="s">
        <v>304</v>
      </c>
      <c r="G374" s="188"/>
      <c r="H374" s="188" t="s">
        <v>4067</v>
      </c>
      <c r="I374" s="188" t="s">
        <v>55</v>
      </c>
      <c r="J374" s="188"/>
      <c r="K374" s="209">
        <v>313.40999999999997</v>
      </c>
      <c r="L374" s="209">
        <v>484.03</v>
      </c>
      <c r="M374" s="188" t="s">
        <v>56</v>
      </c>
      <c r="N374" s="188" t="s">
        <v>306</v>
      </c>
      <c r="O374" s="188" t="s">
        <v>1373</v>
      </c>
      <c r="P374" s="188" t="s">
        <v>59</v>
      </c>
      <c r="Q374" s="188" t="s">
        <v>1797</v>
      </c>
      <c r="R374" s="188" t="s">
        <v>1798</v>
      </c>
      <c r="S374" s="188" t="s">
        <v>1799</v>
      </c>
      <c r="T374" s="188" t="s">
        <v>151</v>
      </c>
      <c r="U374" s="188"/>
      <c r="V374" s="188" t="s">
        <v>115</v>
      </c>
      <c r="W374" s="188"/>
      <c r="X374" s="188"/>
      <c r="Y374" s="188"/>
      <c r="Z374" s="188" t="s">
        <v>66</v>
      </c>
      <c r="AA374" s="189">
        <v>42913</v>
      </c>
      <c r="AB374" s="188" t="s">
        <v>81</v>
      </c>
      <c r="AC374" s="188" t="s">
        <v>8433</v>
      </c>
      <c r="AD374" s="188" t="s">
        <v>56</v>
      </c>
      <c r="AE374" s="188" t="s">
        <v>90</v>
      </c>
      <c r="AF374" s="188" t="s">
        <v>90</v>
      </c>
      <c r="AG374" s="190" t="s">
        <v>90</v>
      </c>
      <c r="AH374" s="188" t="s">
        <v>90</v>
      </c>
      <c r="AI374" s="188" t="s">
        <v>90</v>
      </c>
      <c r="AJ374" s="188" t="s">
        <v>90</v>
      </c>
      <c r="AK374" s="188" t="s">
        <v>90</v>
      </c>
      <c r="AL374" s="188" t="s">
        <v>90</v>
      </c>
      <c r="AM374" s="189">
        <v>42905</v>
      </c>
      <c r="AN374" s="188" t="s">
        <v>100</v>
      </c>
      <c r="AO374" s="188" t="s">
        <v>1800</v>
      </c>
      <c r="AP374" s="188" t="s">
        <v>4067</v>
      </c>
      <c r="AQ374" s="188" t="s">
        <v>8534</v>
      </c>
      <c r="AR374" s="188" t="s">
        <v>8581</v>
      </c>
      <c r="AS374" s="188" t="s">
        <v>8535</v>
      </c>
      <c r="AT374" s="188" t="s">
        <v>8581</v>
      </c>
      <c r="AU374" s="188" t="str">
        <f t="shared" si="16"/>
        <v>R4</v>
      </c>
      <c r="AV374" s="188" t="str">
        <f t="shared" si="17"/>
        <v>P4</v>
      </c>
    </row>
    <row r="375" spans="1:48" ht="270" x14ac:dyDescent="0.25">
      <c r="A375" s="188" t="s">
        <v>1801</v>
      </c>
      <c r="B375" s="207" t="str">
        <f t="shared" si="15"/>
        <v>Riparian</v>
      </c>
      <c r="C375" s="188" t="s">
        <v>1802</v>
      </c>
      <c r="D375" s="188" t="s">
        <v>1803</v>
      </c>
      <c r="E375" s="188"/>
      <c r="F375" s="188"/>
      <c r="G375" s="188"/>
      <c r="H375" s="188" t="s">
        <v>4067</v>
      </c>
      <c r="I375" s="188" t="s">
        <v>55</v>
      </c>
      <c r="J375" s="188"/>
      <c r="K375" s="209">
        <v>1189.4100000000001</v>
      </c>
      <c r="L375" s="209">
        <v>1234</v>
      </c>
      <c r="M375" s="188" t="s">
        <v>56</v>
      </c>
      <c r="N375" s="188" t="s">
        <v>1767</v>
      </c>
      <c r="O375" s="188" t="s">
        <v>1653</v>
      </c>
      <c r="P375" s="188" t="s">
        <v>341</v>
      </c>
      <c r="Q375" s="188" t="s">
        <v>1804</v>
      </c>
      <c r="R375" s="188" t="s">
        <v>172</v>
      </c>
      <c r="S375" s="188" t="s">
        <v>1805</v>
      </c>
      <c r="T375" s="188" t="s">
        <v>63</v>
      </c>
      <c r="U375" s="188"/>
      <c r="V375" s="188" t="s">
        <v>344</v>
      </c>
      <c r="W375" s="188"/>
      <c r="X375" s="188"/>
      <c r="Y375" s="188"/>
      <c r="Z375" s="188" t="s">
        <v>66</v>
      </c>
      <c r="AA375" s="189">
        <v>42893</v>
      </c>
      <c r="AB375" s="188" t="s">
        <v>67</v>
      </c>
      <c r="AC375" s="188" t="s">
        <v>8635</v>
      </c>
      <c r="AD375" s="188" t="s">
        <v>66</v>
      </c>
      <c r="AE375" s="188" t="s">
        <v>90</v>
      </c>
      <c r="AF375" s="188" t="s">
        <v>90</v>
      </c>
      <c r="AG375" s="188" t="s">
        <v>90</v>
      </c>
      <c r="AH375" s="188" t="s">
        <v>90</v>
      </c>
      <c r="AI375" s="188" t="s">
        <v>90</v>
      </c>
      <c r="AJ375" s="188" t="s">
        <v>90</v>
      </c>
      <c r="AK375" s="188" t="s">
        <v>90</v>
      </c>
      <c r="AL375" s="188" t="s">
        <v>90</v>
      </c>
      <c r="AM375" s="189">
        <v>42940</v>
      </c>
      <c r="AN375" s="188" t="s">
        <v>90</v>
      </c>
      <c r="AO375" s="188" t="s">
        <v>90</v>
      </c>
      <c r="AP375" s="188" t="s">
        <v>4067</v>
      </c>
      <c r="AQ375" s="188" t="s">
        <v>8534</v>
      </c>
      <c r="AR375" s="188" t="s">
        <v>8581</v>
      </c>
      <c r="AS375" s="188" t="s">
        <v>8535</v>
      </c>
      <c r="AT375" s="188" t="s">
        <v>8581</v>
      </c>
      <c r="AU375" s="188" t="str">
        <f t="shared" si="16"/>
        <v>R4</v>
      </c>
      <c r="AV375" s="188" t="str">
        <f t="shared" si="17"/>
        <v>P4</v>
      </c>
    </row>
    <row r="376" spans="1:48" ht="270" x14ac:dyDescent="0.25">
      <c r="A376" s="188" t="s">
        <v>1806</v>
      </c>
      <c r="B376" s="207" t="str">
        <f t="shared" si="15"/>
        <v>Riparian and Pre-1914</v>
      </c>
      <c r="C376" s="188" t="s">
        <v>1807</v>
      </c>
      <c r="D376" s="188" t="s">
        <v>1808</v>
      </c>
      <c r="E376" s="188"/>
      <c r="F376" s="188"/>
      <c r="G376" s="188"/>
      <c r="H376" s="188" t="s">
        <v>4067</v>
      </c>
      <c r="I376" s="188" t="s">
        <v>55</v>
      </c>
      <c r="J376" s="188"/>
      <c r="K376" s="209">
        <v>659.03333333333342</v>
      </c>
      <c r="L376" s="209">
        <v>181.4</v>
      </c>
      <c r="M376" s="188" t="s">
        <v>56</v>
      </c>
      <c r="N376" s="188" t="s">
        <v>484</v>
      </c>
      <c r="O376" s="188" t="s">
        <v>1809</v>
      </c>
      <c r="P376" s="188" t="s">
        <v>341</v>
      </c>
      <c r="Q376" s="188" t="s">
        <v>1810</v>
      </c>
      <c r="R376" s="188" t="s">
        <v>1811</v>
      </c>
      <c r="S376" s="188" t="s">
        <v>1812</v>
      </c>
      <c r="T376" s="188" t="s">
        <v>63</v>
      </c>
      <c r="U376" s="188"/>
      <c r="V376" s="188" t="s">
        <v>344</v>
      </c>
      <c r="W376" s="188"/>
      <c r="X376" s="188"/>
      <c r="Y376" s="188"/>
      <c r="Z376" s="188" t="s">
        <v>66</v>
      </c>
      <c r="AA376" s="189">
        <v>42956</v>
      </c>
      <c r="AB376" s="188" t="s">
        <v>81</v>
      </c>
      <c r="AC376" s="188" t="s">
        <v>1813</v>
      </c>
      <c r="AD376" s="188" t="s">
        <v>56</v>
      </c>
      <c r="AE376" s="188" t="s">
        <v>90</v>
      </c>
      <c r="AF376" s="188" t="s">
        <v>90</v>
      </c>
      <c r="AG376" s="188" t="s">
        <v>90</v>
      </c>
      <c r="AH376" s="188" t="s">
        <v>90</v>
      </c>
      <c r="AI376" s="188" t="s">
        <v>90</v>
      </c>
      <c r="AJ376" s="188" t="s">
        <v>90</v>
      </c>
      <c r="AK376" s="188" t="s">
        <v>90</v>
      </c>
      <c r="AL376" s="188" t="s">
        <v>90</v>
      </c>
      <c r="AM376" s="189">
        <v>42942</v>
      </c>
      <c r="AN376" s="188" t="s">
        <v>100</v>
      </c>
      <c r="AO376" s="188" t="s">
        <v>8393</v>
      </c>
      <c r="AP376" s="188" t="s">
        <v>4067</v>
      </c>
      <c r="AQ376" s="188" t="s">
        <v>8534</v>
      </c>
      <c r="AR376" s="188" t="s">
        <v>8581</v>
      </c>
      <c r="AS376" s="188" t="s">
        <v>8535</v>
      </c>
      <c r="AT376" s="188" t="s">
        <v>8581</v>
      </c>
      <c r="AU376" s="188" t="str">
        <f t="shared" si="16"/>
        <v>R4</v>
      </c>
      <c r="AV376" s="188" t="str">
        <f t="shared" si="17"/>
        <v>P4</v>
      </c>
    </row>
    <row r="377" spans="1:48" ht="270" x14ac:dyDescent="0.25">
      <c r="A377" s="188" t="s">
        <v>1814</v>
      </c>
      <c r="B377" s="207" t="str">
        <f t="shared" si="15"/>
        <v>Riparian and Pre-1914</v>
      </c>
      <c r="C377" s="188" t="s">
        <v>1815</v>
      </c>
      <c r="D377" s="188" t="s">
        <v>1816</v>
      </c>
      <c r="E377" s="188"/>
      <c r="F377" s="188"/>
      <c r="G377" s="188"/>
      <c r="H377" s="188" t="s">
        <v>4067</v>
      </c>
      <c r="I377" s="188" t="s">
        <v>55</v>
      </c>
      <c r="J377" s="188"/>
      <c r="K377" s="209">
        <v>363.49999999999994</v>
      </c>
      <c r="L377" s="209">
        <v>843.18299999999999</v>
      </c>
      <c r="M377" s="188" t="s">
        <v>56</v>
      </c>
      <c r="N377" s="188" t="s">
        <v>216</v>
      </c>
      <c r="O377" s="188" t="s">
        <v>1817</v>
      </c>
      <c r="P377" s="188" t="s">
        <v>341</v>
      </c>
      <c r="Q377" s="188" t="s">
        <v>1818</v>
      </c>
      <c r="R377" s="188" t="s">
        <v>1819</v>
      </c>
      <c r="S377" s="188" t="s">
        <v>1820</v>
      </c>
      <c r="T377" s="188" t="s">
        <v>63</v>
      </c>
      <c r="U377" s="188"/>
      <c r="V377" s="188" t="s">
        <v>344</v>
      </c>
      <c r="W377" s="188"/>
      <c r="X377" s="188"/>
      <c r="Y377" s="188"/>
      <c r="Z377" s="188" t="s">
        <v>66</v>
      </c>
      <c r="AA377" s="189">
        <v>42892</v>
      </c>
      <c r="AB377" s="188" t="s">
        <v>142</v>
      </c>
      <c r="AC377" s="188" t="s">
        <v>8626</v>
      </c>
      <c r="AD377" s="188" t="s">
        <v>56</v>
      </c>
      <c r="AE377" s="188" t="s">
        <v>90</v>
      </c>
      <c r="AF377" s="188" t="s">
        <v>90</v>
      </c>
      <c r="AG377" s="190" t="s">
        <v>90</v>
      </c>
      <c r="AH377" s="188" t="s">
        <v>90</v>
      </c>
      <c r="AI377" s="188" t="s">
        <v>90</v>
      </c>
      <c r="AJ377" s="188" t="s">
        <v>90</v>
      </c>
      <c r="AK377" s="188" t="s">
        <v>90</v>
      </c>
      <c r="AL377" s="188" t="s">
        <v>90</v>
      </c>
      <c r="AM377" s="189">
        <v>42929</v>
      </c>
      <c r="AN377" s="188" t="s">
        <v>143</v>
      </c>
      <c r="AO377" s="188" t="s">
        <v>8434</v>
      </c>
      <c r="AP377" s="188" t="s">
        <v>4067</v>
      </c>
      <c r="AQ377" s="188" t="s">
        <v>8534</v>
      </c>
      <c r="AR377" s="188" t="s">
        <v>8581</v>
      </c>
      <c r="AS377" s="188" t="s">
        <v>8535</v>
      </c>
      <c r="AT377" s="188" t="s">
        <v>8581</v>
      </c>
      <c r="AU377" s="188" t="str">
        <f t="shared" si="16"/>
        <v>R4</v>
      </c>
      <c r="AV377" s="188" t="str">
        <f t="shared" si="17"/>
        <v>P4</v>
      </c>
    </row>
    <row r="378" spans="1:48" ht="90" x14ac:dyDescent="0.25">
      <c r="A378" s="188" t="s">
        <v>1821</v>
      </c>
      <c r="B378" s="207" t="str">
        <f t="shared" si="15"/>
        <v>Riparian and Pre-1914</v>
      </c>
      <c r="C378" s="188" t="s">
        <v>1750</v>
      </c>
      <c r="D378" s="188" t="s">
        <v>1750</v>
      </c>
      <c r="E378" s="188"/>
      <c r="F378" s="188"/>
      <c r="G378" s="188"/>
      <c r="H378" s="188"/>
      <c r="I378" s="188" t="s">
        <v>55</v>
      </c>
      <c r="J378" s="188"/>
      <c r="K378" s="209">
        <v>454.6633333333333</v>
      </c>
      <c r="L378" s="209">
        <v>0</v>
      </c>
      <c r="M378" s="188" t="s">
        <v>56</v>
      </c>
      <c r="N378" s="188" t="s">
        <v>1791</v>
      </c>
      <c r="O378" s="188" t="s">
        <v>58</v>
      </c>
      <c r="P378" s="188" t="s">
        <v>59</v>
      </c>
      <c r="Q378" s="188" t="s">
        <v>1822</v>
      </c>
      <c r="R378" s="188" t="s">
        <v>1793</v>
      </c>
      <c r="S378" s="188"/>
      <c r="T378" s="188" t="s">
        <v>63</v>
      </c>
      <c r="U378" s="188"/>
      <c r="V378" s="188" t="s">
        <v>174</v>
      </c>
      <c r="W378" s="188"/>
      <c r="X378" s="188"/>
      <c r="Y378" s="188"/>
      <c r="Z378" s="188" t="s">
        <v>66</v>
      </c>
      <c r="AA378" s="189">
        <v>42913</v>
      </c>
      <c r="AB378" s="188" t="s">
        <v>67</v>
      </c>
      <c r="AC378" s="188" t="s">
        <v>1794</v>
      </c>
      <c r="AD378" s="188" t="s">
        <v>56</v>
      </c>
      <c r="AE378" s="188" t="s">
        <v>90</v>
      </c>
      <c r="AF378" s="188" t="s">
        <v>90</v>
      </c>
      <c r="AG378" s="190" t="s">
        <v>90</v>
      </c>
      <c r="AH378" s="188" t="s">
        <v>90</v>
      </c>
      <c r="AI378" s="188" t="s">
        <v>90</v>
      </c>
      <c r="AJ378" s="188" t="s">
        <v>90</v>
      </c>
      <c r="AK378" s="188" t="s">
        <v>90</v>
      </c>
      <c r="AL378" s="188" t="s">
        <v>90</v>
      </c>
      <c r="AM378" s="189">
        <v>42923</v>
      </c>
      <c r="AN378" s="188" t="s">
        <v>100</v>
      </c>
      <c r="AO378" s="188" t="s">
        <v>8410</v>
      </c>
      <c r="AP378" s="188"/>
      <c r="AQ378" s="188"/>
      <c r="AR378" s="188"/>
      <c r="AS378" s="188"/>
      <c r="AT378" s="188"/>
      <c r="AU378" s="188" t="str">
        <f t="shared" si="16"/>
        <v>R2</v>
      </c>
      <c r="AV378" s="188" t="str">
        <f t="shared" si="17"/>
        <v>P1</v>
      </c>
    </row>
    <row r="379" spans="1:48" ht="270" x14ac:dyDescent="0.25">
      <c r="A379" s="188" t="s">
        <v>1823</v>
      </c>
      <c r="B379" s="207" t="str">
        <f t="shared" si="15"/>
        <v>Riparian and Pre-1914</v>
      </c>
      <c r="C379" s="188" t="s">
        <v>1824</v>
      </c>
      <c r="D379" s="188" t="s">
        <v>1825</v>
      </c>
      <c r="E379" s="188"/>
      <c r="F379" s="188"/>
      <c r="G379" s="188"/>
      <c r="H379" s="188" t="s">
        <v>4067</v>
      </c>
      <c r="I379" s="188" t="s">
        <v>55</v>
      </c>
      <c r="J379" s="188"/>
      <c r="K379" s="209">
        <v>317.95</v>
      </c>
      <c r="L379" s="209">
        <v>571.97</v>
      </c>
      <c r="M379" s="188" t="s">
        <v>56</v>
      </c>
      <c r="N379" s="188" t="s">
        <v>1826</v>
      </c>
      <c r="O379" s="188" t="s">
        <v>1634</v>
      </c>
      <c r="P379" s="188" t="s">
        <v>341</v>
      </c>
      <c r="Q379" s="188" t="s">
        <v>1827</v>
      </c>
      <c r="R379" s="188" t="s">
        <v>1828</v>
      </c>
      <c r="S379" s="188" t="s">
        <v>1829</v>
      </c>
      <c r="T379" s="188" t="s">
        <v>63</v>
      </c>
      <c r="U379" s="188">
        <v>1908</v>
      </c>
      <c r="V379" s="188" t="s">
        <v>344</v>
      </c>
      <c r="W379" s="188"/>
      <c r="X379" s="188"/>
      <c r="Y379" s="188"/>
      <c r="Z379" s="188" t="s">
        <v>66</v>
      </c>
      <c r="AA379" s="189">
        <v>42929</v>
      </c>
      <c r="AB379" s="188" t="s">
        <v>142</v>
      </c>
      <c r="AC379" s="188" t="s">
        <v>1830</v>
      </c>
      <c r="AD379" s="188" t="s">
        <v>56</v>
      </c>
      <c r="AE379" s="188" t="s">
        <v>90</v>
      </c>
      <c r="AF379" s="188" t="s">
        <v>90</v>
      </c>
      <c r="AG379" s="190" t="s">
        <v>90</v>
      </c>
      <c r="AH379" s="188" t="s">
        <v>90</v>
      </c>
      <c r="AI379" s="188" t="s">
        <v>90</v>
      </c>
      <c r="AJ379" s="188" t="s">
        <v>90</v>
      </c>
      <c r="AK379" s="188" t="s">
        <v>90</v>
      </c>
      <c r="AL379" s="188" t="s">
        <v>90</v>
      </c>
      <c r="AM379" s="189">
        <v>42929</v>
      </c>
      <c r="AN379" s="188" t="s">
        <v>143</v>
      </c>
      <c r="AO379" s="188" t="s">
        <v>8404</v>
      </c>
      <c r="AP379" s="188" t="s">
        <v>4067</v>
      </c>
      <c r="AQ379" s="188" t="s">
        <v>8534</v>
      </c>
      <c r="AR379" s="188" t="s">
        <v>8581</v>
      </c>
      <c r="AS379" s="188" t="s">
        <v>8535</v>
      </c>
      <c r="AT379" s="188" t="s">
        <v>8581</v>
      </c>
      <c r="AU379" s="188" t="str">
        <f t="shared" si="16"/>
        <v>R4</v>
      </c>
      <c r="AV379" s="188" t="str">
        <f t="shared" si="17"/>
        <v>P4</v>
      </c>
    </row>
    <row r="380" spans="1:48" ht="270" x14ac:dyDescent="0.25">
      <c r="A380" s="188" t="s">
        <v>1831</v>
      </c>
      <c r="B380" s="207" t="str">
        <f t="shared" si="15"/>
        <v>Riparian and Pre-1914</v>
      </c>
      <c r="C380" s="188" t="s">
        <v>1815</v>
      </c>
      <c r="D380" s="188" t="s">
        <v>1816</v>
      </c>
      <c r="E380" s="188"/>
      <c r="F380" s="188"/>
      <c r="G380" s="188"/>
      <c r="H380" s="188" t="s">
        <v>4067</v>
      </c>
      <c r="I380" s="188" t="s">
        <v>55</v>
      </c>
      <c r="J380" s="188"/>
      <c r="K380" s="209">
        <v>363.49999999999994</v>
      </c>
      <c r="L380" s="209">
        <v>1232.2919999999999</v>
      </c>
      <c r="M380" s="188" t="s">
        <v>56</v>
      </c>
      <c r="N380" s="188" t="s">
        <v>137</v>
      </c>
      <c r="O380" s="188" t="s">
        <v>1634</v>
      </c>
      <c r="P380" s="188" t="s">
        <v>341</v>
      </c>
      <c r="Q380" s="188" t="s">
        <v>1818</v>
      </c>
      <c r="R380" s="188" t="s">
        <v>1819</v>
      </c>
      <c r="S380" s="188" t="s">
        <v>1820</v>
      </c>
      <c r="T380" s="188" t="s">
        <v>63</v>
      </c>
      <c r="U380" s="188"/>
      <c r="V380" s="188" t="s">
        <v>344</v>
      </c>
      <c r="W380" s="188"/>
      <c r="X380" s="188"/>
      <c r="Y380" s="188"/>
      <c r="Z380" s="188" t="s">
        <v>66</v>
      </c>
      <c r="AA380" s="189">
        <v>42892</v>
      </c>
      <c r="AB380" s="188" t="s">
        <v>142</v>
      </c>
      <c r="AC380" s="188" t="s">
        <v>8626</v>
      </c>
      <c r="AD380" s="188" t="s">
        <v>56</v>
      </c>
      <c r="AE380" s="188" t="s">
        <v>90</v>
      </c>
      <c r="AF380" s="188" t="s">
        <v>90</v>
      </c>
      <c r="AG380" s="190" t="s">
        <v>90</v>
      </c>
      <c r="AH380" s="188" t="s">
        <v>90</v>
      </c>
      <c r="AI380" s="188" t="s">
        <v>90</v>
      </c>
      <c r="AJ380" s="188" t="s">
        <v>90</v>
      </c>
      <c r="AK380" s="188" t="s">
        <v>90</v>
      </c>
      <c r="AL380" s="188" t="s">
        <v>90</v>
      </c>
      <c r="AM380" s="189">
        <v>42929</v>
      </c>
      <c r="AN380" s="188" t="s">
        <v>143</v>
      </c>
      <c r="AO380" s="188" t="s">
        <v>8435</v>
      </c>
      <c r="AP380" s="188" t="s">
        <v>4067</v>
      </c>
      <c r="AQ380" s="188" t="s">
        <v>8534</v>
      </c>
      <c r="AR380" s="188" t="s">
        <v>8581</v>
      </c>
      <c r="AS380" s="188" t="s">
        <v>8535</v>
      </c>
      <c r="AT380" s="188" t="s">
        <v>8581</v>
      </c>
      <c r="AU380" s="188" t="str">
        <f t="shared" si="16"/>
        <v>R4</v>
      </c>
      <c r="AV380" s="188" t="str">
        <f t="shared" si="17"/>
        <v>P4</v>
      </c>
    </row>
    <row r="381" spans="1:48" ht="90" x14ac:dyDescent="0.25">
      <c r="A381" s="188" t="s">
        <v>1832</v>
      </c>
      <c r="B381" s="207" t="str">
        <f t="shared" si="15"/>
        <v>Riparian and Pre-1914</v>
      </c>
      <c r="C381" s="188" t="s">
        <v>1750</v>
      </c>
      <c r="D381" s="188" t="s">
        <v>1750</v>
      </c>
      <c r="E381" s="188"/>
      <c r="F381" s="188" t="s">
        <v>1833</v>
      </c>
      <c r="G381" s="188"/>
      <c r="H381" s="188"/>
      <c r="I381" s="188" t="s">
        <v>55</v>
      </c>
      <c r="J381" s="188"/>
      <c r="K381" s="209">
        <v>396.13666666666666</v>
      </c>
      <c r="L381" s="209">
        <v>0</v>
      </c>
      <c r="M381" s="188" t="s">
        <v>56</v>
      </c>
      <c r="N381" s="188" t="s">
        <v>1002</v>
      </c>
      <c r="O381" s="188" t="s">
        <v>58</v>
      </c>
      <c r="P381" s="188" t="s">
        <v>59</v>
      </c>
      <c r="Q381" s="188" t="s">
        <v>1834</v>
      </c>
      <c r="R381" s="188" t="s">
        <v>1834</v>
      </c>
      <c r="S381" s="188"/>
      <c r="T381" s="188" t="s">
        <v>141</v>
      </c>
      <c r="U381" s="188">
        <v>1910</v>
      </c>
      <c r="V381" s="188" t="s">
        <v>174</v>
      </c>
      <c r="W381" s="188"/>
      <c r="X381" s="188"/>
      <c r="Y381" s="188"/>
      <c r="Z381" s="188" t="s">
        <v>66</v>
      </c>
      <c r="AA381" s="189">
        <v>42913</v>
      </c>
      <c r="AB381" s="188" t="s">
        <v>67</v>
      </c>
      <c r="AC381" s="188" t="s">
        <v>1794</v>
      </c>
      <c r="AD381" s="188" t="s">
        <v>56</v>
      </c>
      <c r="AE381" s="188" t="s">
        <v>90</v>
      </c>
      <c r="AF381" s="188" t="s">
        <v>90</v>
      </c>
      <c r="AG381" s="190" t="s">
        <v>90</v>
      </c>
      <c r="AH381" s="188" t="s">
        <v>90</v>
      </c>
      <c r="AI381" s="188" t="s">
        <v>90</v>
      </c>
      <c r="AJ381" s="188" t="s">
        <v>90</v>
      </c>
      <c r="AK381" s="188" t="s">
        <v>90</v>
      </c>
      <c r="AL381" s="188" t="s">
        <v>90</v>
      </c>
      <c r="AM381" s="189">
        <v>42923</v>
      </c>
      <c r="AN381" s="188" t="s">
        <v>100</v>
      </c>
      <c r="AO381" s="188" t="s">
        <v>8410</v>
      </c>
      <c r="AP381" s="188"/>
      <c r="AQ381" s="188"/>
      <c r="AR381" s="188"/>
      <c r="AS381" s="188"/>
      <c r="AT381" s="188"/>
      <c r="AU381" s="188" t="str">
        <f t="shared" si="16"/>
        <v>R2</v>
      </c>
      <c r="AV381" s="188" t="str">
        <f t="shared" si="17"/>
        <v>P1</v>
      </c>
    </row>
    <row r="382" spans="1:48" ht="270" x14ac:dyDescent="0.25">
      <c r="A382" s="188" t="s">
        <v>1835</v>
      </c>
      <c r="B382" s="207" t="str">
        <f t="shared" si="15"/>
        <v>Riparian</v>
      </c>
      <c r="C382" s="188" t="s">
        <v>1836</v>
      </c>
      <c r="D382" s="188" t="s">
        <v>1836</v>
      </c>
      <c r="E382" s="188"/>
      <c r="F382" s="188"/>
      <c r="G382" s="188"/>
      <c r="H382" s="188" t="s">
        <v>4067</v>
      </c>
      <c r="I382" s="188" t="s">
        <v>55</v>
      </c>
      <c r="J382" s="188"/>
      <c r="K382" s="209">
        <v>294.78999999999996</v>
      </c>
      <c r="L382" s="209">
        <v>164.16</v>
      </c>
      <c r="M382" s="188" t="s">
        <v>56</v>
      </c>
      <c r="N382" s="188" t="s">
        <v>382</v>
      </c>
      <c r="O382" s="188" t="s">
        <v>931</v>
      </c>
      <c r="P382" s="188" t="s">
        <v>77</v>
      </c>
      <c r="Q382" s="188" t="s">
        <v>932</v>
      </c>
      <c r="R382" s="188" t="s">
        <v>1837</v>
      </c>
      <c r="S382" s="188" t="s">
        <v>1838</v>
      </c>
      <c r="T382" s="188" t="s">
        <v>151</v>
      </c>
      <c r="U382" s="188"/>
      <c r="V382" s="188" t="s">
        <v>344</v>
      </c>
      <c r="W382" s="188"/>
      <c r="X382" s="188" t="s">
        <v>56</v>
      </c>
      <c r="Y382" s="188"/>
      <c r="Z382" s="188"/>
      <c r="AA382" s="189">
        <v>42979</v>
      </c>
      <c r="AB382" s="188" t="s">
        <v>81</v>
      </c>
      <c r="AC382" s="188" t="s">
        <v>1501</v>
      </c>
      <c r="AD382" s="188" t="s">
        <v>66</v>
      </c>
      <c r="AE382" s="188" t="s">
        <v>90</v>
      </c>
      <c r="AF382" s="188" t="s">
        <v>90</v>
      </c>
      <c r="AG382" s="188" t="s">
        <v>90</v>
      </c>
      <c r="AH382" s="188" t="s">
        <v>90</v>
      </c>
      <c r="AI382" s="188" t="s">
        <v>90</v>
      </c>
      <c r="AJ382" s="188" t="s">
        <v>90</v>
      </c>
      <c r="AK382" s="188" t="s">
        <v>90</v>
      </c>
      <c r="AL382" s="188" t="s">
        <v>90</v>
      </c>
      <c r="AM382" s="189">
        <v>42940</v>
      </c>
      <c r="AN382" s="188" t="s">
        <v>90</v>
      </c>
      <c r="AO382" s="188" t="s">
        <v>90</v>
      </c>
      <c r="AP382" s="188" t="s">
        <v>4067</v>
      </c>
      <c r="AQ382" s="188" t="s">
        <v>8534</v>
      </c>
      <c r="AR382" s="188" t="s">
        <v>8581</v>
      </c>
      <c r="AS382" s="188" t="s">
        <v>8535</v>
      </c>
      <c r="AT382" s="188" t="s">
        <v>8581</v>
      </c>
      <c r="AU382" s="188" t="str">
        <f t="shared" si="16"/>
        <v>R4</v>
      </c>
      <c r="AV382" s="188" t="str">
        <f t="shared" si="17"/>
        <v>P4</v>
      </c>
    </row>
    <row r="383" spans="1:48" ht="270" x14ac:dyDescent="0.25">
      <c r="A383" s="188" t="s">
        <v>1839</v>
      </c>
      <c r="B383" s="207" t="str">
        <f t="shared" si="15"/>
        <v>Riparian and Pre-1914</v>
      </c>
      <c r="C383" s="188" t="s">
        <v>1807</v>
      </c>
      <c r="D383" s="188" t="s">
        <v>1808</v>
      </c>
      <c r="E383" s="188"/>
      <c r="F383" s="188"/>
      <c r="G383" s="188"/>
      <c r="H383" s="188" t="s">
        <v>4067</v>
      </c>
      <c r="I383" s="188" t="s">
        <v>55</v>
      </c>
      <c r="J383" s="188"/>
      <c r="K383" s="209">
        <v>491.58000000000004</v>
      </c>
      <c r="L383" s="209">
        <v>804.37</v>
      </c>
      <c r="M383" s="188" t="s">
        <v>56</v>
      </c>
      <c r="N383" s="188" t="s">
        <v>1767</v>
      </c>
      <c r="O383" s="188" t="s">
        <v>8436</v>
      </c>
      <c r="P383" s="188" t="s">
        <v>341</v>
      </c>
      <c r="Q383" s="188" t="s">
        <v>1810</v>
      </c>
      <c r="R383" s="188" t="s">
        <v>1811</v>
      </c>
      <c r="S383" s="188" t="s">
        <v>1812</v>
      </c>
      <c r="T383" s="188" t="s">
        <v>63</v>
      </c>
      <c r="U383" s="188"/>
      <c r="V383" s="188" t="s">
        <v>344</v>
      </c>
      <c r="W383" s="188"/>
      <c r="X383" s="188"/>
      <c r="Y383" s="188"/>
      <c r="Z383" s="188" t="s">
        <v>66</v>
      </c>
      <c r="AA383" s="189">
        <v>42956</v>
      </c>
      <c r="AB383" s="188" t="s">
        <v>81</v>
      </c>
      <c r="AC383" s="188" t="s">
        <v>1841</v>
      </c>
      <c r="AD383" s="188" t="s">
        <v>56</v>
      </c>
      <c r="AE383" s="188" t="s">
        <v>90</v>
      </c>
      <c r="AF383" s="188" t="s">
        <v>90</v>
      </c>
      <c r="AG383" s="188" t="s">
        <v>90</v>
      </c>
      <c r="AH383" s="188" t="s">
        <v>90</v>
      </c>
      <c r="AI383" s="188" t="s">
        <v>90</v>
      </c>
      <c r="AJ383" s="188" t="s">
        <v>90</v>
      </c>
      <c r="AK383" s="188" t="s">
        <v>90</v>
      </c>
      <c r="AL383" s="188" t="s">
        <v>90</v>
      </c>
      <c r="AM383" s="189">
        <v>42942</v>
      </c>
      <c r="AN383" s="188" t="s">
        <v>100</v>
      </c>
      <c r="AO383" s="188" t="s">
        <v>8393</v>
      </c>
      <c r="AP383" s="188" t="s">
        <v>4067</v>
      </c>
      <c r="AQ383" s="188" t="s">
        <v>8534</v>
      </c>
      <c r="AR383" s="188" t="s">
        <v>8581</v>
      </c>
      <c r="AS383" s="188" t="s">
        <v>8535</v>
      </c>
      <c r="AT383" s="188" t="s">
        <v>8581</v>
      </c>
      <c r="AU383" s="188" t="str">
        <f t="shared" si="16"/>
        <v>R4</v>
      </c>
      <c r="AV383" s="188" t="str">
        <f t="shared" si="17"/>
        <v>P4</v>
      </c>
    </row>
    <row r="384" spans="1:48" ht="90" x14ac:dyDescent="0.25">
      <c r="A384" s="188" t="s">
        <v>1842</v>
      </c>
      <c r="B384" s="207" t="str">
        <f t="shared" si="15"/>
        <v>Riparian and Pre-1914</v>
      </c>
      <c r="C384" s="188" t="s">
        <v>1750</v>
      </c>
      <c r="D384" s="188" t="s">
        <v>1750</v>
      </c>
      <c r="E384" s="188"/>
      <c r="F384" s="188"/>
      <c r="G384" s="188"/>
      <c r="H384" s="188"/>
      <c r="I384" s="188" t="s">
        <v>55</v>
      </c>
      <c r="J384" s="188"/>
      <c r="K384" s="209">
        <v>453.91</v>
      </c>
      <c r="L384" s="209">
        <v>0</v>
      </c>
      <c r="M384" s="188" t="s">
        <v>56</v>
      </c>
      <c r="N384" s="188" t="s">
        <v>1002</v>
      </c>
      <c r="O384" s="188" t="s">
        <v>58</v>
      </c>
      <c r="P384" s="188" t="s">
        <v>59</v>
      </c>
      <c r="Q384" s="188" t="s">
        <v>1834</v>
      </c>
      <c r="R384" s="188" t="s">
        <v>1834</v>
      </c>
      <c r="S384" s="188"/>
      <c r="T384" s="188" t="s">
        <v>141</v>
      </c>
      <c r="U384" s="188">
        <v>1910</v>
      </c>
      <c r="V384" s="188" t="s">
        <v>174</v>
      </c>
      <c r="W384" s="188"/>
      <c r="X384" s="188"/>
      <c r="Y384" s="188"/>
      <c r="Z384" s="188" t="s">
        <v>66</v>
      </c>
      <c r="AA384" s="189">
        <v>42913</v>
      </c>
      <c r="AB384" s="188" t="s">
        <v>81</v>
      </c>
      <c r="AC384" s="188" t="s">
        <v>1843</v>
      </c>
      <c r="AD384" s="188" t="s">
        <v>56</v>
      </c>
      <c r="AE384" s="188" t="s">
        <v>90</v>
      </c>
      <c r="AF384" s="188" t="s">
        <v>90</v>
      </c>
      <c r="AG384" s="190" t="s">
        <v>90</v>
      </c>
      <c r="AH384" s="188" t="s">
        <v>90</v>
      </c>
      <c r="AI384" s="188" t="s">
        <v>90</v>
      </c>
      <c r="AJ384" s="188" t="s">
        <v>90</v>
      </c>
      <c r="AK384" s="188" t="s">
        <v>90</v>
      </c>
      <c r="AL384" s="188" t="s">
        <v>90</v>
      </c>
      <c r="AM384" s="189">
        <v>42923</v>
      </c>
      <c r="AN384" s="188" t="s">
        <v>100</v>
      </c>
      <c r="AO384" s="188" t="s">
        <v>8410</v>
      </c>
      <c r="AP384" s="188"/>
      <c r="AQ384" s="188"/>
      <c r="AR384" s="188"/>
      <c r="AS384" s="188"/>
      <c r="AT384" s="188"/>
      <c r="AU384" s="188" t="str">
        <f t="shared" si="16"/>
        <v>R1</v>
      </c>
      <c r="AV384" s="188" t="str">
        <f t="shared" si="17"/>
        <v>P1</v>
      </c>
    </row>
    <row r="385" spans="1:48" ht="390" x14ac:dyDescent="0.25">
      <c r="A385" s="188" t="s">
        <v>1844</v>
      </c>
      <c r="B385" s="207" t="str">
        <f t="shared" si="15"/>
        <v>Riparian and Pre-1914</v>
      </c>
      <c r="C385" s="188" t="s">
        <v>1845</v>
      </c>
      <c r="D385" s="188" t="s">
        <v>1846</v>
      </c>
      <c r="E385" s="188"/>
      <c r="F385" s="188" t="s">
        <v>304</v>
      </c>
      <c r="G385" s="188"/>
      <c r="H385" s="188" t="s">
        <v>4067</v>
      </c>
      <c r="I385" s="188" t="s">
        <v>55</v>
      </c>
      <c r="J385" s="188" t="s">
        <v>1847</v>
      </c>
      <c r="K385" s="209">
        <v>487.16969696969687</v>
      </c>
      <c r="L385" s="209">
        <v>350.8</v>
      </c>
      <c r="M385" s="188" t="s">
        <v>56</v>
      </c>
      <c r="N385" s="188" t="s">
        <v>325</v>
      </c>
      <c r="O385" s="188" t="s">
        <v>58</v>
      </c>
      <c r="P385" s="188" t="s">
        <v>59</v>
      </c>
      <c r="Q385" s="188" t="s">
        <v>1848</v>
      </c>
      <c r="R385" s="188" t="s">
        <v>1849</v>
      </c>
      <c r="S385" s="188" t="s">
        <v>1850</v>
      </c>
      <c r="T385" s="188" t="s">
        <v>141</v>
      </c>
      <c r="U385" s="188"/>
      <c r="V385" s="188" t="s">
        <v>64</v>
      </c>
      <c r="W385" s="188">
        <v>8</v>
      </c>
      <c r="X385" s="188" t="s">
        <v>66</v>
      </c>
      <c r="Y385" s="188" t="s">
        <v>1851</v>
      </c>
      <c r="Z385" s="188" t="s">
        <v>66</v>
      </c>
      <c r="AA385" s="189">
        <v>42961</v>
      </c>
      <c r="AB385" s="188" t="s">
        <v>81</v>
      </c>
      <c r="AC385" s="188" t="s">
        <v>1501</v>
      </c>
      <c r="AD385" s="188" t="s">
        <v>56</v>
      </c>
      <c r="AE385" s="188" t="s">
        <v>90</v>
      </c>
      <c r="AF385" s="188" t="s">
        <v>90</v>
      </c>
      <c r="AG385" s="190" t="s">
        <v>90</v>
      </c>
      <c r="AH385" s="188" t="s">
        <v>90</v>
      </c>
      <c r="AI385" s="188" t="s">
        <v>90</v>
      </c>
      <c r="AJ385" s="188" t="s">
        <v>90</v>
      </c>
      <c r="AK385" s="188" t="s">
        <v>90</v>
      </c>
      <c r="AL385" s="188" t="s">
        <v>90</v>
      </c>
      <c r="AM385" s="189">
        <v>42929</v>
      </c>
      <c r="AN385" s="188" t="s">
        <v>100</v>
      </c>
      <c r="AO385" s="188" t="s">
        <v>8437</v>
      </c>
      <c r="AP385" s="188" t="s">
        <v>4067</v>
      </c>
      <c r="AQ385" s="188" t="s">
        <v>8534</v>
      </c>
      <c r="AR385" s="188" t="s">
        <v>8581</v>
      </c>
      <c r="AS385" s="188" t="s">
        <v>8535</v>
      </c>
      <c r="AT385" s="188" t="s">
        <v>8581</v>
      </c>
      <c r="AU385" s="188" t="str">
        <f t="shared" si="16"/>
        <v>R4</v>
      </c>
      <c r="AV385" s="188" t="str">
        <f t="shared" si="17"/>
        <v>P4</v>
      </c>
    </row>
    <row r="386" spans="1:48" ht="270" x14ac:dyDescent="0.25">
      <c r="A386" s="188" t="s">
        <v>1852</v>
      </c>
      <c r="B386" s="207" t="str">
        <f t="shared" si="15"/>
        <v>Riparian and Pre-1914</v>
      </c>
      <c r="C386" s="188" t="s">
        <v>1853</v>
      </c>
      <c r="D386" s="188" t="s">
        <v>1854</v>
      </c>
      <c r="E386" s="188"/>
      <c r="F386" s="188"/>
      <c r="G386" s="188"/>
      <c r="H386" s="188" t="s">
        <v>4067</v>
      </c>
      <c r="I386" s="188" t="s">
        <v>55</v>
      </c>
      <c r="J386" s="188"/>
      <c r="K386" s="209">
        <v>277.83999999999997</v>
      </c>
      <c r="L386" s="209">
        <v>777.1</v>
      </c>
      <c r="M386" s="188" t="s">
        <v>56</v>
      </c>
      <c r="N386" s="188" t="s">
        <v>1214</v>
      </c>
      <c r="O386" s="188" t="s">
        <v>1855</v>
      </c>
      <c r="P386" s="188" t="s">
        <v>341</v>
      </c>
      <c r="Q386" s="188" t="s">
        <v>1856</v>
      </c>
      <c r="R386" s="188" t="s">
        <v>1856</v>
      </c>
      <c r="S386" s="188" t="s">
        <v>1857</v>
      </c>
      <c r="T386" s="188" t="s">
        <v>63</v>
      </c>
      <c r="U386" s="188"/>
      <c r="V386" s="188" t="s">
        <v>344</v>
      </c>
      <c r="W386" s="188"/>
      <c r="X386" s="188"/>
      <c r="Y386" s="188"/>
      <c r="Z386" s="188" t="s">
        <v>66</v>
      </c>
      <c r="AA386" s="189">
        <v>42892</v>
      </c>
      <c r="AB386" s="188" t="s">
        <v>142</v>
      </c>
      <c r="AC386" s="188" t="s">
        <v>1858</v>
      </c>
      <c r="AD386" s="188" t="s">
        <v>56</v>
      </c>
      <c r="AE386" s="188" t="s">
        <v>90</v>
      </c>
      <c r="AF386" s="188" t="s">
        <v>90</v>
      </c>
      <c r="AG386" s="188" t="s">
        <v>90</v>
      </c>
      <c r="AH386" s="188" t="s">
        <v>90</v>
      </c>
      <c r="AI386" s="188" t="s">
        <v>90</v>
      </c>
      <c r="AJ386" s="188" t="s">
        <v>90</v>
      </c>
      <c r="AK386" s="188" t="s">
        <v>90</v>
      </c>
      <c r="AL386" s="188" t="s">
        <v>90</v>
      </c>
      <c r="AM386" s="189">
        <v>42940</v>
      </c>
      <c r="AN386" s="188" t="s">
        <v>100</v>
      </c>
      <c r="AO386" s="188" t="s">
        <v>144</v>
      </c>
      <c r="AP386" s="188" t="s">
        <v>4067</v>
      </c>
      <c r="AQ386" s="188" t="s">
        <v>8534</v>
      </c>
      <c r="AR386" s="188" t="s">
        <v>8581</v>
      </c>
      <c r="AS386" s="188" t="s">
        <v>8535</v>
      </c>
      <c r="AT386" s="188" t="s">
        <v>8581</v>
      </c>
      <c r="AU386" s="188" t="str">
        <f t="shared" si="16"/>
        <v>R4</v>
      </c>
      <c r="AV386" s="188" t="str">
        <f t="shared" si="17"/>
        <v>P4</v>
      </c>
    </row>
    <row r="387" spans="1:48" ht="90" x14ac:dyDescent="0.25">
      <c r="A387" s="188" t="s">
        <v>1859</v>
      </c>
      <c r="B387" s="207" t="str">
        <f t="shared" ref="B387:B450" si="18">IF(AND(M387="Yes",AD387="Yes"), "Riparian and Pre-1914", IF(AND(M387= "Yes",AD387="No"),"Riparian",IF(AND(M387="No",AD387="Yes"),"Pre-1914","Neither")))</f>
        <v>Riparian and Pre-1914</v>
      </c>
      <c r="C387" s="188" t="s">
        <v>1750</v>
      </c>
      <c r="D387" s="188" t="s">
        <v>1750</v>
      </c>
      <c r="E387" s="188"/>
      <c r="F387" s="188" t="s">
        <v>1833</v>
      </c>
      <c r="G387" s="188"/>
      <c r="H387" s="188"/>
      <c r="I387" s="188" t="s">
        <v>55</v>
      </c>
      <c r="J387" s="188"/>
      <c r="K387" s="209">
        <v>566.7022222222223</v>
      </c>
      <c r="L387" s="209">
        <v>1515.98</v>
      </c>
      <c r="M387" s="188" t="s">
        <v>56</v>
      </c>
      <c r="N387" s="188" t="s">
        <v>1002</v>
      </c>
      <c r="O387" s="188" t="s">
        <v>58</v>
      </c>
      <c r="P387" s="188" t="s">
        <v>59</v>
      </c>
      <c r="Q387" s="188" t="s">
        <v>1834</v>
      </c>
      <c r="R387" s="188" t="s">
        <v>1834</v>
      </c>
      <c r="S387" s="188"/>
      <c r="T387" s="188" t="s">
        <v>141</v>
      </c>
      <c r="U387" s="188">
        <v>1910</v>
      </c>
      <c r="V387" s="188" t="s">
        <v>174</v>
      </c>
      <c r="W387" s="188"/>
      <c r="X387" s="188"/>
      <c r="Y387" s="188"/>
      <c r="Z387" s="188" t="s">
        <v>66</v>
      </c>
      <c r="AA387" s="189">
        <v>42913</v>
      </c>
      <c r="AB387" s="188" t="s">
        <v>81</v>
      </c>
      <c r="AC387" s="188" t="s">
        <v>1860</v>
      </c>
      <c r="AD387" s="188" t="s">
        <v>56</v>
      </c>
      <c r="AE387" s="188" t="s">
        <v>90</v>
      </c>
      <c r="AF387" s="188" t="s">
        <v>90</v>
      </c>
      <c r="AG387" s="190" t="s">
        <v>90</v>
      </c>
      <c r="AH387" s="188" t="s">
        <v>90</v>
      </c>
      <c r="AI387" s="188" t="s">
        <v>90</v>
      </c>
      <c r="AJ387" s="188" t="s">
        <v>90</v>
      </c>
      <c r="AK387" s="188" t="s">
        <v>90</v>
      </c>
      <c r="AL387" s="188" t="s">
        <v>90</v>
      </c>
      <c r="AM387" s="189">
        <v>42923</v>
      </c>
      <c r="AN387" s="188" t="s">
        <v>100</v>
      </c>
      <c r="AO387" s="188" t="s">
        <v>8410</v>
      </c>
      <c r="AP387" s="188"/>
      <c r="AQ387" s="188"/>
      <c r="AR387" s="188"/>
      <c r="AS387" s="188"/>
      <c r="AT387" s="188"/>
      <c r="AU387" s="188" t="str">
        <f t="shared" ref="AU387:AU450" si="19">IF(AQ387&lt;&gt;"",AQ387,AB387)</f>
        <v>R1</v>
      </c>
      <c r="AV387" s="188" t="str">
        <f t="shared" ref="AV387:AV450" si="20">IF(AS387&lt;&gt;"",AS387,AN387)</f>
        <v>P1</v>
      </c>
    </row>
    <row r="388" spans="1:48" ht="270" x14ac:dyDescent="0.25">
      <c r="A388" s="188" t="s">
        <v>1861</v>
      </c>
      <c r="B388" s="207" t="str">
        <f t="shared" si="18"/>
        <v>Riparian and Pre-1914</v>
      </c>
      <c r="C388" s="188" t="s">
        <v>1862</v>
      </c>
      <c r="D388" s="188" t="s">
        <v>1862</v>
      </c>
      <c r="E388" s="188"/>
      <c r="F388" s="188"/>
      <c r="G388" s="188"/>
      <c r="H388" s="188" t="s">
        <v>4067</v>
      </c>
      <c r="I388" s="188" t="s">
        <v>55</v>
      </c>
      <c r="J388" s="188" t="s">
        <v>1863</v>
      </c>
      <c r="K388" s="209">
        <v>281.13333333333333</v>
      </c>
      <c r="L388" s="209">
        <v>0</v>
      </c>
      <c r="M388" s="188" t="s">
        <v>56</v>
      </c>
      <c r="N388" s="188" t="s">
        <v>216</v>
      </c>
      <c r="O388" s="188" t="s">
        <v>1373</v>
      </c>
      <c r="P388" s="188" t="s">
        <v>341</v>
      </c>
      <c r="Q388" s="188" t="s">
        <v>1864</v>
      </c>
      <c r="R388" s="188" t="s">
        <v>1865</v>
      </c>
      <c r="S388" s="188" t="s">
        <v>1866</v>
      </c>
      <c r="T388" s="188" t="s">
        <v>63</v>
      </c>
      <c r="U388" s="188"/>
      <c r="V388" s="188" t="s">
        <v>344</v>
      </c>
      <c r="W388" s="188"/>
      <c r="X388" s="188"/>
      <c r="Y388" s="188"/>
      <c r="Z388" s="188" t="s">
        <v>66</v>
      </c>
      <c r="AA388" s="189">
        <v>42919</v>
      </c>
      <c r="AB388" s="188" t="s">
        <v>142</v>
      </c>
      <c r="AC388" s="188" t="s">
        <v>1867</v>
      </c>
      <c r="AD388" s="188" t="s">
        <v>56</v>
      </c>
      <c r="AE388" s="188" t="s">
        <v>90</v>
      </c>
      <c r="AF388" s="188" t="s">
        <v>90</v>
      </c>
      <c r="AG388" s="190" t="s">
        <v>90</v>
      </c>
      <c r="AH388" s="188" t="s">
        <v>90</v>
      </c>
      <c r="AI388" s="188" t="s">
        <v>90</v>
      </c>
      <c r="AJ388" s="188" t="s">
        <v>90</v>
      </c>
      <c r="AK388" s="188" t="s">
        <v>90</v>
      </c>
      <c r="AL388" s="188" t="s">
        <v>90</v>
      </c>
      <c r="AM388" s="189">
        <v>42923</v>
      </c>
      <c r="AN388" s="188" t="s">
        <v>143</v>
      </c>
      <c r="AO388" s="188" t="s">
        <v>8404</v>
      </c>
      <c r="AP388" s="188" t="s">
        <v>4067</v>
      </c>
      <c r="AQ388" s="188" t="s">
        <v>8534</v>
      </c>
      <c r="AR388" s="188" t="s">
        <v>8581</v>
      </c>
      <c r="AS388" s="188" t="s">
        <v>8535</v>
      </c>
      <c r="AT388" s="188" t="s">
        <v>8581</v>
      </c>
      <c r="AU388" s="188" t="str">
        <f t="shared" si="19"/>
        <v>R4</v>
      </c>
      <c r="AV388" s="188" t="str">
        <f t="shared" si="20"/>
        <v>P4</v>
      </c>
    </row>
    <row r="389" spans="1:48" ht="270" x14ac:dyDescent="0.25">
      <c r="A389" s="188" t="s">
        <v>1868</v>
      </c>
      <c r="B389" s="207" t="str">
        <f t="shared" si="18"/>
        <v>Riparian and Pre-1914</v>
      </c>
      <c r="C389" s="188" t="s">
        <v>1869</v>
      </c>
      <c r="D389" s="188" t="s">
        <v>1870</v>
      </c>
      <c r="E389" s="188"/>
      <c r="F389" s="188"/>
      <c r="G389" s="188"/>
      <c r="H389" s="188" t="s">
        <v>4067</v>
      </c>
      <c r="I389" s="188" t="s">
        <v>55</v>
      </c>
      <c r="J389" s="188"/>
      <c r="K389" s="209">
        <v>336.25</v>
      </c>
      <c r="L389" s="209">
        <v>663.52</v>
      </c>
      <c r="M389" s="188" t="s">
        <v>56</v>
      </c>
      <c r="N389" s="188" t="s">
        <v>1871</v>
      </c>
      <c r="O389" s="188" t="s">
        <v>511</v>
      </c>
      <c r="P389" s="188" t="s">
        <v>341</v>
      </c>
      <c r="Q389" s="188"/>
      <c r="R389" s="188" t="s">
        <v>1872</v>
      </c>
      <c r="S389" s="188" t="s">
        <v>1873</v>
      </c>
      <c r="T389" s="188" t="s">
        <v>63</v>
      </c>
      <c r="U389" s="188"/>
      <c r="V389" s="188" t="s">
        <v>115</v>
      </c>
      <c r="W389" s="188"/>
      <c r="X389" s="188"/>
      <c r="Y389" s="188"/>
      <c r="Z389" s="188" t="s">
        <v>66</v>
      </c>
      <c r="AA389" s="189">
        <v>42977</v>
      </c>
      <c r="AB389" s="188" t="s">
        <v>142</v>
      </c>
      <c r="AC389" s="188" t="s">
        <v>1874</v>
      </c>
      <c r="AD389" s="188" t="s">
        <v>56</v>
      </c>
      <c r="AE389" s="188" t="s">
        <v>90</v>
      </c>
      <c r="AF389" s="188" t="s">
        <v>90</v>
      </c>
      <c r="AG389" s="190" t="s">
        <v>90</v>
      </c>
      <c r="AH389" s="188" t="s">
        <v>90</v>
      </c>
      <c r="AI389" s="188" t="s">
        <v>90</v>
      </c>
      <c r="AJ389" s="188" t="s">
        <v>90</v>
      </c>
      <c r="AK389" s="188" t="s">
        <v>90</v>
      </c>
      <c r="AL389" s="188" t="s">
        <v>90</v>
      </c>
      <c r="AM389" s="189">
        <v>42949</v>
      </c>
      <c r="AN389" s="188" t="s">
        <v>100</v>
      </c>
      <c r="AO389" s="188" t="s">
        <v>144</v>
      </c>
      <c r="AP389" s="188" t="s">
        <v>4067</v>
      </c>
      <c r="AQ389" s="188" t="s">
        <v>8534</v>
      </c>
      <c r="AR389" s="188" t="s">
        <v>8581</v>
      </c>
      <c r="AS389" s="188" t="s">
        <v>8535</v>
      </c>
      <c r="AT389" s="188" t="s">
        <v>8581</v>
      </c>
      <c r="AU389" s="188" t="str">
        <f t="shared" si="19"/>
        <v>R4</v>
      </c>
      <c r="AV389" s="188" t="str">
        <f t="shared" si="20"/>
        <v>P4</v>
      </c>
    </row>
    <row r="390" spans="1:48" ht="390" x14ac:dyDescent="0.25">
      <c r="A390" s="188" t="s">
        <v>1875</v>
      </c>
      <c r="B390" s="207" t="str">
        <f t="shared" si="18"/>
        <v>Riparian and Pre-1914</v>
      </c>
      <c r="C390" s="188" t="s">
        <v>1845</v>
      </c>
      <c r="D390" s="188" t="s">
        <v>1846</v>
      </c>
      <c r="E390" s="188"/>
      <c r="F390" s="188" t="s">
        <v>304</v>
      </c>
      <c r="G390" s="188"/>
      <c r="H390" s="188" t="s">
        <v>4067</v>
      </c>
      <c r="I390" s="188" t="s">
        <v>55</v>
      </c>
      <c r="J390" s="188" t="s">
        <v>1847</v>
      </c>
      <c r="K390" s="209">
        <v>452.94</v>
      </c>
      <c r="L390" s="209">
        <v>0</v>
      </c>
      <c r="M390" s="188" t="s">
        <v>56</v>
      </c>
      <c r="N390" s="188" t="s">
        <v>325</v>
      </c>
      <c r="O390" s="188" t="s">
        <v>58</v>
      </c>
      <c r="P390" s="188" t="s">
        <v>59</v>
      </c>
      <c r="Q390" s="188" t="s">
        <v>1876</v>
      </c>
      <c r="R390" s="188" t="s">
        <v>1849</v>
      </c>
      <c r="S390" s="188" t="s">
        <v>1850</v>
      </c>
      <c r="T390" s="188" t="s">
        <v>141</v>
      </c>
      <c r="U390" s="188"/>
      <c r="V390" s="188" t="s">
        <v>64</v>
      </c>
      <c r="W390" s="188">
        <v>8</v>
      </c>
      <c r="X390" s="188" t="s">
        <v>66</v>
      </c>
      <c r="Y390" s="188" t="s">
        <v>1851</v>
      </c>
      <c r="Z390" s="188" t="s">
        <v>66</v>
      </c>
      <c r="AA390" s="189">
        <v>42961</v>
      </c>
      <c r="AB390" s="188" t="s">
        <v>81</v>
      </c>
      <c r="AC390" s="188" t="s">
        <v>1501</v>
      </c>
      <c r="AD390" s="188" t="s">
        <v>56</v>
      </c>
      <c r="AE390" s="188" t="s">
        <v>90</v>
      </c>
      <c r="AF390" s="188" t="s">
        <v>90</v>
      </c>
      <c r="AG390" s="190" t="s">
        <v>90</v>
      </c>
      <c r="AH390" s="188" t="s">
        <v>90</v>
      </c>
      <c r="AI390" s="188" t="s">
        <v>90</v>
      </c>
      <c r="AJ390" s="188" t="s">
        <v>90</v>
      </c>
      <c r="AK390" s="188" t="s">
        <v>90</v>
      </c>
      <c r="AL390" s="188" t="s">
        <v>90</v>
      </c>
      <c r="AM390" s="189">
        <v>42929</v>
      </c>
      <c r="AN390" s="188" t="s">
        <v>100</v>
      </c>
      <c r="AO390" s="188" t="s">
        <v>8437</v>
      </c>
      <c r="AP390" s="188" t="s">
        <v>4067</v>
      </c>
      <c r="AQ390" s="188" t="s">
        <v>8534</v>
      </c>
      <c r="AR390" s="188" t="s">
        <v>8581</v>
      </c>
      <c r="AS390" s="188" t="s">
        <v>8535</v>
      </c>
      <c r="AT390" s="188" t="s">
        <v>8581</v>
      </c>
      <c r="AU390" s="188" t="str">
        <f t="shared" si="19"/>
        <v>R4</v>
      </c>
      <c r="AV390" s="188" t="str">
        <f t="shared" si="20"/>
        <v>P4</v>
      </c>
    </row>
    <row r="391" spans="1:48" ht="270" x14ac:dyDescent="0.25">
      <c r="A391" s="188" t="s">
        <v>1877</v>
      </c>
      <c r="B391" s="207" t="str">
        <f t="shared" si="18"/>
        <v>Riparian and Pre-1914</v>
      </c>
      <c r="C391" s="188" t="s">
        <v>1878</v>
      </c>
      <c r="D391" s="188" t="s">
        <v>1879</v>
      </c>
      <c r="E391" s="188"/>
      <c r="F391" s="188"/>
      <c r="G391" s="188"/>
      <c r="H391" s="188" t="s">
        <v>4067</v>
      </c>
      <c r="I391" s="188" t="s">
        <v>55</v>
      </c>
      <c r="J391" s="188"/>
      <c r="K391" s="209">
        <v>356.66666666666663</v>
      </c>
      <c r="L391" s="209">
        <v>1349.75</v>
      </c>
      <c r="M391" s="188" t="s">
        <v>56</v>
      </c>
      <c r="N391" s="188" t="s">
        <v>931</v>
      </c>
      <c r="O391" s="188" t="s">
        <v>1880</v>
      </c>
      <c r="P391" s="188" t="s">
        <v>341</v>
      </c>
      <c r="Q391" s="188" t="s">
        <v>1881</v>
      </c>
      <c r="R391" s="188" t="s">
        <v>1882</v>
      </c>
      <c r="S391" s="188" t="s">
        <v>1883</v>
      </c>
      <c r="T391" s="188" t="s">
        <v>141</v>
      </c>
      <c r="U391" s="188">
        <v>1908</v>
      </c>
      <c r="V391" s="188" t="s">
        <v>64</v>
      </c>
      <c r="W391" s="188">
        <v>3</v>
      </c>
      <c r="X391" s="188"/>
      <c r="Y391" s="188"/>
      <c r="Z391" s="188" t="s">
        <v>66</v>
      </c>
      <c r="AA391" s="189">
        <v>42916</v>
      </c>
      <c r="AB391" s="188" t="s">
        <v>142</v>
      </c>
      <c r="AC391" s="188"/>
      <c r="AD391" s="188" t="s">
        <v>56</v>
      </c>
      <c r="AE391" s="188" t="s">
        <v>90</v>
      </c>
      <c r="AF391" s="188" t="s">
        <v>90</v>
      </c>
      <c r="AG391" s="190" t="s">
        <v>90</v>
      </c>
      <c r="AH391" s="188" t="s">
        <v>90</v>
      </c>
      <c r="AI391" s="188" t="s">
        <v>90</v>
      </c>
      <c r="AJ391" s="188" t="s">
        <v>90</v>
      </c>
      <c r="AK391" s="188" t="s">
        <v>90</v>
      </c>
      <c r="AL391" s="188" t="s">
        <v>90</v>
      </c>
      <c r="AM391" s="189">
        <v>42905</v>
      </c>
      <c r="AN391" s="188" t="s">
        <v>100</v>
      </c>
      <c r="AO391" s="188" t="s">
        <v>1800</v>
      </c>
      <c r="AP391" s="188" t="s">
        <v>4067</v>
      </c>
      <c r="AQ391" s="188" t="s">
        <v>8534</v>
      </c>
      <c r="AR391" s="188" t="s">
        <v>8581</v>
      </c>
      <c r="AS391" s="188" t="s">
        <v>8535</v>
      </c>
      <c r="AT391" s="188" t="s">
        <v>8581</v>
      </c>
      <c r="AU391" s="188" t="str">
        <f t="shared" si="19"/>
        <v>R4</v>
      </c>
      <c r="AV391" s="188" t="str">
        <f t="shared" si="20"/>
        <v>P4</v>
      </c>
    </row>
    <row r="392" spans="1:48" ht="270" x14ac:dyDescent="0.25">
      <c r="A392" s="188" t="s">
        <v>1884</v>
      </c>
      <c r="B392" s="207" t="str">
        <f t="shared" si="18"/>
        <v>Riparian and Pre-1914</v>
      </c>
      <c r="C392" s="188" t="s">
        <v>1885</v>
      </c>
      <c r="D392" s="188" t="s">
        <v>1886</v>
      </c>
      <c r="E392" s="188"/>
      <c r="F392" s="188" t="s">
        <v>304</v>
      </c>
      <c r="G392" s="188"/>
      <c r="H392" s="188" t="s">
        <v>4067</v>
      </c>
      <c r="I392" s="188" t="s">
        <v>55</v>
      </c>
      <c r="J392" s="188" t="s">
        <v>1887</v>
      </c>
      <c r="K392" s="209">
        <v>495.84000000000003</v>
      </c>
      <c r="L392" s="209">
        <v>868.41</v>
      </c>
      <c r="M392" s="188" t="s">
        <v>56</v>
      </c>
      <c r="N392" s="188" t="s">
        <v>1888</v>
      </c>
      <c r="O392" s="188" t="s">
        <v>1889</v>
      </c>
      <c r="P392" s="188" t="s">
        <v>59</v>
      </c>
      <c r="Q392" s="188" t="s">
        <v>1890</v>
      </c>
      <c r="R392" s="188" t="s">
        <v>1890</v>
      </c>
      <c r="S392" s="188" t="s">
        <v>1891</v>
      </c>
      <c r="T392" s="188" t="s">
        <v>63</v>
      </c>
      <c r="U392" s="188">
        <v>1894</v>
      </c>
      <c r="V392" s="188" t="s">
        <v>344</v>
      </c>
      <c r="W392" s="188">
        <v>5</v>
      </c>
      <c r="X392" s="188" t="s">
        <v>66</v>
      </c>
      <c r="Y392" s="188"/>
      <c r="Z392" s="188" t="s">
        <v>66</v>
      </c>
      <c r="AA392" s="189">
        <v>42913</v>
      </c>
      <c r="AB392" s="188" t="s">
        <v>81</v>
      </c>
      <c r="AC392" s="188" t="s">
        <v>8612</v>
      </c>
      <c r="AD392" s="188" t="s">
        <v>56</v>
      </c>
      <c r="AE392" s="188" t="s">
        <v>90</v>
      </c>
      <c r="AF392" s="188" t="s">
        <v>90</v>
      </c>
      <c r="AG392" s="189" t="s">
        <v>90</v>
      </c>
      <c r="AH392" s="188" t="s">
        <v>90</v>
      </c>
      <c r="AI392" s="188" t="s">
        <v>90</v>
      </c>
      <c r="AJ392" s="188" t="s">
        <v>90</v>
      </c>
      <c r="AK392" s="188" t="s">
        <v>90</v>
      </c>
      <c r="AL392" s="188" t="s">
        <v>90</v>
      </c>
      <c r="AM392" s="189">
        <v>42905</v>
      </c>
      <c r="AN392" s="188" t="s">
        <v>100</v>
      </c>
      <c r="AO392" s="188" t="s">
        <v>73</v>
      </c>
      <c r="AP392" s="188" t="s">
        <v>4067</v>
      </c>
      <c r="AQ392" s="188" t="s">
        <v>8534</v>
      </c>
      <c r="AR392" s="188" t="s">
        <v>8581</v>
      </c>
      <c r="AS392" s="188" t="s">
        <v>8535</v>
      </c>
      <c r="AT392" s="188" t="s">
        <v>8581</v>
      </c>
      <c r="AU392" s="188" t="str">
        <f t="shared" si="19"/>
        <v>R4</v>
      </c>
      <c r="AV392" s="188" t="str">
        <f t="shared" si="20"/>
        <v>P4</v>
      </c>
    </row>
    <row r="393" spans="1:48" ht="270" x14ac:dyDescent="0.25">
      <c r="A393" s="188" t="s">
        <v>1892</v>
      </c>
      <c r="B393" s="207" t="str">
        <f t="shared" si="18"/>
        <v>Riparian and Pre-1914</v>
      </c>
      <c r="C393" s="188" t="s">
        <v>1893</v>
      </c>
      <c r="D393" s="188" t="s">
        <v>1893</v>
      </c>
      <c r="E393" s="188"/>
      <c r="F393" s="188" t="s">
        <v>304</v>
      </c>
      <c r="G393" s="188"/>
      <c r="H393" s="188" t="s">
        <v>4067</v>
      </c>
      <c r="I393" s="188" t="s">
        <v>55</v>
      </c>
      <c r="J393" s="188"/>
      <c r="K393" s="209">
        <v>328.09000000000003</v>
      </c>
      <c r="L393" s="209">
        <v>234.32</v>
      </c>
      <c r="M393" s="188" t="s">
        <v>56</v>
      </c>
      <c r="N393" s="188" t="s">
        <v>325</v>
      </c>
      <c r="O393" s="188" t="s">
        <v>58</v>
      </c>
      <c r="P393" s="188" t="s">
        <v>59</v>
      </c>
      <c r="Q393" s="188" t="s">
        <v>307</v>
      </c>
      <c r="R393" s="188" t="s">
        <v>307</v>
      </c>
      <c r="S393" s="188" t="s">
        <v>308</v>
      </c>
      <c r="T393" s="188" t="s">
        <v>141</v>
      </c>
      <c r="U393" s="188"/>
      <c r="V393" s="188" t="s">
        <v>64</v>
      </c>
      <c r="W393" s="188">
        <v>0</v>
      </c>
      <c r="X393" s="188"/>
      <c r="Y393" s="188"/>
      <c r="Z393" s="188" t="s">
        <v>66</v>
      </c>
      <c r="AA393" s="189">
        <v>42906</v>
      </c>
      <c r="AB393" s="188" t="s">
        <v>142</v>
      </c>
      <c r="AC393" s="188" t="s">
        <v>1894</v>
      </c>
      <c r="AD393" s="188" t="s">
        <v>56</v>
      </c>
      <c r="AE393" s="188" t="s">
        <v>90</v>
      </c>
      <c r="AF393" s="188" t="s">
        <v>90</v>
      </c>
      <c r="AG393" s="189" t="s">
        <v>90</v>
      </c>
      <c r="AH393" s="188" t="s">
        <v>90</v>
      </c>
      <c r="AI393" s="188" t="s">
        <v>90</v>
      </c>
      <c r="AJ393" s="188" t="s">
        <v>90</v>
      </c>
      <c r="AK393" s="188" t="s">
        <v>90</v>
      </c>
      <c r="AL393" s="188" t="s">
        <v>90</v>
      </c>
      <c r="AM393" s="189">
        <v>42905</v>
      </c>
      <c r="AN393" s="188" t="s">
        <v>100</v>
      </c>
      <c r="AO393" s="188" t="s">
        <v>73</v>
      </c>
      <c r="AP393" s="188" t="s">
        <v>4067</v>
      </c>
      <c r="AQ393" s="188" t="s">
        <v>8534</v>
      </c>
      <c r="AR393" s="188" t="s">
        <v>8581</v>
      </c>
      <c r="AS393" s="188" t="s">
        <v>8535</v>
      </c>
      <c r="AT393" s="188" t="s">
        <v>8581</v>
      </c>
      <c r="AU393" s="188" t="str">
        <f t="shared" si="19"/>
        <v>R4</v>
      </c>
      <c r="AV393" s="188" t="str">
        <f t="shared" si="20"/>
        <v>P4</v>
      </c>
    </row>
    <row r="394" spans="1:48" ht="270" x14ac:dyDescent="0.25">
      <c r="A394" s="188" t="s">
        <v>1895</v>
      </c>
      <c r="B394" s="207" t="str">
        <f t="shared" si="18"/>
        <v>Riparian and Pre-1914</v>
      </c>
      <c r="C394" s="188" t="s">
        <v>1853</v>
      </c>
      <c r="D394" s="188" t="s">
        <v>1854</v>
      </c>
      <c r="E394" s="188"/>
      <c r="F394" s="188"/>
      <c r="G394" s="188"/>
      <c r="H394" s="188" t="s">
        <v>4067</v>
      </c>
      <c r="I394" s="188" t="s">
        <v>55</v>
      </c>
      <c r="J394" s="188"/>
      <c r="K394" s="209">
        <v>333.21999999999997</v>
      </c>
      <c r="L394" s="209">
        <v>657.53</v>
      </c>
      <c r="M394" s="188" t="s">
        <v>56</v>
      </c>
      <c r="N394" s="188" t="s">
        <v>1214</v>
      </c>
      <c r="O394" s="188" t="s">
        <v>1896</v>
      </c>
      <c r="P394" s="188" t="s">
        <v>341</v>
      </c>
      <c r="Q394" s="188" t="s">
        <v>1856</v>
      </c>
      <c r="R394" s="188" t="s">
        <v>1856</v>
      </c>
      <c r="S394" s="188" t="s">
        <v>1857</v>
      </c>
      <c r="T394" s="188" t="s">
        <v>63</v>
      </c>
      <c r="U394" s="188"/>
      <c r="V394" s="188" t="s">
        <v>344</v>
      </c>
      <c r="W394" s="188"/>
      <c r="X394" s="188"/>
      <c r="Y394" s="188"/>
      <c r="Z394" s="188" t="s">
        <v>66</v>
      </c>
      <c r="AA394" s="189">
        <v>42892</v>
      </c>
      <c r="AB394" s="188" t="s">
        <v>142</v>
      </c>
      <c r="AC394" s="188" t="s">
        <v>1858</v>
      </c>
      <c r="AD394" s="188" t="s">
        <v>56</v>
      </c>
      <c r="AE394" s="188" t="s">
        <v>90</v>
      </c>
      <c r="AF394" s="188" t="s">
        <v>90</v>
      </c>
      <c r="AG394" s="188" t="s">
        <v>90</v>
      </c>
      <c r="AH394" s="188" t="s">
        <v>90</v>
      </c>
      <c r="AI394" s="188" t="s">
        <v>90</v>
      </c>
      <c r="AJ394" s="188" t="s">
        <v>90</v>
      </c>
      <c r="AK394" s="188" t="s">
        <v>90</v>
      </c>
      <c r="AL394" s="188" t="s">
        <v>90</v>
      </c>
      <c r="AM394" s="189">
        <v>42940</v>
      </c>
      <c r="AN394" s="188" t="s">
        <v>100</v>
      </c>
      <c r="AO394" s="188" t="s">
        <v>144</v>
      </c>
      <c r="AP394" s="188" t="s">
        <v>4067</v>
      </c>
      <c r="AQ394" s="188" t="s">
        <v>8534</v>
      </c>
      <c r="AR394" s="188" t="s">
        <v>8581</v>
      </c>
      <c r="AS394" s="188" t="s">
        <v>8535</v>
      </c>
      <c r="AT394" s="188" t="s">
        <v>8581</v>
      </c>
      <c r="AU394" s="188" t="str">
        <f t="shared" si="19"/>
        <v>R4</v>
      </c>
      <c r="AV394" s="188" t="str">
        <f t="shared" si="20"/>
        <v>P4</v>
      </c>
    </row>
    <row r="395" spans="1:48" ht="225" x14ac:dyDescent="0.25">
      <c r="A395" s="188" t="s">
        <v>1897</v>
      </c>
      <c r="B395" s="207" t="str">
        <f t="shared" si="18"/>
        <v>Riparian and Pre-1914</v>
      </c>
      <c r="C395" s="188" t="s">
        <v>1898</v>
      </c>
      <c r="D395" s="188" t="s">
        <v>1898</v>
      </c>
      <c r="E395" s="188"/>
      <c r="F395" s="188" t="s">
        <v>779</v>
      </c>
      <c r="G395" s="188"/>
      <c r="H395" s="188"/>
      <c r="I395" s="188" t="s">
        <v>55</v>
      </c>
      <c r="J395" s="188"/>
      <c r="K395" s="209">
        <v>1625.4199999999998</v>
      </c>
      <c r="L395" s="209">
        <v>2042.6</v>
      </c>
      <c r="M395" s="188" t="s">
        <v>56</v>
      </c>
      <c r="N395" s="188" t="s">
        <v>627</v>
      </c>
      <c r="O395" s="188" t="s">
        <v>58</v>
      </c>
      <c r="P395" s="188" t="s">
        <v>59</v>
      </c>
      <c r="Q395" s="188" t="s">
        <v>1176</v>
      </c>
      <c r="R395" s="188" t="s">
        <v>1899</v>
      </c>
      <c r="S395" s="188" t="s">
        <v>399</v>
      </c>
      <c r="T395" s="188" t="s">
        <v>63</v>
      </c>
      <c r="U395" s="188"/>
      <c r="V395" s="188" t="s">
        <v>115</v>
      </c>
      <c r="W395" s="188">
        <v>3</v>
      </c>
      <c r="X395" s="188" t="s">
        <v>56</v>
      </c>
      <c r="Y395" s="188" t="s">
        <v>1900</v>
      </c>
      <c r="Z395" s="188" t="s">
        <v>66</v>
      </c>
      <c r="AA395" s="189">
        <v>42912</v>
      </c>
      <c r="AB395" s="188" t="s">
        <v>142</v>
      </c>
      <c r="AC395" s="188" t="s">
        <v>8648</v>
      </c>
      <c r="AD395" s="188" t="s">
        <v>56</v>
      </c>
      <c r="AE395" s="188" t="s">
        <v>90</v>
      </c>
      <c r="AF395" s="188" t="s">
        <v>90</v>
      </c>
      <c r="AG395" s="190" t="s">
        <v>90</v>
      </c>
      <c r="AH395" s="188" t="s">
        <v>90</v>
      </c>
      <c r="AI395" s="188" t="s">
        <v>90</v>
      </c>
      <c r="AJ395" s="188" t="s">
        <v>90</v>
      </c>
      <c r="AK395" s="188" t="s">
        <v>90</v>
      </c>
      <c r="AL395" s="188" t="s">
        <v>90</v>
      </c>
      <c r="AM395" s="189">
        <v>42912</v>
      </c>
      <c r="AN395" s="188" t="s">
        <v>100</v>
      </c>
      <c r="AO395" s="188" t="s">
        <v>1901</v>
      </c>
      <c r="AP395" s="188"/>
      <c r="AQ395" s="188"/>
      <c r="AR395" s="188"/>
      <c r="AS395" s="188"/>
      <c r="AT395" s="188"/>
      <c r="AU395" s="188" t="str">
        <f t="shared" si="19"/>
        <v>R3</v>
      </c>
      <c r="AV395" s="188" t="str">
        <f t="shared" si="20"/>
        <v>P1</v>
      </c>
    </row>
    <row r="396" spans="1:48" ht="225" x14ac:dyDescent="0.25">
      <c r="A396" s="188" t="s">
        <v>1902</v>
      </c>
      <c r="B396" s="207" t="str">
        <f t="shared" si="18"/>
        <v>Riparian and Pre-1914</v>
      </c>
      <c r="C396" s="188" t="s">
        <v>1898</v>
      </c>
      <c r="D396" s="188" t="s">
        <v>1898</v>
      </c>
      <c r="E396" s="188"/>
      <c r="F396" s="188" t="s">
        <v>779</v>
      </c>
      <c r="G396" s="188"/>
      <c r="H396" s="188"/>
      <c r="I396" s="188" t="s">
        <v>55</v>
      </c>
      <c r="J396" s="188"/>
      <c r="K396" s="209">
        <v>627.37333333333333</v>
      </c>
      <c r="L396" s="209">
        <v>681.846</v>
      </c>
      <c r="M396" s="188" t="s">
        <v>56</v>
      </c>
      <c r="N396" s="188" t="s">
        <v>627</v>
      </c>
      <c r="O396" s="188" t="s">
        <v>58</v>
      </c>
      <c r="P396" s="188" t="s">
        <v>59</v>
      </c>
      <c r="Q396" s="188" t="s">
        <v>1903</v>
      </c>
      <c r="R396" s="188" t="s">
        <v>1904</v>
      </c>
      <c r="S396" s="188" t="s">
        <v>399</v>
      </c>
      <c r="T396" s="188" t="s">
        <v>141</v>
      </c>
      <c r="U396" s="188"/>
      <c r="V396" s="188" t="s">
        <v>64</v>
      </c>
      <c r="W396" s="188">
        <v>1</v>
      </c>
      <c r="X396" s="188" t="s">
        <v>56</v>
      </c>
      <c r="Y396" s="188" t="s">
        <v>1905</v>
      </c>
      <c r="Z396" s="188" t="s">
        <v>66</v>
      </c>
      <c r="AA396" s="189">
        <v>42915</v>
      </c>
      <c r="AB396" s="188" t="s">
        <v>142</v>
      </c>
      <c r="AC396" s="188" t="s">
        <v>8643</v>
      </c>
      <c r="AD396" s="188" t="s">
        <v>56</v>
      </c>
      <c r="AE396" s="188" t="s">
        <v>90</v>
      </c>
      <c r="AF396" s="188" t="s">
        <v>90</v>
      </c>
      <c r="AG396" s="190" t="s">
        <v>90</v>
      </c>
      <c r="AH396" s="188" t="s">
        <v>90</v>
      </c>
      <c r="AI396" s="188" t="s">
        <v>90</v>
      </c>
      <c r="AJ396" s="188" t="s">
        <v>90</v>
      </c>
      <c r="AK396" s="188" t="s">
        <v>90</v>
      </c>
      <c r="AL396" s="188" t="s">
        <v>90</v>
      </c>
      <c r="AM396" s="189">
        <v>42915</v>
      </c>
      <c r="AN396" s="188" t="s">
        <v>100</v>
      </c>
      <c r="AO396" s="188" t="s">
        <v>1901</v>
      </c>
      <c r="AP396" s="188"/>
      <c r="AQ396" s="188"/>
      <c r="AR396" s="188"/>
      <c r="AS396" s="188"/>
      <c r="AT396" s="188"/>
      <c r="AU396" s="188" t="str">
        <f t="shared" si="19"/>
        <v>R3</v>
      </c>
      <c r="AV396" s="188" t="str">
        <f t="shared" si="20"/>
        <v>P1</v>
      </c>
    </row>
    <row r="397" spans="1:48" ht="105" x14ac:dyDescent="0.25">
      <c r="A397" s="188" t="s">
        <v>1906</v>
      </c>
      <c r="B397" s="207" t="str">
        <f t="shared" si="18"/>
        <v>Riparian</v>
      </c>
      <c r="C397" s="188" t="s">
        <v>1336</v>
      </c>
      <c r="D397" s="188" t="s">
        <v>1337</v>
      </c>
      <c r="E397" s="188" t="s">
        <v>414</v>
      </c>
      <c r="F397" s="188" t="s">
        <v>1907</v>
      </c>
      <c r="G397" s="188" t="s">
        <v>1339</v>
      </c>
      <c r="H397" s="188"/>
      <c r="I397" s="188" t="s">
        <v>55</v>
      </c>
      <c r="J397" s="188"/>
      <c r="K397" s="209">
        <v>1193.6533333333332</v>
      </c>
      <c r="L397" s="209">
        <v>874.63</v>
      </c>
      <c r="M397" s="188" t="s">
        <v>56</v>
      </c>
      <c r="N397" s="188" t="s">
        <v>57</v>
      </c>
      <c r="O397" s="188" t="s">
        <v>511</v>
      </c>
      <c r="P397" s="188" t="s">
        <v>59</v>
      </c>
      <c r="Q397" s="188" t="s">
        <v>1908</v>
      </c>
      <c r="R397" s="188" t="s">
        <v>1909</v>
      </c>
      <c r="S397" s="188" t="s">
        <v>399</v>
      </c>
      <c r="T397" s="188" t="s">
        <v>63</v>
      </c>
      <c r="U397" s="188"/>
      <c r="V397" s="188" t="s">
        <v>64</v>
      </c>
      <c r="W397" s="188"/>
      <c r="X397" s="188"/>
      <c r="Y397" s="188"/>
      <c r="Z397" s="188" t="s">
        <v>66</v>
      </c>
      <c r="AA397" s="189">
        <v>42933</v>
      </c>
      <c r="AB397" s="188" t="s">
        <v>142</v>
      </c>
      <c r="AC397" s="188" t="s">
        <v>927</v>
      </c>
      <c r="AD397" s="188" t="s">
        <v>66</v>
      </c>
      <c r="AE397" s="188" t="s">
        <v>90</v>
      </c>
      <c r="AF397" s="188" t="s">
        <v>90</v>
      </c>
      <c r="AG397" s="188" t="s">
        <v>90</v>
      </c>
      <c r="AH397" s="188" t="s">
        <v>90</v>
      </c>
      <c r="AI397" s="188" t="s">
        <v>90</v>
      </c>
      <c r="AJ397" s="188" t="s">
        <v>90</v>
      </c>
      <c r="AK397" s="188" t="s">
        <v>90</v>
      </c>
      <c r="AL397" s="188" t="s">
        <v>90</v>
      </c>
      <c r="AM397" s="189"/>
      <c r="AN397" s="188" t="s">
        <v>90</v>
      </c>
      <c r="AO397" s="188" t="s">
        <v>90</v>
      </c>
      <c r="AP397" s="188"/>
      <c r="AQ397" s="188"/>
      <c r="AR397" s="188"/>
      <c r="AS397" s="188"/>
      <c r="AT397" s="188"/>
      <c r="AU397" s="188" t="str">
        <f t="shared" si="19"/>
        <v>R3</v>
      </c>
      <c r="AV397" s="188" t="str">
        <f t="shared" si="20"/>
        <v>N/A</v>
      </c>
    </row>
    <row r="398" spans="1:48" ht="75" x14ac:dyDescent="0.25">
      <c r="A398" s="188" t="s">
        <v>1910</v>
      </c>
      <c r="B398" s="207" t="str">
        <f t="shared" si="18"/>
        <v>Riparian and Pre-1914</v>
      </c>
      <c r="C398" s="188" t="s">
        <v>1911</v>
      </c>
      <c r="D398" s="188" t="s">
        <v>1911</v>
      </c>
      <c r="E398" s="188"/>
      <c r="F398" s="188"/>
      <c r="G398" s="188"/>
      <c r="H398" s="188"/>
      <c r="I398" s="188" t="s">
        <v>87</v>
      </c>
      <c r="J398" s="188"/>
      <c r="K398" s="209">
        <v>8449.6124031007748</v>
      </c>
      <c r="L398" s="209">
        <v>43000</v>
      </c>
      <c r="M398" s="188" t="s">
        <v>56</v>
      </c>
      <c r="N398" s="188" t="s">
        <v>1912</v>
      </c>
      <c r="O398" s="188" t="s">
        <v>137</v>
      </c>
      <c r="P398" s="188" t="s">
        <v>285</v>
      </c>
      <c r="Q398" s="188" t="s">
        <v>78</v>
      </c>
      <c r="R398" s="188"/>
      <c r="S398" s="188"/>
      <c r="T398" s="188"/>
      <c r="U398" s="188"/>
      <c r="V398" s="188"/>
      <c r="W398" s="188"/>
      <c r="X398" s="188" t="s">
        <v>56</v>
      </c>
      <c r="Y398" s="188"/>
      <c r="Z398" s="188"/>
      <c r="AA398" s="189">
        <v>43003</v>
      </c>
      <c r="AB398" s="188" t="s">
        <v>67</v>
      </c>
      <c r="AC398" s="188" t="s">
        <v>1913</v>
      </c>
      <c r="AD398" s="188" t="s">
        <v>56</v>
      </c>
      <c r="AE398" s="188" t="s">
        <v>90</v>
      </c>
      <c r="AF398" s="188" t="s">
        <v>90</v>
      </c>
      <c r="AG398" s="189" t="s">
        <v>90</v>
      </c>
      <c r="AH398" s="188" t="s">
        <v>90</v>
      </c>
      <c r="AI398" s="188" t="s">
        <v>90</v>
      </c>
      <c r="AJ398" s="188" t="s">
        <v>90</v>
      </c>
      <c r="AK398" s="188" t="s">
        <v>90</v>
      </c>
      <c r="AL398" s="188" t="s">
        <v>90</v>
      </c>
      <c r="AM398" s="189">
        <v>42905</v>
      </c>
      <c r="AN398" s="188" t="s">
        <v>72</v>
      </c>
      <c r="AO398" s="188" t="s">
        <v>1914</v>
      </c>
      <c r="AP398" s="188"/>
      <c r="AQ398" s="188"/>
      <c r="AR398" s="188"/>
      <c r="AS398" s="188"/>
      <c r="AT398" s="188"/>
      <c r="AU398" s="188" t="str">
        <f t="shared" si="19"/>
        <v>R2</v>
      </c>
      <c r="AV398" s="188" t="str">
        <f t="shared" si="20"/>
        <v>P2</v>
      </c>
    </row>
    <row r="399" spans="1:48" ht="270" x14ac:dyDescent="0.25">
      <c r="A399" s="188" t="s">
        <v>1915</v>
      </c>
      <c r="B399" s="207" t="str">
        <f t="shared" si="18"/>
        <v>Riparian</v>
      </c>
      <c r="C399" s="188" t="s">
        <v>1784</v>
      </c>
      <c r="D399" s="188" t="s">
        <v>1916</v>
      </c>
      <c r="E399" s="188"/>
      <c r="F399" s="188"/>
      <c r="G399" s="188"/>
      <c r="H399" s="188" t="s">
        <v>4067</v>
      </c>
      <c r="I399" s="188" t="s">
        <v>55</v>
      </c>
      <c r="J399" s="188"/>
      <c r="K399" s="209">
        <v>1231.98</v>
      </c>
      <c r="L399" s="209">
        <v>1371.16</v>
      </c>
      <c r="M399" s="188" t="s">
        <v>56</v>
      </c>
      <c r="N399" s="188" t="s">
        <v>1767</v>
      </c>
      <c r="O399" s="188" t="s">
        <v>1917</v>
      </c>
      <c r="P399" s="188" t="s">
        <v>341</v>
      </c>
      <c r="Q399" s="188" t="s">
        <v>1918</v>
      </c>
      <c r="R399" s="188" t="s">
        <v>1919</v>
      </c>
      <c r="S399" s="188" t="s">
        <v>1920</v>
      </c>
      <c r="T399" s="188" t="s">
        <v>63</v>
      </c>
      <c r="U399" s="188"/>
      <c r="V399" s="188" t="s">
        <v>344</v>
      </c>
      <c r="W399" s="188"/>
      <c r="X399" s="188"/>
      <c r="Y399" s="188"/>
      <c r="Z399" s="188" t="s">
        <v>66</v>
      </c>
      <c r="AA399" s="189">
        <v>42915</v>
      </c>
      <c r="AB399" s="188" t="s">
        <v>67</v>
      </c>
      <c r="AC399" s="188" t="s">
        <v>1921</v>
      </c>
      <c r="AD399" s="188" t="s">
        <v>66</v>
      </c>
      <c r="AE399" s="188" t="s">
        <v>90</v>
      </c>
      <c r="AF399" s="188" t="s">
        <v>90</v>
      </c>
      <c r="AG399" s="188" t="s">
        <v>90</v>
      </c>
      <c r="AH399" s="188" t="s">
        <v>90</v>
      </c>
      <c r="AI399" s="188" t="s">
        <v>90</v>
      </c>
      <c r="AJ399" s="188" t="s">
        <v>90</v>
      </c>
      <c r="AK399" s="188" t="s">
        <v>90</v>
      </c>
      <c r="AL399" s="188" t="s">
        <v>90</v>
      </c>
      <c r="AM399" s="189">
        <v>42940</v>
      </c>
      <c r="AN399" s="188" t="s">
        <v>90</v>
      </c>
      <c r="AO399" s="188" t="s">
        <v>90</v>
      </c>
      <c r="AP399" s="188" t="s">
        <v>4067</v>
      </c>
      <c r="AQ399" s="188" t="s">
        <v>8534</v>
      </c>
      <c r="AR399" s="188" t="s">
        <v>8581</v>
      </c>
      <c r="AS399" s="188" t="s">
        <v>8535</v>
      </c>
      <c r="AT399" s="188" t="s">
        <v>8581</v>
      </c>
      <c r="AU399" s="188" t="str">
        <f t="shared" si="19"/>
        <v>R4</v>
      </c>
      <c r="AV399" s="188" t="str">
        <f t="shared" si="20"/>
        <v>P4</v>
      </c>
    </row>
    <row r="400" spans="1:48" ht="270" x14ac:dyDescent="0.25">
      <c r="A400" s="188" t="s">
        <v>1922</v>
      </c>
      <c r="B400" s="207" t="str">
        <f t="shared" si="18"/>
        <v>Riparian</v>
      </c>
      <c r="C400" s="188" t="s">
        <v>1784</v>
      </c>
      <c r="D400" s="188" t="s">
        <v>1784</v>
      </c>
      <c r="E400" s="188"/>
      <c r="F400" s="188"/>
      <c r="G400" s="188"/>
      <c r="H400" s="188" t="s">
        <v>4067</v>
      </c>
      <c r="I400" s="188" t="s">
        <v>55</v>
      </c>
      <c r="J400" s="188"/>
      <c r="K400" s="209">
        <v>829.26</v>
      </c>
      <c r="L400" s="209">
        <v>168</v>
      </c>
      <c r="M400" s="188" t="s">
        <v>56</v>
      </c>
      <c r="N400" s="188" t="s">
        <v>1767</v>
      </c>
      <c r="O400" s="188" t="s">
        <v>1634</v>
      </c>
      <c r="P400" s="188" t="s">
        <v>341</v>
      </c>
      <c r="Q400" s="188" t="s">
        <v>1923</v>
      </c>
      <c r="R400" s="188" t="s">
        <v>172</v>
      </c>
      <c r="S400" s="188" t="s">
        <v>174</v>
      </c>
      <c r="T400" s="188" t="s">
        <v>63</v>
      </c>
      <c r="U400" s="188"/>
      <c r="V400" s="188" t="s">
        <v>344</v>
      </c>
      <c r="W400" s="188"/>
      <c r="X400" s="188"/>
      <c r="Y400" s="188"/>
      <c r="Z400" s="188" t="s">
        <v>66</v>
      </c>
      <c r="AA400" s="189">
        <v>42921</v>
      </c>
      <c r="AB400" s="188" t="s">
        <v>67</v>
      </c>
      <c r="AC400" s="188" t="s">
        <v>1924</v>
      </c>
      <c r="AD400" s="188" t="s">
        <v>66</v>
      </c>
      <c r="AE400" s="188" t="s">
        <v>90</v>
      </c>
      <c r="AF400" s="188" t="s">
        <v>90</v>
      </c>
      <c r="AG400" s="188" t="s">
        <v>90</v>
      </c>
      <c r="AH400" s="188" t="s">
        <v>90</v>
      </c>
      <c r="AI400" s="188" t="s">
        <v>90</v>
      </c>
      <c r="AJ400" s="188" t="s">
        <v>90</v>
      </c>
      <c r="AK400" s="188" t="s">
        <v>90</v>
      </c>
      <c r="AL400" s="188" t="s">
        <v>90</v>
      </c>
      <c r="AM400" s="189">
        <v>42940</v>
      </c>
      <c r="AN400" s="188" t="s">
        <v>90</v>
      </c>
      <c r="AO400" s="188" t="s">
        <v>90</v>
      </c>
      <c r="AP400" s="188" t="s">
        <v>4067</v>
      </c>
      <c r="AQ400" s="188" t="s">
        <v>8534</v>
      </c>
      <c r="AR400" s="188" t="s">
        <v>8581</v>
      </c>
      <c r="AS400" s="188" t="s">
        <v>8535</v>
      </c>
      <c r="AT400" s="188" t="s">
        <v>8581</v>
      </c>
      <c r="AU400" s="188" t="str">
        <f t="shared" si="19"/>
        <v>R4</v>
      </c>
      <c r="AV400" s="188" t="str">
        <f t="shared" si="20"/>
        <v>P4</v>
      </c>
    </row>
    <row r="401" spans="1:48" ht="270" x14ac:dyDescent="0.25">
      <c r="A401" s="188" t="s">
        <v>1925</v>
      </c>
      <c r="B401" s="207" t="str">
        <f t="shared" si="18"/>
        <v>Riparian</v>
      </c>
      <c r="C401" s="188" t="s">
        <v>1784</v>
      </c>
      <c r="D401" s="188" t="s">
        <v>1784</v>
      </c>
      <c r="E401" s="188"/>
      <c r="F401" s="188"/>
      <c r="G401" s="188"/>
      <c r="H401" s="188" t="s">
        <v>4067</v>
      </c>
      <c r="I401" s="188" t="s">
        <v>55</v>
      </c>
      <c r="J401" s="188"/>
      <c r="K401" s="209">
        <v>540.48333333333335</v>
      </c>
      <c r="L401" s="209">
        <v>149</v>
      </c>
      <c r="M401" s="188" t="s">
        <v>56</v>
      </c>
      <c r="N401" s="188" t="s">
        <v>1926</v>
      </c>
      <c r="O401" s="188" t="s">
        <v>1373</v>
      </c>
      <c r="P401" s="188" t="s">
        <v>341</v>
      </c>
      <c r="Q401" s="188" t="s">
        <v>1927</v>
      </c>
      <c r="R401" s="188" t="s">
        <v>172</v>
      </c>
      <c r="S401" s="188" t="s">
        <v>174</v>
      </c>
      <c r="T401" s="188" t="s">
        <v>63</v>
      </c>
      <c r="U401" s="188"/>
      <c r="V401" s="188" t="s">
        <v>344</v>
      </c>
      <c r="W401" s="188"/>
      <c r="X401" s="188"/>
      <c r="Y401" s="188"/>
      <c r="Z401" s="188" t="s">
        <v>66</v>
      </c>
      <c r="AA401" s="189">
        <v>42921</v>
      </c>
      <c r="AB401" s="188" t="s">
        <v>67</v>
      </c>
      <c r="AC401" s="188" t="s">
        <v>1924</v>
      </c>
      <c r="AD401" s="188" t="s">
        <v>66</v>
      </c>
      <c r="AE401" s="188" t="s">
        <v>90</v>
      </c>
      <c r="AF401" s="188" t="s">
        <v>90</v>
      </c>
      <c r="AG401" s="188" t="s">
        <v>90</v>
      </c>
      <c r="AH401" s="188" t="s">
        <v>90</v>
      </c>
      <c r="AI401" s="188" t="s">
        <v>90</v>
      </c>
      <c r="AJ401" s="188" t="s">
        <v>90</v>
      </c>
      <c r="AK401" s="188" t="s">
        <v>90</v>
      </c>
      <c r="AL401" s="188" t="s">
        <v>90</v>
      </c>
      <c r="AM401" s="189">
        <v>42940</v>
      </c>
      <c r="AN401" s="188" t="s">
        <v>90</v>
      </c>
      <c r="AO401" s="188" t="s">
        <v>90</v>
      </c>
      <c r="AP401" s="188" t="s">
        <v>4067</v>
      </c>
      <c r="AQ401" s="188" t="s">
        <v>8534</v>
      </c>
      <c r="AR401" s="188" t="s">
        <v>8581</v>
      </c>
      <c r="AS401" s="188" t="s">
        <v>8535</v>
      </c>
      <c r="AT401" s="188" t="s">
        <v>8581</v>
      </c>
      <c r="AU401" s="188" t="str">
        <f t="shared" si="19"/>
        <v>R4</v>
      </c>
      <c r="AV401" s="188" t="str">
        <f t="shared" si="20"/>
        <v>P4</v>
      </c>
    </row>
    <row r="402" spans="1:48" ht="270" x14ac:dyDescent="0.25">
      <c r="A402" s="188" t="s">
        <v>1928</v>
      </c>
      <c r="B402" s="207" t="str">
        <f t="shared" si="18"/>
        <v>Riparian</v>
      </c>
      <c r="C402" s="188" t="s">
        <v>1784</v>
      </c>
      <c r="D402" s="188" t="s">
        <v>1784</v>
      </c>
      <c r="E402" s="188"/>
      <c r="F402" s="188"/>
      <c r="G402" s="188"/>
      <c r="H402" s="188" t="s">
        <v>4067</v>
      </c>
      <c r="I402" s="188" t="s">
        <v>55</v>
      </c>
      <c r="J402" s="188"/>
      <c r="K402" s="209">
        <v>675.20666666666671</v>
      </c>
      <c r="L402" s="209">
        <v>190</v>
      </c>
      <c r="M402" s="188" t="s">
        <v>56</v>
      </c>
      <c r="N402" s="188" t="s">
        <v>484</v>
      </c>
      <c r="O402" s="188" t="s">
        <v>1373</v>
      </c>
      <c r="P402" s="188" t="s">
        <v>341</v>
      </c>
      <c r="Q402" s="188" t="s">
        <v>1929</v>
      </c>
      <c r="R402" s="188" t="s">
        <v>172</v>
      </c>
      <c r="S402" s="188" t="s">
        <v>174</v>
      </c>
      <c r="T402" s="188" t="s">
        <v>63</v>
      </c>
      <c r="U402" s="188"/>
      <c r="V402" s="188" t="s">
        <v>344</v>
      </c>
      <c r="W402" s="188"/>
      <c r="X402" s="188"/>
      <c r="Y402" s="188"/>
      <c r="Z402" s="188" t="s">
        <v>66</v>
      </c>
      <c r="AA402" s="189">
        <v>42921</v>
      </c>
      <c r="AB402" s="188" t="s">
        <v>67</v>
      </c>
      <c r="AC402" s="188" t="s">
        <v>1924</v>
      </c>
      <c r="AD402" s="188" t="s">
        <v>66</v>
      </c>
      <c r="AE402" s="188" t="s">
        <v>90</v>
      </c>
      <c r="AF402" s="188" t="s">
        <v>90</v>
      </c>
      <c r="AG402" s="188" t="s">
        <v>90</v>
      </c>
      <c r="AH402" s="188" t="s">
        <v>90</v>
      </c>
      <c r="AI402" s="188" t="s">
        <v>90</v>
      </c>
      <c r="AJ402" s="188" t="s">
        <v>90</v>
      </c>
      <c r="AK402" s="188" t="s">
        <v>90</v>
      </c>
      <c r="AL402" s="188" t="s">
        <v>90</v>
      </c>
      <c r="AM402" s="189">
        <v>42940</v>
      </c>
      <c r="AN402" s="188" t="s">
        <v>90</v>
      </c>
      <c r="AO402" s="188" t="s">
        <v>90</v>
      </c>
      <c r="AP402" s="188" t="s">
        <v>4067</v>
      </c>
      <c r="AQ402" s="188" t="s">
        <v>8534</v>
      </c>
      <c r="AR402" s="188" t="s">
        <v>8581</v>
      </c>
      <c r="AS402" s="188" t="s">
        <v>8535</v>
      </c>
      <c r="AT402" s="188" t="s">
        <v>8581</v>
      </c>
      <c r="AU402" s="188" t="str">
        <f t="shared" si="19"/>
        <v>R4</v>
      </c>
      <c r="AV402" s="188" t="str">
        <f t="shared" si="20"/>
        <v>P4</v>
      </c>
    </row>
    <row r="403" spans="1:48" ht="135" x14ac:dyDescent="0.25">
      <c r="A403" s="188" t="s">
        <v>1930</v>
      </c>
      <c r="B403" s="207" t="str">
        <f t="shared" si="18"/>
        <v>Riparian and Pre-1914</v>
      </c>
      <c r="C403" s="188" t="s">
        <v>1931</v>
      </c>
      <c r="D403" s="188" t="s">
        <v>1931</v>
      </c>
      <c r="E403" s="188"/>
      <c r="F403" s="188" t="s">
        <v>1932</v>
      </c>
      <c r="G403" s="188"/>
      <c r="H403" s="188"/>
      <c r="I403" s="188" t="s">
        <v>55</v>
      </c>
      <c r="J403" s="188"/>
      <c r="K403" s="209">
        <v>2209.59886573925</v>
      </c>
      <c r="L403" s="209">
        <v>993</v>
      </c>
      <c r="M403" s="188" t="s">
        <v>56</v>
      </c>
      <c r="N403" s="188" t="s">
        <v>1933</v>
      </c>
      <c r="O403" s="188" t="s">
        <v>1934</v>
      </c>
      <c r="P403" s="188" t="s">
        <v>59</v>
      </c>
      <c r="Q403" s="188" t="s">
        <v>1935</v>
      </c>
      <c r="R403" s="188" t="s">
        <v>1936</v>
      </c>
      <c r="S403" s="188" t="s">
        <v>1937</v>
      </c>
      <c r="T403" s="188" t="s">
        <v>63</v>
      </c>
      <c r="U403" s="188"/>
      <c r="V403" s="188" t="s">
        <v>115</v>
      </c>
      <c r="W403" s="188">
        <v>3</v>
      </c>
      <c r="X403" s="188" t="s">
        <v>211</v>
      </c>
      <c r="Y403" s="188"/>
      <c r="Z403" s="188" t="s">
        <v>66</v>
      </c>
      <c r="AA403" s="189">
        <v>42909</v>
      </c>
      <c r="AB403" s="188" t="s">
        <v>81</v>
      </c>
      <c r="AC403" s="188" t="s">
        <v>8657</v>
      </c>
      <c r="AD403" s="188" t="s">
        <v>56</v>
      </c>
      <c r="AE403" s="188" t="s">
        <v>90</v>
      </c>
      <c r="AF403" s="188" t="s">
        <v>90</v>
      </c>
      <c r="AG403" s="188" t="s">
        <v>90</v>
      </c>
      <c r="AH403" s="188" t="s">
        <v>90</v>
      </c>
      <c r="AI403" s="188" t="s">
        <v>90</v>
      </c>
      <c r="AJ403" s="188" t="s">
        <v>90</v>
      </c>
      <c r="AK403" s="188" t="s">
        <v>90</v>
      </c>
      <c r="AL403" s="188" t="s">
        <v>90</v>
      </c>
      <c r="AM403" s="189">
        <v>42912</v>
      </c>
      <c r="AN403" s="188" t="s">
        <v>100</v>
      </c>
      <c r="AO403" s="188" t="s">
        <v>144</v>
      </c>
      <c r="AP403" s="188"/>
      <c r="AQ403" s="188"/>
      <c r="AR403" s="188"/>
      <c r="AS403" s="188"/>
      <c r="AT403" s="188"/>
      <c r="AU403" s="188" t="str">
        <f t="shared" si="19"/>
        <v>R1</v>
      </c>
      <c r="AV403" s="188" t="str">
        <f t="shared" si="20"/>
        <v>P1</v>
      </c>
    </row>
    <row r="404" spans="1:48" ht="90" x14ac:dyDescent="0.25">
      <c r="A404" s="188" t="s">
        <v>1938</v>
      </c>
      <c r="B404" s="207" t="str">
        <f t="shared" si="18"/>
        <v>Riparian and Pre-1914</v>
      </c>
      <c r="C404" s="188" t="s">
        <v>1931</v>
      </c>
      <c r="D404" s="188" t="s">
        <v>1931</v>
      </c>
      <c r="E404" s="188" t="s">
        <v>1939</v>
      </c>
      <c r="F404" s="188" t="s">
        <v>581</v>
      </c>
      <c r="G404" s="188"/>
      <c r="H404" s="188"/>
      <c r="I404" s="188" t="s">
        <v>55</v>
      </c>
      <c r="J404" s="188"/>
      <c r="K404" s="209">
        <v>2209.5988657392495</v>
      </c>
      <c r="L404" s="209">
        <v>993</v>
      </c>
      <c r="M404" s="188" t="s">
        <v>56</v>
      </c>
      <c r="N404" s="188" t="s">
        <v>57</v>
      </c>
      <c r="O404" s="188" t="s">
        <v>58</v>
      </c>
      <c r="P404" s="188" t="s">
        <v>59</v>
      </c>
      <c r="Q404" s="188" t="s">
        <v>1940</v>
      </c>
      <c r="R404" s="188" t="s">
        <v>1936</v>
      </c>
      <c r="S404" s="188" t="s">
        <v>1941</v>
      </c>
      <c r="T404" s="188" t="s">
        <v>63</v>
      </c>
      <c r="U404" s="188"/>
      <c r="V404" s="188" t="s">
        <v>115</v>
      </c>
      <c r="W404" s="188">
        <v>3</v>
      </c>
      <c r="X404" s="188" t="s">
        <v>211</v>
      </c>
      <c r="Y404" s="188"/>
      <c r="Z404" s="188" t="s">
        <v>66</v>
      </c>
      <c r="AA404" s="189">
        <v>42912</v>
      </c>
      <c r="AB404" s="188" t="s">
        <v>81</v>
      </c>
      <c r="AC404" s="188" t="s">
        <v>8658</v>
      </c>
      <c r="AD404" s="188" t="s">
        <v>56</v>
      </c>
      <c r="AE404" s="188" t="s">
        <v>90</v>
      </c>
      <c r="AF404" s="188" t="s">
        <v>90</v>
      </c>
      <c r="AG404" s="190" t="s">
        <v>90</v>
      </c>
      <c r="AH404" s="188" t="s">
        <v>90</v>
      </c>
      <c r="AI404" s="188" t="s">
        <v>90</v>
      </c>
      <c r="AJ404" s="188" t="s">
        <v>90</v>
      </c>
      <c r="AK404" s="188" t="s">
        <v>90</v>
      </c>
      <c r="AL404" s="188" t="s">
        <v>90</v>
      </c>
      <c r="AM404" s="189">
        <v>42912</v>
      </c>
      <c r="AN404" s="188" t="s">
        <v>100</v>
      </c>
      <c r="AO404" s="188" t="s">
        <v>144</v>
      </c>
      <c r="AP404" s="188"/>
      <c r="AQ404" s="188"/>
      <c r="AR404" s="188"/>
      <c r="AS404" s="188"/>
      <c r="AT404" s="188"/>
      <c r="AU404" s="188" t="str">
        <f t="shared" si="19"/>
        <v>R1</v>
      </c>
      <c r="AV404" s="188" t="str">
        <f t="shared" si="20"/>
        <v>P1</v>
      </c>
    </row>
    <row r="405" spans="1:48" ht="270" x14ac:dyDescent="0.25">
      <c r="A405" s="188" t="s">
        <v>1942</v>
      </c>
      <c r="B405" s="207" t="str">
        <f t="shared" si="18"/>
        <v>Riparian</v>
      </c>
      <c r="C405" s="188" t="s">
        <v>1943</v>
      </c>
      <c r="D405" s="188" t="s">
        <v>1943</v>
      </c>
      <c r="E405" s="188"/>
      <c r="F405" s="188"/>
      <c r="G405" s="188"/>
      <c r="H405" s="188" t="s">
        <v>4067</v>
      </c>
      <c r="I405" s="188" t="s">
        <v>55</v>
      </c>
      <c r="J405" s="188"/>
      <c r="K405" s="209">
        <v>420</v>
      </c>
      <c r="L405" s="209">
        <v>759.59</v>
      </c>
      <c r="M405" s="188" t="s">
        <v>56</v>
      </c>
      <c r="N405" s="188" t="s">
        <v>216</v>
      </c>
      <c r="O405" s="188"/>
      <c r="P405" s="188" t="s">
        <v>341</v>
      </c>
      <c r="Q405" s="188" t="s">
        <v>1944</v>
      </c>
      <c r="R405" s="188" t="s">
        <v>1945</v>
      </c>
      <c r="S405" s="188" t="s">
        <v>1946</v>
      </c>
      <c r="T405" s="188" t="s">
        <v>63</v>
      </c>
      <c r="U405" s="188"/>
      <c r="V405" s="188" t="s">
        <v>344</v>
      </c>
      <c r="W405" s="188"/>
      <c r="X405" s="188"/>
      <c r="Y405" s="188"/>
      <c r="Z405" s="188" t="s">
        <v>66</v>
      </c>
      <c r="AA405" s="189">
        <v>42888</v>
      </c>
      <c r="AB405" s="188" t="s">
        <v>81</v>
      </c>
      <c r="AC405" s="188" t="s">
        <v>1947</v>
      </c>
      <c r="AD405" s="188" t="s">
        <v>66</v>
      </c>
      <c r="AE405" s="188" t="s">
        <v>90</v>
      </c>
      <c r="AF405" s="188" t="s">
        <v>90</v>
      </c>
      <c r="AG405" s="188" t="s">
        <v>90</v>
      </c>
      <c r="AH405" s="188" t="s">
        <v>90</v>
      </c>
      <c r="AI405" s="188" t="s">
        <v>90</v>
      </c>
      <c r="AJ405" s="188" t="s">
        <v>90</v>
      </c>
      <c r="AK405" s="188" t="s">
        <v>90</v>
      </c>
      <c r="AL405" s="188" t="s">
        <v>90</v>
      </c>
      <c r="AM405" s="189">
        <v>42940</v>
      </c>
      <c r="AN405" s="188" t="s">
        <v>90</v>
      </c>
      <c r="AO405" s="188" t="s">
        <v>90</v>
      </c>
      <c r="AP405" s="188" t="s">
        <v>4067</v>
      </c>
      <c r="AQ405" s="188" t="s">
        <v>8534</v>
      </c>
      <c r="AR405" s="188" t="s">
        <v>8581</v>
      </c>
      <c r="AS405" s="188" t="s">
        <v>8535</v>
      </c>
      <c r="AT405" s="188" t="s">
        <v>8581</v>
      </c>
      <c r="AU405" s="188" t="str">
        <f t="shared" si="19"/>
        <v>R4</v>
      </c>
      <c r="AV405" s="188" t="str">
        <f t="shared" si="20"/>
        <v>P4</v>
      </c>
    </row>
    <row r="406" spans="1:48" ht="270" x14ac:dyDescent="0.25">
      <c r="A406" s="188" t="s">
        <v>1948</v>
      </c>
      <c r="B406" s="207" t="str">
        <f t="shared" si="18"/>
        <v>Riparian</v>
      </c>
      <c r="C406" s="188" t="s">
        <v>1949</v>
      </c>
      <c r="D406" s="188" t="s">
        <v>1949</v>
      </c>
      <c r="E406" s="188"/>
      <c r="F406" s="188"/>
      <c r="G406" s="188"/>
      <c r="H406" s="188" t="s">
        <v>4067</v>
      </c>
      <c r="I406" s="188" t="s">
        <v>55</v>
      </c>
      <c r="J406" s="188"/>
      <c r="K406" s="209">
        <v>487.41666666666669</v>
      </c>
      <c r="L406" s="209">
        <v>99</v>
      </c>
      <c r="M406" s="188" t="s">
        <v>56</v>
      </c>
      <c r="N406" s="188" t="s">
        <v>216</v>
      </c>
      <c r="O406" s="188" t="s">
        <v>1950</v>
      </c>
      <c r="P406" s="188" t="s">
        <v>341</v>
      </c>
      <c r="Q406" s="188" t="s">
        <v>1951</v>
      </c>
      <c r="R406" s="188" t="s">
        <v>1951</v>
      </c>
      <c r="S406" s="188" t="s">
        <v>1952</v>
      </c>
      <c r="T406" s="188" t="s">
        <v>63</v>
      </c>
      <c r="U406" s="188"/>
      <c r="V406" s="188" t="s">
        <v>344</v>
      </c>
      <c r="W406" s="188"/>
      <c r="X406" s="188"/>
      <c r="Y406" s="188"/>
      <c r="Z406" s="188" t="s">
        <v>66</v>
      </c>
      <c r="AA406" s="189">
        <v>42921</v>
      </c>
      <c r="AB406" s="188" t="s">
        <v>142</v>
      </c>
      <c r="AC406" s="188" t="s">
        <v>818</v>
      </c>
      <c r="AD406" s="188" t="s">
        <v>66</v>
      </c>
      <c r="AE406" s="188" t="s">
        <v>90</v>
      </c>
      <c r="AF406" s="188" t="s">
        <v>90</v>
      </c>
      <c r="AG406" s="188" t="s">
        <v>90</v>
      </c>
      <c r="AH406" s="188" t="s">
        <v>90</v>
      </c>
      <c r="AI406" s="188" t="s">
        <v>90</v>
      </c>
      <c r="AJ406" s="188" t="s">
        <v>90</v>
      </c>
      <c r="AK406" s="188" t="s">
        <v>90</v>
      </c>
      <c r="AL406" s="188" t="s">
        <v>90</v>
      </c>
      <c r="AM406" s="189">
        <v>42940</v>
      </c>
      <c r="AN406" s="188" t="s">
        <v>90</v>
      </c>
      <c r="AO406" s="188" t="s">
        <v>90</v>
      </c>
      <c r="AP406" s="188" t="s">
        <v>4067</v>
      </c>
      <c r="AQ406" s="188" t="s">
        <v>8534</v>
      </c>
      <c r="AR406" s="188" t="s">
        <v>8581</v>
      </c>
      <c r="AS406" s="188" t="s">
        <v>8535</v>
      </c>
      <c r="AT406" s="188" t="s">
        <v>8581</v>
      </c>
      <c r="AU406" s="188" t="str">
        <f t="shared" si="19"/>
        <v>R4</v>
      </c>
      <c r="AV406" s="188" t="str">
        <f t="shared" si="20"/>
        <v>P4</v>
      </c>
    </row>
    <row r="407" spans="1:48" ht="270" x14ac:dyDescent="0.25">
      <c r="A407" s="188" t="s">
        <v>1953</v>
      </c>
      <c r="B407" s="207" t="str">
        <f t="shared" si="18"/>
        <v>Pre-1914</v>
      </c>
      <c r="C407" s="188" t="s">
        <v>1954</v>
      </c>
      <c r="D407" s="188" t="s">
        <v>1954</v>
      </c>
      <c r="E407" s="188"/>
      <c r="F407" s="188"/>
      <c r="G407" s="188"/>
      <c r="H407" s="188" t="s">
        <v>4067</v>
      </c>
      <c r="I407" s="188" t="s">
        <v>55</v>
      </c>
      <c r="J407" s="188"/>
      <c r="K407" s="209">
        <v>276.19985821740602</v>
      </c>
      <c r="L407" s="209">
        <v>90</v>
      </c>
      <c r="M407" s="188" t="s">
        <v>66</v>
      </c>
      <c r="N407" s="188" t="s">
        <v>216</v>
      </c>
      <c r="O407" s="188"/>
      <c r="P407" s="188" t="s">
        <v>341</v>
      </c>
      <c r="Q407" s="188" t="s">
        <v>1955</v>
      </c>
      <c r="R407" s="188" t="s">
        <v>1956</v>
      </c>
      <c r="S407" s="188" t="s">
        <v>1957</v>
      </c>
      <c r="T407" s="188" t="s">
        <v>63</v>
      </c>
      <c r="U407" s="188"/>
      <c r="V407" s="188" t="s">
        <v>344</v>
      </c>
      <c r="W407" s="188"/>
      <c r="X407" s="188"/>
      <c r="Y407" s="188"/>
      <c r="Z407" s="188" t="s">
        <v>66</v>
      </c>
      <c r="AA407" s="189">
        <v>42999</v>
      </c>
      <c r="AB407" s="188" t="s">
        <v>90</v>
      </c>
      <c r="AC407" s="188" t="s">
        <v>1958</v>
      </c>
      <c r="AD407" s="188" t="s">
        <v>56</v>
      </c>
      <c r="AE407" s="188" t="s">
        <v>90</v>
      </c>
      <c r="AF407" s="188" t="s">
        <v>90</v>
      </c>
      <c r="AG407" s="190" t="s">
        <v>90</v>
      </c>
      <c r="AH407" s="188" t="s">
        <v>90</v>
      </c>
      <c r="AI407" s="188" t="s">
        <v>90</v>
      </c>
      <c r="AJ407" s="188" t="s">
        <v>90</v>
      </c>
      <c r="AK407" s="188" t="s">
        <v>90</v>
      </c>
      <c r="AL407" s="188" t="s">
        <v>90</v>
      </c>
      <c r="AM407" s="189">
        <v>43004</v>
      </c>
      <c r="AN407" s="188" t="s">
        <v>100</v>
      </c>
      <c r="AO407" s="188" t="s">
        <v>1958</v>
      </c>
      <c r="AP407" s="188" t="s">
        <v>4067</v>
      </c>
      <c r="AQ407" s="188" t="s">
        <v>8534</v>
      </c>
      <c r="AR407" s="188" t="s">
        <v>8581</v>
      </c>
      <c r="AS407" s="188" t="s">
        <v>8535</v>
      </c>
      <c r="AT407" s="188" t="s">
        <v>8581</v>
      </c>
      <c r="AU407" s="188" t="str">
        <f t="shared" si="19"/>
        <v>R4</v>
      </c>
      <c r="AV407" s="188" t="str">
        <f t="shared" si="20"/>
        <v>P4</v>
      </c>
    </row>
    <row r="408" spans="1:48" ht="270" x14ac:dyDescent="0.25">
      <c r="A408" s="188" t="s">
        <v>1959</v>
      </c>
      <c r="B408" s="207" t="str">
        <f t="shared" si="18"/>
        <v>Riparian and Pre-1914</v>
      </c>
      <c r="C408" s="188" t="s">
        <v>1960</v>
      </c>
      <c r="D408" s="188" t="s">
        <v>1960</v>
      </c>
      <c r="E408" s="188"/>
      <c r="F408" s="188"/>
      <c r="G408" s="188" t="s">
        <v>919</v>
      </c>
      <c r="H408" s="188" t="s">
        <v>4067</v>
      </c>
      <c r="I408" s="188" t="s">
        <v>55</v>
      </c>
      <c r="J408" s="188"/>
      <c r="K408" s="209">
        <v>1730.8833333333334</v>
      </c>
      <c r="L408" s="209">
        <v>2844.24</v>
      </c>
      <c r="M408" s="188" t="s">
        <v>56</v>
      </c>
      <c r="N408" s="188" t="s">
        <v>325</v>
      </c>
      <c r="O408" s="188" t="s">
        <v>58</v>
      </c>
      <c r="P408" s="188" t="s">
        <v>59</v>
      </c>
      <c r="Q408" s="188" t="s">
        <v>1961</v>
      </c>
      <c r="R408" s="188" t="s">
        <v>1962</v>
      </c>
      <c r="S408" s="188" t="s">
        <v>1963</v>
      </c>
      <c r="T408" s="188" t="s">
        <v>141</v>
      </c>
      <c r="U408" s="188"/>
      <c r="V408" s="188" t="s">
        <v>64</v>
      </c>
      <c r="W408" s="188"/>
      <c r="X408" s="188"/>
      <c r="Y408" s="188"/>
      <c r="Z408" s="188" t="s">
        <v>66</v>
      </c>
      <c r="AA408" s="189">
        <v>42963</v>
      </c>
      <c r="AB408" s="188" t="s">
        <v>142</v>
      </c>
      <c r="AC408" s="188" t="s">
        <v>468</v>
      </c>
      <c r="AD408" s="188" t="s">
        <v>56</v>
      </c>
      <c r="AE408" s="188" t="s">
        <v>90</v>
      </c>
      <c r="AF408" s="188" t="s">
        <v>90</v>
      </c>
      <c r="AG408" s="188" t="s">
        <v>90</v>
      </c>
      <c r="AH408" s="188" t="s">
        <v>90</v>
      </c>
      <c r="AI408" s="188" t="s">
        <v>90</v>
      </c>
      <c r="AJ408" s="188" t="s">
        <v>90</v>
      </c>
      <c r="AK408" s="188" t="s">
        <v>90</v>
      </c>
      <c r="AL408" s="188" t="s">
        <v>90</v>
      </c>
      <c r="AM408" s="189">
        <v>42942</v>
      </c>
      <c r="AN408" s="188" t="s">
        <v>100</v>
      </c>
      <c r="AO408" s="188" t="s">
        <v>8393</v>
      </c>
      <c r="AP408" s="188" t="s">
        <v>4067</v>
      </c>
      <c r="AQ408" s="188" t="s">
        <v>8534</v>
      </c>
      <c r="AR408" s="188" t="s">
        <v>8581</v>
      </c>
      <c r="AS408" s="188" t="s">
        <v>8535</v>
      </c>
      <c r="AT408" s="188" t="s">
        <v>8581</v>
      </c>
      <c r="AU408" s="188" t="str">
        <f t="shared" si="19"/>
        <v>R4</v>
      </c>
      <c r="AV408" s="188" t="str">
        <f t="shared" si="20"/>
        <v>P4</v>
      </c>
    </row>
    <row r="409" spans="1:48" ht="150" x14ac:dyDescent="0.25">
      <c r="A409" s="188" t="s">
        <v>1964</v>
      </c>
      <c r="B409" s="207" t="str">
        <f t="shared" si="18"/>
        <v>Riparian and Pre-1914</v>
      </c>
      <c r="C409" s="188" t="s">
        <v>1965</v>
      </c>
      <c r="D409" s="188" t="s">
        <v>1965</v>
      </c>
      <c r="E409" s="188"/>
      <c r="F409" s="188"/>
      <c r="G409" s="188"/>
      <c r="H409" s="188"/>
      <c r="I409" s="188" t="s">
        <v>55</v>
      </c>
      <c r="J409" s="188" t="s">
        <v>8138</v>
      </c>
      <c r="K409" s="209">
        <v>341.65333333333331</v>
      </c>
      <c r="L409" s="209">
        <v>305.72000000000003</v>
      </c>
      <c r="M409" s="188" t="s">
        <v>56</v>
      </c>
      <c r="N409" s="188" t="s">
        <v>1117</v>
      </c>
      <c r="O409" s="188" t="s">
        <v>1373</v>
      </c>
      <c r="P409" s="188" t="s">
        <v>59</v>
      </c>
      <c r="Q409" s="188" t="s">
        <v>1966</v>
      </c>
      <c r="R409" s="188" t="s">
        <v>1967</v>
      </c>
      <c r="S409" s="188" t="s">
        <v>1968</v>
      </c>
      <c r="T409" s="188" t="s">
        <v>63</v>
      </c>
      <c r="U409" s="188">
        <v>1894</v>
      </c>
      <c r="V409" s="188" t="s">
        <v>344</v>
      </c>
      <c r="W409" s="188">
        <v>1</v>
      </c>
      <c r="X409" s="188" t="s">
        <v>66</v>
      </c>
      <c r="Y409" s="188"/>
      <c r="Z409" s="188" t="s">
        <v>66</v>
      </c>
      <c r="AA409" s="189">
        <v>42915</v>
      </c>
      <c r="AB409" s="195" t="s">
        <v>81</v>
      </c>
      <c r="AC409" s="195" t="s">
        <v>1969</v>
      </c>
      <c r="AD409" s="188" t="s">
        <v>56</v>
      </c>
      <c r="AE409" s="188" t="s">
        <v>90</v>
      </c>
      <c r="AF409" s="188" t="s">
        <v>90</v>
      </c>
      <c r="AG409" s="189" t="s">
        <v>90</v>
      </c>
      <c r="AH409" s="188" t="s">
        <v>90</v>
      </c>
      <c r="AI409" s="188" t="s">
        <v>90</v>
      </c>
      <c r="AJ409" s="188" t="s">
        <v>90</v>
      </c>
      <c r="AK409" s="188" t="s">
        <v>90</v>
      </c>
      <c r="AL409" s="188" t="s">
        <v>90</v>
      </c>
      <c r="AM409" s="189">
        <v>42916</v>
      </c>
      <c r="AN409" s="188" t="s">
        <v>100</v>
      </c>
      <c r="AO409" s="188" t="s">
        <v>73</v>
      </c>
      <c r="AP409" s="188"/>
      <c r="AQ409" s="188"/>
      <c r="AR409" s="188"/>
      <c r="AS409" s="188"/>
      <c r="AT409" s="188"/>
      <c r="AU409" s="188" t="str">
        <f t="shared" si="19"/>
        <v>R1</v>
      </c>
      <c r="AV409" s="188" t="str">
        <f t="shared" si="20"/>
        <v>P1</v>
      </c>
    </row>
    <row r="410" spans="1:48" ht="60" x14ac:dyDescent="0.25">
      <c r="A410" s="188" t="s">
        <v>1970</v>
      </c>
      <c r="B410" s="207" t="str">
        <f t="shared" si="18"/>
        <v>Riparian and Pre-1914</v>
      </c>
      <c r="C410" s="188" t="s">
        <v>1971</v>
      </c>
      <c r="D410" s="188" t="s">
        <v>1971</v>
      </c>
      <c r="E410" s="188"/>
      <c r="F410" s="188" t="s">
        <v>848</v>
      </c>
      <c r="G410" s="188"/>
      <c r="H410" s="188"/>
      <c r="I410" s="188" t="s">
        <v>55</v>
      </c>
      <c r="J410" s="188"/>
      <c r="K410" s="209">
        <v>273.30333333333334</v>
      </c>
      <c r="L410" s="209">
        <v>30</v>
      </c>
      <c r="M410" s="188" t="s">
        <v>56</v>
      </c>
      <c r="N410" s="188" t="s">
        <v>1117</v>
      </c>
      <c r="O410" s="188" t="s">
        <v>1373</v>
      </c>
      <c r="P410" s="188" t="s">
        <v>59</v>
      </c>
      <c r="Q410" s="188" t="s">
        <v>1972</v>
      </c>
      <c r="R410" s="188" t="s">
        <v>1972</v>
      </c>
      <c r="S410" s="188"/>
      <c r="T410" s="188" t="s">
        <v>141</v>
      </c>
      <c r="U410" s="188">
        <v>1894</v>
      </c>
      <c r="V410" s="188" t="s">
        <v>64</v>
      </c>
      <c r="W410" s="188"/>
      <c r="X410" s="188"/>
      <c r="Y410" s="188"/>
      <c r="Z410" s="188" t="s">
        <v>66</v>
      </c>
      <c r="AA410" s="189">
        <v>42880</v>
      </c>
      <c r="AB410" s="188" t="s">
        <v>142</v>
      </c>
      <c r="AC410" s="188" t="s">
        <v>8438</v>
      </c>
      <c r="AD410" s="188" t="s">
        <v>56</v>
      </c>
      <c r="AE410" s="188" t="s">
        <v>90</v>
      </c>
      <c r="AF410" s="188" t="s">
        <v>90</v>
      </c>
      <c r="AG410" s="190" t="s">
        <v>90</v>
      </c>
      <c r="AH410" s="188" t="s">
        <v>90</v>
      </c>
      <c r="AI410" s="188" t="s">
        <v>90</v>
      </c>
      <c r="AJ410" s="188" t="s">
        <v>90</v>
      </c>
      <c r="AK410" s="188" t="s">
        <v>90</v>
      </c>
      <c r="AL410" s="188" t="s">
        <v>90</v>
      </c>
      <c r="AM410" s="189">
        <v>42915</v>
      </c>
      <c r="AN410" s="188" t="s">
        <v>100</v>
      </c>
      <c r="AO410" s="188" t="s">
        <v>489</v>
      </c>
      <c r="AP410" s="188"/>
      <c r="AQ410" s="188"/>
      <c r="AR410" s="188"/>
      <c r="AS410" s="188"/>
      <c r="AT410" s="188"/>
      <c r="AU410" s="188" t="str">
        <f t="shared" si="19"/>
        <v>R3</v>
      </c>
      <c r="AV410" s="188" t="str">
        <f t="shared" si="20"/>
        <v>P1</v>
      </c>
    </row>
    <row r="411" spans="1:48" ht="60" x14ac:dyDescent="0.25">
      <c r="A411" s="188" t="s">
        <v>1973</v>
      </c>
      <c r="B411" s="207" t="str">
        <f t="shared" si="18"/>
        <v>Riparian and Pre-1914</v>
      </c>
      <c r="C411" s="188" t="s">
        <v>1974</v>
      </c>
      <c r="D411" s="188" t="s">
        <v>1974</v>
      </c>
      <c r="E411" s="188"/>
      <c r="F411" s="188" t="s">
        <v>848</v>
      </c>
      <c r="G411" s="188"/>
      <c r="H411" s="188"/>
      <c r="I411" s="188" t="s">
        <v>55</v>
      </c>
      <c r="J411" s="188"/>
      <c r="K411" s="209">
        <v>351.79333333333329</v>
      </c>
      <c r="L411" s="209">
        <v>314.64</v>
      </c>
      <c r="M411" s="188" t="s">
        <v>56</v>
      </c>
      <c r="N411" s="188" t="s">
        <v>1117</v>
      </c>
      <c r="O411" s="188" t="s">
        <v>58</v>
      </c>
      <c r="P411" s="188" t="s">
        <v>59</v>
      </c>
      <c r="Q411" s="188" t="s">
        <v>1975</v>
      </c>
      <c r="R411" s="188" t="s">
        <v>1975</v>
      </c>
      <c r="S411" s="188" t="s">
        <v>1976</v>
      </c>
      <c r="T411" s="188" t="s">
        <v>151</v>
      </c>
      <c r="U411" s="188">
        <v>1894</v>
      </c>
      <c r="V411" s="188" t="s">
        <v>344</v>
      </c>
      <c r="W411" s="188">
        <v>1</v>
      </c>
      <c r="X411" s="188" t="s">
        <v>335</v>
      </c>
      <c r="Y411" s="188"/>
      <c r="Z411" s="188" t="s">
        <v>56</v>
      </c>
      <c r="AA411" s="189">
        <v>42915</v>
      </c>
      <c r="AB411" s="188" t="s">
        <v>81</v>
      </c>
      <c r="AC411" s="188" t="s">
        <v>8652</v>
      </c>
      <c r="AD411" s="188" t="s">
        <v>56</v>
      </c>
      <c r="AE411" s="188" t="s">
        <v>90</v>
      </c>
      <c r="AF411" s="188" t="s">
        <v>90</v>
      </c>
      <c r="AG411" s="190" t="s">
        <v>90</v>
      </c>
      <c r="AH411" s="188" t="s">
        <v>90</v>
      </c>
      <c r="AI411" s="188" t="s">
        <v>90</v>
      </c>
      <c r="AJ411" s="188" t="s">
        <v>90</v>
      </c>
      <c r="AK411" s="188" t="s">
        <v>90</v>
      </c>
      <c r="AL411" s="188" t="s">
        <v>90</v>
      </c>
      <c r="AM411" s="189">
        <v>42915</v>
      </c>
      <c r="AN411" s="188" t="s">
        <v>100</v>
      </c>
      <c r="AO411" s="188" t="s">
        <v>144</v>
      </c>
      <c r="AP411" s="188"/>
      <c r="AQ411" s="188"/>
      <c r="AR411" s="188"/>
      <c r="AS411" s="188"/>
      <c r="AT411" s="188"/>
      <c r="AU411" s="188" t="str">
        <f t="shared" si="19"/>
        <v>R1</v>
      </c>
      <c r="AV411" s="188" t="str">
        <f t="shared" si="20"/>
        <v>P1</v>
      </c>
    </row>
    <row r="412" spans="1:48" ht="60" x14ac:dyDescent="0.25">
      <c r="A412" s="188" t="s">
        <v>1977</v>
      </c>
      <c r="B412" s="207" t="str">
        <f t="shared" si="18"/>
        <v>Riparian and Pre-1914</v>
      </c>
      <c r="C412" s="188" t="s">
        <v>1974</v>
      </c>
      <c r="D412" s="188" t="s">
        <v>1974</v>
      </c>
      <c r="E412" s="188"/>
      <c r="F412" s="188" t="s">
        <v>848</v>
      </c>
      <c r="G412" s="188"/>
      <c r="H412" s="188"/>
      <c r="I412" s="188" t="s">
        <v>55</v>
      </c>
      <c r="J412" s="188"/>
      <c r="K412" s="209">
        <v>273.99333333333334</v>
      </c>
      <c r="L412" s="209">
        <v>245.55</v>
      </c>
      <c r="M412" s="188" t="s">
        <v>56</v>
      </c>
      <c r="N412" s="188" t="s">
        <v>1117</v>
      </c>
      <c r="O412" s="188" t="s">
        <v>58</v>
      </c>
      <c r="P412" s="188" t="s">
        <v>59</v>
      </c>
      <c r="Q412" s="188" t="s">
        <v>1978</v>
      </c>
      <c r="R412" s="188" t="s">
        <v>1979</v>
      </c>
      <c r="S412" s="188" t="s">
        <v>1980</v>
      </c>
      <c r="T412" s="188" t="s">
        <v>151</v>
      </c>
      <c r="U412" s="188">
        <v>1894</v>
      </c>
      <c r="V412" s="188" t="s">
        <v>344</v>
      </c>
      <c r="W412" s="188">
        <v>1</v>
      </c>
      <c r="X412" s="188" t="s">
        <v>335</v>
      </c>
      <c r="Y412" s="188"/>
      <c r="Z412" s="188" t="s">
        <v>56</v>
      </c>
      <c r="AA412" s="189">
        <v>42915</v>
      </c>
      <c r="AB412" s="188" t="s">
        <v>81</v>
      </c>
      <c r="AC412" s="188" t="s">
        <v>8651</v>
      </c>
      <c r="AD412" s="188" t="s">
        <v>56</v>
      </c>
      <c r="AE412" s="188" t="s">
        <v>90</v>
      </c>
      <c r="AF412" s="188" t="s">
        <v>90</v>
      </c>
      <c r="AG412" s="190" t="s">
        <v>90</v>
      </c>
      <c r="AH412" s="188" t="s">
        <v>90</v>
      </c>
      <c r="AI412" s="188" t="s">
        <v>90</v>
      </c>
      <c r="AJ412" s="188" t="s">
        <v>90</v>
      </c>
      <c r="AK412" s="188" t="s">
        <v>90</v>
      </c>
      <c r="AL412" s="188" t="s">
        <v>90</v>
      </c>
      <c r="AM412" s="189">
        <v>42915</v>
      </c>
      <c r="AN412" s="188" t="s">
        <v>100</v>
      </c>
      <c r="AO412" s="188" t="s">
        <v>144</v>
      </c>
      <c r="AP412" s="188"/>
      <c r="AQ412" s="188"/>
      <c r="AR412" s="188"/>
      <c r="AS412" s="188"/>
      <c r="AT412" s="188"/>
      <c r="AU412" s="188" t="str">
        <f t="shared" si="19"/>
        <v>R1</v>
      </c>
      <c r="AV412" s="188" t="str">
        <f t="shared" si="20"/>
        <v>P1</v>
      </c>
    </row>
    <row r="413" spans="1:48" ht="60" x14ac:dyDescent="0.25">
      <c r="A413" s="188" t="s">
        <v>1981</v>
      </c>
      <c r="B413" s="207" t="str">
        <f t="shared" si="18"/>
        <v>Riparian and Pre-1914</v>
      </c>
      <c r="C413" s="188" t="s">
        <v>1974</v>
      </c>
      <c r="D413" s="188" t="s">
        <v>1974</v>
      </c>
      <c r="E413" s="188"/>
      <c r="F413" s="188"/>
      <c r="G413" s="188"/>
      <c r="H413" s="188"/>
      <c r="I413" s="188" t="s">
        <v>55</v>
      </c>
      <c r="J413" s="188"/>
      <c r="K413" s="209">
        <v>676.52857142857135</v>
      </c>
      <c r="L413" s="209">
        <v>838.63</v>
      </c>
      <c r="M413" s="188" t="s">
        <v>56</v>
      </c>
      <c r="N413" s="188" t="s">
        <v>1117</v>
      </c>
      <c r="O413" s="188" t="s">
        <v>58</v>
      </c>
      <c r="P413" s="188" t="s">
        <v>59</v>
      </c>
      <c r="Q413" s="188" t="s">
        <v>1966</v>
      </c>
      <c r="R413" s="188" t="s">
        <v>1966</v>
      </c>
      <c r="S413" s="188" t="s">
        <v>1982</v>
      </c>
      <c r="T413" s="188" t="s">
        <v>141</v>
      </c>
      <c r="U413" s="188">
        <v>1894</v>
      </c>
      <c r="V413" s="188" t="s">
        <v>64</v>
      </c>
      <c r="W413" s="188">
        <v>1</v>
      </c>
      <c r="X413" s="188" t="s">
        <v>56</v>
      </c>
      <c r="Y413" s="188" t="s">
        <v>1983</v>
      </c>
      <c r="Z413" s="188" t="s">
        <v>66</v>
      </c>
      <c r="AA413" s="189">
        <v>42915</v>
      </c>
      <c r="AB413" s="188" t="s">
        <v>81</v>
      </c>
      <c r="AC413" s="188" t="s">
        <v>8664</v>
      </c>
      <c r="AD413" s="188" t="s">
        <v>56</v>
      </c>
      <c r="AE413" s="188" t="s">
        <v>90</v>
      </c>
      <c r="AF413" s="188" t="s">
        <v>90</v>
      </c>
      <c r="AG413" s="190" t="s">
        <v>90</v>
      </c>
      <c r="AH413" s="188" t="s">
        <v>90</v>
      </c>
      <c r="AI413" s="188" t="s">
        <v>90</v>
      </c>
      <c r="AJ413" s="188" t="s">
        <v>90</v>
      </c>
      <c r="AK413" s="188" t="s">
        <v>90</v>
      </c>
      <c r="AL413" s="188" t="s">
        <v>90</v>
      </c>
      <c r="AM413" s="189">
        <v>42915</v>
      </c>
      <c r="AN413" s="188" t="s">
        <v>100</v>
      </c>
      <c r="AO413" s="188" t="s">
        <v>144</v>
      </c>
      <c r="AP413" s="188"/>
      <c r="AQ413" s="188"/>
      <c r="AR413" s="188"/>
      <c r="AS413" s="188"/>
      <c r="AT413" s="188"/>
      <c r="AU413" s="188" t="str">
        <f t="shared" si="19"/>
        <v>R1</v>
      </c>
      <c r="AV413" s="188" t="str">
        <f t="shared" si="20"/>
        <v>P1</v>
      </c>
    </row>
    <row r="414" spans="1:48" ht="60" x14ac:dyDescent="0.25">
      <c r="A414" s="188" t="s">
        <v>1984</v>
      </c>
      <c r="B414" s="207" t="str">
        <f t="shared" si="18"/>
        <v>Riparian and Pre-1914</v>
      </c>
      <c r="C414" s="188" t="s">
        <v>1971</v>
      </c>
      <c r="D414" s="188" t="s">
        <v>1971</v>
      </c>
      <c r="E414" s="188"/>
      <c r="F414" s="188" t="s">
        <v>848</v>
      </c>
      <c r="G414" s="188"/>
      <c r="H414" s="188"/>
      <c r="I414" s="188" t="s">
        <v>55</v>
      </c>
      <c r="J414" s="188"/>
      <c r="K414" s="209">
        <v>272.89666666666665</v>
      </c>
      <c r="L414" s="209">
        <v>34</v>
      </c>
      <c r="M414" s="188" t="s">
        <v>56</v>
      </c>
      <c r="N414" s="188" t="s">
        <v>1117</v>
      </c>
      <c r="O414" s="188" t="s">
        <v>1373</v>
      </c>
      <c r="P414" s="188" t="s">
        <v>59</v>
      </c>
      <c r="Q414" s="188" t="s">
        <v>1972</v>
      </c>
      <c r="R414" s="188" t="s">
        <v>1972</v>
      </c>
      <c r="S414" s="188"/>
      <c r="T414" s="188" t="s">
        <v>141</v>
      </c>
      <c r="U414" s="188">
        <v>1894</v>
      </c>
      <c r="V414" s="188" t="s">
        <v>64</v>
      </c>
      <c r="W414" s="188"/>
      <c r="X414" s="188"/>
      <c r="Y414" s="188"/>
      <c r="Z414" s="188" t="s">
        <v>66</v>
      </c>
      <c r="AA414" s="189">
        <v>42880</v>
      </c>
      <c r="AB414" s="188" t="s">
        <v>142</v>
      </c>
      <c r="AC414" s="188" t="s">
        <v>8702</v>
      </c>
      <c r="AD414" s="188" t="s">
        <v>56</v>
      </c>
      <c r="AE414" s="188" t="s">
        <v>90</v>
      </c>
      <c r="AF414" s="188" t="s">
        <v>90</v>
      </c>
      <c r="AG414" s="190" t="s">
        <v>90</v>
      </c>
      <c r="AH414" s="188" t="s">
        <v>90</v>
      </c>
      <c r="AI414" s="188" t="s">
        <v>90</v>
      </c>
      <c r="AJ414" s="188" t="s">
        <v>90</v>
      </c>
      <c r="AK414" s="188" t="s">
        <v>90</v>
      </c>
      <c r="AL414" s="188" t="s">
        <v>90</v>
      </c>
      <c r="AM414" s="189">
        <v>42915</v>
      </c>
      <c r="AN414" s="188" t="s">
        <v>100</v>
      </c>
      <c r="AO414" s="188" t="s">
        <v>489</v>
      </c>
      <c r="AP414" s="188"/>
      <c r="AQ414" s="188"/>
      <c r="AR414" s="188"/>
      <c r="AS414" s="188"/>
      <c r="AT414" s="188"/>
      <c r="AU414" s="188" t="str">
        <f t="shared" si="19"/>
        <v>R3</v>
      </c>
      <c r="AV414" s="188" t="str">
        <f t="shared" si="20"/>
        <v>P1</v>
      </c>
    </row>
    <row r="415" spans="1:48" ht="165" x14ac:dyDescent="0.25">
      <c r="A415" s="188" t="s">
        <v>1985</v>
      </c>
      <c r="B415" s="207" t="str">
        <f t="shared" si="18"/>
        <v>Riparian and Pre-1914</v>
      </c>
      <c r="C415" s="188" t="s">
        <v>1986</v>
      </c>
      <c r="D415" s="188" t="s">
        <v>1987</v>
      </c>
      <c r="E415" s="188"/>
      <c r="F415" s="188" t="s">
        <v>1988</v>
      </c>
      <c r="G415" s="188"/>
      <c r="H415" s="188"/>
      <c r="I415" s="188" t="s">
        <v>55</v>
      </c>
      <c r="J415" s="188" t="s">
        <v>1989</v>
      </c>
      <c r="K415" s="209">
        <v>626.31333333333339</v>
      </c>
      <c r="L415" s="209">
        <v>1000.88</v>
      </c>
      <c r="M415" s="188" t="s">
        <v>56</v>
      </c>
      <c r="N415" s="188" t="s">
        <v>59</v>
      </c>
      <c r="O415" s="188" t="s">
        <v>1634</v>
      </c>
      <c r="P415" s="188" t="s">
        <v>59</v>
      </c>
      <c r="Q415" s="188" t="s">
        <v>1990</v>
      </c>
      <c r="R415" s="188" t="s">
        <v>1991</v>
      </c>
      <c r="S415" s="188" t="s">
        <v>399</v>
      </c>
      <c r="T415" s="188" t="s">
        <v>63</v>
      </c>
      <c r="U415" s="188"/>
      <c r="V415" s="188" t="s">
        <v>344</v>
      </c>
      <c r="W415" s="188">
        <v>2</v>
      </c>
      <c r="X415" s="188" t="s">
        <v>56</v>
      </c>
      <c r="Y415" s="188"/>
      <c r="Z415" s="188" t="s">
        <v>66</v>
      </c>
      <c r="AA415" s="189">
        <v>42915</v>
      </c>
      <c r="AB415" s="188" t="s">
        <v>142</v>
      </c>
      <c r="AC415" s="188" t="s">
        <v>8673</v>
      </c>
      <c r="AD415" s="188" t="s">
        <v>56</v>
      </c>
      <c r="AE415" s="188" t="s">
        <v>90</v>
      </c>
      <c r="AF415" s="188" t="s">
        <v>90</v>
      </c>
      <c r="AG415" s="189" t="s">
        <v>90</v>
      </c>
      <c r="AH415" s="188" t="s">
        <v>90</v>
      </c>
      <c r="AI415" s="188" t="s">
        <v>90</v>
      </c>
      <c r="AJ415" s="188" t="s">
        <v>90</v>
      </c>
      <c r="AK415" s="188" t="s">
        <v>90</v>
      </c>
      <c r="AL415" s="188" t="s">
        <v>90</v>
      </c>
      <c r="AM415" s="189">
        <v>42916</v>
      </c>
      <c r="AN415" s="188" t="s">
        <v>100</v>
      </c>
      <c r="AO415" s="188" t="s">
        <v>1992</v>
      </c>
      <c r="AP415" s="188"/>
      <c r="AQ415" s="188"/>
      <c r="AR415" s="188"/>
      <c r="AS415" s="188"/>
      <c r="AT415" s="188"/>
      <c r="AU415" s="188" t="str">
        <f t="shared" si="19"/>
        <v>R3</v>
      </c>
      <c r="AV415" s="188" t="str">
        <f t="shared" si="20"/>
        <v>P1</v>
      </c>
    </row>
    <row r="416" spans="1:48" ht="165" x14ac:dyDescent="0.25">
      <c r="A416" s="188" t="s">
        <v>1993</v>
      </c>
      <c r="B416" s="207" t="str">
        <f t="shared" si="18"/>
        <v>Riparian and Pre-1914</v>
      </c>
      <c r="C416" s="188" t="s">
        <v>1994</v>
      </c>
      <c r="D416" s="188" t="s">
        <v>1994</v>
      </c>
      <c r="E416" s="188"/>
      <c r="F416" s="188" t="s">
        <v>375</v>
      </c>
      <c r="G416" s="188"/>
      <c r="H416" s="188"/>
      <c r="I416" s="188" t="s">
        <v>55</v>
      </c>
      <c r="J416" s="188"/>
      <c r="K416" s="209">
        <v>738.63000000000011</v>
      </c>
      <c r="L416" s="209">
        <v>582.23</v>
      </c>
      <c r="M416" s="188" t="s">
        <v>56</v>
      </c>
      <c r="N416" s="188" t="s">
        <v>1995</v>
      </c>
      <c r="O416" s="188" t="s">
        <v>58</v>
      </c>
      <c r="P416" s="188" t="s">
        <v>59</v>
      </c>
      <c r="Q416" s="188" t="s">
        <v>1996</v>
      </c>
      <c r="R416" s="188" t="s">
        <v>1996</v>
      </c>
      <c r="S416" s="188" t="s">
        <v>8774</v>
      </c>
      <c r="T416" s="188" t="s">
        <v>141</v>
      </c>
      <c r="U416" s="188"/>
      <c r="V416" s="188" t="s">
        <v>174</v>
      </c>
      <c r="W416" s="188"/>
      <c r="X416" s="188"/>
      <c r="Y416" s="188"/>
      <c r="Z416" s="188" t="s">
        <v>66</v>
      </c>
      <c r="AA416" s="189">
        <v>42935</v>
      </c>
      <c r="AB416" s="188" t="s">
        <v>67</v>
      </c>
      <c r="AC416" s="188" t="s">
        <v>8698</v>
      </c>
      <c r="AD416" s="188" t="s">
        <v>56</v>
      </c>
      <c r="AE416" s="188" t="s">
        <v>90</v>
      </c>
      <c r="AF416" s="188" t="s">
        <v>90</v>
      </c>
      <c r="AG416" s="188" t="s">
        <v>90</v>
      </c>
      <c r="AH416" s="188" t="s">
        <v>90</v>
      </c>
      <c r="AI416" s="188" t="s">
        <v>90</v>
      </c>
      <c r="AJ416" s="188" t="s">
        <v>90</v>
      </c>
      <c r="AK416" s="188" t="s">
        <v>90</v>
      </c>
      <c r="AL416" s="188" t="s">
        <v>90</v>
      </c>
      <c r="AM416" s="189">
        <v>42942</v>
      </c>
      <c r="AN416" s="188" t="s">
        <v>100</v>
      </c>
      <c r="AO416" s="188" t="s">
        <v>8393</v>
      </c>
      <c r="AP416" s="188"/>
      <c r="AQ416" s="188"/>
      <c r="AR416" s="188"/>
      <c r="AS416" s="188"/>
      <c r="AT416" s="188"/>
      <c r="AU416" s="188" t="str">
        <f t="shared" si="19"/>
        <v>R2</v>
      </c>
      <c r="AV416" s="188" t="str">
        <f t="shared" si="20"/>
        <v>P1</v>
      </c>
    </row>
    <row r="417" spans="1:48" ht="75" x14ac:dyDescent="0.25">
      <c r="A417" s="188" t="s">
        <v>1997</v>
      </c>
      <c r="B417" s="207" t="str">
        <f t="shared" si="18"/>
        <v>Riparian and Pre-1914</v>
      </c>
      <c r="C417" s="188" t="s">
        <v>1960</v>
      </c>
      <c r="D417" s="188" t="s">
        <v>1960</v>
      </c>
      <c r="E417" s="188"/>
      <c r="F417" s="188"/>
      <c r="G417" s="188" t="s">
        <v>919</v>
      </c>
      <c r="H417" s="188"/>
      <c r="I417" s="188" t="s">
        <v>55</v>
      </c>
      <c r="J417" s="188"/>
      <c r="K417" s="209">
        <v>2423.2366666666667</v>
      </c>
      <c r="L417" s="209">
        <v>2844.24</v>
      </c>
      <c r="M417" s="188" t="s">
        <v>56</v>
      </c>
      <c r="N417" s="188" t="s">
        <v>325</v>
      </c>
      <c r="O417" s="188" t="s">
        <v>58</v>
      </c>
      <c r="P417" s="188" t="s">
        <v>59</v>
      </c>
      <c r="Q417" s="188" t="s">
        <v>1998</v>
      </c>
      <c r="R417" s="188" t="s">
        <v>1962</v>
      </c>
      <c r="S417" s="188" t="s">
        <v>1963</v>
      </c>
      <c r="T417" s="188" t="s">
        <v>141</v>
      </c>
      <c r="U417" s="188"/>
      <c r="V417" s="188" t="s">
        <v>64</v>
      </c>
      <c r="W417" s="188"/>
      <c r="X417" s="188"/>
      <c r="Y417" s="188"/>
      <c r="Z417" s="188" t="s">
        <v>66</v>
      </c>
      <c r="AA417" s="189">
        <v>42963</v>
      </c>
      <c r="AB417" s="188" t="s">
        <v>142</v>
      </c>
      <c r="AC417" s="188" t="s">
        <v>8701</v>
      </c>
      <c r="AD417" s="188" t="s">
        <v>56</v>
      </c>
      <c r="AE417" s="188" t="s">
        <v>90</v>
      </c>
      <c r="AF417" s="188" t="s">
        <v>90</v>
      </c>
      <c r="AG417" s="188" t="s">
        <v>90</v>
      </c>
      <c r="AH417" s="188" t="s">
        <v>90</v>
      </c>
      <c r="AI417" s="188" t="s">
        <v>90</v>
      </c>
      <c r="AJ417" s="188" t="s">
        <v>90</v>
      </c>
      <c r="AK417" s="188" t="s">
        <v>90</v>
      </c>
      <c r="AL417" s="188" t="s">
        <v>90</v>
      </c>
      <c r="AM417" s="189">
        <v>42942</v>
      </c>
      <c r="AN417" s="188" t="s">
        <v>100</v>
      </c>
      <c r="AO417" s="188" t="s">
        <v>8393</v>
      </c>
      <c r="AP417" s="188"/>
      <c r="AQ417" s="188"/>
      <c r="AR417" s="188"/>
      <c r="AS417" s="188"/>
      <c r="AT417" s="188"/>
      <c r="AU417" s="188" t="str">
        <f t="shared" si="19"/>
        <v>R3</v>
      </c>
      <c r="AV417" s="188" t="str">
        <f t="shared" si="20"/>
        <v>P1</v>
      </c>
    </row>
    <row r="418" spans="1:48" ht="195" x14ac:dyDescent="0.25">
      <c r="A418" s="188" t="s">
        <v>1999</v>
      </c>
      <c r="B418" s="207" t="str">
        <f t="shared" si="18"/>
        <v>Riparian and Pre-1914</v>
      </c>
      <c r="C418" s="188" t="s">
        <v>2000</v>
      </c>
      <c r="D418" s="188" t="s">
        <v>2001</v>
      </c>
      <c r="E418" s="188"/>
      <c r="F418" s="188"/>
      <c r="G418" s="188"/>
      <c r="H418" s="188"/>
      <c r="I418" s="188" t="s">
        <v>55</v>
      </c>
      <c r="J418" s="188" t="s">
        <v>2002</v>
      </c>
      <c r="K418" s="209">
        <v>879.55</v>
      </c>
      <c r="L418" s="209">
        <v>1309.624</v>
      </c>
      <c r="M418" s="188" t="s">
        <v>56</v>
      </c>
      <c r="N418" s="188" t="s">
        <v>324</v>
      </c>
      <c r="O418" s="188" t="s">
        <v>58</v>
      </c>
      <c r="P418" s="188" t="s">
        <v>59</v>
      </c>
      <c r="Q418" s="188" t="s">
        <v>2003</v>
      </c>
      <c r="R418" s="188" t="s">
        <v>2004</v>
      </c>
      <c r="S418" s="188"/>
      <c r="T418" s="188" t="s">
        <v>141</v>
      </c>
      <c r="U418" s="188"/>
      <c r="V418" s="188"/>
      <c r="W418" s="188">
        <v>1</v>
      </c>
      <c r="X418" s="188"/>
      <c r="Y418" s="188"/>
      <c r="Z418" s="188" t="s">
        <v>66</v>
      </c>
      <c r="AA418" s="189">
        <v>43031</v>
      </c>
      <c r="AB418" s="188" t="s">
        <v>81</v>
      </c>
      <c r="AC418" s="188" t="s">
        <v>8493</v>
      </c>
      <c r="AD418" s="188" t="s">
        <v>56</v>
      </c>
      <c r="AE418" s="188" t="s">
        <v>90</v>
      </c>
      <c r="AF418" s="188" t="s">
        <v>90</v>
      </c>
      <c r="AG418" s="190" t="s">
        <v>90</v>
      </c>
      <c r="AH418" s="188" t="s">
        <v>90</v>
      </c>
      <c r="AI418" s="188" t="s">
        <v>90</v>
      </c>
      <c r="AJ418" s="188" t="s">
        <v>90</v>
      </c>
      <c r="AK418" s="188" t="s">
        <v>90</v>
      </c>
      <c r="AL418" s="188" t="s">
        <v>90</v>
      </c>
      <c r="AM418" s="189">
        <v>42943</v>
      </c>
      <c r="AN418" s="188" t="s">
        <v>100</v>
      </c>
      <c r="AO418" s="188" t="s">
        <v>8393</v>
      </c>
      <c r="AP418" s="188"/>
      <c r="AQ418" s="188"/>
      <c r="AR418" s="188"/>
      <c r="AS418" s="188"/>
      <c r="AT418" s="188"/>
      <c r="AU418" s="188" t="str">
        <f t="shared" si="19"/>
        <v>R1</v>
      </c>
      <c r="AV418" s="188" t="str">
        <f t="shared" si="20"/>
        <v>P1</v>
      </c>
    </row>
    <row r="419" spans="1:48" ht="195" x14ac:dyDescent="0.25">
      <c r="A419" s="188" t="s">
        <v>2005</v>
      </c>
      <c r="B419" s="207" t="str">
        <f t="shared" si="18"/>
        <v>Riparian and Pre-1914</v>
      </c>
      <c r="C419" s="188" t="s">
        <v>2000</v>
      </c>
      <c r="D419" s="188" t="s">
        <v>2001</v>
      </c>
      <c r="E419" s="188"/>
      <c r="F419" s="188"/>
      <c r="G419" s="188"/>
      <c r="H419" s="188"/>
      <c r="I419" s="188" t="s">
        <v>55</v>
      </c>
      <c r="J419" s="188" t="s">
        <v>2002</v>
      </c>
      <c r="K419" s="209">
        <v>879.55</v>
      </c>
      <c r="L419" s="209">
        <v>1109.624</v>
      </c>
      <c r="M419" s="188" t="s">
        <v>56</v>
      </c>
      <c r="N419" s="188" t="s">
        <v>324</v>
      </c>
      <c r="O419" s="188" t="s">
        <v>58</v>
      </c>
      <c r="P419" s="188" t="s">
        <v>59</v>
      </c>
      <c r="Q419" s="188" t="s">
        <v>2003</v>
      </c>
      <c r="R419" s="188" t="s">
        <v>2004</v>
      </c>
      <c r="S419" s="188"/>
      <c r="T419" s="188" t="s">
        <v>141</v>
      </c>
      <c r="U419" s="188"/>
      <c r="V419" s="188"/>
      <c r="W419" s="188">
        <v>1</v>
      </c>
      <c r="X419" s="188"/>
      <c r="Y419" s="188"/>
      <c r="Z419" s="188" t="s">
        <v>66</v>
      </c>
      <c r="AA419" s="189">
        <v>43031</v>
      </c>
      <c r="AB419" s="188" t="s">
        <v>81</v>
      </c>
      <c r="AC419" s="188" t="s">
        <v>8493</v>
      </c>
      <c r="AD419" s="188" t="s">
        <v>56</v>
      </c>
      <c r="AE419" s="188" t="s">
        <v>90</v>
      </c>
      <c r="AF419" s="188" t="s">
        <v>90</v>
      </c>
      <c r="AG419" s="190" t="s">
        <v>90</v>
      </c>
      <c r="AH419" s="188" t="s">
        <v>90</v>
      </c>
      <c r="AI419" s="188" t="s">
        <v>90</v>
      </c>
      <c r="AJ419" s="188" t="s">
        <v>90</v>
      </c>
      <c r="AK419" s="188" t="s">
        <v>90</v>
      </c>
      <c r="AL419" s="188" t="s">
        <v>90</v>
      </c>
      <c r="AM419" s="189">
        <v>42943</v>
      </c>
      <c r="AN419" s="188" t="s">
        <v>100</v>
      </c>
      <c r="AO419" s="188" t="s">
        <v>8393</v>
      </c>
      <c r="AP419" s="188"/>
      <c r="AQ419" s="188"/>
      <c r="AR419" s="188"/>
      <c r="AS419" s="188"/>
      <c r="AT419" s="188"/>
      <c r="AU419" s="188" t="str">
        <f t="shared" si="19"/>
        <v>R1</v>
      </c>
      <c r="AV419" s="188" t="str">
        <f t="shared" si="20"/>
        <v>P1</v>
      </c>
    </row>
    <row r="420" spans="1:48" ht="270" x14ac:dyDescent="0.25">
      <c r="A420" s="188" t="s">
        <v>2006</v>
      </c>
      <c r="B420" s="207" t="str">
        <f t="shared" si="18"/>
        <v>Riparian and Pre-1914</v>
      </c>
      <c r="C420" s="188" t="s">
        <v>2000</v>
      </c>
      <c r="D420" s="188" t="s">
        <v>2001</v>
      </c>
      <c r="E420" s="188"/>
      <c r="F420" s="188"/>
      <c r="G420" s="188"/>
      <c r="H420" s="188" t="s">
        <v>4067</v>
      </c>
      <c r="I420" s="188" t="s">
        <v>55</v>
      </c>
      <c r="J420" s="188" t="s">
        <v>2002</v>
      </c>
      <c r="K420" s="209">
        <v>879.55</v>
      </c>
      <c r="L420" s="209">
        <v>1309.624</v>
      </c>
      <c r="M420" s="188" t="s">
        <v>56</v>
      </c>
      <c r="N420" s="188" t="s">
        <v>324</v>
      </c>
      <c r="O420" s="188" t="s">
        <v>58</v>
      </c>
      <c r="P420" s="188" t="s">
        <v>59</v>
      </c>
      <c r="Q420" s="188" t="s">
        <v>2007</v>
      </c>
      <c r="R420" s="188" t="s">
        <v>2004</v>
      </c>
      <c r="S420" s="188"/>
      <c r="T420" s="188" t="s">
        <v>63</v>
      </c>
      <c r="U420" s="188"/>
      <c r="V420" s="188" t="s">
        <v>344</v>
      </c>
      <c r="W420" s="188">
        <v>2</v>
      </c>
      <c r="X420" s="188"/>
      <c r="Y420" s="188"/>
      <c r="Z420" s="188" t="s">
        <v>66</v>
      </c>
      <c r="AA420" s="189">
        <v>43031</v>
      </c>
      <c r="AB420" s="188" t="s">
        <v>67</v>
      </c>
      <c r="AC420" s="188" t="s">
        <v>8494</v>
      </c>
      <c r="AD420" s="188" t="s">
        <v>56</v>
      </c>
      <c r="AE420" s="188" t="s">
        <v>90</v>
      </c>
      <c r="AF420" s="188" t="s">
        <v>90</v>
      </c>
      <c r="AG420" s="190" t="s">
        <v>90</v>
      </c>
      <c r="AH420" s="188" t="s">
        <v>90</v>
      </c>
      <c r="AI420" s="188" t="s">
        <v>90</v>
      </c>
      <c r="AJ420" s="188" t="s">
        <v>90</v>
      </c>
      <c r="AK420" s="188" t="s">
        <v>90</v>
      </c>
      <c r="AL420" s="188" t="s">
        <v>90</v>
      </c>
      <c r="AM420" s="189">
        <v>42943</v>
      </c>
      <c r="AN420" s="188" t="s">
        <v>100</v>
      </c>
      <c r="AO420" s="188" t="s">
        <v>8393</v>
      </c>
      <c r="AP420" s="188" t="s">
        <v>4067</v>
      </c>
      <c r="AQ420" s="188" t="s">
        <v>8534</v>
      </c>
      <c r="AR420" s="188" t="s">
        <v>8581</v>
      </c>
      <c r="AS420" s="188" t="s">
        <v>8535</v>
      </c>
      <c r="AT420" s="188" t="s">
        <v>8581</v>
      </c>
      <c r="AU420" s="188" t="str">
        <f t="shared" si="19"/>
        <v>R4</v>
      </c>
      <c r="AV420" s="188" t="str">
        <f t="shared" si="20"/>
        <v>P4</v>
      </c>
    </row>
    <row r="421" spans="1:48" ht="60" x14ac:dyDescent="0.25">
      <c r="A421" s="188" t="s">
        <v>2008</v>
      </c>
      <c r="B421" s="207" t="str">
        <f t="shared" si="18"/>
        <v>Riparian and Pre-1914</v>
      </c>
      <c r="C421" s="188" t="s">
        <v>2009</v>
      </c>
      <c r="D421" s="188" t="s">
        <v>2009</v>
      </c>
      <c r="E421" s="188"/>
      <c r="F421" s="188" t="s">
        <v>1327</v>
      </c>
      <c r="G421" s="188"/>
      <c r="H421" s="188"/>
      <c r="I421" s="188" t="s">
        <v>55</v>
      </c>
      <c r="J421" s="188"/>
      <c r="K421" s="209">
        <v>395.85666666666668</v>
      </c>
      <c r="L421" s="209">
        <v>406.93</v>
      </c>
      <c r="M421" s="188" t="s">
        <v>56</v>
      </c>
      <c r="N421" s="188" t="s">
        <v>1791</v>
      </c>
      <c r="O421" s="188" t="s">
        <v>58</v>
      </c>
      <c r="P421" s="188" t="s">
        <v>59</v>
      </c>
      <c r="Q421" s="188" t="s">
        <v>2010</v>
      </c>
      <c r="R421" s="188" t="s">
        <v>2010</v>
      </c>
      <c r="S421" s="188"/>
      <c r="T421" s="188" t="s">
        <v>141</v>
      </c>
      <c r="U421" s="188"/>
      <c r="V421" s="188" t="s">
        <v>64</v>
      </c>
      <c r="W421" s="188"/>
      <c r="X421" s="188"/>
      <c r="Y421" s="188"/>
      <c r="Z421" s="188" t="s">
        <v>66</v>
      </c>
      <c r="AA421" s="189">
        <v>42963</v>
      </c>
      <c r="AB421" s="188" t="s">
        <v>142</v>
      </c>
      <c r="AC421" s="188" t="s">
        <v>424</v>
      </c>
      <c r="AD421" s="188" t="s">
        <v>56</v>
      </c>
      <c r="AE421" s="188" t="s">
        <v>90</v>
      </c>
      <c r="AF421" s="188" t="s">
        <v>90</v>
      </c>
      <c r="AG421" s="190" t="s">
        <v>90</v>
      </c>
      <c r="AH421" s="188" t="s">
        <v>90</v>
      </c>
      <c r="AI421" s="188" t="s">
        <v>90</v>
      </c>
      <c r="AJ421" s="188" t="s">
        <v>90</v>
      </c>
      <c r="AK421" s="188" t="s">
        <v>90</v>
      </c>
      <c r="AL421" s="188" t="s">
        <v>90</v>
      </c>
      <c r="AM421" s="189">
        <v>42943</v>
      </c>
      <c r="AN421" s="188" t="s">
        <v>100</v>
      </c>
      <c r="AO421" s="188" t="s">
        <v>2011</v>
      </c>
      <c r="AP421" s="188"/>
      <c r="AQ421" s="188"/>
      <c r="AR421" s="188"/>
      <c r="AS421" s="188"/>
      <c r="AT421" s="188"/>
      <c r="AU421" s="188" t="str">
        <f t="shared" si="19"/>
        <v>R3</v>
      </c>
      <c r="AV421" s="188" t="str">
        <f t="shared" si="20"/>
        <v>P1</v>
      </c>
    </row>
    <row r="422" spans="1:48" ht="60" x14ac:dyDescent="0.25">
      <c r="A422" s="188" t="s">
        <v>2012</v>
      </c>
      <c r="B422" s="207" t="str">
        <f t="shared" si="18"/>
        <v>Riparian and Pre-1914</v>
      </c>
      <c r="C422" s="188" t="s">
        <v>2009</v>
      </c>
      <c r="D422" s="188" t="s">
        <v>2009</v>
      </c>
      <c r="E422" s="188"/>
      <c r="F422" s="188" t="s">
        <v>1327</v>
      </c>
      <c r="G422" s="188"/>
      <c r="H422" s="188"/>
      <c r="I422" s="188" t="s">
        <v>55</v>
      </c>
      <c r="J422" s="188"/>
      <c r="K422" s="209">
        <v>1099.3700000000001</v>
      </c>
      <c r="L422" s="209">
        <v>406.93</v>
      </c>
      <c r="M422" s="188" t="s">
        <v>56</v>
      </c>
      <c r="N422" s="188" t="s">
        <v>1791</v>
      </c>
      <c r="O422" s="188" t="s">
        <v>58</v>
      </c>
      <c r="P422" s="188" t="s">
        <v>59</v>
      </c>
      <c r="Q422" s="188" t="s">
        <v>2010</v>
      </c>
      <c r="R422" s="188" t="s">
        <v>2010</v>
      </c>
      <c r="S422" s="188"/>
      <c r="T422" s="188" t="s">
        <v>141</v>
      </c>
      <c r="U422" s="188"/>
      <c r="V422" s="188" t="s">
        <v>64</v>
      </c>
      <c r="W422" s="188"/>
      <c r="X422" s="188"/>
      <c r="Y422" s="188"/>
      <c r="Z422" s="188" t="s">
        <v>66</v>
      </c>
      <c r="AA422" s="189">
        <v>42963</v>
      </c>
      <c r="AB422" s="188" t="s">
        <v>142</v>
      </c>
      <c r="AC422" s="188" t="s">
        <v>424</v>
      </c>
      <c r="AD422" s="188" t="s">
        <v>56</v>
      </c>
      <c r="AE422" s="188" t="s">
        <v>90</v>
      </c>
      <c r="AF422" s="188" t="s">
        <v>90</v>
      </c>
      <c r="AG422" s="190" t="s">
        <v>90</v>
      </c>
      <c r="AH422" s="188" t="s">
        <v>90</v>
      </c>
      <c r="AI422" s="188" t="s">
        <v>90</v>
      </c>
      <c r="AJ422" s="188" t="s">
        <v>90</v>
      </c>
      <c r="AK422" s="188" t="s">
        <v>90</v>
      </c>
      <c r="AL422" s="188" t="s">
        <v>90</v>
      </c>
      <c r="AM422" s="189">
        <v>42943</v>
      </c>
      <c r="AN422" s="188" t="s">
        <v>100</v>
      </c>
      <c r="AO422" s="188" t="s">
        <v>2011</v>
      </c>
      <c r="AP422" s="188"/>
      <c r="AQ422" s="188"/>
      <c r="AR422" s="188"/>
      <c r="AS422" s="188"/>
      <c r="AT422" s="188"/>
      <c r="AU422" s="188" t="str">
        <f t="shared" si="19"/>
        <v>R3</v>
      </c>
      <c r="AV422" s="188" t="str">
        <f t="shared" si="20"/>
        <v>P1</v>
      </c>
    </row>
    <row r="423" spans="1:48" ht="45" x14ac:dyDescent="0.25">
      <c r="A423" s="188" t="s">
        <v>2013</v>
      </c>
      <c r="B423" s="207" t="str">
        <f t="shared" si="18"/>
        <v>Riparian and Pre-1914</v>
      </c>
      <c r="C423" s="188" t="s">
        <v>2014</v>
      </c>
      <c r="D423" s="188" t="s">
        <v>2015</v>
      </c>
      <c r="E423" s="188"/>
      <c r="F423" s="188"/>
      <c r="G423" s="188"/>
      <c r="H423" s="188"/>
      <c r="I423" s="188" t="s">
        <v>55</v>
      </c>
      <c r="J423" s="188" t="s">
        <v>2016</v>
      </c>
      <c r="K423" s="209">
        <v>343.71</v>
      </c>
      <c r="L423" s="209">
        <v>192.71</v>
      </c>
      <c r="M423" s="188" t="s">
        <v>56</v>
      </c>
      <c r="N423" s="188" t="s">
        <v>2017</v>
      </c>
      <c r="O423" s="188" t="s">
        <v>58</v>
      </c>
      <c r="P423" s="188" t="s">
        <v>59</v>
      </c>
      <c r="Q423" s="188" t="s">
        <v>2018</v>
      </c>
      <c r="R423" s="188" t="s">
        <v>2019</v>
      </c>
      <c r="S423" s="188"/>
      <c r="T423" s="188" t="s">
        <v>141</v>
      </c>
      <c r="U423" s="188"/>
      <c r="V423" s="188" t="s">
        <v>64</v>
      </c>
      <c r="W423" s="188"/>
      <c r="X423" s="188"/>
      <c r="Y423" s="188"/>
      <c r="Z423" s="188" t="s">
        <v>66</v>
      </c>
      <c r="AA423" s="189">
        <v>42963</v>
      </c>
      <c r="AB423" s="188" t="s">
        <v>142</v>
      </c>
      <c r="AC423" s="188" t="s">
        <v>468</v>
      </c>
      <c r="AD423" s="188" t="s">
        <v>56</v>
      </c>
      <c r="AE423" s="188" t="s">
        <v>90</v>
      </c>
      <c r="AF423" s="188" t="s">
        <v>90</v>
      </c>
      <c r="AG423" s="190" t="s">
        <v>90</v>
      </c>
      <c r="AH423" s="188" t="s">
        <v>90</v>
      </c>
      <c r="AI423" s="188" t="s">
        <v>90</v>
      </c>
      <c r="AJ423" s="188" t="s">
        <v>90</v>
      </c>
      <c r="AK423" s="188" t="s">
        <v>90</v>
      </c>
      <c r="AL423" s="188" t="s">
        <v>90</v>
      </c>
      <c r="AM423" s="189">
        <v>42943</v>
      </c>
      <c r="AN423" s="188" t="s">
        <v>100</v>
      </c>
      <c r="AO423" s="188" t="s">
        <v>8393</v>
      </c>
      <c r="AP423" s="188"/>
      <c r="AQ423" s="188"/>
      <c r="AR423" s="188"/>
      <c r="AS423" s="188"/>
      <c r="AT423" s="188"/>
      <c r="AU423" s="188" t="str">
        <f t="shared" si="19"/>
        <v>R3</v>
      </c>
      <c r="AV423" s="188" t="str">
        <f t="shared" si="20"/>
        <v>P1</v>
      </c>
    </row>
    <row r="424" spans="1:48" ht="270" x14ac:dyDescent="0.25">
      <c r="A424" s="188" t="s">
        <v>2020</v>
      </c>
      <c r="B424" s="207" t="str">
        <f t="shared" si="18"/>
        <v>Riparian and Pre-1914</v>
      </c>
      <c r="C424" s="188" t="s">
        <v>2021</v>
      </c>
      <c r="D424" s="188" t="s">
        <v>2021</v>
      </c>
      <c r="E424" s="188"/>
      <c r="F424" s="188"/>
      <c r="G424" s="188"/>
      <c r="H424" s="188" t="s">
        <v>4067</v>
      </c>
      <c r="I424" s="188" t="s">
        <v>55</v>
      </c>
      <c r="J424" s="188"/>
      <c r="K424" s="209">
        <v>1765.1499999999999</v>
      </c>
      <c r="L424" s="209">
        <v>2315</v>
      </c>
      <c r="M424" s="188" t="s">
        <v>56</v>
      </c>
      <c r="N424" s="188" t="s">
        <v>2022</v>
      </c>
      <c r="O424" s="188" t="s">
        <v>58</v>
      </c>
      <c r="P424" s="188" t="s">
        <v>77</v>
      </c>
      <c r="Q424" s="188" t="s">
        <v>78</v>
      </c>
      <c r="R424" s="188"/>
      <c r="S424" s="188"/>
      <c r="T424" s="188"/>
      <c r="U424" s="188"/>
      <c r="V424" s="188"/>
      <c r="W424" s="188"/>
      <c r="X424" s="188"/>
      <c r="Y424" s="188"/>
      <c r="Z424" s="188"/>
      <c r="AA424" s="189">
        <v>42888</v>
      </c>
      <c r="AB424" s="188" t="s">
        <v>81</v>
      </c>
      <c r="AC424" s="188" t="s">
        <v>2023</v>
      </c>
      <c r="AD424" s="188" t="s">
        <v>56</v>
      </c>
      <c r="AE424" s="188" t="s">
        <v>90</v>
      </c>
      <c r="AF424" s="190" t="s">
        <v>90</v>
      </c>
      <c r="AG424" s="190" t="s">
        <v>90</v>
      </c>
      <c r="AH424" s="190" t="s">
        <v>90</v>
      </c>
      <c r="AI424" s="190" t="s">
        <v>90</v>
      </c>
      <c r="AJ424" s="190" t="s">
        <v>90</v>
      </c>
      <c r="AK424" s="190" t="s">
        <v>90</v>
      </c>
      <c r="AL424" s="190" t="s">
        <v>90</v>
      </c>
      <c r="AM424" s="189">
        <v>43347</v>
      </c>
      <c r="AN424" s="188" t="s">
        <v>72</v>
      </c>
      <c r="AO424" s="188" t="s">
        <v>8769</v>
      </c>
      <c r="AP424" s="188" t="s">
        <v>4067</v>
      </c>
      <c r="AQ424" s="188" t="s">
        <v>8534</v>
      </c>
      <c r="AR424" s="188" t="s">
        <v>8581</v>
      </c>
      <c r="AS424" s="188" t="s">
        <v>8535</v>
      </c>
      <c r="AT424" s="188" t="s">
        <v>8581</v>
      </c>
      <c r="AU424" s="188" t="str">
        <f t="shared" si="19"/>
        <v>R4</v>
      </c>
      <c r="AV424" s="188" t="str">
        <f t="shared" si="20"/>
        <v>P4</v>
      </c>
    </row>
    <row r="425" spans="1:48" ht="45" x14ac:dyDescent="0.25">
      <c r="A425" s="188" t="s">
        <v>2024</v>
      </c>
      <c r="B425" s="207" t="str">
        <f t="shared" si="18"/>
        <v>Riparian and Pre-1914</v>
      </c>
      <c r="C425" s="188" t="s">
        <v>2014</v>
      </c>
      <c r="D425" s="188" t="s">
        <v>2015</v>
      </c>
      <c r="E425" s="188"/>
      <c r="F425" s="188" t="s">
        <v>1327</v>
      </c>
      <c r="G425" s="188"/>
      <c r="H425" s="188"/>
      <c r="I425" s="188" t="s">
        <v>55</v>
      </c>
      <c r="J425" s="188" t="s">
        <v>2016</v>
      </c>
      <c r="K425" s="209">
        <v>653.25000000000011</v>
      </c>
      <c r="L425" s="209">
        <v>335.23</v>
      </c>
      <c r="M425" s="188" t="s">
        <v>56</v>
      </c>
      <c r="N425" s="188" t="s">
        <v>1117</v>
      </c>
      <c r="O425" s="188" t="s">
        <v>58</v>
      </c>
      <c r="P425" s="188" t="s">
        <v>59</v>
      </c>
      <c r="Q425" s="188" t="s">
        <v>2019</v>
      </c>
      <c r="R425" s="188" t="s">
        <v>2018</v>
      </c>
      <c r="S425" s="188"/>
      <c r="T425" s="188" t="s">
        <v>141</v>
      </c>
      <c r="U425" s="188">
        <v>1894</v>
      </c>
      <c r="V425" s="188" t="s">
        <v>64</v>
      </c>
      <c r="W425" s="188"/>
      <c r="X425" s="188"/>
      <c r="Y425" s="188"/>
      <c r="Z425" s="188" t="s">
        <v>66</v>
      </c>
      <c r="AA425" s="189">
        <v>42963</v>
      </c>
      <c r="AB425" s="188" t="s">
        <v>142</v>
      </c>
      <c r="AC425" s="188" t="s">
        <v>468</v>
      </c>
      <c r="AD425" s="188" t="s">
        <v>56</v>
      </c>
      <c r="AE425" s="188" t="s">
        <v>90</v>
      </c>
      <c r="AF425" s="188" t="s">
        <v>90</v>
      </c>
      <c r="AG425" s="190" t="s">
        <v>90</v>
      </c>
      <c r="AH425" s="188" t="s">
        <v>90</v>
      </c>
      <c r="AI425" s="188" t="s">
        <v>90</v>
      </c>
      <c r="AJ425" s="188" t="s">
        <v>90</v>
      </c>
      <c r="AK425" s="188" t="s">
        <v>90</v>
      </c>
      <c r="AL425" s="188" t="s">
        <v>90</v>
      </c>
      <c r="AM425" s="189">
        <v>42943</v>
      </c>
      <c r="AN425" s="188" t="s">
        <v>100</v>
      </c>
      <c r="AO425" s="188" t="s">
        <v>8393</v>
      </c>
      <c r="AP425" s="188"/>
      <c r="AQ425" s="188"/>
      <c r="AR425" s="188"/>
      <c r="AS425" s="188"/>
      <c r="AT425" s="188"/>
      <c r="AU425" s="188" t="str">
        <f t="shared" si="19"/>
        <v>R3</v>
      </c>
      <c r="AV425" s="188" t="str">
        <f t="shared" si="20"/>
        <v>P1</v>
      </c>
    </row>
    <row r="426" spans="1:48" ht="270" x14ac:dyDescent="0.25">
      <c r="A426" s="188" t="s">
        <v>2025</v>
      </c>
      <c r="B426" s="207" t="str">
        <f t="shared" si="18"/>
        <v>Riparian and Pre-1914</v>
      </c>
      <c r="C426" s="188" t="s">
        <v>1040</v>
      </c>
      <c r="D426" s="188" t="s">
        <v>1041</v>
      </c>
      <c r="E426" s="188"/>
      <c r="F426" s="188"/>
      <c r="G426" s="188"/>
      <c r="H426" s="188" t="s">
        <v>4067</v>
      </c>
      <c r="I426" s="188" t="s">
        <v>55</v>
      </c>
      <c r="J426" s="188"/>
      <c r="K426" s="209">
        <v>350</v>
      </c>
      <c r="L426" s="209">
        <v>108.54</v>
      </c>
      <c r="M426" s="188" t="s">
        <v>56</v>
      </c>
      <c r="N426" s="188" t="s">
        <v>137</v>
      </c>
      <c r="O426" s="188" t="s">
        <v>172</v>
      </c>
      <c r="P426" s="188" t="s">
        <v>341</v>
      </c>
      <c r="Q426" s="188" t="s">
        <v>2026</v>
      </c>
      <c r="R426" s="188" t="s">
        <v>2026</v>
      </c>
      <c r="S426" s="188" t="s">
        <v>2027</v>
      </c>
      <c r="T426" s="188" t="s">
        <v>63</v>
      </c>
      <c r="U426" s="188"/>
      <c r="V426" s="188" t="s">
        <v>344</v>
      </c>
      <c r="W426" s="188"/>
      <c r="X426" s="188"/>
      <c r="Y426" s="188"/>
      <c r="Z426" s="188" t="s">
        <v>66</v>
      </c>
      <c r="AA426" s="189">
        <v>42886</v>
      </c>
      <c r="AB426" s="188" t="s">
        <v>142</v>
      </c>
      <c r="AC426" s="188" t="s">
        <v>8678</v>
      </c>
      <c r="AD426" s="188" t="s">
        <v>56</v>
      </c>
      <c r="AE426" s="188" t="s">
        <v>90</v>
      </c>
      <c r="AF426" s="188" t="s">
        <v>90</v>
      </c>
      <c r="AG426" s="189" t="s">
        <v>90</v>
      </c>
      <c r="AH426" s="188" t="s">
        <v>90</v>
      </c>
      <c r="AI426" s="188" t="s">
        <v>90</v>
      </c>
      <c r="AJ426" s="188" t="s">
        <v>90</v>
      </c>
      <c r="AK426" s="188" t="s">
        <v>90</v>
      </c>
      <c r="AL426" s="188" t="s">
        <v>90</v>
      </c>
      <c r="AM426" s="189">
        <v>42905</v>
      </c>
      <c r="AN426" s="188" t="s">
        <v>100</v>
      </c>
      <c r="AO426" s="188" t="s">
        <v>73</v>
      </c>
      <c r="AP426" s="188" t="s">
        <v>4067</v>
      </c>
      <c r="AQ426" s="188" t="s">
        <v>8534</v>
      </c>
      <c r="AR426" s="188" t="s">
        <v>8581</v>
      </c>
      <c r="AS426" s="188" t="s">
        <v>8535</v>
      </c>
      <c r="AT426" s="188" t="s">
        <v>8581</v>
      </c>
      <c r="AU426" s="188" t="str">
        <f t="shared" si="19"/>
        <v>R4</v>
      </c>
      <c r="AV426" s="188" t="str">
        <f t="shared" si="20"/>
        <v>P4</v>
      </c>
    </row>
    <row r="427" spans="1:48" ht="45" x14ac:dyDescent="0.25">
      <c r="A427" s="188" t="s">
        <v>2028</v>
      </c>
      <c r="B427" s="207" t="str">
        <f t="shared" si="18"/>
        <v>Riparian and Pre-1914</v>
      </c>
      <c r="C427" s="188" t="s">
        <v>2014</v>
      </c>
      <c r="D427" s="188" t="s">
        <v>2015</v>
      </c>
      <c r="E427" s="188"/>
      <c r="F427" s="188" t="s">
        <v>1327</v>
      </c>
      <c r="G427" s="188"/>
      <c r="H427" s="188"/>
      <c r="I427" s="188" t="s">
        <v>55</v>
      </c>
      <c r="J427" s="188" t="s">
        <v>2016</v>
      </c>
      <c r="K427" s="209">
        <v>653.25000000000011</v>
      </c>
      <c r="L427" s="209">
        <v>335.2</v>
      </c>
      <c r="M427" s="188" t="s">
        <v>56</v>
      </c>
      <c r="N427" s="188" t="s">
        <v>1117</v>
      </c>
      <c r="O427" s="188" t="s">
        <v>58</v>
      </c>
      <c r="P427" s="188" t="s">
        <v>59</v>
      </c>
      <c r="Q427" s="188" t="s">
        <v>2029</v>
      </c>
      <c r="R427" s="188" t="s">
        <v>2018</v>
      </c>
      <c r="S427" s="188"/>
      <c r="T427" s="188" t="s">
        <v>141</v>
      </c>
      <c r="U427" s="188">
        <v>1894</v>
      </c>
      <c r="V427" s="188" t="s">
        <v>64</v>
      </c>
      <c r="W427" s="188"/>
      <c r="X427" s="188"/>
      <c r="Y427" s="188"/>
      <c r="Z427" s="188" t="s">
        <v>66</v>
      </c>
      <c r="AA427" s="189">
        <v>42963</v>
      </c>
      <c r="AB427" s="188" t="s">
        <v>142</v>
      </c>
      <c r="AC427" s="188" t="s">
        <v>468</v>
      </c>
      <c r="AD427" s="188" t="s">
        <v>56</v>
      </c>
      <c r="AE427" s="188" t="s">
        <v>90</v>
      </c>
      <c r="AF427" s="188" t="s">
        <v>90</v>
      </c>
      <c r="AG427" s="190" t="s">
        <v>90</v>
      </c>
      <c r="AH427" s="188" t="s">
        <v>90</v>
      </c>
      <c r="AI427" s="188" t="s">
        <v>90</v>
      </c>
      <c r="AJ427" s="188" t="s">
        <v>90</v>
      </c>
      <c r="AK427" s="188" t="s">
        <v>90</v>
      </c>
      <c r="AL427" s="188" t="s">
        <v>90</v>
      </c>
      <c r="AM427" s="189">
        <v>42943</v>
      </c>
      <c r="AN427" s="188" t="s">
        <v>100</v>
      </c>
      <c r="AO427" s="188" t="s">
        <v>8393</v>
      </c>
      <c r="AP427" s="188"/>
      <c r="AQ427" s="188"/>
      <c r="AR427" s="188"/>
      <c r="AS427" s="188"/>
      <c r="AT427" s="188"/>
      <c r="AU427" s="188" t="str">
        <f t="shared" si="19"/>
        <v>R3</v>
      </c>
      <c r="AV427" s="188" t="str">
        <f t="shared" si="20"/>
        <v>P1</v>
      </c>
    </row>
    <row r="428" spans="1:48" ht="60" x14ac:dyDescent="0.25">
      <c r="A428" s="188" t="s">
        <v>2030</v>
      </c>
      <c r="B428" s="207" t="str">
        <f t="shared" si="18"/>
        <v>Riparian and Pre-1914</v>
      </c>
      <c r="C428" s="188" t="s">
        <v>2009</v>
      </c>
      <c r="D428" s="188" t="s">
        <v>2009</v>
      </c>
      <c r="E428" s="188"/>
      <c r="F428" s="188" t="s">
        <v>1327</v>
      </c>
      <c r="G428" s="188"/>
      <c r="H428" s="188"/>
      <c r="I428" s="188" t="s">
        <v>55</v>
      </c>
      <c r="J428" s="188"/>
      <c r="K428" s="209">
        <v>395.85666666666668</v>
      </c>
      <c r="L428" s="209">
        <v>406.93</v>
      </c>
      <c r="M428" s="188" t="s">
        <v>56</v>
      </c>
      <c r="N428" s="188" t="s">
        <v>1791</v>
      </c>
      <c r="O428" s="188" t="s">
        <v>58</v>
      </c>
      <c r="P428" s="188" t="s">
        <v>59</v>
      </c>
      <c r="Q428" s="188" t="s">
        <v>2010</v>
      </c>
      <c r="R428" s="188" t="s">
        <v>2010</v>
      </c>
      <c r="S428" s="188"/>
      <c r="T428" s="188" t="s">
        <v>141</v>
      </c>
      <c r="U428" s="188"/>
      <c r="V428" s="188" t="s">
        <v>64</v>
      </c>
      <c r="W428" s="188"/>
      <c r="X428" s="188"/>
      <c r="Y428" s="188"/>
      <c r="Z428" s="188" t="s">
        <v>66</v>
      </c>
      <c r="AA428" s="189">
        <v>42963</v>
      </c>
      <c r="AB428" s="188" t="s">
        <v>142</v>
      </c>
      <c r="AC428" s="188" t="s">
        <v>424</v>
      </c>
      <c r="AD428" s="188" t="s">
        <v>56</v>
      </c>
      <c r="AE428" s="188" t="s">
        <v>90</v>
      </c>
      <c r="AF428" s="188" t="s">
        <v>90</v>
      </c>
      <c r="AG428" s="190" t="s">
        <v>90</v>
      </c>
      <c r="AH428" s="188" t="s">
        <v>90</v>
      </c>
      <c r="AI428" s="188" t="s">
        <v>90</v>
      </c>
      <c r="AJ428" s="188" t="s">
        <v>90</v>
      </c>
      <c r="AK428" s="188" t="s">
        <v>90</v>
      </c>
      <c r="AL428" s="188" t="s">
        <v>90</v>
      </c>
      <c r="AM428" s="189">
        <v>42943</v>
      </c>
      <c r="AN428" s="188" t="s">
        <v>100</v>
      </c>
      <c r="AO428" s="188" t="s">
        <v>2011</v>
      </c>
      <c r="AP428" s="188"/>
      <c r="AQ428" s="188"/>
      <c r="AR428" s="188"/>
      <c r="AS428" s="188"/>
      <c r="AT428" s="188"/>
      <c r="AU428" s="188" t="str">
        <f t="shared" si="19"/>
        <v>R3</v>
      </c>
      <c r="AV428" s="188" t="str">
        <f t="shared" si="20"/>
        <v>P1</v>
      </c>
    </row>
    <row r="429" spans="1:48" ht="45" x14ac:dyDescent="0.25">
      <c r="A429" s="188" t="s">
        <v>2031</v>
      </c>
      <c r="B429" s="207" t="str">
        <f t="shared" si="18"/>
        <v>Riparian and Pre-1914</v>
      </c>
      <c r="C429" s="188" t="s">
        <v>2032</v>
      </c>
      <c r="D429" s="188" t="s">
        <v>2033</v>
      </c>
      <c r="E429" s="188"/>
      <c r="F429" s="188" t="s">
        <v>1833</v>
      </c>
      <c r="G429" s="188"/>
      <c r="H429" s="188"/>
      <c r="I429" s="188" t="s">
        <v>55</v>
      </c>
      <c r="J429" s="188"/>
      <c r="K429" s="209">
        <v>648.65641025641025</v>
      </c>
      <c r="L429" s="209">
        <v>974.79</v>
      </c>
      <c r="M429" s="188" t="s">
        <v>56</v>
      </c>
      <c r="N429" s="188" t="s">
        <v>1002</v>
      </c>
      <c r="O429" s="188" t="s">
        <v>1634</v>
      </c>
      <c r="P429" s="188" t="s">
        <v>59</v>
      </c>
      <c r="Q429" s="188" t="s">
        <v>2034</v>
      </c>
      <c r="R429" s="188" t="s">
        <v>2034</v>
      </c>
      <c r="S429" s="188" t="s">
        <v>2035</v>
      </c>
      <c r="T429" s="188" t="s">
        <v>63</v>
      </c>
      <c r="U429" s="188">
        <v>1910</v>
      </c>
      <c r="V429" s="188" t="s">
        <v>344</v>
      </c>
      <c r="W429" s="188"/>
      <c r="X429" s="188"/>
      <c r="Y429" s="188"/>
      <c r="Z429" s="188" t="s">
        <v>66</v>
      </c>
      <c r="AA429" s="189">
        <v>42937</v>
      </c>
      <c r="AB429" s="188" t="s">
        <v>142</v>
      </c>
      <c r="AC429" s="188" t="s">
        <v>678</v>
      </c>
      <c r="AD429" s="188" t="s">
        <v>56</v>
      </c>
      <c r="AE429" s="188" t="s">
        <v>90</v>
      </c>
      <c r="AF429" s="188" t="s">
        <v>90</v>
      </c>
      <c r="AG429" s="190" t="s">
        <v>90</v>
      </c>
      <c r="AH429" s="188" t="s">
        <v>90</v>
      </c>
      <c r="AI429" s="188" t="s">
        <v>90</v>
      </c>
      <c r="AJ429" s="188" t="s">
        <v>90</v>
      </c>
      <c r="AK429" s="188" t="s">
        <v>90</v>
      </c>
      <c r="AL429" s="188" t="s">
        <v>90</v>
      </c>
      <c r="AM429" s="189">
        <v>42940</v>
      </c>
      <c r="AN429" s="188" t="s">
        <v>100</v>
      </c>
      <c r="AO429" s="188" t="s">
        <v>8393</v>
      </c>
      <c r="AP429" s="188"/>
      <c r="AQ429" s="188"/>
      <c r="AR429" s="188"/>
      <c r="AS429" s="188"/>
      <c r="AT429" s="188"/>
      <c r="AU429" s="188" t="str">
        <f t="shared" si="19"/>
        <v>R3</v>
      </c>
      <c r="AV429" s="188" t="str">
        <f t="shared" si="20"/>
        <v>P1</v>
      </c>
    </row>
    <row r="430" spans="1:48" ht="45" x14ac:dyDescent="0.25">
      <c r="A430" s="188" t="s">
        <v>2036</v>
      </c>
      <c r="B430" s="207" t="str">
        <f t="shared" si="18"/>
        <v>Riparian and Pre-1914</v>
      </c>
      <c r="C430" s="188" t="s">
        <v>2014</v>
      </c>
      <c r="D430" s="188" t="s">
        <v>2015</v>
      </c>
      <c r="E430" s="188"/>
      <c r="F430" s="188"/>
      <c r="G430" s="188"/>
      <c r="H430" s="188"/>
      <c r="I430" s="188" t="s">
        <v>55</v>
      </c>
      <c r="J430" s="188" t="s">
        <v>2016</v>
      </c>
      <c r="K430" s="209">
        <v>337.68</v>
      </c>
      <c r="L430" s="209">
        <v>175.06</v>
      </c>
      <c r="M430" s="188" t="s">
        <v>56</v>
      </c>
      <c r="N430" s="188" t="s">
        <v>1117</v>
      </c>
      <c r="O430" s="188" t="s">
        <v>58</v>
      </c>
      <c r="P430" s="188" t="s">
        <v>59</v>
      </c>
      <c r="Q430" s="188" t="s">
        <v>2019</v>
      </c>
      <c r="R430" s="188" t="s">
        <v>2018</v>
      </c>
      <c r="S430" s="188"/>
      <c r="T430" s="188" t="s">
        <v>141</v>
      </c>
      <c r="U430" s="188">
        <v>1894</v>
      </c>
      <c r="V430" s="188" t="s">
        <v>64</v>
      </c>
      <c r="W430" s="188"/>
      <c r="X430" s="188"/>
      <c r="Y430" s="188"/>
      <c r="Z430" s="188" t="s">
        <v>66</v>
      </c>
      <c r="AA430" s="189">
        <v>42963</v>
      </c>
      <c r="AB430" s="188" t="s">
        <v>142</v>
      </c>
      <c r="AC430" s="188" t="s">
        <v>468</v>
      </c>
      <c r="AD430" s="188" t="s">
        <v>56</v>
      </c>
      <c r="AE430" s="188" t="s">
        <v>90</v>
      </c>
      <c r="AF430" s="188" t="s">
        <v>90</v>
      </c>
      <c r="AG430" s="190" t="s">
        <v>90</v>
      </c>
      <c r="AH430" s="188" t="s">
        <v>90</v>
      </c>
      <c r="AI430" s="188" t="s">
        <v>90</v>
      </c>
      <c r="AJ430" s="188" t="s">
        <v>90</v>
      </c>
      <c r="AK430" s="188" t="s">
        <v>90</v>
      </c>
      <c r="AL430" s="188" t="s">
        <v>90</v>
      </c>
      <c r="AM430" s="189">
        <v>42943</v>
      </c>
      <c r="AN430" s="188" t="s">
        <v>100</v>
      </c>
      <c r="AO430" s="188" t="s">
        <v>8393</v>
      </c>
      <c r="AP430" s="188"/>
      <c r="AQ430" s="188"/>
      <c r="AR430" s="188"/>
      <c r="AS430" s="188"/>
      <c r="AT430" s="188"/>
      <c r="AU430" s="188" t="str">
        <f t="shared" si="19"/>
        <v>R3</v>
      </c>
      <c r="AV430" s="188" t="str">
        <f t="shared" si="20"/>
        <v>P1</v>
      </c>
    </row>
    <row r="431" spans="1:48" ht="150" x14ac:dyDescent="0.25">
      <c r="A431" s="188" t="s">
        <v>2037</v>
      </c>
      <c r="B431" s="207" t="str">
        <f t="shared" si="18"/>
        <v>Riparian and Pre-1914</v>
      </c>
      <c r="C431" s="188" t="s">
        <v>2038</v>
      </c>
      <c r="D431" s="188" t="s">
        <v>2039</v>
      </c>
      <c r="E431" s="188"/>
      <c r="F431" s="188" t="s">
        <v>1327</v>
      </c>
      <c r="G431" s="188"/>
      <c r="H431" s="188"/>
      <c r="I431" s="188" t="s">
        <v>55</v>
      </c>
      <c r="J431" s="188"/>
      <c r="K431" s="209">
        <v>423.6633333333333</v>
      </c>
      <c r="L431" s="209">
        <v>757.05100000000004</v>
      </c>
      <c r="M431" s="188" t="s">
        <v>56</v>
      </c>
      <c r="N431" s="188" t="s">
        <v>1791</v>
      </c>
      <c r="O431" s="188" t="s">
        <v>1634</v>
      </c>
      <c r="P431" s="188" t="s">
        <v>59</v>
      </c>
      <c r="Q431" s="188" t="s">
        <v>2040</v>
      </c>
      <c r="R431" s="188" t="s">
        <v>2040</v>
      </c>
      <c r="S431" s="188" t="s">
        <v>2041</v>
      </c>
      <c r="T431" s="188" t="s">
        <v>141</v>
      </c>
      <c r="U431" s="188"/>
      <c r="V431" s="188" t="s">
        <v>64</v>
      </c>
      <c r="W431" s="188">
        <v>0</v>
      </c>
      <c r="X431" s="188" t="s">
        <v>66</v>
      </c>
      <c r="Y431" s="188"/>
      <c r="Z431" s="188" t="s">
        <v>66</v>
      </c>
      <c r="AA431" s="189">
        <v>42915</v>
      </c>
      <c r="AB431" s="188" t="s">
        <v>142</v>
      </c>
      <c r="AC431" s="188" t="s">
        <v>2042</v>
      </c>
      <c r="AD431" s="188" t="s">
        <v>56</v>
      </c>
      <c r="AE431" s="188" t="s">
        <v>90</v>
      </c>
      <c r="AF431" s="188" t="s">
        <v>90</v>
      </c>
      <c r="AG431" s="189" t="s">
        <v>90</v>
      </c>
      <c r="AH431" s="188" t="s">
        <v>90</v>
      </c>
      <c r="AI431" s="188" t="s">
        <v>90</v>
      </c>
      <c r="AJ431" s="188" t="s">
        <v>90</v>
      </c>
      <c r="AK431" s="188" t="s">
        <v>90</v>
      </c>
      <c r="AL431" s="188" t="s">
        <v>90</v>
      </c>
      <c r="AM431" s="189">
        <v>42916</v>
      </c>
      <c r="AN431" s="188" t="s">
        <v>100</v>
      </c>
      <c r="AO431" s="188" t="s">
        <v>1320</v>
      </c>
      <c r="AP431" s="188"/>
      <c r="AQ431" s="188"/>
      <c r="AR431" s="188"/>
      <c r="AS431" s="188"/>
      <c r="AT431" s="188"/>
      <c r="AU431" s="188" t="str">
        <f t="shared" si="19"/>
        <v>R3</v>
      </c>
      <c r="AV431" s="188" t="str">
        <f t="shared" si="20"/>
        <v>P1</v>
      </c>
    </row>
    <row r="432" spans="1:48" ht="105" x14ac:dyDescent="0.25">
      <c r="A432" s="188" t="s">
        <v>2043</v>
      </c>
      <c r="B432" s="207" t="str">
        <f t="shared" si="18"/>
        <v>Riparian and Pre-1914</v>
      </c>
      <c r="C432" s="188" t="s">
        <v>2044</v>
      </c>
      <c r="D432" s="188" t="s">
        <v>2045</v>
      </c>
      <c r="E432" s="188"/>
      <c r="F432" s="188" t="s">
        <v>1833</v>
      </c>
      <c r="G432" s="188"/>
      <c r="H432" s="188"/>
      <c r="I432" s="188" t="s">
        <v>55</v>
      </c>
      <c r="J432" s="188"/>
      <c r="K432" s="209">
        <v>724.3033333333334</v>
      </c>
      <c r="L432" s="209">
        <v>521.59</v>
      </c>
      <c r="M432" s="188" t="s">
        <v>56</v>
      </c>
      <c r="N432" s="188" t="s">
        <v>2046</v>
      </c>
      <c r="O432" s="188" t="s">
        <v>58</v>
      </c>
      <c r="P432" s="188" t="s">
        <v>59</v>
      </c>
      <c r="Q432" s="188" t="s">
        <v>2047</v>
      </c>
      <c r="R432" s="188" t="s">
        <v>2048</v>
      </c>
      <c r="S432" s="188" t="s">
        <v>2049</v>
      </c>
      <c r="T432" s="188" t="s">
        <v>141</v>
      </c>
      <c r="U432" s="188"/>
      <c r="V432" s="188" t="s">
        <v>64</v>
      </c>
      <c r="W432" s="188">
        <v>3</v>
      </c>
      <c r="X432" s="188" t="s">
        <v>66</v>
      </c>
      <c r="Y432" s="188"/>
      <c r="Z432" s="188" t="s">
        <v>66</v>
      </c>
      <c r="AA432" s="189">
        <v>42923</v>
      </c>
      <c r="AB432" s="188" t="s">
        <v>142</v>
      </c>
      <c r="AC432" s="188" t="s">
        <v>8661</v>
      </c>
      <c r="AD432" s="188" t="s">
        <v>56</v>
      </c>
      <c r="AE432" s="188" t="s">
        <v>90</v>
      </c>
      <c r="AF432" s="188" t="s">
        <v>90</v>
      </c>
      <c r="AG432" s="190" t="s">
        <v>90</v>
      </c>
      <c r="AH432" s="188" t="s">
        <v>90</v>
      </c>
      <c r="AI432" s="188" t="s">
        <v>90</v>
      </c>
      <c r="AJ432" s="188" t="s">
        <v>90</v>
      </c>
      <c r="AK432" s="188" t="s">
        <v>90</v>
      </c>
      <c r="AL432" s="188" t="s">
        <v>90</v>
      </c>
      <c r="AM432" s="189">
        <v>42923</v>
      </c>
      <c r="AN432" s="188" t="s">
        <v>100</v>
      </c>
      <c r="AO432" s="188" t="s">
        <v>144</v>
      </c>
      <c r="AP432" s="188"/>
      <c r="AQ432" s="188"/>
      <c r="AR432" s="188"/>
      <c r="AS432" s="188"/>
      <c r="AT432" s="188"/>
      <c r="AU432" s="188" t="str">
        <f t="shared" si="19"/>
        <v>R3</v>
      </c>
      <c r="AV432" s="188" t="str">
        <f t="shared" si="20"/>
        <v>P1</v>
      </c>
    </row>
    <row r="433" spans="1:48" ht="45" x14ac:dyDescent="0.25">
      <c r="A433" s="188" t="s">
        <v>2050</v>
      </c>
      <c r="B433" s="207" t="str">
        <f t="shared" si="18"/>
        <v>Riparian and Pre-1914</v>
      </c>
      <c r="C433" s="188" t="s">
        <v>2032</v>
      </c>
      <c r="D433" s="188" t="s">
        <v>2033</v>
      </c>
      <c r="E433" s="188"/>
      <c r="F433" s="188" t="s">
        <v>1833</v>
      </c>
      <c r="G433" s="188"/>
      <c r="H433" s="188"/>
      <c r="I433" s="188" t="s">
        <v>55</v>
      </c>
      <c r="J433" s="188"/>
      <c r="K433" s="209">
        <v>415.91666666666663</v>
      </c>
      <c r="L433" s="209">
        <v>724.21</v>
      </c>
      <c r="M433" s="188" t="s">
        <v>56</v>
      </c>
      <c r="N433" s="188" t="s">
        <v>1002</v>
      </c>
      <c r="O433" s="188" t="s">
        <v>58</v>
      </c>
      <c r="P433" s="188" t="s">
        <v>59</v>
      </c>
      <c r="Q433" s="188" t="s">
        <v>2034</v>
      </c>
      <c r="R433" s="188" t="s">
        <v>2034</v>
      </c>
      <c r="S433" s="188" t="s">
        <v>2035</v>
      </c>
      <c r="T433" s="188" t="s">
        <v>63</v>
      </c>
      <c r="U433" s="188">
        <v>1910</v>
      </c>
      <c r="V433" s="188" t="s">
        <v>344</v>
      </c>
      <c r="W433" s="188"/>
      <c r="X433" s="188"/>
      <c r="Y433" s="188"/>
      <c r="Z433" s="188" t="s">
        <v>66</v>
      </c>
      <c r="AA433" s="189">
        <v>42937</v>
      </c>
      <c r="AB433" s="188" t="s">
        <v>142</v>
      </c>
      <c r="AC433" s="188" t="s">
        <v>678</v>
      </c>
      <c r="AD433" s="188" t="s">
        <v>56</v>
      </c>
      <c r="AE433" s="188" t="s">
        <v>90</v>
      </c>
      <c r="AF433" s="188" t="s">
        <v>90</v>
      </c>
      <c r="AG433" s="190" t="s">
        <v>90</v>
      </c>
      <c r="AH433" s="188" t="s">
        <v>90</v>
      </c>
      <c r="AI433" s="188" t="s">
        <v>90</v>
      </c>
      <c r="AJ433" s="188" t="s">
        <v>90</v>
      </c>
      <c r="AK433" s="188" t="s">
        <v>90</v>
      </c>
      <c r="AL433" s="188" t="s">
        <v>90</v>
      </c>
      <c r="AM433" s="189">
        <v>42940</v>
      </c>
      <c r="AN433" s="188" t="s">
        <v>100</v>
      </c>
      <c r="AO433" s="188" t="s">
        <v>8393</v>
      </c>
      <c r="AP433" s="188"/>
      <c r="AQ433" s="188"/>
      <c r="AR433" s="188"/>
      <c r="AS433" s="188"/>
      <c r="AT433" s="188"/>
      <c r="AU433" s="188" t="str">
        <f t="shared" si="19"/>
        <v>R3</v>
      </c>
      <c r="AV433" s="188" t="str">
        <f t="shared" si="20"/>
        <v>P1</v>
      </c>
    </row>
    <row r="434" spans="1:48" ht="105" x14ac:dyDescent="0.25">
      <c r="A434" s="188" t="s">
        <v>2051</v>
      </c>
      <c r="B434" s="207" t="str">
        <f t="shared" si="18"/>
        <v>Riparian and Pre-1914</v>
      </c>
      <c r="C434" s="188" t="s">
        <v>2044</v>
      </c>
      <c r="D434" s="188" t="s">
        <v>2045</v>
      </c>
      <c r="E434" s="188"/>
      <c r="F434" s="188" t="s">
        <v>1833</v>
      </c>
      <c r="G434" s="188"/>
      <c r="H434" s="188"/>
      <c r="I434" s="188" t="s">
        <v>55</v>
      </c>
      <c r="J434" s="188"/>
      <c r="K434" s="209">
        <v>724.3033333333334</v>
      </c>
      <c r="L434" s="209">
        <v>521.59</v>
      </c>
      <c r="M434" s="188" t="s">
        <v>56</v>
      </c>
      <c r="N434" s="188" t="s">
        <v>2046</v>
      </c>
      <c r="O434" s="188" t="s">
        <v>58</v>
      </c>
      <c r="P434" s="188" t="s">
        <v>59</v>
      </c>
      <c r="Q434" s="188" t="s">
        <v>2047</v>
      </c>
      <c r="R434" s="188" t="s">
        <v>2048</v>
      </c>
      <c r="S434" s="188" t="s">
        <v>2049</v>
      </c>
      <c r="T434" s="188" t="s">
        <v>141</v>
      </c>
      <c r="U434" s="188"/>
      <c r="V434" s="188" t="s">
        <v>64</v>
      </c>
      <c r="W434" s="188">
        <v>3</v>
      </c>
      <c r="X434" s="188" t="s">
        <v>66</v>
      </c>
      <c r="Y434" s="188"/>
      <c r="Z434" s="188" t="s">
        <v>66</v>
      </c>
      <c r="AA434" s="189">
        <v>42923</v>
      </c>
      <c r="AB434" s="188" t="s">
        <v>142</v>
      </c>
      <c r="AC434" s="188" t="s">
        <v>8662</v>
      </c>
      <c r="AD434" s="188" t="s">
        <v>56</v>
      </c>
      <c r="AE434" s="188" t="s">
        <v>90</v>
      </c>
      <c r="AF434" s="188" t="s">
        <v>90</v>
      </c>
      <c r="AG434" s="190" t="s">
        <v>90</v>
      </c>
      <c r="AH434" s="188" t="s">
        <v>90</v>
      </c>
      <c r="AI434" s="188" t="s">
        <v>90</v>
      </c>
      <c r="AJ434" s="188" t="s">
        <v>90</v>
      </c>
      <c r="AK434" s="188" t="s">
        <v>90</v>
      </c>
      <c r="AL434" s="188" t="s">
        <v>90</v>
      </c>
      <c r="AM434" s="189">
        <v>42923</v>
      </c>
      <c r="AN434" s="188" t="s">
        <v>100</v>
      </c>
      <c r="AO434" s="188" t="s">
        <v>144</v>
      </c>
      <c r="AP434" s="188"/>
      <c r="AQ434" s="188"/>
      <c r="AR434" s="188"/>
      <c r="AS434" s="188"/>
      <c r="AT434" s="188"/>
      <c r="AU434" s="188" t="str">
        <f t="shared" si="19"/>
        <v>R3</v>
      </c>
      <c r="AV434" s="188" t="str">
        <f t="shared" si="20"/>
        <v>P1</v>
      </c>
    </row>
    <row r="435" spans="1:48" ht="105" x14ac:dyDescent="0.25">
      <c r="A435" s="188" t="s">
        <v>2052</v>
      </c>
      <c r="B435" s="207" t="str">
        <f t="shared" si="18"/>
        <v>Riparian and Pre-1914</v>
      </c>
      <c r="C435" s="188" t="s">
        <v>2044</v>
      </c>
      <c r="D435" s="188" t="s">
        <v>2045</v>
      </c>
      <c r="E435" s="188"/>
      <c r="F435" s="188" t="s">
        <v>1833</v>
      </c>
      <c r="G435" s="188"/>
      <c r="H435" s="188"/>
      <c r="I435" s="188" t="s">
        <v>55</v>
      </c>
      <c r="J435" s="188"/>
      <c r="K435" s="209">
        <v>416.48333333333335</v>
      </c>
      <c r="L435" s="209">
        <v>336.63</v>
      </c>
      <c r="M435" s="188" t="s">
        <v>56</v>
      </c>
      <c r="N435" s="188" t="s">
        <v>1117</v>
      </c>
      <c r="O435" s="188" t="s">
        <v>58</v>
      </c>
      <c r="P435" s="188" t="s">
        <v>59</v>
      </c>
      <c r="Q435" s="188" t="s">
        <v>2053</v>
      </c>
      <c r="R435" s="188" t="s">
        <v>2048</v>
      </c>
      <c r="S435" s="188" t="s">
        <v>2049</v>
      </c>
      <c r="T435" s="188" t="s">
        <v>141</v>
      </c>
      <c r="U435" s="188">
        <v>1894</v>
      </c>
      <c r="V435" s="188" t="s">
        <v>64</v>
      </c>
      <c r="W435" s="188">
        <v>3</v>
      </c>
      <c r="X435" s="188" t="s">
        <v>66</v>
      </c>
      <c r="Y435" s="188"/>
      <c r="Z435" s="188" t="s">
        <v>66</v>
      </c>
      <c r="AA435" s="189">
        <v>42923</v>
      </c>
      <c r="AB435" s="188" t="s">
        <v>142</v>
      </c>
      <c r="AC435" s="188" t="s">
        <v>8661</v>
      </c>
      <c r="AD435" s="188" t="s">
        <v>56</v>
      </c>
      <c r="AE435" s="188" t="s">
        <v>90</v>
      </c>
      <c r="AF435" s="188" t="s">
        <v>90</v>
      </c>
      <c r="AG435" s="190" t="s">
        <v>90</v>
      </c>
      <c r="AH435" s="188" t="s">
        <v>90</v>
      </c>
      <c r="AI435" s="188" t="s">
        <v>90</v>
      </c>
      <c r="AJ435" s="188" t="s">
        <v>90</v>
      </c>
      <c r="AK435" s="188" t="s">
        <v>90</v>
      </c>
      <c r="AL435" s="188" t="s">
        <v>90</v>
      </c>
      <c r="AM435" s="189">
        <v>42923</v>
      </c>
      <c r="AN435" s="188" t="s">
        <v>100</v>
      </c>
      <c r="AO435" s="188" t="s">
        <v>144</v>
      </c>
      <c r="AP435" s="188"/>
      <c r="AQ435" s="188"/>
      <c r="AR435" s="188"/>
      <c r="AS435" s="188"/>
      <c r="AT435" s="188"/>
      <c r="AU435" s="188" t="str">
        <f t="shared" si="19"/>
        <v>R3</v>
      </c>
      <c r="AV435" s="188" t="str">
        <f t="shared" si="20"/>
        <v>P1</v>
      </c>
    </row>
    <row r="436" spans="1:48" ht="105" x14ac:dyDescent="0.25">
      <c r="A436" s="188" t="s">
        <v>2054</v>
      </c>
      <c r="B436" s="207" t="str">
        <f t="shared" si="18"/>
        <v>Riparian and Pre-1914</v>
      </c>
      <c r="C436" s="188" t="s">
        <v>2044</v>
      </c>
      <c r="D436" s="188" t="s">
        <v>2045</v>
      </c>
      <c r="E436" s="188"/>
      <c r="F436" s="188" t="s">
        <v>1833</v>
      </c>
      <c r="G436" s="188"/>
      <c r="H436" s="188"/>
      <c r="I436" s="188" t="s">
        <v>55</v>
      </c>
      <c r="J436" s="188"/>
      <c r="K436" s="209">
        <v>588.53666666666675</v>
      </c>
      <c r="L436" s="209">
        <v>315.85000000000002</v>
      </c>
      <c r="M436" s="188" t="s">
        <v>56</v>
      </c>
      <c r="N436" s="188" t="s">
        <v>1002</v>
      </c>
      <c r="O436" s="188" t="s">
        <v>58</v>
      </c>
      <c r="P436" s="188" t="s">
        <v>59</v>
      </c>
      <c r="Q436" s="188" t="s">
        <v>2055</v>
      </c>
      <c r="R436" s="188" t="s">
        <v>2048</v>
      </c>
      <c r="S436" s="188" t="s">
        <v>2049</v>
      </c>
      <c r="T436" s="188" t="s">
        <v>141</v>
      </c>
      <c r="U436" s="188">
        <v>1910</v>
      </c>
      <c r="V436" s="188" t="s">
        <v>64</v>
      </c>
      <c r="W436" s="188">
        <v>3</v>
      </c>
      <c r="X436" s="188" t="s">
        <v>66</v>
      </c>
      <c r="Y436" s="188"/>
      <c r="Z436" s="188" t="s">
        <v>66</v>
      </c>
      <c r="AA436" s="189">
        <v>42923</v>
      </c>
      <c r="AB436" s="188" t="s">
        <v>142</v>
      </c>
      <c r="AC436" s="188" t="s">
        <v>8661</v>
      </c>
      <c r="AD436" s="188" t="s">
        <v>56</v>
      </c>
      <c r="AE436" s="188" t="s">
        <v>90</v>
      </c>
      <c r="AF436" s="188" t="s">
        <v>90</v>
      </c>
      <c r="AG436" s="190" t="s">
        <v>90</v>
      </c>
      <c r="AH436" s="188" t="s">
        <v>90</v>
      </c>
      <c r="AI436" s="188" t="s">
        <v>90</v>
      </c>
      <c r="AJ436" s="188" t="s">
        <v>90</v>
      </c>
      <c r="AK436" s="188" t="s">
        <v>90</v>
      </c>
      <c r="AL436" s="188" t="s">
        <v>90</v>
      </c>
      <c r="AM436" s="189">
        <v>42923</v>
      </c>
      <c r="AN436" s="188" t="s">
        <v>100</v>
      </c>
      <c r="AO436" s="188" t="s">
        <v>144</v>
      </c>
      <c r="AP436" s="188"/>
      <c r="AQ436" s="188"/>
      <c r="AR436" s="188"/>
      <c r="AS436" s="188"/>
      <c r="AT436" s="188"/>
      <c r="AU436" s="188" t="str">
        <f t="shared" si="19"/>
        <v>R3</v>
      </c>
      <c r="AV436" s="188" t="str">
        <f t="shared" si="20"/>
        <v>P1</v>
      </c>
    </row>
    <row r="437" spans="1:48" ht="105" x14ac:dyDescent="0.25">
      <c r="A437" s="188" t="s">
        <v>2056</v>
      </c>
      <c r="B437" s="207" t="str">
        <f t="shared" si="18"/>
        <v>Riparian and Pre-1914</v>
      </c>
      <c r="C437" s="188" t="s">
        <v>2044</v>
      </c>
      <c r="D437" s="188" t="s">
        <v>2045</v>
      </c>
      <c r="E437" s="188"/>
      <c r="F437" s="188" t="s">
        <v>1833</v>
      </c>
      <c r="G437" s="188"/>
      <c r="H437" s="188"/>
      <c r="I437" s="188" t="s">
        <v>55</v>
      </c>
      <c r="J437" s="188"/>
      <c r="K437" s="209">
        <v>416.48333333333335</v>
      </c>
      <c r="L437" s="209">
        <v>336.63</v>
      </c>
      <c r="M437" s="188" t="s">
        <v>56</v>
      </c>
      <c r="N437" s="188" t="s">
        <v>1117</v>
      </c>
      <c r="O437" s="188" t="s">
        <v>58</v>
      </c>
      <c r="P437" s="188" t="s">
        <v>59</v>
      </c>
      <c r="Q437" s="188" t="s">
        <v>2053</v>
      </c>
      <c r="R437" s="188" t="s">
        <v>2048</v>
      </c>
      <c r="S437" s="188" t="s">
        <v>2049</v>
      </c>
      <c r="T437" s="188" t="s">
        <v>141</v>
      </c>
      <c r="U437" s="188">
        <v>1894</v>
      </c>
      <c r="V437" s="188" t="s">
        <v>64</v>
      </c>
      <c r="W437" s="188">
        <v>3</v>
      </c>
      <c r="X437" s="188" t="s">
        <v>66</v>
      </c>
      <c r="Y437" s="188"/>
      <c r="Z437" s="188" t="s">
        <v>66</v>
      </c>
      <c r="AA437" s="189">
        <v>42923</v>
      </c>
      <c r="AB437" s="188" t="s">
        <v>142</v>
      </c>
      <c r="AC437" s="188" t="s">
        <v>8662</v>
      </c>
      <c r="AD437" s="188" t="s">
        <v>56</v>
      </c>
      <c r="AE437" s="188" t="s">
        <v>90</v>
      </c>
      <c r="AF437" s="188" t="s">
        <v>90</v>
      </c>
      <c r="AG437" s="190" t="s">
        <v>90</v>
      </c>
      <c r="AH437" s="188" t="s">
        <v>90</v>
      </c>
      <c r="AI437" s="188" t="s">
        <v>90</v>
      </c>
      <c r="AJ437" s="188" t="s">
        <v>90</v>
      </c>
      <c r="AK437" s="188" t="s">
        <v>90</v>
      </c>
      <c r="AL437" s="188" t="s">
        <v>90</v>
      </c>
      <c r="AM437" s="189">
        <v>42923</v>
      </c>
      <c r="AN437" s="188" t="s">
        <v>100</v>
      </c>
      <c r="AO437" s="188" t="s">
        <v>144</v>
      </c>
      <c r="AP437" s="188"/>
      <c r="AQ437" s="188"/>
      <c r="AR437" s="188"/>
      <c r="AS437" s="188"/>
      <c r="AT437" s="188"/>
      <c r="AU437" s="188" t="str">
        <f t="shared" si="19"/>
        <v>R3</v>
      </c>
      <c r="AV437" s="188" t="str">
        <f t="shared" si="20"/>
        <v>P1</v>
      </c>
    </row>
    <row r="438" spans="1:48" ht="105" x14ac:dyDescent="0.25">
      <c r="A438" s="188" t="s">
        <v>2057</v>
      </c>
      <c r="B438" s="207" t="str">
        <f t="shared" si="18"/>
        <v>Riparian and Pre-1914</v>
      </c>
      <c r="C438" s="188" t="s">
        <v>2044</v>
      </c>
      <c r="D438" s="188" t="s">
        <v>2045</v>
      </c>
      <c r="E438" s="188"/>
      <c r="F438" s="188" t="s">
        <v>1833</v>
      </c>
      <c r="G438" s="188"/>
      <c r="H438" s="188"/>
      <c r="I438" s="188" t="s">
        <v>55</v>
      </c>
      <c r="J438" s="188"/>
      <c r="K438" s="209">
        <v>588.53666666666675</v>
      </c>
      <c r="L438" s="209">
        <v>315.85000000000002</v>
      </c>
      <c r="M438" s="188" t="s">
        <v>56</v>
      </c>
      <c r="N438" s="188" t="s">
        <v>1002</v>
      </c>
      <c r="O438" s="188" t="s">
        <v>58</v>
      </c>
      <c r="P438" s="188" t="s">
        <v>59</v>
      </c>
      <c r="Q438" s="188" t="s">
        <v>2055</v>
      </c>
      <c r="R438" s="188" t="s">
        <v>2048</v>
      </c>
      <c r="S438" s="188" t="s">
        <v>2049</v>
      </c>
      <c r="T438" s="188" t="s">
        <v>141</v>
      </c>
      <c r="U438" s="188">
        <v>1910</v>
      </c>
      <c r="V438" s="188" t="s">
        <v>64</v>
      </c>
      <c r="W438" s="188">
        <v>3</v>
      </c>
      <c r="X438" s="188" t="s">
        <v>66</v>
      </c>
      <c r="Y438" s="188"/>
      <c r="Z438" s="188" t="s">
        <v>66</v>
      </c>
      <c r="AA438" s="189">
        <v>42923</v>
      </c>
      <c r="AB438" s="188" t="s">
        <v>142</v>
      </c>
      <c r="AC438" s="188" t="s">
        <v>8662</v>
      </c>
      <c r="AD438" s="188" t="s">
        <v>56</v>
      </c>
      <c r="AE438" s="188" t="s">
        <v>90</v>
      </c>
      <c r="AF438" s="188" t="s">
        <v>90</v>
      </c>
      <c r="AG438" s="190" t="s">
        <v>90</v>
      </c>
      <c r="AH438" s="188" t="s">
        <v>90</v>
      </c>
      <c r="AI438" s="188" t="s">
        <v>90</v>
      </c>
      <c r="AJ438" s="188" t="s">
        <v>90</v>
      </c>
      <c r="AK438" s="188" t="s">
        <v>90</v>
      </c>
      <c r="AL438" s="188" t="s">
        <v>90</v>
      </c>
      <c r="AM438" s="189">
        <v>42923</v>
      </c>
      <c r="AN438" s="188" t="s">
        <v>100</v>
      </c>
      <c r="AO438" s="188" t="s">
        <v>144</v>
      </c>
      <c r="AP438" s="188"/>
      <c r="AQ438" s="188"/>
      <c r="AR438" s="188"/>
      <c r="AS438" s="188"/>
      <c r="AT438" s="188"/>
      <c r="AU438" s="188" t="str">
        <f t="shared" si="19"/>
        <v>R3</v>
      </c>
      <c r="AV438" s="188" t="str">
        <f t="shared" si="20"/>
        <v>P1</v>
      </c>
    </row>
    <row r="439" spans="1:48" ht="270" x14ac:dyDescent="0.25">
      <c r="A439" s="188" t="s">
        <v>2058</v>
      </c>
      <c r="B439" s="207" t="str">
        <f t="shared" si="18"/>
        <v>Riparian and Pre-1914</v>
      </c>
      <c r="C439" s="188" t="s">
        <v>2059</v>
      </c>
      <c r="D439" s="188" t="s">
        <v>8439</v>
      </c>
      <c r="E439" s="188"/>
      <c r="F439" s="188"/>
      <c r="G439" s="188"/>
      <c r="H439" s="188" t="s">
        <v>4067</v>
      </c>
      <c r="I439" s="188" t="s">
        <v>55</v>
      </c>
      <c r="J439" s="188"/>
      <c r="K439" s="209">
        <v>493.60000000000008</v>
      </c>
      <c r="L439" s="209">
        <v>47.682000000000002</v>
      </c>
      <c r="M439" s="188" t="s">
        <v>56</v>
      </c>
      <c r="N439" s="188" t="s">
        <v>1590</v>
      </c>
      <c r="O439" s="188" t="s">
        <v>137</v>
      </c>
      <c r="P439" s="188" t="s">
        <v>341</v>
      </c>
      <c r="Q439" s="188" t="s">
        <v>2061</v>
      </c>
      <c r="R439" s="188" t="s">
        <v>2062</v>
      </c>
      <c r="S439" s="188" t="s">
        <v>2063</v>
      </c>
      <c r="T439" s="188" t="s">
        <v>63</v>
      </c>
      <c r="U439" s="188">
        <v>1860</v>
      </c>
      <c r="V439" s="188" t="s">
        <v>344</v>
      </c>
      <c r="W439" s="188"/>
      <c r="X439" s="188"/>
      <c r="Y439" s="188"/>
      <c r="Z439" s="188" t="s">
        <v>66</v>
      </c>
      <c r="AA439" s="189">
        <v>42880</v>
      </c>
      <c r="AB439" s="188" t="s">
        <v>142</v>
      </c>
      <c r="AC439" s="188" t="s">
        <v>8438</v>
      </c>
      <c r="AD439" s="188" t="s">
        <v>56</v>
      </c>
      <c r="AE439" s="188" t="s">
        <v>90</v>
      </c>
      <c r="AF439" s="188" t="s">
        <v>90</v>
      </c>
      <c r="AG439" s="190" t="s">
        <v>90</v>
      </c>
      <c r="AH439" s="188" t="s">
        <v>90</v>
      </c>
      <c r="AI439" s="188" t="s">
        <v>90</v>
      </c>
      <c r="AJ439" s="188" t="s">
        <v>90</v>
      </c>
      <c r="AK439" s="188" t="s">
        <v>90</v>
      </c>
      <c r="AL439" s="188" t="s">
        <v>90</v>
      </c>
      <c r="AM439" s="189">
        <v>42915</v>
      </c>
      <c r="AN439" s="188" t="s">
        <v>100</v>
      </c>
      <c r="AO439" s="188" t="s">
        <v>489</v>
      </c>
      <c r="AP439" s="188" t="s">
        <v>4067</v>
      </c>
      <c r="AQ439" s="188" t="s">
        <v>8534</v>
      </c>
      <c r="AR439" s="188" t="s">
        <v>8581</v>
      </c>
      <c r="AS439" s="188" t="s">
        <v>8535</v>
      </c>
      <c r="AT439" s="188" t="s">
        <v>8581</v>
      </c>
      <c r="AU439" s="188" t="str">
        <f t="shared" si="19"/>
        <v>R4</v>
      </c>
      <c r="AV439" s="188" t="str">
        <f t="shared" si="20"/>
        <v>P4</v>
      </c>
    </row>
    <row r="440" spans="1:48" ht="270" x14ac:dyDescent="0.25">
      <c r="A440" s="188" t="s">
        <v>2064</v>
      </c>
      <c r="B440" s="207" t="str">
        <f t="shared" si="18"/>
        <v>Riparian and Pre-1914</v>
      </c>
      <c r="C440" s="188" t="s">
        <v>2059</v>
      </c>
      <c r="D440" s="188" t="s">
        <v>8439</v>
      </c>
      <c r="E440" s="188"/>
      <c r="F440" s="188"/>
      <c r="G440" s="188"/>
      <c r="H440" s="188" t="s">
        <v>4067</v>
      </c>
      <c r="I440" s="188" t="s">
        <v>55</v>
      </c>
      <c r="J440" s="188"/>
      <c r="K440" s="209">
        <v>334.5333333333333</v>
      </c>
      <c r="L440" s="209">
        <v>0.36599999999999999</v>
      </c>
      <c r="M440" s="188" t="s">
        <v>56</v>
      </c>
      <c r="N440" s="188" t="s">
        <v>1590</v>
      </c>
      <c r="O440" s="188" t="s">
        <v>137</v>
      </c>
      <c r="P440" s="188" t="s">
        <v>341</v>
      </c>
      <c r="Q440" s="188" t="s">
        <v>2065</v>
      </c>
      <c r="R440" s="188" t="s">
        <v>2065</v>
      </c>
      <c r="S440" s="188" t="s">
        <v>2066</v>
      </c>
      <c r="T440" s="188" t="s">
        <v>63</v>
      </c>
      <c r="U440" s="188">
        <v>1860</v>
      </c>
      <c r="V440" s="188" t="s">
        <v>344</v>
      </c>
      <c r="W440" s="188"/>
      <c r="X440" s="188"/>
      <c r="Y440" s="188"/>
      <c r="Z440" s="188" t="s">
        <v>66</v>
      </c>
      <c r="AA440" s="189">
        <v>42880</v>
      </c>
      <c r="AB440" s="188" t="s">
        <v>142</v>
      </c>
      <c r="AC440" s="188" t="s">
        <v>8438</v>
      </c>
      <c r="AD440" s="188" t="s">
        <v>56</v>
      </c>
      <c r="AE440" s="188" t="s">
        <v>90</v>
      </c>
      <c r="AF440" s="188" t="s">
        <v>90</v>
      </c>
      <c r="AG440" s="190" t="s">
        <v>90</v>
      </c>
      <c r="AH440" s="188" t="s">
        <v>90</v>
      </c>
      <c r="AI440" s="188" t="s">
        <v>90</v>
      </c>
      <c r="AJ440" s="188" t="s">
        <v>90</v>
      </c>
      <c r="AK440" s="188" t="s">
        <v>90</v>
      </c>
      <c r="AL440" s="188" t="s">
        <v>90</v>
      </c>
      <c r="AM440" s="189">
        <v>42915</v>
      </c>
      <c r="AN440" s="188" t="s">
        <v>100</v>
      </c>
      <c r="AO440" s="188" t="s">
        <v>489</v>
      </c>
      <c r="AP440" s="188" t="s">
        <v>4067</v>
      </c>
      <c r="AQ440" s="188" t="s">
        <v>8534</v>
      </c>
      <c r="AR440" s="188" t="s">
        <v>8581</v>
      </c>
      <c r="AS440" s="188" t="s">
        <v>8535</v>
      </c>
      <c r="AT440" s="188" t="s">
        <v>8581</v>
      </c>
      <c r="AU440" s="188" t="str">
        <f t="shared" si="19"/>
        <v>R4</v>
      </c>
      <c r="AV440" s="188" t="str">
        <f t="shared" si="20"/>
        <v>P4</v>
      </c>
    </row>
    <row r="441" spans="1:48" ht="270" x14ac:dyDescent="0.25">
      <c r="A441" s="188" t="s">
        <v>2067</v>
      </c>
      <c r="B441" s="207" t="str">
        <f t="shared" si="18"/>
        <v>Riparian</v>
      </c>
      <c r="C441" s="188" t="s">
        <v>2068</v>
      </c>
      <c r="D441" s="188" t="s">
        <v>2069</v>
      </c>
      <c r="E441" s="188"/>
      <c r="F441" s="188"/>
      <c r="G441" s="188"/>
      <c r="H441" s="188" t="s">
        <v>4067</v>
      </c>
      <c r="I441" s="188" t="s">
        <v>55</v>
      </c>
      <c r="J441" s="188"/>
      <c r="K441" s="209">
        <v>532.66666666666663</v>
      </c>
      <c r="L441" s="209">
        <v>160</v>
      </c>
      <c r="M441" s="188" t="s">
        <v>56</v>
      </c>
      <c r="N441" s="188" t="s">
        <v>325</v>
      </c>
      <c r="O441" s="188" t="s">
        <v>57</v>
      </c>
      <c r="P441" s="188" t="s">
        <v>341</v>
      </c>
      <c r="Q441" s="188" t="s">
        <v>2070</v>
      </c>
      <c r="R441" s="188" t="s">
        <v>2071</v>
      </c>
      <c r="S441" s="188" t="s">
        <v>2072</v>
      </c>
      <c r="T441" s="188" t="s">
        <v>63</v>
      </c>
      <c r="U441" s="188"/>
      <c r="V441" s="188" t="s">
        <v>344</v>
      </c>
      <c r="W441" s="188"/>
      <c r="X441" s="188"/>
      <c r="Y441" s="188"/>
      <c r="Z441" s="188" t="s">
        <v>66</v>
      </c>
      <c r="AA441" s="189">
        <v>42888</v>
      </c>
      <c r="AB441" s="188" t="s">
        <v>81</v>
      </c>
      <c r="AC441" s="188" t="s">
        <v>2073</v>
      </c>
      <c r="AD441" s="188" t="s">
        <v>66</v>
      </c>
      <c r="AE441" s="188" t="s">
        <v>90</v>
      </c>
      <c r="AF441" s="188" t="s">
        <v>90</v>
      </c>
      <c r="AG441" s="188" t="s">
        <v>90</v>
      </c>
      <c r="AH441" s="188" t="s">
        <v>90</v>
      </c>
      <c r="AI441" s="188" t="s">
        <v>90</v>
      </c>
      <c r="AJ441" s="188" t="s">
        <v>90</v>
      </c>
      <c r="AK441" s="188" t="s">
        <v>90</v>
      </c>
      <c r="AL441" s="188" t="s">
        <v>90</v>
      </c>
      <c r="AM441" s="189">
        <v>42940</v>
      </c>
      <c r="AN441" s="188" t="s">
        <v>90</v>
      </c>
      <c r="AO441" s="188" t="s">
        <v>90</v>
      </c>
      <c r="AP441" s="188" t="s">
        <v>4067</v>
      </c>
      <c r="AQ441" s="188" t="s">
        <v>8534</v>
      </c>
      <c r="AR441" s="188" t="s">
        <v>8581</v>
      </c>
      <c r="AS441" s="188" t="s">
        <v>8535</v>
      </c>
      <c r="AT441" s="188" t="s">
        <v>8581</v>
      </c>
      <c r="AU441" s="188" t="str">
        <f t="shared" si="19"/>
        <v>R4</v>
      </c>
      <c r="AV441" s="188" t="str">
        <f t="shared" si="20"/>
        <v>P4</v>
      </c>
    </row>
    <row r="442" spans="1:48" ht="60" x14ac:dyDescent="0.25">
      <c r="A442" s="188" t="s">
        <v>2074</v>
      </c>
      <c r="B442" s="207" t="str">
        <f t="shared" si="18"/>
        <v>Riparian and Pre-1914</v>
      </c>
      <c r="C442" s="188" t="s">
        <v>1032</v>
      </c>
      <c r="D442" s="188" t="s">
        <v>8412</v>
      </c>
      <c r="E442" s="188"/>
      <c r="F442" s="188" t="s">
        <v>965</v>
      </c>
      <c r="G442" s="188"/>
      <c r="H442" s="188"/>
      <c r="I442" s="188" t="s">
        <v>55</v>
      </c>
      <c r="J442" s="188"/>
      <c r="K442" s="209">
        <v>383.11</v>
      </c>
      <c r="L442" s="209">
        <v>402.96</v>
      </c>
      <c r="M442" s="188" t="s">
        <v>56</v>
      </c>
      <c r="N442" s="188" t="s">
        <v>57</v>
      </c>
      <c r="O442" s="188" t="s">
        <v>511</v>
      </c>
      <c r="P442" s="188" t="s">
        <v>59</v>
      </c>
      <c r="Q442" s="188"/>
      <c r="R442" s="188" t="s">
        <v>1034</v>
      </c>
      <c r="S442" s="188" t="s">
        <v>1050</v>
      </c>
      <c r="T442" s="188" t="s">
        <v>141</v>
      </c>
      <c r="U442" s="188"/>
      <c r="V442" s="188" t="s">
        <v>344</v>
      </c>
      <c r="W442" s="188"/>
      <c r="X442" s="188"/>
      <c r="Y442" s="188"/>
      <c r="Z442" s="188" t="s">
        <v>66</v>
      </c>
      <c r="AA442" s="189">
        <v>42970</v>
      </c>
      <c r="AB442" s="188" t="s">
        <v>142</v>
      </c>
      <c r="AC442" s="188" t="s">
        <v>1051</v>
      </c>
      <c r="AD442" s="188" t="s">
        <v>56</v>
      </c>
      <c r="AE442" s="188" t="s">
        <v>90</v>
      </c>
      <c r="AF442" s="188" t="s">
        <v>90</v>
      </c>
      <c r="AG442" s="188" t="s">
        <v>90</v>
      </c>
      <c r="AH442" s="188" t="s">
        <v>90</v>
      </c>
      <c r="AI442" s="188" t="s">
        <v>90</v>
      </c>
      <c r="AJ442" s="188" t="s">
        <v>90</v>
      </c>
      <c r="AK442" s="188" t="s">
        <v>90</v>
      </c>
      <c r="AL442" s="188" t="s">
        <v>90</v>
      </c>
      <c r="AM442" s="189">
        <v>42940</v>
      </c>
      <c r="AN442" s="188" t="s">
        <v>100</v>
      </c>
      <c r="AO442" s="188" t="s">
        <v>144</v>
      </c>
      <c r="AP442" s="188"/>
      <c r="AQ442" s="188"/>
      <c r="AR442" s="188"/>
      <c r="AS442" s="188"/>
      <c r="AT442" s="188"/>
      <c r="AU442" s="188" t="str">
        <f t="shared" si="19"/>
        <v>R3</v>
      </c>
      <c r="AV442" s="188" t="str">
        <f t="shared" si="20"/>
        <v>P1</v>
      </c>
    </row>
    <row r="443" spans="1:48" ht="270" x14ac:dyDescent="0.25">
      <c r="A443" s="188" t="s">
        <v>2075</v>
      </c>
      <c r="B443" s="207" t="str">
        <f t="shared" si="18"/>
        <v>Riparian</v>
      </c>
      <c r="C443" s="188" t="s">
        <v>2068</v>
      </c>
      <c r="D443" s="188" t="s">
        <v>2069</v>
      </c>
      <c r="E443" s="188"/>
      <c r="F443" s="188"/>
      <c r="G443" s="188"/>
      <c r="H443" s="188" t="s">
        <v>4067</v>
      </c>
      <c r="I443" s="188" t="s">
        <v>55</v>
      </c>
      <c r="J443" s="188"/>
      <c r="K443" s="209">
        <v>483.33333333333331</v>
      </c>
      <c r="L443" s="209">
        <v>581</v>
      </c>
      <c r="M443" s="188" t="s">
        <v>56</v>
      </c>
      <c r="N443" s="188" t="s">
        <v>2076</v>
      </c>
      <c r="O443" s="188" t="s">
        <v>1767</v>
      </c>
      <c r="P443" s="188" t="s">
        <v>341</v>
      </c>
      <c r="Q443" s="188" t="s">
        <v>2077</v>
      </c>
      <c r="R443" s="188" t="s">
        <v>2077</v>
      </c>
      <c r="S443" s="188" t="s">
        <v>2078</v>
      </c>
      <c r="T443" s="188" t="s">
        <v>63</v>
      </c>
      <c r="U443" s="188"/>
      <c r="V443" s="188" t="s">
        <v>344</v>
      </c>
      <c r="W443" s="188"/>
      <c r="X443" s="188"/>
      <c r="Y443" s="188"/>
      <c r="Z443" s="188" t="s">
        <v>66</v>
      </c>
      <c r="AA443" s="189">
        <v>42888</v>
      </c>
      <c r="AB443" s="188" t="s">
        <v>81</v>
      </c>
      <c r="AC443" s="188" t="s">
        <v>2079</v>
      </c>
      <c r="AD443" s="188" t="s">
        <v>66</v>
      </c>
      <c r="AE443" s="188" t="s">
        <v>90</v>
      </c>
      <c r="AF443" s="188" t="s">
        <v>90</v>
      </c>
      <c r="AG443" s="188" t="s">
        <v>90</v>
      </c>
      <c r="AH443" s="188" t="s">
        <v>90</v>
      </c>
      <c r="AI443" s="188" t="s">
        <v>90</v>
      </c>
      <c r="AJ443" s="188" t="s">
        <v>90</v>
      </c>
      <c r="AK443" s="188" t="s">
        <v>90</v>
      </c>
      <c r="AL443" s="188" t="s">
        <v>90</v>
      </c>
      <c r="AM443" s="189">
        <v>42940</v>
      </c>
      <c r="AN443" s="188" t="s">
        <v>90</v>
      </c>
      <c r="AO443" s="188" t="s">
        <v>90</v>
      </c>
      <c r="AP443" s="188" t="s">
        <v>4067</v>
      </c>
      <c r="AQ443" s="188" t="s">
        <v>8534</v>
      </c>
      <c r="AR443" s="188" t="s">
        <v>8581</v>
      </c>
      <c r="AS443" s="188" t="s">
        <v>8535</v>
      </c>
      <c r="AT443" s="188" t="s">
        <v>8581</v>
      </c>
      <c r="AU443" s="188" t="str">
        <f t="shared" si="19"/>
        <v>R4</v>
      </c>
      <c r="AV443" s="188" t="str">
        <f t="shared" si="20"/>
        <v>P4</v>
      </c>
    </row>
    <row r="444" spans="1:48" ht="60" x14ac:dyDescent="0.25">
      <c r="A444" s="188" t="s">
        <v>2080</v>
      </c>
      <c r="B444" s="207" t="str">
        <f t="shared" si="18"/>
        <v>Riparian and Pre-1914</v>
      </c>
      <c r="C444" s="188" t="s">
        <v>1032</v>
      </c>
      <c r="D444" s="188" t="s">
        <v>8412</v>
      </c>
      <c r="E444" s="188"/>
      <c r="F444" s="188" t="s">
        <v>965</v>
      </c>
      <c r="G444" s="188"/>
      <c r="H444" s="188"/>
      <c r="I444" s="188" t="s">
        <v>55</v>
      </c>
      <c r="J444" s="188"/>
      <c r="K444" s="209">
        <v>353.50666666666666</v>
      </c>
      <c r="L444" s="209">
        <v>554.14</v>
      </c>
      <c r="M444" s="188" t="s">
        <v>56</v>
      </c>
      <c r="N444" s="188" t="s">
        <v>57</v>
      </c>
      <c r="O444" s="188" t="s">
        <v>511</v>
      </c>
      <c r="P444" s="188" t="s">
        <v>59</v>
      </c>
      <c r="Q444" s="188"/>
      <c r="R444" s="188" t="s">
        <v>1034</v>
      </c>
      <c r="S444" s="188" t="s">
        <v>1050</v>
      </c>
      <c r="T444" s="188" t="s">
        <v>141</v>
      </c>
      <c r="U444" s="188"/>
      <c r="V444" s="188" t="s">
        <v>344</v>
      </c>
      <c r="W444" s="188"/>
      <c r="X444" s="188"/>
      <c r="Y444" s="188"/>
      <c r="Z444" s="188" t="s">
        <v>66</v>
      </c>
      <c r="AA444" s="189">
        <v>42970</v>
      </c>
      <c r="AB444" s="188" t="s">
        <v>142</v>
      </c>
      <c r="AC444" s="188" t="s">
        <v>1051</v>
      </c>
      <c r="AD444" s="188" t="s">
        <v>56</v>
      </c>
      <c r="AE444" s="188" t="s">
        <v>90</v>
      </c>
      <c r="AF444" s="188" t="s">
        <v>90</v>
      </c>
      <c r="AG444" s="188" t="s">
        <v>90</v>
      </c>
      <c r="AH444" s="188" t="s">
        <v>90</v>
      </c>
      <c r="AI444" s="188" t="s">
        <v>90</v>
      </c>
      <c r="AJ444" s="188" t="s">
        <v>90</v>
      </c>
      <c r="AK444" s="188" t="s">
        <v>90</v>
      </c>
      <c r="AL444" s="188" t="s">
        <v>90</v>
      </c>
      <c r="AM444" s="189">
        <v>42940</v>
      </c>
      <c r="AN444" s="188" t="s">
        <v>100</v>
      </c>
      <c r="AO444" s="188" t="s">
        <v>144</v>
      </c>
      <c r="AP444" s="188"/>
      <c r="AQ444" s="188"/>
      <c r="AR444" s="188"/>
      <c r="AS444" s="188"/>
      <c r="AT444" s="188"/>
      <c r="AU444" s="188" t="str">
        <f t="shared" si="19"/>
        <v>R3</v>
      </c>
      <c r="AV444" s="188" t="str">
        <f t="shared" si="20"/>
        <v>P1</v>
      </c>
    </row>
    <row r="445" spans="1:48" ht="270" x14ac:dyDescent="0.25">
      <c r="A445" s="188" t="s">
        <v>2081</v>
      </c>
      <c r="B445" s="207" t="str">
        <f t="shared" si="18"/>
        <v>Riparian and Pre-1914</v>
      </c>
      <c r="C445" s="188" t="s">
        <v>1756</v>
      </c>
      <c r="D445" s="188" t="s">
        <v>1756</v>
      </c>
      <c r="E445" s="188"/>
      <c r="F445" s="188" t="s">
        <v>2082</v>
      </c>
      <c r="G445" s="188"/>
      <c r="H445" s="188" t="s">
        <v>4067</v>
      </c>
      <c r="I445" s="188" t="s">
        <v>55</v>
      </c>
      <c r="J445" s="188"/>
      <c r="K445" s="209">
        <v>895.93666666666661</v>
      </c>
      <c r="L445" s="209">
        <v>495</v>
      </c>
      <c r="M445" s="188" t="s">
        <v>56</v>
      </c>
      <c r="N445" s="188" t="s">
        <v>325</v>
      </c>
      <c r="O445" s="188" t="s">
        <v>511</v>
      </c>
      <c r="P445" s="188" t="s">
        <v>59</v>
      </c>
      <c r="Q445" s="188" t="s">
        <v>2083</v>
      </c>
      <c r="R445" s="188" t="s">
        <v>2083</v>
      </c>
      <c r="S445" s="188" t="s">
        <v>2084</v>
      </c>
      <c r="T445" s="188" t="s">
        <v>141</v>
      </c>
      <c r="U445" s="188"/>
      <c r="V445" s="188" t="s">
        <v>64</v>
      </c>
      <c r="W445" s="188"/>
      <c r="X445" s="188"/>
      <c r="Y445" s="188"/>
      <c r="Z445" s="188" t="s">
        <v>66</v>
      </c>
      <c r="AA445" s="189">
        <v>42914</v>
      </c>
      <c r="AB445" s="188" t="s">
        <v>142</v>
      </c>
      <c r="AC445" s="188" t="s">
        <v>1759</v>
      </c>
      <c r="AD445" s="188" t="s">
        <v>56</v>
      </c>
      <c r="AE445" s="188" t="s">
        <v>90</v>
      </c>
      <c r="AF445" s="188" t="s">
        <v>90</v>
      </c>
      <c r="AG445" s="188" t="s">
        <v>90</v>
      </c>
      <c r="AH445" s="188" t="s">
        <v>90</v>
      </c>
      <c r="AI445" s="188" t="s">
        <v>90</v>
      </c>
      <c r="AJ445" s="188" t="s">
        <v>90</v>
      </c>
      <c r="AK445" s="188" t="s">
        <v>90</v>
      </c>
      <c r="AL445" s="188" t="s">
        <v>90</v>
      </c>
      <c r="AM445" s="189">
        <v>42949</v>
      </c>
      <c r="AN445" s="188" t="s">
        <v>100</v>
      </c>
      <c r="AO445" s="188" t="s">
        <v>864</v>
      </c>
      <c r="AP445" s="188" t="s">
        <v>4067</v>
      </c>
      <c r="AQ445" s="188" t="s">
        <v>8534</v>
      </c>
      <c r="AR445" s="188" t="s">
        <v>8581</v>
      </c>
      <c r="AS445" s="188" t="s">
        <v>8535</v>
      </c>
      <c r="AT445" s="188" t="s">
        <v>8581</v>
      </c>
      <c r="AU445" s="188" t="str">
        <f t="shared" si="19"/>
        <v>R4</v>
      </c>
      <c r="AV445" s="188" t="str">
        <f t="shared" si="20"/>
        <v>P4</v>
      </c>
    </row>
    <row r="446" spans="1:48" ht="270" x14ac:dyDescent="0.25">
      <c r="A446" s="188" t="s">
        <v>2085</v>
      </c>
      <c r="B446" s="207" t="str">
        <f t="shared" si="18"/>
        <v>Riparian and Pre-1914</v>
      </c>
      <c r="C446" s="188" t="s">
        <v>2086</v>
      </c>
      <c r="D446" s="188" t="s">
        <v>2087</v>
      </c>
      <c r="E446" s="188"/>
      <c r="F446" s="188"/>
      <c r="G446" s="188"/>
      <c r="H446" s="188" t="s">
        <v>4067</v>
      </c>
      <c r="I446" s="188" t="s">
        <v>55</v>
      </c>
      <c r="J446" s="188"/>
      <c r="K446" s="209">
        <v>672</v>
      </c>
      <c r="L446" s="209">
        <v>725</v>
      </c>
      <c r="M446" s="188" t="s">
        <v>56</v>
      </c>
      <c r="N446" s="188" t="s">
        <v>1590</v>
      </c>
      <c r="O446" s="188" t="s">
        <v>137</v>
      </c>
      <c r="P446" s="188" t="s">
        <v>341</v>
      </c>
      <c r="Q446" s="188" t="s">
        <v>2088</v>
      </c>
      <c r="R446" s="188" t="s">
        <v>2089</v>
      </c>
      <c r="S446" s="188" t="s">
        <v>1234</v>
      </c>
      <c r="T446" s="188" t="s">
        <v>63</v>
      </c>
      <c r="U446" s="188">
        <v>1860</v>
      </c>
      <c r="V446" s="188" t="s">
        <v>344</v>
      </c>
      <c r="W446" s="188"/>
      <c r="X446" s="188"/>
      <c r="Y446" s="188"/>
      <c r="Z446" s="188" t="s">
        <v>66</v>
      </c>
      <c r="AA446" s="189">
        <v>42885</v>
      </c>
      <c r="AB446" s="188" t="s">
        <v>81</v>
      </c>
      <c r="AC446" s="188" t="s">
        <v>8683</v>
      </c>
      <c r="AD446" s="188" t="s">
        <v>56</v>
      </c>
      <c r="AE446" s="188" t="s">
        <v>90</v>
      </c>
      <c r="AF446" s="188" t="s">
        <v>90</v>
      </c>
      <c r="AG446" s="189" t="s">
        <v>90</v>
      </c>
      <c r="AH446" s="188" t="s">
        <v>90</v>
      </c>
      <c r="AI446" s="188" t="s">
        <v>90</v>
      </c>
      <c r="AJ446" s="188" t="s">
        <v>90</v>
      </c>
      <c r="AK446" s="188" t="s">
        <v>90</v>
      </c>
      <c r="AL446" s="188" t="s">
        <v>90</v>
      </c>
      <c r="AM446" s="189">
        <v>42905</v>
      </c>
      <c r="AN446" s="188" t="s">
        <v>100</v>
      </c>
      <c r="AO446" s="188" t="s">
        <v>73</v>
      </c>
      <c r="AP446" s="188" t="s">
        <v>4067</v>
      </c>
      <c r="AQ446" s="188" t="s">
        <v>8534</v>
      </c>
      <c r="AR446" s="188" t="s">
        <v>8581</v>
      </c>
      <c r="AS446" s="188" t="s">
        <v>8535</v>
      </c>
      <c r="AT446" s="188" t="s">
        <v>8581</v>
      </c>
      <c r="AU446" s="188" t="str">
        <f t="shared" si="19"/>
        <v>R4</v>
      </c>
      <c r="AV446" s="188" t="str">
        <f t="shared" si="20"/>
        <v>P4</v>
      </c>
    </row>
    <row r="447" spans="1:48" ht="180" x14ac:dyDescent="0.25">
      <c r="A447" s="188" t="s">
        <v>2090</v>
      </c>
      <c r="B447" s="207" t="str">
        <f t="shared" si="18"/>
        <v>Riparian and Pre-1914</v>
      </c>
      <c r="C447" s="188" t="s">
        <v>2091</v>
      </c>
      <c r="D447" s="188" t="s">
        <v>2092</v>
      </c>
      <c r="E447" s="188"/>
      <c r="F447" s="188" t="s">
        <v>375</v>
      </c>
      <c r="G447" s="188"/>
      <c r="H447" s="188"/>
      <c r="I447" s="188" t="s">
        <v>55</v>
      </c>
      <c r="J447" s="188"/>
      <c r="K447" s="209">
        <v>442.66666666666663</v>
      </c>
      <c r="L447" s="209">
        <v>647</v>
      </c>
      <c r="M447" s="188" t="s">
        <v>56</v>
      </c>
      <c r="N447" s="188" t="s">
        <v>57</v>
      </c>
      <c r="O447" s="188" t="s">
        <v>1634</v>
      </c>
      <c r="P447" s="188" t="s">
        <v>59</v>
      </c>
      <c r="Q447" s="188" t="s">
        <v>2093</v>
      </c>
      <c r="R447" s="188" t="s">
        <v>2094</v>
      </c>
      <c r="S447" s="188" t="s">
        <v>2095</v>
      </c>
      <c r="T447" s="188" t="s">
        <v>63</v>
      </c>
      <c r="U447" s="188"/>
      <c r="V447" s="188" t="s">
        <v>115</v>
      </c>
      <c r="W447" s="188"/>
      <c r="X447" s="188"/>
      <c r="Y447" s="188"/>
      <c r="Z447" s="188" t="s">
        <v>66</v>
      </c>
      <c r="AA447" s="189">
        <v>42913</v>
      </c>
      <c r="AB447" s="188" t="s">
        <v>81</v>
      </c>
      <c r="AC447" s="188" t="s">
        <v>8440</v>
      </c>
      <c r="AD447" s="188" t="s">
        <v>56</v>
      </c>
      <c r="AE447" s="188" t="s">
        <v>90</v>
      </c>
      <c r="AF447" s="188" t="s">
        <v>90</v>
      </c>
      <c r="AG447" s="190" t="s">
        <v>90</v>
      </c>
      <c r="AH447" s="188" t="s">
        <v>90</v>
      </c>
      <c r="AI447" s="188" t="s">
        <v>90</v>
      </c>
      <c r="AJ447" s="188" t="s">
        <v>90</v>
      </c>
      <c r="AK447" s="188" t="s">
        <v>90</v>
      </c>
      <c r="AL447" s="188" t="s">
        <v>90</v>
      </c>
      <c r="AM447" s="189">
        <v>42905</v>
      </c>
      <c r="AN447" s="188" t="s">
        <v>100</v>
      </c>
      <c r="AO447" s="188" t="s">
        <v>2096</v>
      </c>
      <c r="AP447" s="188"/>
      <c r="AQ447" s="188"/>
      <c r="AR447" s="188"/>
      <c r="AS447" s="188"/>
      <c r="AT447" s="188"/>
      <c r="AU447" s="188" t="str">
        <f t="shared" si="19"/>
        <v>R1</v>
      </c>
      <c r="AV447" s="188" t="str">
        <f t="shared" si="20"/>
        <v>P1</v>
      </c>
    </row>
    <row r="448" spans="1:48" ht="285" x14ac:dyDescent="0.25">
      <c r="A448" s="188" t="s">
        <v>2097</v>
      </c>
      <c r="B448" s="207" t="str">
        <f t="shared" si="18"/>
        <v>Riparian and Pre-1914</v>
      </c>
      <c r="C448" s="188" t="s">
        <v>2098</v>
      </c>
      <c r="D448" s="188" t="s">
        <v>2099</v>
      </c>
      <c r="E448" s="188"/>
      <c r="F448" s="188"/>
      <c r="G448" s="188"/>
      <c r="H448" s="188" t="s">
        <v>760</v>
      </c>
      <c r="I448" s="188" t="s">
        <v>55</v>
      </c>
      <c r="J448" s="188" t="s">
        <v>2100</v>
      </c>
      <c r="K448" s="209">
        <v>375.38333333333333</v>
      </c>
      <c r="L448" s="209" t="s">
        <v>215</v>
      </c>
      <c r="M448" s="188" t="s">
        <v>56</v>
      </c>
      <c r="N448" s="188" t="s">
        <v>604</v>
      </c>
      <c r="O448" s="188" t="s">
        <v>2101</v>
      </c>
      <c r="P448" s="188" t="s">
        <v>59</v>
      </c>
      <c r="Q448" s="188" t="s">
        <v>765</v>
      </c>
      <c r="R448" s="188">
        <v>13134003</v>
      </c>
      <c r="S448" s="188" t="s">
        <v>1773</v>
      </c>
      <c r="T448" s="188" t="s">
        <v>63</v>
      </c>
      <c r="U448" s="188"/>
      <c r="V448" s="188" t="s">
        <v>344</v>
      </c>
      <c r="W448" s="188"/>
      <c r="X448" s="188"/>
      <c r="Y448" s="188"/>
      <c r="Z448" s="188" t="s">
        <v>66</v>
      </c>
      <c r="AA448" s="189">
        <v>43000</v>
      </c>
      <c r="AB448" s="188" t="s">
        <v>142</v>
      </c>
      <c r="AC448" s="188" t="s">
        <v>8441</v>
      </c>
      <c r="AD448" s="188" t="s">
        <v>56</v>
      </c>
      <c r="AE448" s="188" t="s">
        <v>90</v>
      </c>
      <c r="AF448" s="188" t="s">
        <v>90</v>
      </c>
      <c r="AG448" s="190" t="s">
        <v>90</v>
      </c>
      <c r="AH448" s="188" t="s">
        <v>90</v>
      </c>
      <c r="AI448" s="188" t="s">
        <v>90</v>
      </c>
      <c r="AJ448" s="188" t="s">
        <v>90</v>
      </c>
      <c r="AK448" s="188" t="s">
        <v>90</v>
      </c>
      <c r="AL448" s="188" t="s">
        <v>90</v>
      </c>
      <c r="AM448" s="189">
        <v>42929</v>
      </c>
      <c r="AN448" s="188" t="s">
        <v>143</v>
      </c>
      <c r="AO448" s="188" t="s">
        <v>8585</v>
      </c>
      <c r="AP448" s="188" t="s">
        <v>760</v>
      </c>
      <c r="AQ448" s="188" t="s">
        <v>8534</v>
      </c>
      <c r="AR448" s="188" t="s">
        <v>4072</v>
      </c>
      <c r="AS448" s="188" t="s">
        <v>8535</v>
      </c>
      <c r="AT448" s="188" t="s">
        <v>4072</v>
      </c>
      <c r="AU448" s="188" t="str">
        <f t="shared" si="19"/>
        <v>R4</v>
      </c>
      <c r="AV448" s="188" t="str">
        <f t="shared" si="20"/>
        <v>P4</v>
      </c>
    </row>
    <row r="449" spans="1:48" ht="135" x14ac:dyDescent="0.25">
      <c r="A449" s="188" t="s">
        <v>2102</v>
      </c>
      <c r="B449" s="207" t="str">
        <f t="shared" si="18"/>
        <v>Riparian and Pre-1914</v>
      </c>
      <c r="C449" s="188" t="s">
        <v>2103</v>
      </c>
      <c r="D449" s="188" t="s">
        <v>2103</v>
      </c>
      <c r="E449" s="188"/>
      <c r="F449" s="188" t="s">
        <v>1605</v>
      </c>
      <c r="G449" s="188"/>
      <c r="H449" s="188"/>
      <c r="I449" s="188" t="s">
        <v>55</v>
      </c>
      <c r="J449" s="188"/>
      <c r="K449" s="209">
        <v>451.40833333333336</v>
      </c>
      <c r="L449" s="209">
        <v>894.55</v>
      </c>
      <c r="M449" s="188" t="s">
        <v>56</v>
      </c>
      <c r="N449" s="188" t="s">
        <v>57</v>
      </c>
      <c r="O449" s="188" t="s">
        <v>58</v>
      </c>
      <c r="P449" s="188" t="s">
        <v>59</v>
      </c>
      <c r="Q449" s="188" t="s">
        <v>2104</v>
      </c>
      <c r="R449" s="188" t="s">
        <v>2105</v>
      </c>
      <c r="S449" s="188" t="s">
        <v>2106</v>
      </c>
      <c r="T449" s="188" t="s">
        <v>141</v>
      </c>
      <c r="U449" s="188"/>
      <c r="V449" s="188" t="s">
        <v>64</v>
      </c>
      <c r="W449" s="188">
        <v>9</v>
      </c>
      <c r="X449" s="188" t="s">
        <v>56</v>
      </c>
      <c r="Y449" s="188" t="s">
        <v>2107</v>
      </c>
      <c r="Z449" s="188" t="s">
        <v>66</v>
      </c>
      <c r="AA449" s="189">
        <v>42914</v>
      </c>
      <c r="AB449" s="188" t="s">
        <v>67</v>
      </c>
      <c r="AC449" s="188" t="s">
        <v>2108</v>
      </c>
      <c r="AD449" s="188" t="s">
        <v>56</v>
      </c>
      <c r="AE449" s="188" t="s">
        <v>90</v>
      </c>
      <c r="AF449" s="188" t="s">
        <v>90</v>
      </c>
      <c r="AG449" s="188" t="s">
        <v>90</v>
      </c>
      <c r="AH449" s="188" t="s">
        <v>90</v>
      </c>
      <c r="AI449" s="188" t="s">
        <v>90</v>
      </c>
      <c r="AJ449" s="188" t="s">
        <v>90</v>
      </c>
      <c r="AK449" s="188" t="s">
        <v>90</v>
      </c>
      <c r="AL449" s="188" t="s">
        <v>90</v>
      </c>
      <c r="AM449" s="189">
        <v>42941</v>
      </c>
      <c r="AN449" s="188" t="s">
        <v>100</v>
      </c>
      <c r="AO449" s="188" t="s">
        <v>144</v>
      </c>
      <c r="AP449" s="188"/>
      <c r="AQ449" s="188"/>
      <c r="AR449" s="188"/>
      <c r="AS449" s="188"/>
      <c r="AT449" s="188"/>
      <c r="AU449" s="188" t="str">
        <f t="shared" si="19"/>
        <v>R2</v>
      </c>
      <c r="AV449" s="188" t="str">
        <f t="shared" si="20"/>
        <v>P1</v>
      </c>
    </row>
    <row r="450" spans="1:48" ht="135" x14ac:dyDescent="0.25">
      <c r="A450" s="188" t="s">
        <v>2109</v>
      </c>
      <c r="B450" s="207" t="str">
        <f t="shared" si="18"/>
        <v>Riparian and Pre-1914</v>
      </c>
      <c r="C450" s="188" t="s">
        <v>2103</v>
      </c>
      <c r="D450" s="188" t="s">
        <v>2103</v>
      </c>
      <c r="E450" s="188"/>
      <c r="F450" s="188" t="s">
        <v>1605</v>
      </c>
      <c r="G450" s="188"/>
      <c r="H450" s="188"/>
      <c r="I450" s="188" t="s">
        <v>55</v>
      </c>
      <c r="J450" s="188"/>
      <c r="K450" s="209">
        <v>451.40833333333336</v>
      </c>
      <c r="L450" s="209">
        <v>893.55</v>
      </c>
      <c r="M450" s="188" t="s">
        <v>56</v>
      </c>
      <c r="N450" s="188" t="s">
        <v>57</v>
      </c>
      <c r="O450" s="188" t="s">
        <v>58</v>
      </c>
      <c r="P450" s="188" t="s">
        <v>59</v>
      </c>
      <c r="Q450" s="188" t="s">
        <v>2104</v>
      </c>
      <c r="R450" s="188" t="s">
        <v>2105</v>
      </c>
      <c r="S450" s="188" t="s">
        <v>2106</v>
      </c>
      <c r="T450" s="188" t="s">
        <v>141</v>
      </c>
      <c r="U450" s="188"/>
      <c r="V450" s="188" t="s">
        <v>64</v>
      </c>
      <c r="W450" s="188">
        <v>9</v>
      </c>
      <c r="X450" s="188" t="s">
        <v>56</v>
      </c>
      <c r="Y450" s="188" t="s">
        <v>2107</v>
      </c>
      <c r="Z450" s="188" t="s">
        <v>66</v>
      </c>
      <c r="AA450" s="189">
        <v>42914</v>
      </c>
      <c r="AB450" s="188" t="s">
        <v>67</v>
      </c>
      <c r="AC450" s="188" t="s">
        <v>2108</v>
      </c>
      <c r="AD450" s="188" t="s">
        <v>56</v>
      </c>
      <c r="AE450" s="188" t="s">
        <v>90</v>
      </c>
      <c r="AF450" s="188" t="s">
        <v>90</v>
      </c>
      <c r="AG450" s="188" t="s">
        <v>90</v>
      </c>
      <c r="AH450" s="188" t="s">
        <v>90</v>
      </c>
      <c r="AI450" s="188" t="s">
        <v>90</v>
      </c>
      <c r="AJ450" s="188" t="s">
        <v>90</v>
      </c>
      <c r="AK450" s="188" t="s">
        <v>90</v>
      </c>
      <c r="AL450" s="188" t="s">
        <v>90</v>
      </c>
      <c r="AM450" s="189">
        <v>42941</v>
      </c>
      <c r="AN450" s="188" t="s">
        <v>100</v>
      </c>
      <c r="AO450" s="188" t="s">
        <v>144</v>
      </c>
      <c r="AP450" s="188"/>
      <c r="AQ450" s="188"/>
      <c r="AR450" s="188"/>
      <c r="AS450" s="188"/>
      <c r="AT450" s="188"/>
      <c r="AU450" s="188" t="str">
        <f t="shared" si="19"/>
        <v>R2</v>
      </c>
      <c r="AV450" s="188" t="str">
        <f t="shared" si="20"/>
        <v>P1</v>
      </c>
    </row>
    <row r="451" spans="1:48" ht="45" x14ac:dyDescent="0.25">
      <c r="A451" s="188" t="s">
        <v>2110</v>
      </c>
      <c r="B451" s="207" t="str">
        <f t="shared" ref="B451:B514" si="21">IF(AND(M451="Yes",AD451="Yes"), "Riparian and Pre-1914", IF(AND(M451= "Yes",AD451="No"),"Riparian",IF(AND(M451="No",AD451="Yes"),"Pre-1914","Neither")))</f>
        <v>Riparian and Pre-1914</v>
      </c>
      <c r="C451" s="188" t="s">
        <v>2111</v>
      </c>
      <c r="D451" s="188" t="s">
        <v>2111</v>
      </c>
      <c r="E451" s="188"/>
      <c r="F451" s="188" t="s">
        <v>1327</v>
      </c>
      <c r="G451" s="188"/>
      <c r="H451" s="188"/>
      <c r="I451" s="188" t="s">
        <v>55</v>
      </c>
      <c r="J451" s="188"/>
      <c r="K451" s="209">
        <v>509.56666666666666</v>
      </c>
      <c r="L451" s="209">
        <v>801.32</v>
      </c>
      <c r="M451" s="188" t="s">
        <v>56</v>
      </c>
      <c r="N451" s="188" t="s">
        <v>2017</v>
      </c>
      <c r="O451" s="188" t="s">
        <v>58</v>
      </c>
      <c r="P451" s="188" t="s">
        <v>59</v>
      </c>
      <c r="Q451" s="188" t="s">
        <v>2112</v>
      </c>
      <c r="R451" s="188" t="s">
        <v>2113</v>
      </c>
      <c r="S451" s="188"/>
      <c r="T451" s="188" t="s">
        <v>141</v>
      </c>
      <c r="U451" s="188"/>
      <c r="V451" s="188" t="s">
        <v>64</v>
      </c>
      <c r="W451" s="188"/>
      <c r="X451" s="188"/>
      <c r="Y451" s="188"/>
      <c r="Z451" s="188" t="s">
        <v>66</v>
      </c>
      <c r="AA451" s="189">
        <v>42963</v>
      </c>
      <c r="AB451" s="188" t="s">
        <v>142</v>
      </c>
      <c r="AC451" s="188" t="s">
        <v>468</v>
      </c>
      <c r="AD451" s="188" t="s">
        <v>56</v>
      </c>
      <c r="AE451" s="188" t="s">
        <v>90</v>
      </c>
      <c r="AF451" s="188" t="s">
        <v>90</v>
      </c>
      <c r="AG451" s="190" t="s">
        <v>90</v>
      </c>
      <c r="AH451" s="188" t="s">
        <v>90</v>
      </c>
      <c r="AI451" s="188" t="s">
        <v>90</v>
      </c>
      <c r="AJ451" s="188" t="s">
        <v>90</v>
      </c>
      <c r="AK451" s="188" t="s">
        <v>90</v>
      </c>
      <c r="AL451" s="188" t="s">
        <v>90</v>
      </c>
      <c r="AM451" s="189">
        <v>42943</v>
      </c>
      <c r="AN451" s="188" t="s">
        <v>100</v>
      </c>
      <c r="AO451" s="188" t="s">
        <v>8393</v>
      </c>
      <c r="AP451" s="188"/>
      <c r="AQ451" s="188"/>
      <c r="AR451" s="188"/>
      <c r="AS451" s="188"/>
      <c r="AT451" s="188"/>
      <c r="AU451" s="188" t="str">
        <f t="shared" ref="AU451:AU514" si="22">IF(AQ451&lt;&gt;"",AQ451,AB451)</f>
        <v>R3</v>
      </c>
      <c r="AV451" s="188" t="str">
        <f t="shared" ref="AV451:AV514" si="23">IF(AS451&lt;&gt;"",AS451,AN451)</f>
        <v>P1</v>
      </c>
    </row>
    <row r="452" spans="1:48" ht="45" x14ac:dyDescent="0.25">
      <c r="A452" s="188" t="s">
        <v>2114</v>
      </c>
      <c r="B452" s="207" t="str">
        <f t="shared" si="21"/>
        <v>Riparian and Pre-1914</v>
      </c>
      <c r="C452" s="188" t="s">
        <v>2111</v>
      </c>
      <c r="D452" s="188" t="s">
        <v>2111</v>
      </c>
      <c r="E452" s="188"/>
      <c r="F452" s="188" t="s">
        <v>1327</v>
      </c>
      <c r="G452" s="188"/>
      <c r="H452" s="188"/>
      <c r="I452" s="188" t="s">
        <v>55</v>
      </c>
      <c r="J452" s="188"/>
      <c r="K452" s="209">
        <v>509.56666666666666</v>
      </c>
      <c r="L452" s="209">
        <v>801.32</v>
      </c>
      <c r="M452" s="188" t="s">
        <v>56</v>
      </c>
      <c r="N452" s="188" t="s">
        <v>2017</v>
      </c>
      <c r="O452" s="188" t="s">
        <v>58</v>
      </c>
      <c r="P452" s="188" t="s">
        <v>59</v>
      </c>
      <c r="Q452" s="188" t="s">
        <v>2112</v>
      </c>
      <c r="R452" s="188" t="s">
        <v>2113</v>
      </c>
      <c r="S452" s="188"/>
      <c r="T452" s="188" t="s">
        <v>141</v>
      </c>
      <c r="U452" s="188"/>
      <c r="V452" s="188" t="s">
        <v>64</v>
      </c>
      <c r="W452" s="188"/>
      <c r="X452" s="188"/>
      <c r="Y452" s="188"/>
      <c r="Z452" s="188" t="s">
        <v>66</v>
      </c>
      <c r="AA452" s="189">
        <v>42963</v>
      </c>
      <c r="AB452" s="188" t="s">
        <v>142</v>
      </c>
      <c r="AC452" s="188" t="s">
        <v>468</v>
      </c>
      <c r="AD452" s="188" t="s">
        <v>56</v>
      </c>
      <c r="AE452" s="188" t="s">
        <v>90</v>
      </c>
      <c r="AF452" s="188" t="s">
        <v>90</v>
      </c>
      <c r="AG452" s="190" t="s">
        <v>90</v>
      </c>
      <c r="AH452" s="188" t="s">
        <v>90</v>
      </c>
      <c r="AI452" s="188" t="s">
        <v>90</v>
      </c>
      <c r="AJ452" s="188" t="s">
        <v>90</v>
      </c>
      <c r="AK452" s="188" t="s">
        <v>90</v>
      </c>
      <c r="AL452" s="188" t="s">
        <v>90</v>
      </c>
      <c r="AM452" s="189">
        <v>42943</v>
      </c>
      <c r="AN452" s="188" t="s">
        <v>100</v>
      </c>
      <c r="AO452" s="188" t="s">
        <v>8393</v>
      </c>
      <c r="AP452" s="188"/>
      <c r="AQ452" s="188"/>
      <c r="AR452" s="188"/>
      <c r="AS452" s="188"/>
      <c r="AT452" s="188"/>
      <c r="AU452" s="188" t="str">
        <f t="shared" si="22"/>
        <v>R3</v>
      </c>
      <c r="AV452" s="188" t="str">
        <f t="shared" si="23"/>
        <v>P1</v>
      </c>
    </row>
    <row r="453" spans="1:48" ht="135" x14ac:dyDescent="0.25">
      <c r="A453" s="188" t="s">
        <v>2115</v>
      </c>
      <c r="B453" s="207" t="str">
        <f t="shared" si="21"/>
        <v>Riparian and Pre-1914</v>
      </c>
      <c r="C453" s="188" t="s">
        <v>2103</v>
      </c>
      <c r="D453" s="188" t="s">
        <v>2103</v>
      </c>
      <c r="E453" s="188"/>
      <c r="F453" s="188"/>
      <c r="G453" s="188"/>
      <c r="H453" s="188"/>
      <c r="I453" s="188" t="s">
        <v>55</v>
      </c>
      <c r="J453" s="188"/>
      <c r="K453" s="209">
        <v>541.68999999999994</v>
      </c>
      <c r="L453" s="209">
        <v>893.55</v>
      </c>
      <c r="M453" s="188" t="s">
        <v>56</v>
      </c>
      <c r="N453" s="188" t="s">
        <v>57</v>
      </c>
      <c r="O453" s="188" t="s">
        <v>58</v>
      </c>
      <c r="P453" s="188" t="s">
        <v>59</v>
      </c>
      <c r="Q453" s="188" t="s">
        <v>2116</v>
      </c>
      <c r="R453" s="188" t="s">
        <v>2105</v>
      </c>
      <c r="S453" s="188" t="s">
        <v>2106</v>
      </c>
      <c r="T453" s="188" t="s">
        <v>141</v>
      </c>
      <c r="U453" s="188"/>
      <c r="V453" s="188" t="s">
        <v>64</v>
      </c>
      <c r="W453" s="188">
        <v>9</v>
      </c>
      <c r="X453" s="188" t="s">
        <v>56</v>
      </c>
      <c r="Y453" s="188" t="s">
        <v>2107</v>
      </c>
      <c r="Z453" s="188" t="s">
        <v>66</v>
      </c>
      <c r="AA453" s="189">
        <v>42914</v>
      </c>
      <c r="AB453" s="188" t="s">
        <v>67</v>
      </c>
      <c r="AC453" s="188" t="s">
        <v>2108</v>
      </c>
      <c r="AD453" s="188" t="s">
        <v>56</v>
      </c>
      <c r="AE453" s="188" t="s">
        <v>90</v>
      </c>
      <c r="AF453" s="188" t="s">
        <v>90</v>
      </c>
      <c r="AG453" s="188" t="s">
        <v>90</v>
      </c>
      <c r="AH453" s="188" t="s">
        <v>90</v>
      </c>
      <c r="AI453" s="188" t="s">
        <v>90</v>
      </c>
      <c r="AJ453" s="188" t="s">
        <v>90</v>
      </c>
      <c r="AK453" s="188" t="s">
        <v>90</v>
      </c>
      <c r="AL453" s="188" t="s">
        <v>90</v>
      </c>
      <c r="AM453" s="189">
        <v>42940</v>
      </c>
      <c r="AN453" s="188" t="s">
        <v>100</v>
      </c>
      <c r="AO453" s="188" t="s">
        <v>144</v>
      </c>
      <c r="AP453" s="188"/>
      <c r="AQ453" s="188"/>
      <c r="AR453" s="188"/>
      <c r="AS453" s="188"/>
      <c r="AT453" s="188"/>
      <c r="AU453" s="188" t="str">
        <f t="shared" si="22"/>
        <v>R2</v>
      </c>
      <c r="AV453" s="188" t="str">
        <f t="shared" si="23"/>
        <v>P1</v>
      </c>
    </row>
    <row r="454" spans="1:48" ht="45" x14ac:dyDescent="0.25">
      <c r="A454" s="188" t="s">
        <v>2117</v>
      </c>
      <c r="B454" s="207" t="str">
        <f t="shared" si="21"/>
        <v>Riparian and Pre-1914</v>
      </c>
      <c r="C454" s="188" t="s">
        <v>2111</v>
      </c>
      <c r="D454" s="188" t="s">
        <v>2111</v>
      </c>
      <c r="E454" s="188"/>
      <c r="F454" s="188" t="s">
        <v>1327</v>
      </c>
      <c r="G454" s="188"/>
      <c r="H454" s="188"/>
      <c r="I454" s="188" t="s">
        <v>55</v>
      </c>
      <c r="J454" s="188"/>
      <c r="K454" s="209">
        <v>509.56666666666666</v>
      </c>
      <c r="L454" s="209">
        <v>801.32</v>
      </c>
      <c r="M454" s="188" t="s">
        <v>56</v>
      </c>
      <c r="N454" s="188" t="s">
        <v>2017</v>
      </c>
      <c r="O454" s="188" t="s">
        <v>58</v>
      </c>
      <c r="P454" s="188" t="s">
        <v>59</v>
      </c>
      <c r="Q454" s="188" t="s">
        <v>2112</v>
      </c>
      <c r="R454" s="188" t="s">
        <v>2113</v>
      </c>
      <c r="S454" s="188"/>
      <c r="T454" s="188" t="s">
        <v>141</v>
      </c>
      <c r="U454" s="188"/>
      <c r="V454" s="188" t="s">
        <v>64</v>
      </c>
      <c r="W454" s="188"/>
      <c r="X454" s="188"/>
      <c r="Y454" s="188"/>
      <c r="Z454" s="188" t="s">
        <v>66</v>
      </c>
      <c r="AA454" s="189">
        <v>42963</v>
      </c>
      <c r="AB454" s="188" t="s">
        <v>142</v>
      </c>
      <c r="AC454" s="188" t="s">
        <v>468</v>
      </c>
      <c r="AD454" s="188" t="s">
        <v>56</v>
      </c>
      <c r="AE454" s="188" t="s">
        <v>90</v>
      </c>
      <c r="AF454" s="188" t="s">
        <v>90</v>
      </c>
      <c r="AG454" s="190" t="s">
        <v>90</v>
      </c>
      <c r="AH454" s="188" t="s">
        <v>90</v>
      </c>
      <c r="AI454" s="188" t="s">
        <v>90</v>
      </c>
      <c r="AJ454" s="188" t="s">
        <v>90</v>
      </c>
      <c r="AK454" s="188" t="s">
        <v>90</v>
      </c>
      <c r="AL454" s="188" t="s">
        <v>90</v>
      </c>
      <c r="AM454" s="189">
        <v>42943</v>
      </c>
      <c r="AN454" s="188" t="s">
        <v>100</v>
      </c>
      <c r="AO454" s="188" t="s">
        <v>8393</v>
      </c>
      <c r="AP454" s="188"/>
      <c r="AQ454" s="188"/>
      <c r="AR454" s="188"/>
      <c r="AS454" s="188"/>
      <c r="AT454" s="188"/>
      <c r="AU454" s="188" t="str">
        <f t="shared" si="22"/>
        <v>R3</v>
      </c>
      <c r="AV454" s="188" t="str">
        <f t="shared" si="23"/>
        <v>P1</v>
      </c>
    </row>
    <row r="455" spans="1:48" ht="270" x14ac:dyDescent="0.25">
      <c r="A455" s="188" t="s">
        <v>2118</v>
      </c>
      <c r="B455" s="207" t="str">
        <f t="shared" si="21"/>
        <v>Riparian and Pre-1914</v>
      </c>
      <c r="C455" s="188" t="s">
        <v>2119</v>
      </c>
      <c r="D455" s="188" t="s">
        <v>2120</v>
      </c>
      <c r="E455" s="188"/>
      <c r="F455" s="188"/>
      <c r="G455" s="188"/>
      <c r="H455" s="188" t="s">
        <v>4067</v>
      </c>
      <c r="I455" s="188" t="s">
        <v>55</v>
      </c>
      <c r="J455" s="188"/>
      <c r="K455" s="209">
        <v>788.16000000000008</v>
      </c>
      <c r="L455" s="209">
        <v>146.05000000000001</v>
      </c>
      <c r="M455" s="188" t="s">
        <v>56</v>
      </c>
      <c r="N455" s="188" t="s">
        <v>137</v>
      </c>
      <c r="O455" s="188" t="s">
        <v>1634</v>
      </c>
      <c r="P455" s="188" t="s">
        <v>341</v>
      </c>
      <c r="Q455" s="188" t="s">
        <v>2121</v>
      </c>
      <c r="R455" s="188" t="s">
        <v>2122</v>
      </c>
      <c r="S455" s="188" t="s">
        <v>2123</v>
      </c>
      <c r="T455" s="188" t="s">
        <v>63</v>
      </c>
      <c r="U455" s="188"/>
      <c r="V455" s="188" t="s">
        <v>344</v>
      </c>
      <c r="W455" s="188"/>
      <c r="X455" s="188"/>
      <c r="Y455" s="188"/>
      <c r="Z455" s="188" t="s">
        <v>66</v>
      </c>
      <c r="AA455" s="189">
        <v>42929</v>
      </c>
      <c r="AB455" s="188" t="s">
        <v>142</v>
      </c>
      <c r="AC455" s="188" t="s">
        <v>2124</v>
      </c>
      <c r="AD455" s="188" t="s">
        <v>56</v>
      </c>
      <c r="AE455" s="188" t="s">
        <v>90</v>
      </c>
      <c r="AF455" s="188" t="s">
        <v>90</v>
      </c>
      <c r="AG455" s="190" t="s">
        <v>90</v>
      </c>
      <c r="AH455" s="188" t="s">
        <v>90</v>
      </c>
      <c r="AI455" s="188" t="s">
        <v>90</v>
      </c>
      <c r="AJ455" s="188" t="s">
        <v>90</v>
      </c>
      <c r="AK455" s="188" t="s">
        <v>90</v>
      </c>
      <c r="AL455" s="188" t="s">
        <v>90</v>
      </c>
      <c r="AM455" s="189">
        <v>42929</v>
      </c>
      <c r="AN455" s="188" t="s">
        <v>143</v>
      </c>
      <c r="AO455" s="188" t="s">
        <v>8404</v>
      </c>
      <c r="AP455" s="188" t="s">
        <v>4067</v>
      </c>
      <c r="AQ455" s="188" t="s">
        <v>8534</v>
      </c>
      <c r="AR455" s="188" t="s">
        <v>8581</v>
      </c>
      <c r="AS455" s="188" t="s">
        <v>8535</v>
      </c>
      <c r="AT455" s="188" t="s">
        <v>8581</v>
      </c>
      <c r="AU455" s="188" t="str">
        <f t="shared" si="22"/>
        <v>R4</v>
      </c>
      <c r="AV455" s="188" t="str">
        <f t="shared" si="23"/>
        <v>P4</v>
      </c>
    </row>
    <row r="456" spans="1:48" ht="60" x14ac:dyDescent="0.25">
      <c r="A456" s="188" t="s">
        <v>2125</v>
      </c>
      <c r="B456" s="207" t="str">
        <f t="shared" si="21"/>
        <v>Riparian and Pre-1914</v>
      </c>
      <c r="C456" s="188" t="s">
        <v>2126</v>
      </c>
      <c r="D456" s="188" t="s">
        <v>2127</v>
      </c>
      <c r="E456" s="188"/>
      <c r="F456" s="188"/>
      <c r="G456" s="188"/>
      <c r="H456" s="188"/>
      <c r="I456" s="188" t="s">
        <v>55</v>
      </c>
      <c r="J456" s="188"/>
      <c r="K456" s="209">
        <v>705.23666666666668</v>
      </c>
      <c r="L456" s="209">
        <v>644.66</v>
      </c>
      <c r="M456" s="188" t="s">
        <v>56</v>
      </c>
      <c r="N456" s="188" t="s">
        <v>604</v>
      </c>
      <c r="O456" s="188" t="s">
        <v>1634</v>
      </c>
      <c r="P456" s="188" t="s">
        <v>59</v>
      </c>
      <c r="Q456" s="188" t="s">
        <v>2128</v>
      </c>
      <c r="R456" s="188" t="s">
        <v>2128</v>
      </c>
      <c r="S456" s="188" t="s">
        <v>706</v>
      </c>
      <c r="T456" s="188" t="s">
        <v>141</v>
      </c>
      <c r="U456" s="188"/>
      <c r="V456" s="188" t="s">
        <v>64</v>
      </c>
      <c r="W456" s="188">
        <v>1</v>
      </c>
      <c r="X456" s="188" t="s">
        <v>335</v>
      </c>
      <c r="Y456" s="188"/>
      <c r="Z456" s="188" t="s">
        <v>66</v>
      </c>
      <c r="AA456" s="189">
        <v>42921</v>
      </c>
      <c r="AB456" s="188" t="s">
        <v>142</v>
      </c>
      <c r="AC456" s="188" t="s">
        <v>8666</v>
      </c>
      <c r="AD456" s="188" t="s">
        <v>56</v>
      </c>
      <c r="AE456" s="188" t="s">
        <v>90</v>
      </c>
      <c r="AF456" s="188" t="s">
        <v>90</v>
      </c>
      <c r="AG456" s="190" t="s">
        <v>90</v>
      </c>
      <c r="AH456" s="188" t="s">
        <v>90</v>
      </c>
      <c r="AI456" s="188" t="s">
        <v>90</v>
      </c>
      <c r="AJ456" s="188" t="s">
        <v>90</v>
      </c>
      <c r="AK456" s="188" t="s">
        <v>90</v>
      </c>
      <c r="AL456" s="188" t="s">
        <v>90</v>
      </c>
      <c r="AM456" s="189">
        <v>42921</v>
      </c>
      <c r="AN456" s="188" t="s">
        <v>100</v>
      </c>
      <c r="AO456" s="188" t="s">
        <v>144</v>
      </c>
      <c r="AP456" s="188"/>
      <c r="AQ456" s="188"/>
      <c r="AR456" s="188"/>
      <c r="AS456" s="188"/>
      <c r="AT456" s="188"/>
      <c r="AU456" s="188" t="str">
        <f t="shared" si="22"/>
        <v>R3</v>
      </c>
      <c r="AV456" s="188" t="str">
        <f t="shared" si="23"/>
        <v>P1</v>
      </c>
    </row>
    <row r="457" spans="1:48" ht="45" x14ac:dyDescent="0.25">
      <c r="A457" s="188" t="s">
        <v>2129</v>
      </c>
      <c r="B457" s="207" t="str">
        <f t="shared" si="21"/>
        <v>Riparian and Pre-1914</v>
      </c>
      <c r="C457" s="188" t="s">
        <v>2111</v>
      </c>
      <c r="D457" s="188" t="s">
        <v>2111</v>
      </c>
      <c r="E457" s="188"/>
      <c r="F457" s="188"/>
      <c r="G457" s="188"/>
      <c r="H457" s="188"/>
      <c r="I457" s="188" t="s">
        <v>55</v>
      </c>
      <c r="J457" s="188"/>
      <c r="K457" s="209">
        <v>509.56666666666666</v>
      </c>
      <c r="L457" s="209">
        <v>801.32</v>
      </c>
      <c r="M457" s="188" t="s">
        <v>56</v>
      </c>
      <c r="N457" s="188" t="s">
        <v>2017</v>
      </c>
      <c r="O457" s="188" t="s">
        <v>58</v>
      </c>
      <c r="P457" s="188" t="s">
        <v>59</v>
      </c>
      <c r="Q457" s="188" t="s">
        <v>2112</v>
      </c>
      <c r="R457" s="188" t="s">
        <v>2113</v>
      </c>
      <c r="S457" s="188"/>
      <c r="T457" s="188" t="s">
        <v>141</v>
      </c>
      <c r="U457" s="188"/>
      <c r="V457" s="188" t="s">
        <v>64</v>
      </c>
      <c r="W457" s="188"/>
      <c r="X457" s="188"/>
      <c r="Y457" s="188"/>
      <c r="Z457" s="188" t="s">
        <v>66</v>
      </c>
      <c r="AA457" s="189">
        <v>42963</v>
      </c>
      <c r="AB457" s="188" t="s">
        <v>142</v>
      </c>
      <c r="AC457" s="188" t="s">
        <v>468</v>
      </c>
      <c r="AD457" s="188" t="s">
        <v>56</v>
      </c>
      <c r="AE457" s="188" t="s">
        <v>90</v>
      </c>
      <c r="AF457" s="188" t="s">
        <v>90</v>
      </c>
      <c r="AG457" s="190" t="s">
        <v>90</v>
      </c>
      <c r="AH457" s="188" t="s">
        <v>90</v>
      </c>
      <c r="AI457" s="188" t="s">
        <v>90</v>
      </c>
      <c r="AJ457" s="188" t="s">
        <v>90</v>
      </c>
      <c r="AK457" s="188" t="s">
        <v>90</v>
      </c>
      <c r="AL457" s="188" t="s">
        <v>90</v>
      </c>
      <c r="AM457" s="189">
        <v>42943</v>
      </c>
      <c r="AN457" s="188" t="s">
        <v>100</v>
      </c>
      <c r="AO457" s="188" t="s">
        <v>8393</v>
      </c>
      <c r="AP457" s="188"/>
      <c r="AQ457" s="188"/>
      <c r="AR457" s="188"/>
      <c r="AS457" s="188"/>
      <c r="AT457" s="188"/>
      <c r="AU457" s="188" t="str">
        <f t="shared" si="22"/>
        <v>R3</v>
      </c>
      <c r="AV457" s="188" t="str">
        <f t="shared" si="23"/>
        <v>P1</v>
      </c>
    </row>
    <row r="458" spans="1:48" ht="60" x14ac:dyDescent="0.25">
      <c r="A458" s="188" t="s">
        <v>2130</v>
      </c>
      <c r="B458" s="207" t="str">
        <f t="shared" si="21"/>
        <v>Riparian and Pre-1914</v>
      </c>
      <c r="C458" s="188" t="s">
        <v>2126</v>
      </c>
      <c r="D458" s="188" t="s">
        <v>2127</v>
      </c>
      <c r="E458" s="188"/>
      <c r="F458" s="188" t="s">
        <v>1771</v>
      </c>
      <c r="G458" s="188"/>
      <c r="H458" s="188"/>
      <c r="I458" s="188" t="s">
        <v>55</v>
      </c>
      <c r="J458" s="188"/>
      <c r="K458" s="209">
        <v>705.23666666666668</v>
      </c>
      <c r="L458" s="209">
        <v>644.66</v>
      </c>
      <c r="M458" s="188" t="s">
        <v>56</v>
      </c>
      <c r="N458" s="188" t="s">
        <v>2131</v>
      </c>
      <c r="O458" s="188" t="s">
        <v>604</v>
      </c>
      <c r="P458" s="188" t="s">
        <v>59</v>
      </c>
      <c r="Q458" s="188" t="s">
        <v>2128</v>
      </c>
      <c r="R458" s="188" t="s">
        <v>2128</v>
      </c>
      <c r="S458" s="188" t="s">
        <v>706</v>
      </c>
      <c r="T458" s="188" t="s">
        <v>141</v>
      </c>
      <c r="U458" s="188"/>
      <c r="V458" s="188" t="s">
        <v>64</v>
      </c>
      <c r="W458" s="188">
        <v>1</v>
      </c>
      <c r="X458" s="188" t="s">
        <v>66</v>
      </c>
      <c r="Y458" s="188"/>
      <c r="Z458" s="188" t="s">
        <v>66</v>
      </c>
      <c r="AA458" s="189">
        <v>42921</v>
      </c>
      <c r="AB458" s="188" t="s">
        <v>142</v>
      </c>
      <c r="AC458" s="188" t="s">
        <v>8666</v>
      </c>
      <c r="AD458" s="188" t="s">
        <v>56</v>
      </c>
      <c r="AE458" s="188" t="s">
        <v>90</v>
      </c>
      <c r="AF458" s="188" t="s">
        <v>90</v>
      </c>
      <c r="AG458" s="190" t="s">
        <v>90</v>
      </c>
      <c r="AH458" s="188" t="s">
        <v>90</v>
      </c>
      <c r="AI458" s="188" t="s">
        <v>90</v>
      </c>
      <c r="AJ458" s="188" t="s">
        <v>90</v>
      </c>
      <c r="AK458" s="188" t="s">
        <v>90</v>
      </c>
      <c r="AL458" s="188" t="s">
        <v>90</v>
      </c>
      <c r="AM458" s="189">
        <v>42921</v>
      </c>
      <c r="AN458" s="188" t="s">
        <v>100</v>
      </c>
      <c r="AO458" s="188" t="s">
        <v>144</v>
      </c>
      <c r="AP458" s="188"/>
      <c r="AQ458" s="188"/>
      <c r="AR458" s="188"/>
      <c r="AS458" s="188"/>
      <c r="AT458" s="188"/>
      <c r="AU458" s="188" t="str">
        <f t="shared" si="22"/>
        <v>R3</v>
      </c>
      <c r="AV458" s="188" t="str">
        <f t="shared" si="23"/>
        <v>P1</v>
      </c>
    </row>
    <row r="459" spans="1:48" ht="270" x14ac:dyDescent="0.25">
      <c r="A459" s="188" t="s">
        <v>2132</v>
      </c>
      <c r="B459" s="207" t="str">
        <f t="shared" si="21"/>
        <v>Riparian</v>
      </c>
      <c r="C459" s="188" t="s">
        <v>2133</v>
      </c>
      <c r="D459" s="188" t="s">
        <v>2134</v>
      </c>
      <c r="E459" s="188"/>
      <c r="F459" s="188"/>
      <c r="G459" s="188"/>
      <c r="H459" s="188" t="s">
        <v>4067</v>
      </c>
      <c r="I459" s="188" t="s">
        <v>55</v>
      </c>
      <c r="J459" s="188"/>
      <c r="K459" s="209">
        <v>439.73666666666662</v>
      </c>
      <c r="L459" s="209">
        <v>0</v>
      </c>
      <c r="M459" s="188" t="s">
        <v>56</v>
      </c>
      <c r="N459" s="188" t="s">
        <v>2135</v>
      </c>
      <c r="O459" s="188" t="s">
        <v>8442</v>
      </c>
      <c r="P459" s="188" t="s">
        <v>341</v>
      </c>
      <c r="Q459" s="188" t="s">
        <v>2136</v>
      </c>
      <c r="R459" s="188" t="s">
        <v>2136</v>
      </c>
      <c r="S459" s="188" t="s">
        <v>2137</v>
      </c>
      <c r="T459" s="188" t="s">
        <v>63</v>
      </c>
      <c r="U459" s="188"/>
      <c r="V459" s="188" t="s">
        <v>344</v>
      </c>
      <c r="W459" s="188"/>
      <c r="X459" s="188"/>
      <c r="Y459" s="188"/>
      <c r="Z459" s="188" t="s">
        <v>66</v>
      </c>
      <c r="AA459" s="189">
        <v>42891</v>
      </c>
      <c r="AB459" s="188" t="s">
        <v>142</v>
      </c>
      <c r="AC459" s="188" t="s">
        <v>2138</v>
      </c>
      <c r="AD459" s="188" t="s">
        <v>66</v>
      </c>
      <c r="AE459" s="188" t="s">
        <v>90</v>
      </c>
      <c r="AF459" s="188" t="s">
        <v>90</v>
      </c>
      <c r="AG459" s="188" t="s">
        <v>90</v>
      </c>
      <c r="AH459" s="188" t="s">
        <v>90</v>
      </c>
      <c r="AI459" s="188" t="s">
        <v>90</v>
      </c>
      <c r="AJ459" s="188" t="s">
        <v>90</v>
      </c>
      <c r="AK459" s="188" t="s">
        <v>90</v>
      </c>
      <c r="AL459" s="188" t="s">
        <v>90</v>
      </c>
      <c r="AM459" s="189">
        <v>42940</v>
      </c>
      <c r="AN459" s="188" t="s">
        <v>90</v>
      </c>
      <c r="AO459" s="188" t="s">
        <v>90</v>
      </c>
      <c r="AP459" s="188" t="s">
        <v>4067</v>
      </c>
      <c r="AQ459" s="188" t="s">
        <v>8534</v>
      </c>
      <c r="AR459" s="188" t="s">
        <v>8581</v>
      </c>
      <c r="AS459" s="188" t="s">
        <v>8535</v>
      </c>
      <c r="AT459" s="188" t="s">
        <v>8581</v>
      </c>
      <c r="AU459" s="188" t="str">
        <f t="shared" si="22"/>
        <v>R4</v>
      </c>
      <c r="AV459" s="188" t="str">
        <f t="shared" si="23"/>
        <v>P4</v>
      </c>
    </row>
    <row r="460" spans="1:48" ht="60" x14ac:dyDescent="0.25">
      <c r="A460" s="188" t="s">
        <v>2139</v>
      </c>
      <c r="B460" s="207" t="str">
        <f t="shared" si="21"/>
        <v>Riparian and Pre-1914</v>
      </c>
      <c r="C460" s="188" t="s">
        <v>2126</v>
      </c>
      <c r="D460" s="188" t="s">
        <v>2127</v>
      </c>
      <c r="E460" s="188"/>
      <c r="F460" s="188" t="s">
        <v>1771</v>
      </c>
      <c r="G460" s="188"/>
      <c r="H460" s="188"/>
      <c r="I460" s="188" t="s">
        <v>55</v>
      </c>
      <c r="J460" s="188"/>
      <c r="K460" s="209">
        <v>705.23666666666668</v>
      </c>
      <c r="L460" s="209">
        <v>644.66</v>
      </c>
      <c r="M460" s="188" t="s">
        <v>56</v>
      </c>
      <c r="N460" s="188" t="s">
        <v>2131</v>
      </c>
      <c r="O460" s="188" t="s">
        <v>604</v>
      </c>
      <c r="P460" s="188" t="s">
        <v>59</v>
      </c>
      <c r="Q460" s="188" t="s">
        <v>2128</v>
      </c>
      <c r="R460" s="188" t="s">
        <v>2128</v>
      </c>
      <c r="S460" s="188" t="s">
        <v>706</v>
      </c>
      <c r="T460" s="188" t="s">
        <v>141</v>
      </c>
      <c r="U460" s="188"/>
      <c r="V460" s="188" t="s">
        <v>64</v>
      </c>
      <c r="W460" s="188">
        <v>1</v>
      </c>
      <c r="X460" s="188" t="s">
        <v>66</v>
      </c>
      <c r="Y460" s="188"/>
      <c r="Z460" s="188" t="s">
        <v>66</v>
      </c>
      <c r="AA460" s="189">
        <v>42921</v>
      </c>
      <c r="AB460" s="188" t="s">
        <v>142</v>
      </c>
      <c r="AC460" s="188" t="s">
        <v>8666</v>
      </c>
      <c r="AD460" s="188" t="s">
        <v>56</v>
      </c>
      <c r="AE460" s="188" t="s">
        <v>90</v>
      </c>
      <c r="AF460" s="188" t="s">
        <v>90</v>
      </c>
      <c r="AG460" s="190" t="s">
        <v>90</v>
      </c>
      <c r="AH460" s="188" t="s">
        <v>90</v>
      </c>
      <c r="AI460" s="188" t="s">
        <v>90</v>
      </c>
      <c r="AJ460" s="188" t="s">
        <v>90</v>
      </c>
      <c r="AK460" s="188" t="s">
        <v>90</v>
      </c>
      <c r="AL460" s="188" t="s">
        <v>90</v>
      </c>
      <c r="AM460" s="189">
        <v>42921</v>
      </c>
      <c r="AN460" s="188" t="s">
        <v>100</v>
      </c>
      <c r="AO460" s="188" t="s">
        <v>144</v>
      </c>
      <c r="AP460" s="188"/>
      <c r="AQ460" s="188"/>
      <c r="AR460" s="188"/>
      <c r="AS460" s="188"/>
      <c r="AT460" s="188"/>
      <c r="AU460" s="188" t="str">
        <f t="shared" si="22"/>
        <v>R3</v>
      </c>
      <c r="AV460" s="188" t="str">
        <f t="shared" si="23"/>
        <v>P1</v>
      </c>
    </row>
    <row r="461" spans="1:48" ht="270" x14ac:dyDescent="0.25">
      <c r="A461" s="188" t="s">
        <v>2140</v>
      </c>
      <c r="B461" s="207" t="str">
        <f t="shared" si="21"/>
        <v>Riparian and Pre-1914</v>
      </c>
      <c r="C461" s="188" t="s">
        <v>2141</v>
      </c>
      <c r="D461" s="188" t="s">
        <v>2142</v>
      </c>
      <c r="E461" s="188"/>
      <c r="F461" s="188"/>
      <c r="G461" s="188"/>
      <c r="H461" s="188" t="s">
        <v>4067</v>
      </c>
      <c r="I461" s="188" t="s">
        <v>55</v>
      </c>
      <c r="J461" s="188"/>
      <c r="K461" s="209">
        <v>1440.5133333333333</v>
      </c>
      <c r="L461" s="209">
        <v>438.15</v>
      </c>
      <c r="M461" s="188" t="s">
        <v>56</v>
      </c>
      <c r="N461" s="188" t="s">
        <v>1590</v>
      </c>
      <c r="O461" s="188" t="s">
        <v>137</v>
      </c>
      <c r="P461" s="188" t="s">
        <v>341</v>
      </c>
      <c r="Q461" s="188" t="s">
        <v>2143</v>
      </c>
      <c r="R461" s="188" t="s">
        <v>2144</v>
      </c>
      <c r="S461" s="188" t="s">
        <v>2145</v>
      </c>
      <c r="T461" s="188" t="s">
        <v>141</v>
      </c>
      <c r="U461" s="188">
        <v>1860</v>
      </c>
      <c r="V461" s="188" t="s">
        <v>115</v>
      </c>
      <c r="W461" s="188">
        <v>9</v>
      </c>
      <c r="X461" s="188" t="s">
        <v>56</v>
      </c>
      <c r="Y461" s="188"/>
      <c r="Z461" s="188" t="s">
        <v>66</v>
      </c>
      <c r="AA461" s="189">
        <v>42885</v>
      </c>
      <c r="AB461" s="188" t="s">
        <v>81</v>
      </c>
      <c r="AC461" s="188" t="s">
        <v>8613</v>
      </c>
      <c r="AD461" s="188" t="s">
        <v>56</v>
      </c>
      <c r="AE461" s="188" t="s">
        <v>90</v>
      </c>
      <c r="AF461" s="188" t="s">
        <v>90</v>
      </c>
      <c r="AG461" s="189" t="s">
        <v>90</v>
      </c>
      <c r="AH461" s="188" t="s">
        <v>90</v>
      </c>
      <c r="AI461" s="188" t="s">
        <v>90</v>
      </c>
      <c r="AJ461" s="188" t="s">
        <v>90</v>
      </c>
      <c r="AK461" s="188" t="s">
        <v>90</v>
      </c>
      <c r="AL461" s="188" t="s">
        <v>90</v>
      </c>
      <c r="AM461" s="189">
        <v>42905</v>
      </c>
      <c r="AN461" s="188" t="s">
        <v>100</v>
      </c>
      <c r="AO461" s="188" t="s">
        <v>73</v>
      </c>
      <c r="AP461" s="188" t="s">
        <v>4067</v>
      </c>
      <c r="AQ461" s="188" t="s">
        <v>8534</v>
      </c>
      <c r="AR461" s="188" t="s">
        <v>8581</v>
      </c>
      <c r="AS461" s="188" t="s">
        <v>8535</v>
      </c>
      <c r="AT461" s="188" t="s">
        <v>8581</v>
      </c>
      <c r="AU461" s="188" t="str">
        <f t="shared" si="22"/>
        <v>R4</v>
      </c>
      <c r="AV461" s="188" t="str">
        <f t="shared" si="23"/>
        <v>P4</v>
      </c>
    </row>
    <row r="462" spans="1:48" ht="60" x14ac:dyDescent="0.25">
      <c r="A462" s="188" t="s">
        <v>2146</v>
      </c>
      <c r="B462" s="207" t="str">
        <f t="shared" si="21"/>
        <v>Riparian and Pre-1914</v>
      </c>
      <c r="C462" s="188" t="s">
        <v>2126</v>
      </c>
      <c r="D462" s="188" t="s">
        <v>2127</v>
      </c>
      <c r="E462" s="188"/>
      <c r="F462" s="188"/>
      <c r="G462" s="188"/>
      <c r="H462" s="188"/>
      <c r="I462" s="188" t="s">
        <v>55</v>
      </c>
      <c r="J462" s="188"/>
      <c r="K462" s="209">
        <v>705.23666666666668</v>
      </c>
      <c r="L462" s="209">
        <v>644.66</v>
      </c>
      <c r="M462" s="188" t="s">
        <v>56</v>
      </c>
      <c r="N462" s="188" t="s">
        <v>604</v>
      </c>
      <c r="O462" s="188" t="s">
        <v>1634</v>
      </c>
      <c r="P462" s="188" t="s">
        <v>59</v>
      </c>
      <c r="Q462" s="188" t="s">
        <v>2128</v>
      </c>
      <c r="R462" s="188" t="s">
        <v>2128</v>
      </c>
      <c r="S462" s="188" t="s">
        <v>706</v>
      </c>
      <c r="T462" s="188" t="s">
        <v>141</v>
      </c>
      <c r="U462" s="188"/>
      <c r="V462" s="188" t="s">
        <v>64</v>
      </c>
      <c r="W462" s="188">
        <v>1</v>
      </c>
      <c r="X462" s="188" t="s">
        <v>66</v>
      </c>
      <c r="Y462" s="188"/>
      <c r="Z462" s="188" t="s">
        <v>66</v>
      </c>
      <c r="AA462" s="189">
        <v>42921</v>
      </c>
      <c r="AB462" s="188" t="s">
        <v>142</v>
      </c>
      <c r="AC462" s="188" t="s">
        <v>8666</v>
      </c>
      <c r="AD462" s="188" t="s">
        <v>56</v>
      </c>
      <c r="AE462" s="188" t="s">
        <v>90</v>
      </c>
      <c r="AF462" s="188" t="s">
        <v>90</v>
      </c>
      <c r="AG462" s="190" t="s">
        <v>90</v>
      </c>
      <c r="AH462" s="188" t="s">
        <v>90</v>
      </c>
      <c r="AI462" s="188" t="s">
        <v>90</v>
      </c>
      <c r="AJ462" s="188" t="s">
        <v>90</v>
      </c>
      <c r="AK462" s="188" t="s">
        <v>90</v>
      </c>
      <c r="AL462" s="188" t="s">
        <v>90</v>
      </c>
      <c r="AM462" s="189">
        <v>42921</v>
      </c>
      <c r="AN462" s="188" t="s">
        <v>100</v>
      </c>
      <c r="AO462" s="188" t="s">
        <v>144</v>
      </c>
      <c r="AP462" s="188"/>
      <c r="AQ462" s="188"/>
      <c r="AR462" s="188"/>
      <c r="AS462" s="188"/>
      <c r="AT462" s="188"/>
      <c r="AU462" s="188" t="str">
        <f t="shared" si="22"/>
        <v>R3</v>
      </c>
      <c r="AV462" s="188" t="str">
        <f t="shared" si="23"/>
        <v>P1</v>
      </c>
    </row>
    <row r="463" spans="1:48" ht="255" x14ac:dyDescent="0.25">
      <c r="A463" s="188" t="s">
        <v>2147</v>
      </c>
      <c r="B463" s="207" t="str">
        <f t="shared" si="21"/>
        <v>Riparian</v>
      </c>
      <c r="C463" s="188" t="s">
        <v>1624</v>
      </c>
      <c r="D463" s="188" t="s">
        <v>2148</v>
      </c>
      <c r="E463" s="188"/>
      <c r="F463" s="188"/>
      <c r="G463" s="188"/>
      <c r="H463" s="188"/>
      <c r="I463" s="188" t="s">
        <v>55</v>
      </c>
      <c r="J463" s="188"/>
      <c r="K463" s="209">
        <v>826.37666666666667</v>
      </c>
      <c r="L463" s="209">
        <v>418.93</v>
      </c>
      <c r="M463" s="188" t="s">
        <v>56</v>
      </c>
      <c r="N463" s="188" t="s">
        <v>641</v>
      </c>
      <c r="O463" s="188" t="s">
        <v>57</v>
      </c>
      <c r="P463" s="188" t="s">
        <v>59</v>
      </c>
      <c r="Q463" s="188"/>
      <c r="R463" s="188"/>
      <c r="S463" s="188"/>
      <c r="T463" s="188"/>
      <c r="U463" s="188">
        <v>1876</v>
      </c>
      <c r="V463" s="188"/>
      <c r="W463" s="188"/>
      <c r="X463" s="188"/>
      <c r="Y463" s="188"/>
      <c r="Z463" s="188"/>
      <c r="AA463" s="189">
        <v>42978</v>
      </c>
      <c r="AB463" s="188" t="s">
        <v>67</v>
      </c>
      <c r="AC463" s="188" t="s">
        <v>8779</v>
      </c>
      <c r="AD463" s="188" t="s">
        <v>66</v>
      </c>
      <c r="AE463" s="188" t="s">
        <v>90</v>
      </c>
      <c r="AF463" s="188" t="s">
        <v>90</v>
      </c>
      <c r="AG463" s="188" t="s">
        <v>90</v>
      </c>
      <c r="AH463" s="188" t="s">
        <v>90</v>
      </c>
      <c r="AI463" s="188" t="s">
        <v>90</v>
      </c>
      <c r="AJ463" s="188" t="s">
        <v>90</v>
      </c>
      <c r="AK463" s="188" t="s">
        <v>90</v>
      </c>
      <c r="AL463" s="188" t="s">
        <v>90</v>
      </c>
      <c r="AM463" s="189"/>
      <c r="AN463" s="188" t="s">
        <v>90</v>
      </c>
      <c r="AO463" s="188" t="s">
        <v>90</v>
      </c>
      <c r="AP463" s="188"/>
      <c r="AQ463" s="188"/>
      <c r="AR463" s="188"/>
      <c r="AS463" s="188"/>
      <c r="AT463" s="188"/>
      <c r="AU463" s="188" t="str">
        <f t="shared" si="22"/>
        <v>R2</v>
      </c>
      <c r="AV463" s="188" t="str">
        <f t="shared" si="23"/>
        <v>N/A</v>
      </c>
    </row>
    <row r="464" spans="1:48" ht="270" x14ac:dyDescent="0.25">
      <c r="A464" s="188" t="s">
        <v>2149</v>
      </c>
      <c r="B464" s="207" t="str">
        <f t="shared" si="21"/>
        <v>Riparian and Pre-1914</v>
      </c>
      <c r="C464" s="188" t="s">
        <v>2150</v>
      </c>
      <c r="D464" s="188" t="s">
        <v>2151</v>
      </c>
      <c r="E464" s="188"/>
      <c r="F464" s="188"/>
      <c r="G464" s="188"/>
      <c r="H464" s="188" t="s">
        <v>4067</v>
      </c>
      <c r="I464" s="188" t="s">
        <v>55</v>
      </c>
      <c r="J464" s="188"/>
      <c r="K464" s="209">
        <v>362.33</v>
      </c>
      <c r="L464" s="209">
        <v>220.45</v>
      </c>
      <c r="M464" s="188" t="s">
        <v>56</v>
      </c>
      <c r="N464" s="188" t="s">
        <v>2152</v>
      </c>
      <c r="O464" s="188" t="s">
        <v>137</v>
      </c>
      <c r="P464" s="188" t="s">
        <v>170</v>
      </c>
      <c r="Q464" s="188" t="s">
        <v>2153</v>
      </c>
      <c r="R464" s="188" t="s">
        <v>2154</v>
      </c>
      <c r="S464" s="188"/>
      <c r="T464" s="188" t="s">
        <v>63</v>
      </c>
      <c r="U464" s="188"/>
      <c r="V464" s="188" t="s">
        <v>64</v>
      </c>
      <c r="W464" s="188"/>
      <c r="X464" s="188"/>
      <c r="Y464" s="188" t="s">
        <v>2155</v>
      </c>
      <c r="Z464" s="188" t="s">
        <v>66</v>
      </c>
      <c r="AA464" s="189">
        <v>42878</v>
      </c>
      <c r="AB464" s="188" t="s">
        <v>81</v>
      </c>
      <c r="AC464" s="188" t="s">
        <v>2156</v>
      </c>
      <c r="AD464" s="188" t="s">
        <v>56</v>
      </c>
      <c r="AE464" s="188" t="s">
        <v>90</v>
      </c>
      <c r="AF464" s="188" t="s">
        <v>90</v>
      </c>
      <c r="AG464" s="190" t="s">
        <v>90</v>
      </c>
      <c r="AH464" s="188" t="s">
        <v>90</v>
      </c>
      <c r="AI464" s="188" t="s">
        <v>90</v>
      </c>
      <c r="AJ464" s="188" t="s">
        <v>90</v>
      </c>
      <c r="AK464" s="188" t="s">
        <v>90</v>
      </c>
      <c r="AL464" s="190" t="s">
        <v>90</v>
      </c>
      <c r="AM464" s="189">
        <v>42923</v>
      </c>
      <c r="AN464" s="188" t="s">
        <v>100</v>
      </c>
      <c r="AO464" s="188" t="s">
        <v>8410</v>
      </c>
      <c r="AP464" s="188" t="s">
        <v>4067</v>
      </c>
      <c r="AQ464" s="188" t="s">
        <v>8534</v>
      </c>
      <c r="AR464" s="188" t="s">
        <v>8581</v>
      </c>
      <c r="AS464" s="188" t="s">
        <v>8535</v>
      </c>
      <c r="AT464" s="188" t="s">
        <v>8581</v>
      </c>
      <c r="AU464" s="188" t="str">
        <f t="shared" si="22"/>
        <v>R4</v>
      </c>
      <c r="AV464" s="188" t="str">
        <f t="shared" si="23"/>
        <v>P4</v>
      </c>
    </row>
    <row r="465" spans="1:48" ht="270" x14ac:dyDescent="0.25">
      <c r="A465" s="188" t="s">
        <v>2157</v>
      </c>
      <c r="B465" s="207" t="str">
        <f t="shared" si="21"/>
        <v>Riparian and Pre-1914</v>
      </c>
      <c r="C465" s="188" t="s">
        <v>910</v>
      </c>
      <c r="D465" s="188" t="s">
        <v>911</v>
      </c>
      <c r="E465" s="188"/>
      <c r="F465" s="188"/>
      <c r="G465" s="188"/>
      <c r="H465" s="188" t="s">
        <v>4067</v>
      </c>
      <c r="I465" s="188" t="s">
        <v>55</v>
      </c>
      <c r="J465" s="188" t="s">
        <v>2158</v>
      </c>
      <c r="K465" s="209">
        <v>303.71666666666664</v>
      </c>
      <c r="L465" s="209">
        <v>270.18</v>
      </c>
      <c r="M465" s="188" t="s">
        <v>56</v>
      </c>
      <c r="N465" s="188" t="s">
        <v>137</v>
      </c>
      <c r="O465" s="188" t="s">
        <v>1634</v>
      </c>
      <c r="P465" s="188" t="s">
        <v>170</v>
      </c>
      <c r="Q465" s="188" t="s">
        <v>2159</v>
      </c>
      <c r="R465" s="188" t="s">
        <v>8773</v>
      </c>
      <c r="S465" s="188" t="s">
        <v>2160</v>
      </c>
      <c r="T465" s="188" t="s">
        <v>63</v>
      </c>
      <c r="U465" s="188"/>
      <c r="V465" s="188" t="s">
        <v>115</v>
      </c>
      <c r="W465" s="188">
        <v>2</v>
      </c>
      <c r="X465" s="188" t="s">
        <v>335</v>
      </c>
      <c r="Y465" s="188" t="s">
        <v>2161</v>
      </c>
      <c r="Z465" s="188" t="s">
        <v>335</v>
      </c>
      <c r="AA465" s="189">
        <v>42878</v>
      </c>
      <c r="AB465" s="188" t="s">
        <v>81</v>
      </c>
      <c r="AC465" s="195" t="s">
        <v>915</v>
      </c>
      <c r="AD465" s="188" t="s">
        <v>56</v>
      </c>
      <c r="AE465" s="188" t="s">
        <v>90</v>
      </c>
      <c r="AF465" s="188" t="s">
        <v>90</v>
      </c>
      <c r="AG465" s="190" t="s">
        <v>90</v>
      </c>
      <c r="AH465" s="188" t="s">
        <v>90</v>
      </c>
      <c r="AI465" s="188" t="s">
        <v>90</v>
      </c>
      <c r="AJ465" s="188" t="s">
        <v>90</v>
      </c>
      <c r="AK465" s="188" t="s">
        <v>90</v>
      </c>
      <c r="AL465" s="190" t="s">
        <v>90</v>
      </c>
      <c r="AM465" s="189">
        <v>42923</v>
      </c>
      <c r="AN465" s="188" t="s">
        <v>100</v>
      </c>
      <c r="AO465" s="188" t="s">
        <v>8410</v>
      </c>
      <c r="AP465" s="188" t="s">
        <v>4067</v>
      </c>
      <c r="AQ465" s="188" t="s">
        <v>8534</v>
      </c>
      <c r="AR465" s="188" t="s">
        <v>8581</v>
      </c>
      <c r="AS465" s="188" t="s">
        <v>8535</v>
      </c>
      <c r="AT465" s="188" t="s">
        <v>8581</v>
      </c>
      <c r="AU465" s="188" t="str">
        <f t="shared" si="22"/>
        <v>R4</v>
      </c>
      <c r="AV465" s="188" t="str">
        <f t="shared" si="23"/>
        <v>P4</v>
      </c>
    </row>
    <row r="466" spans="1:48" ht="45" x14ac:dyDescent="0.25">
      <c r="A466" s="188" t="s">
        <v>2162</v>
      </c>
      <c r="B466" s="207" t="str">
        <f t="shared" si="21"/>
        <v>Riparian and Pre-1914</v>
      </c>
      <c r="C466" s="188" t="s">
        <v>2163</v>
      </c>
      <c r="D466" s="188" t="s">
        <v>2164</v>
      </c>
      <c r="E466" s="188"/>
      <c r="F466" s="188"/>
      <c r="G466" s="188"/>
      <c r="H466" s="188"/>
      <c r="I466" s="188" t="s">
        <v>55</v>
      </c>
      <c r="J466" s="188"/>
      <c r="K466" s="209">
        <v>404.74333333333334</v>
      </c>
      <c r="L466" s="209">
        <v>693.73</v>
      </c>
      <c r="M466" s="188" t="s">
        <v>56</v>
      </c>
      <c r="N466" s="188" t="s">
        <v>627</v>
      </c>
      <c r="O466" s="188" t="s">
        <v>58</v>
      </c>
      <c r="P466" s="188" t="s">
        <v>59</v>
      </c>
      <c r="Q466" s="188" t="s">
        <v>2165</v>
      </c>
      <c r="R466" s="188" t="s">
        <v>2165</v>
      </c>
      <c r="S466" s="188" t="s">
        <v>2166</v>
      </c>
      <c r="T466" s="188" t="s">
        <v>141</v>
      </c>
      <c r="U466" s="188"/>
      <c r="V466" s="188" t="s">
        <v>64</v>
      </c>
      <c r="W466" s="188"/>
      <c r="X466" s="188"/>
      <c r="Y466" s="188"/>
      <c r="Z466" s="188" t="s">
        <v>66</v>
      </c>
      <c r="AA466" s="189">
        <v>42880</v>
      </c>
      <c r="AB466" s="188" t="s">
        <v>142</v>
      </c>
      <c r="AC466" s="188" t="s">
        <v>8438</v>
      </c>
      <c r="AD466" s="188" t="s">
        <v>56</v>
      </c>
      <c r="AE466" s="188" t="s">
        <v>90</v>
      </c>
      <c r="AF466" s="188" t="s">
        <v>90</v>
      </c>
      <c r="AG466" s="190" t="s">
        <v>90</v>
      </c>
      <c r="AH466" s="188" t="s">
        <v>90</v>
      </c>
      <c r="AI466" s="188" t="s">
        <v>90</v>
      </c>
      <c r="AJ466" s="188" t="s">
        <v>90</v>
      </c>
      <c r="AK466" s="188" t="s">
        <v>90</v>
      </c>
      <c r="AL466" s="188" t="s">
        <v>90</v>
      </c>
      <c r="AM466" s="189">
        <v>42913</v>
      </c>
      <c r="AN466" s="188" t="s">
        <v>100</v>
      </c>
      <c r="AO466" s="188" t="s">
        <v>310</v>
      </c>
      <c r="AP466" s="188"/>
      <c r="AQ466" s="188"/>
      <c r="AR466" s="188"/>
      <c r="AS466" s="188"/>
      <c r="AT466" s="188"/>
      <c r="AU466" s="188" t="str">
        <f t="shared" si="22"/>
        <v>R3</v>
      </c>
      <c r="AV466" s="188" t="str">
        <f t="shared" si="23"/>
        <v>P1</v>
      </c>
    </row>
    <row r="467" spans="1:48" ht="45" x14ac:dyDescent="0.25">
      <c r="A467" s="188" t="s">
        <v>2167</v>
      </c>
      <c r="B467" s="207" t="str">
        <f t="shared" si="21"/>
        <v>Riparian and Pre-1914</v>
      </c>
      <c r="C467" s="188" t="s">
        <v>2168</v>
      </c>
      <c r="D467" s="188" t="s">
        <v>2164</v>
      </c>
      <c r="E467" s="188"/>
      <c r="F467" s="188" t="s">
        <v>2169</v>
      </c>
      <c r="G467" s="188"/>
      <c r="H467" s="188"/>
      <c r="I467" s="188" t="s">
        <v>55</v>
      </c>
      <c r="J467" s="188"/>
      <c r="K467" s="209">
        <v>286.29333333333335</v>
      </c>
      <c r="L467" s="209">
        <v>490.72</v>
      </c>
      <c r="M467" s="188" t="s">
        <v>56</v>
      </c>
      <c r="N467" s="188" t="s">
        <v>627</v>
      </c>
      <c r="O467" s="188" t="s">
        <v>58</v>
      </c>
      <c r="P467" s="188" t="s">
        <v>59</v>
      </c>
      <c r="Q467" s="188" t="s">
        <v>2165</v>
      </c>
      <c r="R467" s="188" t="s">
        <v>2165</v>
      </c>
      <c r="S467" s="188" t="s">
        <v>2166</v>
      </c>
      <c r="T467" s="188" t="s">
        <v>141</v>
      </c>
      <c r="U467" s="188"/>
      <c r="V467" s="188" t="s">
        <v>64</v>
      </c>
      <c r="W467" s="188"/>
      <c r="X467" s="188"/>
      <c r="Y467" s="188"/>
      <c r="Z467" s="188" t="s">
        <v>66</v>
      </c>
      <c r="AA467" s="189">
        <v>42880</v>
      </c>
      <c r="AB467" s="188" t="s">
        <v>142</v>
      </c>
      <c r="AC467" s="188" t="s">
        <v>8438</v>
      </c>
      <c r="AD467" s="188" t="s">
        <v>56</v>
      </c>
      <c r="AE467" s="188" t="s">
        <v>90</v>
      </c>
      <c r="AF467" s="188" t="s">
        <v>90</v>
      </c>
      <c r="AG467" s="190" t="s">
        <v>90</v>
      </c>
      <c r="AH467" s="188" t="s">
        <v>90</v>
      </c>
      <c r="AI467" s="188" t="s">
        <v>90</v>
      </c>
      <c r="AJ467" s="188" t="s">
        <v>90</v>
      </c>
      <c r="AK467" s="188" t="s">
        <v>90</v>
      </c>
      <c r="AL467" s="188" t="s">
        <v>90</v>
      </c>
      <c r="AM467" s="189">
        <v>42913</v>
      </c>
      <c r="AN467" s="188" t="s">
        <v>100</v>
      </c>
      <c r="AO467" s="188" t="s">
        <v>310</v>
      </c>
      <c r="AP467" s="188"/>
      <c r="AQ467" s="188"/>
      <c r="AR467" s="188"/>
      <c r="AS467" s="188"/>
      <c r="AT467" s="188"/>
      <c r="AU467" s="188" t="str">
        <f t="shared" si="22"/>
        <v>R3</v>
      </c>
      <c r="AV467" s="188" t="str">
        <f t="shared" si="23"/>
        <v>P1</v>
      </c>
    </row>
    <row r="468" spans="1:48" ht="45" x14ac:dyDescent="0.25">
      <c r="A468" s="188" t="s">
        <v>2170</v>
      </c>
      <c r="B468" s="207" t="str">
        <f t="shared" si="21"/>
        <v>Riparian and Pre-1914</v>
      </c>
      <c r="C468" s="188" t="s">
        <v>2168</v>
      </c>
      <c r="D468" s="188" t="s">
        <v>2164</v>
      </c>
      <c r="E468" s="188"/>
      <c r="F468" s="188" t="s">
        <v>2169</v>
      </c>
      <c r="G468" s="188"/>
      <c r="H468" s="188"/>
      <c r="I468" s="188" t="s">
        <v>55</v>
      </c>
      <c r="J468" s="188"/>
      <c r="K468" s="209">
        <v>386.97666666666663</v>
      </c>
      <c r="L468" s="209">
        <v>663.16</v>
      </c>
      <c r="M468" s="188" t="s">
        <v>56</v>
      </c>
      <c r="N468" s="188" t="s">
        <v>627</v>
      </c>
      <c r="O468" s="188" t="s">
        <v>58</v>
      </c>
      <c r="P468" s="188" t="s">
        <v>59</v>
      </c>
      <c r="Q468" s="188" t="s">
        <v>2171</v>
      </c>
      <c r="R468" s="188" t="s">
        <v>2165</v>
      </c>
      <c r="S468" s="188" t="s">
        <v>2166</v>
      </c>
      <c r="T468" s="188" t="s">
        <v>141</v>
      </c>
      <c r="U468" s="188"/>
      <c r="V468" s="188" t="s">
        <v>64</v>
      </c>
      <c r="W468" s="188"/>
      <c r="X468" s="188"/>
      <c r="Y468" s="188"/>
      <c r="Z468" s="188" t="s">
        <v>66</v>
      </c>
      <c r="AA468" s="189">
        <v>42880</v>
      </c>
      <c r="AB468" s="188" t="s">
        <v>142</v>
      </c>
      <c r="AC468" s="188" t="s">
        <v>8438</v>
      </c>
      <c r="AD468" s="188" t="s">
        <v>56</v>
      </c>
      <c r="AE468" s="188" t="s">
        <v>90</v>
      </c>
      <c r="AF468" s="188" t="s">
        <v>90</v>
      </c>
      <c r="AG468" s="190" t="s">
        <v>90</v>
      </c>
      <c r="AH468" s="188" t="s">
        <v>90</v>
      </c>
      <c r="AI468" s="188" t="s">
        <v>90</v>
      </c>
      <c r="AJ468" s="188" t="s">
        <v>90</v>
      </c>
      <c r="AK468" s="188" t="s">
        <v>90</v>
      </c>
      <c r="AL468" s="188" t="s">
        <v>90</v>
      </c>
      <c r="AM468" s="189">
        <v>42913</v>
      </c>
      <c r="AN468" s="188" t="s">
        <v>100</v>
      </c>
      <c r="AO468" s="188" t="s">
        <v>310</v>
      </c>
      <c r="AP468" s="188"/>
      <c r="AQ468" s="188"/>
      <c r="AR468" s="188"/>
      <c r="AS468" s="188"/>
      <c r="AT468" s="188"/>
      <c r="AU468" s="188" t="str">
        <f t="shared" si="22"/>
        <v>R3</v>
      </c>
      <c r="AV468" s="188" t="str">
        <f t="shared" si="23"/>
        <v>P1</v>
      </c>
    </row>
    <row r="469" spans="1:48" ht="210" x14ac:dyDescent="0.25">
      <c r="A469" s="188" t="s">
        <v>2172</v>
      </c>
      <c r="B469" s="207" t="str">
        <f t="shared" si="21"/>
        <v>Riparian and Pre-1914</v>
      </c>
      <c r="C469" s="188" t="s">
        <v>2173</v>
      </c>
      <c r="D469" s="188" t="s">
        <v>2174</v>
      </c>
      <c r="E469" s="188"/>
      <c r="F469" s="188" t="s">
        <v>1327</v>
      </c>
      <c r="G469" s="188"/>
      <c r="H469" s="188"/>
      <c r="I469" s="188" t="s">
        <v>55</v>
      </c>
      <c r="J469" s="188"/>
      <c r="K469" s="209">
        <v>545</v>
      </c>
      <c r="L469" s="209">
        <v>915.07</v>
      </c>
      <c r="M469" s="188" t="s">
        <v>56</v>
      </c>
      <c r="N469" s="188" t="s">
        <v>966</v>
      </c>
      <c r="O469" s="188" t="s">
        <v>1418</v>
      </c>
      <c r="P469" s="188" t="s">
        <v>59</v>
      </c>
      <c r="Q469" s="188" t="s">
        <v>2175</v>
      </c>
      <c r="R469" s="188" t="s">
        <v>2175</v>
      </c>
      <c r="S469" s="188" t="s">
        <v>2176</v>
      </c>
      <c r="T469" s="188" t="s">
        <v>141</v>
      </c>
      <c r="U469" s="188">
        <v>1886</v>
      </c>
      <c r="V469" s="188" t="s">
        <v>174</v>
      </c>
      <c r="W469" s="188">
        <v>0</v>
      </c>
      <c r="X469" s="188" t="s">
        <v>66</v>
      </c>
      <c r="Y469" s="188"/>
      <c r="Z469" s="188" t="s">
        <v>66</v>
      </c>
      <c r="AA469" s="189">
        <v>42910</v>
      </c>
      <c r="AB469" s="188" t="s">
        <v>67</v>
      </c>
      <c r="AC469" s="188" t="s">
        <v>8443</v>
      </c>
      <c r="AD469" s="188" t="s">
        <v>56</v>
      </c>
      <c r="AE469" s="188" t="s">
        <v>90</v>
      </c>
      <c r="AF469" s="188" t="s">
        <v>90</v>
      </c>
      <c r="AG469" s="189" t="s">
        <v>90</v>
      </c>
      <c r="AH469" s="188" t="s">
        <v>90</v>
      </c>
      <c r="AI469" s="188" t="s">
        <v>90</v>
      </c>
      <c r="AJ469" s="188" t="s">
        <v>90</v>
      </c>
      <c r="AK469" s="188" t="s">
        <v>90</v>
      </c>
      <c r="AL469" s="188" t="s">
        <v>90</v>
      </c>
      <c r="AM469" s="189">
        <v>42905</v>
      </c>
      <c r="AN469" s="188" t="s">
        <v>100</v>
      </c>
      <c r="AO469" s="188" t="s">
        <v>73</v>
      </c>
      <c r="AP469" s="188"/>
      <c r="AQ469" s="188"/>
      <c r="AR469" s="188"/>
      <c r="AS469" s="188"/>
      <c r="AT469" s="188"/>
      <c r="AU469" s="188" t="str">
        <f t="shared" si="22"/>
        <v>R2</v>
      </c>
      <c r="AV469" s="188" t="str">
        <f t="shared" si="23"/>
        <v>P1</v>
      </c>
    </row>
    <row r="470" spans="1:48" ht="270" x14ac:dyDescent="0.25">
      <c r="A470" s="188" t="s">
        <v>2177</v>
      </c>
      <c r="B470" s="207" t="str">
        <f t="shared" si="21"/>
        <v>Riparian and Pre-1914</v>
      </c>
      <c r="C470" s="188" t="s">
        <v>1756</v>
      </c>
      <c r="D470" s="188" t="s">
        <v>1756</v>
      </c>
      <c r="E470" s="188"/>
      <c r="F470" s="188"/>
      <c r="G470" s="188"/>
      <c r="H470" s="188" t="s">
        <v>4067</v>
      </c>
      <c r="I470" s="188" t="s">
        <v>55</v>
      </c>
      <c r="J470" s="188"/>
      <c r="K470" s="209">
        <v>498.8633333333334</v>
      </c>
      <c r="L470" s="209">
        <v>495</v>
      </c>
      <c r="M470" s="188" t="s">
        <v>56</v>
      </c>
      <c r="N470" s="188" t="s">
        <v>325</v>
      </c>
      <c r="O470" s="188" t="s">
        <v>511</v>
      </c>
      <c r="P470" s="188" t="s">
        <v>59</v>
      </c>
      <c r="Q470" s="188" t="s">
        <v>2083</v>
      </c>
      <c r="R470" s="188" t="s">
        <v>2083</v>
      </c>
      <c r="S470" s="188" t="s">
        <v>2084</v>
      </c>
      <c r="T470" s="188" t="s">
        <v>141</v>
      </c>
      <c r="U470" s="188"/>
      <c r="V470" s="188" t="s">
        <v>64</v>
      </c>
      <c r="W470" s="188"/>
      <c r="X470" s="188"/>
      <c r="Y470" s="188"/>
      <c r="Z470" s="188" t="s">
        <v>66</v>
      </c>
      <c r="AA470" s="189">
        <v>42914</v>
      </c>
      <c r="AB470" s="188" t="s">
        <v>142</v>
      </c>
      <c r="AC470" s="188" t="s">
        <v>1759</v>
      </c>
      <c r="AD470" s="188" t="s">
        <v>56</v>
      </c>
      <c r="AE470" s="188" t="s">
        <v>90</v>
      </c>
      <c r="AF470" s="188" t="s">
        <v>90</v>
      </c>
      <c r="AG470" s="189" t="s">
        <v>90</v>
      </c>
      <c r="AH470" s="188" t="s">
        <v>90</v>
      </c>
      <c r="AI470" s="188" t="s">
        <v>90</v>
      </c>
      <c r="AJ470" s="188" t="s">
        <v>90</v>
      </c>
      <c r="AK470" s="188" t="s">
        <v>90</v>
      </c>
      <c r="AL470" s="188" t="s">
        <v>90</v>
      </c>
      <c r="AM470" s="189">
        <v>42906</v>
      </c>
      <c r="AN470" s="188" t="s">
        <v>100</v>
      </c>
      <c r="AO470" s="188" t="s">
        <v>1760</v>
      </c>
      <c r="AP470" s="188" t="s">
        <v>4067</v>
      </c>
      <c r="AQ470" s="188" t="s">
        <v>8534</v>
      </c>
      <c r="AR470" s="188" t="s">
        <v>8581</v>
      </c>
      <c r="AS470" s="188" t="s">
        <v>8535</v>
      </c>
      <c r="AT470" s="188" t="s">
        <v>8581</v>
      </c>
      <c r="AU470" s="188" t="str">
        <f t="shared" si="22"/>
        <v>R4</v>
      </c>
      <c r="AV470" s="188" t="str">
        <f t="shared" si="23"/>
        <v>P4</v>
      </c>
    </row>
    <row r="471" spans="1:48" ht="270" x14ac:dyDescent="0.25">
      <c r="A471" s="188" t="s">
        <v>2178</v>
      </c>
      <c r="B471" s="207" t="str">
        <f t="shared" si="21"/>
        <v>Riparian and Pre-1914</v>
      </c>
      <c r="C471" s="188" t="s">
        <v>1756</v>
      </c>
      <c r="D471" s="188" t="s">
        <v>1756</v>
      </c>
      <c r="E471" s="188"/>
      <c r="F471" s="188" t="s">
        <v>2082</v>
      </c>
      <c r="G471" s="188"/>
      <c r="H471" s="188" t="s">
        <v>4067</v>
      </c>
      <c r="I471" s="188" t="s">
        <v>55</v>
      </c>
      <c r="J471" s="188"/>
      <c r="K471" s="209">
        <v>578.35</v>
      </c>
      <c r="L471" s="209">
        <v>554.4</v>
      </c>
      <c r="M471" s="188" t="s">
        <v>56</v>
      </c>
      <c r="N471" s="188" t="s">
        <v>325</v>
      </c>
      <c r="O471" s="188" t="s">
        <v>511</v>
      </c>
      <c r="P471" s="188" t="s">
        <v>59</v>
      </c>
      <c r="Q471" s="188" t="s">
        <v>2083</v>
      </c>
      <c r="R471" s="188" t="s">
        <v>2083</v>
      </c>
      <c r="S471" s="188" t="s">
        <v>2084</v>
      </c>
      <c r="T471" s="188" t="s">
        <v>141</v>
      </c>
      <c r="U471" s="188"/>
      <c r="V471" s="188" t="s">
        <v>64</v>
      </c>
      <c r="W471" s="188"/>
      <c r="X471" s="188"/>
      <c r="Y471" s="188"/>
      <c r="Z471" s="188" t="s">
        <v>66</v>
      </c>
      <c r="AA471" s="189">
        <v>42914</v>
      </c>
      <c r="AB471" s="188" t="s">
        <v>142</v>
      </c>
      <c r="AC471" s="188" t="s">
        <v>1759</v>
      </c>
      <c r="AD471" s="188" t="s">
        <v>56</v>
      </c>
      <c r="AE471" s="188" t="s">
        <v>90</v>
      </c>
      <c r="AF471" s="188" t="s">
        <v>90</v>
      </c>
      <c r="AG471" s="189" t="s">
        <v>90</v>
      </c>
      <c r="AH471" s="188" t="s">
        <v>90</v>
      </c>
      <c r="AI471" s="188" t="s">
        <v>90</v>
      </c>
      <c r="AJ471" s="188" t="s">
        <v>90</v>
      </c>
      <c r="AK471" s="188" t="s">
        <v>90</v>
      </c>
      <c r="AL471" s="188" t="s">
        <v>90</v>
      </c>
      <c r="AM471" s="189">
        <v>42906</v>
      </c>
      <c r="AN471" s="188" t="s">
        <v>100</v>
      </c>
      <c r="AO471" s="188" t="s">
        <v>1760</v>
      </c>
      <c r="AP471" s="188" t="s">
        <v>4067</v>
      </c>
      <c r="AQ471" s="188" t="s">
        <v>8534</v>
      </c>
      <c r="AR471" s="188" t="s">
        <v>8581</v>
      </c>
      <c r="AS471" s="188" t="s">
        <v>8535</v>
      </c>
      <c r="AT471" s="188" t="s">
        <v>8581</v>
      </c>
      <c r="AU471" s="188" t="str">
        <f t="shared" si="22"/>
        <v>R4</v>
      </c>
      <c r="AV471" s="188" t="str">
        <f t="shared" si="23"/>
        <v>P4</v>
      </c>
    </row>
    <row r="472" spans="1:48" ht="270" x14ac:dyDescent="0.25">
      <c r="A472" s="188" t="s">
        <v>2179</v>
      </c>
      <c r="B472" s="207" t="str">
        <f t="shared" si="21"/>
        <v>Riparian and Pre-1914</v>
      </c>
      <c r="C472" s="188" t="s">
        <v>1756</v>
      </c>
      <c r="D472" s="188" t="s">
        <v>1756</v>
      </c>
      <c r="E472" s="188"/>
      <c r="F472" s="188" t="s">
        <v>2082</v>
      </c>
      <c r="G472" s="188"/>
      <c r="H472" s="188" t="s">
        <v>4067</v>
      </c>
      <c r="I472" s="188" t="s">
        <v>55</v>
      </c>
      <c r="J472" s="188"/>
      <c r="K472" s="209">
        <v>491.33333333333337</v>
      </c>
      <c r="L472" s="209">
        <v>613.79999999999995</v>
      </c>
      <c r="M472" s="188" t="s">
        <v>56</v>
      </c>
      <c r="N472" s="188" t="s">
        <v>325</v>
      </c>
      <c r="O472" s="188" t="s">
        <v>511</v>
      </c>
      <c r="P472" s="188" t="s">
        <v>59</v>
      </c>
      <c r="Q472" s="188" t="s">
        <v>2083</v>
      </c>
      <c r="R472" s="188" t="s">
        <v>2083</v>
      </c>
      <c r="S472" s="188" t="s">
        <v>2084</v>
      </c>
      <c r="T472" s="188" t="s">
        <v>141</v>
      </c>
      <c r="U472" s="188"/>
      <c r="V472" s="188" t="s">
        <v>64</v>
      </c>
      <c r="W472" s="188"/>
      <c r="X472" s="188"/>
      <c r="Y472" s="188"/>
      <c r="Z472" s="188" t="s">
        <v>66</v>
      </c>
      <c r="AA472" s="189">
        <v>42914</v>
      </c>
      <c r="AB472" s="188" t="s">
        <v>142</v>
      </c>
      <c r="AC472" s="188" t="s">
        <v>1759</v>
      </c>
      <c r="AD472" s="188" t="s">
        <v>56</v>
      </c>
      <c r="AE472" s="188" t="s">
        <v>90</v>
      </c>
      <c r="AF472" s="188" t="s">
        <v>90</v>
      </c>
      <c r="AG472" s="189" t="s">
        <v>90</v>
      </c>
      <c r="AH472" s="188" t="s">
        <v>90</v>
      </c>
      <c r="AI472" s="188" t="s">
        <v>90</v>
      </c>
      <c r="AJ472" s="188" t="s">
        <v>90</v>
      </c>
      <c r="AK472" s="188" t="s">
        <v>90</v>
      </c>
      <c r="AL472" s="188" t="s">
        <v>90</v>
      </c>
      <c r="AM472" s="189">
        <v>42906</v>
      </c>
      <c r="AN472" s="188" t="s">
        <v>100</v>
      </c>
      <c r="AO472" s="188" t="s">
        <v>1760</v>
      </c>
      <c r="AP472" s="188" t="s">
        <v>4067</v>
      </c>
      <c r="AQ472" s="188" t="s">
        <v>8534</v>
      </c>
      <c r="AR472" s="188" t="s">
        <v>8581</v>
      </c>
      <c r="AS472" s="188" t="s">
        <v>8535</v>
      </c>
      <c r="AT472" s="188" t="s">
        <v>8581</v>
      </c>
      <c r="AU472" s="188" t="str">
        <f t="shared" si="22"/>
        <v>R4</v>
      </c>
      <c r="AV472" s="188" t="str">
        <f t="shared" si="23"/>
        <v>P4</v>
      </c>
    </row>
    <row r="473" spans="1:48" ht="270" x14ac:dyDescent="0.25">
      <c r="A473" s="188" t="s">
        <v>2180</v>
      </c>
      <c r="B473" s="207" t="str">
        <f t="shared" si="21"/>
        <v>Riparian and Pre-1914</v>
      </c>
      <c r="C473" s="188" t="s">
        <v>1756</v>
      </c>
      <c r="D473" s="188" t="s">
        <v>1756</v>
      </c>
      <c r="E473" s="188"/>
      <c r="F473" s="188" t="s">
        <v>2082</v>
      </c>
      <c r="G473" s="188"/>
      <c r="H473" s="188" t="s">
        <v>4067</v>
      </c>
      <c r="I473" s="188" t="s">
        <v>55</v>
      </c>
      <c r="J473" s="188"/>
      <c r="K473" s="209">
        <v>307.76666666666665</v>
      </c>
      <c r="L473" s="209">
        <v>613.79999999999995</v>
      </c>
      <c r="M473" s="188" t="s">
        <v>56</v>
      </c>
      <c r="N473" s="188" t="s">
        <v>325</v>
      </c>
      <c r="O473" s="188" t="s">
        <v>511</v>
      </c>
      <c r="P473" s="188" t="s">
        <v>59</v>
      </c>
      <c r="Q473" s="188" t="s">
        <v>2083</v>
      </c>
      <c r="R473" s="188" t="s">
        <v>2083</v>
      </c>
      <c r="S473" s="188" t="s">
        <v>2084</v>
      </c>
      <c r="T473" s="188" t="s">
        <v>141</v>
      </c>
      <c r="U473" s="188"/>
      <c r="V473" s="188" t="s">
        <v>64</v>
      </c>
      <c r="W473" s="188"/>
      <c r="X473" s="188"/>
      <c r="Y473" s="188"/>
      <c r="Z473" s="188" t="s">
        <v>66</v>
      </c>
      <c r="AA473" s="189">
        <v>42914</v>
      </c>
      <c r="AB473" s="188" t="s">
        <v>142</v>
      </c>
      <c r="AC473" s="188" t="s">
        <v>1759</v>
      </c>
      <c r="AD473" s="188" t="s">
        <v>56</v>
      </c>
      <c r="AE473" s="188" t="s">
        <v>90</v>
      </c>
      <c r="AF473" s="188" t="s">
        <v>90</v>
      </c>
      <c r="AG473" s="189" t="s">
        <v>90</v>
      </c>
      <c r="AH473" s="188" t="s">
        <v>90</v>
      </c>
      <c r="AI473" s="188" t="s">
        <v>90</v>
      </c>
      <c r="AJ473" s="188" t="s">
        <v>90</v>
      </c>
      <c r="AK473" s="188" t="s">
        <v>90</v>
      </c>
      <c r="AL473" s="188" t="s">
        <v>90</v>
      </c>
      <c r="AM473" s="189">
        <v>42906</v>
      </c>
      <c r="AN473" s="188" t="s">
        <v>100</v>
      </c>
      <c r="AO473" s="188" t="s">
        <v>1760</v>
      </c>
      <c r="AP473" s="188" t="s">
        <v>4067</v>
      </c>
      <c r="AQ473" s="188" t="s">
        <v>8534</v>
      </c>
      <c r="AR473" s="188" t="s">
        <v>8581</v>
      </c>
      <c r="AS473" s="188" t="s">
        <v>8535</v>
      </c>
      <c r="AT473" s="188" t="s">
        <v>8581</v>
      </c>
      <c r="AU473" s="188" t="str">
        <f t="shared" si="22"/>
        <v>R4</v>
      </c>
      <c r="AV473" s="188" t="str">
        <f t="shared" si="23"/>
        <v>P4</v>
      </c>
    </row>
    <row r="474" spans="1:48" ht="270" x14ac:dyDescent="0.25">
      <c r="A474" s="188" t="s">
        <v>2181</v>
      </c>
      <c r="B474" s="207" t="str">
        <f t="shared" si="21"/>
        <v>Riparian and Pre-1914</v>
      </c>
      <c r="C474" s="188" t="s">
        <v>1756</v>
      </c>
      <c r="D474" s="188" t="s">
        <v>1756</v>
      </c>
      <c r="E474" s="188"/>
      <c r="F474" s="188" t="s">
        <v>2082</v>
      </c>
      <c r="G474" s="188"/>
      <c r="H474" s="188" t="s">
        <v>4067</v>
      </c>
      <c r="I474" s="188" t="s">
        <v>55</v>
      </c>
      <c r="J474" s="188"/>
      <c r="K474" s="209">
        <v>547.57000000000005</v>
      </c>
      <c r="L474" s="209">
        <v>851.4</v>
      </c>
      <c r="M474" s="188" t="s">
        <v>56</v>
      </c>
      <c r="N474" s="188" t="s">
        <v>325</v>
      </c>
      <c r="O474" s="188" t="s">
        <v>511</v>
      </c>
      <c r="P474" s="188" t="s">
        <v>59</v>
      </c>
      <c r="Q474" s="188" t="s">
        <v>2083</v>
      </c>
      <c r="R474" s="188" t="s">
        <v>2083</v>
      </c>
      <c r="S474" s="188" t="s">
        <v>2084</v>
      </c>
      <c r="T474" s="188" t="s">
        <v>141</v>
      </c>
      <c r="U474" s="188"/>
      <c r="V474" s="188" t="s">
        <v>64</v>
      </c>
      <c r="W474" s="188"/>
      <c r="X474" s="188"/>
      <c r="Y474" s="188"/>
      <c r="Z474" s="188" t="s">
        <v>66</v>
      </c>
      <c r="AA474" s="189">
        <v>42914</v>
      </c>
      <c r="AB474" s="188" t="s">
        <v>142</v>
      </c>
      <c r="AC474" s="188" t="s">
        <v>1759</v>
      </c>
      <c r="AD474" s="188" t="s">
        <v>56</v>
      </c>
      <c r="AE474" s="188" t="s">
        <v>90</v>
      </c>
      <c r="AF474" s="188" t="s">
        <v>90</v>
      </c>
      <c r="AG474" s="188" t="s">
        <v>90</v>
      </c>
      <c r="AH474" s="188" t="s">
        <v>90</v>
      </c>
      <c r="AI474" s="188" t="s">
        <v>90</v>
      </c>
      <c r="AJ474" s="188" t="s">
        <v>90</v>
      </c>
      <c r="AK474" s="188" t="s">
        <v>90</v>
      </c>
      <c r="AL474" s="188" t="s">
        <v>90</v>
      </c>
      <c r="AM474" s="189">
        <v>42949</v>
      </c>
      <c r="AN474" s="188" t="s">
        <v>100</v>
      </c>
      <c r="AO474" s="188" t="s">
        <v>864</v>
      </c>
      <c r="AP474" s="188" t="s">
        <v>4067</v>
      </c>
      <c r="AQ474" s="188" t="s">
        <v>8534</v>
      </c>
      <c r="AR474" s="188" t="s">
        <v>8581</v>
      </c>
      <c r="AS474" s="188" t="s">
        <v>8535</v>
      </c>
      <c r="AT474" s="188" t="s">
        <v>8581</v>
      </c>
      <c r="AU474" s="188" t="str">
        <f t="shared" si="22"/>
        <v>R4</v>
      </c>
      <c r="AV474" s="188" t="str">
        <f t="shared" si="23"/>
        <v>P4</v>
      </c>
    </row>
    <row r="475" spans="1:48" ht="270" x14ac:dyDescent="0.25">
      <c r="A475" s="188" t="s">
        <v>2182</v>
      </c>
      <c r="B475" s="207" t="str">
        <f t="shared" si="21"/>
        <v>Riparian and Pre-1914</v>
      </c>
      <c r="C475" s="188" t="s">
        <v>1756</v>
      </c>
      <c r="D475" s="188" t="s">
        <v>1756</v>
      </c>
      <c r="E475" s="188"/>
      <c r="F475" s="188"/>
      <c r="G475" s="188"/>
      <c r="H475" s="188" t="s">
        <v>4067</v>
      </c>
      <c r="I475" s="188" t="s">
        <v>55</v>
      </c>
      <c r="J475" s="188"/>
      <c r="K475" s="209">
        <v>862.81000000000006</v>
      </c>
      <c r="L475" s="209">
        <v>891</v>
      </c>
      <c r="M475" s="188" t="s">
        <v>56</v>
      </c>
      <c r="N475" s="188" t="s">
        <v>325</v>
      </c>
      <c r="O475" s="188" t="s">
        <v>511</v>
      </c>
      <c r="P475" s="188" t="s">
        <v>59</v>
      </c>
      <c r="Q475" s="188" t="s">
        <v>2083</v>
      </c>
      <c r="R475" s="188" t="s">
        <v>2083</v>
      </c>
      <c r="S475" s="188" t="s">
        <v>2084</v>
      </c>
      <c r="T475" s="188" t="s">
        <v>141</v>
      </c>
      <c r="U475" s="188"/>
      <c r="V475" s="188" t="s">
        <v>64</v>
      </c>
      <c r="W475" s="188"/>
      <c r="X475" s="188"/>
      <c r="Y475" s="188"/>
      <c r="Z475" s="188" t="s">
        <v>66</v>
      </c>
      <c r="AA475" s="189">
        <v>42914</v>
      </c>
      <c r="AB475" s="188" t="s">
        <v>142</v>
      </c>
      <c r="AC475" s="188" t="s">
        <v>1759</v>
      </c>
      <c r="AD475" s="188" t="s">
        <v>56</v>
      </c>
      <c r="AE475" s="188" t="s">
        <v>90</v>
      </c>
      <c r="AF475" s="188" t="s">
        <v>90</v>
      </c>
      <c r="AG475" s="188" t="s">
        <v>90</v>
      </c>
      <c r="AH475" s="188" t="s">
        <v>90</v>
      </c>
      <c r="AI475" s="188" t="s">
        <v>90</v>
      </c>
      <c r="AJ475" s="188" t="s">
        <v>90</v>
      </c>
      <c r="AK475" s="188" t="s">
        <v>90</v>
      </c>
      <c r="AL475" s="188" t="s">
        <v>90</v>
      </c>
      <c r="AM475" s="189">
        <v>42949</v>
      </c>
      <c r="AN475" s="188" t="s">
        <v>100</v>
      </c>
      <c r="AO475" s="188" t="s">
        <v>864</v>
      </c>
      <c r="AP475" s="188" t="s">
        <v>4067</v>
      </c>
      <c r="AQ475" s="188" t="s">
        <v>8534</v>
      </c>
      <c r="AR475" s="188" t="s">
        <v>8581</v>
      </c>
      <c r="AS475" s="188" t="s">
        <v>8535</v>
      </c>
      <c r="AT475" s="188" t="s">
        <v>8581</v>
      </c>
      <c r="AU475" s="188" t="str">
        <f t="shared" si="22"/>
        <v>R4</v>
      </c>
      <c r="AV475" s="188" t="str">
        <f t="shared" si="23"/>
        <v>P4</v>
      </c>
    </row>
    <row r="476" spans="1:48" ht="270" x14ac:dyDescent="0.25">
      <c r="A476" s="188" t="s">
        <v>2183</v>
      </c>
      <c r="B476" s="207" t="str">
        <f t="shared" si="21"/>
        <v>Riparian and Pre-1914</v>
      </c>
      <c r="C476" s="188" t="s">
        <v>1756</v>
      </c>
      <c r="D476" s="188" t="s">
        <v>1756</v>
      </c>
      <c r="E476" s="188"/>
      <c r="F476" s="188" t="s">
        <v>2082</v>
      </c>
      <c r="G476" s="188"/>
      <c r="H476" s="188" t="s">
        <v>4067</v>
      </c>
      <c r="I476" s="188" t="s">
        <v>55</v>
      </c>
      <c r="J476" s="188"/>
      <c r="K476" s="209">
        <v>466.47</v>
      </c>
      <c r="L476" s="209">
        <v>376.2</v>
      </c>
      <c r="M476" s="188" t="s">
        <v>56</v>
      </c>
      <c r="N476" s="188" t="s">
        <v>325</v>
      </c>
      <c r="O476" s="188" t="s">
        <v>511</v>
      </c>
      <c r="P476" s="188" t="s">
        <v>59</v>
      </c>
      <c r="Q476" s="188" t="s">
        <v>2083</v>
      </c>
      <c r="R476" s="188" t="s">
        <v>2083</v>
      </c>
      <c r="S476" s="188" t="s">
        <v>2084</v>
      </c>
      <c r="T476" s="188" t="s">
        <v>141</v>
      </c>
      <c r="U476" s="188"/>
      <c r="V476" s="188" t="s">
        <v>64</v>
      </c>
      <c r="W476" s="188"/>
      <c r="X476" s="188"/>
      <c r="Y476" s="188"/>
      <c r="Z476" s="188" t="s">
        <v>66</v>
      </c>
      <c r="AA476" s="189">
        <v>42914</v>
      </c>
      <c r="AB476" s="188" t="s">
        <v>142</v>
      </c>
      <c r="AC476" s="188" t="s">
        <v>1759</v>
      </c>
      <c r="AD476" s="188" t="s">
        <v>56</v>
      </c>
      <c r="AE476" s="188" t="s">
        <v>90</v>
      </c>
      <c r="AF476" s="188" t="s">
        <v>90</v>
      </c>
      <c r="AG476" s="188" t="s">
        <v>90</v>
      </c>
      <c r="AH476" s="188" t="s">
        <v>90</v>
      </c>
      <c r="AI476" s="188" t="s">
        <v>90</v>
      </c>
      <c r="AJ476" s="188" t="s">
        <v>90</v>
      </c>
      <c r="AK476" s="188" t="s">
        <v>90</v>
      </c>
      <c r="AL476" s="188" t="s">
        <v>90</v>
      </c>
      <c r="AM476" s="189">
        <v>42949</v>
      </c>
      <c r="AN476" s="188" t="s">
        <v>100</v>
      </c>
      <c r="AO476" s="188" t="s">
        <v>864</v>
      </c>
      <c r="AP476" s="188" t="s">
        <v>4067</v>
      </c>
      <c r="AQ476" s="188" t="s">
        <v>8534</v>
      </c>
      <c r="AR476" s="188" t="s">
        <v>8581</v>
      </c>
      <c r="AS476" s="188" t="s">
        <v>8535</v>
      </c>
      <c r="AT476" s="188" t="s">
        <v>8581</v>
      </c>
      <c r="AU476" s="188" t="str">
        <f t="shared" si="22"/>
        <v>R4</v>
      </c>
      <c r="AV476" s="188" t="str">
        <f t="shared" si="23"/>
        <v>P4</v>
      </c>
    </row>
    <row r="477" spans="1:48" ht="270" x14ac:dyDescent="0.25">
      <c r="A477" s="188" t="s">
        <v>2184</v>
      </c>
      <c r="B477" s="207" t="str">
        <f t="shared" si="21"/>
        <v>Riparian and Pre-1914</v>
      </c>
      <c r="C477" s="188" t="s">
        <v>1756</v>
      </c>
      <c r="D477" s="188" t="s">
        <v>1756</v>
      </c>
      <c r="E477" s="188"/>
      <c r="F477" s="188" t="s">
        <v>2082</v>
      </c>
      <c r="G477" s="188"/>
      <c r="H477" s="188" t="s">
        <v>4067</v>
      </c>
      <c r="I477" s="188" t="s">
        <v>55</v>
      </c>
      <c r="J477" s="188"/>
      <c r="K477" s="209">
        <v>503.46666666666664</v>
      </c>
      <c r="L477" s="209">
        <v>1069.2</v>
      </c>
      <c r="M477" s="188" t="s">
        <v>56</v>
      </c>
      <c r="N477" s="188" t="s">
        <v>325</v>
      </c>
      <c r="O477" s="188" t="s">
        <v>511</v>
      </c>
      <c r="P477" s="188" t="s">
        <v>59</v>
      </c>
      <c r="Q477" s="188" t="s">
        <v>2083</v>
      </c>
      <c r="R477" s="188" t="s">
        <v>2083</v>
      </c>
      <c r="S477" s="188" t="s">
        <v>2084</v>
      </c>
      <c r="T477" s="188" t="s">
        <v>141</v>
      </c>
      <c r="U477" s="188"/>
      <c r="V477" s="188" t="s">
        <v>64</v>
      </c>
      <c r="W477" s="188"/>
      <c r="X477" s="188"/>
      <c r="Y477" s="188"/>
      <c r="Z477" s="188" t="s">
        <v>66</v>
      </c>
      <c r="AA477" s="189">
        <v>42914</v>
      </c>
      <c r="AB477" s="188" t="s">
        <v>142</v>
      </c>
      <c r="AC477" s="188" t="s">
        <v>1759</v>
      </c>
      <c r="AD477" s="188" t="s">
        <v>56</v>
      </c>
      <c r="AE477" s="188" t="s">
        <v>90</v>
      </c>
      <c r="AF477" s="188" t="s">
        <v>90</v>
      </c>
      <c r="AG477" s="188" t="s">
        <v>90</v>
      </c>
      <c r="AH477" s="188" t="s">
        <v>90</v>
      </c>
      <c r="AI477" s="188" t="s">
        <v>90</v>
      </c>
      <c r="AJ477" s="188" t="s">
        <v>90</v>
      </c>
      <c r="AK477" s="188" t="s">
        <v>90</v>
      </c>
      <c r="AL477" s="188" t="s">
        <v>90</v>
      </c>
      <c r="AM477" s="189">
        <v>42949</v>
      </c>
      <c r="AN477" s="188" t="s">
        <v>100</v>
      </c>
      <c r="AO477" s="188" t="s">
        <v>864</v>
      </c>
      <c r="AP477" s="188" t="s">
        <v>4067</v>
      </c>
      <c r="AQ477" s="188" t="s">
        <v>8534</v>
      </c>
      <c r="AR477" s="188" t="s">
        <v>8581</v>
      </c>
      <c r="AS477" s="188" t="s">
        <v>8535</v>
      </c>
      <c r="AT477" s="188" t="s">
        <v>8581</v>
      </c>
      <c r="AU477" s="188" t="str">
        <f t="shared" si="22"/>
        <v>R4</v>
      </c>
      <c r="AV477" s="188" t="str">
        <f t="shared" si="23"/>
        <v>P4</v>
      </c>
    </row>
    <row r="478" spans="1:48" ht="270" x14ac:dyDescent="0.25">
      <c r="A478" s="188" t="s">
        <v>2185</v>
      </c>
      <c r="B478" s="207" t="str">
        <f t="shared" si="21"/>
        <v>Riparian and Pre-1914</v>
      </c>
      <c r="C478" s="188" t="s">
        <v>1756</v>
      </c>
      <c r="D478" s="188" t="s">
        <v>1756</v>
      </c>
      <c r="E478" s="188"/>
      <c r="F478" s="188" t="s">
        <v>2082</v>
      </c>
      <c r="G478" s="188"/>
      <c r="H478" s="188" t="s">
        <v>4067</v>
      </c>
      <c r="I478" s="188" t="s">
        <v>55</v>
      </c>
      <c r="J478" s="188"/>
      <c r="K478" s="209">
        <v>338.33333333333331</v>
      </c>
      <c r="L478" s="209">
        <v>554.4</v>
      </c>
      <c r="M478" s="188" t="s">
        <v>56</v>
      </c>
      <c r="N478" s="188" t="s">
        <v>325</v>
      </c>
      <c r="O478" s="188" t="s">
        <v>511</v>
      </c>
      <c r="P478" s="188" t="s">
        <v>59</v>
      </c>
      <c r="Q478" s="188" t="s">
        <v>2083</v>
      </c>
      <c r="R478" s="188" t="s">
        <v>2083</v>
      </c>
      <c r="S478" s="188" t="s">
        <v>2084</v>
      </c>
      <c r="T478" s="188" t="s">
        <v>141</v>
      </c>
      <c r="U478" s="188"/>
      <c r="V478" s="188" t="s">
        <v>64</v>
      </c>
      <c r="W478" s="188"/>
      <c r="X478" s="188"/>
      <c r="Y478" s="188"/>
      <c r="Z478" s="188" t="s">
        <v>66</v>
      </c>
      <c r="AA478" s="189">
        <v>42914</v>
      </c>
      <c r="AB478" s="188" t="s">
        <v>142</v>
      </c>
      <c r="AC478" s="188" t="s">
        <v>1759</v>
      </c>
      <c r="AD478" s="188" t="s">
        <v>56</v>
      </c>
      <c r="AE478" s="188" t="s">
        <v>90</v>
      </c>
      <c r="AF478" s="188" t="s">
        <v>90</v>
      </c>
      <c r="AG478" s="188" t="s">
        <v>90</v>
      </c>
      <c r="AH478" s="188" t="s">
        <v>90</v>
      </c>
      <c r="AI478" s="188" t="s">
        <v>90</v>
      </c>
      <c r="AJ478" s="188" t="s">
        <v>90</v>
      </c>
      <c r="AK478" s="188" t="s">
        <v>90</v>
      </c>
      <c r="AL478" s="188" t="s">
        <v>90</v>
      </c>
      <c r="AM478" s="189">
        <v>42949</v>
      </c>
      <c r="AN478" s="188" t="s">
        <v>100</v>
      </c>
      <c r="AO478" s="188" t="s">
        <v>864</v>
      </c>
      <c r="AP478" s="188" t="s">
        <v>4067</v>
      </c>
      <c r="AQ478" s="188" t="s">
        <v>8534</v>
      </c>
      <c r="AR478" s="188" t="s">
        <v>8581</v>
      </c>
      <c r="AS478" s="188" t="s">
        <v>8535</v>
      </c>
      <c r="AT478" s="188" t="s">
        <v>8581</v>
      </c>
      <c r="AU478" s="188" t="str">
        <f t="shared" si="22"/>
        <v>R4</v>
      </c>
      <c r="AV478" s="188" t="str">
        <f t="shared" si="23"/>
        <v>P4</v>
      </c>
    </row>
    <row r="479" spans="1:48" ht="270" x14ac:dyDescent="0.25">
      <c r="A479" s="188" t="s">
        <v>2186</v>
      </c>
      <c r="B479" s="207" t="str">
        <f t="shared" si="21"/>
        <v>Riparian and Pre-1914</v>
      </c>
      <c r="C479" s="188" t="s">
        <v>1756</v>
      </c>
      <c r="D479" s="188" t="s">
        <v>1756</v>
      </c>
      <c r="E479" s="188"/>
      <c r="F479" s="188"/>
      <c r="G479" s="188"/>
      <c r="H479" s="188" t="s">
        <v>4067</v>
      </c>
      <c r="I479" s="188" t="s">
        <v>55</v>
      </c>
      <c r="J479" s="188"/>
      <c r="K479" s="209">
        <v>274.08333333333331</v>
      </c>
      <c r="L479" s="209">
        <v>554.4</v>
      </c>
      <c r="M479" s="188" t="s">
        <v>56</v>
      </c>
      <c r="N479" s="188" t="s">
        <v>325</v>
      </c>
      <c r="O479" s="188" t="s">
        <v>511</v>
      </c>
      <c r="P479" s="188" t="s">
        <v>59</v>
      </c>
      <c r="Q479" s="188" t="s">
        <v>2083</v>
      </c>
      <c r="R479" s="188" t="s">
        <v>2083</v>
      </c>
      <c r="S479" s="188" t="s">
        <v>2084</v>
      </c>
      <c r="T479" s="188" t="s">
        <v>141</v>
      </c>
      <c r="U479" s="188"/>
      <c r="V479" s="188" t="s">
        <v>64</v>
      </c>
      <c r="W479" s="188"/>
      <c r="X479" s="188"/>
      <c r="Y479" s="188"/>
      <c r="Z479" s="188" t="s">
        <v>66</v>
      </c>
      <c r="AA479" s="189">
        <v>42914</v>
      </c>
      <c r="AB479" s="188" t="s">
        <v>142</v>
      </c>
      <c r="AC479" s="188" t="s">
        <v>1759</v>
      </c>
      <c r="AD479" s="188" t="s">
        <v>56</v>
      </c>
      <c r="AE479" s="188" t="s">
        <v>90</v>
      </c>
      <c r="AF479" s="188" t="s">
        <v>90</v>
      </c>
      <c r="AG479" s="188" t="s">
        <v>90</v>
      </c>
      <c r="AH479" s="188" t="s">
        <v>90</v>
      </c>
      <c r="AI479" s="188" t="s">
        <v>90</v>
      </c>
      <c r="AJ479" s="188" t="s">
        <v>90</v>
      </c>
      <c r="AK479" s="188" t="s">
        <v>90</v>
      </c>
      <c r="AL479" s="188" t="s">
        <v>90</v>
      </c>
      <c r="AM479" s="189">
        <v>42949</v>
      </c>
      <c r="AN479" s="188" t="s">
        <v>100</v>
      </c>
      <c r="AO479" s="188" t="s">
        <v>864</v>
      </c>
      <c r="AP479" s="188" t="s">
        <v>4067</v>
      </c>
      <c r="AQ479" s="188" t="s">
        <v>8534</v>
      </c>
      <c r="AR479" s="188" t="s">
        <v>8581</v>
      </c>
      <c r="AS479" s="188" t="s">
        <v>8535</v>
      </c>
      <c r="AT479" s="188" t="s">
        <v>8581</v>
      </c>
      <c r="AU479" s="188" t="str">
        <f t="shared" si="22"/>
        <v>R4</v>
      </c>
      <c r="AV479" s="188" t="str">
        <f t="shared" si="23"/>
        <v>P4</v>
      </c>
    </row>
    <row r="480" spans="1:48" ht="270" x14ac:dyDescent="0.25">
      <c r="A480" s="188" t="s">
        <v>2187</v>
      </c>
      <c r="B480" s="207" t="str">
        <f t="shared" si="21"/>
        <v>Riparian and Pre-1914</v>
      </c>
      <c r="C480" s="188" t="s">
        <v>1756</v>
      </c>
      <c r="D480" s="188" t="s">
        <v>1756</v>
      </c>
      <c r="E480" s="188"/>
      <c r="F480" s="188" t="s">
        <v>2082</v>
      </c>
      <c r="G480" s="188"/>
      <c r="H480" s="188" t="s">
        <v>4067</v>
      </c>
      <c r="I480" s="188" t="s">
        <v>55</v>
      </c>
      <c r="J480" s="188"/>
      <c r="K480" s="209">
        <v>542.6733333333334</v>
      </c>
      <c r="L480" s="209">
        <v>594</v>
      </c>
      <c r="M480" s="188" t="s">
        <v>56</v>
      </c>
      <c r="N480" s="188" t="s">
        <v>325</v>
      </c>
      <c r="O480" s="188" t="s">
        <v>511</v>
      </c>
      <c r="P480" s="188" t="s">
        <v>59</v>
      </c>
      <c r="Q480" s="188" t="s">
        <v>2083</v>
      </c>
      <c r="R480" s="188" t="s">
        <v>2083</v>
      </c>
      <c r="S480" s="188" t="s">
        <v>2084</v>
      </c>
      <c r="T480" s="188" t="s">
        <v>141</v>
      </c>
      <c r="U480" s="188"/>
      <c r="V480" s="188" t="s">
        <v>64</v>
      </c>
      <c r="W480" s="188"/>
      <c r="X480" s="188"/>
      <c r="Y480" s="188"/>
      <c r="Z480" s="188" t="s">
        <v>66</v>
      </c>
      <c r="AA480" s="189">
        <v>42914</v>
      </c>
      <c r="AB480" s="188" t="s">
        <v>142</v>
      </c>
      <c r="AC480" s="188" t="s">
        <v>1759</v>
      </c>
      <c r="AD480" s="188" t="s">
        <v>56</v>
      </c>
      <c r="AE480" s="188" t="s">
        <v>90</v>
      </c>
      <c r="AF480" s="188" t="s">
        <v>90</v>
      </c>
      <c r="AG480" s="188" t="s">
        <v>90</v>
      </c>
      <c r="AH480" s="188" t="s">
        <v>90</v>
      </c>
      <c r="AI480" s="188" t="s">
        <v>90</v>
      </c>
      <c r="AJ480" s="188" t="s">
        <v>90</v>
      </c>
      <c r="AK480" s="188" t="s">
        <v>90</v>
      </c>
      <c r="AL480" s="188" t="s">
        <v>90</v>
      </c>
      <c r="AM480" s="189">
        <v>42949</v>
      </c>
      <c r="AN480" s="188" t="s">
        <v>100</v>
      </c>
      <c r="AO480" s="188" t="s">
        <v>864</v>
      </c>
      <c r="AP480" s="188" t="s">
        <v>4067</v>
      </c>
      <c r="AQ480" s="188" t="s">
        <v>8534</v>
      </c>
      <c r="AR480" s="188" t="s">
        <v>8581</v>
      </c>
      <c r="AS480" s="188" t="s">
        <v>8535</v>
      </c>
      <c r="AT480" s="188" t="s">
        <v>8581</v>
      </c>
      <c r="AU480" s="188" t="str">
        <f t="shared" si="22"/>
        <v>R4</v>
      </c>
      <c r="AV480" s="188" t="str">
        <f t="shared" si="23"/>
        <v>P4</v>
      </c>
    </row>
    <row r="481" spans="1:48" ht="270" x14ac:dyDescent="0.25">
      <c r="A481" s="188" t="s">
        <v>2188</v>
      </c>
      <c r="B481" s="207" t="str">
        <f t="shared" si="21"/>
        <v>Riparian and Pre-1914</v>
      </c>
      <c r="C481" s="188" t="s">
        <v>1756</v>
      </c>
      <c r="D481" s="188" t="s">
        <v>1756</v>
      </c>
      <c r="E481" s="188"/>
      <c r="F481" s="188" t="s">
        <v>2082</v>
      </c>
      <c r="G481" s="188"/>
      <c r="H481" s="188" t="s">
        <v>4067</v>
      </c>
      <c r="I481" s="188" t="s">
        <v>55</v>
      </c>
      <c r="J481" s="188"/>
      <c r="K481" s="209">
        <v>925.49333333333334</v>
      </c>
      <c r="L481" s="209">
        <v>970.2</v>
      </c>
      <c r="M481" s="188" t="s">
        <v>56</v>
      </c>
      <c r="N481" s="188" t="s">
        <v>325</v>
      </c>
      <c r="O481" s="188" t="s">
        <v>511</v>
      </c>
      <c r="P481" s="188" t="s">
        <v>59</v>
      </c>
      <c r="Q481" s="188" t="s">
        <v>2083</v>
      </c>
      <c r="R481" s="188" t="s">
        <v>2083</v>
      </c>
      <c r="S481" s="188" t="s">
        <v>2084</v>
      </c>
      <c r="T481" s="188" t="s">
        <v>141</v>
      </c>
      <c r="U481" s="188"/>
      <c r="V481" s="188" t="s">
        <v>64</v>
      </c>
      <c r="W481" s="188"/>
      <c r="X481" s="188"/>
      <c r="Y481" s="188"/>
      <c r="Z481" s="188" t="s">
        <v>66</v>
      </c>
      <c r="AA481" s="189">
        <v>42914</v>
      </c>
      <c r="AB481" s="188" t="s">
        <v>142</v>
      </c>
      <c r="AC481" s="188" t="s">
        <v>1759</v>
      </c>
      <c r="AD481" s="188" t="s">
        <v>56</v>
      </c>
      <c r="AE481" s="188" t="s">
        <v>90</v>
      </c>
      <c r="AF481" s="188" t="s">
        <v>90</v>
      </c>
      <c r="AG481" s="188" t="s">
        <v>90</v>
      </c>
      <c r="AH481" s="188" t="s">
        <v>90</v>
      </c>
      <c r="AI481" s="188" t="s">
        <v>90</v>
      </c>
      <c r="AJ481" s="188" t="s">
        <v>90</v>
      </c>
      <c r="AK481" s="188" t="s">
        <v>90</v>
      </c>
      <c r="AL481" s="188" t="s">
        <v>90</v>
      </c>
      <c r="AM481" s="189">
        <v>42949</v>
      </c>
      <c r="AN481" s="188" t="s">
        <v>100</v>
      </c>
      <c r="AO481" s="188" t="s">
        <v>864</v>
      </c>
      <c r="AP481" s="188" t="s">
        <v>4067</v>
      </c>
      <c r="AQ481" s="188" t="s">
        <v>8534</v>
      </c>
      <c r="AR481" s="188" t="s">
        <v>8581</v>
      </c>
      <c r="AS481" s="188" t="s">
        <v>8535</v>
      </c>
      <c r="AT481" s="188" t="s">
        <v>8581</v>
      </c>
      <c r="AU481" s="188" t="str">
        <f t="shared" si="22"/>
        <v>R4</v>
      </c>
      <c r="AV481" s="188" t="str">
        <f t="shared" si="23"/>
        <v>P4</v>
      </c>
    </row>
    <row r="482" spans="1:48" ht="45" x14ac:dyDescent="0.25">
      <c r="A482" s="188" t="s">
        <v>2189</v>
      </c>
      <c r="B482" s="207" t="str">
        <f t="shared" si="21"/>
        <v>Riparian and Pre-1914</v>
      </c>
      <c r="C482" s="188" t="s">
        <v>1756</v>
      </c>
      <c r="D482" s="188" t="s">
        <v>1756</v>
      </c>
      <c r="E482" s="188"/>
      <c r="F482" s="188" t="s">
        <v>848</v>
      </c>
      <c r="G482" s="188"/>
      <c r="H482" s="188"/>
      <c r="I482" s="188" t="s">
        <v>55</v>
      </c>
      <c r="J482" s="188"/>
      <c r="K482" s="209">
        <v>856.60666666666668</v>
      </c>
      <c r="L482" s="209">
        <v>1346.4</v>
      </c>
      <c r="M482" s="188" t="s">
        <v>56</v>
      </c>
      <c r="N482" s="188" t="s">
        <v>325</v>
      </c>
      <c r="O482" s="188" t="s">
        <v>511</v>
      </c>
      <c r="P482" s="188" t="s">
        <v>59</v>
      </c>
      <c r="Q482" s="188" t="s">
        <v>2083</v>
      </c>
      <c r="R482" s="188" t="s">
        <v>2083</v>
      </c>
      <c r="S482" s="188" t="s">
        <v>2084</v>
      </c>
      <c r="T482" s="188" t="s">
        <v>141</v>
      </c>
      <c r="U482" s="188"/>
      <c r="V482" s="188" t="s">
        <v>64</v>
      </c>
      <c r="W482" s="188"/>
      <c r="X482" s="188"/>
      <c r="Y482" s="188"/>
      <c r="Z482" s="188" t="s">
        <v>66</v>
      </c>
      <c r="AA482" s="189">
        <v>42914</v>
      </c>
      <c r="AB482" s="188" t="s">
        <v>142</v>
      </c>
      <c r="AC482" s="188" t="s">
        <v>1759</v>
      </c>
      <c r="AD482" s="200" t="s">
        <v>56</v>
      </c>
      <c r="AE482" s="188" t="s">
        <v>90</v>
      </c>
      <c r="AF482" s="188" t="s">
        <v>90</v>
      </c>
      <c r="AG482" s="188" t="s">
        <v>90</v>
      </c>
      <c r="AH482" s="188" t="s">
        <v>90</v>
      </c>
      <c r="AI482" s="188" t="s">
        <v>90</v>
      </c>
      <c r="AJ482" s="188" t="s">
        <v>90</v>
      </c>
      <c r="AK482" s="188" t="s">
        <v>90</v>
      </c>
      <c r="AL482" s="188" t="s">
        <v>90</v>
      </c>
      <c r="AM482" s="189">
        <v>42949</v>
      </c>
      <c r="AN482" s="188" t="s">
        <v>100</v>
      </c>
      <c r="AO482" s="188" t="s">
        <v>864</v>
      </c>
      <c r="AP482" s="188"/>
      <c r="AQ482" s="188"/>
      <c r="AR482" s="188"/>
      <c r="AS482" s="188"/>
      <c r="AT482" s="188"/>
      <c r="AU482" s="188" t="str">
        <f t="shared" si="22"/>
        <v>R3</v>
      </c>
      <c r="AV482" s="188" t="str">
        <f t="shared" si="23"/>
        <v>P1</v>
      </c>
    </row>
    <row r="483" spans="1:48" ht="270" x14ac:dyDescent="0.25">
      <c r="A483" s="188" t="s">
        <v>2190</v>
      </c>
      <c r="B483" s="207" t="str">
        <f t="shared" si="21"/>
        <v>Riparian and Pre-1914</v>
      </c>
      <c r="C483" s="188" t="s">
        <v>1756</v>
      </c>
      <c r="D483" s="188" t="s">
        <v>1756</v>
      </c>
      <c r="E483" s="188"/>
      <c r="F483" s="188" t="s">
        <v>2082</v>
      </c>
      <c r="G483" s="188"/>
      <c r="H483" s="188" t="s">
        <v>4067</v>
      </c>
      <c r="I483" s="188" t="s">
        <v>55</v>
      </c>
      <c r="J483" s="188"/>
      <c r="K483" s="209">
        <v>562.66666666666674</v>
      </c>
      <c r="L483" s="209">
        <v>356.4</v>
      </c>
      <c r="M483" s="188" t="s">
        <v>56</v>
      </c>
      <c r="N483" s="188" t="s">
        <v>325</v>
      </c>
      <c r="O483" s="188" t="s">
        <v>511</v>
      </c>
      <c r="P483" s="188" t="s">
        <v>59</v>
      </c>
      <c r="Q483" s="188" t="s">
        <v>2083</v>
      </c>
      <c r="R483" s="188" t="s">
        <v>2083</v>
      </c>
      <c r="S483" s="188" t="s">
        <v>2084</v>
      </c>
      <c r="T483" s="188" t="s">
        <v>141</v>
      </c>
      <c r="U483" s="188"/>
      <c r="V483" s="188" t="s">
        <v>64</v>
      </c>
      <c r="W483" s="188"/>
      <c r="X483" s="188"/>
      <c r="Y483" s="188"/>
      <c r="Z483" s="188" t="s">
        <v>66</v>
      </c>
      <c r="AA483" s="189">
        <v>42914</v>
      </c>
      <c r="AB483" s="188" t="s">
        <v>142</v>
      </c>
      <c r="AC483" s="188" t="s">
        <v>1759</v>
      </c>
      <c r="AD483" s="188" t="s">
        <v>56</v>
      </c>
      <c r="AE483" s="188" t="s">
        <v>90</v>
      </c>
      <c r="AF483" s="188" t="s">
        <v>90</v>
      </c>
      <c r="AG483" s="188" t="s">
        <v>90</v>
      </c>
      <c r="AH483" s="188" t="s">
        <v>90</v>
      </c>
      <c r="AI483" s="188" t="s">
        <v>90</v>
      </c>
      <c r="AJ483" s="188" t="s">
        <v>90</v>
      </c>
      <c r="AK483" s="188" t="s">
        <v>90</v>
      </c>
      <c r="AL483" s="188" t="s">
        <v>90</v>
      </c>
      <c r="AM483" s="189">
        <v>42949</v>
      </c>
      <c r="AN483" s="188" t="s">
        <v>100</v>
      </c>
      <c r="AO483" s="188" t="s">
        <v>864</v>
      </c>
      <c r="AP483" s="188" t="s">
        <v>4067</v>
      </c>
      <c r="AQ483" s="188" t="s">
        <v>8534</v>
      </c>
      <c r="AR483" s="188" t="s">
        <v>8581</v>
      </c>
      <c r="AS483" s="188" t="s">
        <v>8535</v>
      </c>
      <c r="AT483" s="188" t="s">
        <v>8581</v>
      </c>
      <c r="AU483" s="188" t="str">
        <f t="shared" si="22"/>
        <v>R4</v>
      </c>
      <c r="AV483" s="188" t="str">
        <f t="shared" si="23"/>
        <v>P4</v>
      </c>
    </row>
    <row r="484" spans="1:48" ht="270" x14ac:dyDescent="0.25">
      <c r="A484" s="188" t="s">
        <v>2191</v>
      </c>
      <c r="B484" s="207" t="str">
        <f t="shared" si="21"/>
        <v>Riparian and Pre-1914</v>
      </c>
      <c r="C484" s="188" t="s">
        <v>1756</v>
      </c>
      <c r="D484" s="188" t="s">
        <v>1756</v>
      </c>
      <c r="E484" s="188"/>
      <c r="F484" s="188" t="s">
        <v>2082</v>
      </c>
      <c r="G484" s="188"/>
      <c r="H484" s="188" t="s">
        <v>4067</v>
      </c>
      <c r="I484" s="188" t="s">
        <v>55</v>
      </c>
      <c r="J484" s="188"/>
      <c r="K484" s="209">
        <v>290.45999999999998</v>
      </c>
      <c r="L484" s="209">
        <v>514.79999999999995</v>
      </c>
      <c r="M484" s="188" t="s">
        <v>56</v>
      </c>
      <c r="N484" s="188" t="s">
        <v>325</v>
      </c>
      <c r="O484" s="188" t="s">
        <v>511</v>
      </c>
      <c r="P484" s="188" t="s">
        <v>59</v>
      </c>
      <c r="Q484" s="188" t="s">
        <v>2083</v>
      </c>
      <c r="R484" s="188" t="s">
        <v>2083</v>
      </c>
      <c r="S484" s="188" t="s">
        <v>2084</v>
      </c>
      <c r="T484" s="188" t="s">
        <v>141</v>
      </c>
      <c r="U484" s="188"/>
      <c r="V484" s="188" t="s">
        <v>64</v>
      </c>
      <c r="W484" s="188"/>
      <c r="X484" s="188"/>
      <c r="Y484" s="188"/>
      <c r="Z484" s="188" t="s">
        <v>66</v>
      </c>
      <c r="AA484" s="189">
        <v>42914</v>
      </c>
      <c r="AB484" s="188" t="s">
        <v>142</v>
      </c>
      <c r="AC484" s="188" t="s">
        <v>1759</v>
      </c>
      <c r="AD484" s="188" t="s">
        <v>56</v>
      </c>
      <c r="AE484" s="188" t="s">
        <v>90</v>
      </c>
      <c r="AF484" s="188" t="s">
        <v>90</v>
      </c>
      <c r="AG484" s="188" t="s">
        <v>90</v>
      </c>
      <c r="AH484" s="188" t="s">
        <v>90</v>
      </c>
      <c r="AI484" s="188" t="s">
        <v>90</v>
      </c>
      <c r="AJ484" s="188" t="s">
        <v>90</v>
      </c>
      <c r="AK484" s="188" t="s">
        <v>90</v>
      </c>
      <c r="AL484" s="188" t="s">
        <v>90</v>
      </c>
      <c r="AM484" s="189">
        <v>42949</v>
      </c>
      <c r="AN484" s="188" t="s">
        <v>100</v>
      </c>
      <c r="AO484" s="188" t="s">
        <v>864</v>
      </c>
      <c r="AP484" s="188" t="s">
        <v>4067</v>
      </c>
      <c r="AQ484" s="188" t="s">
        <v>8534</v>
      </c>
      <c r="AR484" s="188" t="s">
        <v>8581</v>
      </c>
      <c r="AS484" s="188" t="s">
        <v>8535</v>
      </c>
      <c r="AT484" s="188" t="s">
        <v>8581</v>
      </c>
      <c r="AU484" s="188" t="str">
        <f t="shared" si="22"/>
        <v>R4</v>
      </c>
      <c r="AV484" s="188" t="str">
        <f t="shared" si="23"/>
        <v>P4</v>
      </c>
    </row>
    <row r="485" spans="1:48" ht="270" x14ac:dyDescent="0.25">
      <c r="A485" s="188" t="s">
        <v>2192</v>
      </c>
      <c r="B485" s="207" t="str">
        <f t="shared" si="21"/>
        <v>Riparian and Pre-1914</v>
      </c>
      <c r="C485" s="188" t="s">
        <v>1756</v>
      </c>
      <c r="D485" s="188" t="s">
        <v>1756</v>
      </c>
      <c r="E485" s="188"/>
      <c r="F485" s="188" t="s">
        <v>2082</v>
      </c>
      <c r="G485" s="188"/>
      <c r="H485" s="188" t="s">
        <v>4067</v>
      </c>
      <c r="I485" s="188" t="s">
        <v>55</v>
      </c>
      <c r="J485" s="188"/>
      <c r="K485" s="209">
        <v>627.48333333333335</v>
      </c>
      <c r="L485" s="209">
        <v>1089</v>
      </c>
      <c r="M485" s="188" t="s">
        <v>56</v>
      </c>
      <c r="N485" s="188" t="s">
        <v>325</v>
      </c>
      <c r="O485" s="188" t="s">
        <v>511</v>
      </c>
      <c r="P485" s="188" t="s">
        <v>59</v>
      </c>
      <c r="Q485" s="188" t="s">
        <v>2083</v>
      </c>
      <c r="R485" s="188" t="s">
        <v>2083</v>
      </c>
      <c r="S485" s="188" t="s">
        <v>2084</v>
      </c>
      <c r="T485" s="188" t="s">
        <v>141</v>
      </c>
      <c r="U485" s="188"/>
      <c r="V485" s="188" t="s">
        <v>64</v>
      </c>
      <c r="W485" s="188"/>
      <c r="X485" s="188"/>
      <c r="Y485" s="188"/>
      <c r="Z485" s="188" t="s">
        <v>66</v>
      </c>
      <c r="AA485" s="189">
        <v>42914</v>
      </c>
      <c r="AB485" s="188" t="s">
        <v>142</v>
      </c>
      <c r="AC485" s="188" t="s">
        <v>1759</v>
      </c>
      <c r="AD485" s="188" t="s">
        <v>56</v>
      </c>
      <c r="AE485" s="188" t="s">
        <v>90</v>
      </c>
      <c r="AF485" s="188" t="s">
        <v>90</v>
      </c>
      <c r="AG485" s="188" t="s">
        <v>90</v>
      </c>
      <c r="AH485" s="188" t="s">
        <v>90</v>
      </c>
      <c r="AI485" s="188" t="s">
        <v>90</v>
      </c>
      <c r="AJ485" s="188" t="s">
        <v>90</v>
      </c>
      <c r="AK485" s="188" t="s">
        <v>90</v>
      </c>
      <c r="AL485" s="188" t="s">
        <v>90</v>
      </c>
      <c r="AM485" s="189">
        <v>42949</v>
      </c>
      <c r="AN485" s="188" t="s">
        <v>100</v>
      </c>
      <c r="AO485" s="188" t="s">
        <v>864</v>
      </c>
      <c r="AP485" s="188" t="s">
        <v>4067</v>
      </c>
      <c r="AQ485" s="188" t="s">
        <v>8534</v>
      </c>
      <c r="AR485" s="188" t="s">
        <v>8581</v>
      </c>
      <c r="AS485" s="188" t="s">
        <v>8535</v>
      </c>
      <c r="AT485" s="188" t="s">
        <v>8581</v>
      </c>
      <c r="AU485" s="188" t="str">
        <f t="shared" si="22"/>
        <v>R4</v>
      </c>
      <c r="AV485" s="188" t="str">
        <f t="shared" si="23"/>
        <v>P4</v>
      </c>
    </row>
    <row r="486" spans="1:48" ht="270" x14ac:dyDescent="0.25">
      <c r="A486" s="188" t="s">
        <v>2193</v>
      </c>
      <c r="B486" s="207" t="str">
        <f t="shared" si="21"/>
        <v>Riparian and Pre-1914</v>
      </c>
      <c r="C486" s="188" t="s">
        <v>1756</v>
      </c>
      <c r="D486" s="188" t="s">
        <v>1756</v>
      </c>
      <c r="E486" s="188"/>
      <c r="F486" s="188" t="s">
        <v>2082</v>
      </c>
      <c r="G486" s="188"/>
      <c r="H486" s="188" t="s">
        <v>4067</v>
      </c>
      <c r="I486" s="188" t="s">
        <v>55</v>
      </c>
      <c r="J486" s="188"/>
      <c r="K486" s="209">
        <v>317.68666666666667</v>
      </c>
      <c r="L486" s="209">
        <v>495</v>
      </c>
      <c r="M486" s="188" t="s">
        <v>56</v>
      </c>
      <c r="N486" s="188" t="s">
        <v>325</v>
      </c>
      <c r="O486" s="188" t="s">
        <v>511</v>
      </c>
      <c r="P486" s="188" t="s">
        <v>59</v>
      </c>
      <c r="Q486" s="188" t="s">
        <v>2083</v>
      </c>
      <c r="R486" s="188" t="s">
        <v>2083</v>
      </c>
      <c r="S486" s="188" t="s">
        <v>2084</v>
      </c>
      <c r="T486" s="188" t="s">
        <v>141</v>
      </c>
      <c r="U486" s="188"/>
      <c r="V486" s="188" t="s">
        <v>64</v>
      </c>
      <c r="W486" s="188"/>
      <c r="X486" s="188"/>
      <c r="Y486" s="188"/>
      <c r="Z486" s="188" t="s">
        <v>66</v>
      </c>
      <c r="AA486" s="189">
        <v>42914</v>
      </c>
      <c r="AB486" s="188" t="s">
        <v>142</v>
      </c>
      <c r="AC486" s="188" t="s">
        <v>1759</v>
      </c>
      <c r="AD486" s="188" t="s">
        <v>56</v>
      </c>
      <c r="AE486" s="188" t="s">
        <v>90</v>
      </c>
      <c r="AF486" s="188" t="s">
        <v>90</v>
      </c>
      <c r="AG486" s="188" t="s">
        <v>90</v>
      </c>
      <c r="AH486" s="188" t="s">
        <v>90</v>
      </c>
      <c r="AI486" s="188" t="s">
        <v>90</v>
      </c>
      <c r="AJ486" s="188" t="s">
        <v>90</v>
      </c>
      <c r="AK486" s="188" t="s">
        <v>90</v>
      </c>
      <c r="AL486" s="188" t="s">
        <v>90</v>
      </c>
      <c r="AM486" s="189">
        <v>42949</v>
      </c>
      <c r="AN486" s="188" t="s">
        <v>100</v>
      </c>
      <c r="AO486" s="188" t="s">
        <v>864</v>
      </c>
      <c r="AP486" s="188" t="s">
        <v>4067</v>
      </c>
      <c r="AQ486" s="188" t="s">
        <v>8534</v>
      </c>
      <c r="AR486" s="188" t="s">
        <v>8581</v>
      </c>
      <c r="AS486" s="188" t="s">
        <v>8535</v>
      </c>
      <c r="AT486" s="188" t="s">
        <v>8581</v>
      </c>
      <c r="AU486" s="188" t="str">
        <f t="shared" si="22"/>
        <v>R4</v>
      </c>
      <c r="AV486" s="188" t="str">
        <f t="shared" si="23"/>
        <v>P4</v>
      </c>
    </row>
    <row r="487" spans="1:48" ht="270" x14ac:dyDescent="0.25">
      <c r="A487" s="188" t="s">
        <v>2194</v>
      </c>
      <c r="B487" s="207" t="str">
        <f t="shared" si="21"/>
        <v>Riparian and Pre-1914</v>
      </c>
      <c r="C487" s="188" t="s">
        <v>1756</v>
      </c>
      <c r="D487" s="188" t="s">
        <v>1756</v>
      </c>
      <c r="E487" s="188"/>
      <c r="F487" s="188" t="s">
        <v>2082</v>
      </c>
      <c r="G487" s="188"/>
      <c r="H487" s="188" t="s">
        <v>4067</v>
      </c>
      <c r="I487" s="188" t="s">
        <v>55</v>
      </c>
      <c r="J487" s="188"/>
      <c r="K487" s="209">
        <v>501.74666666666667</v>
      </c>
      <c r="L487" s="209">
        <v>633.6</v>
      </c>
      <c r="M487" s="188" t="s">
        <v>56</v>
      </c>
      <c r="N487" s="188" t="s">
        <v>325</v>
      </c>
      <c r="O487" s="188" t="s">
        <v>511</v>
      </c>
      <c r="P487" s="188" t="s">
        <v>59</v>
      </c>
      <c r="Q487" s="188" t="s">
        <v>2083</v>
      </c>
      <c r="R487" s="188" t="s">
        <v>2083</v>
      </c>
      <c r="S487" s="188" t="s">
        <v>2084</v>
      </c>
      <c r="T487" s="188" t="s">
        <v>141</v>
      </c>
      <c r="U487" s="188"/>
      <c r="V487" s="188" t="s">
        <v>64</v>
      </c>
      <c r="W487" s="188"/>
      <c r="X487" s="188"/>
      <c r="Y487" s="188"/>
      <c r="Z487" s="188" t="s">
        <v>66</v>
      </c>
      <c r="AA487" s="189">
        <v>42914</v>
      </c>
      <c r="AB487" s="188" t="s">
        <v>142</v>
      </c>
      <c r="AC487" s="188" t="s">
        <v>1759</v>
      </c>
      <c r="AD487" s="188" t="s">
        <v>56</v>
      </c>
      <c r="AE487" s="188" t="s">
        <v>90</v>
      </c>
      <c r="AF487" s="188" t="s">
        <v>90</v>
      </c>
      <c r="AG487" s="188" t="s">
        <v>90</v>
      </c>
      <c r="AH487" s="188" t="s">
        <v>90</v>
      </c>
      <c r="AI487" s="188" t="s">
        <v>90</v>
      </c>
      <c r="AJ487" s="188" t="s">
        <v>90</v>
      </c>
      <c r="AK487" s="188" t="s">
        <v>90</v>
      </c>
      <c r="AL487" s="188" t="s">
        <v>90</v>
      </c>
      <c r="AM487" s="189">
        <v>42949</v>
      </c>
      <c r="AN487" s="188" t="s">
        <v>100</v>
      </c>
      <c r="AO487" s="188" t="s">
        <v>864</v>
      </c>
      <c r="AP487" s="188" t="s">
        <v>4067</v>
      </c>
      <c r="AQ487" s="188" t="s">
        <v>8534</v>
      </c>
      <c r="AR487" s="188" t="s">
        <v>8581</v>
      </c>
      <c r="AS487" s="188" t="s">
        <v>8535</v>
      </c>
      <c r="AT487" s="188" t="s">
        <v>8581</v>
      </c>
      <c r="AU487" s="188" t="str">
        <f t="shared" si="22"/>
        <v>R4</v>
      </c>
      <c r="AV487" s="188" t="str">
        <f t="shared" si="23"/>
        <v>P4</v>
      </c>
    </row>
    <row r="488" spans="1:48" ht="270" x14ac:dyDescent="0.25">
      <c r="A488" s="188" t="s">
        <v>2195</v>
      </c>
      <c r="B488" s="207" t="str">
        <f t="shared" si="21"/>
        <v>Riparian and Pre-1914</v>
      </c>
      <c r="C488" s="188" t="s">
        <v>1756</v>
      </c>
      <c r="D488" s="188" t="s">
        <v>1756</v>
      </c>
      <c r="E488" s="188"/>
      <c r="F488" s="188"/>
      <c r="G488" s="188"/>
      <c r="H488" s="188" t="s">
        <v>4067</v>
      </c>
      <c r="I488" s="188" t="s">
        <v>55</v>
      </c>
      <c r="J488" s="188"/>
      <c r="K488" s="209">
        <v>443.09</v>
      </c>
      <c r="L488" s="209">
        <v>851.4</v>
      </c>
      <c r="M488" s="188" t="s">
        <v>56</v>
      </c>
      <c r="N488" s="188" t="s">
        <v>325</v>
      </c>
      <c r="O488" s="188" t="s">
        <v>511</v>
      </c>
      <c r="P488" s="188" t="s">
        <v>59</v>
      </c>
      <c r="Q488" s="188" t="s">
        <v>2083</v>
      </c>
      <c r="R488" s="188" t="s">
        <v>2083</v>
      </c>
      <c r="S488" s="188" t="s">
        <v>2084</v>
      </c>
      <c r="T488" s="188" t="s">
        <v>141</v>
      </c>
      <c r="U488" s="188"/>
      <c r="V488" s="188" t="s">
        <v>64</v>
      </c>
      <c r="W488" s="188"/>
      <c r="X488" s="188"/>
      <c r="Y488" s="188"/>
      <c r="Z488" s="188" t="s">
        <v>66</v>
      </c>
      <c r="AA488" s="189">
        <v>42914</v>
      </c>
      <c r="AB488" s="188" t="s">
        <v>142</v>
      </c>
      <c r="AC488" s="188" t="s">
        <v>1759</v>
      </c>
      <c r="AD488" s="188" t="s">
        <v>56</v>
      </c>
      <c r="AE488" s="188" t="s">
        <v>90</v>
      </c>
      <c r="AF488" s="188" t="s">
        <v>90</v>
      </c>
      <c r="AG488" s="188" t="s">
        <v>90</v>
      </c>
      <c r="AH488" s="188" t="s">
        <v>90</v>
      </c>
      <c r="AI488" s="188" t="s">
        <v>90</v>
      </c>
      <c r="AJ488" s="188" t="s">
        <v>90</v>
      </c>
      <c r="AK488" s="188" t="s">
        <v>90</v>
      </c>
      <c r="AL488" s="188" t="s">
        <v>90</v>
      </c>
      <c r="AM488" s="189">
        <v>42949</v>
      </c>
      <c r="AN488" s="188" t="s">
        <v>100</v>
      </c>
      <c r="AO488" s="188" t="s">
        <v>864</v>
      </c>
      <c r="AP488" s="188" t="s">
        <v>4067</v>
      </c>
      <c r="AQ488" s="188" t="s">
        <v>8534</v>
      </c>
      <c r="AR488" s="188" t="s">
        <v>8581</v>
      </c>
      <c r="AS488" s="188" t="s">
        <v>8535</v>
      </c>
      <c r="AT488" s="188" t="s">
        <v>8581</v>
      </c>
      <c r="AU488" s="188" t="str">
        <f t="shared" si="22"/>
        <v>R4</v>
      </c>
      <c r="AV488" s="188" t="str">
        <f t="shared" si="23"/>
        <v>P4</v>
      </c>
    </row>
    <row r="489" spans="1:48" ht="270" x14ac:dyDescent="0.25">
      <c r="A489" s="188" t="s">
        <v>2196</v>
      </c>
      <c r="B489" s="207" t="str">
        <f t="shared" si="21"/>
        <v>Riparian and Pre-1914</v>
      </c>
      <c r="C489" s="188" t="s">
        <v>1756</v>
      </c>
      <c r="D489" s="188" t="s">
        <v>1756</v>
      </c>
      <c r="E489" s="188"/>
      <c r="F489" s="188" t="s">
        <v>2082</v>
      </c>
      <c r="G489" s="188"/>
      <c r="H489" s="188" t="s">
        <v>4067</v>
      </c>
      <c r="I489" s="188" t="s">
        <v>55</v>
      </c>
      <c r="J489" s="188"/>
      <c r="K489" s="209">
        <v>1627.9866666666667</v>
      </c>
      <c r="L489" s="209">
        <v>435.6</v>
      </c>
      <c r="M489" s="188" t="s">
        <v>56</v>
      </c>
      <c r="N489" s="188" t="s">
        <v>325</v>
      </c>
      <c r="O489" s="188" t="s">
        <v>511</v>
      </c>
      <c r="P489" s="188" t="s">
        <v>59</v>
      </c>
      <c r="Q489" s="188" t="s">
        <v>2083</v>
      </c>
      <c r="R489" s="188" t="s">
        <v>2083</v>
      </c>
      <c r="S489" s="188" t="s">
        <v>2084</v>
      </c>
      <c r="T489" s="188" t="s">
        <v>141</v>
      </c>
      <c r="U489" s="188"/>
      <c r="V489" s="188" t="s">
        <v>64</v>
      </c>
      <c r="W489" s="188"/>
      <c r="X489" s="188"/>
      <c r="Y489" s="188"/>
      <c r="Z489" s="188" t="s">
        <v>66</v>
      </c>
      <c r="AA489" s="189">
        <v>42914</v>
      </c>
      <c r="AB489" s="188" t="s">
        <v>142</v>
      </c>
      <c r="AC489" s="188" t="s">
        <v>1759</v>
      </c>
      <c r="AD489" s="188" t="s">
        <v>56</v>
      </c>
      <c r="AE489" s="188" t="s">
        <v>90</v>
      </c>
      <c r="AF489" s="188" t="s">
        <v>90</v>
      </c>
      <c r="AG489" s="188" t="s">
        <v>90</v>
      </c>
      <c r="AH489" s="188" t="s">
        <v>90</v>
      </c>
      <c r="AI489" s="188" t="s">
        <v>90</v>
      </c>
      <c r="AJ489" s="188" t="s">
        <v>90</v>
      </c>
      <c r="AK489" s="188" t="s">
        <v>90</v>
      </c>
      <c r="AL489" s="188" t="s">
        <v>90</v>
      </c>
      <c r="AM489" s="189">
        <v>42949</v>
      </c>
      <c r="AN489" s="188" t="s">
        <v>100</v>
      </c>
      <c r="AO489" s="188" t="s">
        <v>864</v>
      </c>
      <c r="AP489" s="188" t="s">
        <v>4067</v>
      </c>
      <c r="AQ489" s="188" t="s">
        <v>8534</v>
      </c>
      <c r="AR489" s="188" t="s">
        <v>8581</v>
      </c>
      <c r="AS489" s="188" t="s">
        <v>8535</v>
      </c>
      <c r="AT489" s="188" t="s">
        <v>8581</v>
      </c>
      <c r="AU489" s="188" t="str">
        <f t="shared" si="22"/>
        <v>R4</v>
      </c>
      <c r="AV489" s="188" t="str">
        <f t="shared" si="23"/>
        <v>P4</v>
      </c>
    </row>
    <row r="490" spans="1:48" ht="270" x14ac:dyDescent="0.25">
      <c r="A490" s="188" t="s">
        <v>2197</v>
      </c>
      <c r="B490" s="207" t="str">
        <f t="shared" si="21"/>
        <v>Riparian and Pre-1914</v>
      </c>
      <c r="C490" s="188" t="s">
        <v>1756</v>
      </c>
      <c r="D490" s="188" t="s">
        <v>1756</v>
      </c>
      <c r="E490" s="188"/>
      <c r="F490" s="188" t="s">
        <v>2082</v>
      </c>
      <c r="G490" s="188"/>
      <c r="H490" s="188" t="s">
        <v>4067</v>
      </c>
      <c r="I490" s="188" t="s">
        <v>55</v>
      </c>
      <c r="J490" s="188"/>
      <c r="K490" s="209">
        <v>540.54333333333329</v>
      </c>
      <c r="L490" s="209">
        <v>633.6</v>
      </c>
      <c r="M490" s="188" t="s">
        <v>56</v>
      </c>
      <c r="N490" s="188" t="s">
        <v>325</v>
      </c>
      <c r="O490" s="188" t="s">
        <v>511</v>
      </c>
      <c r="P490" s="188" t="s">
        <v>59</v>
      </c>
      <c r="Q490" s="188" t="s">
        <v>2083</v>
      </c>
      <c r="R490" s="188" t="s">
        <v>2083</v>
      </c>
      <c r="S490" s="188" t="s">
        <v>2084</v>
      </c>
      <c r="T490" s="188" t="s">
        <v>141</v>
      </c>
      <c r="U490" s="188"/>
      <c r="V490" s="188" t="s">
        <v>64</v>
      </c>
      <c r="W490" s="188"/>
      <c r="X490" s="188"/>
      <c r="Y490" s="188"/>
      <c r="Z490" s="188" t="s">
        <v>66</v>
      </c>
      <c r="AA490" s="189">
        <v>42914</v>
      </c>
      <c r="AB490" s="188" t="s">
        <v>142</v>
      </c>
      <c r="AC490" s="188" t="s">
        <v>1759</v>
      </c>
      <c r="AD490" s="188" t="s">
        <v>56</v>
      </c>
      <c r="AE490" s="188" t="s">
        <v>90</v>
      </c>
      <c r="AF490" s="188" t="s">
        <v>90</v>
      </c>
      <c r="AG490" s="188" t="s">
        <v>90</v>
      </c>
      <c r="AH490" s="188" t="s">
        <v>90</v>
      </c>
      <c r="AI490" s="188" t="s">
        <v>90</v>
      </c>
      <c r="AJ490" s="188" t="s">
        <v>90</v>
      </c>
      <c r="AK490" s="188" t="s">
        <v>90</v>
      </c>
      <c r="AL490" s="188" t="s">
        <v>90</v>
      </c>
      <c r="AM490" s="189">
        <v>42949</v>
      </c>
      <c r="AN490" s="188" t="s">
        <v>100</v>
      </c>
      <c r="AO490" s="188" t="s">
        <v>864</v>
      </c>
      <c r="AP490" s="188" t="s">
        <v>4067</v>
      </c>
      <c r="AQ490" s="188" t="s">
        <v>8534</v>
      </c>
      <c r="AR490" s="188" t="s">
        <v>8581</v>
      </c>
      <c r="AS490" s="188" t="s">
        <v>8535</v>
      </c>
      <c r="AT490" s="188" t="s">
        <v>8581</v>
      </c>
      <c r="AU490" s="188" t="str">
        <f t="shared" si="22"/>
        <v>R4</v>
      </c>
      <c r="AV490" s="188" t="str">
        <f t="shared" si="23"/>
        <v>P4</v>
      </c>
    </row>
    <row r="491" spans="1:48" ht="270" x14ac:dyDescent="0.25">
      <c r="A491" s="188" t="s">
        <v>2198</v>
      </c>
      <c r="B491" s="207" t="str">
        <f t="shared" si="21"/>
        <v>Riparian and Pre-1914</v>
      </c>
      <c r="C491" s="188" t="s">
        <v>1756</v>
      </c>
      <c r="D491" s="188" t="s">
        <v>1756</v>
      </c>
      <c r="E491" s="188"/>
      <c r="F491" s="188" t="s">
        <v>2082</v>
      </c>
      <c r="G491" s="188"/>
      <c r="H491" s="188" t="s">
        <v>4067</v>
      </c>
      <c r="I491" s="188" t="s">
        <v>55</v>
      </c>
      <c r="J491" s="188"/>
      <c r="K491" s="209">
        <v>596.41</v>
      </c>
      <c r="L491" s="209">
        <v>613.79999999999995</v>
      </c>
      <c r="M491" s="188" t="s">
        <v>56</v>
      </c>
      <c r="N491" s="188" t="s">
        <v>325</v>
      </c>
      <c r="O491" s="188" t="s">
        <v>511</v>
      </c>
      <c r="P491" s="188" t="s">
        <v>59</v>
      </c>
      <c r="Q491" s="188" t="s">
        <v>2083</v>
      </c>
      <c r="R491" s="188" t="s">
        <v>2083</v>
      </c>
      <c r="S491" s="188" t="s">
        <v>2084</v>
      </c>
      <c r="T491" s="188" t="s">
        <v>141</v>
      </c>
      <c r="U491" s="188"/>
      <c r="V491" s="188" t="s">
        <v>64</v>
      </c>
      <c r="W491" s="188"/>
      <c r="X491" s="188"/>
      <c r="Y491" s="188"/>
      <c r="Z491" s="188" t="s">
        <v>66</v>
      </c>
      <c r="AA491" s="189">
        <v>42914</v>
      </c>
      <c r="AB491" s="188" t="s">
        <v>142</v>
      </c>
      <c r="AC491" s="188" t="s">
        <v>1759</v>
      </c>
      <c r="AD491" s="188" t="s">
        <v>56</v>
      </c>
      <c r="AE491" s="188" t="s">
        <v>90</v>
      </c>
      <c r="AF491" s="188" t="s">
        <v>90</v>
      </c>
      <c r="AG491" s="188" t="s">
        <v>90</v>
      </c>
      <c r="AH491" s="188" t="s">
        <v>90</v>
      </c>
      <c r="AI491" s="188" t="s">
        <v>90</v>
      </c>
      <c r="AJ491" s="188" t="s">
        <v>90</v>
      </c>
      <c r="AK491" s="188" t="s">
        <v>90</v>
      </c>
      <c r="AL491" s="188" t="s">
        <v>90</v>
      </c>
      <c r="AM491" s="189">
        <v>42949</v>
      </c>
      <c r="AN491" s="188" t="s">
        <v>100</v>
      </c>
      <c r="AO491" s="188" t="s">
        <v>864</v>
      </c>
      <c r="AP491" s="188" t="s">
        <v>4067</v>
      </c>
      <c r="AQ491" s="188" t="s">
        <v>8534</v>
      </c>
      <c r="AR491" s="188" t="s">
        <v>8581</v>
      </c>
      <c r="AS491" s="188" t="s">
        <v>8535</v>
      </c>
      <c r="AT491" s="188" t="s">
        <v>8581</v>
      </c>
      <c r="AU491" s="188" t="str">
        <f t="shared" si="22"/>
        <v>R4</v>
      </c>
      <c r="AV491" s="188" t="str">
        <f t="shared" si="23"/>
        <v>P4</v>
      </c>
    </row>
    <row r="492" spans="1:48" ht="270" x14ac:dyDescent="0.25">
      <c r="A492" s="188" t="s">
        <v>2199</v>
      </c>
      <c r="B492" s="207" t="str">
        <f t="shared" si="21"/>
        <v>Riparian and Pre-1914</v>
      </c>
      <c r="C492" s="188" t="s">
        <v>1756</v>
      </c>
      <c r="D492" s="188" t="s">
        <v>1756</v>
      </c>
      <c r="E492" s="188"/>
      <c r="F492" s="188" t="s">
        <v>2082</v>
      </c>
      <c r="G492" s="188"/>
      <c r="H492" s="188" t="s">
        <v>4067</v>
      </c>
      <c r="I492" s="188" t="s">
        <v>55</v>
      </c>
      <c r="J492" s="188"/>
      <c r="K492" s="209">
        <v>324.35666666666668</v>
      </c>
      <c r="L492" s="209">
        <v>811.8</v>
      </c>
      <c r="M492" s="188" t="s">
        <v>56</v>
      </c>
      <c r="N492" s="188" t="s">
        <v>325</v>
      </c>
      <c r="O492" s="188" t="s">
        <v>511</v>
      </c>
      <c r="P492" s="188" t="s">
        <v>59</v>
      </c>
      <c r="Q492" s="188" t="s">
        <v>2083</v>
      </c>
      <c r="R492" s="188" t="s">
        <v>2083</v>
      </c>
      <c r="S492" s="188" t="s">
        <v>2084</v>
      </c>
      <c r="T492" s="188" t="s">
        <v>141</v>
      </c>
      <c r="U492" s="188"/>
      <c r="V492" s="188" t="s">
        <v>64</v>
      </c>
      <c r="W492" s="188"/>
      <c r="X492" s="188"/>
      <c r="Y492" s="188"/>
      <c r="Z492" s="188" t="s">
        <v>66</v>
      </c>
      <c r="AA492" s="189">
        <v>42914</v>
      </c>
      <c r="AB492" s="188" t="s">
        <v>142</v>
      </c>
      <c r="AC492" s="188" t="s">
        <v>1759</v>
      </c>
      <c r="AD492" s="188" t="s">
        <v>56</v>
      </c>
      <c r="AE492" s="188" t="s">
        <v>90</v>
      </c>
      <c r="AF492" s="188" t="s">
        <v>90</v>
      </c>
      <c r="AG492" s="188" t="s">
        <v>90</v>
      </c>
      <c r="AH492" s="188" t="s">
        <v>90</v>
      </c>
      <c r="AI492" s="188" t="s">
        <v>90</v>
      </c>
      <c r="AJ492" s="188" t="s">
        <v>90</v>
      </c>
      <c r="AK492" s="188" t="s">
        <v>90</v>
      </c>
      <c r="AL492" s="188" t="s">
        <v>90</v>
      </c>
      <c r="AM492" s="189">
        <v>42949</v>
      </c>
      <c r="AN492" s="188" t="s">
        <v>100</v>
      </c>
      <c r="AO492" s="188" t="s">
        <v>864</v>
      </c>
      <c r="AP492" s="188" t="s">
        <v>4067</v>
      </c>
      <c r="AQ492" s="188" t="s">
        <v>8534</v>
      </c>
      <c r="AR492" s="188" t="s">
        <v>8581</v>
      </c>
      <c r="AS492" s="188" t="s">
        <v>8535</v>
      </c>
      <c r="AT492" s="188" t="s">
        <v>8581</v>
      </c>
      <c r="AU492" s="188" t="str">
        <f t="shared" si="22"/>
        <v>R4</v>
      </c>
      <c r="AV492" s="188" t="str">
        <f t="shared" si="23"/>
        <v>P4</v>
      </c>
    </row>
    <row r="493" spans="1:48" ht="270" x14ac:dyDescent="0.25">
      <c r="A493" s="188" t="s">
        <v>2200</v>
      </c>
      <c r="B493" s="207" t="str">
        <f t="shared" si="21"/>
        <v>Riparian and Pre-1914</v>
      </c>
      <c r="C493" s="188" t="s">
        <v>1756</v>
      </c>
      <c r="D493" s="188" t="s">
        <v>1756</v>
      </c>
      <c r="E493" s="188"/>
      <c r="F493" s="188" t="s">
        <v>2082</v>
      </c>
      <c r="G493" s="188"/>
      <c r="H493" s="188" t="s">
        <v>4067</v>
      </c>
      <c r="I493" s="188" t="s">
        <v>55</v>
      </c>
      <c r="J493" s="188"/>
      <c r="K493" s="209">
        <v>503.46666666666664</v>
      </c>
      <c r="L493" s="209">
        <v>118.8</v>
      </c>
      <c r="M493" s="188" t="s">
        <v>56</v>
      </c>
      <c r="N493" s="188" t="s">
        <v>325</v>
      </c>
      <c r="O493" s="188" t="s">
        <v>511</v>
      </c>
      <c r="P493" s="188" t="s">
        <v>59</v>
      </c>
      <c r="Q493" s="188" t="s">
        <v>2083</v>
      </c>
      <c r="R493" s="188" t="s">
        <v>2083</v>
      </c>
      <c r="S493" s="188" t="s">
        <v>2084</v>
      </c>
      <c r="T493" s="188" t="s">
        <v>141</v>
      </c>
      <c r="U493" s="188"/>
      <c r="V493" s="188" t="s">
        <v>64</v>
      </c>
      <c r="W493" s="188"/>
      <c r="X493" s="188"/>
      <c r="Y493" s="188"/>
      <c r="Z493" s="188" t="s">
        <v>66</v>
      </c>
      <c r="AA493" s="189">
        <v>42914</v>
      </c>
      <c r="AB493" s="188" t="s">
        <v>142</v>
      </c>
      <c r="AC493" s="188" t="s">
        <v>1759</v>
      </c>
      <c r="AD493" s="188" t="s">
        <v>56</v>
      </c>
      <c r="AE493" s="188" t="s">
        <v>90</v>
      </c>
      <c r="AF493" s="188" t="s">
        <v>90</v>
      </c>
      <c r="AG493" s="188" t="s">
        <v>90</v>
      </c>
      <c r="AH493" s="188" t="s">
        <v>90</v>
      </c>
      <c r="AI493" s="188" t="s">
        <v>90</v>
      </c>
      <c r="AJ493" s="188" t="s">
        <v>90</v>
      </c>
      <c r="AK493" s="188" t="s">
        <v>90</v>
      </c>
      <c r="AL493" s="188" t="s">
        <v>90</v>
      </c>
      <c r="AM493" s="189">
        <v>42949</v>
      </c>
      <c r="AN493" s="188" t="s">
        <v>100</v>
      </c>
      <c r="AO493" s="188" t="s">
        <v>864</v>
      </c>
      <c r="AP493" s="188" t="s">
        <v>4067</v>
      </c>
      <c r="AQ493" s="188" t="s">
        <v>8534</v>
      </c>
      <c r="AR493" s="188" t="s">
        <v>8581</v>
      </c>
      <c r="AS493" s="188" t="s">
        <v>8535</v>
      </c>
      <c r="AT493" s="188" t="s">
        <v>8581</v>
      </c>
      <c r="AU493" s="188" t="str">
        <f t="shared" si="22"/>
        <v>R4</v>
      </c>
      <c r="AV493" s="188" t="str">
        <f t="shared" si="23"/>
        <v>P4</v>
      </c>
    </row>
    <row r="494" spans="1:48" ht="270" x14ac:dyDescent="0.25">
      <c r="A494" s="188" t="s">
        <v>2201</v>
      </c>
      <c r="B494" s="207" t="str">
        <f t="shared" si="21"/>
        <v>Riparian and Pre-1914</v>
      </c>
      <c r="C494" s="188" t="s">
        <v>1756</v>
      </c>
      <c r="D494" s="188" t="s">
        <v>1756</v>
      </c>
      <c r="E494" s="188"/>
      <c r="F494" s="188" t="s">
        <v>2082</v>
      </c>
      <c r="G494" s="188"/>
      <c r="H494" s="188" t="s">
        <v>4067</v>
      </c>
      <c r="I494" s="188" t="s">
        <v>55</v>
      </c>
      <c r="J494" s="188"/>
      <c r="K494" s="209">
        <v>723.67</v>
      </c>
      <c r="L494" s="209">
        <v>910.8</v>
      </c>
      <c r="M494" s="188" t="s">
        <v>56</v>
      </c>
      <c r="N494" s="188" t="s">
        <v>325</v>
      </c>
      <c r="O494" s="188" t="s">
        <v>511</v>
      </c>
      <c r="P494" s="188" t="s">
        <v>59</v>
      </c>
      <c r="Q494" s="188" t="s">
        <v>2083</v>
      </c>
      <c r="R494" s="188" t="s">
        <v>2083</v>
      </c>
      <c r="S494" s="188" t="s">
        <v>2084</v>
      </c>
      <c r="T494" s="188" t="s">
        <v>141</v>
      </c>
      <c r="U494" s="188"/>
      <c r="V494" s="188" t="s">
        <v>64</v>
      </c>
      <c r="W494" s="188"/>
      <c r="X494" s="188"/>
      <c r="Y494" s="188"/>
      <c r="Z494" s="188" t="s">
        <v>66</v>
      </c>
      <c r="AA494" s="189">
        <v>42914</v>
      </c>
      <c r="AB494" s="188" t="s">
        <v>142</v>
      </c>
      <c r="AC494" s="188" t="s">
        <v>1759</v>
      </c>
      <c r="AD494" s="188" t="s">
        <v>56</v>
      </c>
      <c r="AE494" s="188" t="s">
        <v>90</v>
      </c>
      <c r="AF494" s="188" t="s">
        <v>90</v>
      </c>
      <c r="AG494" s="188" t="s">
        <v>90</v>
      </c>
      <c r="AH494" s="188" t="s">
        <v>90</v>
      </c>
      <c r="AI494" s="188" t="s">
        <v>90</v>
      </c>
      <c r="AJ494" s="188" t="s">
        <v>90</v>
      </c>
      <c r="AK494" s="188" t="s">
        <v>90</v>
      </c>
      <c r="AL494" s="188" t="s">
        <v>90</v>
      </c>
      <c r="AM494" s="189">
        <v>42949</v>
      </c>
      <c r="AN494" s="188" t="s">
        <v>100</v>
      </c>
      <c r="AO494" s="188" t="s">
        <v>864</v>
      </c>
      <c r="AP494" s="188" t="s">
        <v>4067</v>
      </c>
      <c r="AQ494" s="188" t="s">
        <v>8534</v>
      </c>
      <c r="AR494" s="188" t="s">
        <v>8581</v>
      </c>
      <c r="AS494" s="188" t="s">
        <v>8535</v>
      </c>
      <c r="AT494" s="188" t="s">
        <v>8581</v>
      </c>
      <c r="AU494" s="188" t="str">
        <f t="shared" si="22"/>
        <v>R4</v>
      </c>
      <c r="AV494" s="188" t="str">
        <f t="shared" si="23"/>
        <v>P4</v>
      </c>
    </row>
    <row r="495" spans="1:48" ht="270" x14ac:dyDescent="0.25">
      <c r="A495" s="188" t="s">
        <v>2202</v>
      </c>
      <c r="B495" s="207" t="str">
        <f t="shared" si="21"/>
        <v>Riparian and Pre-1914</v>
      </c>
      <c r="C495" s="188" t="s">
        <v>1756</v>
      </c>
      <c r="D495" s="188" t="s">
        <v>1756</v>
      </c>
      <c r="E495" s="188"/>
      <c r="F495" s="188" t="s">
        <v>2082</v>
      </c>
      <c r="G495" s="188"/>
      <c r="H495" s="188" t="s">
        <v>4067</v>
      </c>
      <c r="I495" s="188" t="s">
        <v>55</v>
      </c>
      <c r="J495" s="188"/>
      <c r="K495" s="209">
        <v>422.10999999999996</v>
      </c>
      <c r="L495" s="209">
        <v>831.6</v>
      </c>
      <c r="M495" s="188" t="s">
        <v>56</v>
      </c>
      <c r="N495" s="188" t="s">
        <v>325</v>
      </c>
      <c r="O495" s="188" t="s">
        <v>511</v>
      </c>
      <c r="P495" s="188" t="s">
        <v>59</v>
      </c>
      <c r="Q495" s="188" t="s">
        <v>2083</v>
      </c>
      <c r="R495" s="188" t="s">
        <v>2083</v>
      </c>
      <c r="S495" s="188" t="s">
        <v>2084</v>
      </c>
      <c r="T495" s="188" t="s">
        <v>141</v>
      </c>
      <c r="U495" s="188"/>
      <c r="V495" s="188" t="s">
        <v>64</v>
      </c>
      <c r="W495" s="188"/>
      <c r="X495" s="188"/>
      <c r="Y495" s="188"/>
      <c r="Z495" s="188" t="s">
        <v>66</v>
      </c>
      <c r="AA495" s="189">
        <v>42914</v>
      </c>
      <c r="AB495" s="188" t="s">
        <v>142</v>
      </c>
      <c r="AC495" s="188" t="s">
        <v>1759</v>
      </c>
      <c r="AD495" s="188" t="s">
        <v>56</v>
      </c>
      <c r="AE495" s="188" t="s">
        <v>90</v>
      </c>
      <c r="AF495" s="188" t="s">
        <v>90</v>
      </c>
      <c r="AG495" s="188" t="s">
        <v>90</v>
      </c>
      <c r="AH495" s="188" t="s">
        <v>90</v>
      </c>
      <c r="AI495" s="188" t="s">
        <v>90</v>
      </c>
      <c r="AJ495" s="188" t="s">
        <v>90</v>
      </c>
      <c r="AK495" s="188" t="s">
        <v>90</v>
      </c>
      <c r="AL495" s="188" t="s">
        <v>90</v>
      </c>
      <c r="AM495" s="189">
        <v>42949</v>
      </c>
      <c r="AN495" s="188" t="s">
        <v>100</v>
      </c>
      <c r="AO495" s="188" t="s">
        <v>864</v>
      </c>
      <c r="AP495" s="188" t="s">
        <v>4067</v>
      </c>
      <c r="AQ495" s="188" t="s">
        <v>8534</v>
      </c>
      <c r="AR495" s="188" t="s">
        <v>8581</v>
      </c>
      <c r="AS495" s="188" t="s">
        <v>8535</v>
      </c>
      <c r="AT495" s="188" t="s">
        <v>8581</v>
      </c>
      <c r="AU495" s="188" t="str">
        <f t="shared" si="22"/>
        <v>R4</v>
      </c>
      <c r="AV495" s="188" t="str">
        <f t="shared" si="23"/>
        <v>P4</v>
      </c>
    </row>
    <row r="496" spans="1:48" ht="270" x14ac:dyDescent="0.25">
      <c r="A496" s="188" t="s">
        <v>2203</v>
      </c>
      <c r="B496" s="207" t="str">
        <f t="shared" si="21"/>
        <v>Riparian and Pre-1914</v>
      </c>
      <c r="C496" s="188" t="s">
        <v>1756</v>
      </c>
      <c r="D496" s="188" t="s">
        <v>1756</v>
      </c>
      <c r="E496" s="188"/>
      <c r="F496" s="188" t="s">
        <v>2082</v>
      </c>
      <c r="G496" s="188"/>
      <c r="H496" s="188" t="s">
        <v>4067</v>
      </c>
      <c r="I496" s="188" t="s">
        <v>55</v>
      </c>
      <c r="J496" s="188"/>
      <c r="K496" s="209">
        <v>681.93666666666672</v>
      </c>
      <c r="L496" s="209">
        <v>138.6</v>
      </c>
      <c r="M496" s="188" t="s">
        <v>56</v>
      </c>
      <c r="N496" s="188" t="s">
        <v>325</v>
      </c>
      <c r="O496" s="188" t="s">
        <v>511</v>
      </c>
      <c r="P496" s="188" t="s">
        <v>59</v>
      </c>
      <c r="Q496" s="188" t="s">
        <v>2083</v>
      </c>
      <c r="R496" s="188" t="s">
        <v>2083</v>
      </c>
      <c r="S496" s="188" t="s">
        <v>2084</v>
      </c>
      <c r="T496" s="188" t="s">
        <v>141</v>
      </c>
      <c r="U496" s="188"/>
      <c r="V496" s="188" t="s">
        <v>64</v>
      </c>
      <c r="W496" s="188"/>
      <c r="X496" s="188"/>
      <c r="Y496" s="188"/>
      <c r="Z496" s="188" t="s">
        <v>66</v>
      </c>
      <c r="AA496" s="189">
        <v>42914</v>
      </c>
      <c r="AB496" s="188" t="s">
        <v>142</v>
      </c>
      <c r="AC496" s="188" t="s">
        <v>1759</v>
      </c>
      <c r="AD496" s="188" t="s">
        <v>56</v>
      </c>
      <c r="AE496" s="188" t="s">
        <v>90</v>
      </c>
      <c r="AF496" s="188" t="s">
        <v>90</v>
      </c>
      <c r="AG496" s="188" t="s">
        <v>90</v>
      </c>
      <c r="AH496" s="188" t="s">
        <v>90</v>
      </c>
      <c r="AI496" s="188" t="s">
        <v>90</v>
      </c>
      <c r="AJ496" s="188" t="s">
        <v>90</v>
      </c>
      <c r="AK496" s="188" t="s">
        <v>90</v>
      </c>
      <c r="AL496" s="188" t="s">
        <v>90</v>
      </c>
      <c r="AM496" s="189">
        <v>42949</v>
      </c>
      <c r="AN496" s="188" t="s">
        <v>100</v>
      </c>
      <c r="AO496" s="188" t="s">
        <v>864</v>
      </c>
      <c r="AP496" s="188" t="s">
        <v>4067</v>
      </c>
      <c r="AQ496" s="188" t="s">
        <v>8534</v>
      </c>
      <c r="AR496" s="188" t="s">
        <v>8581</v>
      </c>
      <c r="AS496" s="188" t="s">
        <v>8535</v>
      </c>
      <c r="AT496" s="188" t="s">
        <v>8581</v>
      </c>
      <c r="AU496" s="188" t="str">
        <f t="shared" si="22"/>
        <v>R4</v>
      </c>
      <c r="AV496" s="188" t="str">
        <f t="shared" si="23"/>
        <v>P4</v>
      </c>
    </row>
    <row r="497" spans="1:48" ht="270" x14ac:dyDescent="0.25">
      <c r="A497" s="188" t="s">
        <v>2204</v>
      </c>
      <c r="B497" s="207" t="str">
        <f t="shared" si="21"/>
        <v>Riparian and Pre-1914</v>
      </c>
      <c r="C497" s="188" t="s">
        <v>1756</v>
      </c>
      <c r="D497" s="188" t="s">
        <v>1756</v>
      </c>
      <c r="E497" s="188"/>
      <c r="F497" s="188"/>
      <c r="G497" s="188"/>
      <c r="H497" s="188" t="s">
        <v>4067</v>
      </c>
      <c r="I497" s="188" t="s">
        <v>55</v>
      </c>
      <c r="J497" s="188"/>
      <c r="K497" s="209">
        <v>630.14333333333332</v>
      </c>
      <c r="L497" s="209">
        <v>732.6</v>
      </c>
      <c r="M497" s="188" t="s">
        <v>56</v>
      </c>
      <c r="N497" s="188" t="s">
        <v>325</v>
      </c>
      <c r="O497" s="188" t="s">
        <v>511</v>
      </c>
      <c r="P497" s="188" t="s">
        <v>59</v>
      </c>
      <c r="Q497" s="188" t="s">
        <v>2083</v>
      </c>
      <c r="R497" s="188" t="s">
        <v>2083</v>
      </c>
      <c r="S497" s="188" t="s">
        <v>2084</v>
      </c>
      <c r="T497" s="188" t="s">
        <v>141</v>
      </c>
      <c r="U497" s="188"/>
      <c r="V497" s="188" t="s">
        <v>64</v>
      </c>
      <c r="W497" s="188"/>
      <c r="X497" s="188"/>
      <c r="Y497" s="188"/>
      <c r="Z497" s="188" t="s">
        <v>66</v>
      </c>
      <c r="AA497" s="189">
        <v>42914</v>
      </c>
      <c r="AB497" s="188" t="s">
        <v>142</v>
      </c>
      <c r="AC497" s="188" t="s">
        <v>1759</v>
      </c>
      <c r="AD497" s="188" t="s">
        <v>56</v>
      </c>
      <c r="AE497" s="188" t="s">
        <v>90</v>
      </c>
      <c r="AF497" s="188" t="s">
        <v>90</v>
      </c>
      <c r="AG497" s="188" t="s">
        <v>90</v>
      </c>
      <c r="AH497" s="188" t="s">
        <v>90</v>
      </c>
      <c r="AI497" s="188" t="s">
        <v>90</v>
      </c>
      <c r="AJ497" s="188" t="s">
        <v>90</v>
      </c>
      <c r="AK497" s="188" t="s">
        <v>90</v>
      </c>
      <c r="AL497" s="188" t="s">
        <v>90</v>
      </c>
      <c r="AM497" s="189">
        <v>42949</v>
      </c>
      <c r="AN497" s="188" t="s">
        <v>100</v>
      </c>
      <c r="AO497" s="188" t="s">
        <v>864</v>
      </c>
      <c r="AP497" s="188" t="s">
        <v>4067</v>
      </c>
      <c r="AQ497" s="188" t="s">
        <v>8534</v>
      </c>
      <c r="AR497" s="188" t="s">
        <v>8581</v>
      </c>
      <c r="AS497" s="188" t="s">
        <v>8535</v>
      </c>
      <c r="AT497" s="188" t="s">
        <v>8581</v>
      </c>
      <c r="AU497" s="188" t="str">
        <f t="shared" si="22"/>
        <v>R4</v>
      </c>
      <c r="AV497" s="188" t="str">
        <f t="shared" si="23"/>
        <v>P4</v>
      </c>
    </row>
    <row r="498" spans="1:48" ht="270" x14ac:dyDescent="0.25">
      <c r="A498" s="188" t="s">
        <v>2205</v>
      </c>
      <c r="B498" s="207" t="str">
        <f t="shared" si="21"/>
        <v>Riparian and Pre-1914</v>
      </c>
      <c r="C498" s="188" t="s">
        <v>1756</v>
      </c>
      <c r="D498" s="188" t="s">
        <v>1756</v>
      </c>
      <c r="E498" s="188"/>
      <c r="F498" s="188"/>
      <c r="G498" s="188"/>
      <c r="H498" s="188" t="s">
        <v>4067</v>
      </c>
      <c r="I498" s="188" t="s">
        <v>55</v>
      </c>
      <c r="J498" s="188"/>
      <c r="K498" s="209">
        <v>439.52666666666664</v>
      </c>
      <c r="L498" s="209">
        <v>970.2</v>
      </c>
      <c r="M498" s="188" t="s">
        <v>56</v>
      </c>
      <c r="N498" s="188" t="s">
        <v>325</v>
      </c>
      <c r="O498" s="188" t="s">
        <v>511</v>
      </c>
      <c r="P498" s="188" t="s">
        <v>59</v>
      </c>
      <c r="Q498" s="188" t="s">
        <v>2083</v>
      </c>
      <c r="R498" s="188" t="s">
        <v>2083</v>
      </c>
      <c r="S498" s="188" t="s">
        <v>2084</v>
      </c>
      <c r="T498" s="188" t="s">
        <v>141</v>
      </c>
      <c r="U498" s="188"/>
      <c r="V498" s="188" t="s">
        <v>64</v>
      </c>
      <c r="W498" s="188"/>
      <c r="X498" s="188"/>
      <c r="Y498" s="188"/>
      <c r="Z498" s="188" t="s">
        <v>66</v>
      </c>
      <c r="AA498" s="189">
        <v>42914</v>
      </c>
      <c r="AB498" s="188" t="s">
        <v>142</v>
      </c>
      <c r="AC498" s="188" t="s">
        <v>1759</v>
      </c>
      <c r="AD498" s="188" t="s">
        <v>56</v>
      </c>
      <c r="AE498" s="188" t="s">
        <v>90</v>
      </c>
      <c r="AF498" s="188" t="s">
        <v>90</v>
      </c>
      <c r="AG498" s="188" t="s">
        <v>90</v>
      </c>
      <c r="AH498" s="188" t="s">
        <v>90</v>
      </c>
      <c r="AI498" s="188" t="s">
        <v>90</v>
      </c>
      <c r="AJ498" s="188" t="s">
        <v>90</v>
      </c>
      <c r="AK498" s="188" t="s">
        <v>90</v>
      </c>
      <c r="AL498" s="188" t="s">
        <v>90</v>
      </c>
      <c r="AM498" s="189">
        <v>42949</v>
      </c>
      <c r="AN498" s="188" t="s">
        <v>100</v>
      </c>
      <c r="AO498" s="188" t="s">
        <v>864</v>
      </c>
      <c r="AP498" s="188" t="s">
        <v>4067</v>
      </c>
      <c r="AQ498" s="188" t="s">
        <v>8534</v>
      </c>
      <c r="AR498" s="188" t="s">
        <v>8581</v>
      </c>
      <c r="AS498" s="188" t="s">
        <v>8535</v>
      </c>
      <c r="AT498" s="188" t="s">
        <v>8581</v>
      </c>
      <c r="AU498" s="188" t="str">
        <f t="shared" si="22"/>
        <v>R4</v>
      </c>
      <c r="AV498" s="188" t="str">
        <f t="shared" si="23"/>
        <v>P4</v>
      </c>
    </row>
    <row r="499" spans="1:48" ht="270" x14ac:dyDescent="0.25">
      <c r="A499" s="188" t="s">
        <v>2206</v>
      </c>
      <c r="B499" s="207" t="str">
        <f t="shared" si="21"/>
        <v>Riparian and Pre-1914</v>
      </c>
      <c r="C499" s="188" t="s">
        <v>1756</v>
      </c>
      <c r="D499" s="188" t="s">
        <v>1756</v>
      </c>
      <c r="E499" s="188"/>
      <c r="F499" s="188"/>
      <c r="G499" s="188"/>
      <c r="H499" s="188" t="s">
        <v>4067</v>
      </c>
      <c r="I499" s="188" t="s">
        <v>55</v>
      </c>
      <c r="J499" s="188"/>
      <c r="K499" s="209">
        <v>518.56666666666672</v>
      </c>
      <c r="L499" s="209">
        <v>534.6</v>
      </c>
      <c r="M499" s="188" t="s">
        <v>56</v>
      </c>
      <c r="N499" s="188" t="s">
        <v>325</v>
      </c>
      <c r="O499" s="188" t="s">
        <v>511</v>
      </c>
      <c r="P499" s="188" t="s">
        <v>59</v>
      </c>
      <c r="Q499" s="188" t="s">
        <v>2083</v>
      </c>
      <c r="R499" s="188" t="s">
        <v>2083</v>
      </c>
      <c r="S499" s="188" t="s">
        <v>2084</v>
      </c>
      <c r="T499" s="188" t="s">
        <v>141</v>
      </c>
      <c r="U499" s="188"/>
      <c r="V499" s="188" t="s">
        <v>64</v>
      </c>
      <c r="W499" s="188"/>
      <c r="X499" s="188"/>
      <c r="Y499" s="188"/>
      <c r="Z499" s="188" t="s">
        <v>66</v>
      </c>
      <c r="AA499" s="189">
        <v>42914</v>
      </c>
      <c r="AB499" s="188" t="s">
        <v>142</v>
      </c>
      <c r="AC499" s="188" t="s">
        <v>1759</v>
      </c>
      <c r="AD499" s="188" t="s">
        <v>56</v>
      </c>
      <c r="AE499" s="188" t="s">
        <v>90</v>
      </c>
      <c r="AF499" s="188" t="s">
        <v>90</v>
      </c>
      <c r="AG499" s="188" t="s">
        <v>90</v>
      </c>
      <c r="AH499" s="188" t="s">
        <v>90</v>
      </c>
      <c r="AI499" s="188" t="s">
        <v>90</v>
      </c>
      <c r="AJ499" s="188" t="s">
        <v>90</v>
      </c>
      <c r="AK499" s="188" t="s">
        <v>90</v>
      </c>
      <c r="AL499" s="188" t="s">
        <v>90</v>
      </c>
      <c r="AM499" s="189">
        <v>42949</v>
      </c>
      <c r="AN499" s="188" t="s">
        <v>100</v>
      </c>
      <c r="AO499" s="188" t="s">
        <v>864</v>
      </c>
      <c r="AP499" s="188" t="s">
        <v>4067</v>
      </c>
      <c r="AQ499" s="188" t="s">
        <v>8534</v>
      </c>
      <c r="AR499" s="188" t="s">
        <v>8581</v>
      </c>
      <c r="AS499" s="188" t="s">
        <v>8535</v>
      </c>
      <c r="AT499" s="188" t="s">
        <v>8581</v>
      </c>
      <c r="AU499" s="188" t="str">
        <f t="shared" si="22"/>
        <v>R4</v>
      </c>
      <c r="AV499" s="188" t="str">
        <f t="shared" si="23"/>
        <v>P4</v>
      </c>
    </row>
    <row r="500" spans="1:48" ht="270" x14ac:dyDescent="0.25">
      <c r="A500" s="188" t="s">
        <v>2207</v>
      </c>
      <c r="B500" s="207" t="str">
        <f t="shared" si="21"/>
        <v>Riparian and Pre-1914</v>
      </c>
      <c r="C500" s="188" t="s">
        <v>1756</v>
      </c>
      <c r="D500" s="188" t="s">
        <v>1756</v>
      </c>
      <c r="E500" s="188"/>
      <c r="F500" s="188"/>
      <c r="G500" s="188"/>
      <c r="H500" s="188" t="s">
        <v>4067</v>
      </c>
      <c r="I500" s="188" t="s">
        <v>55</v>
      </c>
      <c r="J500" s="188"/>
      <c r="K500" s="209">
        <v>435.38666666666666</v>
      </c>
      <c r="L500" s="209">
        <v>396</v>
      </c>
      <c r="M500" s="188" t="s">
        <v>56</v>
      </c>
      <c r="N500" s="188" t="s">
        <v>325</v>
      </c>
      <c r="O500" s="188" t="s">
        <v>511</v>
      </c>
      <c r="P500" s="188" t="s">
        <v>59</v>
      </c>
      <c r="Q500" s="188" t="s">
        <v>2083</v>
      </c>
      <c r="R500" s="188" t="s">
        <v>2083</v>
      </c>
      <c r="S500" s="188" t="s">
        <v>2084</v>
      </c>
      <c r="T500" s="188" t="s">
        <v>141</v>
      </c>
      <c r="U500" s="188"/>
      <c r="V500" s="188" t="s">
        <v>64</v>
      </c>
      <c r="W500" s="188"/>
      <c r="X500" s="188"/>
      <c r="Y500" s="188"/>
      <c r="Z500" s="188" t="s">
        <v>66</v>
      </c>
      <c r="AA500" s="189">
        <v>42914</v>
      </c>
      <c r="AB500" s="188" t="s">
        <v>142</v>
      </c>
      <c r="AC500" s="188" t="s">
        <v>1759</v>
      </c>
      <c r="AD500" s="188" t="s">
        <v>56</v>
      </c>
      <c r="AE500" s="188" t="s">
        <v>90</v>
      </c>
      <c r="AF500" s="188" t="s">
        <v>90</v>
      </c>
      <c r="AG500" s="188" t="s">
        <v>90</v>
      </c>
      <c r="AH500" s="188" t="s">
        <v>90</v>
      </c>
      <c r="AI500" s="188" t="s">
        <v>90</v>
      </c>
      <c r="AJ500" s="188" t="s">
        <v>90</v>
      </c>
      <c r="AK500" s="188" t="s">
        <v>90</v>
      </c>
      <c r="AL500" s="188" t="s">
        <v>90</v>
      </c>
      <c r="AM500" s="189">
        <v>42949</v>
      </c>
      <c r="AN500" s="188" t="s">
        <v>100</v>
      </c>
      <c r="AO500" s="188" t="s">
        <v>864</v>
      </c>
      <c r="AP500" s="188" t="s">
        <v>4067</v>
      </c>
      <c r="AQ500" s="188" t="s">
        <v>8534</v>
      </c>
      <c r="AR500" s="188" t="s">
        <v>8581</v>
      </c>
      <c r="AS500" s="188" t="s">
        <v>8535</v>
      </c>
      <c r="AT500" s="188" t="s">
        <v>8581</v>
      </c>
      <c r="AU500" s="188" t="str">
        <f t="shared" si="22"/>
        <v>R4</v>
      </c>
      <c r="AV500" s="188" t="str">
        <f t="shared" si="23"/>
        <v>P4</v>
      </c>
    </row>
    <row r="501" spans="1:48" ht="270" x14ac:dyDescent="0.25">
      <c r="A501" s="188" t="s">
        <v>2208</v>
      </c>
      <c r="B501" s="207" t="str">
        <f t="shared" si="21"/>
        <v>Riparian and Pre-1914</v>
      </c>
      <c r="C501" s="188" t="s">
        <v>1756</v>
      </c>
      <c r="D501" s="188" t="s">
        <v>1756</v>
      </c>
      <c r="E501" s="188"/>
      <c r="F501" s="188" t="s">
        <v>2082</v>
      </c>
      <c r="G501" s="188"/>
      <c r="H501" s="188" t="s">
        <v>4067</v>
      </c>
      <c r="I501" s="188" t="s">
        <v>55</v>
      </c>
      <c r="J501" s="188"/>
      <c r="K501" s="209">
        <v>428.82</v>
      </c>
      <c r="L501" s="209">
        <v>970.2</v>
      </c>
      <c r="M501" s="188" t="s">
        <v>56</v>
      </c>
      <c r="N501" s="188" t="s">
        <v>325</v>
      </c>
      <c r="O501" s="188" t="s">
        <v>511</v>
      </c>
      <c r="P501" s="188" t="s">
        <v>59</v>
      </c>
      <c r="Q501" s="188" t="s">
        <v>2083</v>
      </c>
      <c r="R501" s="188" t="s">
        <v>2083</v>
      </c>
      <c r="S501" s="188" t="s">
        <v>2084</v>
      </c>
      <c r="T501" s="188" t="s">
        <v>141</v>
      </c>
      <c r="U501" s="188"/>
      <c r="V501" s="188" t="s">
        <v>64</v>
      </c>
      <c r="W501" s="188"/>
      <c r="X501" s="188"/>
      <c r="Y501" s="188"/>
      <c r="Z501" s="188" t="s">
        <v>66</v>
      </c>
      <c r="AA501" s="189">
        <v>42914</v>
      </c>
      <c r="AB501" s="188" t="s">
        <v>142</v>
      </c>
      <c r="AC501" s="188" t="s">
        <v>1759</v>
      </c>
      <c r="AD501" s="188" t="s">
        <v>56</v>
      </c>
      <c r="AE501" s="188" t="s">
        <v>90</v>
      </c>
      <c r="AF501" s="188" t="s">
        <v>90</v>
      </c>
      <c r="AG501" s="188" t="s">
        <v>90</v>
      </c>
      <c r="AH501" s="188" t="s">
        <v>90</v>
      </c>
      <c r="AI501" s="188" t="s">
        <v>90</v>
      </c>
      <c r="AJ501" s="188" t="s">
        <v>90</v>
      </c>
      <c r="AK501" s="188" t="s">
        <v>90</v>
      </c>
      <c r="AL501" s="188" t="s">
        <v>90</v>
      </c>
      <c r="AM501" s="189">
        <v>42949</v>
      </c>
      <c r="AN501" s="188" t="s">
        <v>100</v>
      </c>
      <c r="AO501" s="188" t="s">
        <v>864</v>
      </c>
      <c r="AP501" s="188" t="s">
        <v>4067</v>
      </c>
      <c r="AQ501" s="188" t="s">
        <v>8534</v>
      </c>
      <c r="AR501" s="188" t="s">
        <v>8581</v>
      </c>
      <c r="AS501" s="188" t="s">
        <v>8535</v>
      </c>
      <c r="AT501" s="188" t="s">
        <v>8581</v>
      </c>
      <c r="AU501" s="188" t="str">
        <f t="shared" si="22"/>
        <v>R4</v>
      </c>
      <c r="AV501" s="188" t="str">
        <f t="shared" si="23"/>
        <v>P4</v>
      </c>
    </row>
    <row r="502" spans="1:48" ht="270" x14ac:dyDescent="0.25">
      <c r="A502" s="188" t="s">
        <v>2209</v>
      </c>
      <c r="B502" s="207" t="str">
        <f t="shared" si="21"/>
        <v>Riparian and Pre-1914</v>
      </c>
      <c r="C502" s="188" t="s">
        <v>1756</v>
      </c>
      <c r="D502" s="188" t="s">
        <v>1756</v>
      </c>
      <c r="E502" s="188"/>
      <c r="F502" s="188" t="s">
        <v>2082</v>
      </c>
      <c r="G502" s="188"/>
      <c r="H502" s="188" t="s">
        <v>4067</v>
      </c>
      <c r="I502" s="188" t="s">
        <v>55</v>
      </c>
      <c r="J502" s="188"/>
      <c r="K502" s="209">
        <v>401.95</v>
      </c>
      <c r="L502" s="209">
        <v>59.4</v>
      </c>
      <c r="M502" s="188" t="s">
        <v>56</v>
      </c>
      <c r="N502" s="188" t="s">
        <v>325</v>
      </c>
      <c r="O502" s="188" t="s">
        <v>511</v>
      </c>
      <c r="P502" s="188" t="s">
        <v>59</v>
      </c>
      <c r="Q502" s="188" t="s">
        <v>2083</v>
      </c>
      <c r="R502" s="188" t="s">
        <v>2083</v>
      </c>
      <c r="S502" s="188" t="s">
        <v>2084</v>
      </c>
      <c r="T502" s="188" t="s">
        <v>141</v>
      </c>
      <c r="U502" s="188"/>
      <c r="V502" s="188" t="s">
        <v>64</v>
      </c>
      <c r="W502" s="188"/>
      <c r="X502" s="188"/>
      <c r="Y502" s="188"/>
      <c r="Z502" s="188" t="s">
        <v>66</v>
      </c>
      <c r="AA502" s="189">
        <v>42914</v>
      </c>
      <c r="AB502" s="188" t="s">
        <v>142</v>
      </c>
      <c r="AC502" s="188" t="s">
        <v>1759</v>
      </c>
      <c r="AD502" s="188" t="s">
        <v>56</v>
      </c>
      <c r="AE502" s="188" t="s">
        <v>90</v>
      </c>
      <c r="AF502" s="188" t="s">
        <v>90</v>
      </c>
      <c r="AG502" s="188" t="s">
        <v>90</v>
      </c>
      <c r="AH502" s="188" t="s">
        <v>90</v>
      </c>
      <c r="AI502" s="188" t="s">
        <v>90</v>
      </c>
      <c r="AJ502" s="188" t="s">
        <v>90</v>
      </c>
      <c r="AK502" s="188" t="s">
        <v>90</v>
      </c>
      <c r="AL502" s="188" t="s">
        <v>90</v>
      </c>
      <c r="AM502" s="189">
        <v>42949</v>
      </c>
      <c r="AN502" s="188" t="s">
        <v>100</v>
      </c>
      <c r="AO502" s="188" t="s">
        <v>864</v>
      </c>
      <c r="AP502" s="188" t="s">
        <v>4067</v>
      </c>
      <c r="AQ502" s="188" t="s">
        <v>8534</v>
      </c>
      <c r="AR502" s="188" t="s">
        <v>8581</v>
      </c>
      <c r="AS502" s="188" t="s">
        <v>8535</v>
      </c>
      <c r="AT502" s="188" t="s">
        <v>8581</v>
      </c>
      <c r="AU502" s="188" t="str">
        <f t="shared" si="22"/>
        <v>R4</v>
      </c>
      <c r="AV502" s="188" t="str">
        <f t="shared" si="23"/>
        <v>P4</v>
      </c>
    </row>
    <row r="503" spans="1:48" ht="270" x14ac:dyDescent="0.25">
      <c r="A503" s="188" t="s">
        <v>2210</v>
      </c>
      <c r="B503" s="207" t="str">
        <f t="shared" si="21"/>
        <v>Riparian and Pre-1914</v>
      </c>
      <c r="C503" s="188" t="s">
        <v>1756</v>
      </c>
      <c r="D503" s="188" t="s">
        <v>1756</v>
      </c>
      <c r="E503" s="188"/>
      <c r="F503" s="188" t="s">
        <v>2082</v>
      </c>
      <c r="G503" s="188"/>
      <c r="H503" s="188" t="s">
        <v>4067</v>
      </c>
      <c r="I503" s="188" t="s">
        <v>55</v>
      </c>
      <c r="J503" s="188"/>
      <c r="K503" s="209">
        <v>611.20333333333338</v>
      </c>
      <c r="L503" s="209">
        <v>693</v>
      </c>
      <c r="M503" s="188" t="s">
        <v>56</v>
      </c>
      <c r="N503" s="188" t="s">
        <v>325</v>
      </c>
      <c r="O503" s="188" t="s">
        <v>511</v>
      </c>
      <c r="P503" s="188" t="s">
        <v>59</v>
      </c>
      <c r="Q503" s="188" t="s">
        <v>2083</v>
      </c>
      <c r="R503" s="188" t="s">
        <v>2083</v>
      </c>
      <c r="S503" s="188" t="s">
        <v>2084</v>
      </c>
      <c r="T503" s="188" t="s">
        <v>141</v>
      </c>
      <c r="U503" s="188"/>
      <c r="V503" s="188" t="s">
        <v>64</v>
      </c>
      <c r="W503" s="188"/>
      <c r="X503" s="188"/>
      <c r="Y503" s="188"/>
      <c r="Z503" s="188" t="s">
        <v>66</v>
      </c>
      <c r="AA503" s="189">
        <v>42914</v>
      </c>
      <c r="AB503" s="188" t="s">
        <v>142</v>
      </c>
      <c r="AC503" s="188" t="s">
        <v>1759</v>
      </c>
      <c r="AD503" s="188" t="s">
        <v>56</v>
      </c>
      <c r="AE503" s="188" t="s">
        <v>90</v>
      </c>
      <c r="AF503" s="188" t="s">
        <v>90</v>
      </c>
      <c r="AG503" s="188" t="s">
        <v>90</v>
      </c>
      <c r="AH503" s="188" t="s">
        <v>90</v>
      </c>
      <c r="AI503" s="188" t="s">
        <v>90</v>
      </c>
      <c r="AJ503" s="188" t="s">
        <v>90</v>
      </c>
      <c r="AK503" s="188" t="s">
        <v>90</v>
      </c>
      <c r="AL503" s="188" t="s">
        <v>90</v>
      </c>
      <c r="AM503" s="189">
        <v>42949</v>
      </c>
      <c r="AN503" s="188" t="s">
        <v>100</v>
      </c>
      <c r="AO503" s="188" t="s">
        <v>864</v>
      </c>
      <c r="AP503" s="188" t="s">
        <v>4067</v>
      </c>
      <c r="AQ503" s="188" t="s">
        <v>8534</v>
      </c>
      <c r="AR503" s="188" t="s">
        <v>8581</v>
      </c>
      <c r="AS503" s="188" t="s">
        <v>8535</v>
      </c>
      <c r="AT503" s="188" t="s">
        <v>8581</v>
      </c>
      <c r="AU503" s="188" t="str">
        <f t="shared" si="22"/>
        <v>R4</v>
      </c>
      <c r="AV503" s="188" t="str">
        <f t="shared" si="23"/>
        <v>P4</v>
      </c>
    </row>
    <row r="504" spans="1:48" ht="270" x14ac:dyDescent="0.25">
      <c r="A504" s="188" t="s">
        <v>2211</v>
      </c>
      <c r="B504" s="207" t="str">
        <f t="shared" si="21"/>
        <v>Riparian and Pre-1914</v>
      </c>
      <c r="C504" s="188" t="s">
        <v>1756</v>
      </c>
      <c r="D504" s="188" t="s">
        <v>1756</v>
      </c>
      <c r="E504" s="188"/>
      <c r="F504" s="188" t="s">
        <v>2082</v>
      </c>
      <c r="G504" s="188"/>
      <c r="H504" s="188" t="s">
        <v>4067</v>
      </c>
      <c r="I504" s="188" t="s">
        <v>55</v>
      </c>
      <c r="J504" s="188"/>
      <c r="K504" s="209">
        <v>548.45666666666659</v>
      </c>
      <c r="L504" s="209">
        <v>613.79999999999995</v>
      </c>
      <c r="M504" s="188" t="s">
        <v>56</v>
      </c>
      <c r="N504" s="188" t="s">
        <v>325</v>
      </c>
      <c r="O504" s="188" t="s">
        <v>511</v>
      </c>
      <c r="P504" s="188" t="s">
        <v>59</v>
      </c>
      <c r="Q504" s="188" t="s">
        <v>2083</v>
      </c>
      <c r="R504" s="188" t="s">
        <v>2083</v>
      </c>
      <c r="S504" s="188" t="s">
        <v>2084</v>
      </c>
      <c r="T504" s="188" t="s">
        <v>141</v>
      </c>
      <c r="U504" s="188"/>
      <c r="V504" s="188" t="s">
        <v>64</v>
      </c>
      <c r="W504" s="188"/>
      <c r="X504" s="188"/>
      <c r="Y504" s="188"/>
      <c r="Z504" s="188" t="s">
        <v>66</v>
      </c>
      <c r="AA504" s="189">
        <v>42914</v>
      </c>
      <c r="AB504" s="188" t="s">
        <v>142</v>
      </c>
      <c r="AC504" s="188" t="s">
        <v>1759</v>
      </c>
      <c r="AD504" s="188" t="s">
        <v>56</v>
      </c>
      <c r="AE504" s="188" t="s">
        <v>90</v>
      </c>
      <c r="AF504" s="188" t="s">
        <v>90</v>
      </c>
      <c r="AG504" s="188" t="s">
        <v>90</v>
      </c>
      <c r="AH504" s="188" t="s">
        <v>90</v>
      </c>
      <c r="AI504" s="188" t="s">
        <v>90</v>
      </c>
      <c r="AJ504" s="188" t="s">
        <v>90</v>
      </c>
      <c r="AK504" s="188" t="s">
        <v>90</v>
      </c>
      <c r="AL504" s="188" t="s">
        <v>90</v>
      </c>
      <c r="AM504" s="189">
        <v>42949</v>
      </c>
      <c r="AN504" s="188" t="s">
        <v>100</v>
      </c>
      <c r="AO504" s="188" t="s">
        <v>864</v>
      </c>
      <c r="AP504" s="188" t="s">
        <v>4067</v>
      </c>
      <c r="AQ504" s="188" t="s">
        <v>8534</v>
      </c>
      <c r="AR504" s="188" t="s">
        <v>8581</v>
      </c>
      <c r="AS504" s="188" t="s">
        <v>8535</v>
      </c>
      <c r="AT504" s="188" t="s">
        <v>8581</v>
      </c>
      <c r="AU504" s="188" t="str">
        <f t="shared" si="22"/>
        <v>R4</v>
      </c>
      <c r="AV504" s="188" t="str">
        <f t="shared" si="23"/>
        <v>P4</v>
      </c>
    </row>
    <row r="505" spans="1:48" ht="270" x14ac:dyDescent="0.25">
      <c r="A505" s="188" t="s">
        <v>2212</v>
      </c>
      <c r="B505" s="207" t="str">
        <f t="shared" si="21"/>
        <v>Riparian and Pre-1914</v>
      </c>
      <c r="C505" s="188" t="s">
        <v>1756</v>
      </c>
      <c r="D505" s="188" t="s">
        <v>1756</v>
      </c>
      <c r="E505" s="188"/>
      <c r="F505" s="188" t="s">
        <v>2082</v>
      </c>
      <c r="G505" s="188"/>
      <c r="H505" s="188" t="s">
        <v>4067</v>
      </c>
      <c r="I505" s="188" t="s">
        <v>55</v>
      </c>
      <c r="J505" s="188"/>
      <c r="K505" s="209">
        <v>567.10333333333335</v>
      </c>
      <c r="L505" s="209">
        <v>574.20000000000005</v>
      </c>
      <c r="M505" s="188" t="s">
        <v>56</v>
      </c>
      <c r="N505" s="188" t="s">
        <v>325</v>
      </c>
      <c r="O505" s="188" t="s">
        <v>511</v>
      </c>
      <c r="P505" s="188" t="s">
        <v>59</v>
      </c>
      <c r="Q505" s="188" t="s">
        <v>2083</v>
      </c>
      <c r="R505" s="188" t="s">
        <v>2083</v>
      </c>
      <c r="S505" s="188" t="s">
        <v>2084</v>
      </c>
      <c r="T505" s="188" t="s">
        <v>141</v>
      </c>
      <c r="U505" s="188"/>
      <c r="V505" s="188" t="s">
        <v>64</v>
      </c>
      <c r="W505" s="188"/>
      <c r="X505" s="188"/>
      <c r="Y505" s="188"/>
      <c r="Z505" s="188" t="s">
        <v>66</v>
      </c>
      <c r="AA505" s="189">
        <v>42914</v>
      </c>
      <c r="AB505" s="188" t="s">
        <v>142</v>
      </c>
      <c r="AC505" s="188" t="s">
        <v>1759</v>
      </c>
      <c r="AD505" s="188" t="s">
        <v>56</v>
      </c>
      <c r="AE505" s="188" t="s">
        <v>90</v>
      </c>
      <c r="AF505" s="188" t="s">
        <v>90</v>
      </c>
      <c r="AG505" s="188" t="s">
        <v>90</v>
      </c>
      <c r="AH505" s="188" t="s">
        <v>90</v>
      </c>
      <c r="AI505" s="188" t="s">
        <v>90</v>
      </c>
      <c r="AJ505" s="188" t="s">
        <v>90</v>
      </c>
      <c r="AK505" s="188" t="s">
        <v>90</v>
      </c>
      <c r="AL505" s="188" t="s">
        <v>90</v>
      </c>
      <c r="AM505" s="189">
        <v>42949</v>
      </c>
      <c r="AN505" s="188" t="s">
        <v>100</v>
      </c>
      <c r="AO505" s="188" t="s">
        <v>864</v>
      </c>
      <c r="AP505" s="188" t="s">
        <v>4067</v>
      </c>
      <c r="AQ505" s="188" t="s">
        <v>8534</v>
      </c>
      <c r="AR505" s="188" t="s">
        <v>8581</v>
      </c>
      <c r="AS505" s="188" t="s">
        <v>8535</v>
      </c>
      <c r="AT505" s="188" t="s">
        <v>8581</v>
      </c>
      <c r="AU505" s="188" t="str">
        <f t="shared" si="22"/>
        <v>R4</v>
      </c>
      <c r="AV505" s="188" t="str">
        <f t="shared" si="23"/>
        <v>P4</v>
      </c>
    </row>
    <row r="506" spans="1:48" ht="270" x14ac:dyDescent="0.25">
      <c r="A506" s="188" t="s">
        <v>2213</v>
      </c>
      <c r="B506" s="207" t="str">
        <f t="shared" si="21"/>
        <v>Riparian and Pre-1914</v>
      </c>
      <c r="C506" s="188" t="s">
        <v>2214</v>
      </c>
      <c r="D506" s="188" t="s">
        <v>2214</v>
      </c>
      <c r="E506" s="188"/>
      <c r="F506" s="188"/>
      <c r="G506" s="188"/>
      <c r="H506" s="188" t="s">
        <v>4067</v>
      </c>
      <c r="I506" s="188" t="s">
        <v>55</v>
      </c>
      <c r="J506" s="188"/>
      <c r="K506" s="209">
        <v>1190.8533333333332</v>
      </c>
      <c r="L506" s="209">
        <v>791.47900000000004</v>
      </c>
      <c r="M506" s="188" t="s">
        <v>56</v>
      </c>
      <c r="N506" s="188" t="s">
        <v>1826</v>
      </c>
      <c r="O506" s="188" t="s">
        <v>341</v>
      </c>
      <c r="P506" s="188" t="s">
        <v>341</v>
      </c>
      <c r="Q506" s="188" t="s">
        <v>2215</v>
      </c>
      <c r="R506" s="188" t="s">
        <v>2215</v>
      </c>
      <c r="S506" s="188"/>
      <c r="T506" s="188" t="s">
        <v>141</v>
      </c>
      <c r="U506" s="188">
        <v>1908</v>
      </c>
      <c r="V506" s="188" t="s">
        <v>174</v>
      </c>
      <c r="W506" s="188"/>
      <c r="X506" s="188"/>
      <c r="Y506" s="188"/>
      <c r="Z506" s="188" t="s">
        <v>66</v>
      </c>
      <c r="AA506" s="189">
        <v>42935</v>
      </c>
      <c r="AB506" s="188" t="s">
        <v>81</v>
      </c>
      <c r="AC506" s="188" t="s">
        <v>2216</v>
      </c>
      <c r="AD506" s="188" t="s">
        <v>56</v>
      </c>
      <c r="AE506" s="188" t="s">
        <v>90</v>
      </c>
      <c r="AF506" s="188" t="s">
        <v>90</v>
      </c>
      <c r="AG506" s="190" t="s">
        <v>90</v>
      </c>
      <c r="AH506" s="188" t="s">
        <v>90</v>
      </c>
      <c r="AI506" s="188" t="s">
        <v>90</v>
      </c>
      <c r="AJ506" s="188" t="s">
        <v>90</v>
      </c>
      <c r="AK506" s="188" t="s">
        <v>90</v>
      </c>
      <c r="AL506" s="188" t="s">
        <v>90</v>
      </c>
      <c r="AM506" s="189">
        <v>42943</v>
      </c>
      <c r="AN506" s="188" t="s">
        <v>100</v>
      </c>
      <c r="AO506" s="188" t="s">
        <v>8393</v>
      </c>
      <c r="AP506" s="188" t="s">
        <v>4067</v>
      </c>
      <c r="AQ506" s="188" t="s">
        <v>8534</v>
      </c>
      <c r="AR506" s="188" t="s">
        <v>8581</v>
      </c>
      <c r="AS506" s="188" t="s">
        <v>8535</v>
      </c>
      <c r="AT506" s="188" t="s">
        <v>8581</v>
      </c>
      <c r="AU506" s="188" t="str">
        <f t="shared" si="22"/>
        <v>R4</v>
      </c>
      <c r="AV506" s="188" t="str">
        <f t="shared" si="23"/>
        <v>P4</v>
      </c>
    </row>
    <row r="507" spans="1:48" ht="270" x14ac:dyDescent="0.25">
      <c r="A507" s="188" t="s">
        <v>2217</v>
      </c>
      <c r="B507" s="207" t="str">
        <f t="shared" si="21"/>
        <v>Riparian and Pre-1914</v>
      </c>
      <c r="C507" s="188" t="s">
        <v>1756</v>
      </c>
      <c r="D507" s="188" t="s">
        <v>1756</v>
      </c>
      <c r="E507" s="188"/>
      <c r="F507" s="188"/>
      <c r="G507" s="188"/>
      <c r="H507" s="188" t="s">
        <v>4067</v>
      </c>
      <c r="I507" s="188" t="s">
        <v>55</v>
      </c>
      <c r="J507" s="188"/>
      <c r="K507" s="209">
        <v>698.81666666666661</v>
      </c>
      <c r="L507" s="209">
        <v>514.79999999999995</v>
      </c>
      <c r="M507" s="188" t="s">
        <v>56</v>
      </c>
      <c r="N507" s="188" t="s">
        <v>325</v>
      </c>
      <c r="O507" s="188" t="s">
        <v>511</v>
      </c>
      <c r="P507" s="188" t="s">
        <v>59</v>
      </c>
      <c r="Q507" s="188" t="s">
        <v>2083</v>
      </c>
      <c r="R507" s="188" t="s">
        <v>2083</v>
      </c>
      <c r="S507" s="188" t="s">
        <v>2084</v>
      </c>
      <c r="T507" s="188" t="s">
        <v>141</v>
      </c>
      <c r="U507" s="188"/>
      <c r="V507" s="188" t="s">
        <v>64</v>
      </c>
      <c r="W507" s="188"/>
      <c r="X507" s="188"/>
      <c r="Y507" s="188"/>
      <c r="Z507" s="188" t="s">
        <v>66</v>
      </c>
      <c r="AA507" s="189">
        <v>42914</v>
      </c>
      <c r="AB507" s="188" t="s">
        <v>142</v>
      </c>
      <c r="AC507" s="188" t="s">
        <v>1759</v>
      </c>
      <c r="AD507" s="188" t="s">
        <v>56</v>
      </c>
      <c r="AE507" s="188" t="s">
        <v>90</v>
      </c>
      <c r="AF507" s="188" t="s">
        <v>90</v>
      </c>
      <c r="AG507" s="188" t="s">
        <v>90</v>
      </c>
      <c r="AH507" s="188" t="s">
        <v>90</v>
      </c>
      <c r="AI507" s="188" t="s">
        <v>90</v>
      </c>
      <c r="AJ507" s="188" t="s">
        <v>90</v>
      </c>
      <c r="AK507" s="188" t="s">
        <v>90</v>
      </c>
      <c r="AL507" s="188" t="s">
        <v>90</v>
      </c>
      <c r="AM507" s="189">
        <v>42949</v>
      </c>
      <c r="AN507" s="188" t="s">
        <v>100</v>
      </c>
      <c r="AO507" s="188" t="s">
        <v>864</v>
      </c>
      <c r="AP507" s="188" t="s">
        <v>4067</v>
      </c>
      <c r="AQ507" s="188" t="s">
        <v>8534</v>
      </c>
      <c r="AR507" s="188" t="s">
        <v>8581</v>
      </c>
      <c r="AS507" s="188" t="s">
        <v>8535</v>
      </c>
      <c r="AT507" s="188" t="s">
        <v>8581</v>
      </c>
      <c r="AU507" s="188" t="str">
        <f t="shared" si="22"/>
        <v>R4</v>
      </c>
      <c r="AV507" s="188" t="str">
        <f t="shared" si="23"/>
        <v>P4</v>
      </c>
    </row>
    <row r="508" spans="1:48" ht="270" x14ac:dyDescent="0.25">
      <c r="A508" s="188" t="s">
        <v>2218</v>
      </c>
      <c r="B508" s="207" t="str">
        <f t="shared" si="21"/>
        <v>Riparian and Pre-1914</v>
      </c>
      <c r="C508" s="188" t="s">
        <v>1756</v>
      </c>
      <c r="D508" s="188" t="s">
        <v>1756</v>
      </c>
      <c r="E508" s="188"/>
      <c r="F508" s="188"/>
      <c r="G508" s="188"/>
      <c r="H508" s="188" t="s">
        <v>4067</v>
      </c>
      <c r="I508" s="188" t="s">
        <v>55</v>
      </c>
      <c r="J508" s="188"/>
      <c r="K508" s="209">
        <v>561.18999999999994</v>
      </c>
      <c r="L508" s="209">
        <v>1207.8</v>
      </c>
      <c r="M508" s="188" t="s">
        <v>56</v>
      </c>
      <c r="N508" s="188" t="s">
        <v>325</v>
      </c>
      <c r="O508" s="188" t="s">
        <v>511</v>
      </c>
      <c r="P508" s="188" t="s">
        <v>59</v>
      </c>
      <c r="Q508" s="188" t="s">
        <v>2083</v>
      </c>
      <c r="R508" s="188" t="s">
        <v>2083</v>
      </c>
      <c r="S508" s="188" t="s">
        <v>2084</v>
      </c>
      <c r="T508" s="188" t="s">
        <v>141</v>
      </c>
      <c r="U508" s="188"/>
      <c r="V508" s="188" t="s">
        <v>64</v>
      </c>
      <c r="W508" s="188"/>
      <c r="X508" s="188"/>
      <c r="Y508" s="188"/>
      <c r="Z508" s="188" t="s">
        <v>66</v>
      </c>
      <c r="AA508" s="189">
        <v>42914</v>
      </c>
      <c r="AB508" s="188" t="s">
        <v>142</v>
      </c>
      <c r="AC508" s="188" t="s">
        <v>1759</v>
      </c>
      <c r="AD508" s="188" t="s">
        <v>56</v>
      </c>
      <c r="AE508" s="188" t="s">
        <v>90</v>
      </c>
      <c r="AF508" s="188" t="s">
        <v>90</v>
      </c>
      <c r="AG508" s="188" t="s">
        <v>90</v>
      </c>
      <c r="AH508" s="188" t="s">
        <v>90</v>
      </c>
      <c r="AI508" s="188" t="s">
        <v>90</v>
      </c>
      <c r="AJ508" s="188" t="s">
        <v>90</v>
      </c>
      <c r="AK508" s="188" t="s">
        <v>90</v>
      </c>
      <c r="AL508" s="188" t="s">
        <v>90</v>
      </c>
      <c r="AM508" s="189">
        <v>42949</v>
      </c>
      <c r="AN508" s="188" t="s">
        <v>100</v>
      </c>
      <c r="AO508" s="188" t="s">
        <v>864</v>
      </c>
      <c r="AP508" s="188" t="s">
        <v>4067</v>
      </c>
      <c r="AQ508" s="188" t="s">
        <v>8534</v>
      </c>
      <c r="AR508" s="188" t="s">
        <v>8581</v>
      </c>
      <c r="AS508" s="188" t="s">
        <v>8535</v>
      </c>
      <c r="AT508" s="188" t="s">
        <v>8581</v>
      </c>
      <c r="AU508" s="188" t="str">
        <f t="shared" si="22"/>
        <v>R4</v>
      </c>
      <c r="AV508" s="188" t="str">
        <f t="shared" si="23"/>
        <v>P4</v>
      </c>
    </row>
    <row r="509" spans="1:48" ht="270" x14ac:dyDescent="0.25">
      <c r="A509" s="188" t="s">
        <v>2219</v>
      </c>
      <c r="B509" s="207" t="str">
        <f t="shared" si="21"/>
        <v>Riparian and Pre-1914</v>
      </c>
      <c r="C509" s="188" t="s">
        <v>1756</v>
      </c>
      <c r="D509" s="188" t="s">
        <v>1756</v>
      </c>
      <c r="E509" s="188"/>
      <c r="F509" s="188"/>
      <c r="G509" s="188"/>
      <c r="H509" s="188" t="s">
        <v>4067</v>
      </c>
      <c r="I509" s="188" t="s">
        <v>55</v>
      </c>
      <c r="J509" s="188"/>
      <c r="K509" s="209">
        <v>1764.67</v>
      </c>
      <c r="L509" s="209">
        <v>910.8</v>
      </c>
      <c r="M509" s="188" t="s">
        <v>56</v>
      </c>
      <c r="N509" s="188" t="s">
        <v>325</v>
      </c>
      <c r="O509" s="188" t="s">
        <v>511</v>
      </c>
      <c r="P509" s="188" t="s">
        <v>59</v>
      </c>
      <c r="Q509" s="188" t="s">
        <v>2083</v>
      </c>
      <c r="R509" s="188" t="s">
        <v>2083</v>
      </c>
      <c r="S509" s="188" t="s">
        <v>2084</v>
      </c>
      <c r="T509" s="188" t="s">
        <v>141</v>
      </c>
      <c r="U509" s="188"/>
      <c r="V509" s="188" t="s">
        <v>64</v>
      </c>
      <c r="W509" s="188"/>
      <c r="X509" s="188"/>
      <c r="Y509" s="188"/>
      <c r="Z509" s="188" t="s">
        <v>66</v>
      </c>
      <c r="AA509" s="189">
        <v>42914</v>
      </c>
      <c r="AB509" s="188" t="s">
        <v>142</v>
      </c>
      <c r="AC509" s="188" t="s">
        <v>1759</v>
      </c>
      <c r="AD509" s="188" t="s">
        <v>56</v>
      </c>
      <c r="AE509" s="188" t="s">
        <v>90</v>
      </c>
      <c r="AF509" s="188" t="s">
        <v>90</v>
      </c>
      <c r="AG509" s="188" t="s">
        <v>90</v>
      </c>
      <c r="AH509" s="188" t="s">
        <v>90</v>
      </c>
      <c r="AI509" s="188" t="s">
        <v>90</v>
      </c>
      <c r="AJ509" s="188" t="s">
        <v>90</v>
      </c>
      <c r="AK509" s="188" t="s">
        <v>90</v>
      </c>
      <c r="AL509" s="188" t="s">
        <v>90</v>
      </c>
      <c r="AM509" s="189">
        <v>42949</v>
      </c>
      <c r="AN509" s="188" t="s">
        <v>100</v>
      </c>
      <c r="AO509" s="188" t="s">
        <v>864</v>
      </c>
      <c r="AP509" s="188" t="s">
        <v>4067</v>
      </c>
      <c r="AQ509" s="188" t="s">
        <v>8534</v>
      </c>
      <c r="AR509" s="188" t="s">
        <v>8581</v>
      </c>
      <c r="AS509" s="188" t="s">
        <v>8535</v>
      </c>
      <c r="AT509" s="188" t="s">
        <v>8581</v>
      </c>
      <c r="AU509" s="188" t="str">
        <f t="shared" si="22"/>
        <v>R4</v>
      </c>
      <c r="AV509" s="188" t="str">
        <f t="shared" si="23"/>
        <v>P4</v>
      </c>
    </row>
    <row r="510" spans="1:48" ht="270" x14ac:dyDescent="0.25">
      <c r="A510" s="188" t="s">
        <v>2220</v>
      </c>
      <c r="B510" s="207" t="str">
        <f t="shared" si="21"/>
        <v>Riparian</v>
      </c>
      <c r="C510" s="188" t="s">
        <v>2221</v>
      </c>
      <c r="D510" s="188" t="s">
        <v>2221</v>
      </c>
      <c r="E510" s="188"/>
      <c r="F510" s="188"/>
      <c r="G510" s="188"/>
      <c r="H510" s="188" t="s">
        <v>4067</v>
      </c>
      <c r="I510" s="188" t="s">
        <v>55</v>
      </c>
      <c r="J510" s="188"/>
      <c r="K510" s="209">
        <v>625.20000000000005</v>
      </c>
      <c r="L510" s="209">
        <v>0</v>
      </c>
      <c r="M510" s="188" t="s">
        <v>56</v>
      </c>
      <c r="N510" s="188" t="s">
        <v>216</v>
      </c>
      <c r="O510" s="188"/>
      <c r="P510" s="188" t="s">
        <v>170</v>
      </c>
      <c r="Q510" s="188" t="s">
        <v>2222</v>
      </c>
      <c r="R510" s="188" t="s">
        <v>174</v>
      </c>
      <c r="S510" s="188" t="s">
        <v>174</v>
      </c>
      <c r="T510" s="188" t="s">
        <v>174</v>
      </c>
      <c r="U510" s="188"/>
      <c r="V510" s="188" t="s">
        <v>174</v>
      </c>
      <c r="W510" s="188" t="s">
        <v>174</v>
      </c>
      <c r="X510" s="188" t="s">
        <v>66</v>
      </c>
      <c r="Y510" s="188"/>
      <c r="Z510" s="188" t="s">
        <v>66</v>
      </c>
      <c r="AA510" s="189">
        <v>42877</v>
      </c>
      <c r="AB510" s="188" t="s">
        <v>67</v>
      </c>
      <c r="AC510" s="188" t="s">
        <v>2223</v>
      </c>
      <c r="AD510" s="188" t="s">
        <v>66</v>
      </c>
      <c r="AE510" s="188" t="s">
        <v>90</v>
      </c>
      <c r="AF510" s="188" t="s">
        <v>90</v>
      </c>
      <c r="AG510" s="188" t="s">
        <v>90</v>
      </c>
      <c r="AH510" s="188" t="s">
        <v>90</v>
      </c>
      <c r="AI510" s="188" t="s">
        <v>90</v>
      </c>
      <c r="AJ510" s="188" t="s">
        <v>90</v>
      </c>
      <c r="AK510" s="188" t="s">
        <v>90</v>
      </c>
      <c r="AL510" s="188" t="s">
        <v>90</v>
      </c>
      <c r="AM510" s="189">
        <v>43347</v>
      </c>
      <c r="AN510" s="188" t="s">
        <v>90</v>
      </c>
      <c r="AO510" s="188" t="s">
        <v>90</v>
      </c>
      <c r="AP510" s="188" t="s">
        <v>4067</v>
      </c>
      <c r="AQ510" s="188" t="s">
        <v>8534</v>
      </c>
      <c r="AR510" s="188" t="s">
        <v>8581</v>
      </c>
      <c r="AS510" s="188" t="s">
        <v>8535</v>
      </c>
      <c r="AT510" s="188" t="s">
        <v>8581</v>
      </c>
      <c r="AU510" s="188" t="str">
        <f t="shared" si="22"/>
        <v>R4</v>
      </c>
      <c r="AV510" s="188" t="str">
        <f t="shared" si="23"/>
        <v>P4</v>
      </c>
    </row>
    <row r="511" spans="1:48" ht="75" x14ac:dyDescent="0.25">
      <c r="A511" s="188" t="s">
        <v>2224</v>
      </c>
      <c r="B511" s="207" t="str">
        <f t="shared" si="21"/>
        <v>Riparian and Pre-1914</v>
      </c>
      <c r="C511" s="188" t="s">
        <v>602</v>
      </c>
      <c r="D511" s="188" t="s">
        <v>603</v>
      </c>
      <c r="E511" s="188"/>
      <c r="F511" s="188" t="s">
        <v>646</v>
      </c>
      <c r="G511" s="188"/>
      <c r="H511" s="188"/>
      <c r="I511" s="188" t="s">
        <v>55</v>
      </c>
      <c r="J511" s="188"/>
      <c r="K511" s="209">
        <v>1690.5366666666666</v>
      </c>
      <c r="L511" s="209">
        <v>1736.8820000000001</v>
      </c>
      <c r="M511" s="188" t="s">
        <v>56</v>
      </c>
      <c r="N511" s="188" t="s">
        <v>604</v>
      </c>
      <c r="O511" s="188" t="s">
        <v>511</v>
      </c>
      <c r="P511" s="188" t="s">
        <v>59</v>
      </c>
      <c r="Q511" s="188" t="s">
        <v>2225</v>
      </c>
      <c r="R511" s="188" t="s">
        <v>2226</v>
      </c>
      <c r="S511" s="188" t="s">
        <v>2227</v>
      </c>
      <c r="T511" s="188" t="s">
        <v>63</v>
      </c>
      <c r="U511" s="188"/>
      <c r="V511" s="188" t="s">
        <v>190</v>
      </c>
      <c r="W511" s="188"/>
      <c r="X511" s="188"/>
      <c r="Y511" s="188"/>
      <c r="Z511" s="188" t="s">
        <v>66</v>
      </c>
      <c r="AA511" s="189">
        <v>42880</v>
      </c>
      <c r="AB511" s="188" t="s">
        <v>142</v>
      </c>
      <c r="AC511" s="188" t="s">
        <v>8444</v>
      </c>
      <c r="AD511" s="188" t="s">
        <v>56</v>
      </c>
      <c r="AE511" s="188" t="s">
        <v>90</v>
      </c>
      <c r="AF511" s="188" t="s">
        <v>90</v>
      </c>
      <c r="AG511" s="190" t="s">
        <v>90</v>
      </c>
      <c r="AH511" s="188" t="s">
        <v>90</v>
      </c>
      <c r="AI511" s="188" t="s">
        <v>90</v>
      </c>
      <c r="AJ511" s="188" t="s">
        <v>90</v>
      </c>
      <c r="AK511" s="188" t="s">
        <v>90</v>
      </c>
      <c r="AL511" s="188" t="s">
        <v>90</v>
      </c>
      <c r="AM511" s="189">
        <v>42915</v>
      </c>
      <c r="AN511" s="188" t="s">
        <v>143</v>
      </c>
      <c r="AO511" s="188" t="s">
        <v>8585</v>
      </c>
      <c r="AP511" s="188"/>
      <c r="AQ511" s="188"/>
      <c r="AR511" s="188"/>
      <c r="AS511" s="188"/>
      <c r="AT511" s="188"/>
      <c r="AU511" s="188" t="str">
        <f t="shared" si="22"/>
        <v>R3</v>
      </c>
      <c r="AV511" s="188" t="str">
        <f t="shared" si="23"/>
        <v>P3</v>
      </c>
    </row>
    <row r="512" spans="1:48" ht="45" x14ac:dyDescent="0.25">
      <c r="A512" s="188" t="s">
        <v>2228</v>
      </c>
      <c r="B512" s="207" t="str">
        <f t="shared" si="21"/>
        <v>Riparian and Pre-1914</v>
      </c>
      <c r="C512" s="188" t="s">
        <v>602</v>
      </c>
      <c r="D512" s="188" t="s">
        <v>603</v>
      </c>
      <c r="E512" s="188"/>
      <c r="F512" s="188"/>
      <c r="G512" s="188"/>
      <c r="H512" s="188"/>
      <c r="I512" s="188" t="s">
        <v>55</v>
      </c>
      <c r="J512" s="188"/>
      <c r="K512" s="209">
        <v>365.42333333333335</v>
      </c>
      <c r="L512" s="209">
        <v>793.01400000000001</v>
      </c>
      <c r="M512" s="188" t="s">
        <v>56</v>
      </c>
      <c r="N512" s="188" t="s">
        <v>604</v>
      </c>
      <c r="O512" s="188" t="s">
        <v>511</v>
      </c>
      <c r="P512" s="188" t="s">
        <v>59</v>
      </c>
      <c r="Q512" s="188" t="s">
        <v>2229</v>
      </c>
      <c r="R512" s="188" t="s">
        <v>2229</v>
      </c>
      <c r="S512" s="188" t="s">
        <v>2227</v>
      </c>
      <c r="T512" s="188" t="s">
        <v>63</v>
      </c>
      <c r="U512" s="188"/>
      <c r="V512" s="188" t="s">
        <v>190</v>
      </c>
      <c r="W512" s="188"/>
      <c r="X512" s="188"/>
      <c r="Y512" s="188"/>
      <c r="Z512" s="188" t="s">
        <v>66</v>
      </c>
      <c r="AA512" s="189">
        <v>42880</v>
      </c>
      <c r="AB512" s="188" t="s">
        <v>142</v>
      </c>
      <c r="AC512" s="188" t="s">
        <v>2232</v>
      </c>
      <c r="AD512" s="188" t="s">
        <v>56</v>
      </c>
      <c r="AE512" s="188" t="s">
        <v>90</v>
      </c>
      <c r="AF512" s="188" t="s">
        <v>90</v>
      </c>
      <c r="AG512" s="190" t="s">
        <v>90</v>
      </c>
      <c r="AH512" s="188" t="s">
        <v>90</v>
      </c>
      <c r="AI512" s="188" t="s">
        <v>90</v>
      </c>
      <c r="AJ512" s="188" t="s">
        <v>90</v>
      </c>
      <c r="AK512" s="188" t="s">
        <v>90</v>
      </c>
      <c r="AL512" s="188" t="s">
        <v>90</v>
      </c>
      <c r="AM512" s="189">
        <v>42915</v>
      </c>
      <c r="AN512" s="188" t="s">
        <v>100</v>
      </c>
      <c r="AO512" s="188" t="s">
        <v>489</v>
      </c>
      <c r="AP512" s="188"/>
      <c r="AQ512" s="188"/>
      <c r="AR512" s="188"/>
      <c r="AS512" s="188"/>
      <c r="AT512" s="188"/>
      <c r="AU512" s="188" t="str">
        <f t="shared" si="22"/>
        <v>R3</v>
      </c>
      <c r="AV512" s="188" t="str">
        <f t="shared" si="23"/>
        <v>P1</v>
      </c>
    </row>
    <row r="513" spans="1:48" ht="75" x14ac:dyDescent="0.25">
      <c r="A513" s="188" t="s">
        <v>2230</v>
      </c>
      <c r="B513" s="207" t="str">
        <f t="shared" si="21"/>
        <v>Riparian and Pre-1914</v>
      </c>
      <c r="C513" s="188" t="s">
        <v>602</v>
      </c>
      <c r="D513" s="188" t="s">
        <v>603</v>
      </c>
      <c r="E513" s="188"/>
      <c r="F513" s="188"/>
      <c r="G513" s="188"/>
      <c r="H513" s="188"/>
      <c r="I513" s="188" t="s">
        <v>55</v>
      </c>
      <c r="J513" s="188"/>
      <c r="K513" s="209">
        <v>418.10666666666674</v>
      </c>
      <c r="L513" s="209">
        <v>857.84900000000005</v>
      </c>
      <c r="M513" s="188" t="s">
        <v>56</v>
      </c>
      <c r="N513" s="188" t="s">
        <v>604</v>
      </c>
      <c r="O513" s="188" t="s">
        <v>511</v>
      </c>
      <c r="P513" s="188" t="s">
        <v>59</v>
      </c>
      <c r="Q513" s="188"/>
      <c r="R513" s="188" t="s">
        <v>2231</v>
      </c>
      <c r="S513" s="188" t="s">
        <v>2227</v>
      </c>
      <c r="T513" s="188" t="s">
        <v>63</v>
      </c>
      <c r="U513" s="188"/>
      <c r="V513" s="188" t="s">
        <v>190</v>
      </c>
      <c r="W513" s="188"/>
      <c r="X513" s="188"/>
      <c r="Y513" s="188"/>
      <c r="Z513" s="188" t="s">
        <v>66</v>
      </c>
      <c r="AA513" s="189">
        <v>42880</v>
      </c>
      <c r="AB513" s="188" t="s">
        <v>142</v>
      </c>
      <c r="AC513" s="188" t="s">
        <v>2232</v>
      </c>
      <c r="AD513" s="188" t="s">
        <v>56</v>
      </c>
      <c r="AE513" s="188" t="s">
        <v>90</v>
      </c>
      <c r="AF513" s="188" t="s">
        <v>90</v>
      </c>
      <c r="AG513" s="190" t="s">
        <v>90</v>
      </c>
      <c r="AH513" s="188" t="s">
        <v>90</v>
      </c>
      <c r="AI513" s="188" t="s">
        <v>90</v>
      </c>
      <c r="AJ513" s="188" t="s">
        <v>90</v>
      </c>
      <c r="AK513" s="188" t="s">
        <v>90</v>
      </c>
      <c r="AL513" s="188" t="s">
        <v>90</v>
      </c>
      <c r="AM513" s="189">
        <v>42915</v>
      </c>
      <c r="AN513" s="188" t="s">
        <v>143</v>
      </c>
      <c r="AO513" s="188" t="s">
        <v>8585</v>
      </c>
      <c r="AP513" s="188"/>
      <c r="AQ513" s="188"/>
      <c r="AR513" s="188"/>
      <c r="AS513" s="188"/>
      <c r="AT513" s="188"/>
      <c r="AU513" s="188" t="str">
        <f t="shared" si="22"/>
        <v>R3</v>
      </c>
      <c r="AV513" s="188" t="str">
        <f t="shared" si="23"/>
        <v>P3</v>
      </c>
    </row>
    <row r="514" spans="1:48" ht="75" x14ac:dyDescent="0.25">
      <c r="A514" s="188" t="s">
        <v>2233</v>
      </c>
      <c r="B514" s="207" t="str">
        <f t="shared" si="21"/>
        <v>Riparian and Pre-1914</v>
      </c>
      <c r="C514" s="188" t="s">
        <v>602</v>
      </c>
      <c r="D514" s="188" t="s">
        <v>603</v>
      </c>
      <c r="E514" s="188"/>
      <c r="F514" s="188"/>
      <c r="G514" s="188"/>
      <c r="H514" s="188"/>
      <c r="I514" s="188" t="s">
        <v>55</v>
      </c>
      <c r="J514" s="188"/>
      <c r="K514" s="209">
        <v>461.03333333333336</v>
      </c>
      <c r="L514" s="209">
        <v>528.55200000000002</v>
      </c>
      <c r="M514" s="188" t="s">
        <v>56</v>
      </c>
      <c r="N514" s="188" t="s">
        <v>604</v>
      </c>
      <c r="O514" s="188" t="s">
        <v>511</v>
      </c>
      <c r="P514" s="188" t="s">
        <v>59</v>
      </c>
      <c r="Q514" s="188"/>
      <c r="R514" s="188" t="s">
        <v>2231</v>
      </c>
      <c r="S514" s="188" t="s">
        <v>2227</v>
      </c>
      <c r="T514" s="188" t="s">
        <v>63</v>
      </c>
      <c r="U514" s="188"/>
      <c r="V514" s="188" t="s">
        <v>190</v>
      </c>
      <c r="W514" s="188"/>
      <c r="X514" s="188"/>
      <c r="Y514" s="188"/>
      <c r="Z514" s="188" t="s">
        <v>66</v>
      </c>
      <c r="AA514" s="189">
        <v>42880</v>
      </c>
      <c r="AB514" s="188" t="s">
        <v>142</v>
      </c>
      <c r="AC514" s="188" t="s">
        <v>2232</v>
      </c>
      <c r="AD514" s="188" t="s">
        <v>56</v>
      </c>
      <c r="AE514" s="188" t="s">
        <v>90</v>
      </c>
      <c r="AF514" s="188" t="s">
        <v>90</v>
      </c>
      <c r="AG514" s="190" t="s">
        <v>90</v>
      </c>
      <c r="AH514" s="188" t="s">
        <v>90</v>
      </c>
      <c r="AI514" s="188" t="s">
        <v>90</v>
      </c>
      <c r="AJ514" s="188" t="s">
        <v>90</v>
      </c>
      <c r="AK514" s="188" t="s">
        <v>90</v>
      </c>
      <c r="AL514" s="188" t="s">
        <v>90</v>
      </c>
      <c r="AM514" s="189">
        <v>42915</v>
      </c>
      <c r="AN514" s="188" t="s">
        <v>143</v>
      </c>
      <c r="AO514" s="188" t="s">
        <v>8585</v>
      </c>
      <c r="AP514" s="188"/>
      <c r="AQ514" s="188"/>
      <c r="AR514" s="188"/>
      <c r="AS514" s="188"/>
      <c r="AT514" s="188"/>
      <c r="AU514" s="188" t="str">
        <f t="shared" si="22"/>
        <v>R3</v>
      </c>
      <c r="AV514" s="188" t="str">
        <f t="shared" si="23"/>
        <v>P3</v>
      </c>
    </row>
    <row r="515" spans="1:48" ht="270" x14ac:dyDescent="0.25">
      <c r="A515" s="188" t="s">
        <v>2234</v>
      </c>
      <c r="B515" s="207" t="str">
        <f t="shared" ref="B515:B578" si="24">IF(AND(M515="Yes",AD515="Yes"), "Riparian and Pre-1914", IF(AND(M515= "Yes",AD515="No"),"Riparian",IF(AND(M515="No",AD515="Yes"),"Pre-1914","Neither")))</f>
        <v>Riparian and Pre-1914</v>
      </c>
      <c r="C515" s="188" t="s">
        <v>2235</v>
      </c>
      <c r="D515" s="188" t="s">
        <v>2235</v>
      </c>
      <c r="E515" s="188"/>
      <c r="F515" s="188" t="s">
        <v>304</v>
      </c>
      <c r="G515" s="188"/>
      <c r="H515" s="188" t="s">
        <v>4067</v>
      </c>
      <c r="I515" s="188" t="s">
        <v>55</v>
      </c>
      <c r="J515" s="188"/>
      <c r="K515" s="209">
        <v>1195.6366666666665</v>
      </c>
      <c r="L515" s="209">
        <v>941.14</v>
      </c>
      <c r="M515" s="188" t="s">
        <v>56</v>
      </c>
      <c r="N515" s="188" t="s">
        <v>306</v>
      </c>
      <c r="O515" s="188" t="s">
        <v>1373</v>
      </c>
      <c r="P515" s="188" t="s">
        <v>59</v>
      </c>
      <c r="Q515" s="188" t="s">
        <v>2236</v>
      </c>
      <c r="R515" s="188" t="s">
        <v>2236</v>
      </c>
      <c r="S515" s="188" t="s">
        <v>2237</v>
      </c>
      <c r="T515" s="188" t="s">
        <v>63</v>
      </c>
      <c r="U515" s="188"/>
      <c r="V515" s="188" t="s">
        <v>344</v>
      </c>
      <c r="W515" s="188"/>
      <c r="X515" s="188"/>
      <c r="Y515" s="188"/>
      <c r="Z515" s="188" t="s">
        <v>66</v>
      </c>
      <c r="AA515" s="189">
        <v>42913</v>
      </c>
      <c r="AB515" s="188" t="s">
        <v>142</v>
      </c>
      <c r="AC515" s="188" t="s">
        <v>2238</v>
      </c>
      <c r="AD515" s="188" t="s">
        <v>56</v>
      </c>
      <c r="AE515" s="188" t="s">
        <v>90</v>
      </c>
      <c r="AF515" s="188" t="s">
        <v>90</v>
      </c>
      <c r="AG515" s="190" t="s">
        <v>90</v>
      </c>
      <c r="AH515" s="188" t="s">
        <v>90</v>
      </c>
      <c r="AI515" s="188" t="s">
        <v>90</v>
      </c>
      <c r="AJ515" s="188" t="s">
        <v>90</v>
      </c>
      <c r="AK515" s="188" t="s">
        <v>90</v>
      </c>
      <c r="AL515" s="188" t="s">
        <v>90</v>
      </c>
      <c r="AM515" s="189">
        <v>42905</v>
      </c>
      <c r="AN515" s="188" t="s">
        <v>100</v>
      </c>
      <c r="AO515" s="188" t="s">
        <v>1760</v>
      </c>
      <c r="AP515" s="188" t="s">
        <v>4067</v>
      </c>
      <c r="AQ515" s="188" t="s">
        <v>8534</v>
      </c>
      <c r="AR515" s="188" t="s">
        <v>8581</v>
      </c>
      <c r="AS515" s="188" t="s">
        <v>8535</v>
      </c>
      <c r="AT515" s="188" t="s">
        <v>8581</v>
      </c>
      <c r="AU515" s="188" t="str">
        <f t="shared" ref="AU515:AU578" si="25">IF(AQ515&lt;&gt;"",AQ515,AB515)</f>
        <v>R4</v>
      </c>
      <c r="AV515" s="188" t="str">
        <f t="shared" ref="AV515:AV578" si="26">IF(AS515&lt;&gt;"",AS515,AN515)</f>
        <v>P4</v>
      </c>
    </row>
    <row r="516" spans="1:48" ht="45" x14ac:dyDescent="0.25">
      <c r="A516" s="188" t="s">
        <v>2239</v>
      </c>
      <c r="B516" s="207" t="str">
        <f t="shared" si="24"/>
        <v>Riparian and Pre-1914</v>
      </c>
      <c r="C516" s="188" t="s">
        <v>2240</v>
      </c>
      <c r="D516" s="188" t="s">
        <v>2240</v>
      </c>
      <c r="E516" s="188"/>
      <c r="F516" s="188"/>
      <c r="G516" s="188"/>
      <c r="H516" s="188"/>
      <c r="I516" s="188" t="s">
        <v>55</v>
      </c>
      <c r="J516" s="188"/>
      <c r="K516" s="209">
        <v>3190</v>
      </c>
      <c r="L516" s="209">
        <v>2019.72</v>
      </c>
      <c r="M516" s="188" t="s">
        <v>56</v>
      </c>
      <c r="N516" s="188" t="s">
        <v>57</v>
      </c>
      <c r="O516" s="188" t="s">
        <v>58</v>
      </c>
      <c r="P516" s="188" t="s">
        <v>59</v>
      </c>
      <c r="Q516" s="188" t="s">
        <v>2241</v>
      </c>
      <c r="R516" s="188"/>
      <c r="S516" s="188" t="s">
        <v>399</v>
      </c>
      <c r="T516" s="188" t="s">
        <v>141</v>
      </c>
      <c r="U516" s="188"/>
      <c r="V516" s="188" t="s">
        <v>64</v>
      </c>
      <c r="W516" s="188"/>
      <c r="X516" s="188"/>
      <c r="Y516" s="188"/>
      <c r="Z516" s="188" t="s">
        <v>66</v>
      </c>
      <c r="AA516" s="189">
        <v>42977</v>
      </c>
      <c r="AB516" s="188" t="s">
        <v>142</v>
      </c>
      <c r="AC516" s="188" t="s">
        <v>2242</v>
      </c>
      <c r="AD516" s="188" t="s">
        <v>56</v>
      </c>
      <c r="AE516" s="188" t="s">
        <v>90</v>
      </c>
      <c r="AF516" s="188" t="s">
        <v>90</v>
      </c>
      <c r="AG516" s="190" t="s">
        <v>90</v>
      </c>
      <c r="AH516" s="188" t="s">
        <v>90</v>
      </c>
      <c r="AI516" s="188" t="s">
        <v>90</v>
      </c>
      <c r="AJ516" s="188" t="s">
        <v>90</v>
      </c>
      <c r="AK516" s="188" t="s">
        <v>90</v>
      </c>
      <c r="AL516" s="188" t="s">
        <v>90</v>
      </c>
      <c r="AM516" s="189">
        <v>42943</v>
      </c>
      <c r="AN516" s="188" t="s">
        <v>100</v>
      </c>
      <c r="AO516" s="188" t="s">
        <v>8393</v>
      </c>
      <c r="AP516" s="188"/>
      <c r="AQ516" s="188"/>
      <c r="AR516" s="188"/>
      <c r="AS516" s="188"/>
      <c r="AT516" s="188"/>
      <c r="AU516" s="188" t="str">
        <f t="shared" si="25"/>
        <v>R3</v>
      </c>
      <c r="AV516" s="188" t="str">
        <f t="shared" si="26"/>
        <v>P1</v>
      </c>
    </row>
    <row r="517" spans="1:48" ht="270" x14ac:dyDescent="0.25">
      <c r="A517" s="188" t="s">
        <v>2243</v>
      </c>
      <c r="B517" s="207" t="str">
        <f t="shared" si="24"/>
        <v>Riparian and Pre-1914</v>
      </c>
      <c r="C517" s="188" t="s">
        <v>2244</v>
      </c>
      <c r="D517" s="188" t="s">
        <v>2244</v>
      </c>
      <c r="E517" s="188"/>
      <c r="F517" s="188"/>
      <c r="G517" s="188"/>
      <c r="H517" s="188" t="s">
        <v>4067</v>
      </c>
      <c r="I517" s="188" t="s">
        <v>55</v>
      </c>
      <c r="J517" s="188" t="s">
        <v>2245</v>
      </c>
      <c r="K517" s="209">
        <v>751.58666666666659</v>
      </c>
      <c r="L517" s="209">
        <v>431.46</v>
      </c>
      <c r="M517" s="188" t="s">
        <v>56</v>
      </c>
      <c r="N517" s="188" t="s">
        <v>1888</v>
      </c>
      <c r="O517" s="188" t="s">
        <v>1373</v>
      </c>
      <c r="P517" s="188" t="s">
        <v>59</v>
      </c>
      <c r="Q517" s="188" t="s">
        <v>2246</v>
      </c>
      <c r="R517" s="188" t="s">
        <v>2246</v>
      </c>
      <c r="S517" s="188" t="s">
        <v>2247</v>
      </c>
      <c r="T517" s="188" t="s">
        <v>63</v>
      </c>
      <c r="U517" s="188">
        <v>1894</v>
      </c>
      <c r="V517" s="188" t="s">
        <v>344</v>
      </c>
      <c r="W517" s="188"/>
      <c r="X517" s="188"/>
      <c r="Y517" s="188"/>
      <c r="Z517" s="188" t="s">
        <v>66</v>
      </c>
      <c r="AA517" s="189">
        <v>42956</v>
      </c>
      <c r="AB517" s="188" t="s">
        <v>81</v>
      </c>
      <c r="AC517" s="188" t="s">
        <v>1841</v>
      </c>
      <c r="AD517" s="188" t="s">
        <v>56</v>
      </c>
      <c r="AE517" s="188" t="s">
        <v>90</v>
      </c>
      <c r="AF517" s="188" t="s">
        <v>90</v>
      </c>
      <c r="AG517" s="190" t="s">
        <v>90</v>
      </c>
      <c r="AH517" s="188" t="s">
        <v>90</v>
      </c>
      <c r="AI517" s="188" t="s">
        <v>90</v>
      </c>
      <c r="AJ517" s="188" t="s">
        <v>90</v>
      </c>
      <c r="AK517" s="188" t="s">
        <v>90</v>
      </c>
      <c r="AL517" s="188" t="s">
        <v>90</v>
      </c>
      <c r="AM517" s="189">
        <v>42943</v>
      </c>
      <c r="AN517" s="188" t="s">
        <v>100</v>
      </c>
      <c r="AO517" s="188" t="s">
        <v>2248</v>
      </c>
      <c r="AP517" s="188" t="s">
        <v>4067</v>
      </c>
      <c r="AQ517" s="188" t="s">
        <v>8534</v>
      </c>
      <c r="AR517" s="188" t="s">
        <v>8581</v>
      </c>
      <c r="AS517" s="188" t="s">
        <v>8535</v>
      </c>
      <c r="AT517" s="188" t="s">
        <v>8581</v>
      </c>
      <c r="AU517" s="188" t="str">
        <f t="shared" si="25"/>
        <v>R4</v>
      </c>
      <c r="AV517" s="188" t="str">
        <f t="shared" si="26"/>
        <v>P4</v>
      </c>
    </row>
    <row r="518" spans="1:48" ht="45" x14ac:dyDescent="0.25">
      <c r="A518" s="188" t="s">
        <v>2249</v>
      </c>
      <c r="B518" s="207" t="str">
        <f t="shared" si="24"/>
        <v>Riparian and Pre-1914</v>
      </c>
      <c r="C518" s="188" t="s">
        <v>2250</v>
      </c>
      <c r="D518" s="188" t="s">
        <v>2250</v>
      </c>
      <c r="E518" s="188"/>
      <c r="F518" s="188"/>
      <c r="G518" s="188"/>
      <c r="H518" s="188"/>
      <c r="I518" s="188" t="s">
        <v>55</v>
      </c>
      <c r="J518" s="188"/>
      <c r="K518" s="209">
        <v>622.33333333333337</v>
      </c>
      <c r="L518" s="209">
        <v>318.43</v>
      </c>
      <c r="M518" s="188" t="s">
        <v>56</v>
      </c>
      <c r="N518" s="188" t="s">
        <v>1117</v>
      </c>
      <c r="O518" s="188" t="s">
        <v>57</v>
      </c>
      <c r="P518" s="188" t="s">
        <v>59</v>
      </c>
      <c r="Q518" s="188" t="s">
        <v>78</v>
      </c>
      <c r="R518" s="188" t="s">
        <v>2251</v>
      </c>
      <c r="S518" s="188"/>
      <c r="T518" s="188" t="s">
        <v>141</v>
      </c>
      <c r="U518" s="188">
        <v>1894</v>
      </c>
      <c r="V518" s="188" t="s">
        <v>64</v>
      </c>
      <c r="W518" s="188"/>
      <c r="X518" s="188"/>
      <c r="Y518" s="188"/>
      <c r="Z518" s="188" t="s">
        <v>66</v>
      </c>
      <c r="AA518" s="189">
        <v>42977</v>
      </c>
      <c r="AB518" s="188" t="s">
        <v>81</v>
      </c>
      <c r="AC518" s="188" t="s">
        <v>2252</v>
      </c>
      <c r="AD518" s="188" t="s">
        <v>56</v>
      </c>
      <c r="AE518" s="188" t="s">
        <v>90</v>
      </c>
      <c r="AF518" s="188" t="s">
        <v>90</v>
      </c>
      <c r="AG518" s="190" t="s">
        <v>90</v>
      </c>
      <c r="AH518" s="188" t="s">
        <v>90</v>
      </c>
      <c r="AI518" s="188" t="s">
        <v>90</v>
      </c>
      <c r="AJ518" s="188" t="s">
        <v>90</v>
      </c>
      <c r="AK518" s="188" t="s">
        <v>90</v>
      </c>
      <c r="AL518" s="188" t="s">
        <v>90</v>
      </c>
      <c r="AM518" s="189">
        <v>42943</v>
      </c>
      <c r="AN518" s="188" t="s">
        <v>100</v>
      </c>
      <c r="AO518" s="188" t="s">
        <v>8393</v>
      </c>
      <c r="AP518" s="188"/>
      <c r="AQ518" s="188"/>
      <c r="AR518" s="188"/>
      <c r="AS518" s="188"/>
      <c r="AT518" s="188"/>
      <c r="AU518" s="188" t="str">
        <f t="shared" si="25"/>
        <v>R1</v>
      </c>
      <c r="AV518" s="188" t="str">
        <f t="shared" si="26"/>
        <v>P1</v>
      </c>
    </row>
    <row r="519" spans="1:48" ht="45" x14ac:dyDescent="0.25">
      <c r="A519" s="188" t="s">
        <v>2253</v>
      </c>
      <c r="B519" s="207" t="str">
        <f t="shared" si="24"/>
        <v>Riparian and Pre-1914</v>
      </c>
      <c r="C519" s="188" t="s">
        <v>2250</v>
      </c>
      <c r="D519" s="188" t="s">
        <v>2250</v>
      </c>
      <c r="E519" s="188"/>
      <c r="F519" s="188"/>
      <c r="G519" s="188"/>
      <c r="H519" s="188"/>
      <c r="I519" s="188" t="s">
        <v>55</v>
      </c>
      <c r="J519" s="188"/>
      <c r="K519" s="209">
        <v>622.33333333333337</v>
      </c>
      <c r="L519" s="209">
        <v>318.43</v>
      </c>
      <c r="M519" s="188" t="s">
        <v>56</v>
      </c>
      <c r="N519" s="188" t="s">
        <v>1117</v>
      </c>
      <c r="O519" s="188" t="s">
        <v>57</v>
      </c>
      <c r="P519" s="188" t="s">
        <v>59</v>
      </c>
      <c r="Q519" s="188" t="s">
        <v>78</v>
      </c>
      <c r="R519" s="188" t="s">
        <v>2251</v>
      </c>
      <c r="S519" s="188"/>
      <c r="T519" s="188" t="s">
        <v>141</v>
      </c>
      <c r="U519" s="188">
        <v>1894</v>
      </c>
      <c r="V519" s="188" t="s">
        <v>64</v>
      </c>
      <c r="W519" s="188"/>
      <c r="X519" s="188"/>
      <c r="Y519" s="188"/>
      <c r="Z519" s="188" t="s">
        <v>66</v>
      </c>
      <c r="AA519" s="189">
        <v>42977</v>
      </c>
      <c r="AB519" s="188" t="s">
        <v>81</v>
      </c>
      <c r="AC519" s="188" t="s">
        <v>2252</v>
      </c>
      <c r="AD519" s="188" t="s">
        <v>56</v>
      </c>
      <c r="AE519" s="188" t="s">
        <v>90</v>
      </c>
      <c r="AF519" s="188" t="s">
        <v>90</v>
      </c>
      <c r="AG519" s="190" t="s">
        <v>90</v>
      </c>
      <c r="AH519" s="188" t="s">
        <v>90</v>
      </c>
      <c r="AI519" s="188" t="s">
        <v>90</v>
      </c>
      <c r="AJ519" s="188" t="s">
        <v>90</v>
      </c>
      <c r="AK519" s="188" t="s">
        <v>90</v>
      </c>
      <c r="AL519" s="188" t="s">
        <v>90</v>
      </c>
      <c r="AM519" s="189">
        <v>42943</v>
      </c>
      <c r="AN519" s="188" t="s">
        <v>100</v>
      </c>
      <c r="AO519" s="188" t="s">
        <v>8393</v>
      </c>
      <c r="AP519" s="188"/>
      <c r="AQ519" s="188"/>
      <c r="AR519" s="188"/>
      <c r="AS519" s="188"/>
      <c r="AT519" s="188"/>
      <c r="AU519" s="188" t="str">
        <f t="shared" si="25"/>
        <v>R1</v>
      </c>
      <c r="AV519" s="188" t="str">
        <f t="shared" si="26"/>
        <v>P1</v>
      </c>
    </row>
    <row r="520" spans="1:48" ht="45" x14ac:dyDescent="0.25">
      <c r="A520" s="188" t="s">
        <v>2254</v>
      </c>
      <c r="B520" s="207" t="str">
        <f t="shared" si="24"/>
        <v>Riparian and Pre-1914</v>
      </c>
      <c r="C520" s="188" t="s">
        <v>2250</v>
      </c>
      <c r="D520" s="188" t="s">
        <v>2250</v>
      </c>
      <c r="E520" s="188"/>
      <c r="F520" s="188"/>
      <c r="G520" s="188"/>
      <c r="H520" s="188"/>
      <c r="I520" s="188" t="s">
        <v>55</v>
      </c>
      <c r="J520" s="188"/>
      <c r="K520" s="209">
        <v>622.33333333333337</v>
      </c>
      <c r="L520" s="209">
        <v>318.43</v>
      </c>
      <c r="M520" s="188" t="s">
        <v>56</v>
      </c>
      <c r="N520" s="188" t="s">
        <v>1117</v>
      </c>
      <c r="O520" s="188" t="s">
        <v>57</v>
      </c>
      <c r="P520" s="188" t="s">
        <v>59</v>
      </c>
      <c r="Q520" s="188" t="s">
        <v>78</v>
      </c>
      <c r="R520" s="188" t="s">
        <v>2251</v>
      </c>
      <c r="S520" s="188"/>
      <c r="T520" s="188" t="s">
        <v>141</v>
      </c>
      <c r="U520" s="188">
        <v>1894</v>
      </c>
      <c r="V520" s="188" t="s">
        <v>64</v>
      </c>
      <c r="W520" s="188"/>
      <c r="X520" s="188"/>
      <c r="Y520" s="188"/>
      <c r="Z520" s="188" t="s">
        <v>66</v>
      </c>
      <c r="AA520" s="189">
        <v>42977</v>
      </c>
      <c r="AB520" s="188" t="s">
        <v>81</v>
      </c>
      <c r="AC520" s="188" t="s">
        <v>2252</v>
      </c>
      <c r="AD520" s="188" t="s">
        <v>56</v>
      </c>
      <c r="AE520" s="188" t="s">
        <v>90</v>
      </c>
      <c r="AF520" s="188" t="s">
        <v>90</v>
      </c>
      <c r="AG520" s="190" t="s">
        <v>90</v>
      </c>
      <c r="AH520" s="188" t="s">
        <v>90</v>
      </c>
      <c r="AI520" s="188" t="s">
        <v>90</v>
      </c>
      <c r="AJ520" s="188" t="s">
        <v>90</v>
      </c>
      <c r="AK520" s="188" t="s">
        <v>90</v>
      </c>
      <c r="AL520" s="188" t="s">
        <v>90</v>
      </c>
      <c r="AM520" s="189">
        <v>42943</v>
      </c>
      <c r="AN520" s="188" t="s">
        <v>100</v>
      </c>
      <c r="AO520" s="188" t="s">
        <v>8393</v>
      </c>
      <c r="AP520" s="188"/>
      <c r="AQ520" s="188"/>
      <c r="AR520" s="188"/>
      <c r="AS520" s="188"/>
      <c r="AT520" s="188"/>
      <c r="AU520" s="188" t="str">
        <f t="shared" si="25"/>
        <v>R1</v>
      </c>
      <c r="AV520" s="188" t="str">
        <f t="shared" si="26"/>
        <v>P1</v>
      </c>
    </row>
    <row r="521" spans="1:48" ht="60" x14ac:dyDescent="0.25">
      <c r="A521" s="188" t="s">
        <v>2255</v>
      </c>
      <c r="B521" s="207" t="str">
        <f t="shared" si="24"/>
        <v>Riparian and Pre-1914</v>
      </c>
      <c r="C521" s="188" t="s">
        <v>2256</v>
      </c>
      <c r="D521" s="188" t="s">
        <v>2256</v>
      </c>
      <c r="E521" s="188"/>
      <c r="F521" s="188"/>
      <c r="G521" s="188"/>
      <c r="H521" s="188"/>
      <c r="I521" s="188" t="s">
        <v>55</v>
      </c>
      <c r="J521" s="188"/>
      <c r="K521" s="209">
        <v>651.92000000000007</v>
      </c>
      <c r="L521" s="209">
        <v>0</v>
      </c>
      <c r="M521" s="188" t="s">
        <v>56</v>
      </c>
      <c r="N521" s="188" t="s">
        <v>2257</v>
      </c>
      <c r="O521" s="188" t="s">
        <v>1373</v>
      </c>
      <c r="P521" s="188" t="s">
        <v>94</v>
      </c>
      <c r="Q521" s="188" t="s">
        <v>1410</v>
      </c>
      <c r="R521" s="188" t="s">
        <v>2258</v>
      </c>
      <c r="S521" s="188" t="s">
        <v>1412</v>
      </c>
      <c r="T521" s="188" t="s">
        <v>141</v>
      </c>
      <c r="U521" s="188"/>
      <c r="V521" s="188" t="s">
        <v>64</v>
      </c>
      <c r="W521" s="188">
        <v>0</v>
      </c>
      <c r="X521" s="188" t="s">
        <v>66</v>
      </c>
      <c r="Y521" s="188"/>
      <c r="Z521" s="188" t="s">
        <v>66</v>
      </c>
      <c r="AA521" s="189">
        <v>42916</v>
      </c>
      <c r="AB521" s="188" t="s">
        <v>142</v>
      </c>
      <c r="AC521" s="188" t="s">
        <v>2259</v>
      </c>
      <c r="AD521" s="188" t="s">
        <v>56</v>
      </c>
      <c r="AE521" s="188" t="s">
        <v>90</v>
      </c>
      <c r="AF521" s="188" t="s">
        <v>90</v>
      </c>
      <c r="AG521" s="190" t="s">
        <v>90</v>
      </c>
      <c r="AH521" s="188" t="s">
        <v>90</v>
      </c>
      <c r="AI521" s="188" t="s">
        <v>90</v>
      </c>
      <c r="AJ521" s="188" t="s">
        <v>90</v>
      </c>
      <c r="AK521" s="188" t="s">
        <v>90</v>
      </c>
      <c r="AL521" s="188" t="s">
        <v>90</v>
      </c>
      <c r="AM521" s="189">
        <v>42916</v>
      </c>
      <c r="AN521" s="188" t="s">
        <v>100</v>
      </c>
      <c r="AO521" s="188" t="s">
        <v>489</v>
      </c>
      <c r="AP521" s="188"/>
      <c r="AQ521" s="188"/>
      <c r="AR521" s="188"/>
      <c r="AS521" s="188"/>
      <c r="AT521" s="188"/>
      <c r="AU521" s="188" t="str">
        <f t="shared" si="25"/>
        <v>R3</v>
      </c>
      <c r="AV521" s="188" t="str">
        <f t="shared" si="26"/>
        <v>P1</v>
      </c>
    </row>
    <row r="522" spans="1:48" ht="270" x14ac:dyDescent="0.25">
      <c r="A522" s="188" t="s">
        <v>2260</v>
      </c>
      <c r="B522" s="207" t="str">
        <f t="shared" si="24"/>
        <v>Riparian and Pre-1914</v>
      </c>
      <c r="C522" s="188" t="s">
        <v>2261</v>
      </c>
      <c r="D522" s="188" t="s">
        <v>2261</v>
      </c>
      <c r="E522" s="188"/>
      <c r="F522" s="188"/>
      <c r="G522" s="188"/>
      <c r="H522" s="188" t="s">
        <v>4067</v>
      </c>
      <c r="I522" s="188" t="s">
        <v>55</v>
      </c>
      <c r="J522" s="188"/>
      <c r="K522" s="209">
        <v>762.08999999999992</v>
      </c>
      <c r="L522" s="209">
        <v>412.71</v>
      </c>
      <c r="M522" s="188" t="s">
        <v>56</v>
      </c>
      <c r="N522" s="188" t="s">
        <v>2262</v>
      </c>
      <c r="O522" s="188" t="s">
        <v>216</v>
      </c>
      <c r="P522" s="188" t="s">
        <v>77</v>
      </c>
      <c r="Q522" s="188" t="s">
        <v>932</v>
      </c>
      <c r="R522" s="188" t="s">
        <v>2263</v>
      </c>
      <c r="S522" s="188"/>
      <c r="T522" s="188" t="s">
        <v>141</v>
      </c>
      <c r="U522" s="188"/>
      <c r="V522" s="188" t="s">
        <v>64</v>
      </c>
      <c r="W522" s="188">
        <v>1</v>
      </c>
      <c r="X522" s="188" t="s">
        <v>66</v>
      </c>
      <c r="Y522" s="188"/>
      <c r="Z522" s="188"/>
      <c r="AA522" s="189">
        <v>42977</v>
      </c>
      <c r="AB522" s="188" t="s">
        <v>142</v>
      </c>
      <c r="AC522" s="188" t="s">
        <v>2264</v>
      </c>
      <c r="AD522" s="188" t="s">
        <v>56</v>
      </c>
      <c r="AE522" s="188" t="s">
        <v>90</v>
      </c>
      <c r="AF522" s="188" t="s">
        <v>90</v>
      </c>
      <c r="AG522" s="188" t="s">
        <v>90</v>
      </c>
      <c r="AH522" s="188" t="s">
        <v>90</v>
      </c>
      <c r="AI522" s="188" t="s">
        <v>90</v>
      </c>
      <c r="AJ522" s="188" t="s">
        <v>90</v>
      </c>
      <c r="AK522" s="188" t="s">
        <v>90</v>
      </c>
      <c r="AL522" s="188" t="s">
        <v>90</v>
      </c>
      <c r="AM522" s="189">
        <v>42940</v>
      </c>
      <c r="AN522" s="188" t="s">
        <v>100</v>
      </c>
      <c r="AO522" s="188" t="s">
        <v>144</v>
      </c>
      <c r="AP522" s="188" t="s">
        <v>4067</v>
      </c>
      <c r="AQ522" s="188" t="s">
        <v>8534</v>
      </c>
      <c r="AR522" s="188" t="s">
        <v>8581</v>
      </c>
      <c r="AS522" s="188" t="s">
        <v>8535</v>
      </c>
      <c r="AT522" s="188" t="s">
        <v>8581</v>
      </c>
      <c r="AU522" s="188" t="str">
        <f t="shared" si="25"/>
        <v>R4</v>
      </c>
      <c r="AV522" s="188" t="str">
        <f t="shared" si="26"/>
        <v>P4</v>
      </c>
    </row>
    <row r="523" spans="1:48" ht="75" x14ac:dyDescent="0.25">
      <c r="A523" s="188" t="s">
        <v>2265</v>
      </c>
      <c r="B523" s="207" t="str">
        <f t="shared" si="24"/>
        <v>Riparian and Pre-1914</v>
      </c>
      <c r="C523" s="188" t="s">
        <v>2266</v>
      </c>
      <c r="D523" s="188" t="s">
        <v>2267</v>
      </c>
      <c r="E523" s="188"/>
      <c r="F523" s="188" t="s">
        <v>2268</v>
      </c>
      <c r="G523" s="188"/>
      <c r="H523" s="188"/>
      <c r="I523" s="188" t="s">
        <v>55</v>
      </c>
      <c r="J523" s="188"/>
      <c r="K523" s="209">
        <v>354.25666666666666</v>
      </c>
      <c r="L523" s="209">
        <v>204</v>
      </c>
      <c r="M523" s="188" t="s">
        <v>56</v>
      </c>
      <c r="N523" s="188" t="s">
        <v>1606</v>
      </c>
      <c r="O523" s="188" t="s">
        <v>58</v>
      </c>
      <c r="P523" s="188" t="s">
        <v>59</v>
      </c>
      <c r="Q523" s="188" t="s">
        <v>2269</v>
      </c>
      <c r="R523" s="188" t="s">
        <v>2270</v>
      </c>
      <c r="S523" s="188" t="s">
        <v>2271</v>
      </c>
      <c r="T523" s="188" t="s">
        <v>141</v>
      </c>
      <c r="U523" s="188"/>
      <c r="V523" s="188" t="s">
        <v>64</v>
      </c>
      <c r="W523" s="188">
        <v>2</v>
      </c>
      <c r="X523" s="188" t="s">
        <v>66</v>
      </c>
      <c r="Y523" s="188"/>
      <c r="Z523" s="188" t="s">
        <v>66</v>
      </c>
      <c r="AA523" s="189">
        <v>42909</v>
      </c>
      <c r="AB523" s="188" t="s">
        <v>142</v>
      </c>
      <c r="AC523" s="188" t="s">
        <v>2272</v>
      </c>
      <c r="AD523" s="188" t="s">
        <v>56</v>
      </c>
      <c r="AE523" s="188" t="s">
        <v>90</v>
      </c>
      <c r="AF523" s="188" t="s">
        <v>90</v>
      </c>
      <c r="AG523" s="189" t="s">
        <v>90</v>
      </c>
      <c r="AH523" s="188" t="s">
        <v>90</v>
      </c>
      <c r="AI523" s="188" t="s">
        <v>90</v>
      </c>
      <c r="AJ523" s="188" t="s">
        <v>90</v>
      </c>
      <c r="AK523" s="188" t="s">
        <v>90</v>
      </c>
      <c r="AL523" s="188" t="s">
        <v>90</v>
      </c>
      <c r="AM523" s="189">
        <v>42905</v>
      </c>
      <c r="AN523" s="188" t="s">
        <v>100</v>
      </c>
      <c r="AO523" s="188" t="s">
        <v>73</v>
      </c>
      <c r="AP523" s="188"/>
      <c r="AQ523" s="188"/>
      <c r="AR523" s="188"/>
      <c r="AS523" s="188"/>
      <c r="AT523" s="188"/>
      <c r="AU523" s="188" t="str">
        <f t="shared" si="25"/>
        <v>R3</v>
      </c>
      <c r="AV523" s="188" t="str">
        <f t="shared" si="26"/>
        <v>P1</v>
      </c>
    </row>
    <row r="524" spans="1:48" ht="75" x14ac:dyDescent="0.25">
      <c r="A524" s="188" t="s">
        <v>2273</v>
      </c>
      <c r="B524" s="207" t="str">
        <f t="shared" si="24"/>
        <v>Riparian and Pre-1914</v>
      </c>
      <c r="C524" s="188" t="s">
        <v>2266</v>
      </c>
      <c r="D524" s="188" t="s">
        <v>2267</v>
      </c>
      <c r="E524" s="188"/>
      <c r="F524" s="188" t="s">
        <v>2268</v>
      </c>
      <c r="G524" s="188"/>
      <c r="H524" s="188"/>
      <c r="I524" s="188" t="s">
        <v>55</v>
      </c>
      <c r="J524" s="188"/>
      <c r="K524" s="209">
        <v>272.50333333333333</v>
      </c>
      <c r="L524" s="209">
        <v>160</v>
      </c>
      <c r="M524" s="188" t="s">
        <v>56</v>
      </c>
      <c r="N524" s="188" t="s">
        <v>1606</v>
      </c>
      <c r="O524" s="188" t="s">
        <v>58</v>
      </c>
      <c r="P524" s="188" t="s">
        <v>59</v>
      </c>
      <c r="Q524" s="188" t="s">
        <v>2269</v>
      </c>
      <c r="R524" s="188" t="s">
        <v>2270</v>
      </c>
      <c r="S524" s="188" t="s">
        <v>2271</v>
      </c>
      <c r="T524" s="188" t="s">
        <v>141</v>
      </c>
      <c r="U524" s="188"/>
      <c r="V524" s="188" t="s">
        <v>64</v>
      </c>
      <c r="W524" s="188">
        <v>2</v>
      </c>
      <c r="X524" s="188" t="s">
        <v>66</v>
      </c>
      <c r="Y524" s="188"/>
      <c r="Z524" s="188" t="s">
        <v>66</v>
      </c>
      <c r="AA524" s="189">
        <v>42909</v>
      </c>
      <c r="AB524" s="188" t="s">
        <v>142</v>
      </c>
      <c r="AC524" s="188" t="s">
        <v>2272</v>
      </c>
      <c r="AD524" s="188" t="s">
        <v>56</v>
      </c>
      <c r="AE524" s="188" t="s">
        <v>90</v>
      </c>
      <c r="AF524" s="188" t="s">
        <v>90</v>
      </c>
      <c r="AG524" s="189" t="s">
        <v>90</v>
      </c>
      <c r="AH524" s="188" t="s">
        <v>90</v>
      </c>
      <c r="AI524" s="188" t="s">
        <v>90</v>
      </c>
      <c r="AJ524" s="188" t="s">
        <v>90</v>
      </c>
      <c r="AK524" s="188" t="s">
        <v>90</v>
      </c>
      <c r="AL524" s="188" t="s">
        <v>90</v>
      </c>
      <c r="AM524" s="189">
        <v>42905</v>
      </c>
      <c r="AN524" s="188" t="s">
        <v>100</v>
      </c>
      <c r="AO524" s="188" t="s">
        <v>73</v>
      </c>
      <c r="AP524" s="188"/>
      <c r="AQ524" s="188"/>
      <c r="AR524" s="188"/>
      <c r="AS524" s="188"/>
      <c r="AT524" s="188"/>
      <c r="AU524" s="188" t="str">
        <f t="shared" si="25"/>
        <v>R3</v>
      </c>
      <c r="AV524" s="188" t="str">
        <f t="shared" si="26"/>
        <v>P1</v>
      </c>
    </row>
    <row r="525" spans="1:48" ht="75" x14ac:dyDescent="0.25">
      <c r="A525" s="188" t="s">
        <v>2274</v>
      </c>
      <c r="B525" s="207" t="str">
        <f t="shared" si="24"/>
        <v>Riparian and Pre-1914</v>
      </c>
      <c r="C525" s="188" t="s">
        <v>2266</v>
      </c>
      <c r="D525" s="188" t="s">
        <v>2267</v>
      </c>
      <c r="E525" s="188"/>
      <c r="F525" s="188" t="s">
        <v>2268</v>
      </c>
      <c r="G525" s="188"/>
      <c r="H525" s="188"/>
      <c r="I525" s="188" t="s">
        <v>55</v>
      </c>
      <c r="J525" s="188"/>
      <c r="K525" s="209">
        <v>340.62666666666667</v>
      </c>
      <c r="L525" s="209">
        <v>210</v>
      </c>
      <c r="M525" s="188" t="s">
        <v>56</v>
      </c>
      <c r="N525" s="188" t="s">
        <v>1606</v>
      </c>
      <c r="O525" s="188" t="s">
        <v>58</v>
      </c>
      <c r="P525" s="188" t="s">
        <v>59</v>
      </c>
      <c r="Q525" s="188" t="s">
        <v>2275</v>
      </c>
      <c r="R525" s="188" t="s">
        <v>2270</v>
      </c>
      <c r="S525" s="188" t="s">
        <v>2271</v>
      </c>
      <c r="T525" s="188" t="s">
        <v>141</v>
      </c>
      <c r="U525" s="188"/>
      <c r="V525" s="188" t="s">
        <v>64</v>
      </c>
      <c r="W525" s="188">
        <v>2</v>
      </c>
      <c r="X525" s="188" t="s">
        <v>66</v>
      </c>
      <c r="Y525" s="188"/>
      <c r="Z525" s="188" t="s">
        <v>66</v>
      </c>
      <c r="AA525" s="189">
        <v>42909</v>
      </c>
      <c r="AB525" s="188" t="s">
        <v>142</v>
      </c>
      <c r="AC525" s="188" t="s">
        <v>2272</v>
      </c>
      <c r="AD525" s="188" t="s">
        <v>56</v>
      </c>
      <c r="AE525" s="188" t="s">
        <v>90</v>
      </c>
      <c r="AF525" s="188" t="s">
        <v>90</v>
      </c>
      <c r="AG525" s="189" t="s">
        <v>90</v>
      </c>
      <c r="AH525" s="188" t="s">
        <v>90</v>
      </c>
      <c r="AI525" s="188" t="s">
        <v>90</v>
      </c>
      <c r="AJ525" s="188" t="s">
        <v>90</v>
      </c>
      <c r="AK525" s="188" t="s">
        <v>90</v>
      </c>
      <c r="AL525" s="188" t="s">
        <v>90</v>
      </c>
      <c r="AM525" s="189">
        <v>42905</v>
      </c>
      <c r="AN525" s="188" t="s">
        <v>100</v>
      </c>
      <c r="AO525" s="188" t="s">
        <v>73</v>
      </c>
      <c r="AP525" s="188"/>
      <c r="AQ525" s="188"/>
      <c r="AR525" s="188"/>
      <c r="AS525" s="188"/>
      <c r="AT525" s="188"/>
      <c r="AU525" s="188" t="str">
        <f t="shared" si="25"/>
        <v>R3</v>
      </c>
      <c r="AV525" s="188" t="str">
        <f t="shared" si="26"/>
        <v>P1</v>
      </c>
    </row>
    <row r="526" spans="1:48" ht="75" x14ac:dyDescent="0.25">
      <c r="A526" s="188" t="s">
        <v>2276</v>
      </c>
      <c r="B526" s="207" t="str">
        <f t="shared" si="24"/>
        <v>Riparian and Pre-1914</v>
      </c>
      <c r="C526" s="188" t="s">
        <v>2266</v>
      </c>
      <c r="D526" s="188" t="s">
        <v>2267</v>
      </c>
      <c r="E526" s="188"/>
      <c r="F526" s="188" t="s">
        <v>2268</v>
      </c>
      <c r="G526" s="188"/>
      <c r="H526" s="188"/>
      <c r="I526" s="188" t="s">
        <v>55</v>
      </c>
      <c r="J526" s="188"/>
      <c r="K526" s="209">
        <v>806.07272727272721</v>
      </c>
      <c r="L526" s="209">
        <v>538</v>
      </c>
      <c r="M526" s="188" t="s">
        <v>56</v>
      </c>
      <c r="N526" s="188" t="s">
        <v>1606</v>
      </c>
      <c r="O526" s="188" t="s">
        <v>58</v>
      </c>
      <c r="P526" s="188" t="s">
        <v>59</v>
      </c>
      <c r="Q526" s="188" t="s">
        <v>2275</v>
      </c>
      <c r="R526" s="188" t="s">
        <v>2270</v>
      </c>
      <c r="S526" s="188" t="s">
        <v>2271</v>
      </c>
      <c r="T526" s="188" t="s">
        <v>141</v>
      </c>
      <c r="U526" s="188"/>
      <c r="V526" s="188" t="s">
        <v>64</v>
      </c>
      <c r="W526" s="188">
        <v>2</v>
      </c>
      <c r="X526" s="188" t="s">
        <v>66</v>
      </c>
      <c r="Y526" s="188"/>
      <c r="Z526" s="188" t="s">
        <v>66</v>
      </c>
      <c r="AA526" s="189">
        <v>42909</v>
      </c>
      <c r="AB526" s="188" t="s">
        <v>142</v>
      </c>
      <c r="AC526" s="188" t="s">
        <v>2272</v>
      </c>
      <c r="AD526" s="188" t="s">
        <v>56</v>
      </c>
      <c r="AE526" s="188" t="s">
        <v>90</v>
      </c>
      <c r="AF526" s="188" t="s">
        <v>90</v>
      </c>
      <c r="AG526" s="189" t="s">
        <v>90</v>
      </c>
      <c r="AH526" s="188" t="s">
        <v>90</v>
      </c>
      <c r="AI526" s="188" t="s">
        <v>90</v>
      </c>
      <c r="AJ526" s="188" t="s">
        <v>90</v>
      </c>
      <c r="AK526" s="188" t="s">
        <v>90</v>
      </c>
      <c r="AL526" s="188" t="s">
        <v>90</v>
      </c>
      <c r="AM526" s="189">
        <v>42905</v>
      </c>
      <c r="AN526" s="188" t="s">
        <v>100</v>
      </c>
      <c r="AO526" s="188" t="s">
        <v>73</v>
      </c>
      <c r="AP526" s="188"/>
      <c r="AQ526" s="188"/>
      <c r="AR526" s="188"/>
      <c r="AS526" s="188"/>
      <c r="AT526" s="188"/>
      <c r="AU526" s="188" t="str">
        <f t="shared" si="25"/>
        <v>R3</v>
      </c>
      <c r="AV526" s="188" t="str">
        <f t="shared" si="26"/>
        <v>P1</v>
      </c>
    </row>
    <row r="527" spans="1:48" ht="270" x14ac:dyDescent="0.25">
      <c r="A527" s="188" t="s">
        <v>2277</v>
      </c>
      <c r="B527" s="207" t="str">
        <f t="shared" si="24"/>
        <v>Riparian and Pre-1914</v>
      </c>
      <c r="C527" s="188" t="s">
        <v>2278</v>
      </c>
      <c r="D527" s="188" t="s">
        <v>2279</v>
      </c>
      <c r="E527" s="188"/>
      <c r="F527" s="188"/>
      <c r="G527" s="188"/>
      <c r="H527" s="188" t="s">
        <v>4067</v>
      </c>
      <c r="I527" s="188" t="s">
        <v>55</v>
      </c>
      <c r="J527" s="188"/>
      <c r="K527" s="209">
        <v>1059</v>
      </c>
      <c r="L527" s="209">
        <v>952</v>
      </c>
      <c r="M527" s="188" t="s">
        <v>56</v>
      </c>
      <c r="N527" s="188" t="s">
        <v>1671</v>
      </c>
      <c r="O527" s="188" t="s">
        <v>1634</v>
      </c>
      <c r="P527" s="188" t="s">
        <v>170</v>
      </c>
      <c r="Q527" s="188" t="s">
        <v>2280</v>
      </c>
      <c r="R527" s="188" t="s">
        <v>2281</v>
      </c>
      <c r="S527" s="188" t="s">
        <v>2282</v>
      </c>
      <c r="T527" s="188" t="s">
        <v>151</v>
      </c>
      <c r="U527" s="188"/>
      <c r="V527" s="188" t="s">
        <v>115</v>
      </c>
      <c r="W527" s="188">
        <v>6</v>
      </c>
      <c r="X527" s="188" t="s">
        <v>66</v>
      </c>
      <c r="Y527" s="188" t="s">
        <v>2283</v>
      </c>
      <c r="Z527" s="188" t="s">
        <v>66</v>
      </c>
      <c r="AA527" s="189">
        <v>42885</v>
      </c>
      <c r="AB527" s="188" t="s">
        <v>81</v>
      </c>
      <c r="AC527" s="188" t="s">
        <v>8684</v>
      </c>
      <c r="AD527" s="188" t="s">
        <v>56</v>
      </c>
      <c r="AE527" s="188" t="s">
        <v>90</v>
      </c>
      <c r="AF527" s="188" t="s">
        <v>90</v>
      </c>
      <c r="AG527" s="188" t="s">
        <v>90</v>
      </c>
      <c r="AH527" s="188" t="s">
        <v>90</v>
      </c>
      <c r="AI527" s="188" t="s">
        <v>90</v>
      </c>
      <c r="AJ527" s="188" t="s">
        <v>90</v>
      </c>
      <c r="AK527" s="188" t="s">
        <v>90</v>
      </c>
      <c r="AL527" s="188" t="s">
        <v>90</v>
      </c>
      <c r="AM527" s="189">
        <v>42940</v>
      </c>
      <c r="AN527" s="188" t="s">
        <v>100</v>
      </c>
      <c r="AO527" s="188" t="s">
        <v>144</v>
      </c>
      <c r="AP527" s="188" t="s">
        <v>4067</v>
      </c>
      <c r="AQ527" s="188" t="s">
        <v>8534</v>
      </c>
      <c r="AR527" s="188" t="s">
        <v>8581</v>
      </c>
      <c r="AS527" s="188" t="s">
        <v>8535</v>
      </c>
      <c r="AT527" s="188" t="s">
        <v>8581</v>
      </c>
      <c r="AU527" s="188" t="str">
        <f t="shared" si="25"/>
        <v>R4</v>
      </c>
      <c r="AV527" s="188" t="str">
        <f t="shared" si="26"/>
        <v>P4</v>
      </c>
    </row>
    <row r="528" spans="1:48" ht="270" x14ac:dyDescent="0.25">
      <c r="A528" s="188" t="s">
        <v>2284</v>
      </c>
      <c r="B528" s="207" t="str">
        <f t="shared" si="24"/>
        <v>Riparian and Pre-1914</v>
      </c>
      <c r="C528" s="188" t="s">
        <v>2278</v>
      </c>
      <c r="D528" s="188" t="s">
        <v>2279</v>
      </c>
      <c r="E528" s="188"/>
      <c r="F528" s="188"/>
      <c r="G528" s="188"/>
      <c r="H528" s="188" t="s">
        <v>4067</v>
      </c>
      <c r="I528" s="188" t="s">
        <v>55</v>
      </c>
      <c r="J528" s="188"/>
      <c r="K528" s="209">
        <v>325</v>
      </c>
      <c r="L528" s="209">
        <v>225</v>
      </c>
      <c r="M528" s="188" t="s">
        <v>56</v>
      </c>
      <c r="N528" s="188" t="s">
        <v>1629</v>
      </c>
      <c r="O528" s="188" t="s">
        <v>1418</v>
      </c>
      <c r="P528" s="188" t="s">
        <v>170</v>
      </c>
      <c r="Q528" s="188" t="s">
        <v>2285</v>
      </c>
      <c r="R528" s="188" t="s">
        <v>174</v>
      </c>
      <c r="S528" s="188" t="s">
        <v>174</v>
      </c>
      <c r="T528" s="188" t="s">
        <v>174</v>
      </c>
      <c r="U528" s="188"/>
      <c r="V528" s="188" t="s">
        <v>174</v>
      </c>
      <c r="W528" s="188" t="s">
        <v>174</v>
      </c>
      <c r="X528" s="188" t="s">
        <v>66</v>
      </c>
      <c r="Y528" s="188"/>
      <c r="Z528" s="188" t="s">
        <v>66</v>
      </c>
      <c r="AA528" s="189">
        <v>42885</v>
      </c>
      <c r="AB528" s="188" t="s">
        <v>67</v>
      </c>
      <c r="AC528" s="188" t="s">
        <v>8685</v>
      </c>
      <c r="AD528" s="188" t="s">
        <v>56</v>
      </c>
      <c r="AE528" s="188" t="s">
        <v>90</v>
      </c>
      <c r="AF528" s="188" t="s">
        <v>90</v>
      </c>
      <c r="AG528" s="188" t="s">
        <v>90</v>
      </c>
      <c r="AH528" s="188" t="s">
        <v>90</v>
      </c>
      <c r="AI528" s="188" t="s">
        <v>90</v>
      </c>
      <c r="AJ528" s="188" t="s">
        <v>90</v>
      </c>
      <c r="AK528" s="188" t="s">
        <v>90</v>
      </c>
      <c r="AL528" s="188" t="s">
        <v>90</v>
      </c>
      <c r="AM528" s="189">
        <v>42940</v>
      </c>
      <c r="AN528" s="188" t="s">
        <v>100</v>
      </c>
      <c r="AO528" s="188" t="s">
        <v>144</v>
      </c>
      <c r="AP528" s="188" t="s">
        <v>4067</v>
      </c>
      <c r="AQ528" s="188" t="s">
        <v>8534</v>
      </c>
      <c r="AR528" s="188" t="s">
        <v>8581</v>
      </c>
      <c r="AS528" s="188" t="s">
        <v>8535</v>
      </c>
      <c r="AT528" s="188" t="s">
        <v>8581</v>
      </c>
      <c r="AU528" s="188" t="str">
        <f t="shared" si="25"/>
        <v>R4</v>
      </c>
      <c r="AV528" s="188" t="str">
        <f t="shared" si="26"/>
        <v>P4</v>
      </c>
    </row>
    <row r="529" spans="1:48" ht="270" x14ac:dyDescent="0.25">
      <c r="A529" s="188" t="s">
        <v>2286</v>
      </c>
      <c r="B529" s="207" t="str">
        <f t="shared" si="24"/>
        <v>Riparian and Pre-1914</v>
      </c>
      <c r="C529" s="188" t="s">
        <v>1756</v>
      </c>
      <c r="D529" s="188" t="s">
        <v>1756</v>
      </c>
      <c r="E529" s="188"/>
      <c r="F529" s="188" t="s">
        <v>2082</v>
      </c>
      <c r="G529" s="188"/>
      <c r="H529" s="188" t="s">
        <v>4067</v>
      </c>
      <c r="I529" s="188" t="s">
        <v>55</v>
      </c>
      <c r="J529" s="188"/>
      <c r="K529" s="209">
        <v>764.81666666666661</v>
      </c>
      <c r="L529" s="209">
        <v>613.79999999999995</v>
      </c>
      <c r="M529" s="188" t="s">
        <v>56</v>
      </c>
      <c r="N529" s="188" t="s">
        <v>325</v>
      </c>
      <c r="O529" s="188" t="s">
        <v>511</v>
      </c>
      <c r="P529" s="188" t="s">
        <v>59</v>
      </c>
      <c r="Q529" s="188" t="s">
        <v>2083</v>
      </c>
      <c r="R529" s="188" t="s">
        <v>2083</v>
      </c>
      <c r="S529" s="188" t="s">
        <v>2084</v>
      </c>
      <c r="T529" s="188" t="s">
        <v>141</v>
      </c>
      <c r="U529" s="188"/>
      <c r="V529" s="188" t="s">
        <v>64</v>
      </c>
      <c r="W529" s="188"/>
      <c r="X529" s="188"/>
      <c r="Y529" s="188"/>
      <c r="Z529" s="188" t="s">
        <v>66</v>
      </c>
      <c r="AA529" s="189">
        <v>42914</v>
      </c>
      <c r="AB529" s="188" t="s">
        <v>142</v>
      </c>
      <c r="AC529" s="188" t="s">
        <v>1759</v>
      </c>
      <c r="AD529" s="188" t="s">
        <v>56</v>
      </c>
      <c r="AE529" s="188" t="s">
        <v>90</v>
      </c>
      <c r="AF529" s="188" t="s">
        <v>90</v>
      </c>
      <c r="AG529" s="188" t="s">
        <v>90</v>
      </c>
      <c r="AH529" s="188" t="s">
        <v>90</v>
      </c>
      <c r="AI529" s="188" t="s">
        <v>90</v>
      </c>
      <c r="AJ529" s="188" t="s">
        <v>90</v>
      </c>
      <c r="AK529" s="188" t="s">
        <v>90</v>
      </c>
      <c r="AL529" s="188" t="s">
        <v>90</v>
      </c>
      <c r="AM529" s="189">
        <v>42949</v>
      </c>
      <c r="AN529" s="188" t="s">
        <v>100</v>
      </c>
      <c r="AO529" s="188" t="s">
        <v>864</v>
      </c>
      <c r="AP529" s="188" t="s">
        <v>4067</v>
      </c>
      <c r="AQ529" s="188" t="s">
        <v>8534</v>
      </c>
      <c r="AR529" s="188" t="s">
        <v>8581</v>
      </c>
      <c r="AS529" s="188" t="s">
        <v>8535</v>
      </c>
      <c r="AT529" s="188" t="s">
        <v>8581</v>
      </c>
      <c r="AU529" s="188" t="str">
        <f t="shared" si="25"/>
        <v>R4</v>
      </c>
      <c r="AV529" s="188" t="str">
        <f t="shared" si="26"/>
        <v>P4</v>
      </c>
    </row>
    <row r="530" spans="1:48" ht="45" x14ac:dyDescent="0.25">
      <c r="A530" s="188" t="s">
        <v>2287</v>
      </c>
      <c r="B530" s="207" t="str">
        <f t="shared" si="24"/>
        <v>Riparian</v>
      </c>
      <c r="C530" s="188" t="s">
        <v>2240</v>
      </c>
      <c r="D530" s="188" t="s">
        <v>2240</v>
      </c>
      <c r="E530" s="188"/>
      <c r="F530" s="188" t="s">
        <v>1988</v>
      </c>
      <c r="G530" s="188"/>
      <c r="H530" s="188"/>
      <c r="I530" s="188" t="s">
        <v>55</v>
      </c>
      <c r="J530" s="188"/>
      <c r="K530" s="209">
        <v>3927.9466666666672</v>
      </c>
      <c r="L530" s="209">
        <v>2019.72</v>
      </c>
      <c r="M530" s="188" t="s">
        <v>56</v>
      </c>
      <c r="N530" s="188" t="s">
        <v>57</v>
      </c>
      <c r="O530" s="188" t="s">
        <v>58</v>
      </c>
      <c r="P530" s="188" t="s">
        <v>59</v>
      </c>
      <c r="Q530" s="188" t="s">
        <v>2241</v>
      </c>
      <c r="R530" s="188" t="s">
        <v>2288</v>
      </c>
      <c r="S530" s="188" t="s">
        <v>399</v>
      </c>
      <c r="T530" s="188" t="s">
        <v>141</v>
      </c>
      <c r="U530" s="188"/>
      <c r="V530" s="188" t="s">
        <v>64</v>
      </c>
      <c r="W530" s="188"/>
      <c r="X530" s="188"/>
      <c r="Y530" s="188"/>
      <c r="Z530" s="188" t="s">
        <v>66</v>
      </c>
      <c r="AA530" s="189">
        <v>42977</v>
      </c>
      <c r="AB530" s="188" t="s">
        <v>142</v>
      </c>
      <c r="AC530" s="188" t="s">
        <v>2289</v>
      </c>
      <c r="AD530" s="188" t="s">
        <v>66</v>
      </c>
      <c r="AE530" s="188" t="s">
        <v>90</v>
      </c>
      <c r="AF530" s="188" t="s">
        <v>90</v>
      </c>
      <c r="AG530" s="188" t="s">
        <v>90</v>
      </c>
      <c r="AH530" s="188" t="s">
        <v>90</v>
      </c>
      <c r="AI530" s="188" t="s">
        <v>90</v>
      </c>
      <c r="AJ530" s="188" t="s">
        <v>90</v>
      </c>
      <c r="AK530" s="188" t="s">
        <v>90</v>
      </c>
      <c r="AL530" s="188" t="s">
        <v>90</v>
      </c>
      <c r="AM530" s="189">
        <v>42940</v>
      </c>
      <c r="AN530" s="188" t="s">
        <v>90</v>
      </c>
      <c r="AO530" s="188" t="s">
        <v>90</v>
      </c>
      <c r="AP530" s="188"/>
      <c r="AQ530" s="188"/>
      <c r="AR530" s="188"/>
      <c r="AS530" s="188"/>
      <c r="AT530" s="188"/>
      <c r="AU530" s="188" t="str">
        <f t="shared" si="25"/>
        <v>R3</v>
      </c>
      <c r="AV530" s="188" t="str">
        <f t="shared" si="26"/>
        <v>N/A</v>
      </c>
    </row>
    <row r="531" spans="1:48" ht="45" x14ac:dyDescent="0.25">
      <c r="A531" s="188" t="s">
        <v>2290</v>
      </c>
      <c r="B531" s="207" t="str">
        <f t="shared" si="24"/>
        <v>Riparian and Pre-1914</v>
      </c>
      <c r="C531" s="188" t="s">
        <v>2168</v>
      </c>
      <c r="D531" s="188" t="s">
        <v>2164</v>
      </c>
      <c r="E531" s="188"/>
      <c r="F531" s="188" t="s">
        <v>2169</v>
      </c>
      <c r="G531" s="188"/>
      <c r="H531" s="188"/>
      <c r="I531" s="188" t="s">
        <v>55</v>
      </c>
      <c r="J531" s="188"/>
      <c r="K531" s="209">
        <v>292.13666666666666</v>
      </c>
      <c r="L531" s="209">
        <v>500.73</v>
      </c>
      <c r="M531" s="188" t="s">
        <v>56</v>
      </c>
      <c r="N531" s="188" t="s">
        <v>627</v>
      </c>
      <c r="O531" s="188" t="s">
        <v>58</v>
      </c>
      <c r="P531" s="188" t="s">
        <v>59</v>
      </c>
      <c r="Q531" s="188" t="s">
        <v>2165</v>
      </c>
      <c r="R531" s="188" t="s">
        <v>2165</v>
      </c>
      <c r="S531" s="188" t="s">
        <v>2291</v>
      </c>
      <c r="T531" s="188" t="s">
        <v>141</v>
      </c>
      <c r="U531" s="188"/>
      <c r="V531" s="188" t="s">
        <v>64</v>
      </c>
      <c r="W531" s="188"/>
      <c r="X531" s="188"/>
      <c r="Y531" s="188"/>
      <c r="Z531" s="188" t="s">
        <v>66</v>
      </c>
      <c r="AA531" s="189">
        <v>42880</v>
      </c>
      <c r="AB531" s="188" t="s">
        <v>142</v>
      </c>
      <c r="AC531" s="188" t="s">
        <v>2232</v>
      </c>
      <c r="AD531" s="188" t="s">
        <v>56</v>
      </c>
      <c r="AE531" s="188" t="s">
        <v>90</v>
      </c>
      <c r="AF531" s="188" t="s">
        <v>90</v>
      </c>
      <c r="AG531" s="190" t="s">
        <v>90</v>
      </c>
      <c r="AH531" s="188" t="s">
        <v>90</v>
      </c>
      <c r="AI531" s="188" t="s">
        <v>90</v>
      </c>
      <c r="AJ531" s="188" t="s">
        <v>90</v>
      </c>
      <c r="AK531" s="188" t="s">
        <v>90</v>
      </c>
      <c r="AL531" s="188" t="s">
        <v>90</v>
      </c>
      <c r="AM531" s="189">
        <v>42913</v>
      </c>
      <c r="AN531" s="188" t="s">
        <v>100</v>
      </c>
      <c r="AO531" s="188" t="s">
        <v>310</v>
      </c>
      <c r="AP531" s="188"/>
      <c r="AQ531" s="188"/>
      <c r="AR531" s="188"/>
      <c r="AS531" s="188"/>
      <c r="AT531" s="188"/>
      <c r="AU531" s="188" t="str">
        <f t="shared" si="25"/>
        <v>R3</v>
      </c>
      <c r="AV531" s="188" t="str">
        <f t="shared" si="26"/>
        <v>P1</v>
      </c>
    </row>
    <row r="532" spans="1:48" ht="150" x14ac:dyDescent="0.25">
      <c r="A532" s="188" t="s">
        <v>2292</v>
      </c>
      <c r="B532" s="207" t="str">
        <f t="shared" si="24"/>
        <v>Riparian and Pre-1914</v>
      </c>
      <c r="C532" s="188" t="s">
        <v>2293</v>
      </c>
      <c r="D532" s="188" t="s">
        <v>2294</v>
      </c>
      <c r="E532" s="188"/>
      <c r="F532" s="188" t="s">
        <v>53</v>
      </c>
      <c r="G532" s="188"/>
      <c r="H532" s="188"/>
      <c r="I532" s="188" t="s">
        <v>55</v>
      </c>
      <c r="J532" s="188"/>
      <c r="K532" s="209">
        <v>578.09333333333336</v>
      </c>
      <c r="L532" s="209">
        <v>235.56</v>
      </c>
      <c r="M532" s="188" t="s">
        <v>56</v>
      </c>
      <c r="N532" s="188" t="s">
        <v>57</v>
      </c>
      <c r="O532" s="188" t="s">
        <v>1418</v>
      </c>
      <c r="P532" s="188" t="s">
        <v>59</v>
      </c>
      <c r="Q532" s="188" t="s">
        <v>2295</v>
      </c>
      <c r="R532" s="188" t="s">
        <v>2296</v>
      </c>
      <c r="S532" s="188" t="s">
        <v>1773</v>
      </c>
      <c r="T532" s="188" t="s">
        <v>63</v>
      </c>
      <c r="U532" s="188"/>
      <c r="V532" s="188" t="s">
        <v>115</v>
      </c>
      <c r="W532" s="188">
        <v>10</v>
      </c>
      <c r="X532" s="188" t="s">
        <v>66</v>
      </c>
      <c r="Y532" s="188"/>
      <c r="Z532" s="188" t="s">
        <v>66</v>
      </c>
      <c r="AA532" s="189">
        <v>42963</v>
      </c>
      <c r="AB532" s="188" t="s">
        <v>81</v>
      </c>
      <c r="AC532" s="188" t="s">
        <v>2297</v>
      </c>
      <c r="AD532" s="188" t="s">
        <v>56</v>
      </c>
      <c r="AE532" s="188" t="s">
        <v>90</v>
      </c>
      <c r="AF532" s="188" t="s">
        <v>90</v>
      </c>
      <c r="AG532" s="188" t="s">
        <v>90</v>
      </c>
      <c r="AH532" s="188" t="s">
        <v>90</v>
      </c>
      <c r="AI532" s="188" t="s">
        <v>90</v>
      </c>
      <c r="AJ532" s="188" t="s">
        <v>90</v>
      </c>
      <c r="AK532" s="188" t="s">
        <v>90</v>
      </c>
      <c r="AL532" s="188" t="s">
        <v>90</v>
      </c>
      <c r="AM532" s="189">
        <v>42937</v>
      </c>
      <c r="AN532" s="188" t="s">
        <v>100</v>
      </c>
      <c r="AO532" s="188" t="s">
        <v>144</v>
      </c>
      <c r="AP532" s="188"/>
      <c r="AQ532" s="188"/>
      <c r="AR532" s="188"/>
      <c r="AS532" s="188"/>
      <c r="AT532" s="188"/>
      <c r="AU532" s="188" t="str">
        <f t="shared" si="25"/>
        <v>R1</v>
      </c>
      <c r="AV532" s="188" t="str">
        <f t="shared" si="26"/>
        <v>P1</v>
      </c>
    </row>
    <row r="533" spans="1:48" ht="45" x14ac:dyDescent="0.25">
      <c r="A533" s="188" t="s">
        <v>2298</v>
      </c>
      <c r="B533" s="207" t="str">
        <f t="shared" si="24"/>
        <v>Riparian and Pre-1914</v>
      </c>
      <c r="C533" s="188" t="s">
        <v>2168</v>
      </c>
      <c r="D533" s="188" t="s">
        <v>2164</v>
      </c>
      <c r="E533" s="188"/>
      <c r="F533" s="188"/>
      <c r="G533" s="188"/>
      <c r="H533" s="188"/>
      <c r="I533" s="188" t="s">
        <v>55</v>
      </c>
      <c r="J533" s="188"/>
      <c r="K533" s="209">
        <v>406.93666666666667</v>
      </c>
      <c r="L533" s="209">
        <v>697.48</v>
      </c>
      <c r="M533" s="188" t="s">
        <v>56</v>
      </c>
      <c r="N533" s="188" t="s">
        <v>627</v>
      </c>
      <c r="O533" s="188" t="s">
        <v>58</v>
      </c>
      <c r="P533" s="188" t="s">
        <v>59</v>
      </c>
      <c r="Q533" s="188" t="s">
        <v>2165</v>
      </c>
      <c r="R533" s="188" t="s">
        <v>2165</v>
      </c>
      <c r="S533" s="188" t="s">
        <v>2166</v>
      </c>
      <c r="T533" s="188" t="s">
        <v>141</v>
      </c>
      <c r="U533" s="188"/>
      <c r="V533" s="188" t="s">
        <v>64</v>
      </c>
      <c r="W533" s="188"/>
      <c r="X533" s="188"/>
      <c r="Y533" s="188"/>
      <c r="Z533" s="188" t="s">
        <v>66</v>
      </c>
      <c r="AA533" s="189">
        <v>42880</v>
      </c>
      <c r="AB533" s="188" t="s">
        <v>142</v>
      </c>
      <c r="AC533" s="188" t="s">
        <v>2232</v>
      </c>
      <c r="AD533" s="188" t="s">
        <v>56</v>
      </c>
      <c r="AE533" s="188" t="s">
        <v>90</v>
      </c>
      <c r="AF533" s="188" t="s">
        <v>90</v>
      </c>
      <c r="AG533" s="190" t="s">
        <v>90</v>
      </c>
      <c r="AH533" s="188" t="s">
        <v>90</v>
      </c>
      <c r="AI533" s="188" t="s">
        <v>90</v>
      </c>
      <c r="AJ533" s="188" t="s">
        <v>90</v>
      </c>
      <c r="AK533" s="188" t="s">
        <v>90</v>
      </c>
      <c r="AL533" s="188" t="s">
        <v>90</v>
      </c>
      <c r="AM533" s="189">
        <v>42913</v>
      </c>
      <c r="AN533" s="188" t="s">
        <v>100</v>
      </c>
      <c r="AO533" s="188" t="s">
        <v>310</v>
      </c>
      <c r="AP533" s="188"/>
      <c r="AQ533" s="188"/>
      <c r="AR533" s="188"/>
      <c r="AS533" s="188"/>
      <c r="AT533" s="188"/>
      <c r="AU533" s="188" t="str">
        <f t="shared" si="25"/>
        <v>R3</v>
      </c>
      <c r="AV533" s="188" t="str">
        <f t="shared" si="26"/>
        <v>P1</v>
      </c>
    </row>
    <row r="534" spans="1:48" ht="135" x14ac:dyDescent="0.25">
      <c r="A534" s="188" t="s">
        <v>2299</v>
      </c>
      <c r="B534" s="207" t="str">
        <f t="shared" si="24"/>
        <v>Riparian and Pre-1914</v>
      </c>
      <c r="C534" s="188" t="s">
        <v>2300</v>
      </c>
      <c r="D534" s="188" t="s">
        <v>2301</v>
      </c>
      <c r="E534" s="188"/>
      <c r="F534" s="188"/>
      <c r="G534" s="188"/>
      <c r="H534" s="188"/>
      <c r="I534" s="188" t="s">
        <v>87</v>
      </c>
      <c r="J534" s="188"/>
      <c r="K534" s="209">
        <v>22424</v>
      </c>
      <c r="L534" s="209">
        <v>0</v>
      </c>
      <c r="M534" s="188" t="s">
        <v>56</v>
      </c>
      <c r="N534" s="188" t="s">
        <v>2302</v>
      </c>
      <c r="O534" s="188" t="s">
        <v>57</v>
      </c>
      <c r="P534" s="188" t="s">
        <v>315</v>
      </c>
      <c r="Q534" s="188" t="s">
        <v>8445</v>
      </c>
      <c r="R534" s="188" t="s">
        <v>2303</v>
      </c>
      <c r="S534" s="188"/>
      <c r="T534" s="188" t="s">
        <v>151</v>
      </c>
      <c r="U534" s="188"/>
      <c r="V534" s="188" t="s">
        <v>115</v>
      </c>
      <c r="W534" s="188">
        <v>11</v>
      </c>
      <c r="X534" s="188" t="s">
        <v>66</v>
      </c>
      <c r="Y534" s="188"/>
      <c r="Z534" s="188" t="s">
        <v>66</v>
      </c>
      <c r="AA534" s="189">
        <v>42971</v>
      </c>
      <c r="AB534" s="188" t="s">
        <v>81</v>
      </c>
      <c r="AC534" s="188" t="s">
        <v>8649</v>
      </c>
      <c r="AD534" s="188" t="s">
        <v>56</v>
      </c>
      <c r="AE534" s="188" t="s">
        <v>90</v>
      </c>
      <c r="AF534" s="188" t="s">
        <v>90</v>
      </c>
      <c r="AG534" s="190" t="s">
        <v>90</v>
      </c>
      <c r="AH534" s="188" t="s">
        <v>90</v>
      </c>
      <c r="AI534" s="188" t="s">
        <v>90</v>
      </c>
      <c r="AJ534" s="188" t="s">
        <v>90</v>
      </c>
      <c r="AK534" s="188" t="s">
        <v>90</v>
      </c>
      <c r="AL534" s="188" t="s">
        <v>90</v>
      </c>
      <c r="AM534" s="189">
        <v>42912</v>
      </c>
      <c r="AN534" s="188" t="s">
        <v>100</v>
      </c>
      <c r="AO534" s="188" t="s">
        <v>2304</v>
      </c>
      <c r="AP534" s="188"/>
      <c r="AQ534" s="188"/>
      <c r="AR534" s="188"/>
      <c r="AS534" s="188"/>
      <c r="AT534" s="188"/>
      <c r="AU534" s="188" t="str">
        <f t="shared" si="25"/>
        <v>R1</v>
      </c>
      <c r="AV534" s="188" t="str">
        <f t="shared" si="26"/>
        <v>P1</v>
      </c>
    </row>
    <row r="535" spans="1:48" ht="60" x14ac:dyDescent="0.25">
      <c r="A535" s="188" t="s">
        <v>2305</v>
      </c>
      <c r="B535" s="207" t="str">
        <f t="shared" si="24"/>
        <v>Riparian and Pre-1914</v>
      </c>
      <c r="C535" s="188" t="s">
        <v>2306</v>
      </c>
      <c r="D535" s="188" t="s">
        <v>2306</v>
      </c>
      <c r="E535" s="188"/>
      <c r="F535" s="188" t="s">
        <v>646</v>
      </c>
      <c r="G535" s="188"/>
      <c r="H535" s="188"/>
      <c r="I535" s="188" t="s">
        <v>55</v>
      </c>
      <c r="J535" s="188"/>
      <c r="K535" s="209">
        <v>1168.18</v>
      </c>
      <c r="L535" s="209" t="s">
        <v>215</v>
      </c>
      <c r="M535" s="188" t="s">
        <v>56</v>
      </c>
      <c r="N535" s="188" t="s">
        <v>1265</v>
      </c>
      <c r="O535" s="188" t="s">
        <v>511</v>
      </c>
      <c r="P535" s="188" t="s">
        <v>59</v>
      </c>
      <c r="Q535" s="188"/>
      <c r="R535" s="188">
        <v>18917007</v>
      </c>
      <c r="S535" s="188" t="s">
        <v>2227</v>
      </c>
      <c r="T535" s="188" t="s">
        <v>63</v>
      </c>
      <c r="U535" s="188" t="s">
        <v>4098</v>
      </c>
      <c r="V535" s="188" t="s">
        <v>115</v>
      </c>
      <c r="W535" s="188"/>
      <c r="X535" s="188"/>
      <c r="Y535" s="188"/>
      <c r="Z535" s="188" t="s">
        <v>66</v>
      </c>
      <c r="AA535" s="189">
        <v>42880</v>
      </c>
      <c r="AB535" s="188" t="s">
        <v>142</v>
      </c>
      <c r="AC535" s="188" t="s">
        <v>2307</v>
      </c>
      <c r="AD535" s="188" t="s">
        <v>56</v>
      </c>
      <c r="AE535" s="188" t="s">
        <v>90</v>
      </c>
      <c r="AF535" s="188" t="s">
        <v>90</v>
      </c>
      <c r="AG535" s="190" t="s">
        <v>90</v>
      </c>
      <c r="AH535" s="188" t="s">
        <v>90</v>
      </c>
      <c r="AI535" s="188" t="s">
        <v>90</v>
      </c>
      <c r="AJ535" s="188" t="s">
        <v>90</v>
      </c>
      <c r="AK535" s="188" t="s">
        <v>90</v>
      </c>
      <c r="AL535" s="188" t="s">
        <v>90</v>
      </c>
      <c r="AM535" s="189">
        <v>42916</v>
      </c>
      <c r="AN535" s="188" t="s">
        <v>72</v>
      </c>
      <c r="AO535" s="188" t="s">
        <v>2308</v>
      </c>
      <c r="AP535" s="188"/>
      <c r="AQ535" s="188"/>
      <c r="AR535" s="188"/>
      <c r="AS535" s="188"/>
      <c r="AT535" s="188"/>
      <c r="AU535" s="188" t="str">
        <f t="shared" si="25"/>
        <v>R3</v>
      </c>
      <c r="AV535" s="188" t="str">
        <f t="shared" si="26"/>
        <v>P2</v>
      </c>
    </row>
    <row r="536" spans="1:48" ht="150" x14ac:dyDescent="0.25">
      <c r="A536" s="188" t="s">
        <v>2309</v>
      </c>
      <c r="B536" s="207" t="str">
        <f t="shared" si="24"/>
        <v>Riparian and Pre-1914</v>
      </c>
      <c r="C536" s="188" t="s">
        <v>2310</v>
      </c>
      <c r="D536" s="188" t="s">
        <v>2311</v>
      </c>
      <c r="E536" s="188"/>
      <c r="F536" s="188" t="s">
        <v>1771</v>
      </c>
      <c r="G536" s="188"/>
      <c r="H536" s="188"/>
      <c r="I536" s="188" t="s">
        <v>55</v>
      </c>
      <c r="J536" s="188"/>
      <c r="K536" s="209">
        <v>495.39333333333343</v>
      </c>
      <c r="L536" s="209">
        <v>351.26</v>
      </c>
      <c r="M536" s="188" t="s">
        <v>56</v>
      </c>
      <c r="N536" s="188" t="s">
        <v>2312</v>
      </c>
      <c r="O536" s="188" t="s">
        <v>604</v>
      </c>
      <c r="P536" s="188" t="s">
        <v>59</v>
      </c>
      <c r="Q536" s="188" t="s">
        <v>2313</v>
      </c>
      <c r="R536" s="188" t="s">
        <v>2314</v>
      </c>
      <c r="S536" s="188" t="s">
        <v>706</v>
      </c>
      <c r="T536" s="188" t="s">
        <v>141</v>
      </c>
      <c r="U536" s="188">
        <v>1910</v>
      </c>
      <c r="V536" s="188" t="s">
        <v>64</v>
      </c>
      <c r="W536" s="188"/>
      <c r="X536" s="188"/>
      <c r="Y536" s="188"/>
      <c r="Z536" s="188" t="s">
        <v>66</v>
      </c>
      <c r="AA536" s="189"/>
      <c r="AB536" s="188" t="s">
        <v>142</v>
      </c>
      <c r="AC536" s="188" t="s">
        <v>8358</v>
      </c>
      <c r="AD536" s="188" t="s">
        <v>56</v>
      </c>
      <c r="AE536" s="188" t="s">
        <v>90</v>
      </c>
      <c r="AF536" s="188" t="s">
        <v>90</v>
      </c>
      <c r="AG536" s="190" t="s">
        <v>90</v>
      </c>
      <c r="AH536" s="188" t="s">
        <v>90</v>
      </c>
      <c r="AI536" s="188" t="s">
        <v>90</v>
      </c>
      <c r="AJ536" s="188" t="s">
        <v>90</v>
      </c>
      <c r="AK536" s="188" t="s">
        <v>90</v>
      </c>
      <c r="AL536" s="188" t="s">
        <v>90</v>
      </c>
      <c r="AM536" s="189">
        <v>42943</v>
      </c>
      <c r="AN536" s="188" t="s">
        <v>100</v>
      </c>
      <c r="AO536" s="188" t="s">
        <v>8393</v>
      </c>
      <c r="AP536" s="188"/>
      <c r="AQ536" s="188"/>
      <c r="AR536" s="188"/>
      <c r="AS536" s="188"/>
      <c r="AT536" s="188"/>
      <c r="AU536" s="188" t="str">
        <f t="shared" si="25"/>
        <v>R3</v>
      </c>
      <c r="AV536" s="188" t="str">
        <f t="shared" si="26"/>
        <v>P1</v>
      </c>
    </row>
    <row r="537" spans="1:48" ht="60" x14ac:dyDescent="0.25">
      <c r="A537" s="188" t="s">
        <v>2315</v>
      </c>
      <c r="B537" s="207" t="str">
        <f t="shared" si="24"/>
        <v>Riparian and Pre-1914</v>
      </c>
      <c r="C537" s="188" t="s">
        <v>2306</v>
      </c>
      <c r="D537" s="188" t="s">
        <v>2306</v>
      </c>
      <c r="E537" s="188"/>
      <c r="F537" s="188" t="s">
        <v>646</v>
      </c>
      <c r="G537" s="188"/>
      <c r="H537" s="188"/>
      <c r="I537" s="188" t="s">
        <v>55</v>
      </c>
      <c r="J537" s="188"/>
      <c r="K537" s="209">
        <v>1168.2</v>
      </c>
      <c r="L537" s="209">
        <v>1869.44</v>
      </c>
      <c r="M537" s="188" t="s">
        <v>56</v>
      </c>
      <c r="N537" s="188" t="s">
        <v>1265</v>
      </c>
      <c r="O537" s="188" t="s">
        <v>511</v>
      </c>
      <c r="P537" s="188" t="s">
        <v>59</v>
      </c>
      <c r="Q537" s="188"/>
      <c r="R537" s="188">
        <v>18917007</v>
      </c>
      <c r="S537" s="188" t="s">
        <v>2227</v>
      </c>
      <c r="T537" s="188" t="s">
        <v>63</v>
      </c>
      <c r="U537" s="188" t="s">
        <v>4098</v>
      </c>
      <c r="V537" s="188" t="s">
        <v>115</v>
      </c>
      <c r="W537" s="188"/>
      <c r="X537" s="188"/>
      <c r="Y537" s="188"/>
      <c r="Z537" s="188" t="s">
        <v>66</v>
      </c>
      <c r="AA537" s="189">
        <v>42880</v>
      </c>
      <c r="AB537" s="188" t="s">
        <v>142</v>
      </c>
      <c r="AC537" s="188" t="s">
        <v>2307</v>
      </c>
      <c r="AD537" s="188" t="s">
        <v>56</v>
      </c>
      <c r="AE537" s="188" t="s">
        <v>90</v>
      </c>
      <c r="AF537" s="188" t="s">
        <v>90</v>
      </c>
      <c r="AG537" s="190" t="s">
        <v>90</v>
      </c>
      <c r="AH537" s="188" t="s">
        <v>90</v>
      </c>
      <c r="AI537" s="188" t="s">
        <v>90</v>
      </c>
      <c r="AJ537" s="188" t="s">
        <v>90</v>
      </c>
      <c r="AK537" s="188" t="s">
        <v>90</v>
      </c>
      <c r="AL537" s="188" t="s">
        <v>90</v>
      </c>
      <c r="AM537" s="189">
        <v>42916</v>
      </c>
      <c r="AN537" s="188" t="s">
        <v>72</v>
      </c>
      <c r="AO537" s="188" t="s">
        <v>2308</v>
      </c>
      <c r="AP537" s="188"/>
      <c r="AQ537" s="188"/>
      <c r="AR537" s="188"/>
      <c r="AS537" s="188"/>
      <c r="AT537" s="188"/>
      <c r="AU537" s="188" t="str">
        <f t="shared" si="25"/>
        <v>R3</v>
      </c>
      <c r="AV537" s="188" t="str">
        <f t="shared" si="26"/>
        <v>P2</v>
      </c>
    </row>
    <row r="538" spans="1:48" ht="150" x14ac:dyDescent="0.25">
      <c r="A538" s="188" t="s">
        <v>2316</v>
      </c>
      <c r="B538" s="207" t="str">
        <f t="shared" si="24"/>
        <v>Riparian and Pre-1914</v>
      </c>
      <c r="C538" s="188" t="s">
        <v>2310</v>
      </c>
      <c r="D538" s="188" t="s">
        <v>2311</v>
      </c>
      <c r="E538" s="188"/>
      <c r="F538" s="188" t="s">
        <v>1771</v>
      </c>
      <c r="G538" s="188"/>
      <c r="H538" s="188"/>
      <c r="I538" s="188" t="s">
        <v>55</v>
      </c>
      <c r="J538" s="188"/>
      <c r="K538" s="209">
        <v>509.41</v>
      </c>
      <c r="L538" s="209">
        <v>337.4</v>
      </c>
      <c r="M538" s="188" t="s">
        <v>56</v>
      </c>
      <c r="N538" s="188" t="s">
        <v>2312</v>
      </c>
      <c r="O538" s="188" t="s">
        <v>604</v>
      </c>
      <c r="P538" s="188" t="s">
        <v>59</v>
      </c>
      <c r="Q538" s="188" t="s">
        <v>2313</v>
      </c>
      <c r="R538" s="188" t="s">
        <v>2313</v>
      </c>
      <c r="S538" s="188" t="s">
        <v>706</v>
      </c>
      <c r="T538" s="188" t="s">
        <v>141</v>
      </c>
      <c r="U538" s="188">
        <v>1910</v>
      </c>
      <c r="V538" s="188" t="s">
        <v>64</v>
      </c>
      <c r="W538" s="188"/>
      <c r="X538" s="188"/>
      <c r="Y538" s="188"/>
      <c r="Z538" s="188" t="s">
        <v>66</v>
      </c>
      <c r="AA538" s="189"/>
      <c r="AB538" s="188" t="s">
        <v>142</v>
      </c>
      <c r="AC538" s="188" t="s">
        <v>8358</v>
      </c>
      <c r="AD538" s="188" t="s">
        <v>56</v>
      </c>
      <c r="AE538" s="188" t="s">
        <v>90</v>
      </c>
      <c r="AF538" s="188" t="s">
        <v>90</v>
      </c>
      <c r="AG538" s="190" t="s">
        <v>90</v>
      </c>
      <c r="AH538" s="188" t="s">
        <v>90</v>
      </c>
      <c r="AI538" s="188" t="s">
        <v>90</v>
      </c>
      <c r="AJ538" s="188" t="s">
        <v>90</v>
      </c>
      <c r="AK538" s="188" t="s">
        <v>90</v>
      </c>
      <c r="AL538" s="188" t="s">
        <v>90</v>
      </c>
      <c r="AM538" s="189">
        <v>42943</v>
      </c>
      <c r="AN538" s="188" t="s">
        <v>100</v>
      </c>
      <c r="AO538" s="188" t="s">
        <v>8393</v>
      </c>
      <c r="AP538" s="188"/>
      <c r="AQ538" s="188"/>
      <c r="AR538" s="188"/>
      <c r="AS538" s="188"/>
      <c r="AT538" s="188"/>
      <c r="AU538" s="188" t="str">
        <f t="shared" si="25"/>
        <v>R3</v>
      </c>
      <c r="AV538" s="188" t="str">
        <f t="shared" si="26"/>
        <v>P1</v>
      </c>
    </row>
    <row r="539" spans="1:48" ht="90" x14ac:dyDescent="0.25">
      <c r="A539" s="188" t="s">
        <v>2317</v>
      </c>
      <c r="B539" s="207" t="str">
        <f t="shared" si="24"/>
        <v>Riparian and Pre-1914</v>
      </c>
      <c r="C539" s="188" t="s">
        <v>2318</v>
      </c>
      <c r="D539" s="188" t="s">
        <v>2319</v>
      </c>
      <c r="E539" s="188"/>
      <c r="F539" s="188" t="s">
        <v>595</v>
      </c>
      <c r="G539" s="188"/>
      <c r="H539" s="188"/>
      <c r="I539" s="188" t="s">
        <v>55</v>
      </c>
      <c r="J539" s="188"/>
      <c r="K539" s="209">
        <v>498.44666666666666</v>
      </c>
      <c r="L539" s="209">
        <v>1469.82</v>
      </c>
      <c r="M539" s="188" t="s">
        <v>56</v>
      </c>
      <c r="N539" s="188" t="s">
        <v>57</v>
      </c>
      <c r="O539" s="188" t="s">
        <v>58</v>
      </c>
      <c r="P539" s="188" t="s">
        <v>59</v>
      </c>
      <c r="Q539" s="188" t="s">
        <v>2320</v>
      </c>
      <c r="R539" s="188" t="s">
        <v>2320</v>
      </c>
      <c r="S539" s="188" t="s">
        <v>2321</v>
      </c>
      <c r="T539" s="188" t="s">
        <v>63</v>
      </c>
      <c r="U539" s="188"/>
      <c r="V539" s="188" t="s">
        <v>344</v>
      </c>
      <c r="W539" s="188"/>
      <c r="X539" s="188"/>
      <c r="Y539" s="188"/>
      <c r="Z539" s="188" t="s">
        <v>66</v>
      </c>
      <c r="AA539" s="189">
        <v>42879</v>
      </c>
      <c r="AB539" s="188" t="s">
        <v>81</v>
      </c>
      <c r="AC539" s="188" t="s">
        <v>8777</v>
      </c>
      <c r="AD539" s="188" t="s">
        <v>56</v>
      </c>
      <c r="AE539" s="188" t="s">
        <v>90</v>
      </c>
      <c r="AF539" s="188" t="s">
        <v>90</v>
      </c>
      <c r="AG539" s="189" t="s">
        <v>90</v>
      </c>
      <c r="AH539" s="191" t="s">
        <v>90</v>
      </c>
      <c r="AI539" s="188" t="s">
        <v>90</v>
      </c>
      <c r="AJ539" s="188" t="s">
        <v>90</v>
      </c>
      <c r="AK539" s="188" t="s">
        <v>90</v>
      </c>
      <c r="AL539" s="188" t="s">
        <v>90</v>
      </c>
      <c r="AM539" s="189">
        <v>42929</v>
      </c>
      <c r="AN539" s="188" t="s">
        <v>100</v>
      </c>
      <c r="AO539" s="188" t="s">
        <v>8410</v>
      </c>
      <c r="AP539" s="188"/>
      <c r="AQ539" s="188"/>
      <c r="AR539" s="188"/>
      <c r="AS539" s="188"/>
      <c r="AT539" s="188"/>
      <c r="AU539" s="188" t="str">
        <f t="shared" si="25"/>
        <v>R1</v>
      </c>
      <c r="AV539" s="188" t="str">
        <f t="shared" si="26"/>
        <v>P1</v>
      </c>
    </row>
    <row r="540" spans="1:48" ht="165" x14ac:dyDescent="0.25">
      <c r="A540" s="188" t="s">
        <v>2322</v>
      </c>
      <c r="B540" s="207" t="str">
        <f t="shared" si="24"/>
        <v>Riparian and Pre-1914</v>
      </c>
      <c r="C540" s="188" t="s">
        <v>2323</v>
      </c>
      <c r="D540" s="188" t="s">
        <v>2324</v>
      </c>
      <c r="E540" s="188"/>
      <c r="F540" s="188"/>
      <c r="G540" s="188"/>
      <c r="H540" s="188"/>
      <c r="I540" s="188" t="s">
        <v>55</v>
      </c>
      <c r="J540" s="188"/>
      <c r="K540" s="209">
        <v>834</v>
      </c>
      <c r="L540" s="209">
        <v>588</v>
      </c>
      <c r="M540" s="188" t="s">
        <v>56</v>
      </c>
      <c r="N540" s="188" t="s">
        <v>1117</v>
      </c>
      <c r="O540" s="188" t="s">
        <v>1634</v>
      </c>
      <c r="P540" s="188" t="s">
        <v>59</v>
      </c>
      <c r="Q540" s="188" t="s">
        <v>2325</v>
      </c>
      <c r="R540" s="188" t="s">
        <v>2325</v>
      </c>
      <c r="S540" s="188" t="s">
        <v>2326</v>
      </c>
      <c r="T540" s="188"/>
      <c r="U540" s="188">
        <v>1894</v>
      </c>
      <c r="V540" s="188" t="s">
        <v>344</v>
      </c>
      <c r="W540" s="188"/>
      <c r="X540" s="188"/>
      <c r="Y540" s="188"/>
      <c r="Z540" s="188" t="s">
        <v>66</v>
      </c>
      <c r="AA540" s="189">
        <v>43003</v>
      </c>
      <c r="AB540" s="188" t="s">
        <v>67</v>
      </c>
      <c r="AC540" s="188" t="s">
        <v>2327</v>
      </c>
      <c r="AD540" s="188" t="s">
        <v>56</v>
      </c>
      <c r="AE540" s="188" t="s">
        <v>90</v>
      </c>
      <c r="AF540" s="188" t="s">
        <v>90</v>
      </c>
      <c r="AG540" s="190" t="s">
        <v>90</v>
      </c>
      <c r="AH540" s="188" t="s">
        <v>90</v>
      </c>
      <c r="AI540" s="188" t="s">
        <v>90</v>
      </c>
      <c r="AJ540" s="188" t="s">
        <v>90</v>
      </c>
      <c r="AK540" s="188" t="s">
        <v>90</v>
      </c>
      <c r="AL540" s="188" t="s">
        <v>90</v>
      </c>
      <c r="AM540" s="189">
        <v>43347</v>
      </c>
      <c r="AN540" s="188" t="s">
        <v>72</v>
      </c>
      <c r="AO540" s="188" t="s">
        <v>8769</v>
      </c>
      <c r="AP540" s="188"/>
      <c r="AQ540" s="188"/>
      <c r="AR540" s="188"/>
      <c r="AS540" s="188"/>
      <c r="AT540" s="188"/>
      <c r="AU540" s="188" t="str">
        <f t="shared" si="25"/>
        <v>R2</v>
      </c>
      <c r="AV540" s="188" t="str">
        <f t="shared" si="26"/>
        <v>P2</v>
      </c>
    </row>
    <row r="541" spans="1:48" ht="90" x14ac:dyDescent="0.25">
      <c r="A541" s="188" t="s">
        <v>2329</v>
      </c>
      <c r="B541" s="207" t="str">
        <f t="shared" si="24"/>
        <v>Riparian and Pre-1914</v>
      </c>
      <c r="C541" s="188" t="s">
        <v>2310</v>
      </c>
      <c r="D541" s="188" t="s">
        <v>2311</v>
      </c>
      <c r="E541" s="188"/>
      <c r="F541" s="188" t="s">
        <v>1771</v>
      </c>
      <c r="G541" s="188"/>
      <c r="H541" s="188"/>
      <c r="I541" s="188" t="s">
        <v>55</v>
      </c>
      <c r="J541" s="188"/>
      <c r="K541" s="209">
        <v>1011.6633333333333</v>
      </c>
      <c r="L541" s="209">
        <v>354.39</v>
      </c>
      <c r="M541" s="188" t="s">
        <v>56</v>
      </c>
      <c r="N541" s="188" t="s">
        <v>2330</v>
      </c>
      <c r="O541" s="188" t="s">
        <v>604</v>
      </c>
      <c r="P541" s="188" t="s">
        <v>59</v>
      </c>
      <c r="Q541" s="188" t="s">
        <v>2331</v>
      </c>
      <c r="R541" s="188" t="s">
        <v>2331</v>
      </c>
      <c r="S541" s="188" t="s">
        <v>706</v>
      </c>
      <c r="T541" s="188"/>
      <c r="U541" s="188"/>
      <c r="V541" s="188" t="s">
        <v>64</v>
      </c>
      <c r="W541" s="188"/>
      <c r="X541" s="188"/>
      <c r="Y541" s="188"/>
      <c r="Z541" s="188" t="s">
        <v>66</v>
      </c>
      <c r="AA541" s="189">
        <v>43003</v>
      </c>
      <c r="AB541" s="188" t="s">
        <v>67</v>
      </c>
      <c r="AC541" s="188" t="s">
        <v>2332</v>
      </c>
      <c r="AD541" s="188" t="s">
        <v>56</v>
      </c>
      <c r="AE541" s="188" t="s">
        <v>90</v>
      </c>
      <c r="AF541" s="188" t="s">
        <v>90</v>
      </c>
      <c r="AG541" s="190" t="s">
        <v>90</v>
      </c>
      <c r="AH541" s="188" t="s">
        <v>90</v>
      </c>
      <c r="AI541" s="188" t="s">
        <v>90</v>
      </c>
      <c r="AJ541" s="188" t="s">
        <v>90</v>
      </c>
      <c r="AK541" s="188" t="s">
        <v>90</v>
      </c>
      <c r="AL541" s="188" t="s">
        <v>90</v>
      </c>
      <c r="AM541" s="189">
        <v>42943</v>
      </c>
      <c r="AN541" s="188" t="s">
        <v>100</v>
      </c>
      <c r="AO541" s="188" t="s">
        <v>8393</v>
      </c>
      <c r="AP541" s="188"/>
      <c r="AQ541" s="188"/>
      <c r="AR541" s="188"/>
      <c r="AS541" s="188"/>
      <c r="AT541" s="188"/>
      <c r="AU541" s="188" t="str">
        <f t="shared" si="25"/>
        <v>R2</v>
      </c>
      <c r="AV541" s="188" t="str">
        <f t="shared" si="26"/>
        <v>P1</v>
      </c>
    </row>
    <row r="542" spans="1:48" ht="150" x14ac:dyDescent="0.25">
      <c r="A542" s="188" t="s">
        <v>2333</v>
      </c>
      <c r="B542" s="207" t="str">
        <f t="shared" si="24"/>
        <v>Riparian and Pre-1914</v>
      </c>
      <c r="C542" s="188" t="s">
        <v>2310</v>
      </c>
      <c r="D542" s="188" t="s">
        <v>2311</v>
      </c>
      <c r="E542" s="188"/>
      <c r="F542" s="188" t="s">
        <v>1771</v>
      </c>
      <c r="G542" s="188"/>
      <c r="H542" s="188"/>
      <c r="I542" s="188" t="s">
        <v>55</v>
      </c>
      <c r="J542" s="188"/>
      <c r="K542" s="209">
        <v>278.66333333333336</v>
      </c>
      <c r="L542" s="209">
        <v>272.31</v>
      </c>
      <c r="M542" s="188" t="s">
        <v>56</v>
      </c>
      <c r="N542" s="188" t="s">
        <v>2330</v>
      </c>
      <c r="O542" s="188" t="s">
        <v>604</v>
      </c>
      <c r="P542" s="188" t="s">
        <v>59</v>
      </c>
      <c r="Q542" s="188" t="s">
        <v>2334</v>
      </c>
      <c r="R542" s="188" t="s">
        <v>2331</v>
      </c>
      <c r="S542" s="188" t="s">
        <v>706</v>
      </c>
      <c r="T542" s="188" t="s">
        <v>141</v>
      </c>
      <c r="U542" s="188"/>
      <c r="V542" s="188" t="s">
        <v>64</v>
      </c>
      <c r="W542" s="188"/>
      <c r="X542" s="188"/>
      <c r="Y542" s="188"/>
      <c r="Z542" s="188" t="s">
        <v>66</v>
      </c>
      <c r="AA542" s="189"/>
      <c r="AB542" s="188" t="s">
        <v>142</v>
      </c>
      <c r="AC542" s="188" t="s">
        <v>8359</v>
      </c>
      <c r="AD542" s="188" t="s">
        <v>56</v>
      </c>
      <c r="AE542" s="188" t="s">
        <v>90</v>
      </c>
      <c r="AF542" s="188" t="s">
        <v>90</v>
      </c>
      <c r="AG542" s="190" t="s">
        <v>90</v>
      </c>
      <c r="AH542" s="188" t="s">
        <v>90</v>
      </c>
      <c r="AI542" s="188" t="s">
        <v>90</v>
      </c>
      <c r="AJ542" s="188" t="s">
        <v>90</v>
      </c>
      <c r="AK542" s="188" t="s">
        <v>90</v>
      </c>
      <c r="AL542" s="188" t="s">
        <v>90</v>
      </c>
      <c r="AM542" s="189">
        <v>42943</v>
      </c>
      <c r="AN542" s="188" t="s">
        <v>100</v>
      </c>
      <c r="AO542" s="188" t="s">
        <v>8393</v>
      </c>
      <c r="AP542" s="188"/>
      <c r="AQ542" s="188"/>
      <c r="AR542" s="188"/>
      <c r="AS542" s="188"/>
      <c r="AT542" s="188"/>
      <c r="AU542" s="188" t="str">
        <f t="shared" si="25"/>
        <v>R3</v>
      </c>
      <c r="AV542" s="188" t="str">
        <f t="shared" si="26"/>
        <v>P1</v>
      </c>
    </row>
    <row r="543" spans="1:48" ht="105" x14ac:dyDescent="0.25">
      <c r="A543" s="188" t="s">
        <v>2335</v>
      </c>
      <c r="B543" s="207" t="str">
        <f t="shared" si="24"/>
        <v>Riparian and Pre-1914</v>
      </c>
      <c r="C543" s="188" t="s">
        <v>2310</v>
      </c>
      <c r="D543" s="188" t="s">
        <v>2311</v>
      </c>
      <c r="E543" s="188"/>
      <c r="F543" s="188" t="s">
        <v>1771</v>
      </c>
      <c r="G543" s="188"/>
      <c r="H543" s="188"/>
      <c r="I543" s="188" t="s">
        <v>55</v>
      </c>
      <c r="J543" s="188"/>
      <c r="K543" s="209">
        <v>645.57333333333327</v>
      </c>
      <c r="L543" s="209">
        <v>429.97</v>
      </c>
      <c r="M543" s="188" t="s">
        <v>56</v>
      </c>
      <c r="N543" s="188" t="s">
        <v>2312</v>
      </c>
      <c r="O543" s="188" t="s">
        <v>604</v>
      </c>
      <c r="P543" s="188" t="s">
        <v>59</v>
      </c>
      <c r="Q543" s="188" t="s">
        <v>2336</v>
      </c>
      <c r="R543" s="188" t="s">
        <v>2331</v>
      </c>
      <c r="S543" s="188"/>
      <c r="T543" s="188" t="s">
        <v>151</v>
      </c>
      <c r="U543" s="188">
        <v>1910</v>
      </c>
      <c r="V543" s="188" t="s">
        <v>344</v>
      </c>
      <c r="W543" s="188"/>
      <c r="X543" s="188"/>
      <c r="Y543" s="188"/>
      <c r="Z543" s="188" t="s">
        <v>66</v>
      </c>
      <c r="AA543" s="189"/>
      <c r="AB543" s="188" t="s">
        <v>81</v>
      </c>
      <c r="AC543" s="188" t="s">
        <v>8627</v>
      </c>
      <c r="AD543" s="188" t="s">
        <v>56</v>
      </c>
      <c r="AE543" s="188" t="s">
        <v>90</v>
      </c>
      <c r="AF543" s="188" t="s">
        <v>90</v>
      </c>
      <c r="AG543" s="190" t="s">
        <v>90</v>
      </c>
      <c r="AH543" s="188" t="s">
        <v>90</v>
      </c>
      <c r="AI543" s="188" t="s">
        <v>90</v>
      </c>
      <c r="AJ543" s="188" t="s">
        <v>90</v>
      </c>
      <c r="AK543" s="188" t="s">
        <v>90</v>
      </c>
      <c r="AL543" s="188" t="s">
        <v>90</v>
      </c>
      <c r="AM543" s="189">
        <v>42943</v>
      </c>
      <c r="AN543" s="188" t="s">
        <v>100</v>
      </c>
      <c r="AO543" s="188" t="s">
        <v>8393</v>
      </c>
      <c r="AP543" s="188"/>
      <c r="AQ543" s="188"/>
      <c r="AR543" s="188"/>
      <c r="AS543" s="188"/>
      <c r="AT543" s="188"/>
      <c r="AU543" s="188" t="str">
        <f t="shared" si="25"/>
        <v>R1</v>
      </c>
      <c r="AV543" s="188" t="str">
        <f t="shared" si="26"/>
        <v>P1</v>
      </c>
    </row>
    <row r="544" spans="1:48" ht="150" x14ac:dyDescent="0.25">
      <c r="A544" s="188" t="s">
        <v>2337</v>
      </c>
      <c r="B544" s="207" t="str">
        <f t="shared" si="24"/>
        <v>Riparian and Pre-1914</v>
      </c>
      <c r="C544" s="188" t="s">
        <v>2310</v>
      </c>
      <c r="D544" s="188" t="s">
        <v>2311</v>
      </c>
      <c r="E544" s="188"/>
      <c r="F544" s="188" t="s">
        <v>1771</v>
      </c>
      <c r="G544" s="188"/>
      <c r="H544" s="188"/>
      <c r="I544" s="188" t="s">
        <v>55</v>
      </c>
      <c r="J544" s="188"/>
      <c r="K544" s="209">
        <v>290.49333333333334</v>
      </c>
      <c r="L544" s="209">
        <v>255.65</v>
      </c>
      <c r="M544" s="188" t="s">
        <v>56</v>
      </c>
      <c r="N544" s="188" t="s">
        <v>2330</v>
      </c>
      <c r="O544" s="188" t="s">
        <v>604</v>
      </c>
      <c r="P544" s="188" t="s">
        <v>59</v>
      </c>
      <c r="Q544" s="188" t="s">
        <v>2338</v>
      </c>
      <c r="R544" s="188" t="s">
        <v>2331</v>
      </c>
      <c r="S544" s="188" t="s">
        <v>706</v>
      </c>
      <c r="T544" s="188"/>
      <c r="U544" s="188"/>
      <c r="V544" s="188"/>
      <c r="W544" s="188"/>
      <c r="X544" s="188"/>
      <c r="Y544" s="188"/>
      <c r="Z544" s="188"/>
      <c r="AA544" s="189"/>
      <c r="AB544" s="188" t="s">
        <v>142</v>
      </c>
      <c r="AC544" s="188" t="s">
        <v>8359</v>
      </c>
      <c r="AD544" s="188" t="s">
        <v>56</v>
      </c>
      <c r="AE544" s="188" t="s">
        <v>90</v>
      </c>
      <c r="AF544" s="188" t="s">
        <v>90</v>
      </c>
      <c r="AG544" s="190" t="s">
        <v>90</v>
      </c>
      <c r="AH544" s="188" t="s">
        <v>90</v>
      </c>
      <c r="AI544" s="188" t="s">
        <v>90</v>
      </c>
      <c r="AJ544" s="188" t="s">
        <v>90</v>
      </c>
      <c r="AK544" s="188" t="s">
        <v>90</v>
      </c>
      <c r="AL544" s="188" t="s">
        <v>90</v>
      </c>
      <c r="AM544" s="189">
        <v>42943</v>
      </c>
      <c r="AN544" s="188" t="s">
        <v>100</v>
      </c>
      <c r="AO544" s="188" t="s">
        <v>8393</v>
      </c>
      <c r="AP544" s="188"/>
      <c r="AQ544" s="188"/>
      <c r="AR544" s="188"/>
      <c r="AS544" s="188"/>
      <c r="AT544" s="188"/>
      <c r="AU544" s="188" t="str">
        <f t="shared" si="25"/>
        <v>R3</v>
      </c>
      <c r="AV544" s="188" t="str">
        <f t="shared" si="26"/>
        <v>P1</v>
      </c>
    </row>
    <row r="545" spans="1:48" ht="150" x14ac:dyDescent="0.25">
      <c r="A545" s="188" t="s">
        <v>2339</v>
      </c>
      <c r="B545" s="207" t="str">
        <f t="shared" si="24"/>
        <v>Riparian and Pre-1914</v>
      </c>
      <c r="C545" s="188" t="s">
        <v>2310</v>
      </c>
      <c r="D545" s="188" t="s">
        <v>2311</v>
      </c>
      <c r="E545" s="188"/>
      <c r="F545" s="188" t="s">
        <v>1771</v>
      </c>
      <c r="G545" s="188"/>
      <c r="H545" s="188"/>
      <c r="I545" s="188" t="s">
        <v>55</v>
      </c>
      <c r="J545" s="188"/>
      <c r="K545" s="209">
        <v>481.82333333333338</v>
      </c>
      <c r="L545" s="209">
        <v>365.13</v>
      </c>
      <c r="M545" s="188" t="s">
        <v>56</v>
      </c>
      <c r="N545" s="188" t="s">
        <v>2330</v>
      </c>
      <c r="O545" s="188" t="s">
        <v>604</v>
      </c>
      <c r="P545" s="188" t="s">
        <v>59</v>
      </c>
      <c r="Q545" s="188" t="s">
        <v>2338</v>
      </c>
      <c r="R545" s="188" t="s">
        <v>2331</v>
      </c>
      <c r="S545" s="188" t="s">
        <v>706</v>
      </c>
      <c r="T545" s="188"/>
      <c r="U545" s="188"/>
      <c r="V545" s="188" t="s">
        <v>64</v>
      </c>
      <c r="W545" s="188"/>
      <c r="X545" s="188"/>
      <c r="Y545" s="188"/>
      <c r="Z545" s="188" t="s">
        <v>66</v>
      </c>
      <c r="AA545" s="189"/>
      <c r="AB545" s="188" t="s">
        <v>142</v>
      </c>
      <c r="AC545" s="188" t="s">
        <v>8359</v>
      </c>
      <c r="AD545" s="188" t="s">
        <v>56</v>
      </c>
      <c r="AE545" s="188" t="s">
        <v>90</v>
      </c>
      <c r="AF545" s="188" t="s">
        <v>90</v>
      </c>
      <c r="AG545" s="190" t="s">
        <v>90</v>
      </c>
      <c r="AH545" s="188" t="s">
        <v>90</v>
      </c>
      <c r="AI545" s="188" t="s">
        <v>90</v>
      </c>
      <c r="AJ545" s="188" t="s">
        <v>90</v>
      </c>
      <c r="AK545" s="188" t="s">
        <v>90</v>
      </c>
      <c r="AL545" s="188" t="s">
        <v>90</v>
      </c>
      <c r="AM545" s="189">
        <v>42943</v>
      </c>
      <c r="AN545" s="188" t="s">
        <v>100</v>
      </c>
      <c r="AO545" s="188" t="s">
        <v>8393</v>
      </c>
      <c r="AP545" s="188"/>
      <c r="AQ545" s="188"/>
      <c r="AR545" s="188"/>
      <c r="AS545" s="188"/>
      <c r="AT545" s="188"/>
      <c r="AU545" s="188" t="str">
        <f t="shared" si="25"/>
        <v>R3</v>
      </c>
      <c r="AV545" s="188" t="str">
        <f t="shared" si="26"/>
        <v>P1</v>
      </c>
    </row>
    <row r="546" spans="1:48" ht="270" x14ac:dyDescent="0.25">
      <c r="A546" s="188" t="s">
        <v>2340</v>
      </c>
      <c r="B546" s="207" t="str">
        <f t="shared" si="24"/>
        <v>Riparian and Pre-1914</v>
      </c>
      <c r="C546" s="188" t="s">
        <v>2341</v>
      </c>
      <c r="D546" s="188" t="s">
        <v>2342</v>
      </c>
      <c r="E546" s="188"/>
      <c r="F546" s="188"/>
      <c r="G546" s="188"/>
      <c r="H546" s="188" t="s">
        <v>4067</v>
      </c>
      <c r="I546" s="188" t="s">
        <v>55</v>
      </c>
      <c r="J546" s="188"/>
      <c r="K546" s="209">
        <v>519.9133333333333</v>
      </c>
      <c r="L546" s="209">
        <v>645.79999999999995</v>
      </c>
      <c r="M546" s="188" t="s">
        <v>56</v>
      </c>
      <c r="N546" s="188" t="s">
        <v>325</v>
      </c>
      <c r="O546" s="188" t="s">
        <v>57</v>
      </c>
      <c r="P546" s="188" t="s">
        <v>341</v>
      </c>
      <c r="Q546" s="188" t="s">
        <v>2343</v>
      </c>
      <c r="R546" s="188" t="s">
        <v>2343</v>
      </c>
      <c r="S546" s="188" t="s">
        <v>2344</v>
      </c>
      <c r="T546" s="188" t="s">
        <v>63</v>
      </c>
      <c r="U546" s="188"/>
      <c r="V546" s="188" t="s">
        <v>344</v>
      </c>
      <c r="W546" s="188"/>
      <c r="X546" s="188"/>
      <c r="Y546" s="188"/>
      <c r="Z546" s="188" t="s">
        <v>66</v>
      </c>
      <c r="AA546" s="189">
        <v>42880</v>
      </c>
      <c r="AB546" s="188" t="s">
        <v>142</v>
      </c>
      <c r="AC546" s="188" t="s">
        <v>2345</v>
      </c>
      <c r="AD546" s="188" t="s">
        <v>56</v>
      </c>
      <c r="AE546" s="188" t="s">
        <v>90</v>
      </c>
      <c r="AF546" s="188" t="s">
        <v>90</v>
      </c>
      <c r="AG546" s="190" t="s">
        <v>90</v>
      </c>
      <c r="AH546" s="188" t="s">
        <v>90</v>
      </c>
      <c r="AI546" s="188" t="s">
        <v>90</v>
      </c>
      <c r="AJ546" s="188" t="s">
        <v>90</v>
      </c>
      <c r="AK546" s="188" t="s">
        <v>90</v>
      </c>
      <c r="AL546" s="188" t="s">
        <v>90</v>
      </c>
      <c r="AM546" s="189">
        <v>42915</v>
      </c>
      <c r="AN546" s="188" t="s">
        <v>100</v>
      </c>
      <c r="AO546" s="188" t="s">
        <v>489</v>
      </c>
      <c r="AP546" s="188" t="s">
        <v>4067</v>
      </c>
      <c r="AQ546" s="188" t="s">
        <v>8534</v>
      </c>
      <c r="AR546" s="188" t="s">
        <v>8581</v>
      </c>
      <c r="AS546" s="188" t="s">
        <v>8535</v>
      </c>
      <c r="AT546" s="188" t="s">
        <v>8581</v>
      </c>
      <c r="AU546" s="188" t="str">
        <f t="shared" si="25"/>
        <v>R4</v>
      </c>
      <c r="AV546" s="188" t="str">
        <f t="shared" si="26"/>
        <v>P4</v>
      </c>
    </row>
    <row r="547" spans="1:48" ht="75" x14ac:dyDescent="0.25">
      <c r="A547" s="188" t="s">
        <v>2346</v>
      </c>
      <c r="B547" s="207" t="str">
        <f t="shared" si="24"/>
        <v>Riparian and Pre-1914</v>
      </c>
      <c r="C547" s="188" t="s">
        <v>2347</v>
      </c>
      <c r="D547" s="188" t="s">
        <v>2348</v>
      </c>
      <c r="E547" s="188"/>
      <c r="F547" s="188" t="s">
        <v>2169</v>
      </c>
      <c r="G547" s="188"/>
      <c r="H547" s="188"/>
      <c r="I547" s="188" t="s">
        <v>55</v>
      </c>
      <c r="J547" s="188"/>
      <c r="K547" s="209">
        <v>448.42</v>
      </c>
      <c r="L547" s="209">
        <v>206.25</v>
      </c>
      <c r="M547" s="188" t="s">
        <v>56</v>
      </c>
      <c r="N547" s="188" t="s">
        <v>604</v>
      </c>
      <c r="O547" s="188" t="s">
        <v>1634</v>
      </c>
      <c r="P547" s="188" t="s">
        <v>59</v>
      </c>
      <c r="Q547" s="188" t="s">
        <v>2349</v>
      </c>
      <c r="R547" s="188" t="s">
        <v>2349</v>
      </c>
      <c r="S547" s="188" t="s">
        <v>2350</v>
      </c>
      <c r="T547" s="188" t="s">
        <v>63</v>
      </c>
      <c r="U547" s="188"/>
      <c r="V547" s="188" t="s">
        <v>344</v>
      </c>
      <c r="W547" s="188">
        <v>0</v>
      </c>
      <c r="X547" s="188" t="s">
        <v>66</v>
      </c>
      <c r="Y547" s="188"/>
      <c r="Z547" s="188" t="s">
        <v>66</v>
      </c>
      <c r="AA547" s="189">
        <v>42909</v>
      </c>
      <c r="AB547" s="188" t="s">
        <v>142</v>
      </c>
      <c r="AC547" s="188" t="s">
        <v>8675</v>
      </c>
      <c r="AD547" s="188" t="s">
        <v>56</v>
      </c>
      <c r="AE547" s="188" t="s">
        <v>90</v>
      </c>
      <c r="AF547" s="188" t="s">
        <v>90</v>
      </c>
      <c r="AG547" s="189" t="s">
        <v>90</v>
      </c>
      <c r="AH547" s="188" t="s">
        <v>90</v>
      </c>
      <c r="AI547" s="188" t="s">
        <v>90</v>
      </c>
      <c r="AJ547" s="188" t="s">
        <v>90</v>
      </c>
      <c r="AK547" s="188" t="s">
        <v>90</v>
      </c>
      <c r="AL547" s="188" t="s">
        <v>90</v>
      </c>
      <c r="AM547" s="189">
        <v>42905</v>
      </c>
      <c r="AN547" s="188" t="s">
        <v>100</v>
      </c>
      <c r="AO547" s="188" t="s">
        <v>73</v>
      </c>
      <c r="AP547" s="188"/>
      <c r="AQ547" s="188"/>
      <c r="AR547" s="188"/>
      <c r="AS547" s="188"/>
      <c r="AT547" s="188"/>
      <c r="AU547" s="188" t="str">
        <f t="shared" si="25"/>
        <v>R3</v>
      </c>
      <c r="AV547" s="188" t="str">
        <f t="shared" si="26"/>
        <v>P1</v>
      </c>
    </row>
    <row r="548" spans="1:48" ht="270" x14ac:dyDescent="0.25">
      <c r="A548" s="188" t="s">
        <v>2351</v>
      </c>
      <c r="B548" s="207" t="str">
        <f t="shared" si="24"/>
        <v>Riparian and Pre-1914</v>
      </c>
      <c r="C548" s="188" t="s">
        <v>924</v>
      </c>
      <c r="D548" s="188" t="s">
        <v>925</v>
      </c>
      <c r="E548" s="188"/>
      <c r="F548" s="188"/>
      <c r="G548" s="188"/>
      <c r="H548" s="188" t="s">
        <v>4067</v>
      </c>
      <c r="I548" s="188" t="s">
        <v>55</v>
      </c>
      <c r="J548" s="188"/>
      <c r="K548" s="209">
        <v>741.66666666666663</v>
      </c>
      <c r="L548" s="209">
        <v>999.62199999999996</v>
      </c>
      <c r="M548" s="188" t="s">
        <v>56</v>
      </c>
      <c r="N548" s="188" t="s">
        <v>137</v>
      </c>
      <c r="O548" s="188"/>
      <c r="P548" s="188" t="s">
        <v>341</v>
      </c>
      <c r="Q548" s="188" t="s">
        <v>2352</v>
      </c>
      <c r="R548" s="188" t="s">
        <v>2353</v>
      </c>
      <c r="S548" s="188" t="s">
        <v>2354</v>
      </c>
      <c r="T548" s="188" t="s">
        <v>63</v>
      </c>
      <c r="U548" s="188"/>
      <c r="V548" s="188" t="s">
        <v>344</v>
      </c>
      <c r="W548" s="188"/>
      <c r="X548" s="188"/>
      <c r="Y548" s="188"/>
      <c r="Z548" s="188" t="s">
        <v>66</v>
      </c>
      <c r="AA548" s="189">
        <v>42935</v>
      </c>
      <c r="AB548" s="188" t="s">
        <v>142</v>
      </c>
      <c r="AC548" s="188" t="s">
        <v>927</v>
      </c>
      <c r="AD548" s="188" t="s">
        <v>56</v>
      </c>
      <c r="AE548" s="188" t="s">
        <v>90</v>
      </c>
      <c r="AF548" s="188" t="s">
        <v>90</v>
      </c>
      <c r="AG548" s="188" t="s">
        <v>90</v>
      </c>
      <c r="AH548" s="188" t="s">
        <v>90</v>
      </c>
      <c r="AI548" s="188" t="s">
        <v>90</v>
      </c>
      <c r="AJ548" s="188" t="s">
        <v>90</v>
      </c>
      <c r="AK548" s="188" t="s">
        <v>90</v>
      </c>
      <c r="AL548" s="188" t="s">
        <v>90</v>
      </c>
      <c r="AM548" s="189">
        <v>42944</v>
      </c>
      <c r="AN548" s="188" t="s">
        <v>100</v>
      </c>
      <c r="AO548" s="188" t="s">
        <v>864</v>
      </c>
      <c r="AP548" s="188" t="s">
        <v>4067</v>
      </c>
      <c r="AQ548" s="188" t="s">
        <v>8534</v>
      </c>
      <c r="AR548" s="188" t="s">
        <v>8581</v>
      </c>
      <c r="AS548" s="188" t="s">
        <v>8535</v>
      </c>
      <c r="AT548" s="188" t="s">
        <v>8581</v>
      </c>
      <c r="AU548" s="188" t="str">
        <f t="shared" si="25"/>
        <v>R4</v>
      </c>
      <c r="AV548" s="188" t="str">
        <f t="shared" si="26"/>
        <v>P4</v>
      </c>
    </row>
    <row r="549" spans="1:48" ht="285" x14ac:dyDescent="0.25">
      <c r="A549" s="188" t="s">
        <v>2355</v>
      </c>
      <c r="B549" s="207" t="str">
        <f t="shared" si="24"/>
        <v>Riparian and Pre-1914</v>
      </c>
      <c r="C549" s="188" t="s">
        <v>2356</v>
      </c>
      <c r="D549" s="188" t="s">
        <v>2357</v>
      </c>
      <c r="E549" s="188"/>
      <c r="F549" s="188"/>
      <c r="G549" s="188"/>
      <c r="H549" s="188" t="s">
        <v>760</v>
      </c>
      <c r="I549" s="188" t="s">
        <v>55</v>
      </c>
      <c r="J549" s="188"/>
      <c r="K549" s="209">
        <v>380</v>
      </c>
      <c r="L549" s="209" t="s">
        <v>215</v>
      </c>
      <c r="M549" s="188" t="s">
        <v>56</v>
      </c>
      <c r="N549" s="188" t="s">
        <v>2358</v>
      </c>
      <c r="O549" s="188" t="s">
        <v>1634</v>
      </c>
      <c r="P549" s="188" t="s">
        <v>59</v>
      </c>
      <c r="Q549" s="188" t="s">
        <v>2359</v>
      </c>
      <c r="R549" s="188" t="s">
        <v>2360</v>
      </c>
      <c r="S549" s="188" t="s">
        <v>2361</v>
      </c>
      <c r="T549" s="188" t="s">
        <v>141</v>
      </c>
      <c r="U549" s="188"/>
      <c r="V549" s="188" t="s">
        <v>64</v>
      </c>
      <c r="W549" s="188"/>
      <c r="X549" s="188"/>
      <c r="Y549" s="188"/>
      <c r="Z549" s="188" t="s">
        <v>56</v>
      </c>
      <c r="AA549" s="189">
        <v>43000</v>
      </c>
      <c r="AB549" s="188" t="s">
        <v>142</v>
      </c>
      <c r="AC549" s="188" t="s">
        <v>8682</v>
      </c>
      <c r="AD549" s="188" t="s">
        <v>56</v>
      </c>
      <c r="AE549" s="188" t="s">
        <v>90</v>
      </c>
      <c r="AF549" s="188" t="s">
        <v>90</v>
      </c>
      <c r="AG549" s="190" t="s">
        <v>90</v>
      </c>
      <c r="AH549" s="188" t="s">
        <v>90</v>
      </c>
      <c r="AI549" s="188" t="s">
        <v>90</v>
      </c>
      <c r="AJ549" s="188" t="s">
        <v>90</v>
      </c>
      <c r="AK549" s="188" t="s">
        <v>90</v>
      </c>
      <c r="AL549" s="188" t="s">
        <v>90</v>
      </c>
      <c r="AM549" s="189">
        <v>42923</v>
      </c>
      <c r="AN549" s="188" t="s">
        <v>143</v>
      </c>
      <c r="AO549" s="188" t="s">
        <v>8588</v>
      </c>
      <c r="AP549" s="188" t="s">
        <v>760</v>
      </c>
      <c r="AQ549" s="188" t="s">
        <v>8534</v>
      </c>
      <c r="AR549" s="188" t="s">
        <v>4072</v>
      </c>
      <c r="AS549" s="188" t="s">
        <v>8535</v>
      </c>
      <c r="AT549" s="188" t="s">
        <v>4072</v>
      </c>
      <c r="AU549" s="188" t="str">
        <f t="shared" si="25"/>
        <v>R4</v>
      </c>
      <c r="AV549" s="188" t="str">
        <f t="shared" si="26"/>
        <v>P4</v>
      </c>
    </row>
    <row r="550" spans="1:48" ht="90" x14ac:dyDescent="0.25">
      <c r="A550" s="188" t="s">
        <v>2362</v>
      </c>
      <c r="B550" s="207" t="str">
        <f t="shared" si="24"/>
        <v>Riparian and Pre-1914</v>
      </c>
      <c r="C550" s="188" t="s">
        <v>2363</v>
      </c>
      <c r="D550" s="188" t="s">
        <v>2364</v>
      </c>
      <c r="E550" s="188"/>
      <c r="F550" s="188" t="s">
        <v>1122</v>
      </c>
      <c r="G550" s="188"/>
      <c r="H550" s="188"/>
      <c r="I550" s="188" t="s">
        <v>55</v>
      </c>
      <c r="J550" s="188"/>
      <c r="K550" s="209">
        <v>402.26</v>
      </c>
      <c r="L550" s="209">
        <v>238.44</v>
      </c>
      <c r="M550" s="188" t="s">
        <v>56</v>
      </c>
      <c r="N550" s="188" t="s">
        <v>57</v>
      </c>
      <c r="O550" s="188" t="s">
        <v>57</v>
      </c>
      <c r="P550" s="188" t="s">
        <v>59</v>
      </c>
      <c r="Q550" s="188" t="s">
        <v>2365</v>
      </c>
      <c r="R550" s="188" t="s">
        <v>2366</v>
      </c>
      <c r="S550" s="188" t="s">
        <v>2367</v>
      </c>
      <c r="T550" s="188" t="s">
        <v>151</v>
      </c>
      <c r="U550" s="188"/>
      <c r="V550" s="188" t="s">
        <v>344</v>
      </c>
      <c r="W550" s="188"/>
      <c r="X550" s="188"/>
      <c r="Y550" s="188"/>
      <c r="Z550" s="188" t="s">
        <v>66</v>
      </c>
      <c r="AA550" s="189">
        <v>42928</v>
      </c>
      <c r="AB550" s="188" t="s">
        <v>81</v>
      </c>
      <c r="AC550" s="188" t="s">
        <v>2368</v>
      </c>
      <c r="AD550" s="188" t="s">
        <v>56</v>
      </c>
      <c r="AE550" s="188" t="s">
        <v>90</v>
      </c>
      <c r="AF550" s="188" t="s">
        <v>90</v>
      </c>
      <c r="AG550" s="188" t="s">
        <v>90</v>
      </c>
      <c r="AH550" s="188" t="s">
        <v>90</v>
      </c>
      <c r="AI550" s="188" t="s">
        <v>90</v>
      </c>
      <c r="AJ550" s="188" t="s">
        <v>90</v>
      </c>
      <c r="AK550" s="188" t="s">
        <v>90</v>
      </c>
      <c r="AL550" s="188" t="s">
        <v>90</v>
      </c>
      <c r="AM550" s="189">
        <v>42928</v>
      </c>
      <c r="AN550" s="188" t="s">
        <v>100</v>
      </c>
      <c r="AO550" s="188" t="s">
        <v>8410</v>
      </c>
      <c r="AP550" s="188"/>
      <c r="AQ550" s="188"/>
      <c r="AR550" s="188"/>
      <c r="AS550" s="188"/>
      <c r="AT550" s="188"/>
      <c r="AU550" s="188" t="str">
        <f t="shared" si="25"/>
        <v>R1</v>
      </c>
      <c r="AV550" s="188" t="str">
        <f t="shared" si="26"/>
        <v>P1</v>
      </c>
    </row>
    <row r="551" spans="1:48" ht="90" x14ac:dyDescent="0.25">
      <c r="A551" s="188" t="s">
        <v>2369</v>
      </c>
      <c r="B551" s="207" t="str">
        <f t="shared" si="24"/>
        <v>Riparian and Pre-1914</v>
      </c>
      <c r="C551" s="188" t="s">
        <v>2370</v>
      </c>
      <c r="D551" s="188" t="s">
        <v>2371</v>
      </c>
      <c r="E551" s="188" t="s">
        <v>1312</v>
      </c>
      <c r="F551" s="188" t="s">
        <v>2268</v>
      </c>
      <c r="G551" s="188" t="s">
        <v>1314</v>
      </c>
      <c r="H551" s="188"/>
      <c r="I551" s="188" t="s">
        <v>55</v>
      </c>
      <c r="J551" s="188"/>
      <c r="K551" s="209">
        <v>450</v>
      </c>
      <c r="L551" s="209">
        <v>134.21</v>
      </c>
      <c r="M551" s="188" t="s">
        <v>56</v>
      </c>
      <c r="N551" s="188" t="s">
        <v>57</v>
      </c>
      <c r="O551" s="188" t="s">
        <v>58</v>
      </c>
      <c r="P551" s="188" t="s">
        <v>59</v>
      </c>
      <c r="Q551" s="188" t="s">
        <v>2372</v>
      </c>
      <c r="R551" s="188" t="s">
        <v>2373</v>
      </c>
      <c r="S551" s="188" t="s">
        <v>2374</v>
      </c>
      <c r="T551" s="188" t="s">
        <v>141</v>
      </c>
      <c r="U551" s="188"/>
      <c r="V551" s="188" t="s">
        <v>64</v>
      </c>
      <c r="W551" s="188"/>
      <c r="X551" s="188"/>
      <c r="Y551" s="188"/>
      <c r="Z551" s="188" t="s">
        <v>66</v>
      </c>
      <c r="AA551" s="189">
        <v>42963</v>
      </c>
      <c r="AB551" s="188" t="s">
        <v>142</v>
      </c>
      <c r="AC551" s="188" t="s">
        <v>2375</v>
      </c>
      <c r="AD551" s="188" t="s">
        <v>56</v>
      </c>
      <c r="AE551" s="188" t="s">
        <v>90</v>
      </c>
      <c r="AF551" s="188" t="s">
        <v>90</v>
      </c>
      <c r="AG551" s="188" t="s">
        <v>90</v>
      </c>
      <c r="AH551" s="188" t="s">
        <v>90</v>
      </c>
      <c r="AI551" s="188" t="s">
        <v>90</v>
      </c>
      <c r="AJ551" s="188" t="s">
        <v>90</v>
      </c>
      <c r="AK551" s="188" t="s">
        <v>90</v>
      </c>
      <c r="AL551" s="188" t="s">
        <v>90</v>
      </c>
      <c r="AM551" s="189">
        <v>42944</v>
      </c>
      <c r="AN551" s="188" t="s">
        <v>100</v>
      </c>
      <c r="AO551" s="188" t="s">
        <v>864</v>
      </c>
      <c r="AP551" s="188"/>
      <c r="AQ551" s="188"/>
      <c r="AR551" s="188"/>
      <c r="AS551" s="188"/>
      <c r="AT551" s="188"/>
      <c r="AU551" s="188" t="str">
        <f t="shared" si="25"/>
        <v>R3</v>
      </c>
      <c r="AV551" s="188" t="str">
        <f t="shared" si="26"/>
        <v>P1</v>
      </c>
    </row>
    <row r="552" spans="1:48" ht="90" x14ac:dyDescent="0.25">
      <c r="A552" s="188" t="s">
        <v>2376</v>
      </c>
      <c r="B552" s="207" t="str">
        <f t="shared" si="24"/>
        <v>Riparian and Pre-1914</v>
      </c>
      <c r="C552" s="188" t="s">
        <v>2363</v>
      </c>
      <c r="D552" s="188" t="s">
        <v>2364</v>
      </c>
      <c r="E552" s="188"/>
      <c r="F552" s="188" t="s">
        <v>1122</v>
      </c>
      <c r="G552" s="188"/>
      <c r="H552" s="188"/>
      <c r="I552" s="188" t="s">
        <v>55</v>
      </c>
      <c r="J552" s="188"/>
      <c r="K552" s="209">
        <v>291.39999999999998</v>
      </c>
      <c r="L552" s="209">
        <v>357.67</v>
      </c>
      <c r="M552" s="188" t="s">
        <v>56</v>
      </c>
      <c r="N552" s="188" t="s">
        <v>2377</v>
      </c>
      <c r="O552" s="188" t="s">
        <v>57</v>
      </c>
      <c r="P552" s="188" t="s">
        <v>59</v>
      </c>
      <c r="Q552" s="188" t="s">
        <v>2366</v>
      </c>
      <c r="R552" s="188" t="s">
        <v>2366</v>
      </c>
      <c r="S552" s="188" t="s">
        <v>2367</v>
      </c>
      <c r="T552" s="188" t="s">
        <v>141</v>
      </c>
      <c r="U552" s="188">
        <v>1858</v>
      </c>
      <c r="V552" s="188" t="s">
        <v>64</v>
      </c>
      <c r="W552" s="188"/>
      <c r="X552" s="188"/>
      <c r="Y552" s="188"/>
      <c r="Z552" s="188" t="s">
        <v>66</v>
      </c>
      <c r="AA552" s="189">
        <v>42928</v>
      </c>
      <c r="AB552" s="188" t="s">
        <v>142</v>
      </c>
      <c r="AC552" s="188" t="s">
        <v>2378</v>
      </c>
      <c r="AD552" s="188" t="s">
        <v>56</v>
      </c>
      <c r="AE552" s="188" t="s">
        <v>90</v>
      </c>
      <c r="AF552" s="188" t="s">
        <v>90</v>
      </c>
      <c r="AG552" s="188" t="s">
        <v>90</v>
      </c>
      <c r="AH552" s="188" t="s">
        <v>90</v>
      </c>
      <c r="AI552" s="188" t="s">
        <v>90</v>
      </c>
      <c r="AJ552" s="188" t="s">
        <v>90</v>
      </c>
      <c r="AK552" s="188" t="s">
        <v>90</v>
      </c>
      <c r="AL552" s="188" t="s">
        <v>90</v>
      </c>
      <c r="AM552" s="189">
        <v>42928</v>
      </c>
      <c r="AN552" s="188" t="s">
        <v>100</v>
      </c>
      <c r="AO552" s="188" t="s">
        <v>8410</v>
      </c>
      <c r="AP552" s="188"/>
      <c r="AQ552" s="188"/>
      <c r="AR552" s="188"/>
      <c r="AS552" s="188"/>
      <c r="AT552" s="188"/>
      <c r="AU552" s="188" t="str">
        <f t="shared" si="25"/>
        <v>R3</v>
      </c>
      <c r="AV552" s="188" t="str">
        <f t="shared" si="26"/>
        <v>P1</v>
      </c>
    </row>
    <row r="553" spans="1:48" ht="285" x14ac:dyDescent="0.25">
      <c r="A553" s="188" t="s">
        <v>2379</v>
      </c>
      <c r="B553" s="207" t="str">
        <f t="shared" si="24"/>
        <v>Riparian and Pre-1914</v>
      </c>
      <c r="C553" s="188" t="s">
        <v>2356</v>
      </c>
      <c r="D553" s="188" t="s">
        <v>2357</v>
      </c>
      <c r="E553" s="188"/>
      <c r="F553" s="188" t="s">
        <v>53</v>
      </c>
      <c r="G553" s="188"/>
      <c r="H553" s="188" t="s">
        <v>760</v>
      </c>
      <c r="I553" s="188" t="s">
        <v>55</v>
      </c>
      <c r="J553" s="188"/>
      <c r="K553" s="209">
        <v>954</v>
      </c>
      <c r="L553" s="209" t="s">
        <v>215</v>
      </c>
      <c r="M553" s="188" t="s">
        <v>56</v>
      </c>
      <c r="N553" s="188" t="s">
        <v>2358</v>
      </c>
      <c r="O553" s="188" t="s">
        <v>1634</v>
      </c>
      <c r="P553" s="188" t="s">
        <v>59</v>
      </c>
      <c r="Q553" s="188" t="s">
        <v>2380</v>
      </c>
      <c r="R553" s="188" t="s">
        <v>2381</v>
      </c>
      <c r="S553" s="188" t="s">
        <v>2382</v>
      </c>
      <c r="T553" s="188" t="s">
        <v>151</v>
      </c>
      <c r="U553" s="188"/>
      <c r="V553" s="188" t="s">
        <v>344</v>
      </c>
      <c r="W553" s="188">
        <v>1</v>
      </c>
      <c r="X553" s="188" t="s">
        <v>1036</v>
      </c>
      <c r="Y553" s="188" t="s">
        <v>1510</v>
      </c>
      <c r="Z553" s="188" t="s">
        <v>66</v>
      </c>
      <c r="AA553" s="189">
        <v>43000</v>
      </c>
      <c r="AB553" s="188" t="s">
        <v>142</v>
      </c>
      <c r="AC553" s="188" t="s">
        <v>8590</v>
      </c>
      <c r="AD553" s="188" t="s">
        <v>56</v>
      </c>
      <c r="AE553" s="188" t="s">
        <v>90</v>
      </c>
      <c r="AF553" s="188" t="s">
        <v>90</v>
      </c>
      <c r="AG553" s="190" t="s">
        <v>90</v>
      </c>
      <c r="AH553" s="188" t="s">
        <v>90</v>
      </c>
      <c r="AI553" s="188" t="s">
        <v>90</v>
      </c>
      <c r="AJ553" s="188" t="s">
        <v>90</v>
      </c>
      <c r="AK553" s="188" t="s">
        <v>90</v>
      </c>
      <c r="AL553" s="188" t="s">
        <v>90</v>
      </c>
      <c r="AM553" s="189">
        <v>42923</v>
      </c>
      <c r="AN553" s="188" t="s">
        <v>143</v>
      </c>
      <c r="AO553" s="188" t="s">
        <v>8588</v>
      </c>
      <c r="AP553" s="188" t="s">
        <v>760</v>
      </c>
      <c r="AQ553" s="188" t="s">
        <v>8534</v>
      </c>
      <c r="AR553" s="188" t="s">
        <v>4072</v>
      </c>
      <c r="AS553" s="188" t="s">
        <v>8535</v>
      </c>
      <c r="AT553" s="188" t="s">
        <v>4072</v>
      </c>
      <c r="AU553" s="188" t="str">
        <f t="shared" si="25"/>
        <v>R4</v>
      </c>
      <c r="AV553" s="188" t="str">
        <f t="shared" si="26"/>
        <v>P4</v>
      </c>
    </row>
    <row r="554" spans="1:48" ht="120" x14ac:dyDescent="0.25">
      <c r="A554" s="188" t="s">
        <v>2383</v>
      </c>
      <c r="B554" s="207" t="str">
        <f t="shared" si="24"/>
        <v>Riparian and Pre-1914</v>
      </c>
      <c r="C554" s="188" t="s">
        <v>2370</v>
      </c>
      <c r="D554" s="188" t="s">
        <v>2371</v>
      </c>
      <c r="E554" s="188"/>
      <c r="F554" s="188" t="s">
        <v>2268</v>
      </c>
      <c r="G554" s="188"/>
      <c r="H554" s="188"/>
      <c r="I554" s="188" t="s">
        <v>55</v>
      </c>
      <c r="J554" s="188"/>
      <c r="K554" s="209">
        <v>290</v>
      </c>
      <c r="L554" s="209">
        <v>174.31</v>
      </c>
      <c r="M554" s="188" t="s">
        <v>56</v>
      </c>
      <c r="N554" s="188" t="s">
        <v>1606</v>
      </c>
      <c r="O554" s="188" t="s">
        <v>58</v>
      </c>
      <c r="P554" s="188" t="s">
        <v>59</v>
      </c>
      <c r="Q554" s="188" t="s">
        <v>2372</v>
      </c>
      <c r="R554" s="188" t="s">
        <v>2373</v>
      </c>
      <c r="S554" s="188" t="s">
        <v>2374</v>
      </c>
      <c r="T554" s="188"/>
      <c r="U554" s="188"/>
      <c r="V554" s="188" t="s">
        <v>64</v>
      </c>
      <c r="W554" s="188"/>
      <c r="X554" s="188"/>
      <c r="Y554" s="188"/>
      <c r="Z554" s="188" t="s">
        <v>66</v>
      </c>
      <c r="AA554" s="189">
        <v>44075</v>
      </c>
      <c r="AB554" s="188" t="s">
        <v>142</v>
      </c>
      <c r="AC554" s="188" t="s">
        <v>8781</v>
      </c>
      <c r="AD554" s="188" t="s">
        <v>56</v>
      </c>
      <c r="AE554" s="188" t="s">
        <v>90</v>
      </c>
      <c r="AF554" s="188" t="s">
        <v>90</v>
      </c>
      <c r="AG554" s="188" t="s">
        <v>90</v>
      </c>
      <c r="AH554" s="188" t="s">
        <v>90</v>
      </c>
      <c r="AI554" s="188" t="s">
        <v>90</v>
      </c>
      <c r="AJ554" s="188" t="s">
        <v>90</v>
      </c>
      <c r="AK554" s="188" t="s">
        <v>90</v>
      </c>
      <c r="AL554" s="188" t="s">
        <v>90</v>
      </c>
      <c r="AM554" s="189">
        <v>42944</v>
      </c>
      <c r="AN554" s="188" t="s">
        <v>100</v>
      </c>
      <c r="AO554" s="188" t="s">
        <v>864</v>
      </c>
      <c r="AP554" s="188"/>
      <c r="AQ554" s="188"/>
      <c r="AR554" s="188"/>
      <c r="AS554" s="188"/>
      <c r="AT554" s="188"/>
      <c r="AU554" s="188" t="str">
        <f t="shared" si="25"/>
        <v>R3</v>
      </c>
      <c r="AV554" s="188" t="str">
        <f t="shared" si="26"/>
        <v>P1</v>
      </c>
    </row>
    <row r="555" spans="1:48" ht="270" x14ac:dyDescent="0.25">
      <c r="A555" s="188" t="s">
        <v>2384</v>
      </c>
      <c r="B555" s="207" t="str">
        <f t="shared" si="24"/>
        <v>Riparian and Pre-1914</v>
      </c>
      <c r="C555" s="188" t="s">
        <v>1091</v>
      </c>
      <c r="D555" s="188" t="s">
        <v>1092</v>
      </c>
      <c r="E555" s="188"/>
      <c r="F555" s="188"/>
      <c r="G555" s="188"/>
      <c r="H555" s="188" t="s">
        <v>4067</v>
      </c>
      <c r="I555" s="188" t="s">
        <v>55</v>
      </c>
      <c r="J555" s="188"/>
      <c r="K555" s="209">
        <v>427.88484848484848</v>
      </c>
      <c r="L555" s="209">
        <v>452.52699999999999</v>
      </c>
      <c r="M555" s="188" t="s">
        <v>56</v>
      </c>
      <c r="N555" s="188" t="s">
        <v>1826</v>
      </c>
      <c r="O555" s="188" t="s">
        <v>137</v>
      </c>
      <c r="P555" s="188" t="s">
        <v>341</v>
      </c>
      <c r="Q555" s="188" t="s">
        <v>2385</v>
      </c>
      <c r="R555" s="188" t="s">
        <v>2386</v>
      </c>
      <c r="S555" s="188" t="s">
        <v>1308</v>
      </c>
      <c r="T555" s="188" t="s">
        <v>63</v>
      </c>
      <c r="U555" s="188">
        <v>1908</v>
      </c>
      <c r="V555" s="188" t="s">
        <v>344</v>
      </c>
      <c r="W555" s="188"/>
      <c r="X555" s="188"/>
      <c r="Y555" s="188"/>
      <c r="Z555" s="188" t="s">
        <v>66</v>
      </c>
      <c r="AA555" s="189">
        <v>42888</v>
      </c>
      <c r="AB555" s="188" t="s">
        <v>142</v>
      </c>
      <c r="AC555" s="188" t="s">
        <v>2387</v>
      </c>
      <c r="AD555" s="188" t="s">
        <v>56</v>
      </c>
      <c r="AE555" s="188" t="s">
        <v>90</v>
      </c>
      <c r="AF555" s="188" t="s">
        <v>90</v>
      </c>
      <c r="AG555" s="188" t="s">
        <v>90</v>
      </c>
      <c r="AH555" s="188" t="s">
        <v>90</v>
      </c>
      <c r="AI555" s="188" t="s">
        <v>90</v>
      </c>
      <c r="AJ555" s="188" t="s">
        <v>90</v>
      </c>
      <c r="AK555" s="188" t="s">
        <v>90</v>
      </c>
      <c r="AL555" s="188" t="s">
        <v>90</v>
      </c>
      <c r="AM555" s="189">
        <v>42940</v>
      </c>
      <c r="AN555" s="188" t="s">
        <v>100</v>
      </c>
      <c r="AO555" s="188" t="s">
        <v>144</v>
      </c>
      <c r="AP555" s="188" t="s">
        <v>4067</v>
      </c>
      <c r="AQ555" s="188" t="s">
        <v>8534</v>
      </c>
      <c r="AR555" s="188" t="s">
        <v>8581</v>
      </c>
      <c r="AS555" s="188" t="s">
        <v>8535</v>
      </c>
      <c r="AT555" s="188" t="s">
        <v>8581</v>
      </c>
      <c r="AU555" s="188" t="str">
        <f t="shared" si="25"/>
        <v>R4</v>
      </c>
      <c r="AV555" s="188" t="str">
        <f t="shared" si="26"/>
        <v>P4</v>
      </c>
    </row>
    <row r="556" spans="1:48" ht="270" x14ac:dyDescent="0.25">
      <c r="A556" s="188" t="s">
        <v>2388</v>
      </c>
      <c r="B556" s="207" t="str">
        <f t="shared" si="24"/>
        <v>Riparian and Pre-1914</v>
      </c>
      <c r="C556" s="188" t="s">
        <v>1091</v>
      </c>
      <c r="D556" s="188" t="s">
        <v>1092</v>
      </c>
      <c r="E556" s="188"/>
      <c r="F556" s="188"/>
      <c r="G556" s="188"/>
      <c r="H556" s="188" t="s">
        <v>4067</v>
      </c>
      <c r="I556" s="188" t="s">
        <v>55</v>
      </c>
      <c r="J556" s="188"/>
      <c r="K556" s="209">
        <v>470.67333333333329</v>
      </c>
      <c r="L556" s="209">
        <v>524.78</v>
      </c>
      <c r="M556" s="188" t="s">
        <v>56</v>
      </c>
      <c r="N556" s="188" t="s">
        <v>137</v>
      </c>
      <c r="O556" s="188"/>
      <c r="P556" s="188" t="s">
        <v>341</v>
      </c>
      <c r="Q556" s="188" t="s">
        <v>2385</v>
      </c>
      <c r="R556" s="188" t="s">
        <v>2386</v>
      </c>
      <c r="S556" s="188" t="s">
        <v>1308</v>
      </c>
      <c r="T556" s="188" t="s">
        <v>63</v>
      </c>
      <c r="U556" s="188"/>
      <c r="V556" s="188" t="s">
        <v>344</v>
      </c>
      <c r="W556" s="188"/>
      <c r="X556" s="188"/>
      <c r="Y556" s="188"/>
      <c r="Z556" s="188" t="s">
        <v>66</v>
      </c>
      <c r="AA556" s="189">
        <v>42892</v>
      </c>
      <c r="AB556" s="188" t="s">
        <v>81</v>
      </c>
      <c r="AC556" s="188" t="s">
        <v>8691</v>
      </c>
      <c r="AD556" s="188" t="s">
        <v>56</v>
      </c>
      <c r="AE556" s="188" t="s">
        <v>90</v>
      </c>
      <c r="AF556" s="188" t="s">
        <v>90</v>
      </c>
      <c r="AG556" s="188" t="s">
        <v>90</v>
      </c>
      <c r="AH556" s="188" t="s">
        <v>90</v>
      </c>
      <c r="AI556" s="188" t="s">
        <v>90</v>
      </c>
      <c r="AJ556" s="188" t="s">
        <v>90</v>
      </c>
      <c r="AK556" s="188" t="s">
        <v>90</v>
      </c>
      <c r="AL556" s="188" t="s">
        <v>90</v>
      </c>
      <c r="AM556" s="189">
        <v>42940</v>
      </c>
      <c r="AN556" s="188" t="s">
        <v>100</v>
      </c>
      <c r="AO556" s="188" t="s">
        <v>144</v>
      </c>
      <c r="AP556" s="188" t="s">
        <v>4067</v>
      </c>
      <c r="AQ556" s="188" t="s">
        <v>8534</v>
      </c>
      <c r="AR556" s="188" t="s">
        <v>8581</v>
      </c>
      <c r="AS556" s="188" t="s">
        <v>8535</v>
      </c>
      <c r="AT556" s="188" t="s">
        <v>8581</v>
      </c>
      <c r="AU556" s="188" t="str">
        <f t="shared" si="25"/>
        <v>R4</v>
      </c>
      <c r="AV556" s="188" t="str">
        <f t="shared" si="26"/>
        <v>P4</v>
      </c>
    </row>
    <row r="557" spans="1:48" ht="90" x14ac:dyDescent="0.25">
      <c r="A557" s="188" t="s">
        <v>2389</v>
      </c>
      <c r="B557" s="207" t="str">
        <f t="shared" si="24"/>
        <v>Riparian and Pre-1914</v>
      </c>
      <c r="C557" s="188" t="s">
        <v>2168</v>
      </c>
      <c r="D557" s="188" t="s">
        <v>2164</v>
      </c>
      <c r="E557" s="188"/>
      <c r="F557" s="188" t="s">
        <v>1771</v>
      </c>
      <c r="G557" s="188"/>
      <c r="H557" s="188"/>
      <c r="I557" s="188" t="s">
        <v>55</v>
      </c>
      <c r="J557" s="188"/>
      <c r="K557" s="209">
        <v>1158.51</v>
      </c>
      <c r="L557" s="209">
        <v>2345.8000000000002</v>
      </c>
      <c r="M557" s="188" t="s">
        <v>56</v>
      </c>
      <c r="N557" s="188" t="s">
        <v>2390</v>
      </c>
      <c r="O557" s="188" t="s">
        <v>604</v>
      </c>
      <c r="P557" s="188" t="s">
        <v>59</v>
      </c>
      <c r="Q557" s="188" t="s">
        <v>2391</v>
      </c>
      <c r="R557" s="188" t="s">
        <v>2392</v>
      </c>
      <c r="S557" s="188" t="s">
        <v>2393</v>
      </c>
      <c r="T557" s="188" t="s">
        <v>174</v>
      </c>
      <c r="U557" s="188">
        <v>1911</v>
      </c>
      <c r="V557" s="188" t="s">
        <v>174</v>
      </c>
      <c r="W557" s="188"/>
      <c r="X557" s="188"/>
      <c r="Y557" s="188"/>
      <c r="Z557" s="188" t="s">
        <v>66</v>
      </c>
      <c r="AA557" s="189">
        <v>42880</v>
      </c>
      <c r="AB557" s="188" t="s">
        <v>67</v>
      </c>
      <c r="AC557" s="188" t="s">
        <v>2394</v>
      </c>
      <c r="AD557" s="188" t="s">
        <v>56</v>
      </c>
      <c r="AE557" s="188" t="s">
        <v>90</v>
      </c>
      <c r="AF557" s="188" t="s">
        <v>90</v>
      </c>
      <c r="AG557" s="190" t="s">
        <v>90</v>
      </c>
      <c r="AH557" s="188" t="s">
        <v>90</v>
      </c>
      <c r="AI557" s="188" t="s">
        <v>90</v>
      </c>
      <c r="AJ557" s="188" t="s">
        <v>90</v>
      </c>
      <c r="AK557" s="188" t="s">
        <v>90</v>
      </c>
      <c r="AL557" s="188" t="s">
        <v>90</v>
      </c>
      <c r="AM557" s="189">
        <v>42913</v>
      </c>
      <c r="AN557" s="188" t="s">
        <v>100</v>
      </c>
      <c r="AO557" s="188" t="s">
        <v>310</v>
      </c>
      <c r="AP557" s="188"/>
      <c r="AQ557" s="188"/>
      <c r="AR557" s="188"/>
      <c r="AS557" s="188"/>
      <c r="AT557" s="188"/>
      <c r="AU557" s="188" t="str">
        <f t="shared" si="25"/>
        <v>R2</v>
      </c>
      <c r="AV557" s="188" t="str">
        <f t="shared" si="26"/>
        <v>P1</v>
      </c>
    </row>
    <row r="558" spans="1:48" ht="75" x14ac:dyDescent="0.25">
      <c r="A558" s="188" t="s">
        <v>2395</v>
      </c>
      <c r="B558" s="207" t="str">
        <f t="shared" si="24"/>
        <v>Riparian and Pre-1914</v>
      </c>
      <c r="C558" s="188" t="s">
        <v>2396</v>
      </c>
      <c r="D558" s="188" t="s">
        <v>2396</v>
      </c>
      <c r="E558" s="188"/>
      <c r="F558" s="188" t="s">
        <v>53</v>
      </c>
      <c r="G558" s="188"/>
      <c r="H558" s="188"/>
      <c r="I558" s="188" t="s">
        <v>55</v>
      </c>
      <c r="J558" s="188"/>
      <c r="K558" s="209">
        <v>352</v>
      </c>
      <c r="L558" s="209">
        <v>282.61</v>
      </c>
      <c r="M558" s="188" t="s">
        <v>56</v>
      </c>
      <c r="N558" s="188" t="s">
        <v>761</v>
      </c>
      <c r="O558" s="188" t="s">
        <v>1373</v>
      </c>
      <c r="P558" s="188" t="s">
        <v>59</v>
      </c>
      <c r="Q558" s="188" t="s">
        <v>2397</v>
      </c>
      <c r="R558" s="188" t="s">
        <v>2398</v>
      </c>
      <c r="S558" s="188" t="s">
        <v>2399</v>
      </c>
      <c r="T558" s="188" t="s">
        <v>141</v>
      </c>
      <c r="U558" s="188">
        <v>1913</v>
      </c>
      <c r="V558" s="188" t="s">
        <v>64</v>
      </c>
      <c r="W558" s="188"/>
      <c r="X558" s="188"/>
      <c r="Y558" s="188"/>
      <c r="Z558" s="188" t="s">
        <v>66</v>
      </c>
      <c r="AA558" s="189">
        <v>42936</v>
      </c>
      <c r="AB558" s="188" t="s">
        <v>142</v>
      </c>
      <c r="AC558" s="188" t="s">
        <v>2400</v>
      </c>
      <c r="AD558" s="188" t="s">
        <v>56</v>
      </c>
      <c r="AE558" s="188" t="s">
        <v>90</v>
      </c>
      <c r="AF558" s="188" t="s">
        <v>90</v>
      </c>
      <c r="AG558" s="188" t="s">
        <v>90</v>
      </c>
      <c r="AH558" s="188" t="s">
        <v>90</v>
      </c>
      <c r="AI558" s="188" t="s">
        <v>90</v>
      </c>
      <c r="AJ558" s="188" t="s">
        <v>90</v>
      </c>
      <c r="AK558" s="188" t="s">
        <v>90</v>
      </c>
      <c r="AL558" s="188" t="s">
        <v>90</v>
      </c>
      <c r="AM558" s="189">
        <v>42939</v>
      </c>
      <c r="AN558" s="188" t="s">
        <v>143</v>
      </c>
      <c r="AO558" s="188" t="s">
        <v>8585</v>
      </c>
      <c r="AP558" s="188"/>
      <c r="AQ558" s="188"/>
      <c r="AR558" s="188"/>
      <c r="AS558" s="188"/>
      <c r="AT558" s="188"/>
      <c r="AU558" s="188" t="str">
        <f t="shared" si="25"/>
        <v>R3</v>
      </c>
      <c r="AV558" s="188" t="str">
        <f t="shared" si="26"/>
        <v>P3</v>
      </c>
    </row>
    <row r="559" spans="1:48" ht="60" x14ac:dyDescent="0.25">
      <c r="A559" s="188" t="s">
        <v>2401</v>
      </c>
      <c r="B559" s="207" t="str">
        <f t="shared" si="24"/>
        <v>Riparian and Pre-1914</v>
      </c>
      <c r="C559" s="188" t="s">
        <v>2111</v>
      </c>
      <c r="D559" s="188" t="s">
        <v>2111</v>
      </c>
      <c r="E559" s="188"/>
      <c r="F559" s="188"/>
      <c r="G559" s="188"/>
      <c r="H559" s="188"/>
      <c r="I559" s="188" t="s">
        <v>55</v>
      </c>
      <c r="J559" s="188"/>
      <c r="K559" s="209">
        <v>410.82000000000005</v>
      </c>
      <c r="L559" s="209">
        <v>511.47</v>
      </c>
      <c r="M559" s="188" t="s">
        <v>56</v>
      </c>
      <c r="N559" s="188" t="s">
        <v>2402</v>
      </c>
      <c r="O559" s="188" t="s">
        <v>1373</v>
      </c>
      <c r="P559" s="188" t="s">
        <v>59</v>
      </c>
      <c r="Q559" s="188" t="s">
        <v>2403</v>
      </c>
      <c r="R559" s="188" t="s">
        <v>2403</v>
      </c>
      <c r="S559" s="188" t="s">
        <v>1608</v>
      </c>
      <c r="T559" s="188" t="s">
        <v>151</v>
      </c>
      <c r="U559" s="188"/>
      <c r="V559" s="188" t="s">
        <v>64</v>
      </c>
      <c r="W559" s="188"/>
      <c r="X559" s="188"/>
      <c r="Y559" s="188"/>
      <c r="Z559" s="188" t="s">
        <v>66</v>
      </c>
      <c r="AA559" s="189">
        <v>42969</v>
      </c>
      <c r="AB559" s="188" t="s">
        <v>142</v>
      </c>
      <c r="AC559" s="188" t="s">
        <v>2404</v>
      </c>
      <c r="AD559" s="188" t="s">
        <v>56</v>
      </c>
      <c r="AE559" s="188" t="s">
        <v>90</v>
      </c>
      <c r="AF559" s="188" t="s">
        <v>90</v>
      </c>
      <c r="AG559" s="188" t="s">
        <v>90</v>
      </c>
      <c r="AH559" s="188" t="s">
        <v>90</v>
      </c>
      <c r="AI559" s="188" t="s">
        <v>90</v>
      </c>
      <c r="AJ559" s="188" t="s">
        <v>90</v>
      </c>
      <c r="AK559" s="188" t="s">
        <v>90</v>
      </c>
      <c r="AL559" s="188" t="s">
        <v>90</v>
      </c>
      <c r="AM559" s="189">
        <v>42944</v>
      </c>
      <c r="AN559" s="188" t="s">
        <v>100</v>
      </c>
      <c r="AO559" s="188" t="s">
        <v>2011</v>
      </c>
      <c r="AP559" s="188"/>
      <c r="AQ559" s="188"/>
      <c r="AR559" s="188"/>
      <c r="AS559" s="188"/>
      <c r="AT559" s="188"/>
      <c r="AU559" s="188" t="str">
        <f t="shared" si="25"/>
        <v>R3</v>
      </c>
      <c r="AV559" s="188" t="str">
        <f t="shared" si="26"/>
        <v>P1</v>
      </c>
    </row>
    <row r="560" spans="1:48" ht="75" x14ac:dyDescent="0.25">
      <c r="A560" s="188" t="s">
        <v>2405</v>
      </c>
      <c r="B560" s="207" t="str">
        <f t="shared" si="24"/>
        <v>Riparian and Pre-1914</v>
      </c>
      <c r="C560" s="188" t="s">
        <v>2406</v>
      </c>
      <c r="D560" s="188" t="s">
        <v>2407</v>
      </c>
      <c r="E560" s="188"/>
      <c r="F560" s="188" t="s">
        <v>1605</v>
      </c>
      <c r="G560" s="188"/>
      <c r="H560" s="188"/>
      <c r="I560" s="188" t="s">
        <v>55</v>
      </c>
      <c r="J560" s="188"/>
      <c r="K560" s="209">
        <v>410.82000000000005</v>
      </c>
      <c r="L560" s="209">
        <v>508.87</v>
      </c>
      <c r="M560" s="188" t="s">
        <v>56</v>
      </c>
      <c r="N560" s="188" t="s">
        <v>1606</v>
      </c>
      <c r="O560" s="188" t="s">
        <v>58</v>
      </c>
      <c r="P560" s="188" t="s">
        <v>59</v>
      </c>
      <c r="Q560" s="188" t="s">
        <v>2403</v>
      </c>
      <c r="R560" s="188" t="s">
        <v>2403</v>
      </c>
      <c r="S560" s="188" t="s">
        <v>2408</v>
      </c>
      <c r="T560" s="188" t="s">
        <v>141</v>
      </c>
      <c r="U560" s="188"/>
      <c r="V560" s="188" t="s">
        <v>64</v>
      </c>
      <c r="W560" s="188"/>
      <c r="X560" s="188"/>
      <c r="Y560" s="188"/>
      <c r="Z560" s="188" t="s">
        <v>66</v>
      </c>
      <c r="AA560" s="189">
        <v>42888</v>
      </c>
      <c r="AB560" s="188" t="s">
        <v>142</v>
      </c>
      <c r="AC560" s="188" t="s">
        <v>8675</v>
      </c>
      <c r="AD560" s="188" t="s">
        <v>56</v>
      </c>
      <c r="AE560" s="188" t="s">
        <v>90</v>
      </c>
      <c r="AF560" s="188" t="s">
        <v>90</v>
      </c>
      <c r="AG560" s="188" t="s">
        <v>90</v>
      </c>
      <c r="AH560" s="188" t="s">
        <v>90</v>
      </c>
      <c r="AI560" s="188" t="s">
        <v>90</v>
      </c>
      <c r="AJ560" s="188" t="s">
        <v>90</v>
      </c>
      <c r="AK560" s="188" t="s">
        <v>90</v>
      </c>
      <c r="AL560" s="188" t="s">
        <v>90</v>
      </c>
      <c r="AM560" s="189">
        <v>42940</v>
      </c>
      <c r="AN560" s="188" t="s">
        <v>100</v>
      </c>
      <c r="AO560" s="188" t="s">
        <v>144</v>
      </c>
      <c r="AP560" s="188"/>
      <c r="AQ560" s="188"/>
      <c r="AR560" s="188"/>
      <c r="AS560" s="188"/>
      <c r="AT560" s="188"/>
      <c r="AU560" s="188" t="str">
        <f t="shared" si="25"/>
        <v>R3</v>
      </c>
      <c r="AV560" s="188" t="str">
        <f t="shared" si="26"/>
        <v>P1</v>
      </c>
    </row>
    <row r="561" spans="1:48" ht="60" x14ac:dyDescent="0.25">
      <c r="A561" s="188" t="s">
        <v>2409</v>
      </c>
      <c r="B561" s="207" t="str">
        <f t="shared" si="24"/>
        <v>Riparian and Pre-1914</v>
      </c>
      <c r="C561" s="188" t="s">
        <v>2111</v>
      </c>
      <c r="D561" s="188" t="s">
        <v>2111</v>
      </c>
      <c r="E561" s="188"/>
      <c r="F561" s="188" t="s">
        <v>1605</v>
      </c>
      <c r="G561" s="188"/>
      <c r="H561" s="188"/>
      <c r="I561" s="188" t="s">
        <v>55</v>
      </c>
      <c r="J561" s="188"/>
      <c r="K561" s="209">
        <v>410.82000000000005</v>
      </c>
      <c r="L561" s="209">
        <v>350.57</v>
      </c>
      <c r="M561" s="188" t="s">
        <v>56</v>
      </c>
      <c r="N561" s="188" t="s">
        <v>2402</v>
      </c>
      <c r="O561" s="188" t="s">
        <v>1373</v>
      </c>
      <c r="P561" s="188" t="s">
        <v>59</v>
      </c>
      <c r="Q561" s="188" t="s">
        <v>2403</v>
      </c>
      <c r="R561" s="188" t="s">
        <v>2403</v>
      </c>
      <c r="S561" s="188" t="s">
        <v>1608</v>
      </c>
      <c r="T561" s="188" t="s">
        <v>141</v>
      </c>
      <c r="U561" s="188"/>
      <c r="V561" s="188" t="s">
        <v>64</v>
      </c>
      <c r="W561" s="188"/>
      <c r="X561" s="188"/>
      <c r="Y561" s="188"/>
      <c r="Z561" s="188" t="s">
        <v>66</v>
      </c>
      <c r="AA561" s="189">
        <v>42969</v>
      </c>
      <c r="AB561" s="188" t="s">
        <v>142</v>
      </c>
      <c r="AC561" s="188" t="s">
        <v>2404</v>
      </c>
      <c r="AD561" s="200" t="s">
        <v>56</v>
      </c>
      <c r="AE561" s="188" t="s">
        <v>90</v>
      </c>
      <c r="AF561" s="188" t="s">
        <v>90</v>
      </c>
      <c r="AG561" s="188" t="s">
        <v>90</v>
      </c>
      <c r="AH561" s="188" t="s">
        <v>90</v>
      </c>
      <c r="AI561" s="188" t="s">
        <v>90</v>
      </c>
      <c r="AJ561" s="188" t="s">
        <v>90</v>
      </c>
      <c r="AK561" s="188" t="s">
        <v>90</v>
      </c>
      <c r="AL561" s="188" t="s">
        <v>90</v>
      </c>
      <c r="AM561" s="189">
        <v>42944</v>
      </c>
      <c r="AN561" s="188" t="s">
        <v>100</v>
      </c>
      <c r="AO561" s="188" t="s">
        <v>2011</v>
      </c>
      <c r="AP561" s="188"/>
      <c r="AQ561" s="188"/>
      <c r="AR561" s="188"/>
      <c r="AS561" s="188"/>
      <c r="AT561" s="188"/>
      <c r="AU561" s="188" t="str">
        <f t="shared" si="25"/>
        <v>R3</v>
      </c>
      <c r="AV561" s="188" t="str">
        <f t="shared" si="26"/>
        <v>P1</v>
      </c>
    </row>
    <row r="562" spans="1:48" ht="60" x14ac:dyDescent="0.25">
      <c r="A562" s="188" t="s">
        <v>2410</v>
      </c>
      <c r="B562" s="207" t="str">
        <f t="shared" si="24"/>
        <v>Riparian and Pre-1914</v>
      </c>
      <c r="C562" s="188" t="s">
        <v>2111</v>
      </c>
      <c r="D562" s="188" t="s">
        <v>2111</v>
      </c>
      <c r="E562" s="188"/>
      <c r="F562" s="188" t="s">
        <v>1605</v>
      </c>
      <c r="G562" s="188"/>
      <c r="H562" s="188"/>
      <c r="I562" s="188" t="s">
        <v>55</v>
      </c>
      <c r="J562" s="188"/>
      <c r="K562" s="209">
        <v>410.82000000000005</v>
      </c>
      <c r="L562" s="209">
        <v>551.9</v>
      </c>
      <c r="M562" s="188" t="s">
        <v>56</v>
      </c>
      <c r="N562" s="188" t="s">
        <v>2402</v>
      </c>
      <c r="O562" s="188" t="s">
        <v>1373</v>
      </c>
      <c r="P562" s="188" t="s">
        <v>59</v>
      </c>
      <c r="Q562" s="188" t="s">
        <v>2403</v>
      </c>
      <c r="R562" s="188" t="s">
        <v>2403</v>
      </c>
      <c r="S562" s="188" t="s">
        <v>1608</v>
      </c>
      <c r="T562" s="188" t="s">
        <v>141</v>
      </c>
      <c r="U562" s="188"/>
      <c r="V562" s="188" t="s">
        <v>64</v>
      </c>
      <c r="W562" s="188"/>
      <c r="X562" s="188"/>
      <c r="Y562" s="188"/>
      <c r="Z562" s="188" t="s">
        <v>66</v>
      </c>
      <c r="AA562" s="189">
        <v>42969</v>
      </c>
      <c r="AB562" s="188" t="s">
        <v>142</v>
      </c>
      <c r="AC562" s="188" t="s">
        <v>2404</v>
      </c>
      <c r="AD562" s="188" t="s">
        <v>56</v>
      </c>
      <c r="AE562" s="188" t="s">
        <v>90</v>
      </c>
      <c r="AF562" s="188" t="s">
        <v>90</v>
      </c>
      <c r="AG562" s="188" t="s">
        <v>90</v>
      </c>
      <c r="AH562" s="188" t="s">
        <v>90</v>
      </c>
      <c r="AI562" s="188" t="s">
        <v>90</v>
      </c>
      <c r="AJ562" s="188" t="s">
        <v>90</v>
      </c>
      <c r="AK562" s="188" t="s">
        <v>90</v>
      </c>
      <c r="AL562" s="188" t="s">
        <v>90</v>
      </c>
      <c r="AM562" s="189">
        <v>42944</v>
      </c>
      <c r="AN562" s="188" t="s">
        <v>100</v>
      </c>
      <c r="AO562" s="188" t="s">
        <v>2011</v>
      </c>
      <c r="AP562" s="188"/>
      <c r="AQ562" s="188"/>
      <c r="AR562" s="188"/>
      <c r="AS562" s="188"/>
      <c r="AT562" s="188"/>
      <c r="AU562" s="188" t="str">
        <f t="shared" si="25"/>
        <v>R3</v>
      </c>
      <c r="AV562" s="188" t="str">
        <f t="shared" si="26"/>
        <v>P1</v>
      </c>
    </row>
    <row r="563" spans="1:48" ht="60" x14ac:dyDescent="0.25">
      <c r="A563" s="188" t="s">
        <v>2411</v>
      </c>
      <c r="B563" s="207" t="str">
        <f t="shared" si="24"/>
        <v>Riparian and Pre-1914</v>
      </c>
      <c r="C563" s="188" t="s">
        <v>2111</v>
      </c>
      <c r="D563" s="188" t="s">
        <v>2111</v>
      </c>
      <c r="E563" s="188"/>
      <c r="F563" s="188" t="s">
        <v>1605</v>
      </c>
      <c r="G563" s="188"/>
      <c r="H563" s="188"/>
      <c r="I563" s="188" t="s">
        <v>55</v>
      </c>
      <c r="J563" s="188"/>
      <c r="K563" s="209">
        <v>316.01538461538462</v>
      </c>
      <c r="L563" s="209">
        <v>572.57000000000005</v>
      </c>
      <c r="M563" s="188" t="s">
        <v>56</v>
      </c>
      <c r="N563" s="188" t="s">
        <v>2402</v>
      </c>
      <c r="O563" s="188" t="s">
        <v>1373</v>
      </c>
      <c r="P563" s="188" t="s">
        <v>59</v>
      </c>
      <c r="Q563" s="188" t="s">
        <v>2403</v>
      </c>
      <c r="R563" s="188" t="s">
        <v>2403</v>
      </c>
      <c r="S563" s="188" t="s">
        <v>1608</v>
      </c>
      <c r="T563" s="188" t="s">
        <v>141</v>
      </c>
      <c r="U563" s="188"/>
      <c r="V563" s="188" t="s">
        <v>64</v>
      </c>
      <c r="W563" s="188"/>
      <c r="X563" s="188"/>
      <c r="Y563" s="188"/>
      <c r="Z563" s="188" t="s">
        <v>66</v>
      </c>
      <c r="AA563" s="189">
        <v>42969</v>
      </c>
      <c r="AB563" s="188" t="s">
        <v>142</v>
      </c>
      <c r="AC563" s="188" t="s">
        <v>2404</v>
      </c>
      <c r="AD563" s="188" t="s">
        <v>56</v>
      </c>
      <c r="AE563" s="188" t="s">
        <v>90</v>
      </c>
      <c r="AF563" s="188" t="s">
        <v>90</v>
      </c>
      <c r="AG563" s="188" t="s">
        <v>90</v>
      </c>
      <c r="AH563" s="188" t="s">
        <v>90</v>
      </c>
      <c r="AI563" s="188" t="s">
        <v>90</v>
      </c>
      <c r="AJ563" s="188" t="s">
        <v>90</v>
      </c>
      <c r="AK563" s="188" t="s">
        <v>90</v>
      </c>
      <c r="AL563" s="188" t="s">
        <v>90</v>
      </c>
      <c r="AM563" s="189">
        <v>42944</v>
      </c>
      <c r="AN563" s="188" t="s">
        <v>100</v>
      </c>
      <c r="AO563" s="188" t="s">
        <v>2011</v>
      </c>
      <c r="AP563" s="188"/>
      <c r="AQ563" s="188"/>
      <c r="AR563" s="188"/>
      <c r="AS563" s="188"/>
      <c r="AT563" s="188"/>
      <c r="AU563" s="188" t="str">
        <f t="shared" si="25"/>
        <v>R3</v>
      </c>
      <c r="AV563" s="188" t="str">
        <f t="shared" si="26"/>
        <v>P1</v>
      </c>
    </row>
    <row r="564" spans="1:48" ht="60" x14ac:dyDescent="0.25">
      <c r="A564" s="188" t="s">
        <v>2412</v>
      </c>
      <c r="B564" s="207" t="str">
        <f t="shared" si="24"/>
        <v>Riparian and Pre-1914</v>
      </c>
      <c r="C564" s="188" t="s">
        <v>2126</v>
      </c>
      <c r="D564" s="188" t="s">
        <v>2127</v>
      </c>
      <c r="E564" s="188"/>
      <c r="F564" s="188"/>
      <c r="G564" s="188"/>
      <c r="H564" s="188"/>
      <c r="I564" s="188" t="s">
        <v>55</v>
      </c>
      <c r="J564" s="188"/>
      <c r="K564" s="209">
        <v>880.67999999999984</v>
      </c>
      <c r="L564" s="209">
        <v>376.32</v>
      </c>
      <c r="M564" s="188" t="s">
        <v>56</v>
      </c>
      <c r="N564" s="188" t="s">
        <v>498</v>
      </c>
      <c r="O564" s="188" t="s">
        <v>1373</v>
      </c>
      <c r="P564" s="188" t="s">
        <v>94</v>
      </c>
      <c r="Q564" s="188" t="s">
        <v>2413</v>
      </c>
      <c r="R564" s="188" t="s">
        <v>2414</v>
      </c>
      <c r="S564" s="188" t="s">
        <v>2415</v>
      </c>
      <c r="T564" s="188" t="s">
        <v>63</v>
      </c>
      <c r="U564" s="188"/>
      <c r="V564" s="188" t="s">
        <v>344</v>
      </c>
      <c r="W564" s="188">
        <v>3</v>
      </c>
      <c r="X564" s="188" t="s">
        <v>66</v>
      </c>
      <c r="Y564" s="188"/>
      <c r="Z564" s="188" t="s">
        <v>66</v>
      </c>
      <c r="AA564" s="189">
        <v>42919</v>
      </c>
      <c r="AB564" s="188" t="s">
        <v>67</v>
      </c>
      <c r="AC564" s="188" t="s">
        <v>2416</v>
      </c>
      <c r="AD564" s="188" t="s">
        <v>56</v>
      </c>
      <c r="AE564" s="188" t="s">
        <v>90</v>
      </c>
      <c r="AF564" s="188" t="s">
        <v>90</v>
      </c>
      <c r="AG564" s="188" t="s">
        <v>90</v>
      </c>
      <c r="AH564" s="188" t="s">
        <v>90</v>
      </c>
      <c r="AI564" s="188" t="s">
        <v>90</v>
      </c>
      <c r="AJ564" s="188" t="s">
        <v>90</v>
      </c>
      <c r="AK564" s="188" t="s">
        <v>90</v>
      </c>
      <c r="AL564" s="188" t="s">
        <v>90</v>
      </c>
      <c r="AM564" s="189">
        <v>42939</v>
      </c>
      <c r="AN564" s="188" t="s">
        <v>100</v>
      </c>
      <c r="AO564" s="188" t="s">
        <v>2328</v>
      </c>
      <c r="AP564" s="188"/>
      <c r="AQ564" s="188"/>
      <c r="AR564" s="188"/>
      <c r="AS564" s="188"/>
      <c r="AT564" s="188"/>
      <c r="AU564" s="188" t="str">
        <f t="shared" si="25"/>
        <v>R2</v>
      </c>
      <c r="AV564" s="188" t="str">
        <f t="shared" si="26"/>
        <v>P1</v>
      </c>
    </row>
    <row r="565" spans="1:48" ht="60" x14ac:dyDescent="0.25">
      <c r="A565" s="188" t="s">
        <v>2417</v>
      </c>
      <c r="B565" s="207" t="str">
        <f t="shared" si="24"/>
        <v>Riparian and Pre-1914</v>
      </c>
      <c r="C565" s="188" t="s">
        <v>2111</v>
      </c>
      <c r="D565" s="188" t="s">
        <v>2111</v>
      </c>
      <c r="E565" s="188"/>
      <c r="F565" s="188"/>
      <c r="G565" s="188"/>
      <c r="H565" s="188"/>
      <c r="I565" s="188" t="s">
        <v>55</v>
      </c>
      <c r="J565" s="188"/>
      <c r="K565" s="209">
        <v>410.82000000000005</v>
      </c>
      <c r="L565" s="209">
        <v>1134.1500000000001</v>
      </c>
      <c r="M565" s="188" t="s">
        <v>56</v>
      </c>
      <c r="N565" s="188" t="s">
        <v>2402</v>
      </c>
      <c r="O565" s="188" t="s">
        <v>1373</v>
      </c>
      <c r="P565" s="188" t="s">
        <v>59</v>
      </c>
      <c r="Q565" s="188" t="s">
        <v>2403</v>
      </c>
      <c r="R565" s="188" t="s">
        <v>2403</v>
      </c>
      <c r="S565" s="188" t="s">
        <v>1608</v>
      </c>
      <c r="T565" s="188" t="s">
        <v>141</v>
      </c>
      <c r="U565" s="188"/>
      <c r="V565" s="188" t="s">
        <v>64</v>
      </c>
      <c r="W565" s="188"/>
      <c r="X565" s="188"/>
      <c r="Y565" s="188"/>
      <c r="Z565" s="188" t="s">
        <v>66</v>
      </c>
      <c r="AA565" s="189">
        <v>42969</v>
      </c>
      <c r="AB565" s="188" t="s">
        <v>142</v>
      </c>
      <c r="AC565" s="188" t="s">
        <v>2404</v>
      </c>
      <c r="AD565" s="188" t="s">
        <v>56</v>
      </c>
      <c r="AE565" s="188" t="s">
        <v>90</v>
      </c>
      <c r="AF565" s="188" t="s">
        <v>90</v>
      </c>
      <c r="AG565" s="188" t="s">
        <v>90</v>
      </c>
      <c r="AH565" s="188" t="s">
        <v>90</v>
      </c>
      <c r="AI565" s="188" t="s">
        <v>90</v>
      </c>
      <c r="AJ565" s="188" t="s">
        <v>90</v>
      </c>
      <c r="AK565" s="188" t="s">
        <v>90</v>
      </c>
      <c r="AL565" s="188" t="s">
        <v>90</v>
      </c>
      <c r="AM565" s="189">
        <v>42944</v>
      </c>
      <c r="AN565" s="188" t="s">
        <v>100</v>
      </c>
      <c r="AO565" s="188" t="s">
        <v>2011</v>
      </c>
      <c r="AP565" s="188"/>
      <c r="AQ565" s="188"/>
      <c r="AR565" s="188"/>
      <c r="AS565" s="188"/>
      <c r="AT565" s="188"/>
      <c r="AU565" s="188" t="str">
        <f t="shared" si="25"/>
        <v>R3</v>
      </c>
      <c r="AV565" s="188" t="str">
        <f t="shared" si="26"/>
        <v>P1</v>
      </c>
    </row>
    <row r="566" spans="1:48" ht="60" x14ac:dyDescent="0.25">
      <c r="A566" s="188" t="s">
        <v>2418</v>
      </c>
      <c r="B566" s="207" t="str">
        <f t="shared" si="24"/>
        <v>Riparian and Pre-1914</v>
      </c>
      <c r="C566" s="188" t="s">
        <v>714</v>
      </c>
      <c r="D566" s="188" t="s">
        <v>714</v>
      </c>
      <c r="E566" s="188"/>
      <c r="F566" s="188"/>
      <c r="G566" s="188"/>
      <c r="H566" s="188"/>
      <c r="I566" s="188" t="s">
        <v>55</v>
      </c>
      <c r="J566" s="188"/>
      <c r="K566" s="209">
        <v>393.98</v>
      </c>
      <c r="L566" s="209">
        <v>215.42</v>
      </c>
      <c r="M566" s="188" t="s">
        <v>56</v>
      </c>
      <c r="N566" s="188" t="s">
        <v>604</v>
      </c>
      <c r="O566" s="188" t="s">
        <v>58</v>
      </c>
      <c r="P566" s="188" t="s">
        <v>59</v>
      </c>
      <c r="Q566" s="188" t="s">
        <v>2419</v>
      </c>
      <c r="R566" s="188" t="s">
        <v>2419</v>
      </c>
      <c r="S566" s="188" t="s">
        <v>2420</v>
      </c>
      <c r="T566" s="188" t="s">
        <v>141</v>
      </c>
      <c r="U566" s="188"/>
      <c r="V566" s="188" t="s">
        <v>64</v>
      </c>
      <c r="W566" s="188"/>
      <c r="X566" s="188"/>
      <c r="Y566" s="188"/>
      <c r="Z566" s="188" t="s">
        <v>66</v>
      </c>
      <c r="AA566" s="189">
        <v>42935</v>
      </c>
      <c r="AB566" s="188" t="s">
        <v>142</v>
      </c>
      <c r="AC566" s="188" t="s">
        <v>927</v>
      </c>
      <c r="AD566" s="188" t="s">
        <v>56</v>
      </c>
      <c r="AE566" s="188" t="s">
        <v>90</v>
      </c>
      <c r="AF566" s="188" t="s">
        <v>90</v>
      </c>
      <c r="AG566" s="188" t="s">
        <v>90</v>
      </c>
      <c r="AH566" s="188" t="s">
        <v>90</v>
      </c>
      <c r="AI566" s="188" t="s">
        <v>90</v>
      </c>
      <c r="AJ566" s="188" t="s">
        <v>90</v>
      </c>
      <c r="AK566" s="188" t="s">
        <v>90</v>
      </c>
      <c r="AL566" s="188" t="s">
        <v>90</v>
      </c>
      <c r="AM566" s="189">
        <v>42941</v>
      </c>
      <c r="AN566" s="188" t="s">
        <v>100</v>
      </c>
      <c r="AO566" s="188" t="s">
        <v>144</v>
      </c>
      <c r="AP566" s="188"/>
      <c r="AQ566" s="188"/>
      <c r="AR566" s="188"/>
      <c r="AS566" s="188"/>
      <c r="AT566" s="188"/>
      <c r="AU566" s="188" t="str">
        <f t="shared" si="25"/>
        <v>R3</v>
      </c>
      <c r="AV566" s="188" t="str">
        <f t="shared" si="26"/>
        <v>P1</v>
      </c>
    </row>
    <row r="567" spans="1:48" ht="270" x14ac:dyDescent="0.25">
      <c r="A567" s="188" t="s">
        <v>2421</v>
      </c>
      <c r="B567" s="207" t="str">
        <f t="shared" si="24"/>
        <v>Riparian and Pre-1914</v>
      </c>
      <c r="C567" s="188" t="s">
        <v>2422</v>
      </c>
      <c r="D567" s="188" t="s">
        <v>8446</v>
      </c>
      <c r="E567" s="188"/>
      <c r="F567" s="188"/>
      <c r="G567" s="188"/>
      <c r="H567" s="188" t="s">
        <v>4067</v>
      </c>
      <c r="I567" s="188" t="s">
        <v>55</v>
      </c>
      <c r="J567" s="188"/>
      <c r="K567" s="209">
        <v>517.80000000000007</v>
      </c>
      <c r="L567" s="209">
        <v>521.45000000000005</v>
      </c>
      <c r="M567" s="188" t="s">
        <v>56</v>
      </c>
      <c r="N567" s="188" t="s">
        <v>216</v>
      </c>
      <c r="O567" s="188"/>
      <c r="P567" s="188" t="s">
        <v>170</v>
      </c>
      <c r="Q567" s="188" t="s">
        <v>2424</v>
      </c>
      <c r="R567" s="188" t="s">
        <v>2425</v>
      </c>
      <c r="S567" s="188" t="s">
        <v>2426</v>
      </c>
      <c r="T567" s="188" t="s">
        <v>141</v>
      </c>
      <c r="U567" s="188"/>
      <c r="V567" s="188" t="s">
        <v>64</v>
      </c>
      <c r="W567" s="188">
        <v>0</v>
      </c>
      <c r="X567" s="188" t="s">
        <v>66</v>
      </c>
      <c r="Y567" s="188" t="s">
        <v>2427</v>
      </c>
      <c r="Z567" s="188" t="s">
        <v>66</v>
      </c>
      <c r="AA567" s="189">
        <v>42881</v>
      </c>
      <c r="AB567" s="188" t="s">
        <v>142</v>
      </c>
      <c r="AC567" s="188" t="s">
        <v>2428</v>
      </c>
      <c r="AD567" s="188" t="s">
        <v>56</v>
      </c>
      <c r="AE567" s="188" t="s">
        <v>90</v>
      </c>
      <c r="AF567" s="188" t="s">
        <v>90</v>
      </c>
      <c r="AG567" s="188" t="s">
        <v>90</v>
      </c>
      <c r="AH567" s="188" t="s">
        <v>90</v>
      </c>
      <c r="AI567" s="188" t="s">
        <v>90</v>
      </c>
      <c r="AJ567" s="188" t="s">
        <v>90</v>
      </c>
      <c r="AK567" s="188" t="s">
        <v>90</v>
      </c>
      <c r="AL567" s="188" t="s">
        <v>90</v>
      </c>
      <c r="AM567" s="189">
        <v>42940</v>
      </c>
      <c r="AN567" s="188" t="s">
        <v>100</v>
      </c>
      <c r="AO567" s="188" t="s">
        <v>144</v>
      </c>
      <c r="AP567" s="188" t="s">
        <v>4067</v>
      </c>
      <c r="AQ567" s="188" t="s">
        <v>8534</v>
      </c>
      <c r="AR567" s="188" t="s">
        <v>8581</v>
      </c>
      <c r="AS567" s="188" t="s">
        <v>8535</v>
      </c>
      <c r="AT567" s="188" t="s">
        <v>8581</v>
      </c>
      <c r="AU567" s="188" t="str">
        <f t="shared" si="25"/>
        <v>R4</v>
      </c>
      <c r="AV567" s="188" t="str">
        <f t="shared" si="26"/>
        <v>P4</v>
      </c>
    </row>
    <row r="568" spans="1:48" ht="60" x14ac:dyDescent="0.25">
      <c r="A568" s="188" t="s">
        <v>2429</v>
      </c>
      <c r="B568" s="207" t="str">
        <f t="shared" si="24"/>
        <v>Riparian and Pre-1914</v>
      </c>
      <c r="C568" s="188" t="s">
        <v>2111</v>
      </c>
      <c r="D568" s="188" t="s">
        <v>2111</v>
      </c>
      <c r="E568" s="188"/>
      <c r="F568" s="188"/>
      <c r="G568" s="188"/>
      <c r="H568" s="188"/>
      <c r="I568" s="188" t="s">
        <v>55</v>
      </c>
      <c r="J568" s="188"/>
      <c r="K568" s="209">
        <v>410.82000000000005</v>
      </c>
      <c r="L568" s="209">
        <v>417.11099999999999</v>
      </c>
      <c r="M568" s="188" t="s">
        <v>56</v>
      </c>
      <c r="N568" s="188" t="s">
        <v>2402</v>
      </c>
      <c r="O568" s="188" t="s">
        <v>1373</v>
      </c>
      <c r="P568" s="188" t="s">
        <v>59</v>
      </c>
      <c r="Q568" s="188" t="s">
        <v>2403</v>
      </c>
      <c r="R568" s="188" t="s">
        <v>2403</v>
      </c>
      <c r="S568" s="188" t="s">
        <v>1608</v>
      </c>
      <c r="T568" s="188" t="s">
        <v>141</v>
      </c>
      <c r="U568" s="188"/>
      <c r="V568" s="188" t="s">
        <v>64</v>
      </c>
      <c r="W568" s="188"/>
      <c r="X568" s="188"/>
      <c r="Y568" s="188"/>
      <c r="Z568" s="188" t="s">
        <v>66</v>
      </c>
      <c r="AA568" s="189">
        <v>42969</v>
      </c>
      <c r="AB568" s="188" t="s">
        <v>142</v>
      </c>
      <c r="AC568" s="188" t="s">
        <v>2404</v>
      </c>
      <c r="AD568" s="188" t="s">
        <v>56</v>
      </c>
      <c r="AE568" s="188" t="s">
        <v>90</v>
      </c>
      <c r="AF568" s="188" t="s">
        <v>90</v>
      </c>
      <c r="AG568" s="188" t="s">
        <v>90</v>
      </c>
      <c r="AH568" s="188" t="s">
        <v>90</v>
      </c>
      <c r="AI568" s="188" t="s">
        <v>90</v>
      </c>
      <c r="AJ568" s="188" t="s">
        <v>90</v>
      </c>
      <c r="AK568" s="188" t="s">
        <v>90</v>
      </c>
      <c r="AL568" s="188" t="s">
        <v>90</v>
      </c>
      <c r="AM568" s="189">
        <v>42944</v>
      </c>
      <c r="AN568" s="188" t="s">
        <v>100</v>
      </c>
      <c r="AO568" s="188" t="s">
        <v>2011</v>
      </c>
      <c r="AP568" s="188"/>
      <c r="AQ568" s="188"/>
      <c r="AR568" s="188"/>
      <c r="AS568" s="188"/>
      <c r="AT568" s="188"/>
      <c r="AU568" s="188" t="str">
        <f t="shared" si="25"/>
        <v>R3</v>
      </c>
      <c r="AV568" s="188" t="str">
        <f t="shared" si="26"/>
        <v>P1</v>
      </c>
    </row>
    <row r="569" spans="1:48" ht="60" x14ac:dyDescent="0.25">
      <c r="A569" s="188" t="s">
        <v>2430</v>
      </c>
      <c r="B569" s="207" t="str">
        <f t="shared" si="24"/>
        <v>Riparian and Pre-1914</v>
      </c>
      <c r="C569" s="188" t="s">
        <v>2111</v>
      </c>
      <c r="D569" s="188" t="s">
        <v>2111</v>
      </c>
      <c r="E569" s="188"/>
      <c r="F569" s="188"/>
      <c r="G569" s="188"/>
      <c r="H569" s="188"/>
      <c r="I569" s="188" t="s">
        <v>55</v>
      </c>
      <c r="J569" s="188"/>
      <c r="K569" s="209">
        <v>410.82000000000005</v>
      </c>
      <c r="L569" s="209">
        <v>169.74199999999999</v>
      </c>
      <c r="M569" s="188" t="s">
        <v>56</v>
      </c>
      <c r="N569" s="188" t="s">
        <v>2402</v>
      </c>
      <c r="O569" s="188" t="s">
        <v>596</v>
      </c>
      <c r="P569" s="188" t="s">
        <v>59</v>
      </c>
      <c r="Q569" s="188" t="s">
        <v>2403</v>
      </c>
      <c r="R569" s="188" t="s">
        <v>2403</v>
      </c>
      <c r="S569" s="188" t="s">
        <v>1608</v>
      </c>
      <c r="T569" s="188" t="s">
        <v>141</v>
      </c>
      <c r="U569" s="188"/>
      <c r="V569" s="188" t="s">
        <v>64</v>
      </c>
      <c r="W569" s="188"/>
      <c r="X569" s="188"/>
      <c r="Y569" s="188"/>
      <c r="Z569" s="188" t="s">
        <v>66</v>
      </c>
      <c r="AA569" s="189">
        <v>42969</v>
      </c>
      <c r="AB569" s="188" t="s">
        <v>142</v>
      </c>
      <c r="AC569" s="188" t="s">
        <v>2404</v>
      </c>
      <c r="AD569" s="188" t="s">
        <v>56</v>
      </c>
      <c r="AE569" s="188" t="s">
        <v>90</v>
      </c>
      <c r="AF569" s="188" t="s">
        <v>90</v>
      </c>
      <c r="AG569" s="188" t="s">
        <v>90</v>
      </c>
      <c r="AH569" s="188" t="s">
        <v>90</v>
      </c>
      <c r="AI569" s="188" t="s">
        <v>90</v>
      </c>
      <c r="AJ569" s="188" t="s">
        <v>90</v>
      </c>
      <c r="AK569" s="188" t="s">
        <v>90</v>
      </c>
      <c r="AL569" s="188" t="s">
        <v>90</v>
      </c>
      <c r="AM569" s="189">
        <v>42944</v>
      </c>
      <c r="AN569" s="188" t="s">
        <v>100</v>
      </c>
      <c r="AO569" s="188" t="s">
        <v>2011</v>
      </c>
      <c r="AP569" s="188"/>
      <c r="AQ569" s="188"/>
      <c r="AR569" s="188"/>
      <c r="AS569" s="188"/>
      <c r="AT569" s="188"/>
      <c r="AU569" s="188" t="str">
        <f t="shared" si="25"/>
        <v>R3</v>
      </c>
      <c r="AV569" s="188" t="str">
        <f t="shared" si="26"/>
        <v>P1</v>
      </c>
    </row>
    <row r="570" spans="1:48" ht="60" x14ac:dyDescent="0.25">
      <c r="A570" s="188" t="s">
        <v>2431</v>
      </c>
      <c r="B570" s="207" t="str">
        <f t="shared" si="24"/>
        <v>Riparian and Pre-1914</v>
      </c>
      <c r="C570" s="188" t="s">
        <v>2432</v>
      </c>
      <c r="D570" s="188" t="s">
        <v>2432</v>
      </c>
      <c r="E570" s="188"/>
      <c r="F570" s="188"/>
      <c r="G570" s="188"/>
      <c r="H570" s="188"/>
      <c r="I570" s="188" t="s">
        <v>55</v>
      </c>
      <c r="J570" s="188"/>
      <c r="K570" s="209">
        <v>1966.6666666666667</v>
      </c>
      <c r="L570" s="209">
        <v>7680</v>
      </c>
      <c r="M570" s="188" t="s">
        <v>56</v>
      </c>
      <c r="N570" s="188" t="s">
        <v>2433</v>
      </c>
      <c r="O570" s="188" t="s">
        <v>2434</v>
      </c>
      <c r="P570" s="188" t="s">
        <v>94</v>
      </c>
      <c r="Q570" s="188" t="s">
        <v>2435</v>
      </c>
      <c r="R570" s="188" t="s">
        <v>174</v>
      </c>
      <c r="S570" s="188" t="s">
        <v>2436</v>
      </c>
      <c r="T570" s="188" t="s">
        <v>141</v>
      </c>
      <c r="U570" s="188"/>
      <c r="V570" s="188" t="s">
        <v>64</v>
      </c>
      <c r="W570" s="188">
        <v>0</v>
      </c>
      <c r="X570" s="188" t="s">
        <v>66</v>
      </c>
      <c r="Y570" s="188"/>
      <c r="Z570" s="188"/>
      <c r="AA570" s="189">
        <v>42916</v>
      </c>
      <c r="AB570" s="188" t="s">
        <v>142</v>
      </c>
      <c r="AC570" s="188" t="s">
        <v>2437</v>
      </c>
      <c r="AD570" s="188" t="s">
        <v>56</v>
      </c>
      <c r="AE570" s="188" t="s">
        <v>90</v>
      </c>
      <c r="AF570" s="188" t="s">
        <v>90</v>
      </c>
      <c r="AG570" s="190" t="s">
        <v>90</v>
      </c>
      <c r="AH570" s="188" t="s">
        <v>90</v>
      </c>
      <c r="AI570" s="188" t="s">
        <v>90</v>
      </c>
      <c r="AJ570" s="188" t="s">
        <v>90</v>
      </c>
      <c r="AK570" s="188" t="s">
        <v>90</v>
      </c>
      <c r="AL570" s="188" t="s">
        <v>90</v>
      </c>
      <c r="AM570" s="189">
        <v>42916</v>
      </c>
      <c r="AN570" s="188" t="s">
        <v>100</v>
      </c>
      <c r="AO570" s="188" t="s">
        <v>489</v>
      </c>
      <c r="AP570" s="188"/>
      <c r="AQ570" s="188"/>
      <c r="AR570" s="188"/>
      <c r="AS570" s="188"/>
      <c r="AT570" s="188"/>
      <c r="AU570" s="188" t="str">
        <f t="shared" si="25"/>
        <v>R3</v>
      </c>
      <c r="AV570" s="188" t="str">
        <f t="shared" si="26"/>
        <v>P1</v>
      </c>
    </row>
    <row r="571" spans="1:48" ht="270" x14ac:dyDescent="0.25">
      <c r="A571" s="188" t="s">
        <v>2438</v>
      </c>
      <c r="B571" s="207" t="str">
        <f t="shared" si="24"/>
        <v>Riparian and Pre-1914</v>
      </c>
      <c r="C571" s="188" t="s">
        <v>2439</v>
      </c>
      <c r="D571" s="188" t="s">
        <v>2439</v>
      </c>
      <c r="E571" s="188"/>
      <c r="F571" s="188" t="s">
        <v>304</v>
      </c>
      <c r="G571" s="188" t="s">
        <v>795</v>
      </c>
      <c r="H571" s="188" t="s">
        <v>4067</v>
      </c>
      <c r="I571" s="188" t="s">
        <v>55</v>
      </c>
      <c r="J571" s="188" t="s">
        <v>2440</v>
      </c>
      <c r="K571" s="209">
        <v>394.33</v>
      </c>
      <c r="L571" s="209">
        <v>341.21</v>
      </c>
      <c r="M571" s="188" t="s">
        <v>56</v>
      </c>
      <c r="N571" s="188" t="s">
        <v>1888</v>
      </c>
      <c r="O571" s="188" t="s">
        <v>596</v>
      </c>
      <c r="P571" s="188" t="s">
        <v>59</v>
      </c>
      <c r="Q571" s="188" t="s">
        <v>2441</v>
      </c>
      <c r="R571" s="188" t="s">
        <v>2441</v>
      </c>
      <c r="S571" s="188" t="s">
        <v>2442</v>
      </c>
      <c r="T571" s="188"/>
      <c r="U571" s="188">
        <v>1894</v>
      </c>
      <c r="V571" s="188" t="s">
        <v>64</v>
      </c>
      <c r="W571" s="188"/>
      <c r="X571" s="188"/>
      <c r="Y571" s="188"/>
      <c r="Z571" s="188" t="s">
        <v>66</v>
      </c>
      <c r="AA571" s="189">
        <v>42956</v>
      </c>
      <c r="AB571" s="188" t="s">
        <v>67</v>
      </c>
      <c r="AC571" s="188" t="s">
        <v>8708</v>
      </c>
      <c r="AD571" s="188" t="s">
        <v>56</v>
      </c>
      <c r="AE571" s="188" t="s">
        <v>90</v>
      </c>
      <c r="AF571" s="188" t="s">
        <v>90</v>
      </c>
      <c r="AG571" s="188" t="s">
        <v>90</v>
      </c>
      <c r="AH571" s="188" t="s">
        <v>90</v>
      </c>
      <c r="AI571" s="188" t="s">
        <v>90</v>
      </c>
      <c r="AJ571" s="188" t="s">
        <v>90</v>
      </c>
      <c r="AK571" s="188" t="s">
        <v>90</v>
      </c>
      <c r="AL571" s="188" t="s">
        <v>90</v>
      </c>
      <c r="AM571" s="189">
        <v>42944</v>
      </c>
      <c r="AN571" s="188" t="s">
        <v>100</v>
      </c>
      <c r="AO571" s="188" t="s">
        <v>864</v>
      </c>
      <c r="AP571" s="188" t="s">
        <v>4067</v>
      </c>
      <c r="AQ571" s="188" t="s">
        <v>8534</v>
      </c>
      <c r="AR571" s="188" t="s">
        <v>8581</v>
      </c>
      <c r="AS571" s="188" t="s">
        <v>8535</v>
      </c>
      <c r="AT571" s="188" t="s">
        <v>8581</v>
      </c>
      <c r="AU571" s="188" t="str">
        <f t="shared" si="25"/>
        <v>R4</v>
      </c>
      <c r="AV571" s="188" t="str">
        <f t="shared" si="26"/>
        <v>P4</v>
      </c>
    </row>
    <row r="572" spans="1:48" ht="45" x14ac:dyDescent="0.25">
      <c r="A572" s="188" t="s">
        <v>2444</v>
      </c>
      <c r="B572" s="207" t="str">
        <f t="shared" si="24"/>
        <v>Riparian and Pre-1914</v>
      </c>
      <c r="C572" s="188" t="s">
        <v>2168</v>
      </c>
      <c r="D572" s="188" t="s">
        <v>2164</v>
      </c>
      <c r="E572" s="188"/>
      <c r="F572" s="188" t="s">
        <v>2169</v>
      </c>
      <c r="G572" s="188"/>
      <c r="H572" s="188"/>
      <c r="I572" s="188" t="s">
        <v>55</v>
      </c>
      <c r="J572" s="188"/>
      <c r="K572" s="209">
        <v>406.93666666666667</v>
      </c>
      <c r="L572" s="209">
        <v>592.88</v>
      </c>
      <c r="M572" s="188" t="s">
        <v>56</v>
      </c>
      <c r="N572" s="188" t="s">
        <v>627</v>
      </c>
      <c r="O572" s="188" t="s">
        <v>58</v>
      </c>
      <c r="P572" s="188" t="s">
        <v>59</v>
      </c>
      <c r="Q572" s="188" t="s">
        <v>2165</v>
      </c>
      <c r="R572" s="188" t="s">
        <v>2165</v>
      </c>
      <c r="S572" s="188" t="s">
        <v>2291</v>
      </c>
      <c r="T572" s="188" t="s">
        <v>141</v>
      </c>
      <c r="U572" s="188"/>
      <c r="V572" s="188" t="s">
        <v>64</v>
      </c>
      <c r="W572" s="188"/>
      <c r="X572" s="188"/>
      <c r="Y572" s="188"/>
      <c r="Z572" s="188" t="s">
        <v>66</v>
      </c>
      <c r="AA572" s="189">
        <v>42880</v>
      </c>
      <c r="AB572" s="188" t="s">
        <v>142</v>
      </c>
      <c r="AC572" s="188" t="s">
        <v>2445</v>
      </c>
      <c r="AD572" s="188" t="s">
        <v>56</v>
      </c>
      <c r="AE572" s="188" t="s">
        <v>90</v>
      </c>
      <c r="AF572" s="188" t="s">
        <v>90</v>
      </c>
      <c r="AG572" s="190" t="s">
        <v>90</v>
      </c>
      <c r="AH572" s="188" t="s">
        <v>90</v>
      </c>
      <c r="AI572" s="188" t="s">
        <v>90</v>
      </c>
      <c r="AJ572" s="188" t="s">
        <v>90</v>
      </c>
      <c r="AK572" s="188" t="s">
        <v>90</v>
      </c>
      <c r="AL572" s="188" t="s">
        <v>90</v>
      </c>
      <c r="AM572" s="189">
        <v>42913</v>
      </c>
      <c r="AN572" s="188" t="s">
        <v>100</v>
      </c>
      <c r="AO572" s="188" t="s">
        <v>310</v>
      </c>
      <c r="AP572" s="188"/>
      <c r="AQ572" s="188"/>
      <c r="AR572" s="188"/>
      <c r="AS572" s="188"/>
      <c r="AT572" s="188"/>
      <c r="AU572" s="188" t="str">
        <f t="shared" si="25"/>
        <v>R3</v>
      </c>
      <c r="AV572" s="188" t="str">
        <f t="shared" si="26"/>
        <v>P1</v>
      </c>
    </row>
    <row r="573" spans="1:48" ht="90" x14ac:dyDescent="0.25">
      <c r="A573" s="188" t="s">
        <v>2446</v>
      </c>
      <c r="B573" s="207" t="str">
        <f t="shared" si="24"/>
        <v>Riparian and Pre-1914</v>
      </c>
      <c r="C573" s="188" t="s">
        <v>633</v>
      </c>
      <c r="D573" s="188" t="s">
        <v>634</v>
      </c>
      <c r="E573" s="188"/>
      <c r="F573" s="188" t="s">
        <v>635</v>
      </c>
      <c r="G573" s="188"/>
      <c r="H573" s="188"/>
      <c r="I573" s="188" t="s">
        <v>55</v>
      </c>
      <c r="J573" s="188"/>
      <c r="K573" s="209">
        <v>304.69</v>
      </c>
      <c r="L573" s="209">
        <v>0</v>
      </c>
      <c r="M573" s="188" t="s">
        <v>56</v>
      </c>
      <c r="N573" s="188" t="s">
        <v>636</v>
      </c>
      <c r="O573" s="188" t="s">
        <v>596</v>
      </c>
      <c r="P573" s="188" t="s">
        <v>59</v>
      </c>
      <c r="Q573" s="188"/>
      <c r="R573" s="188"/>
      <c r="S573" s="188"/>
      <c r="T573" s="188"/>
      <c r="U573" s="188">
        <v>1876</v>
      </c>
      <c r="V573" s="188"/>
      <c r="W573" s="188"/>
      <c r="X573" s="188"/>
      <c r="Y573" s="188"/>
      <c r="Z573" s="188"/>
      <c r="AA573" s="189">
        <v>42926</v>
      </c>
      <c r="AB573" s="188" t="s">
        <v>142</v>
      </c>
      <c r="AC573" s="188" t="s">
        <v>637</v>
      </c>
      <c r="AD573" s="188" t="s">
        <v>56</v>
      </c>
      <c r="AE573" s="188" t="s">
        <v>90</v>
      </c>
      <c r="AF573" s="188" t="s">
        <v>90</v>
      </c>
      <c r="AG573" s="190" t="s">
        <v>90</v>
      </c>
      <c r="AH573" s="188" t="s">
        <v>90</v>
      </c>
      <c r="AI573" s="188" t="s">
        <v>90</v>
      </c>
      <c r="AJ573" s="188" t="s">
        <v>90</v>
      </c>
      <c r="AK573" s="188" t="s">
        <v>90</v>
      </c>
      <c r="AL573" s="188" t="s">
        <v>90</v>
      </c>
      <c r="AM573" s="189">
        <v>42923</v>
      </c>
      <c r="AN573" s="188" t="s">
        <v>143</v>
      </c>
      <c r="AO573" s="188" t="s">
        <v>8404</v>
      </c>
      <c r="AP573" s="188"/>
      <c r="AQ573" s="188"/>
      <c r="AR573" s="188"/>
      <c r="AS573" s="188"/>
      <c r="AT573" s="188"/>
      <c r="AU573" s="188" t="str">
        <f t="shared" si="25"/>
        <v>R3</v>
      </c>
      <c r="AV573" s="188" t="str">
        <f t="shared" si="26"/>
        <v>P3</v>
      </c>
    </row>
    <row r="574" spans="1:48" ht="60" x14ac:dyDescent="0.25">
      <c r="A574" s="188" t="s">
        <v>2447</v>
      </c>
      <c r="B574" s="207" t="str">
        <f t="shared" si="24"/>
        <v>Riparian and Pre-1914</v>
      </c>
      <c r="C574" s="188" t="s">
        <v>2168</v>
      </c>
      <c r="D574" s="188" t="s">
        <v>2164</v>
      </c>
      <c r="E574" s="188"/>
      <c r="F574" s="188"/>
      <c r="G574" s="188"/>
      <c r="H574" s="188"/>
      <c r="I574" s="188" t="s">
        <v>55</v>
      </c>
      <c r="J574" s="188"/>
      <c r="K574" s="209">
        <v>386.97666666666663</v>
      </c>
      <c r="L574" s="209">
        <v>663.16</v>
      </c>
      <c r="M574" s="188" t="s">
        <v>56</v>
      </c>
      <c r="N574" s="188" t="s">
        <v>397</v>
      </c>
      <c r="O574" s="188" t="s">
        <v>596</v>
      </c>
      <c r="P574" s="188" t="s">
        <v>59</v>
      </c>
      <c r="Q574" s="188" t="s">
        <v>2165</v>
      </c>
      <c r="R574" s="188" t="s">
        <v>2165</v>
      </c>
      <c r="S574" s="188" t="s">
        <v>2291</v>
      </c>
      <c r="T574" s="188" t="s">
        <v>141</v>
      </c>
      <c r="U574" s="188"/>
      <c r="V574" s="188" t="s">
        <v>64</v>
      </c>
      <c r="W574" s="188"/>
      <c r="X574" s="188"/>
      <c r="Y574" s="188"/>
      <c r="Z574" s="188" t="s">
        <v>66</v>
      </c>
      <c r="AA574" s="189">
        <v>42880</v>
      </c>
      <c r="AB574" s="188" t="s">
        <v>142</v>
      </c>
      <c r="AC574" s="188" t="s">
        <v>2445</v>
      </c>
      <c r="AD574" s="188" t="s">
        <v>56</v>
      </c>
      <c r="AE574" s="188" t="s">
        <v>90</v>
      </c>
      <c r="AF574" s="188" t="s">
        <v>90</v>
      </c>
      <c r="AG574" s="190" t="s">
        <v>90</v>
      </c>
      <c r="AH574" s="188" t="s">
        <v>90</v>
      </c>
      <c r="AI574" s="188" t="s">
        <v>90</v>
      </c>
      <c r="AJ574" s="188" t="s">
        <v>90</v>
      </c>
      <c r="AK574" s="188" t="s">
        <v>90</v>
      </c>
      <c r="AL574" s="188" t="s">
        <v>90</v>
      </c>
      <c r="AM574" s="189">
        <v>42913</v>
      </c>
      <c r="AN574" s="188" t="s">
        <v>100</v>
      </c>
      <c r="AO574" s="188" t="s">
        <v>310</v>
      </c>
      <c r="AP574" s="188"/>
      <c r="AQ574" s="188"/>
      <c r="AR574" s="188"/>
      <c r="AS574" s="188"/>
      <c r="AT574" s="188"/>
      <c r="AU574" s="188" t="str">
        <f t="shared" si="25"/>
        <v>R3</v>
      </c>
      <c r="AV574" s="188" t="str">
        <f t="shared" si="26"/>
        <v>P1</v>
      </c>
    </row>
    <row r="575" spans="1:48" ht="75" x14ac:dyDescent="0.25">
      <c r="A575" s="188" t="s">
        <v>2448</v>
      </c>
      <c r="B575" s="207" t="str">
        <f t="shared" si="24"/>
        <v>Riparian and Pre-1914</v>
      </c>
      <c r="C575" s="188" t="s">
        <v>2449</v>
      </c>
      <c r="D575" s="188" t="s">
        <v>2449</v>
      </c>
      <c r="E575" s="188"/>
      <c r="F575" s="188" t="s">
        <v>595</v>
      </c>
      <c r="G575" s="188"/>
      <c r="H575" s="188"/>
      <c r="I575" s="188" t="s">
        <v>55</v>
      </c>
      <c r="J575" s="188"/>
      <c r="K575" s="209">
        <v>525.23666666666668</v>
      </c>
      <c r="L575" s="209">
        <v>898.35</v>
      </c>
      <c r="M575" s="188" t="s">
        <v>56</v>
      </c>
      <c r="N575" s="188" t="s">
        <v>604</v>
      </c>
      <c r="O575" s="188" t="s">
        <v>58</v>
      </c>
      <c r="P575" s="188" t="s">
        <v>59</v>
      </c>
      <c r="Q575" s="188" t="s">
        <v>1275</v>
      </c>
      <c r="R575" s="188" t="s">
        <v>2450</v>
      </c>
      <c r="S575" s="188" t="s">
        <v>706</v>
      </c>
      <c r="T575" s="188" t="s">
        <v>151</v>
      </c>
      <c r="U575" s="188"/>
      <c r="V575" s="188" t="s">
        <v>344</v>
      </c>
      <c r="W575" s="188"/>
      <c r="X575" s="188"/>
      <c r="Y575" s="188"/>
      <c r="Z575" s="188" t="s">
        <v>66</v>
      </c>
      <c r="AA575" s="189">
        <v>42935</v>
      </c>
      <c r="AB575" s="188" t="s">
        <v>81</v>
      </c>
      <c r="AC575" s="188" t="s">
        <v>2451</v>
      </c>
      <c r="AD575" s="188" t="s">
        <v>56</v>
      </c>
      <c r="AE575" s="188" t="s">
        <v>90</v>
      </c>
      <c r="AF575" s="188" t="s">
        <v>90</v>
      </c>
      <c r="AG575" s="188" t="s">
        <v>90</v>
      </c>
      <c r="AH575" s="188" t="s">
        <v>90</v>
      </c>
      <c r="AI575" s="188" t="s">
        <v>90</v>
      </c>
      <c r="AJ575" s="188" t="s">
        <v>90</v>
      </c>
      <c r="AK575" s="188" t="s">
        <v>90</v>
      </c>
      <c r="AL575" s="188" t="s">
        <v>90</v>
      </c>
      <c r="AM575" s="189">
        <v>42944</v>
      </c>
      <c r="AN575" s="188" t="s">
        <v>143</v>
      </c>
      <c r="AO575" s="188" t="s">
        <v>8585</v>
      </c>
      <c r="AP575" s="188"/>
      <c r="AQ575" s="188"/>
      <c r="AR575" s="188"/>
      <c r="AS575" s="188"/>
      <c r="AT575" s="188"/>
      <c r="AU575" s="188" t="str">
        <f t="shared" si="25"/>
        <v>R1</v>
      </c>
      <c r="AV575" s="188" t="str">
        <f t="shared" si="26"/>
        <v>P3</v>
      </c>
    </row>
    <row r="576" spans="1:48" ht="45" x14ac:dyDescent="0.25">
      <c r="A576" s="188" t="s">
        <v>2452</v>
      </c>
      <c r="B576" s="207" t="str">
        <f t="shared" si="24"/>
        <v>Riparian and Pre-1914</v>
      </c>
      <c r="C576" s="188" t="s">
        <v>2449</v>
      </c>
      <c r="D576" s="188" t="s">
        <v>2453</v>
      </c>
      <c r="E576" s="188"/>
      <c r="F576" s="188" t="s">
        <v>595</v>
      </c>
      <c r="G576" s="188"/>
      <c r="H576" s="188"/>
      <c r="I576" s="188" t="s">
        <v>55</v>
      </c>
      <c r="J576" s="188"/>
      <c r="K576" s="209">
        <v>645.26333333333332</v>
      </c>
      <c r="L576" s="209">
        <v>800.09</v>
      </c>
      <c r="M576" s="188" t="s">
        <v>56</v>
      </c>
      <c r="N576" s="188" t="s">
        <v>627</v>
      </c>
      <c r="O576" s="188" t="s">
        <v>58</v>
      </c>
      <c r="P576" s="188" t="s">
        <v>59</v>
      </c>
      <c r="Q576" s="188" t="s">
        <v>2454</v>
      </c>
      <c r="R576" s="188" t="s">
        <v>2455</v>
      </c>
      <c r="S576" s="188" t="s">
        <v>2456</v>
      </c>
      <c r="T576" s="188" t="s">
        <v>141</v>
      </c>
      <c r="U576" s="188"/>
      <c r="V576" s="188" t="s">
        <v>64</v>
      </c>
      <c r="W576" s="188"/>
      <c r="X576" s="188"/>
      <c r="Y576" s="188"/>
      <c r="Z576" s="188" t="s">
        <v>66</v>
      </c>
      <c r="AA576" s="189">
        <v>42977</v>
      </c>
      <c r="AB576" s="188" t="s">
        <v>142</v>
      </c>
      <c r="AC576" s="188" t="s">
        <v>2457</v>
      </c>
      <c r="AD576" s="188" t="s">
        <v>56</v>
      </c>
      <c r="AE576" s="188" t="s">
        <v>90</v>
      </c>
      <c r="AF576" s="188" t="s">
        <v>90</v>
      </c>
      <c r="AG576" s="189" t="s">
        <v>90</v>
      </c>
      <c r="AH576" s="188" t="s">
        <v>90</v>
      </c>
      <c r="AI576" s="188" t="s">
        <v>90</v>
      </c>
      <c r="AJ576" s="188" t="s">
        <v>90</v>
      </c>
      <c r="AK576" s="188" t="s">
        <v>90</v>
      </c>
      <c r="AL576" s="188" t="s">
        <v>90</v>
      </c>
      <c r="AM576" s="189">
        <v>42951</v>
      </c>
      <c r="AN576" s="188" t="s">
        <v>143</v>
      </c>
      <c r="AO576" s="188" t="s">
        <v>8447</v>
      </c>
      <c r="AP576" s="188"/>
      <c r="AQ576" s="188"/>
      <c r="AR576" s="188"/>
      <c r="AS576" s="188"/>
      <c r="AT576" s="188"/>
      <c r="AU576" s="188" t="str">
        <f t="shared" si="25"/>
        <v>R3</v>
      </c>
      <c r="AV576" s="188" t="str">
        <f t="shared" si="26"/>
        <v>P3</v>
      </c>
    </row>
    <row r="577" spans="1:48" ht="75" x14ac:dyDescent="0.25">
      <c r="A577" s="188" t="s">
        <v>2458</v>
      </c>
      <c r="B577" s="207" t="str">
        <f t="shared" si="24"/>
        <v>Riparian and Pre-1914</v>
      </c>
      <c r="C577" s="188" t="s">
        <v>2449</v>
      </c>
      <c r="D577" s="188" t="s">
        <v>2449</v>
      </c>
      <c r="E577" s="188"/>
      <c r="F577" s="188" t="s">
        <v>595</v>
      </c>
      <c r="G577" s="188"/>
      <c r="H577" s="188"/>
      <c r="I577" s="188" t="s">
        <v>55</v>
      </c>
      <c r="J577" s="188"/>
      <c r="K577" s="209">
        <v>379.31</v>
      </c>
      <c r="L577" s="209">
        <v>516.54999999999995</v>
      </c>
      <c r="M577" s="188" t="s">
        <v>56</v>
      </c>
      <c r="N577" s="188" t="s">
        <v>604</v>
      </c>
      <c r="O577" s="188" t="s">
        <v>58</v>
      </c>
      <c r="P577" s="188" t="s">
        <v>59</v>
      </c>
      <c r="Q577" s="188" t="s">
        <v>2459</v>
      </c>
      <c r="R577" s="188" t="s">
        <v>2460</v>
      </c>
      <c r="S577" s="188" t="s">
        <v>706</v>
      </c>
      <c r="T577" s="188" t="s">
        <v>141</v>
      </c>
      <c r="U577" s="188"/>
      <c r="V577" s="188" t="s">
        <v>344</v>
      </c>
      <c r="W577" s="188"/>
      <c r="X577" s="188"/>
      <c r="Y577" s="188"/>
      <c r="Z577" s="188" t="s">
        <v>66</v>
      </c>
      <c r="AA577" s="189">
        <v>42935</v>
      </c>
      <c r="AB577" s="188" t="s">
        <v>67</v>
      </c>
      <c r="AC577" s="188" t="s">
        <v>2461</v>
      </c>
      <c r="AD577" s="188" t="s">
        <v>56</v>
      </c>
      <c r="AE577" s="188" t="s">
        <v>90</v>
      </c>
      <c r="AF577" s="188" t="s">
        <v>90</v>
      </c>
      <c r="AG577" s="188" t="s">
        <v>90</v>
      </c>
      <c r="AH577" s="188" t="s">
        <v>90</v>
      </c>
      <c r="AI577" s="188" t="s">
        <v>90</v>
      </c>
      <c r="AJ577" s="188" t="s">
        <v>90</v>
      </c>
      <c r="AK577" s="188" t="s">
        <v>90</v>
      </c>
      <c r="AL577" s="188" t="s">
        <v>90</v>
      </c>
      <c r="AM577" s="189">
        <v>42944</v>
      </c>
      <c r="AN577" s="188" t="s">
        <v>100</v>
      </c>
      <c r="AO577" s="188" t="s">
        <v>864</v>
      </c>
      <c r="AP577" s="188"/>
      <c r="AQ577" s="188"/>
      <c r="AR577" s="188"/>
      <c r="AS577" s="188"/>
      <c r="AT577" s="188"/>
      <c r="AU577" s="188" t="str">
        <f t="shared" si="25"/>
        <v>R2</v>
      </c>
      <c r="AV577" s="188" t="str">
        <f t="shared" si="26"/>
        <v>P1</v>
      </c>
    </row>
    <row r="578" spans="1:48" ht="45" x14ac:dyDescent="0.25">
      <c r="A578" s="188" t="s">
        <v>2462</v>
      </c>
      <c r="B578" s="207" t="str">
        <f t="shared" si="24"/>
        <v>Riparian and Pre-1914</v>
      </c>
      <c r="C578" s="188" t="s">
        <v>2449</v>
      </c>
      <c r="D578" s="188" t="s">
        <v>2449</v>
      </c>
      <c r="E578" s="188"/>
      <c r="F578" s="188" t="s">
        <v>595</v>
      </c>
      <c r="G578" s="188"/>
      <c r="H578" s="188"/>
      <c r="I578" s="188" t="s">
        <v>55</v>
      </c>
      <c r="J578" s="188"/>
      <c r="K578" s="209">
        <v>288.09666666666669</v>
      </c>
      <c r="L578" s="209">
        <v>254.13</v>
      </c>
      <c r="M578" s="188" t="s">
        <v>56</v>
      </c>
      <c r="N578" s="188" t="s">
        <v>604</v>
      </c>
      <c r="O578" s="188" t="s">
        <v>58</v>
      </c>
      <c r="P578" s="188" t="s">
        <v>59</v>
      </c>
      <c r="Q578" s="188" t="s">
        <v>2463</v>
      </c>
      <c r="R578" s="188" t="s">
        <v>2464</v>
      </c>
      <c r="S578" s="188"/>
      <c r="T578" s="188" t="s">
        <v>141</v>
      </c>
      <c r="U578" s="188"/>
      <c r="V578" s="188" t="s">
        <v>344</v>
      </c>
      <c r="W578" s="188"/>
      <c r="X578" s="188"/>
      <c r="Y578" s="188"/>
      <c r="Z578" s="188" t="s">
        <v>66</v>
      </c>
      <c r="AA578" s="189">
        <v>42977</v>
      </c>
      <c r="AB578" s="188" t="s">
        <v>142</v>
      </c>
      <c r="AC578" s="188" t="s">
        <v>8448</v>
      </c>
      <c r="AD578" s="188" t="s">
        <v>56</v>
      </c>
      <c r="AE578" s="188" t="s">
        <v>90</v>
      </c>
      <c r="AF578" s="188" t="s">
        <v>90</v>
      </c>
      <c r="AG578" s="188" t="s">
        <v>90</v>
      </c>
      <c r="AH578" s="188" t="s">
        <v>90</v>
      </c>
      <c r="AI578" s="188" t="s">
        <v>90</v>
      </c>
      <c r="AJ578" s="188" t="s">
        <v>90</v>
      </c>
      <c r="AK578" s="188" t="s">
        <v>90</v>
      </c>
      <c r="AL578" s="188" t="s">
        <v>90</v>
      </c>
      <c r="AM578" s="189">
        <v>42944</v>
      </c>
      <c r="AN578" s="188" t="s">
        <v>100</v>
      </c>
      <c r="AO578" s="188" t="s">
        <v>864</v>
      </c>
      <c r="AP578" s="188"/>
      <c r="AQ578" s="188"/>
      <c r="AR578" s="188"/>
      <c r="AS578" s="188"/>
      <c r="AT578" s="188"/>
      <c r="AU578" s="188" t="str">
        <f t="shared" si="25"/>
        <v>R3</v>
      </c>
      <c r="AV578" s="188" t="str">
        <f t="shared" si="26"/>
        <v>P1</v>
      </c>
    </row>
    <row r="579" spans="1:48" ht="45" x14ac:dyDescent="0.25">
      <c r="A579" s="188" t="s">
        <v>2465</v>
      </c>
      <c r="B579" s="207" t="str">
        <f t="shared" ref="B579:B642" si="27">IF(AND(M579="Yes",AD579="Yes"), "Riparian and Pre-1914", IF(AND(M579= "Yes",AD579="No"),"Riparian",IF(AND(M579="No",AD579="Yes"),"Pre-1914","Neither")))</f>
        <v>Riparian and Pre-1914</v>
      </c>
      <c r="C579" s="188" t="s">
        <v>2449</v>
      </c>
      <c r="D579" s="188" t="s">
        <v>2449</v>
      </c>
      <c r="E579" s="188"/>
      <c r="F579" s="188"/>
      <c r="G579" s="188"/>
      <c r="H579" s="188"/>
      <c r="I579" s="188" t="s">
        <v>55</v>
      </c>
      <c r="J579" s="188"/>
      <c r="K579" s="209">
        <v>373.97333333333336</v>
      </c>
      <c r="L579" s="209">
        <v>443.56</v>
      </c>
      <c r="M579" s="188" t="s">
        <v>56</v>
      </c>
      <c r="N579" s="188" t="s">
        <v>1265</v>
      </c>
      <c r="O579" s="188" t="s">
        <v>58</v>
      </c>
      <c r="P579" s="188" t="s">
        <v>59</v>
      </c>
      <c r="Q579" s="188" t="s">
        <v>2466</v>
      </c>
      <c r="R579" s="188" t="s">
        <v>2467</v>
      </c>
      <c r="S579" s="188"/>
      <c r="T579" s="188" t="s">
        <v>141</v>
      </c>
      <c r="U579" s="188" t="s">
        <v>4098</v>
      </c>
      <c r="V579" s="188" t="s">
        <v>344</v>
      </c>
      <c r="W579" s="188"/>
      <c r="X579" s="188"/>
      <c r="Y579" s="188"/>
      <c r="Z579" s="188" t="s">
        <v>66</v>
      </c>
      <c r="AA579" s="189">
        <v>42977</v>
      </c>
      <c r="AB579" s="188" t="s">
        <v>142</v>
      </c>
      <c r="AC579" s="188" t="s">
        <v>2468</v>
      </c>
      <c r="AD579" s="188" t="s">
        <v>56</v>
      </c>
      <c r="AE579" s="188" t="s">
        <v>90</v>
      </c>
      <c r="AF579" s="188" t="s">
        <v>90</v>
      </c>
      <c r="AG579" s="188" t="s">
        <v>90</v>
      </c>
      <c r="AH579" s="188" t="s">
        <v>90</v>
      </c>
      <c r="AI579" s="188" t="s">
        <v>90</v>
      </c>
      <c r="AJ579" s="188" t="s">
        <v>90</v>
      </c>
      <c r="AK579" s="188" t="s">
        <v>90</v>
      </c>
      <c r="AL579" s="188" t="s">
        <v>90</v>
      </c>
      <c r="AM579" s="189">
        <v>42944</v>
      </c>
      <c r="AN579" s="188" t="s">
        <v>100</v>
      </c>
      <c r="AO579" s="188" t="s">
        <v>864</v>
      </c>
      <c r="AP579" s="188"/>
      <c r="AQ579" s="188"/>
      <c r="AR579" s="188"/>
      <c r="AS579" s="188"/>
      <c r="AT579" s="188"/>
      <c r="AU579" s="188" t="str">
        <f t="shared" ref="AU579:AU642" si="28">IF(AQ579&lt;&gt;"",AQ579,AB579)</f>
        <v>R3</v>
      </c>
      <c r="AV579" s="188" t="str">
        <f t="shared" ref="AV579:AV642" si="29">IF(AS579&lt;&gt;"",AS579,AN579)</f>
        <v>P1</v>
      </c>
    </row>
    <row r="580" spans="1:48" ht="60" x14ac:dyDescent="0.25">
      <c r="A580" s="188" t="s">
        <v>2469</v>
      </c>
      <c r="B580" s="207" t="str">
        <f t="shared" si="27"/>
        <v>Riparian and Pre-1914</v>
      </c>
      <c r="C580" s="188" t="s">
        <v>2449</v>
      </c>
      <c r="D580" s="188" t="s">
        <v>2449</v>
      </c>
      <c r="E580" s="188"/>
      <c r="F580" s="188"/>
      <c r="G580" s="188"/>
      <c r="H580" s="188"/>
      <c r="I580" s="188" t="s">
        <v>55</v>
      </c>
      <c r="J580" s="188" t="s">
        <v>2470</v>
      </c>
      <c r="K580" s="209">
        <v>342.01</v>
      </c>
      <c r="L580" s="209">
        <v>461.64</v>
      </c>
      <c r="M580" s="188" t="s">
        <v>56</v>
      </c>
      <c r="N580" s="188" t="s">
        <v>604</v>
      </c>
      <c r="O580" s="188" t="s">
        <v>58</v>
      </c>
      <c r="P580" s="188" t="s">
        <v>59</v>
      </c>
      <c r="Q580" s="188" t="s">
        <v>2459</v>
      </c>
      <c r="R580" s="188" t="s">
        <v>2459</v>
      </c>
      <c r="S580" s="188" t="s">
        <v>2471</v>
      </c>
      <c r="T580" s="188" t="s">
        <v>141</v>
      </c>
      <c r="U580" s="188"/>
      <c r="V580" s="188" t="s">
        <v>344</v>
      </c>
      <c r="W580" s="188"/>
      <c r="X580" s="188"/>
      <c r="Y580" s="188"/>
      <c r="Z580" s="188" t="s">
        <v>66</v>
      </c>
      <c r="AA580" s="189">
        <v>42977</v>
      </c>
      <c r="AB580" s="188" t="s">
        <v>142</v>
      </c>
      <c r="AC580" s="188" t="s">
        <v>2457</v>
      </c>
      <c r="AD580" s="188" t="s">
        <v>56</v>
      </c>
      <c r="AE580" s="188" t="s">
        <v>90</v>
      </c>
      <c r="AF580" s="188" t="s">
        <v>90</v>
      </c>
      <c r="AG580" s="189" t="s">
        <v>90</v>
      </c>
      <c r="AH580" s="188" t="s">
        <v>90</v>
      </c>
      <c r="AI580" s="188" t="s">
        <v>90</v>
      </c>
      <c r="AJ580" s="188" t="s">
        <v>90</v>
      </c>
      <c r="AK580" s="188" t="s">
        <v>90</v>
      </c>
      <c r="AL580" s="188" t="s">
        <v>90</v>
      </c>
      <c r="AM580" s="189">
        <v>42948</v>
      </c>
      <c r="AN580" s="188" t="s">
        <v>143</v>
      </c>
      <c r="AO580" s="188" t="s">
        <v>8587</v>
      </c>
      <c r="AP580" s="188"/>
      <c r="AQ580" s="188"/>
      <c r="AR580" s="188"/>
      <c r="AS580" s="188"/>
      <c r="AT580" s="188"/>
      <c r="AU580" s="188" t="str">
        <f t="shared" si="28"/>
        <v>R3</v>
      </c>
      <c r="AV580" s="188" t="str">
        <f t="shared" si="29"/>
        <v>P3</v>
      </c>
    </row>
    <row r="581" spans="1:48" ht="75" x14ac:dyDescent="0.25">
      <c r="A581" s="188" t="s">
        <v>2472</v>
      </c>
      <c r="B581" s="207" t="str">
        <f t="shared" si="27"/>
        <v>Riparian and Pre-1914</v>
      </c>
      <c r="C581" s="188" t="s">
        <v>2449</v>
      </c>
      <c r="D581" s="188" t="s">
        <v>2449</v>
      </c>
      <c r="E581" s="188"/>
      <c r="F581" s="188"/>
      <c r="G581" s="188"/>
      <c r="H581" s="188"/>
      <c r="I581" s="188" t="s">
        <v>55</v>
      </c>
      <c r="J581" s="188"/>
      <c r="K581" s="209">
        <v>331.47666666666669</v>
      </c>
      <c r="L581" s="209">
        <v>182.01</v>
      </c>
      <c r="M581" s="188" t="s">
        <v>56</v>
      </c>
      <c r="N581" s="188" t="s">
        <v>604</v>
      </c>
      <c r="O581" s="188" t="s">
        <v>58</v>
      </c>
      <c r="P581" s="188" t="s">
        <v>59</v>
      </c>
      <c r="Q581" s="188" t="s">
        <v>2473</v>
      </c>
      <c r="R581" s="188" t="s">
        <v>2473</v>
      </c>
      <c r="S581" s="188" t="s">
        <v>2474</v>
      </c>
      <c r="T581" s="188" t="s">
        <v>141</v>
      </c>
      <c r="U581" s="188"/>
      <c r="V581" s="188" t="s">
        <v>64</v>
      </c>
      <c r="W581" s="188"/>
      <c r="X581" s="188"/>
      <c r="Y581" s="188"/>
      <c r="Z581" s="188" t="s">
        <v>66</v>
      </c>
      <c r="AA581" s="189">
        <v>42977</v>
      </c>
      <c r="AB581" s="188" t="s">
        <v>142</v>
      </c>
      <c r="AC581" s="188" t="s">
        <v>8448</v>
      </c>
      <c r="AD581" s="188" t="s">
        <v>56</v>
      </c>
      <c r="AE581" s="188" t="s">
        <v>90</v>
      </c>
      <c r="AF581" s="188" t="s">
        <v>90</v>
      </c>
      <c r="AG581" s="188" t="s">
        <v>90</v>
      </c>
      <c r="AH581" s="188" t="s">
        <v>90</v>
      </c>
      <c r="AI581" s="188" t="s">
        <v>90</v>
      </c>
      <c r="AJ581" s="188" t="s">
        <v>90</v>
      </c>
      <c r="AK581" s="188" t="s">
        <v>90</v>
      </c>
      <c r="AL581" s="188" t="s">
        <v>90</v>
      </c>
      <c r="AM581" s="189">
        <v>42944</v>
      </c>
      <c r="AN581" s="188" t="s">
        <v>143</v>
      </c>
      <c r="AO581" s="188" t="s">
        <v>8585</v>
      </c>
      <c r="AP581" s="188"/>
      <c r="AQ581" s="188"/>
      <c r="AR581" s="188"/>
      <c r="AS581" s="188"/>
      <c r="AT581" s="188"/>
      <c r="AU581" s="188" t="str">
        <f t="shared" si="28"/>
        <v>R3</v>
      </c>
      <c r="AV581" s="188" t="str">
        <f t="shared" si="29"/>
        <v>P3</v>
      </c>
    </row>
    <row r="582" spans="1:48" ht="45" x14ac:dyDescent="0.25">
      <c r="A582" s="188" t="s">
        <v>2475</v>
      </c>
      <c r="B582" s="207" t="str">
        <f t="shared" si="27"/>
        <v>Riparian and Pre-1914</v>
      </c>
      <c r="C582" s="188" t="s">
        <v>2476</v>
      </c>
      <c r="D582" s="188" t="s">
        <v>2476</v>
      </c>
      <c r="E582" s="188"/>
      <c r="F582" s="188"/>
      <c r="G582" s="188"/>
      <c r="H582" s="188"/>
      <c r="I582" s="188" t="s">
        <v>55</v>
      </c>
      <c r="J582" s="188"/>
      <c r="K582" s="209">
        <v>330.93666666666661</v>
      </c>
      <c r="L582" s="209">
        <v>488.62700000000001</v>
      </c>
      <c r="M582" s="188" t="s">
        <v>56</v>
      </c>
      <c r="N582" s="188" t="s">
        <v>57</v>
      </c>
      <c r="O582" s="188" t="s">
        <v>58</v>
      </c>
      <c r="P582" s="188" t="s">
        <v>59</v>
      </c>
      <c r="Q582" s="188" t="s">
        <v>2477</v>
      </c>
      <c r="R582" s="188" t="s">
        <v>2477</v>
      </c>
      <c r="S582" s="188" t="s">
        <v>2478</v>
      </c>
      <c r="T582" s="188" t="s">
        <v>141</v>
      </c>
      <c r="U582" s="188"/>
      <c r="V582" s="188" t="s">
        <v>64</v>
      </c>
      <c r="W582" s="188"/>
      <c r="X582" s="188"/>
      <c r="Y582" s="188"/>
      <c r="Z582" s="188" t="s">
        <v>66</v>
      </c>
      <c r="AA582" s="189">
        <v>42880</v>
      </c>
      <c r="AB582" s="188" t="s">
        <v>142</v>
      </c>
      <c r="AC582" s="188" t="s">
        <v>2479</v>
      </c>
      <c r="AD582" s="188" t="s">
        <v>56</v>
      </c>
      <c r="AE582" s="188" t="s">
        <v>90</v>
      </c>
      <c r="AF582" s="188" t="s">
        <v>90</v>
      </c>
      <c r="AG582" s="190" t="s">
        <v>90</v>
      </c>
      <c r="AH582" s="188" t="s">
        <v>90</v>
      </c>
      <c r="AI582" s="188" t="s">
        <v>90</v>
      </c>
      <c r="AJ582" s="188" t="s">
        <v>90</v>
      </c>
      <c r="AK582" s="188" t="s">
        <v>90</v>
      </c>
      <c r="AL582" s="188" t="s">
        <v>90</v>
      </c>
      <c r="AM582" s="189">
        <v>42913</v>
      </c>
      <c r="AN582" s="188" t="s">
        <v>100</v>
      </c>
      <c r="AO582" s="188" t="s">
        <v>310</v>
      </c>
      <c r="AP582" s="188"/>
      <c r="AQ582" s="188"/>
      <c r="AR582" s="188"/>
      <c r="AS582" s="188"/>
      <c r="AT582" s="188"/>
      <c r="AU582" s="188" t="str">
        <f t="shared" si="28"/>
        <v>R3</v>
      </c>
      <c r="AV582" s="188" t="str">
        <f t="shared" si="29"/>
        <v>P1</v>
      </c>
    </row>
    <row r="583" spans="1:48" ht="270" x14ac:dyDescent="0.25">
      <c r="A583" s="188" t="s">
        <v>2480</v>
      </c>
      <c r="B583" s="207" t="str">
        <f t="shared" si="27"/>
        <v>Riparian and Pre-1914</v>
      </c>
      <c r="C583" s="188" t="s">
        <v>2476</v>
      </c>
      <c r="D583" s="188" t="s">
        <v>2476</v>
      </c>
      <c r="E583" s="188"/>
      <c r="F583" s="188"/>
      <c r="G583" s="188"/>
      <c r="H583" s="188" t="s">
        <v>4067</v>
      </c>
      <c r="I583" s="188" t="s">
        <v>55</v>
      </c>
      <c r="J583" s="188"/>
      <c r="K583" s="209">
        <v>315.15666666666664</v>
      </c>
      <c r="L583" s="209">
        <v>454.41699999999997</v>
      </c>
      <c r="M583" s="188" t="s">
        <v>56</v>
      </c>
      <c r="N583" s="188" t="s">
        <v>57</v>
      </c>
      <c r="O583" s="188" t="s">
        <v>58</v>
      </c>
      <c r="P583" s="188" t="s">
        <v>59</v>
      </c>
      <c r="Q583" s="188" t="s">
        <v>2481</v>
      </c>
      <c r="R583" s="188" t="s">
        <v>2477</v>
      </c>
      <c r="S583" s="188" t="s">
        <v>2478</v>
      </c>
      <c r="T583" s="188" t="s">
        <v>151</v>
      </c>
      <c r="U583" s="188"/>
      <c r="V583" s="188" t="s">
        <v>344</v>
      </c>
      <c r="W583" s="188"/>
      <c r="X583" s="188"/>
      <c r="Y583" s="188"/>
      <c r="Z583" s="188" t="s">
        <v>66</v>
      </c>
      <c r="AA583" s="189">
        <v>42880</v>
      </c>
      <c r="AB583" s="188" t="s">
        <v>67</v>
      </c>
      <c r="AC583" s="188" t="s">
        <v>8722</v>
      </c>
      <c r="AD583" s="188" t="s">
        <v>56</v>
      </c>
      <c r="AE583" s="188" t="s">
        <v>90</v>
      </c>
      <c r="AF583" s="188" t="s">
        <v>90</v>
      </c>
      <c r="AG583" s="190" t="s">
        <v>90</v>
      </c>
      <c r="AH583" s="188" t="s">
        <v>90</v>
      </c>
      <c r="AI583" s="188" t="s">
        <v>90</v>
      </c>
      <c r="AJ583" s="188" t="s">
        <v>90</v>
      </c>
      <c r="AK583" s="188" t="s">
        <v>90</v>
      </c>
      <c r="AL583" s="188" t="s">
        <v>90</v>
      </c>
      <c r="AM583" s="189">
        <v>42906</v>
      </c>
      <c r="AN583" s="188" t="s">
        <v>100</v>
      </c>
      <c r="AO583" s="188" t="s">
        <v>2482</v>
      </c>
      <c r="AP583" s="188" t="s">
        <v>4067</v>
      </c>
      <c r="AQ583" s="188" t="s">
        <v>8534</v>
      </c>
      <c r="AR583" s="188" t="s">
        <v>8581</v>
      </c>
      <c r="AS583" s="188" t="s">
        <v>8535</v>
      </c>
      <c r="AT583" s="188" t="s">
        <v>8581</v>
      </c>
      <c r="AU583" s="188" t="str">
        <f t="shared" si="28"/>
        <v>R4</v>
      </c>
      <c r="AV583" s="188" t="str">
        <f t="shared" si="29"/>
        <v>P4</v>
      </c>
    </row>
    <row r="584" spans="1:48" ht="60" x14ac:dyDescent="0.25">
      <c r="A584" s="188" t="s">
        <v>2483</v>
      </c>
      <c r="B584" s="207" t="str">
        <f t="shared" si="27"/>
        <v>Riparian and Pre-1914</v>
      </c>
      <c r="C584" s="188" t="s">
        <v>2484</v>
      </c>
      <c r="D584" s="188" t="s">
        <v>2484</v>
      </c>
      <c r="E584" s="188" t="s">
        <v>1312</v>
      </c>
      <c r="F584" s="188" t="s">
        <v>2485</v>
      </c>
      <c r="G584" s="188" t="s">
        <v>1314</v>
      </c>
      <c r="H584" s="188"/>
      <c r="I584" s="188" t="s">
        <v>55</v>
      </c>
      <c r="J584" s="188"/>
      <c r="K584" s="209">
        <v>406.17666666666668</v>
      </c>
      <c r="L584" s="209">
        <v>14.59</v>
      </c>
      <c r="M584" s="188" t="s">
        <v>56</v>
      </c>
      <c r="N584" s="188" t="s">
        <v>2486</v>
      </c>
      <c r="O584" s="188" t="s">
        <v>58</v>
      </c>
      <c r="P584" s="188" t="s">
        <v>59</v>
      </c>
      <c r="Q584" s="188" t="s">
        <v>2487</v>
      </c>
      <c r="R584" s="188" t="s">
        <v>2488</v>
      </c>
      <c r="S584" s="188" t="s">
        <v>2489</v>
      </c>
      <c r="T584" s="188" t="s">
        <v>141</v>
      </c>
      <c r="U584" s="188"/>
      <c r="V584" s="188" t="s">
        <v>64</v>
      </c>
      <c r="W584" s="188">
        <v>2</v>
      </c>
      <c r="X584" s="188" t="s">
        <v>1036</v>
      </c>
      <c r="Y584" s="188" t="s">
        <v>2490</v>
      </c>
      <c r="Z584" s="188" t="s">
        <v>66</v>
      </c>
      <c r="AA584" s="189">
        <v>42926</v>
      </c>
      <c r="AB584" s="188" t="s">
        <v>81</v>
      </c>
      <c r="AC584" s="188" t="s">
        <v>8664</v>
      </c>
      <c r="AD584" s="188" t="s">
        <v>56</v>
      </c>
      <c r="AE584" s="188" t="s">
        <v>90</v>
      </c>
      <c r="AF584" s="188" t="s">
        <v>90</v>
      </c>
      <c r="AG584" s="188" t="s">
        <v>90</v>
      </c>
      <c r="AH584" s="188" t="s">
        <v>90</v>
      </c>
      <c r="AI584" s="188" t="s">
        <v>90</v>
      </c>
      <c r="AJ584" s="188" t="s">
        <v>90</v>
      </c>
      <c r="AK584" s="188" t="s">
        <v>90</v>
      </c>
      <c r="AL584" s="188" t="s">
        <v>90</v>
      </c>
      <c r="AM584" s="189">
        <v>42926</v>
      </c>
      <c r="AN584" s="188" t="s">
        <v>100</v>
      </c>
      <c r="AO584" s="188" t="s">
        <v>144</v>
      </c>
      <c r="AP584" s="188"/>
      <c r="AQ584" s="188"/>
      <c r="AR584" s="188"/>
      <c r="AS584" s="188"/>
      <c r="AT584" s="188"/>
      <c r="AU584" s="188" t="str">
        <f t="shared" si="28"/>
        <v>R1</v>
      </c>
      <c r="AV584" s="188" t="str">
        <f t="shared" si="29"/>
        <v>P1</v>
      </c>
    </row>
    <row r="585" spans="1:48" ht="270" x14ac:dyDescent="0.25">
      <c r="A585" s="188" t="s">
        <v>2491</v>
      </c>
      <c r="B585" s="207" t="str">
        <f t="shared" si="27"/>
        <v>Riparian and Pre-1914</v>
      </c>
      <c r="C585" s="188" t="s">
        <v>2492</v>
      </c>
      <c r="D585" s="188" t="s">
        <v>2492</v>
      </c>
      <c r="E585" s="188"/>
      <c r="F585" s="188"/>
      <c r="G585" s="188"/>
      <c r="H585" s="188" t="s">
        <v>4067</v>
      </c>
      <c r="I585" s="188" t="s">
        <v>55</v>
      </c>
      <c r="J585" s="188"/>
      <c r="K585" s="209">
        <v>300.67832639253322</v>
      </c>
      <c r="L585" s="209">
        <v>71.400000000000006</v>
      </c>
      <c r="M585" s="188" t="s">
        <v>56</v>
      </c>
      <c r="N585" s="188" t="s">
        <v>216</v>
      </c>
      <c r="O585" s="188" t="s">
        <v>1067</v>
      </c>
      <c r="P585" s="188" t="s">
        <v>170</v>
      </c>
      <c r="Q585" s="188" t="s">
        <v>2493</v>
      </c>
      <c r="R585" s="188" t="s">
        <v>2494</v>
      </c>
      <c r="S585" s="188" t="s">
        <v>2495</v>
      </c>
      <c r="T585" s="188" t="s">
        <v>141</v>
      </c>
      <c r="U585" s="188"/>
      <c r="V585" s="188" t="s">
        <v>64</v>
      </c>
      <c r="W585" s="188">
        <v>0</v>
      </c>
      <c r="X585" s="188" t="s">
        <v>66</v>
      </c>
      <c r="Y585" s="188" t="s">
        <v>2496</v>
      </c>
      <c r="Z585" s="188" t="s">
        <v>66</v>
      </c>
      <c r="AA585" s="189">
        <v>42881</v>
      </c>
      <c r="AB585" s="188" t="s">
        <v>142</v>
      </c>
      <c r="AC585" s="188" t="s">
        <v>2497</v>
      </c>
      <c r="AD585" s="188" t="s">
        <v>56</v>
      </c>
      <c r="AE585" s="188" t="s">
        <v>90</v>
      </c>
      <c r="AF585" s="188" t="s">
        <v>90</v>
      </c>
      <c r="AG585" s="188" t="s">
        <v>90</v>
      </c>
      <c r="AH585" s="188" t="s">
        <v>90</v>
      </c>
      <c r="AI585" s="188" t="s">
        <v>90</v>
      </c>
      <c r="AJ585" s="188" t="s">
        <v>90</v>
      </c>
      <c r="AK585" s="188" t="s">
        <v>90</v>
      </c>
      <c r="AL585" s="188" t="s">
        <v>90</v>
      </c>
      <c r="AM585" s="189">
        <v>42940</v>
      </c>
      <c r="AN585" s="188" t="s">
        <v>100</v>
      </c>
      <c r="AO585" s="188" t="s">
        <v>144</v>
      </c>
      <c r="AP585" s="188" t="s">
        <v>4067</v>
      </c>
      <c r="AQ585" s="188" t="s">
        <v>8534</v>
      </c>
      <c r="AR585" s="188" t="s">
        <v>8581</v>
      </c>
      <c r="AS585" s="188" t="s">
        <v>8535</v>
      </c>
      <c r="AT585" s="188" t="s">
        <v>8581</v>
      </c>
      <c r="AU585" s="188" t="str">
        <f t="shared" si="28"/>
        <v>R4</v>
      </c>
      <c r="AV585" s="188" t="str">
        <f t="shared" si="29"/>
        <v>P4</v>
      </c>
    </row>
    <row r="586" spans="1:48" ht="105" x14ac:dyDescent="0.25">
      <c r="A586" s="188" t="s">
        <v>2498</v>
      </c>
      <c r="B586" s="207" t="str">
        <f t="shared" si="27"/>
        <v>Riparian and Pre-1914</v>
      </c>
      <c r="C586" s="188" t="s">
        <v>2499</v>
      </c>
      <c r="D586" s="188" t="s">
        <v>2499</v>
      </c>
      <c r="E586" s="188"/>
      <c r="F586" s="188"/>
      <c r="G586" s="188"/>
      <c r="H586" s="188"/>
      <c r="I586" s="188" t="s">
        <v>55</v>
      </c>
      <c r="J586" s="188"/>
      <c r="K586" s="209">
        <v>279.56</v>
      </c>
      <c r="L586" s="209">
        <v>376.24</v>
      </c>
      <c r="M586" s="188" t="s">
        <v>56</v>
      </c>
      <c r="N586" s="188" t="s">
        <v>57</v>
      </c>
      <c r="O586" s="188" t="s">
        <v>58</v>
      </c>
      <c r="P586" s="188" t="s">
        <v>59</v>
      </c>
      <c r="Q586" s="188" t="s">
        <v>2500</v>
      </c>
      <c r="R586" s="188" t="s">
        <v>2500</v>
      </c>
      <c r="S586" s="188" t="s">
        <v>2501</v>
      </c>
      <c r="T586" s="188" t="s">
        <v>141</v>
      </c>
      <c r="U586" s="188"/>
      <c r="V586" s="188" t="s">
        <v>64</v>
      </c>
      <c r="W586" s="188">
        <v>4</v>
      </c>
      <c r="X586" s="188" t="s">
        <v>56</v>
      </c>
      <c r="Y586" s="188"/>
      <c r="Z586" s="188" t="s">
        <v>66</v>
      </c>
      <c r="AA586" s="189">
        <v>42908</v>
      </c>
      <c r="AB586" s="188" t="s">
        <v>142</v>
      </c>
      <c r="AC586" s="188" t="s">
        <v>2502</v>
      </c>
      <c r="AD586" s="188" t="s">
        <v>56</v>
      </c>
      <c r="AE586" s="188" t="s">
        <v>90</v>
      </c>
      <c r="AF586" s="188" t="s">
        <v>90</v>
      </c>
      <c r="AG586" s="189" t="s">
        <v>90</v>
      </c>
      <c r="AH586" s="188" t="s">
        <v>90</v>
      </c>
      <c r="AI586" s="188" t="s">
        <v>90</v>
      </c>
      <c r="AJ586" s="188" t="s">
        <v>90</v>
      </c>
      <c r="AK586" s="188" t="s">
        <v>90</v>
      </c>
      <c r="AL586" s="188" t="s">
        <v>90</v>
      </c>
      <c r="AM586" s="189">
        <v>42905</v>
      </c>
      <c r="AN586" s="188" t="s">
        <v>100</v>
      </c>
      <c r="AO586" s="188" t="s">
        <v>73</v>
      </c>
      <c r="AP586" s="188"/>
      <c r="AQ586" s="188"/>
      <c r="AR586" s="188"/>
      <c r="AS586" s="188"/>
      <c r="AT586" s="188"/>
      <c r="AU586" s="188" t="str">
        <f t="shared" si="28"/>
        <v>R3</v>
      </c>
      <c r="AV586" s="188" t="str">
        <f t="shared" si="29"/>
        <v>P1</v>
      </c>
    </row>
    <row r="587" spans="1:48" ht="270" x14ac:dyDescent="0.25">
      <c r="A587" s="188" t="s">
        <v>2503</v>
      </c>
      <c r="B587" s="207" t="str">
        <f t="shared" si="27"/>
        <v>Riparian and Pre-1914</v>
      </c>
      <c r="C587" s="188" t="s">
        <v>2492</v>
      </c>
      <c r="D587" s="188" t="s">
        <v>2492</v>
      </c>
      <c r="E587" s="188"/>
      <c r="F587" s="188"/>
      <c r="G587" s="188"/>
      <c r="H587" s="188" t="s">
        <v>4067</v>
      </c>
      <c r="I587" s="188" t="s">
        <v>55</v>
      </c>
      <c r="J587" s="188"/>
      <c r="K587" s="209">
        <v>375.13567039331872</v>
      </c>
      <c r="L587" s="209">
        <v>49.6</v>
      </c>
      <c r="M587" s="188" t="s">
        <v>56</v>
      </c>
      <c r="N587" s="188" t="s">
        <v>216</v>
      </c>
      <c r="O587" s="188" t="s">
        <v>1067</v>
      </c>
      <c r="P587" s="188" t="s">
        <v>170</v>
      </c>
      <c r="Q587" s="188" t="s">
        <v>2504</v>
      </c>
      <c r="R587" s="188" t="s">
        <v>2505</v>
      </c>
      <c r="S587" s="188" t="s">
        <v>2506</v>
      </c>
      <c r="T587" s="188" t="s">
        <v>63</v>
      </c>
      <c r="U587" s="188"/>
      <c r="V587" s="188" t="s">
        <v>115</v>
      </c>
      <c r="W587" s="188">
        <v>4</v>
      </c>
      <c r="X587" s="188" t="s">
        <v>66</v>
      </c>
      <c r="Y587" s="188" t="s">
        <v>2507</v>
      </c>
      <c r="Z587" s="188" t="s">
        <v>66</v>
      </c>
      <c r="AA587" s="189">
        <v>42881</v>
      </c>
      <c r="AB587" s="188" t="s">
        <v>67</v>
      </c>
      <c r="AC587" s="188" t="s">
        <v>8686</v>
      </c>
      <c r="AD587" s="188" t="s">
        <v>56</v>
      </c>
      <c r="AE587" s="188" t="s">
        <v>90</v>
      </c>
      <c r="AF587" s="188" t="s">
        <v>90</v>
      </c>
      <c r="AG587" s="188" t="s">
        <v>90</v>
      </c>
      <c r="AH587" s="188" t="s">
        <v>90</v>
      </c>
      <c r="AI587" s="188" t="s">
        <v>90</v>
      </c>
      <c r="AJ587" s="188" t="s">
        <v>90</v>
      </c>
      <c r="AK587" s="188" t="s">
        <v>90</v>
      </c>
      <c r="AL587" s="188" t="s">
        <v>90</v>
      </c>
      <c r="AM587" s="189">
        <v>42940</v>
      </c>
      <c r="AN587" s="188" t="s">
        <v>100</v>
      </c>
      <c r="AO587" s="188" t="s">
        <v>144</v>
      </c>
      <c r="AP587" s="188" t="s">
        <v>4067</v>
      </c>
      <c r="AQ587" s="188" t="s">
        <v>8534</v>
      </c>
      <c r="AR587" s="188" t="s">
        <v>8581</v>
      </c>
      <c r="AS587" s="188" t="s">
        <v>8535</v>
      </c>
      <c r="AT587" s="188" t="s">
        <v>8581</v>
      </c>
      <c r="AU587" s="188" t="str">
        <f t="shared" si="28"/>
        <v>R4</v>
      </c>
      <c r="AV587" s="188" t="str">
        <f t="shared" si="29"/>
        <v>P4</v>
      </c>
    </row>
    <row r="588" spans="1:48" ht="45" x14ac:dyDescent="0.25">
      <c r="A588" s="188" t="s">
        <v>2508</v>
      </c>
      <c r="B588" s="207" t="str">
        <f t="shared" si="27"/>
        <v>Riparian</v>
      </c>
      <c r="C588" s="188" t="s">
        <v>2509</v>
      </c>
      <c r="D588" s="188" t="s">
        <v>2509</v>
      </c>
      <c r="E588" s="188"/>
      <c r="F588" s="188"/>
      <c r="G588" s="188"/>
      <c r="H588" s="188"/>
      <c r="I588" s="188" t="s">
        <v>55</v>
      </c>
      <c r="J588" s="188"/>
      <c r="K588" s="209">
        <v>320</v>
      </c>
      <c r="L588" s="209">
        <v>0</v>
      </c>
      <c r="M588" s="188" t="s">
        <v>56</v>
      </c>
      <c r="N588" s="188" t="s">
        <v>397</v>
      </c>
      <c r="O588" s="188" t="s">
        <v>128</v>
      </c>
      <c r="P588" s="188" t="s">
        <v>59</v>
      </c>
      <c r="Q588" s="188" t="s">
        <v>2510</v>
      </c>
      <c r="R588" s="188" t="s">
        <v>2510</v>
      </c>
      <c r="S588" s="188" t="s">
        <v>2511</v>
      </c>
      <c r="T588" s="188" t="s">
        <v>141</v>
      </c>
      <c r="U588" s="188"/>
      <c r="V588" s="188" t="s">
        <v>64</v>
      </c>
      <c r="W588" s="188">
        <v>1</v>
      </c>
      <c r="X588" s="188"/>
      <c r="Y588" s="188"/>
      <c r="Z588" s="188" t="s">
        <v>56</v>
      </c>
      <c r="AA588" s="189">
        <v>42913</v>
      </c>
      <c r="AB588" s="188" t="s">
        <v>142</v>
      </c>
      <c r="AC588" s="188" t="s">
        <v>2512</v>
      </c>
      <c r="AD588" s="188" t="s">
        <v>66</v>
      </c>
      <c r="AE588" s="188" t="s">
        <v>90</v>
      </c>
      <c r="AF588" s="188" t="s">
        <v>90</v>
      </c>
      <c r="AG588" s="188" t="s">
        <v>90</v>
      </c>
      <c r="AH588" s="188" t="s">
        <v>90</v>
      </c>
      <c r="AI588" s="188" t="s">
        <v>90</v>
      </c>
      <c r="AJ588" s="188" t="s">
        <v>90</v>
      </c>
      <c r="AK588" s="188" t="s">
        <v>90</v>
      </c>
      <c r="AL588" s="188" t="s">
        <v>90</v>
      </c>
      <c r="AM588" s="189"/>
      <c r="AN588" s="188" t="s">
        <v>90</v>
      </c>
      <c r="AO588" s="188" t="s">
        <v>90</v>
      </c>
      <c r="AP588" s="188"/>
      <c r="AQ588" s="188"/>
      <c r="AR588" s="188"/>
      <c r="AS588" s="188"/>
      <c r="AT588" s="188"/>
      <c r="AU588" s="188" t="str">
        <f t="shared" si="28"/>
        <v>R3</v>
      </c>
      <c r="AV588" s="188" t="str">
        <f t="shared" si="29"/>
        <v>N/A</v>
      </c>
    </row>
    <row r="589" spans="1:48" ht="45" x14ac:dyDescent="0.25">
      <c r="A589" s="188" t="s">
        <v>2513</v>
      </c>
      <c r="B589" s="207" t="str">
        <f t="shared" si="27"/>
        <v>Riparian and Pre-1914</v>
      </c>
      <c r="C589" s="188" t="s">
        <v>2514</v>
      </c>
      <c r="D589" s="188" t="s">
        <v>2514</v>
      </c>
      <c r="E589" s="188"/>
      <c r="F589" s="188" t="s">
        <v>127</v>
      </c>
      <c r="G589" s="188"/>
      <c r="H589" s="188"/>
      <c r="I589" s="188" t="s">
        <v>55</v>
      </c>
      <c r="J589" s="188"/>
      <c r="K589" s="209">
        <v>464.73183551173219</v>
      </c>
      <c r="L589" s="209">
        <v>1749.701</v>
      </c>
      <c r="M589" s="188" t="s">
        <v>56</v>
      </c>
      <c r="N589" s="188" t="s">
        <v>128</v>
      </c>
      <c r="O589" s="188"/>
      <c r="P589" s="188" t="s">
        <v>59</v>
      </c>
      <c r="Q589" s="188" t="s">
        <v>2515</v>
      </c>
      <c r="R589" s="188" t="s">
        <v>2515</v>
      </c>
      <c r="S589" s="188" t="s">
        <v>2516</v>
      </c>
      <c r="T589" s="188" t="s">
        <v>141</v>
      </c>
      <c r="U589" s="188"/>
      <c r="V589" s="188" t="s">
        <v>64</v>
      </c>
      <c r="W589" s="188"/>
      <c r="X589" s="188"/>
      <c r="Y589" s="188"/>
      <c r="Z589" s="188" t="s">
        <v>66</v>
      </c>
      <c r="AA589" s="189">
        <v>42956</v>
      </c>
      <c r="AB589" s="188" t="s">
        <v>142</v>
      </c>
      <c r="AC589" s="188" t="s">
        <v>678</v>
      </c>
      <c r="AD589" s="188" t="s">
        <v>56</v>
      </c>
      <c r="AE589" s="188" t="s">
        <v>90</v>
      </c>
      <c r="AF589" s="188" t="s">
        <v>90</v>
      </c>
      <c r="AG589" s="188" t="s">
        <v>90</v>
      </c>
      <c r="AH589" s="188" t="s">
        <v>90</v>
      </c>
      <c r="AI589" s="188" t="s">
        <v>90</v>
      </c>
      <c r="AJ589" s="188" t="s">
        <v>90</v>
      </c>
      <c r="AK589" s="188" t="s">
        <v>90</v>
      </c>
      <c r="AL589" s="188" t="s">
        <v>90</v>
      </c>
      <c r="AM589" s="189">
        <v>42947</v>
      </c>
      <c r="AN589" s="188" t="s">
        <v>100</v>
      </c>
      <c r="AO589" s="188" t="s">
        <v>8393</v>
      </c>
      <c r="AP589" s="188"/>
      <c r="AQ589" s="188"/>
      <c r="AR589" s="188"/>
      <c r="AS589" s="188"/>
      <c r="AT589" s="188"/>
      <c r="AU589" s="188" t="str">
        <f t="shared" si="28"/>
        <v>R3</v>
      </c>
      <c r="AV589" s="188" t="str">
        <f t="shared" si="29"/>
        <v>P1</v>
      </c>
    </row>
    <row r="590" spans="1:48" ht="45" x14ac:dyDescent="0.25">
      <c r="A590" s="188" t="s">
        <v>2517</v>
      </c>
      <c r="B590" s="207" t="str">
        <f t="shared" si="27"/>
        <v>Riparian and Pre-1914</v>
      </c>
      <c r="C590" s="188" t="s">
        <v>2518</v>
      </c>
      <c r="D590" s="188" t="s">
        <v>2518</v>
      </c>
      <c r="E590" s="188"/>
      <c r="F590" s="188" t="s">
        <v>1327</v>
      </c>
      <c r="G590" s="188"/>
      <c r="H590" s="188"/>
      <c r="I590" s="188" t="s">
        <v>55</v>
      </c>
      <c r="J590" s="188"/>
      <c r="K590" s="209">
        <v>2465.8395833333329</v>
      </c>
      <c r="L590" s="209">
        <v>579.11</v>
      </c>
      <c r="M590" s="188" t="s">
        <v>56</v>
      </c>
      <c r="N590" s="188" t="s">
        <v>1117</v>
      </c>
      <c r="O590" s="188" t="s">
        <v>511</v>
      </c>
      <c r="P590" s="188" t="s">
        <v>59</v>
      </c>
      <c r="Q590" s="188"/>
      <c r="R590" s="188" t="s">
        <v>2519</v>
      </c>
      <c r="S590" s="188" t="s">
        <v>2520</v>
      </c>
      <c r="T590" s="188" t="s">
        <v>63</v>
      </c>
      <c r="U590" s="188">
        <v>1894</v>
      </c>
      <c r="V590" s="188" t="s">
        <v>64</v>
      </c>
      <c r="W590" s="188"/>
      <c r="X590" s="188"/>
      <c r="Y590" s="188"/>
      <c r="Z590" s="188" t="s">
        <v>66</v>
      </c>
      <c r="AA590" s="189">
        <v>42977</v>
      </c>
      <c r="AB590" s="188" t="s">
        <v>142</v>
      </c>
      <c r="AC590" s="188" t="s">
        <v>8448</v>
      </c>
      <c r="AD590" s="188" t="s">
        <v>56</v>
      </c>
      <c r="AE590" s="188" t="s">
        <v>90</v>
      </c>
      <c r="AF590" s="188" t="s">
        <v>90</v>
      </c>
      <c r="AG590" s="188" t="s">
        <v>90</v>
      </c>
      <c r="AH590" s="188" t="s">
        <v>90</v>
      </c>
      <c r="AI590" s="188" t="s">
        <v>90</v>
      </c>
      <c r="AJ590" s="188" t="s">
        <v>90</v>
      </c>
      <c r="AK590" s="188" t="s">
        <v>90</v>
      </c>
      <c r="AL590" s="188" t="s">
        <v>90</v>
      </c>
      <c r="AM590" s="189">
        <v>42944</v>
      </c>
      <c r="AN590" s="188" t="s">
        <v>100</v>
      </c>
      <c r="AO590" s="188" t="s">
        <v>864</v>
      </c>
      <c r="AP590" s="188"/>
      <c r="AQ590" s="188"/>
      <c r="AR590" s="188"/>
      <c r="AS590" s="188"/>
      <c r="AT590" s="188"/>
      <c r="AU590" s="188" t="str">
        <f t="shared" si="28"/>
        <v>R3</v>
      </c>
      <c r="AV590" s="188" t="str">
        <f t="shared" si="29"/>
        <v>P1</v>
      </c>
    </row>
    <row r="591" spans="1:48" ht="60" x14ac:dyDescent="0.25">
      <c r="A591" s="188" t="s">
        <v>2521</v>
      </c>
      <c r="B591" s="207" t="str">
        <f t="shared" si="27"/>
        <v>Riparian and Pre-1914</v>
      </c>
      <c r="C591" s="188" t="s">
        <v>2522</v>
      </c>
      <c r="D591" s="188" t="s">
        <v>2522</v>
      </c>
      <c r="E591" s="188"/>
      <c r="F591" s="188" t="s">
        <v>779</v>
      </c>
      <c r="G591" s="188"/>
      <c r="H591" s="188"/>
      <c r="I591" s="188" t="s">
        <v>55</v>
      </c>
      <c r="J591" s="188"/>
      <c r="K591" s="209">
        <v>769</v>
      </c>
      <c r="L591" s="209">
        <v>883.32</v>
      </c>
      <c r="M591" s="188" t="s">
        <v>56</v>
      </c>
      <c r="N591" s="188" t="s">
        <v>397</v>
      </c>
      <c r="O591" s="188" t="s">
        <v>596</v>
      </c>
      <c r="P591" s="188" t="s">
        <v>59</v>
      </c>
      <c r="Q591" s="188">
        <v>18906007</v>
      </c>
      <c r="R591" s="188" t="s">
        <v>2523</v>
      </c>
      <c r="S591" s="188" t="s">
        <v>2511</v>
      </c>
      <c r="T591" s="188" t="s">
        <v>63</v>
      </c>
      <c r="U591" s="188"/>
      <c r="V591" s="188" t="s">
        <v>344</v>
      </c>
      <c r="W591" s="188">
        <v>2</v>
      </c>
      <c r="X591" s="188" t="s">
        <v>56</v>
      </c>
      <c r="Y591" s="188" t="s">
        <v>1510</v>
      </c>
      <c r="Z591" s="188" t="s">
        <v>66</v>
      </c>
      <c r="AA591" s="189">
        <v>42923</v>
      </c>
      <c r="AB591" s="188" t="s">
        <v>142</v>
      </c>
      <c r="AC591" s="188" t="s">
        <v>8648</v>
      </c>
      <c r="AD591" s="188" t="s">
        <v>56</v>
      </c>
      <c r="AE591" s="188" t="s">
        <v>90</v>
      </c>
      <c r="AF591" s="188" t="s">
        <v>90</v>
      </c>
      <c r="AG591" s="190" t="s">
        <v>90</v>
      </c>
      <c r="AH591" s="188" t="s">
        <v>90</v>
      </c>
      <c r="AI591" s="188" t="s">
        <v>90</v>
      </c>
      <c r="AJ591" s="188" t="s">
        <v>90</v>
      </c>
      <c r="AK591" s="188" t="s">
        <v>90</v>
      </c>
      <c r="AL591" s="188" t="s">
        <v>90</v>
      </c>
      <c r="AM591" s="189">
        <v>42923</v>
      </c>
      <c r="AN591" s="188" t="s">
        <v>100</v>
      </c>
      <c r="AO591" s="188" t="s">
        <v>144</v>
      </c>
      <c r="AP591" s="188"/>
      <c r="AQ591" s="188"/>
      <c r="AR591" s="188"/>
      <c r="AS591" s="188"/>
      <c r="AT591" s="188"/>
      <c r="AU591" s="188" t="str">
        <f t="shared" si="28"/>
        <v>R3</v>
      </c>
      <c r="AV591" s="188" t="str">
        <f t="shared" si="29"/>
        <v>P1</v>
      </c>
    </row>
    <row r="592" spans="1:48" ht="75" x14ac:dyDescent="0.25">
      <c r="A592" s="188" t="s">
        <v>2524</v>
      </c>
      <c r="B592" s="207" t="str">
        <f t="shared" si="27"/>
        <v>Riparian and Pre-1914</v>
      </c>
      <c r="C592" s="188" t="s">
        <v>2499</v>
      </c>
      <c r="D592" s="188" t="s">
        <v>2499</v>
      </c>
      <c r="E592" s="188"/>
      <c r="F592" s="188" t="s">
        <v>1122</v>
      </c>
      <c r="G592" s="188"/>
      <c r="H592" s="188"/>
      <c r="I592" s="188" t="s">
        <v>55</v>
      </c>
      <c r="J592" s="188"/>
      <c r="K592" s="209">
        <v>390.47333333333336</v>
      </c>
      <c r="L592" s="209">
        <v>425.9</v>
      </c>
      <c r="M592" s="188" t="s">
        <v>56</v>
      </c>
      <c r="N592" s="188" t="s">
        <v>2377</v>
      </c>
      <c r="O592" s="188" t="s">
        <v>58</v>
      </c>
      <c r="P592" s="188" t="s">
        <v>59</v>
      </c>
      <c r="Q592" s="188" t="s">
        <v>2500</v>
      </c>
      <c r="R592" s="188" t="s">
        <v>2500</v>
      </c>
      <c r="S592" s="188" t="s">
        <v>2501</v>
      </c>
      <c r="T592" s="188" t="s">
        <v>141</v>
      </c>
      <c r="U592" s="188">
        <v>1858</v>
      </c>
      <c r="V592" s="188" t="s">
        <v>64</v>
      </c>
      <c r="W592" s="188">
        <v>4</v>
      </c>
      <c r="X592" s="188" t="s">
        <v>66</v>
      </c>
      <c r="Y592" s="188"/>
      <c r="Z592" s="188" t="s">
        <v>66</v>
      </c>
      <c r="AA592" s="189">
        <v>42908</v>
      </c>
      <c r="AB592" s="188" t="s">
        <v>142</v>
      </c>
      <c r="AC592" s="188" t="s">
        <v>2525</v>
      </c>
      <c r="AD592" s="188" t="s">
        <v>56</v>
      </c>
      <c r="AE592" s="188" t="s">
        <v>90</v>
      </c>
      <c r="AF592" s="188" t="s">
        <v>90</v>
      </c>
      <c r="AG592" s="189" t="s">
        <v>90</v>
      </c>
      <c r="AH592" s="188" t="s">
        <v>90</v>
      </c>
      <c r="AI592" s="188" t="s">
        <v>90</v>
      </c>
      <c r="AJ592" s="188" t="s">
        <v>90</v>
      </c>
      <c r="AK592" s="188" t="s">
        <v>90</v>
      </c>
      <c r="AL592" s="188" t="s">
        <v>90</v>
      </c>
      <c r="AM592" s="189">
        <v>42905</v>
      </c>
      <c r="AN592" s="188" t="s">
        <v>100</v>
      </c>
      <c r="AO592" s="188" t="s">
        <v>73</v>
      </c>
      <c r="AP592" s="188"/>
      <c r="AQ592" s="188"/>
      <c r="AR592" s="188"/>
      <c r="AS592" s="188"/>
      <c r="AT592" s="188"/>
      <c r="AU592" s="188" t="str">
        <f t="shared" si="28"/>
        <v>R3</v>
      </c>
      <c r="AV592" s="188" t="str">
        <f t="shared" si="29"/>
        <v>P1</v>
      </c>
    </row>
    <row r="593" spans="1:48" ht="105" x14ac:dyDescent="0.25">
      <c r="A593" s="188" t="s">
        <v>2526</v>
      </c>
      <c r="B593" s="207" t="str">
        <f t="shared" si="27"/>
        <v>Riparian and Pre-1914</v>
      </c>
      <c r="C593" s="188" t="s">
        <v>2499</v>
      </c>
      <c r="D593" s="188" t="s">
        <v>2499</v>
      </c>
      <c r="E593" s="188"/>
      <c r="F593" s="188" t="s">
        <v>1122</v>
      </c>
      <c r="G593" s="188"/>
      <c r="H593" s="188"/>
      <c r="I593" s="188" t="s">
        <v>55</v>
      </c>
      <c r="J593" s="188"/>
      <c r="K593" s="209">
        <v>305.74666666666667</v>
      </c>
      <c r="L593" s="209">
        <v>351.8</v>
      </c>
      <c r="M593" s="188" t="s">
        <v>56</v>
      </c>
      <c r="N593" s="188" t="s">
        <v>2377</v>
      </c>
      <c r="O593" s="188" t="s">
        <v>58</v>
      </c>
      <c r="P593" s="188" t="s">
        <v>59</v>
      </c>
      <c r="Q593" s="188" t="s">
        <v>2500</v>
      </c>
      <c r="R593" s="188" t="s">
        <v>2500</v>
      </c>
      <c r="S593" s="188" t="s">
        <v>2501</v>
      </c>
      <c r="T593" s="188" t="s">
        <v>141</v>
      </c>
      <c r="U593" s="188">
        <v>1858</v>
      </c>
      <c r="V593" s="188" t="s">
        <v>64</v>
      </c>
      <c r="W593" s="188">
        <v>4</v>
      </c>
      <c r="X593" s="188" t="s">
        <v>56</v>
      </c>
      <c r="Y593" s="188"/>
      <c r="Z593" s="188" t="s">
        <v>66</v>
      </c>
      <c r="AA593" s="189">
        <v>42908</v>
      </c>
      <c r="AB593" s="188" t="s">
        <v>142</v>
      </c>
      <c r="AC593" s="188" t="s">
        <v>2502</v>
      </c>
      <c r="AD593" s="188" t="s">
        <v>56</v>
      </c>
      <c r="AE593" s="188" t="s">
        <v>90</v>
      </c>
      <c r="AF593" s="188" t="s">
        <v>90</v>
      </c>
      <c r="AG593" s="189" t="s">
        <v>90</v>
      </c>
      <c r="AH593" s="188" t="s">
        <v>90</v>
      </c>
      <c r="AI593" s="188" t="s">
        <v>90</v>
      </c>
      <c r="AJ593" s="188" t="s">
        <v>90</v>
      </c>
      <c r="AK593" s="188" t="s">
        <v>90</v>
      </c>
      <c r="AL593" s="188" t="s">
        <v>90</v>
      </c>
      <c r="AM593" s="189">
        <v>42905</v>
      </c>
      <c r="AN593" s="188" t="s">
        <v>100</v>
      </c>
      <c r="AO593" s="188" t="s">
        <v>73</v>
      </c>
      <c r="AP593" s="188"/>
      <c r="AQ593" s="188"/>
      <c r="AR593" s="188"/>
      <c r="AS593" s="188"/>
      <c r="AT593" s="188"/>
      <c r="AU593" s="188" t="str">
        <f t="shared" si="28"/>
        <v>R3</v>
      </c>
      <c r="AV593" s="188" t="str">
        <f t="shared" si="29"/>
        <v>P1</v>
      </c>
    </row>
    <row r="594" spans="1:48" ht="90" x14ac:dyDescent="0.25">
      <c r="A594" s="188" t="s">
        <v>2527</v>
      </c>
      <c r="B594" s="207" t="str">
        <f t="shared" si="27"/>
        <v>Riparian and Pre-1914</v>
      </c>
      <c r="C594" s="188" t="s">
        <v>2528</v>
      </c>
      <c r="D594" s="188" t="s">
        <v>2528</v>
      </c>
      <c r="E594" s="188"/>
      <c r="F594" s="188" t="s">
        <v>395</v>
      </c>
      <c r="G594" s="188"/>
      <c r="H594" s="188"/>
      <c r="I594" s="188" t="s">
        <v>55</v>
      </c>
      <c r="J594" s="188"/>
      <c r="K594" s="209">
        <v>3918.6666666666665</v>
      </c>
      <c r="L594" s="209">
        <v>2420.56</v>
      </c>
      <c r="M594" s="188" t="s">
        <v>56</v>
      </c>
      <c r="N594" s="188" t="s">
        <v>2529</v>
      </c>
      <c r="O594" s="188" t="s">
        <v>58</v>
      </c>
      <c r="P594" s="188" t="s">
        <v>59</v>
      </c>
      <c r="Q594" s="188" t="s">
        <v>2530</v>
      </c>
      <c r="R594" s="188" t="s">
        <v>114</v>
      </c>
      <c r="S594" s="188" t="s">
        <v>2531</v>
      </c>
      <c r="T594" s="188" t="s">
        <v>141</v>
      </c>
      <c r="U594" s="188"/>
      <c r="V594" s="188" t="s">
        <v>64</v>
      </c>
      <c r="W594" s="188"/>
      <c r="X594" s="188"/>
      <c r="Y594" s="188"/>
      <c r="Z594" s="188" t="s">
        <v>66</v>
      </c>
      <c r="AA594" s="189">
        <v>42887</v>
      </c>
      <c r="AB594" s="188" t="s">
        <v>67</v>
      </c>
      <c r="AC594" s="188" t="s">
        <v>2532</v>
      </c>
      <c r="AD594" s="188" t="s">
        <v>56</v>
      </c>
      <c r="AE594" s="188" t="s">
        <v>90</v>
      </c>
      <c r="AF594" s="190" t="s">
        <v>90</v>
      </c>
      <c r="AG594" s="190" t="s">
        <v>90</v>
      </c>
      <c r="AH594" s="190" t="s">
        <v>90</v>
      </c>
      <c r="AI594" s="190" t="s">
        <v>90</v>
      </c>
      <c r="AJ594" s="190" t="s">
        <v>90</v>
      </c>
      <c r="AK594" s="190" t="s">
        <v>90</v>
      </c>
      <c r="AL594" s="190" t="s">
        <v>90</v>
      </c>
      <c r="AM594" s="189">
        <v>42922</v>
      </c>
      <c r="AN594" s="188" t="s">
        <v>100</v>
      </c>
      <c r="AO594" s="188" t="s">
        <v>8410</v>
      </c>
      <c r="AP594" s="188"/>
      <c r="AQ594" s="188"/>
      <c r="AR594" s="188"/>
      <c r="AS594" s="188"/>
      <c r="AT594" s="188"/>
      <c r="AU594" s="188" t="str">
        <f t="shared" si="28"/>
        <v>R2</v>
      </c>
      <c r="AV594" s="188" t="str">
        <f t="shared" si="29"/>
        <v>P1</v>
      </c>
    </row>
    <row r="595" spans="1:48" ht="60" x14ac:dyDescent="0.25">
      <c r="A595" s="188" t="s">
        <v>2533</v>
      </c>
      <c r="B595" s="207" t="str">
        <f t="shared" si="27"/>
        <v>Riparian and Pre-1914</v>
      </c>
      <c r="C595" s="188" t="s">
        <v>2484</v>
      </c>
      <c r="D595" s="188" t="s">
        <v>2484</v>
      </c>
      <c r="E595" s="188" t="s">
        <v>1312</v>
      </c>
      <c r="F595" s="188" t="s">
        <v>2485</v>
      </c>
      <c r="G595" s="188" t="s">
        <v>1314</v>
      </c>
      <c r="H595" s="188"/>
      <c r="I595" s="188" t="s">
        <v>55</v>
      </c>
      <c r="J595" s="188"/>
      <c r="K595" s="209">
        <v>998.86</v>
      </c>
      <c r="L595" s="209">
        <v>666.04</v>
      </c>
      <c r="M595" s="188" t="s">
        <v>56</v>
      </c>
      <c r="N595" s="188" t="s">
        <v>2534</v>
      </c>
      <c r="O595" s="188" t="s">
        <v>58</v>
      </c>
      <c r="P595" s="188" t="s">
        <v>59</v>
      </c>
      <c r="Q595" s="188" t="s">
        <v>2535</v>
      </c>
      <c r="R595" s="188" t="s">
        <v>2488</v>
      </c>
      <c r="S595" s="188" t="s">
        <v>2536</v>
      </c>
      <c r="T595" s="188" t="s">
        <v>141</v>
      </c>
      <c r="U595" s="188"/>
      <c r="V595" s="188" t="s">
        <v>64</v>
      </c>
      <c r="W595" s="188">
        <v>2</v>
      </c>
      <c r="X595" s="188" t="s">
        <v>1036</v>
      </c>
      <c r="Y595" s="188" t="s">
        <v>2490</v>
      </c>
      <c r="Z595" s="188" t="s">
        <v>66</v>
      </c>
      <c r="AA595" s="189">
        <v>42961</v>
      </c>
      <c r="AB595" s="188" t="s">
        <v>81</v>
      </c>
      <c r="AC595" s="188" t="s">
        <v>8664</v>
      </c>
      <c r="AD595" s="188" t="s">
        <v>56</v>
      </c>
      <c r="AE595" s="188" t="s">
        <v>90</v>
      </c>
      <c r="AF595" s="188" t="s">
        <v>90</v>
      </c>
      <c r="AG595" s="190" t="s">
        <v>90</v>
      </c>
      <c r="AH595" s="188" t="s">
        <v>90</v>
      </c>
      <c r="AI595" s="188" t="s">
        <v>90</v>
      </c>
      <c r="AJ595" s="188" t="s">
        <v>90</v>
      </c>
      <c r="AK595" s="188" t="s">
        <v>90</v>
      </c>
      <c r="AL595" s="188" t="s">
        <v>90</v>
      </c>
      <c r="AM595" s="189">
        <v>42937</v>
      </c>
      <c r="AN595" s="188" t="s">
        <v>100</v>
      </c>
      <c r="AO595" s="188" t="s">
        <v>144</v>
      </c>
      <c r="AP595" s="188"/>
      <c r="AQ595" s="188"/>
      <c r="AR595" s="188"/>
      <c r="AS595" s="188"/>
      <c r="AT595" s="188"/>
      <c r="AU595" s="188" t="str">
        <f t="shared" si="28"/>
        <v>R1</v>
      </c>
      <c r="AV595" s="188" t="str">
        <f t="shared" si="29"/>
        <v>P1</v>
      </c>
    </row>
    <row r="596" spans="1:48" ht="60" x14ac:dyDescent="0.25">
      <c r="A596" s="188" t="s">
        <v>2537</v>
      </c>
      <c r="B596" s="207" t="str">
        <f t="shared" si="27"/>
        <v>Riparian and Pre-1914</v>
      </c>
      <c r="C596" s="188" t="s">
        <v>2484</v>
      </c>
      <c r="D596" s="188" t="s">
        <v>2484</v>
      </c>
      <c r="E596" s="188" t="s">
        <v>1312</v>
      </c>
      <c r="F596" s="188" t="s">
        <v>2485</v>
      </c>
      <c r="G596" s="188" t="s">
        <v>1314</v>
      </c>
      <c r="H596" s="188"/>
      <c r="I596" s="188" t="s">
        <v>55</v>
      </c>
      <c r="J596" s="188"/>
      <c r="K596" s="209">
        <v>650.84333333333348</v>
      </c>
      <c r="L596" s="209">
        <v>366.79</v>
      </c>
      <c r="M596" s="188" t="s">
        <v>56</v>
      </c>
      <c r="N596" s="188" t="s">
        <v>2534</v>
      </c>
      <c r="O596" s="188" t="s">
        <v>58</v>
      </c>
      <c r="P596" s="188" t="s">
        <v>59</v>
      </c>
      <c r="Q596" s="188" t="s">
        <v>2487</v>
      </c>
      <c r="R596" s="188" t="s">
        <v>2488</v>
      </c>
      <c r="S596" s="188" t="s">
        <v>2489</v>
      </c>
      <c r="T596" s="188" t="s">
        <v>141</v>
      </c>
      <c r="U596" s="188"/>
      <c r="V596" s="188" t="s">
        <v>64</v>
      </c>
      <c r="W596" s="188">
        <v>2</v>
      </c>
      <c r="X596" s="188" t="s">
        <v>56</v>
      </c>
      <c r="Y596" s="188" t="s">
        <v>2490</v>
      </c>
      <c r="Z596" s="188" t="s">
        <v>66</v>
      </c>
      <c r="AA596" s="189">
        <v>42961</v>
      </c>
      <c r="AB596" s="188" t="s">
        <v>81</v>
      </c>
      <c r="AC596" s="188" t="s">
        <v>8664</v>
      </c>
      <c r="AD596" s="188" t="s">
        <v>56</v>
      </c>
      <c r="AE596" s="188" t="s">
        <v>90</v>
      </c>
      <c r="AF596" s="188" t="s">
        <v>90</v>
      </c>
      <c r="AG596" s="190" t="s">
        <v>90</v>
      </c>
      <c r="AH596" s="188" t="s">
        <v>90</v>
      </c>
      <c r="AI596" s="188" t="s">
        <v>90</v>
      </c>
      <c r="AJ596" s="188" t="s">
        <v>90</v>
      </c>
      <c r="AK596" s="188" t="s">
        <v>90</v>
      </c>
      <c r="AL596" s="188" t="s">
        <v>90</v>
      </c>
      <c r="AM596" s="189">
        <v>42937</v>
      </c>
      <c r="AN596" s="188" t="s">
        <v>100</v>
      </c>
      <c r="AO596" s="188" t="s">
        <v>144</v>
      </c>
      <c r="AP596" s="188"/>
      <c r="AQ596" s="188"/>
      <c r="AR596" s="188"/>
      <c r="AS596" s="188"/>
      <c r="AT596" s="188"/>
      <c r="AU596" s="188" t="str">
        <f t="shared" si="28"/>
        <v>R1</v>
      </c>
      <c r="AV596" s="188" t="str">
        <f t="shared" si="29"/>
        <v>P1</v>
      </c>
    </row>
    <row r="597" spans="1:48" ht="60" x14ac:dyDescent="0.25">
      <c r="A597" s="188" t="s">
        <v>2538</v>
      </c>
      <c r="B597" s="207" t="str">
        <f t="shared" si="27"/>
        <v>Riparian and Pre-1914</v>
      </c>
      <c r="C597" s="188" t="s">
        <v>2539</v>
      </c>
      <c r="D597" s="188" t="s">
        <v>2539</v>
      </c>
      <c r="E597" s="188"/>
      <c r="F597" s="188"/>
      <c r="G597" s="188"/>
      <c r="H597" s="188"/>
      <c r="I597" s="188" t="s">
        <v>55</v>
      </c>
      <c r="J597" s="188"/>
      <c r="K597" s="209">
        <v>532.48666666666668</v>
      </c>
      <c r="L597" s="209">
        <v>609.71</v>
      </c>
      <c r="M597" s="188" t="s">
        <v>56</v>
      </c>
      <c r="N597" s="188" t="s">
        <v>93</v>
      </c>
      <c r="O597" s="188" t="s">
        <v>1373</v>
      </c>
      <c r="P597" s="188" t="s">
        <v>94</v>
      </c>
      <c r="Q597" s="188" t="s">
        <v>2540</v>
      </c>
      <c r="R597" s="188" t="s">
        <v>174</v>
      </c>
      <c r="S597" s="188" t="s">
        <v>2541</v>
      </c>
      <c r="T597" s="188" t="s">
        <v>174</v>
      </c>
      <c r="U597" s="188"/>
      <c r="V597" s="188" t="s">
        <v>174</v>
      </c>
      <c r="W597" s="188">
        <v>3</v>
      </c>
      <c r="X597" s="188" t="s">
        <v>66</v>
      </c>
      <c r="Y597" s="188"/>
      <c r="Z597" s="188" t="s">
        <v>66</v>
      </c>
      <c r="AA597" s="189">
        <v>42916</v>
      </c>
      <c r="AB597" s="188" t="s">
        <v>67</v>
      </c>
      <c r="AC597" s="188" t="s">
        <v>2542</v>
      </c>
      <c r="AD597" s="188" t="s">
        <v>56</v>
      </c>
      <c r="AE597" s="188" t="s">
        <v>90</v>
      </c>
      <c r="AF597" s="188" t="s">
        <v>90</v>
      </c>
      <c r="AG597" s="190" t="s">
        <v>90</v>
      </c>
      <c r="AH597" s="188" t="s">
        <v>90</v>
      </c>
      <c r="AI597" s="188" t="s">
        <v>90</v>
      </c>
      <c r="AJ597" s="188" t="s">
        <v>90</v>
      </c>
      <c r="AK597" s="188" t="s">
        <v>90</v>
      </c>
      <c r="AL597" s="188" t="s">
        <v>90</v>
      </c>
      <c r="AM597" s="189">
        <v>42916</v>
      </c>
      <c r="AN597" s="188" t="s">
        <v>100</v>
      </c>
      <c r="AO597" s="188" t="s">
        <v>489</v>
      </c>
      <c r="AP597" s="188"/>
      <c r="AQ597" s="188"/>
      <c r="AR597" s="188"/>
      <c r="AS597" s="188"/>
      <c r="AT597" s="188"/>
      <c r="AU597" s="188" t="str">
        <f t="shared" si="28"/>
        <v>R2</v>
      </c>
      <c r="AV597" s="188" t="str">
        <f t="shared" si="29"/>
        <v>P1</v>
      </c>
    </row>
    <row r="598" spans="1:48" ht="60" x14ac:dyDescent="0.25">
      <c r="A598" s="188" t="s">
        <v>2543</v>
      </c>
      <c r="B598" s="207" t="str">
        <f t="shared" si="27"/>
        <v>Riparian and Pre-1914</v>
      </c>
      <c r="C598" s="188" t="s">
        <v>2484</v>
      </c>
      <c r="D598" s="188" t="s">
        <v>2484</v>
      </c>
      <c r="E598" s="188" t="s">
        <v>1312</v>
      </c>
      <c r="F598" s="188" t="s">
        <v>2485</v>
      </c>
      <c r="G598" s="188" t="s">
        <v>1314</v>
      </c>
      <c r="H598" s="188"/>
      <c r="I598" s="188" t="s">
        <v>55</v>
      </c>
      <c r="J598" s="188"/>
      <c r="K598" s="209">
        <v>1475.3733333333334</v>
      </c>
      <c r="L598" s="209">
        <v>678.24</v>
      </c>
      <c r="M598" s="188" t="s">
        <v>56</v>
      </c>
      <c r="N598" s="188" t="s">
        <v>2534</v>
      </c>
      <c r="O598" s="188" t="s">
        <v>58</v>
      </c>
      <c r="P598" s="188" t="s">
        <v>59</v>
      </c>
      <c r="Q598" s="188" t="s">
        <v>2487</v>
      </c>
      <c r="R598" s="188" t="s">
        <v>2488</v>
      </c>
      <c r="S598" s="188" t="s">
        <v>2544</v>
      </c>
      <c r="T598" s="188" t="s">
        <v>141</v>
      </c>
      <c r="U598" s="188"/>
      <c r="V598" s="188" t="s">
        <v>64</v>
      </c>
      <c r="W598" s="188">
        <v>1</v>
      </c>
      <c r="X598" s="188" t="s">
        <v>56</v>
      </c>
      <c r="Y598" s="188" t="s">
        <v>2490</v>
      </c>
      <c r="Z598" s="188" t="s">
        <v>66</v>
      </c>
      <c r="AA598" s="189">
        <v>42961</v>
      </c>
      <c r="AB598" s="188" t="s">
        <v>81</v>
      </c>
      <c r="AC598" s="188" t="s">
        <v>8664</v>
      </c>
      <c r="AD598" s="188" t="s">
        <v>56</v>
      </c>
      <c r="AE598" s="188" t="s">
        <v>90</v>
      </c>
      <c r="AF598" s="188" t="s">
        <v>90</v>
      </c>
      <c r="AG598" s="190" t="s">
        <v>90</v>
      </c>
      <c r="AH598" s="188" t="s">
        <v>90</v>
      </c>
      <c r="AI598" s="188" t="s">
        <v>90</v>
      </c>
      <c r="AJ598" s="188" t="s">
        <v>90</v>
      </c>
      <c r="AK598" s="188" t="s">
        <v>90</v>
      </c>
      <c r="AL598" s="188" t="s">
        <v>90</v>
      </c>
      <c r="AM598" s="189">
        <v>42937</v>
      </c>
      <c r="AN598" s="188" t="s">
        <v>100</v>
      </c>
      <c r="AO598" s="188" t="s">
        <v>144</v>
      </c>
      <c r="AP598" s="188"/>
      <c r="AQ598" s="188"/>
      <c r="AR598" s="188"/>
      <c r="AS598" s="188"/>
      <c r="AT598" s="188"/>
      <c r="AU598" s="188" t="str">
        <f t="shared" si="28"/>
        <v>R1</v>
      </c>
      <c r="AV598" s="188" t="str">
        <f t="shared" si="29"/>
        <v>P1</v>
      </c>
    </row>
    <row r="599" spans="1:48" ht="150" x14ac:dyDescent="0.25">
      <c r="A599" s="188" t="s">
        <v>2545</v>
      </c>
      <c r="B599" s="207" t="str">
        <f t="shared" si="27"/>
        <v>Riparian and Pre-1914</v>
      </c>
      <c r="C599" s="188" t="s">
        <v>2310</v>
      </c>
      <c r="D599" s="188" t="s">
        <v>2311</v>
      </c>
      <c r="E599" s="188"/>
      <c r="F599" s="188" t="s">
        <v>1771</v>
      </c>
      <c r="G599" s="188"/>
      <c r="H599" s="188"/>
      <c r="I599" s="188" t="s">
        <v>55</v>
      </c>
      <c r="J599" s="188"/>
      <c r="K599" s="209">
        <v>385.58333333333337</v>
      </c>
      <c r="L599" s="209">
        <v>511.42</v>
      </c>
      <c r="M599" s="188" t="s">
        <v>56</v>
      </c>
      <c r="N599" s="188" t="s">
        <v>2312</v>
      </c>
      <c r="O599" s="188" t="s">
        <v>1418</v>
      </c>
      <c r="P599" s="188" t="s">
        <v>59</v>
      </c>
      <c r="Q599" s="188" t="s">
        <v>2546</v>
      </c>
      <c r="R599" s="188" t="s">
        <v>2460</v>
      </c>
      <c r="S599" s="188" t="s">
        <v>706</v>
      </c>
      <c r="T599" s="188" t="s">
        <v>141</v>
      </c>
      <c r="U599" s="188">
        <v>1910</v>
      </c>
      <c r="V599" s="188" t="s">
        <v>64</v>
      </c>
      <c r="W599" s="188"/>
      <c r="X599" s="188"/>
      <c r="Y599" s="188"/>
      <c r="Z599" s="188" t="s">
        <v>66</v>
      </c>
      <c r="AA599" s="189"/>
      <c r="AB599" s="188" t="s">
        <v>142</v>
      </c>
      <c r="AC599" s="188" t="s">
        <v>8358</v>
      </c>
      <c r="AD599" s="188" t="s">
        <v>56</v>
      </c>
      <c r="AE599" s="188" t="s">
        <v>90</v>
      </c>
      <c r="AF599" s="188" t="s">
        <v>90</v>
      </c>
      <c r="AG599" s="188" t="s">
        <v>90</v>
      </c>
      <c r="AH599" s="188" t="s">
        <v>90</v>
      </c>
      <c r="AI599" s="188" t="s">
        <v>90</v>
      </c>
      <c r="AJ599" s="188" t="s">
        <v>90</v>
      </c>
      <c r="AK599" s="188" t="s">
        <v>90</v>
      </c>
      <c r="AL599" s="188" t="s">
        <v>90</v>
      </c>
      <c r="AM599" s="189">
        <v>42944</v>
      </c>
      <c r="AN599" s="188" t="s">
        <v>100</v>
      </c>
      <c r="AO599" s="188" t="s">
        <v>864</v>
      </c>
      <c r="AP599" s="188"/>
      <c r="AQ599" s="188"/>
      <c r="AR599" s="188"/>
      <c r="AS599" s="188"/>
      <c r="AT599" s="188"/>
      <c r="AU599" s="188" t="str">
        <f t="shared" si="28"/>
        <v>R3</v>
      </c>
      <c r="AV599" s="188" t="str">
        <f t="shared" si="29"/>
        <v>P1</v>
      </c>
    </row>
    <row r="600" spans="1:48" ht="60" x14ac:dyDescent="0.25">
      <c r="A600" s="188" t="s">
        <v>2547</v>
      </c>
      <c r="B600" s="207" t="str">
        <f t="shared" si="27"/>
        <v>Riparian and Pre-1914</v>
      </c>
      <c r="C600" s="188" t="s">
        <v>2484</v>
      </c>
      <c r="D600" s="188" t="s">
        <v>2484</v>
      </c>
      <c r="E600" s="188" t="s">
        <v>1312</v>
      </c>
      <c r="F600" s="188" t="s">
        <v>2485</v>
      </c>
      <c r="G600" s="188" t="s">
        <v>1314</v>
      </c>
      <c r="H600" s="188"/>
      <c r="I600" s="188" t="s">
        <v>55</v>
      </c>
      <c r="J600" s="188"/>
      <c r="K600" s="209">
        <v>676.09666666666669</v>
      </c>
      <c r="L600" s="209">
        <v>387.29</v>
      </c>
      <c r="M600" s="188" t="s">
        <v>56</v>
      </c>
      <c r="N600" s="188" t="s">
        <v>2534</v>
      </c>
      <c r="O600" s="188" t="s">
        <v>58</v>
      </c>
      <c r="P600" s="188" t="s">
        <v>59</v>
      </c>
      <c r="Q600" s="188" t="s">
        <v>2548</v>
      </c>
      <c r="R600" s="188" t="s">
        <v>2488</v>
      </c>
      <c r="S600" s="188" t="s">
        <v>2549</v>
      </c>
      <c r="T600" s="188" t="s">
        <v>141</v>
      </c>
      <c r="U600" s="188"/>
      <c r="V600" s="188" t="s">
        <v>64</v>
      </c>
      <c r="W600" s="188">
        <v>2</v>
      </c>
      <c r="X600" s="188" t="s">
        <v>1036</v>
      </c>
      <c r="Y600" s="188" t="s">
        <v>2490</v>
      </c>
      <c r="Z600" s="188" t="s">
        <v>66</v>
      </c>
      <c r="AA600" s="189">
        <v>42962</v>
      </c>
      <c r="AB600" s="188" t="s">
        <v>81</v>
      </c>
      <c r="AC600" s="188" t="s">
        <v>8664</v>
      </c>
      <c r="AD600" s="188" t="s">
        <v>56</v>
      </c>
      <c r="AE600" s="188" t="s">
        <v>90</v>
      </c>
      <c r="AF600" s="188" t="s">
        <v>90</v>
      </c>
      <c r="AG600" s="190" t="s">
        <v>90</v>
      </c>
      <c r="AH600" s="188" t="s">
        <v>90</v>
      </c>
      <c r="AI600" s="188" t="s">
        <v>90</v>
      </c>
      <c r="AJ600" s="188" t="s">
        <v>90</v>
      </c>
      <c r="AK600" s="188" t="s">
        <v>90</v>
      </c>
      <c r="AL600" s="188" t="s">
        <v>90</v>
      </c>
      <c r="AM600" s="189">
        <v>42937</v>
      </c>
      <c r="AN600" s="188" t="s">
        <v>100</v>
      </c>
      <c r="AO600" s="188" t="s">
        <v>144</v>
      </c>
      <c r="AP600" s="188"/>
      <c r="AQ600" s="188"/>
      <c r="AR600" s="188"/>
      <c r="AS600" s="188"/>
      <c r="AT600" s="188"/>
      <c r="AU600" s="188" t="str">
        <f t="shared" si="28"/>
        <v>R1</v>
      </c>
      <c r="AV600" s="188" t="str">
        <f t="shared" si="29"/>
        <v>P1</v>
      </c>
    </row>
    <row r="601" spans="1:48" ht="60" x14ac:dyDescent="0.25">
      <c r="A601" s="188" t="s">
        <v>2550</v>
      </c>
      <c r="B601" s="207" t="str">
        <f t="shared" si="27"/>
        <v>Riparian and Pre-1914</v>
      </c>
      <c r="C601" s="188" t="s">
        <v>2551</v>
      </c>
      <c r="D601" s="188" t="s">
        <v>2552</v>
      </c>
      <c r="E601" s="188"/>
      <c r="F601" s="188" t="s">
        <v>635</v>
      </c>
      <c r="G601" s="188"/>
      <c r="H601" s="188"/>
      <c r="I601" s="188" t="s">
        <v>55</v>
      </c>
      <c r="J601" s="188"/>
      <c r="K601" s="209">
        <v>723</v>
      </c>
      <c r="L601" s="209">
        <v>1330.72</v>
      </c>
      <c r="M601" s="188" t="s">
        <v>56</v>
      </c>
      <c r="N601" s="188" t="s">
        <v>2553</v>
      </c>
      <c r="O601" s="188" t="s">
        <v>1373</v>
      </c>
      <c r="P601" s="188" t="s">
        <v>59</v>
      </c>
      <c r="Q601" s="188" t="s">
        <v>2554</v>
      </c>
      <c r="R601" s="188" t="s">
        <v>2555</v>
      </c>
      <c r="S601" s="188" t="s">
        <v>2399</v>
      </c>
      <c r="T601" s="188"/>
      <c r="U601" s="188"/>
      <c r="V601" s="188" t="s">
        <v>64</v>
      </c>
      <c r="W601" s="188"/>
      <c r="X601" s="188"/>
      <c r="Y601" s="188"/>
      <c r="Z601" s="188" t="s">
        <v>66</v>
      </c>
      <c r="AA601" s="189">
        <v>42936</v>
      </c>
      <c r="AB601" s="188" t="s">
        <v>142</v>
      </c>
      <c r="AC601" s="188" t="s">
        <v>2556</v>
      </c>
      <c r="AD601" s="188" t="s">
        <v>56</v>
      </c>
      <c r="AE601" s="188" t="s">
        <v>90</v>
      </c>
      <c r="AF601" s="188" t="s">
        <v>90</v>
      </c>
      <c r="AG601" s="190" t="s">
        <v>90</v>
      </c>
      <c r="AH601" s="188" t="s">
        <v>90</v>
      </c>
      <c r="AI601" s="188" t="s">
        <v>90</v>
      </c>
      <c r="AJ601" s="188" t="s">
        <v>90</v>
      </c>
      <c r="AK601" s="188" t="s">
        <v>90</v>
      </c>
      <c r="AL601" s="188" t="s">
        <v>90</v>
      </c>
      <c r="AM601" s="189">
        <v>42939</v>
      </c>
      <c r="AN601" s="188" t="s">
        <v>100</v>
      </c>
      <c r="AO601" s="188" t="s">
        <v>2328</v>
      </c>
      <c r="AP601" s="188"/>
      <c r="AQ601" s="188"/>
      <c r="AR601" s="188"/>
      <c r="AS601" s="188"/>
      <c r="AT601" s="188"/>
      <c r="AU601" s="188" t="str">
        <f t="shared" si="28"/>
        <v>R3</v>
      </c>
      <c r="AV601" s="188" t="str">
        <f t="shared" si="29"/>
        <v>P1</v>
      </c>
    </row>
    <row r="602" spans="1:48" ht="45" x14ac:dyDescent="0.25">
      <c r="A602" s="188" t="s">
        <v>2557</v>
      </c>
      <c r="B602" s="207" t="str">
        <f t="shared" si="27"/>
        <v>Riparian and Pre-1914</v>
      </c>
      <c r="C602" s="188" t="s">
        <v>2558</v>
      </c>
      <c r="D602" s="188" t="s">
        <v>2559</v>
      </c>
      <c r="E602" s="188"/>
      <c r="F602" s="188"/>
      <c r="G602" s="188"/>
      <c r="H602" s="188"/>
      <c r="I602" s="188" t="s">
        <v>55</v>
      </c>
      <c r="J602" s="188"/>
      <c r="K602" s="209">
        <v>523</v>
      </c>
      <c r="L602" s="209">
        <v>122.86</v>
      </c>
      <c r="M602" s="188" t="s">
        <v>56</v>
      </c>
      <c r="N602" s="188" t="s">
        <v>2560</v>
      </c>
      <c r="O602" s="188" t="s">
        <v>1418</v>
      </c>
      <c r="P602" s="188" t="s">
        <v>59</v>
      </c>
      <c r="Q602" s="188" t="s">
        <v>2561</v>
      </c>
      <c r="R602" s="188" t="s">
        <v>2561</v>
      </c>
      <c r="S602" s="188" t="s">
        <v>2562</v>
      </c>
      <c r="T602" s="196"/>
      <c r="U602" s="188">
        <v>1907</v>
      </c>
      <c r="V602" s="196" t="s">
        <v>115</v>
      </c>
      <c r="W602" s="196"/>
      <c r="X602" s="196"/>
      <c r="Y602" s="196"/>
      <c r="Z602" s="196" t="s">
        <v>66</v>
      </c>
      <c r="AA602" s="189">
        <v>42936</v>
      </c>
      <c r="AB602" s="196" t="s">
        <v>81</v>
      </c>
      <c r="AC602" s="196" t="s">
        <v>2563</v>
      </c>
      <c r="AD602" s="188" t="s">
        <v>56</v>
      </c>
      <c r="AE602" s="188" t="s">
        <v>90</v>
      </c>
      <c r="AF602" s="188" t="s">
        <v>90</v>
      </c>
      <c r="AG602" s="190" t="s">
        <v>90</v>
      </c>
      <c r="AH602" s="188" t="s">
        <v>90</v>
      </c>
      <c r="AI602" s="188" t="s">
        <v>90</v>
      </c>
      <c r="AJ602" s="188" t="s">
        <v>90</v>
      </c>
      <c r="AK602" s="188" t="s">
        <v>90</v>
      </c>
      <c r="AL602" s="188" t="s">
        <v>90</v>
      </c>
      <c r="AM602" s="189">
        <v>42939</v>
      </c>
      <c r="AN602" s="188" t="s">
        <v>100</v>
      </c>
      <c r="AO602" s="188" t="s">
        <v>2328</v>
      </c>
      <c r="AP602" s="188"/>
      <c r="AQ602" s="188"/>
      <c r="AR602" s="188"/>
      <c r="AS602" s="188"/>
      <c r="AT602" s="188"/>
      <c r="AU602" s="188" t="str">
        <f t="shared" si="28"/>
        <v>R1</v>
      </c>
      <c r="AV602" s="188" t="str">
        <f t="shared" si="29"/>
        <v>P1</v>
      </c>
    </row>
    <row r="603" spans="1:48" ht="60" x14ac:dyDescent="0.25">
      <c r="A603" s="188" t="s">
        <v>2564</v>
      </c>
      <c r="B603" s="207" t="str">
        <f t="shared" si="27"/>
        <v>Riparian and Pre-1914</v>
      </c>
      <c r="C603" s="188" t="s">
        <v>2484</v>
      </c>
      <c r="D603" s="188" t="s">
        <v>2484</v>
      </c>
      <c r="E603" s="188" t="s">
        <v>1312</v>
      </c>
      <c r="F603" s="188" t="s">
        <v>2485</v>
      </c>
      <c r="G603" s="188" t="s">
        <v>1314</v>
      </c>
      <c r="H603" s="188"/>
      <c r="I603" s="188" t="s">
        <v>55</v>
      </c>
      <c r="J603" s="188"/>
      <c r="K603" s="209">
        <v>504.64666666666676</v>
      </c>
      <c r="L603" s="209">
        <v>156.13</v>
      </c>
      <c r="M603" s="188" t="s">
        <v>56</v>
      </c>
      <c r="N603" s="188" t="s">
        <v>2534</v>
      </c>
      <c r="O603" s="188" t="s">
        <v>58</v>
      </c>
      <c r="P603" s="188" t="s">
        <v>59</v>
      </c>
      <c r="Q603" s="188" t="s">
        <v>2487</v>
      </c>
      <c r="R603" s="188" t="s">
        <v>2488</v>
      </c>
      <c r="S603" s="188" t="s">
        <v>2489</v>
      </c>
      <c r="T603" s="188" t="s">
        <v>141</v>
      </c>
      <c r="U603" s="188"/>
      <c r="V603" s="188" t="s">
        <v>64</v>
      </c>
      <c r="W603" s="188">
        <v>2</v>
      </c>
      <c r="X603" s="188" t="s">
        <v>1036</v>
      </c>
      <c r="Y603" s="188" t="s">
        <v>2490</v>
      </c>
      <c r="Z603" s="188" t="s">
        <v>66</v>
      </c>
      <c r="AA603" s="189">
        <v>42962</v>
      </c>
      <c r="AB603" s="188" t="s">
        <v>81</v>
      </c>
      <c r="AC603" s="188" t="s">
        <v>8664</v>
      </c>
      <c r="AD603" s="188" t="s">
        <v>56</v>
      </c>
      <c r="AE603" s="188" t="s">
        <v>90</v>
      </c>
      <c r="AF603" s="188" t="s">
        <v>90</v>
      </c>
      <c r="AG603" s="190" t="s">
        <v>90</v>
      </c>
      <c r="AH603" s="188" t="s">
        <v>90</v>
      </c>
      <c r="AI603" s="188" t="s">
        <v>90</v>
      </c>
      <c r="AJ603" s="188" t="s">
        <v>90</v>
      </c>
      <c r="AK603" s="188" t="s">
        <v>90</v>
      </c>
      <c r="AL603" s="188" t="s">
        <v>90</v>
      </c>
      <c r="AM603" s="189">
        <v>42937</v>
      </c>
      <c r="AN603" s="188" t="s">
        <v>100</v>
      </c>
      <c r="AO603" s="188" t="s">
        <v>144</v>
      </c>
      <c r="AP603" s="188"/>
      <c r="AQ603" s="188"/>
      <c r="AR603" s="188"/>
      <c r="AS603" s="188"/>
      <c r="AT603" s="188"/>
      <c r="AU603" s="188" t="str">
        <f t="shared" si="28"/>
        <v>R1</v>
      </c>
      <c r="AV603" s="188" t="str">
        <f t="shared" si="29"/>
        <v>P1</v>
      </c>
    </row>
    <row r="604" spans="1:48" ht="60" x14ac:dyDescent="0.25">
      <c r="A604" s="188" t="s">
        <v>2565</v>
      </c>
      <c r="B604" s="207" t="str">
        <f t="shared" si="27"/>
        <v>Riparian and Pre-1914</v>
      </c>
      <c r="C604" s="188" t="s">
        <v>2484</v>
      </c>
      <c r="D604" s="188" t="s">
        <v>2484</v>
      </c>
      <c r="E604" s="188" t="s">
        <v>1312</v>
      </c>
      <c r="F604" s="188" t="s">
        <v>2485</v>
      </c>
      <c r="G604" s="188" t="s">
        <v>1314</v>
      </c>
      <c r="H604" s="188"/>
      <c r="I604" s="188" t="s">
        <v>55</v>
      </c>
      <c r="J604" s="188"/>
      <c r="K604" s="209">
        <v>516.17666666666673</v>
      </c>
      <c r="L604" s="209">
        <v>348.59</v>
      </c>
      <c r="M604" s="188" t="s">
        <v>56</v>
      </c>
      <c r="N604" s="188" t="s">
        <v>2534</v>
      </c>
      <c r="O604" s="188" t="s">
        <v>58</v>
      </c>
      <c r="P604" s="188" t="s">
        <v>59</v>
      </c>
      <c r="Q604" s="188" t="s">
        <v>2548</v>
      </c>
      <c r="R604" s="188" t="s">
        <v>2566</v>
      </c>
      <c r="S604" s="188" t="s">
        <v>2567</v>
      </c>
      <c r="T604" s="188" t="s">
        <v>141</v>
      </c>
      <c r="U604" s="188"/>
      <c r="V604" s="188" t="s">
        <v>64</v>
      </c>
      <c r="W604" s="188">
        <v>2</v>
      </c>
      <c r="X604" s="188" t="s">
        <v>1036</v>
      </c>
      <c r="Y604" s="188" t="s">
        <v>2490</v>
      </c>
      <c r="Z604" s="188" t="s">
        <v>66</v>
      </c>
      <c r="AA604" s="189">
        <v>42962</v>
      </c>
      <c r="AB604" s="188" t="s">
        <v>81</v>
      </c>
      <c r="AC604" s="188" t="s">
        <v>8664</v>
      </c>
      <c r="AD604" s="188" t="s">
        <v>56</v>
      </c>
      <c r="AE604" s="188" t="s">
        <v>90</v>
      </c>
      <c r="AF604" s="188" t="s">
        <v>90</v>
      </c>
      <c r="AG604" s="190" t="s">
        <v>90</v>
      </c>
      <c r="AH604" s="188" t="s">
        <v>90</v>
      </c>
      <c r="AI604" s="188" t="s">
        <v>90</v>
      </c>
      <c r="AJ604" s="188" t="s">
        <v>90</v>
      </c>
      <c r="AK604" s="188" t="s">
        <v>90</v>
      </c>
      <c r="AL604" s="188" t="s">
        <v>90</v>
      </c>
      <c r="AM604" s="189">
        <v>42937</v>
      </c>
      <c r="AN604" s="188" t="s">
        <v>100</v>
      </c>
      <c r="AO604" s="188" t="s">
        <v>144</v>
      </c>
      <c r="AP604" s="188"/>
      <c r="AQ604" s="188"/>
      <c r="AR604" s="188"/>
      <c r="AS604" s="188"/>
      <c r="AT604" s="188"/>
      <c r="AU604" s="188" t="str">
        <f t="shared" si="28"/>
        <v>R1</v>
      </c>
      <c r="AV604" s="188" t="str">
        <f t="shared" si="29"/>
        <v>P1</v>
      </c>
    </row>
    <row r="605" spans="1:48" ht="90" x14ac:dyDescent="0.25">
      <c r="A605" s="188" t="s">
        <v>2568</v>
      </c>
      <c r="B605" s="207" t="str">
        <f t="shared" si="27"/>
        <v>Riparian and Pre-1914</v>
      </c>
      <c r="C605" s="188" t="s">
        <v>2569</v>
      </c>
      <c r="D605" s="188" t="s">
        <v>2569</v>
      </c>
      <c r="E605" s="188"/>
      <c r="F605" s="188" t="s">
        <v>415</v>
      </c>
      <c r="G605" s="188"/>
      <c r="H605" s="188"/>
      <c r="I605" s="188" t="s">
        <v>55</v>
      </c>
      <c r="J605" s="188"/>
      <c r="K605" s="209">
        <v>860.59</v>
      </c>
      <c r="L605" s="209">
        <v>383.9</v>
      </c>
      <c r="M605" s="188" t="s">
        <v>56</v>
      </c>
      <c r="N605" s="188" t="s">
        <v>128</v>
      </c>
      <c r="O605" s="188" t="s">
        <v>1373</v>
      </c>
      <c r="P605" s="188" t="s">
        <v>59</v>
      </c>
      <c r="Q605" s="188" t="s">
        <v>2570</v>
      </c>
      <c r="R605" s="188" t="s">
        <v>2570</v>
      </c>
      <c r="S605" s="188" t="s">
        <v>2571</v>
      </c>
      <c r="T605" s="188" t="s">
        <v>141</v>
      </c>
      <c r="U605" s="188"/>
      <c r="V605" s="188" t="s">
        <v>115</v>
      </c>
      <c r="W605" s="188"/>
      <c r="X605" s="188"/>
      <c r="Y605" s="188"/>
      <c r="Z605" s="188" t="s">
        <v>66</v>
      </c>
      <c r="AA605" s="189">
        <v>42880</v>
      </c>
      <c r="AB605" s="188" t="s">
        <v>81</v>
      </c>
      <c r="AC605" s="188" t="s">
        <v>2572</v>
      </c>
      <c r="AD605" s="188" t="s">
        <v>56</v>
      </c>
      <c r="AE605" s="188" t="s">
        <v>90</v>
      </c>
      <c r="AF605" s="188" t="s">
        <v>90</v>
      </c>
      <c r="AG605" s="190" t="s">
        <v>90</v>
      </c>
      <c r="AH605" s="188" t="s">
        <v>90</v>
      </c>
      <c r="AI605" s="188" t="s">
        <v>90</v>
      </c>
      <c r="AJ605" s="188" t="s">
        <v>90</v>
      </c>
      <c r="AK605" s="188" t="s">
        <v>90</v>
      </c>
      <c r="AL605" s="188" t="s">
        <v>90</v>
      </c>
      <c r="AM605" s="189">
        <v>42915</v>
      </c>
      <c r="AN605" s="188" t="s">
        <v>72</v>
      </c>
      <c r="AO605" s="188" t="s">
        <v>1179</v>
      </c>
      <c r="AP605" s="188"/>
      <c r="AQ605" s="188"/>
      <c r="AR605" s="188"/>
      <c r="AS605" s="188"/>
      <c r="AT605" s="188"/>
      <c r="AU605" s="188" t="str">
        <f t="shared" si="28"/>
        <v>R1</v>
      </c>
      <c r="AV605" s="188" t="str">
        <f t="shared" si="29"/>
        <v>P2</v>
      </c>
    </row>
    <row r="606" spans="1:48" ht="60" x14ac:dyDescent="0.25">
      <c r="A606" s="188" t="s">
        <v>2573</v>
      </c>
      <c r="B606" s="207" t="str">
        <f t="shared" si="27"/>
        <v>Riparian and Pre-1914</v>
      </c>
      <c r="C606" s="188" t="s">
        <v>2484</v>
      </c>
      <c r="D606" s="188" t="s">
        <v>2484</v>
      </c>
      <c r="E606" s="188" t="s">
        <v>1312</v>
      </c>
      <c r="F606" s="188" t="s">
        <v>2485</v>
      </c>
      <c r="G606" s="188" t="s">
        <v>1314</v>
      </c>
      <c r="H606" s="188"/>
      <c r="I606" s="188" t="s">
        <v>55</v>
      </c>
      <c r="J606" s="188"/>
      <c r="K606" s="209">
        <v>422.99333333333328</v>
      </c>
      <c r="L606" s="209">
        <v>127.57</v>
      </c>
      <c r="M606" s="188" t="s">
        <v>56</v>
      </c>
      <c r="N606" s="188" t="s">
        <v>1791</v>
      </c>
      <c r="O606" s="188" t="s">
        <v>58</v>
      </c>
      <c r="P606" s="188" t="s">
        <v>59</v>
      </c>
      <c r="Q606" s="188" t="s">
        <v>2487</v>
      </c>
      <c r="R606" s="188" t="s">
        <v>2488</v>
      </c>
      <c r="S606" s="188" t="s">
        <v>2489</v>
      </c>
      <c r="T606" s="188" t="s">
        <v>141</v>
      </c>
      <c r="U606" s="188"/>
      <c r="V606" s="188" t="s">
        <v>64</v>
      </c>
      <c r="W606" s="188">
        <v>2</v>
      </c>
      <c r="X606" s="188" t="s">
        <v>56</v>
      </c>
      <c r="Y606" s="188" t="s">
        <v>2490</v>
      </c>
      <c r="Z606" s="188" t="s">
        <v>66</v>
      </c>
      <c r="AA606" s="189">
        <v>42962</v>
      </c>
      <c r="AB606" s="188" t="s">
        <v>81</v>
      </c>
      <c r="AC606" s="188" t="s">
        <v>8664</v>
      </c>
      <c r="AD606" s="188" t="s">
        <v>56</v>
      </c>
      <c r="AE606" s="188" t="s">
        <v>90</v>
      </c>
      <c r="AF606" s="188" t="s">
        <v>90</v>
      </c>
      <c r="AG606" s="190" t="s">
        <v>90</v>
      </c>
      <c r="AH606" s="188" t="s">
        <v>90</v>
      </c>
      <c r="AI606" s="188" t="s">
        <v>90</v>
      </c>
      <c r="AJ606" s="188" t="s">
        <v>90</v>
      </c>
      <c r="AK606" s="188" t="s">
        <v>90</v>
      </c>
      <c r="AL606" s="188" t="s">
        <v>90</v>
      </c>
      <c r="AM606" s="189">
        <v>42937</v>
      </c>
      <c r="AN606" s="188" t="s">
        <v>100</v>
      </c>
      <c r="AO606" s="188" t="s">
        <v>144</v>
      </c>
      <c r="AP606" s="188"/>
      <c r="AQ606" s="188"/>
      <c r="AR606" s="188"/>
      <c r="AS606" s="188"/>
      <c r="AT606" s="188"/>
      <c r="AU606" s="188" t="str">
        <f t="shared" si="28"/>
        <v>R1</v>
      </c>
      <c r="AV606" s="188" t="str">
        <f t="shared" si="29"/>
        <v>P1</v>
      </c>
    </row>
    <row r="607" spans="1:48" ht="45" x14ac:dyDescent="0.25">
      <c r="A607" s="188" t="s">
        <v>2574</v>
      </c>
      <c r="B607" s="207" t="str">
        <f t="shared" si="27"/>
        <v>Riparian and Pre-1914</v>
      </c>
      <c r="C607" s="188" t="s">
        <v>2575</v>
      </c>
      <c r="D607" s="188" t="s">
        <v>2576</v>
      </c>
      <c r="E607" s="188"/>
      <c r="F607" s="188"/>
      <c r="G607" s="188"/>
      <c r="H607" s="188"/>
      <c r="I607" s="188" t="s">
        <v>55</v>
      </c>
      <c r="J607" s="188"/>
      <c r="K607" s="209">
        <v>325.83333333333331</v>
      </c>
      <c r="L607" s="209" t="s">
        <v>215</v>
      </c>
      <c r="M607" s="188" t="s">
        <v>56</v>
      </c>
      <c r="N607" s="188" t="s">
        <v>692</v>
      </c>
      <c r="O607" s="188" t="s">
        <v>397</v>
      </c>
      <c r="P607" s="188" t="s">
        <v>59</v>
      </c>
      <c r="Q607" s="188" t="s">
        <v>2577</v>
      </c>
      <c r="R607" s="188">
        <v>18921006</v>
      </c>
      <c r="S607" s="188" t="s">
        <v>8449</v>
      </c>
      <c r="T607" s="188" t="s">
        <v>141</v>
      </c>
      <c r="U607" s="188"/>
      <c r="V607" s="188" t="s">
        <v>64</v>
      </c>
      <c r="W607" s="188">
        <v>0</v>
      </c>
      <c r="X607" s="188" t="s">
        <v>56</v>
      </c>
      <c r="Y607" s="188" t="s">
        <v>2578</v>
      </c>
      <c r="Z607" s="188"/>
      <c r="AA607" s="189">
        <v>42936</v>
      </c>
      <c r="AB607" s="188" t="s">
        <v>81</v>
      </c>
      <c r="AC607" s="188" t="s">
        <v>2443</v>
      </c>
      <c r="AD607" s="188" t="s">
        <v>56</v>
      </c>
      <c r="AE607" s="188" t="s">
        <v>90</v>
      </c>
      <c r="AF607" s="188" t="s">
        <v>90</v>
      </c>
      <c r="AG607" s="190" t="s">
        <v>90</v>
      </c>
      <c r="AH607" s="188" t="s">
        <v>90</v>
      </c>
      <c r="AI607" s="188" t="s">
        <v>90</v>
      </c>
      <c r="AJ607" s="188" t="s">
        <v>90</v>
      </c>
      <c r="AK607" s="188" t="s">
        <v>90</v>
      </c>
      <c r="AL607" s="188" t="s">
        <v>90</v>
      </c>
      <c r="AM607" s="189">
        <v>42940</v>
      </c>
      <c r="AN607" s="188" t="s">
        <v>100</v>
      </c>
      <c r="AO607" s="188" t="s">
        <v>8450</v>
      </c>
      <c r="AP607" s="188"/>
      <c r="AQ607" s="188"/>
      <c r="AR607" s="188"/>
      <c r="AS607" s="188"/>
      <c r="AT607" s="188"/>
      <c r="AU607" s="188" t="str">
        <f t="shared" si="28"/>
        <v>R1</v>
      </c>
      <c r="AV607" s="188" t="str">
        <f t="shared" si="29"/>
        <v>P1</v>
      </c>
    </row>
    <row r="608" spans="1:48" ht="270" x14ac:dyDescent="0.25">
      <c r="A608" s="188" t="s">
        <v>2579</v>
      </c>
      <c r="B608" s="207" t="str">
        <f t="shared" si="27"/>
        <v>Riparian and Pre-1914</v>
      </c>
      <c r="C608" s="188" t="s">
        <v>2580</v>
      </c>
      <c r="D608" s="188" t="s">
        <v>2580</v>
      </c>
      <c r="E608" s="188"/>
      <c r="F608" s="188"/>
      <c r="G608" s="188"/>
      <c r="H608" s="188" t="s">
        <v>4067</v>
      </c>
      <c r="I608" s="188" t="s">
        <v>55</v>
      </c>
      <c r="J608" s="188"/>
      <c r="K608" s="209">
        <v>866.73333333333335</v>
      </c>
      <c r="L608" s="209">
        <v>0</v>
      </c>
      <c r="M608" s="188" t="s">
        <v>56</v>
      </c>
      <c r="N608" s="188" t="s">
        <v>306</v>
      </c>
      <c r="O608" s="188" t="s">
        <v>1373</v>
      </c>
      <c r="P608" s="188" t="s">
        <v>341</v>
      </c>
      <c r="Q608" s="188" t="s">
        <v>2581</v>
      </c>
      <c r="R608" s="188" t="s">
        <v>2582</v>
      </c>
      <c r="S608" s="188" t="s">
        <v>2583</v>
      </c>
      <c r="T608" s="188" t="s">
        <v>63</v>
      </c>
      <c r="U608" s="188"/>
      <c r="V608" s="188" t="s">
        <v>344</v>
      </c>
      <c r="W608" s="188"/>
      <c r="X608" s="188"/>
      <c r="Y608" s="188"/>
      <c r="Z608" s="188" t="s">
        <v>66</v>
      </c>
      <c r="AA608" s="189">
        <v>42916</v>
      </c>
      <c r="AB608" s="188" t="s">
        <v>67</v>
      </c>
      <c r="AC608" s="188" t="s">
        <v>8639</v>
      </c>
      <c r="AD608" s="188" t="s">
        <v>56</v>
      </c>
      <c r="AE608" s="188" t="s">
        <v>90</v>
      </c>
      <c r="AF608" s="188" t="s">
        <v>90</v>
      </c>
      <c r="AG608" s="189" t="s">
        <v>90</v>
      </c>
      <c r="AH608" s="188" t="s">
        <v>90</v>
      </c>
      <c r="AI608" s="188" t="s">
        <v>90</v>
      </c>
      <c r="AJ608" s="188" t="s">
        <v>90</v>
      </c>
      <c r="AK608" s="188" t="s">
        <v>90</v>
      </c>
      <c r="AL608" s="188" t="s">
        <v>90</v>
      </c>
      <c r="AM608" s="189">
        <v>43347</v>
      </c>
      <c r="AN608" s="188" t="s">
        <v>72</v>
      </c>
      <c r="AO608" s="188" t="s">
        <v>8769</v>
      </c>
      <c r="AP608" s="188" t="s">
        <v>4067</v>
      </c>
      <c r="AQ608" s="188" t="s">
        <v>8534</v>
      </c>
      <c r="AR608" s="188" t="s">
        <v>8581</v>
      </c>
      <c r="AS608" s="188" t="s">
        <v>8535</v>
      </c>
      <c r="AT608" s="188" t="s">
        <v>8581</v>
      </c>
      <c r="AU608" s="188" t="str">
        <f t="shared" si="28"/>
        <v>R4</v>
      </c>
      <c r="AV608" s="188" t="str">
        <f t="shared" si="29"/>
        <v>P4</v>
      </c>
    </row>
    <row r="609" spans="1:48" ht="45" x14ac:dyDescent="0.25">
      <c r="A609" s="188" t="s">
        <v>2584</v>
      </c>
      <c r="B609" s="207" t="str">
        <f t="shared" si="27"/>
        <v>Riparian and Pre-1914</v>
      </c>
      <c r="C609" s="188" t="s">
        <v>2585</v>
      </c>
      <c r="D609" s="188" t="s">
        <v>2586</v>
      </c>
      <c r="E609" s="188"/>
      <c r="F609" s="188" t="s">
        <v>1327</v>
      </c>
      <c r="G609" s="188"/>
      <c r="H609" s="188"/>
      <c r="I609" s="188" t="s">
        <v>55</v>
      </c>
      <c r="J609" s="188"/>
      <c r="K609" s="209">
        <v>312.89999999999998</v>
      </c>
      <c r="L609" s="209">
        <v>595.04999999999995</v>
      </c>
      <c r="M609" s="188" t="s">
        <v>56</v>
      </c>
      <c r="N609" s="188" t="s">
        <v>2587</v>
      </c>
      <c r="O609" s="188" t="s">
        <v>1791</v>
      </c>
      <c r="P609" s="188" t="s">
        <v>59</v>
      </c>
      <c r="Q609" s="188" t="s">
        <v>2588</v>
      </c>
      <c r="R609" s="188" t="s">
        <v>2588</v>
      </c>
      <c r="S609" s="188" t="s">
        <v>2589</v>
      </c>
      <c r="T609" s="188" t="s">
        <v>141</v>
      </c>
      <c r="U609" s="188"/>
      <c r="V609" s="188" t="s">
        <v>64</v>
      </c>
      <c r="W609" s="188"/>
      <c r="X609" s="188"/>
      <c r="Y609" s="188"/>
      <c r="Z609" s="188" t="s">
        <v>66</v>
      </c>
      <c r="AA609" s="189">
        <v>42979</v>
      </c>
      <c r="AB609" s="188" t="s">
        <v>142</v>
      </c>
      <c r="AC609" s="188" t="s">
        <v>1051</v>
      </c>
      <c r="AD609" s="188" t="s">
        <v>56</v>
      </c>
      <c r="AE609" s="188" t="s">
        <v>90</v>
      </c>
      <c r="AF609" s="188" t="s">
        <v>90</v>
      </c>
      <c r="AG609" s="188" t="s">
        <v>90</v>
      </c>
      <c r="AH609" s="188" t="s">
        <v>90</v>
      </c>
      <c r="AI609" s="188" t="s">
        <v>90</v>
      </c>
      <c r="AJ609" s="188" t="s">
        <v>90</v>
      </c>
      <c r="AK609" s="188" t="s">
        <v>90</v>
      </c>
      <c r="AL609" s="188" t="s">
        <v>90</v>
      </c>
      <c r="AM609" s="189">
        <v>42944</v>
      </c>
      <c r="AN609" s="188" t="s">
        <v>100</v>
      </c>
      <c r="AO609" s="188" t="s">
        <v>864</v>
      </c>
      <c r="AP609" s="188"/>
      <c r="AQ609" s="188"/>
      <c r="AR609" s="188"/>
      <c r="AS609" s="188"/>
      <c r="AT609" s="188"/>
      <c r="AU609" s="188" t="str">
        <f t="shared" si="28"/>
        <v>R3</v>
      </c>
      <c r="AV609" s="188" t="str">
        <f t="shared" si="29"/>
        <v>P1</v>
      </c>
    </row>
    <row r="610" spans="1:48" ht="45" x14ac:dyDescent="0.25">
      <c r="A610" s="188" t="s">
        <v>2590</v>
      </c>
      <c r="B610" s="207" t="str">
        <f t="shared" si="27"/>
        <v>Riparian and Pre-1914</v>
      </c>
      <c r="C610" s="188" t="s">
        <v>2585</v>
      </c>
      <c r="D610" s="188" t="s">
        <v>2586</v>
      </c>
      <c r="E610" s="188"/>
      <c r="F610" s="188"/>
      <c r="G610" s="188"/>
      <c r="H610" s="188"/>
      <c r="I610" s="188" t="s">
        <v>55</v>
      </c>
      <c r="J610" s="188"/>
      <c r="K610" s="209">
        <v>312.89999999999998</v>
      </c>
      <c r="L610" s="209" t="s">
        <v>215</v>
      </c>
      <c r="M610" s="188" t="s">
        <v>56</v>
      </c>
      <c r="N610" s="188" t="s">
        <v>966</v>
      </c>
      <c r="O610" s="188" t="s">
        <v>1791</v>
      </c>
      <c r="P610" s="188" t="s">
        <v>59</v>
      </c>
      <c r="Q610" s="188" t="s">
        <v>2588</v>
      </c>
      <c r="R610" s="188" t="s">
        <v>2588</v>
      </c>
      <c r="S610" s="188" t="s">
        <v>2589</v>
      </c>
      <c r="T610" s="188" t="s">
        <v>141</v>
      </c>
      <c r="U610" s="188">
        <v>1886</v>
      </c>
      <c r="V610" s="188" t="s">
        <v>64</v>
      </c>
      <c r="W610" s="188"/>
      <c r="X610" s="188"/>
      <c r="Y610" s="188"/>
      <c r="Z610" s="188" t="s">
        <v>66</v>
      </c>
      <c r="AA610" s="189">
        <v>42979</v>
      </c>
      <c r="AB610" s="188" t="s">
        <v>142</v>
      </c>
      <c r="AC610" s="188" t="s">
        <v>1051</v>
      </c>
      <c r="AD610" s="188" t="s">
        <v>56</v>
      </c>
      <c r="AE610" s="188" t="s">
        <v>90</v>
      </c>
      <c r="AF610" s="188" t="s">
        <v>90</v>
      </c>
      <c r="AG610" s="188" t="s">
        <v>90</v>
      </c>
      <c r="AH610" s="188" t="s">
        <v>90</v>
      </c>
      <c r="AI610" s="188" t="s">
        <v>90</v>
      </c>
      <c r="AJ610" s="188" t="s">
        <v>90</v>
      </c>
      <c r="AK610" s="188" t="s">
        <v>90</v>
      </c>
      <c r="AL610" s="188" t="s">
        <v>90</v>
      </c>
      <c r="AM610" s="189">
        <v>42944</v>
      </c>
      <c r="AN610" s="188" t="s">
        <v>100</v>
      </c>
      <c r="AO610" s="188" t="s">
        <v>864</v>
      </c>
      <c r="AP610" s="188"/>
      <c r="AQ610" s="188"/>
      <c r="AR610" s="188"/>
      <c r="AS610" s="188"/>
      <c r="AT610" s="188"/>
      <c r="AU610" s="188" t="str">
        <f t="shared" si="28"/>
        <v>R3</v>
      </c>
      <c r="AV610" s="188" t="str">
        <f t="shared" si="29"/>
        <v>P1</v>
      </c>
    </row>
    <row r="611" spans="1:48" ht="60" x14ac:dyDescent="0.25">
      <c r="A611" s="188" t="s">
        <v>2591</v>
      </c>
      <c r="B611" s="207" t="str">
        <f t="shared" si="27"/>
        <v>Riparian and Pre-1914</v>
      </c>
      <c r="C611" s="188" t="s">
        <v>2592</v>
      </c>
      <c r="D611" s="188" t="s">
        <v>2593</v>
      </c>
      <c r="E611" s="188"/>
      <c r="F611" s="188" t="s">
        <v>595</v>
      </c>
      <c r="G611" s="188"/>
      <c r="H611" s="188"/>
      <c r="I611" s="188" t="s">
        <v>55</v>
      </c>
      <c r="J611" s="188"/>
      <c r="K611" s="209">
        <v>326.8</v>
      </c>
      <c r="L611" s="209">
        <v>214.32</v>
      </c>
      <c r="M611" s="188" t="s">
        <v>56</v>
      </c>
      <c r="N611" s="188" t="s">
        <v>128</v>
      </c>
      <c r="O611" s="188" t="s">
        <v>1373</v>
      </c>
      <c r="P611" s="188" t="s">
        <v>59</v>
      </c>
      <c r="Q611" s="188" t="s">
        <v>2594</v>
      </c>
      <c r="R611" s="188" t="s">
        <v>2594</v>
      </c>
      <c r="S611" s="188" t="s">
        <v>399</v>
      </c>
      <c r="T611" s="188" t="s">
        <v>141</v>
      </c>
      <c r="U611" s="188"/>
      <c r="V611" s="188" t="s">
        <v>64</v>
      </c>
      <c r="W611" s="188"/>
      <c r="X611" s="188"/>
      <c r="Y611" s="188"/>
      <c r="Z611" s="188" t="s">
        <v>66</v>
      </c>
      <c r="AA611" s="189">
        <v>42914</v>
      </c>
      <c r="AB611" s="188" t="s">
        <v>142</v>
      </c>
      <c r="AC611" s="188"/>
      <c r="AD611" s="188" t="s">
        <v>56</v>
      </c>
      <c r="AE611" s="188" t="s">
        <v>90</v>
      </c>
      <c r="AF611" s="188" t="s">
        <v>90</v>
      </c>
      <c r="AG611" s="190" t="s">
        <v>90</v>
      </c>
      <c r="AH611" s="188" t="s">
        <v>90</v>
      </c>
      <c r="AI611" s="188" t="s">
        <v>90</v>
      </c>
      <c r="AJ611" s="188" t="s">
        <v>90</v>
      </c>
      <c r="AK611" s="188" t="s">
        <v>90</v>
      </c>
      <c r="AL611" s="188" t="s">
        <v>90</v>
      </c>
      <c r="AM611" s="189">
        <v>42948</v>
      </c>
      <c r="AN611" s="188" t="s">
        <v>143</v>
      </c>
      <c r="AO611" s="188" t="s">
        <v>8451</v>
      </c>
      <c r="AP611" s="188"/>
      <c r="AQ611" s="188"/>
      <c r="AR611" s="188"/>
      <c r="AS611" s="188"/>
      <c r="AT611" s="188"/>
      <c r="AU611" s="188" t="str">
        <f t="shared" si="28"/>
        <v>R3</v>
      </c>
      <c r="AV611" s="188" t="str">
        <f t="shared" si="29"/>
        <v>P3</v>
      </c>
    </row>
    <row r="612" spans="1:48" ht="270" x14ac:dyDescent="0.25">
      <c r="A612" s="188" t="s">
        <v>2595</v>
      </c>
      <c r="B612" s="207" t="str">
        <f t="shared" si="27"/>
        <v>Riparian and Pre-1914</v>
      </c>
      <c r="C612" s="188" t="s">
        <v>1756</v>
      </c>
      <c r="D612" s="188" t="s">
        <v>1756</v>
      </c>
      <c r="E612" s="188"/>
      <c r="F612" s="188" t="s">
        <v>2082</v>
      </c>
      <c r="G612" s="188"/>
      <c r="H612" s="188" t="s">
        <v>4067</v>
      </c>
      <c r="I612" s="188" t="s">
        <v>55</v>
      </c>
      <c r="J612" s="188"/>
      <c r="K612" s="209">
        <v>663.2399999999999</v>
      </c>
      <c r="L612" s="209">
        <v>336.6</v>
      </c>
      <c r="M612" s="188" t="s">
        <v>56</v>
      </c>
      <c r="N612" s="188" t="s">
        <v>325</v>
      </c>
      <c r="O612" s="188" t="s">
        <v>511</v>
      </c>
      <c r="P612" s="188" t="s">
        <v>59</v>
      </c>
      <c r="Q612" s="188" t="s">
        <v>2083</v>
      </c>
      <c r="R612" s="188" t="s">
        <v>2083</v>
      </c>
      <c r="S612" s="188" t="s">
        <v>2084</v>
      </c>
      <c r="T612" s="188" t="s">
        <v>141</v>
      </c>
      <c r="U612" s="188"/>
      <c r="V612" s="188" t="s">
        <v>64</v>
      </c>
      <c r="W612" s="188"/>
      <c r="X612" s="188"/>
      <c r="Y612" s="188"/>
      <c r="Z612" s="188" t="s">
        <v>66</v>
      </c>
      <c r="AA612" s="189">
        <v>42914</v>
      </c>
      <c r="AB612" s="188" t="s">
        <v>142</v>
      </c>
      <c r="AC612" s="188" t="s">
        <v>1759</v>
      </c>
      <c r="AD612" s="188" t="s">
        <v>56</v>
      </c>
      <c r="AE612" s="188" t="s">
        <v>90</v>
      </c>
      <c r="AF612" s="188" t="s">
        <v>90</v>
      </c>
      <c r="AG612" s="188" t="s">
        <v>90</v>
      </c>
      <c r="AH612" s="188" t="s">
        <v>90</v>
      </c>
      <c r="AI612" s="188" t="s">
        <v>90</v>
      </c>
      <c r="AJ612" s="188" t="s">
        <v>90</v>
      </c>
      <c r="AK612" s="188" t="s">
        <v>90</v>
      </c>
      <c r="AL612" s="188" t="s">
        <v>90</v>
      </c>
      <c r="AM612" s="189">
        <v>42949</v>
      </c>
      <c r="AN612" s="188" t="s">
        <v>100</v>
      </c>
      <c r="AO612" s="188" t="s">
        <v>864</v>
      </c>
      <c r="AP612" s="188" t="s">
        <v>4067</v>
      </c>
      <c r="AQ612" s="188" t="s">
        <v>8534</v>
      </c>
      <c r="AR612" s="188" t="s">
        <v>8581</v>
      </c>
      <c r="AS612" s="188" t="s">
        <v>8535</v>
      </c>
      <c r="AT612" s="188" t="s">
        <v>8581</v>
      </c>
      <c r="AU612" s="188" t="str">
        <f t="shared" si="28"/>
        <v>R4</v>
      </c>
      <c r="AV612" s="188" t="str">
        <f t="shared" si="29"/>
        <v>P4</v>
      </c>
    </row>
    <row r="613" spans="1:48" ht="270" x14ac:dyDescent="0.25">
      <c r="A613" s="188" t="s">
        <v>2596</v>
      </c>
      <c r="B613" s="207" t="str">
        <f t="shared" si="27"/>
        <v>Riparian and Pre-1914</v>
      </c>
      <c r="C613" s="188" t="s">
        <v>1756</v>
      </c>
      <c r="D613" s="188" t="s">
        <v>1756</v>
      </c>
      <c r="E613" s="188"/>
      <c r="F613" s="188" t="s">
        <v>2082</v>
      </c>
      <c r="G613" s="188"/>
      <c r="H613" s="188" t="s">
        <v>4067</v>
      </c>
      <c r="I613" s="188" t="s">
        <v>55</v>
      </c>
      <c r="J613" s="188"/>
      <c r="K613" s="209">
        <v>603.28666666666663</v>
      </c>
      <c r="L613" s="209">
        <v>712.8</v>
      </c>
      <c r="M613" s="188" t="s">
        <v>56</v>
      </c>
      <c r="N613" s="188" t="s">
        <v>325</v>
      </c>
      <c r="O613" s="188" t="s">
        <v>511</v>
      </c>
      <c r="P613" s="188" t="s">
        <v>59</v>
      </c>
      <c r="Q613" s="188" t="s">
        <v>2083</v>
      </c>
      <c r="R613" s="188" t="s">
        <v>2083</v>
      </c>
      <c r="S613" s="188" t="s">
        <v>2084</v>
      </c>
      <c r="T613" s="188" t="s">
        <v>141</v>
      </c>
      <c r="U613" s="188"/>
      <c r="V613" s="188" t="s">
        <v>64</v>
      </c>
      <c r="W613" s="188"/>
      <c r="X613" s="188"/>
      <c r="Y613" s="188"/>
      <c r="Z613" s="188" t="s">
        <v>66</v>
      </c>
      <c r="AA613" s="189">
        <v>42914</v>
      </c>
      <c r="AB613" s="188" t="s">
        <v>142</v>
      </c>
      <c r="AC613" s="188" t="s">
        <v>1759</v>
      </c>
      <c r="AD613" s="188" t="s">
        <v>56</v>
      </c>
      <c r="AE613" s="188" t="s">
        <v>90</v>
      </c>
      <c r="AF613" s="188" t="s">
        <v>90</v>
      </c>
      <c r="AG613" s="188" t="s">
        <v>90</v>
      </c>
      <c r="AH613" s="188" t="s">
        <v>90</v>
      </c>
      <c r="AI613" s="188" t="s">
        <v>90</v>
      </c>
      <c r="AJ613" s="188" t="s">
        <v>90</v>
      </c>
      <c r="AK613" s="188" t="s">
        <v>90</v>
      </c>
      <c r="AL613" s="188" t="s">
        <v>90</v>
      </c>
      <c r="AM613" s="189">
        <v>42949</v>
      </c>
      <c r="AN613" s="188" t="s">
        <v>100</v>
      </c>
      <c r="AO613" s="188" t="s">
        <v>864</v>
      </c>
      <c r="AP613" s="188" t="s">
        <v>4067</v>
      </c>
      <c r="AQ613" s="188" t="s">
        <v>8534</v>
      </c>
      <c r="AR613" s="188" t="s">
        <v>8581</v>
      </c>
      <c r="AS613" s="188" t="s">
        <v>8535</v>
      </c>
      <c r="AT613" s="188" t="s">
        <v>8581</v>
      </c>
      <c r="AU613" s="188" t="str">
        <f t="shared" si="28"/>
        <v>R4</v>
      </c>
      <c r="AV613" s="188" t="str">
        <f t="shared" si="29"/>
        <v>P4</v>
      </c>
    </row>
    <row r="614" spans="1:48" ht="270" x14ac:dyDescent="0.25">
      <c r="A614" s="188" t="s">
        <v>2597</v>
      </c>
      <c r="B614" s="207" t="str">
        <f t="shared" si="27"/>
        <v>Riparian</v>
      </c>
      <c r="C614" s="188" t="s">
        <v>2598</v>
      </c>
      <c r="D614" s="188" t="s">
        <v>2598</v>
      </c>
      <c r="E614" s="188"/>
      <c r="F614" s="188"/>
      <c r="G614" s="188"/>
      <c r="H614" s="188" t="s">
        <v>4067</v>
      </c>
      <c r="I614" s="188" t="s">
        <v>55</v>
      </c>
      <c r="J614" s="188"/>
      <c r="K614" s="209">
        <v>2250</v>
      </c>
      <c r="L614" s="209">
        <v>3489.74</v>
      </c>
      <c r="M614" s="188" t="s">
        <v>56</v>
      </c>
      <c r="N614" s="188" t="s">
        <v>1043</v>
      </c>
      <c r="O614" s="188" t="s">
        <v>137</v>
      </c>
      <c r="P614" s="188" t="s">
        <v>77</v>
      </c>
      <c r="Q614" s="188" t="s">
        <v>2599</v>
      </c>
      <c r="R614" s="188" t="s">
        <v>2600</v>
      </c>
      <c r="S614" s="188"/>
      <c r="T614" s="188"/>
      <c r="U614" s="188">
        <v>1876</v>
      </c>
      <c r="V614" s="188"/>
      <c r="W614" s="188"/>
      <c r="X614" s="188" t="s">
        <v>66</v>
      </c>
      <c r="Y614" s="188" t="s">
        <v>152</v>
      </c>
      <c r="Z614" s="188"/>
      <c r="AA614" s="189"/>
      <c r="AB614" s="188" t="s">
        <v>67</v>
      </c>
      <c r="AC614" s="188"/>
      <c r="AD614" s="188" t="s">
        <v>66</v>
      </c>
      <c r="AE614" s="188" t="s">
        <v>90</v>
      </c>
      <c r="AF614" s="188" t="s">
        <v>90</v>
      </c>
      <c r="AG614" s="188" t="s">
        <v>90</v>
      </c>
      <c r="AH614" s="188" t="s">
        <v>90</v>
      </c>
      <c r="AI614" s="188" t="s">
        <v>90</v>
      </c>
      <c r="AJ614" s="188" t="s">
        <v>90</v>
      </c>
      <c r="AK614" s="188" t="s">
        <v>90</v>
      </c>
      <c r="AL614" s="188" t="s">
        <v>90</v>
      </c>
      <c r="AM614" s="189">
        <v>42940</v>
      </c>
      <c r="AN614" s="188" t="s">
        <v>90</v>
      </c>
      <c r="AO614" s="188" t="s">
        <v>90</v>
      </c>
      <c r="AP614" s="188" t="s">
        <v>4067</v>
      </c>
      <c r="AQ614" s="188" t="s">
        <v>8534</v>
      </c>
      <c r="AR614" s="188" t="s">
        <v>8581</v>
      </c>
      <c r="AS614" s="188" t="s">
        <v>8535</v>
      </c>
      <c r="AT614" s="188" t="s">
        <v>8581</v>
      </c>
      <c r="AU614" s="188" t="str">
        <f t="shared" si="28"/>
        <v>R4</v>
      </c>
      <c r="AV614" s="188" t="str">
        <f t="shared" si="29"/>
        <v>P4</v>
      </c>
    </row>
    <row r="615" spans="1:48" ht="270" x14ac:dyDescent="0.25">
      <c r="A615" s="188" t="s">
        <v>2601</v>
      </c>
      <c r="B615" s="207" t="str">
        <f t="shared" si="27"/>
        <v>Riparian</v>
      </c>
      <c r="C615" s="188" t="s">
        <v>2602</v>
      </c>
      <c r="D615" s="188" t="s">
        <v>2602</v>
      </c>
      <c r="E615" s="188"/>
      <c r="F615" s="188"/>
      <c r="G615" s="188"/>
      <c r="H615" s="188" t="s">
        <v>4067</v>
      </c>
      <c r="I615" s="188" t="s">
        <v>55</v>
      </c>
      <c r="J615" s="188"/>
      <c r="K615" s="209">
        <v>3000</v>
      </c>
      <c r="L615" s="209">
        <v>1740</v>
      </c>
      <c r="M615" s="188" t="s">
        <v>56</v>
      </c>
      <c r="N615" s="188" t="s">
        <v>787</v>
      </c>
      <c r="O615" s="188" t="s">
        <v>1043</v>
      </c>
      <c r="P615" s="188" t="s">
        <v>77</v>
      </c>
      <c r="Q615" s="188" t="s">
        <v>2603</v>
      </c>
      <c r="R615" s="188" t="s">
        <v>2603</v>
      </c>
      <c r="S615" s="188" t="s">
        <v>2604</v>
      </c>
      <c r="T615" s="188" t="s">
        <v>141</v>
      </c>
      <c r="U615" s="188"/>
      <c r="V615" s="188" t="s">
        <v>64</v>
      </c>
      <c r="W615" s="188"/>
      <c r="X615" s="188" t="s">
        <v>56</v>
      </c>
      <c r="Y615" s="188"/>
      <c r="Z615" s="188"/>
      <c r="AA615" s="189"/>
      <c r="AB615" s="188" t="s">
        <v>142</v>
      </c>
      <c r="AC615" s="188"/>
      <c r="AD615" s="188" t="s">
        <v>66</v>
      </c>
      <c r="AE615" s="188" t="s">
        <v>90</v>
      </c>
      <c r="AF615" s="188" t="s">
        <v>90</v>
      </c>
      <c r="AG615" s="188" t="s">
        <v>90</v>
      </c>
      <c r="AH615" s="188" t="s">
        <v>90</v>
      </c>
      <c r="AI615" s="188" t="s">
        <v>90</v>
      </c>
      <c r="AJ615" s="188" t="s">
        <v>90</v>
      </c>
      <c r="AK615" s="188" t="s">
        <v>90</v>
      </c>
      <c r="AL615" s="188" t="s">
        <v>90</v>
      </c>
      <c r="AM615" s="189">
        <v>42940</v>
      </c>
      <c r="AN615" s="188" t="s">
        <v>90</v>
      </c>
      <c r="AO615" s="188" t="s">
        <v>90</v>
      </c>
      <c r="AP615" s="188" t="s">
        <v>4067</v>
      </c>
      <c r="AQ615" s="188" t="s">
        <v>8534</v>
      </c>
      <c r="AR615" s="188" t="s">
        <v>8581</v>
      </c>
      <c r="AS615" s="188" t="s">
        <v>8535</v>
      </c>
      <c r="AT615" s="188" t="s">
        <v>8581</v>
      </c>
      <c r="AU615" s="188" t="str">
        <f t="shared" si="28"/>
        <v>R4</v>
      </c>
      <c r="AV615" s="188" t="str">
        <f t="shared" si="29"/>
        <v>P4</v>
      </c>
    </row>
    <row r="616" spans="1:48" ht="270" x14ac:dyDescent="0.25">
      <c r="A616" s="188" t="s">
        <v>2605</v>
      </c>
      <c r="B616" s="207" t="str">
        <f t="shared" si="27"/>
        <v>Riparian</v>
      </c>
      <c r="C616" s="188" t="s">
        <v>2606</v>
      </c>
      <c r="D616" s="188" t="s">
        <v>2607</v>
      </c>
      <c r="E616" s="188"/>
      <c r="F616" s="188"/>
      <c r="G616" s="188"/>
      <c r="H616" s="188" t="s">
        <v>4067</v>
      </c>
      <c r="I616" s="188" t="s">
        <v>55</v>
      </c>
      <c r="J616" s="188"/>
      <c r="K616" s="209">
        <v>400.00000000000006</v>
      </c>
      <c r="L616" s="209">
        <v>1200</v>
      </c>
      <c r="M616" s="188" t="s">
        <v>56</v>
      </c>
      <c r="N616" s="188" t="s">
        <v>787</v>
      </c>
      <c r="O616" s="188" t="s">
        <v>1043</v>
      </c>
      <c r="P616" s="188" t="s">
        <v>77</v>
      </c>
      <c r="Q616" s="188" t="s">
        <v>2608</v>
      </c>
      <c r="R616" s="188" t="s">
        <v>2608</v>
      </c>
      <c r="S616" s="188" t="s">
        <v>2609</v>
      </c>
      <c r="T616" s="188" t="s">
        <v>141</v>
      </c>
      <c r="U616" s="188"/>
      <c r="V616" s="188" t="s">
        <v>64</v>
      </c>
      <c r="W616" s="188"/>
      <c r="X616" s="188" t="s">
        <v>56</v>
      </c>
      <c r="Y616" s="188"/>
      <c r="Z616" s="188"/>
      <c r="AA616" s="189"/>
      <c r="AB616" s="188" t="s">
        <v>142</v>
      </c>
      <c r="AC616" s="188"/>
      <c r="AD616" s="188" t="s">
        <v>66</v>
      </c>
      <c r="AE616" s="188" t="s">
        <v>90</v>
      </c>
      <c r="AF616" s="188" t="s">
        <v>90</v>
      </c>
      <c r="AG616" s="188" t="s">
        <v>90</v>
      </c>
      <c r="AH616" s="188" t="s">
        <v>90</v>
      </c>
      <c r="AI616" s="188" t="s">
        <v>90</v>
      </c>
      <c r="AJ616" s="188" t="s">
        <v>90</v>
      </c>
      <c r="AK616" s="188" t="s">
        <v>90</v>
      </c>
      <c r="AL616" s="188" t="s">
        <v>90</v>
      </c>
      <c r="AM616" s="189">
        <v>42940</v>
      </c>
      <c r="AN616" s="188" t="s">
        <v>90</v>
      </c>
      <c r="AO616" s="188" t="s">
        <v>90</v>
      </c>
      <c r="AP616" s="188" t="s">
        <v>4067</v>
      </c>
      <c r="AQ616" s="188" t="s">
        <v>8534</v>
      </c>
      <c r="AR616" s="188" t="s">
        <v>8581</v>
      </c>
      <c r="AS616" s="188" t="s">
        <v>8535</v>
      </c>
      <c r="AT616" s="188" t="s">
        <v>8581</v>
      </c>
      <c r="AU616" s="188" t="str">
        <f t="shared" si="28"/>
        <v>R4</v>
      </c>
      <c r="AV616" s="188" t="str">
        <f t="shared" si="29"/>
        <v>P4</v>
      </c>
    </row>
    <row r="617" spans="1:48" ht="270" x14ac:dyDescent="0.25">
      <c r="A617" s="188" t="s">
        <v>2610</v>
      </c>
      <c r="B617" s="207" t="str">
        <f t="shared" si="27"/>
        <v>Riparian</v>
      </c>
      <c r="C617" s="188" t="s">
        <v>2602</v>
      </c>
      <c r="D617" s="188" t="s">
        <v>2602</v>
      </c>
      <c r="E617" s="188"/>
      <c r="F617" s="188"/>
      <c r="G617" s="188"/>
      <c r="H617" s="188" t="s">
        <v>4067</v>
      </c>
      <c r="I617" s="188" t="s">
        <v>55</v>
      </c>
      <c r="J617" s="188"/>
      <c r="K617" s="209">
        <v>600</v>
      </c>
      <c r="L617" s="209">
        <v>1096</v>
      </c>
      <c r="M617" s="188" t="s">
        <v>56</v>
      </c>
      <c r="N617" s="188" t="s">
        <v>787</v>
      </c>
      <c r="O617" s="188" t="s">
        <v>1043</v>
      </c>
      <c r="P617" s="188" t="s">
        <v>77</v>
      </c>
      <c r="Q617" s="188" t="s">
        <v>2603</v>
      </c>
      <c r="R617" s="188" t="s">
        <v>2603</v>
      </c>
      <c r="S617" s="188" t="s">
        <v>2611</v>
      </c>
      <c r="T617" s="188" t="s">
        <v>141</v>
      </c>
      <c r="U617" s="188"/>
      <c r="V617" s="188" t="s">
        <v>64</v>
      </c>
      <c r="W617" s="188"/>
      <c r="X617" s="188" t="s">
        <v>56</v>
      </c>
      <c r="Y617" s="188"/>
      <c r="Z617" s="188"/>
      <c r="AA617" s="189"/>
      <c r="AB617" s="188" t="s">
        <v>142</v>
      </c>
      <c r="AC617" s="188"/>
      <c r="AD617" s="188" t="s">
        <v>66</v>
      </c>
      <c r="AE617" s="188" t="s">
        <v>90</v>
      </c>
      <c r="AF617" s="188" t="s">
        <v>90</v>
      </c>
      <c r="AG617" s="188" t="s">
        <v>90</v>
      </c>
      <c r="AH617" s="188" t="s">
        <v>90</v>
      </c>
      <c r="AI617" s="188" t="s">
        <v>90</v>
      </c>
      <c r="AJ617" s="188" t="s">
        <v>90</v>
      </c>
      <c r="AK617" s="188" t="s">
        <v>90</v>
      </c>
      <c r="AL617" s="188" t="s">
        <v>90</v>
      </c>
      <c r="AM617" s="189">
        <v>42940</v>
      </c>
      <c r="AN617" s="188" t="s">
        <v>90</v>
      </c>
      <c r="AO617" s="188" t="s">
        <v>90</v>
      </c>
      <c r="AP617" s="188" t="s">
        <v>4067</v>
      </c>
      <c r="AQ617" s="188" t="s">
        <v>8534</v>
      </c>
      <c r="AR617" s="188" t="s">
        <v>8581</v>
      </c>
      <c r="AS617" s="188" t="s">
        <v>8535</v>
      </c>
      <c r="AT617" s="188" t="s">
        <v>8581</v>
      </c>
      <c r="AU617" s="188" t="str">
        <f t="shared" si="28"/>
        <v>R4</v>
      </c>
      <c r="AV617" s="188" t="str">
        <f t="shared" si="29"/>
        <v>P4</v>
      </c>
    </row>
    <row r="618" spans="1:48" ht="45" x14ac:dyDescent="0.25">
      <c r="A618" s="188" t="s">
        <v>2612</v>
      </c>
      <c r="B618" s="207" t="str">
        <f t="shared" si="27"/>
        <v>Riparian and Pre-1914</v>
      </c>
      <c r="C618" s="188" t="s">
        <v>2613</v>
      </c>
      <c r="D618" s="188" t="s">
        <v>2614</v>
      </c>
      <c r="E618" s="188"/>
      <c r="F618" s="188" t="s">
        <v>1605</v>
      </c>
      <c r="G618" s="188"/>
      <c r="H618" s="188"/>
      <c r="I618" s="188" t="s">
        <v>55</v>
      </c>
      <c r="J618" s="188"/>
      <c r="K618" s="209">
        <v>504.24</v>
      </c>
      <c r="L618" s="209">
        <v>866.26</v>
      </c>
      <c r="M618" s="188" t="s">
        <v>56</v>
      </c>
      <c r="N618" s="188" t="s">
        <v>57</v>
      </c>
      <c r="O618" s="188" t="s">
        <v>511</v>
      </c>
      <c r="P618" s="188" t="s">
        <v>59</v>
      </c>
      <c r="Q618" s="188" t="s">
        <v>2615</v>
      </c>
      <c r="R618" s="188" t="s">
        <v>2615</v>
      </c>
      <c r="S618" s="188" t="s">
        <v>2616</v>
      </c>
      <c r="T618" s="188" t="s">
        <v>63</v>
      </c>
      <c r="U618" s="188"/>
      <c r="V618" s="188" t="s">
        <v>174</v>
      </c>
      <c r="W618" s="188"/>
      <c r="X618" s="188"/>
      <c r="Y618" s="188"/>
      <c r="Z618" s="188" t="s">
        <v>191</v>
      </c>
      <c r="AA618" s="189"/>
      <c r="AB618" s="188" t="s">
        <v>142</v>
      </c>
      <c r="AC618" s="188" t="s">
        <v>8360</v>
      </c>
      <c r="AD618" s="188" t="s">
        <v>56</v>
      </c>
      <c r="AE618" s="188" t="s">
        <v>90</v>
      </c>
      <c r="AF618" s="188" t="s">
        <v>90</v>
      </c>
      <c r="AG618" s="190" t="s">
        <v>90</v>
      </c>
      <c r="AH618" s="188" t="s">
        <v>90</v>
      </c>
      <c r="AI618" s="188" t="s">
        <v>90</v>
      </c>
      <c r="AJ618" s="188" t="s">
        <v>90</v>
      </c>
      <c r="AK618" s="188" t="s">
        <v>90</v>
      </c>
      <c r="AL618" s="188" t="s">
        <v>90</v>
      </c>
      <c r="AM618" s="189">
        <v>42941</v>
      </c>
      <c r="AN618" s="188" t="s">
        <v>100</v>
      </c>
      <c r="AO618" s="188" t="s">
        <v>864</v>
      </c>
      <c r="AP618" s="188"/>
      <c r="AQ618" s="188"/>
      <c r="AR618" s="188"/>
      <c r="AS618" s="188"/>
      <c r="AT618" s="188"/>
      <c r="AU618" s="188" t="str">
        <f t="shared" si="28"/>
        <v>R3</v>
      </c>
      <c r="AV618" s="188" t="str">
        <f t="shared" si="29"/>
        <v>P1</v>
      </c>
    </row>
    <row r="619" spans="1:48" ht="45" x14ac:dyDescent="0.25">
      <c r="A619" s="188" t="s">
        <v>2617</v>
      </c>
      <c r="B619" s="207" t="str">
        <f t="shared" si="27"/>
        <v>Riparian and Pre-1914</v>
      </c>
      <c r="C619" s="188" t="s">
        <v>2613</v>
      </c>
      <c r="D619" s="188" t="s">
        <v>2614</v>
      </c>
      <c r="E619" s="188"/>
      <c r="F619" s="188" t="s">
        <v>1605</v>
      </c>
      <c r="G619" s="188"/>
      <c r="H619" s="188"/>
      <c r="I619" s="188" t="s">
        <v>55</v>
      </c>
      <c r="J619" s="188"/>
      <c r="K619" s="209">
        <v>504.24</v>
      </c>
      <c r="L619" s="209">
        <v>866.26</v>
      </c>
      <c r="M619" s="188" t="s">
        <v>56</v>
      </c>
      <c r="N619" s="188" t="s">
        <v>57</v>
      </c>
      <c r="O619" s="188" t="s">
        <v>511</v>
      </c>
      <c r="P619" s="188" t="s">
        <v>59</v>
      </c>
      <c r="Q619" s="188" t="s">
        <v>2618</v>
      </c>
      <c r="R619" s="188" t="s">
        <v>2618</v>
      </c>
      <c r="S619" s="188" t="s">
        <v>2619</v>
      </c>
      <c r="T619" s="188" t="s">
        <v>141</v>
      </c>
      <c r="U619" s="188"/>
      <c r="V619" s="188" t="s">
        <v>174</v>
      </c>
      <c r="W619" s="188"/>
      <c r="X619" s="188"/>
      <c r="Y619" s="188"/>
      <c r="Z619" s="188" t="s">
        <v>191</v>
      </c>
      <c r="AA619" s="189"/>
      <c r="AB619" s="188" t="s">
        <v>142</v>
      </c>
      <c r="AC619" s="188" t="s">
        <v>8360</v>
      </c>
      <c r="AD619" s="188" t="s">
        <v>56</v>
      </c>
      <c r="AE619" s="188" t="s">
        <v>90</v>
      </c>
      <c r="AF619" s="188" t="s">
        <v>90</v>
      </c>
      <c r="AG619" s="190" t="s">
        <v>90</v>
      </c>
      <c r="AH619" s="188" t="s">
        <v>90</v>
      </c>
      <c r="AI619" s="188" t="s">
        <v>90</v>
      </c>
      <c r="AJ619" s="188" t="s">
        <v>90</v>
      </c>
      <c r="AK619" s="188" t="s">
        <v>90</v>
      </c>
      <c r="AL619" s="188" t="s">
        <v>90</v>
      </c>
      <c r="AM619" s="189">
        <v>42941</v>
      </c>
      <c r="AN619" s="188" t="s">
        <v>100</v>
      </c>
      <c r="AO619" s="188" t="s">
        <v>864</v>
      </c>
      <c r="AP619" s="188"/>
      <c r="AQ619" s="188"/>
      <c r="AR619" s="188"/>
      <c r="AS619" s="188"/>
      <c r="AT619" s="188"/>
      <c r="AU619" s="188" t="str">
        <f t="shared" si="28"/>
        <v>R3</v>
      </c>
      <c r="AV619" s="188" t="str">
        <f t="shared" si="29"/>
        <v>P1</v>
      </c>
    </row>
    <row r="620" spans="1:48" ht="45" x14ac:dyDescent="0.25">
      <c r="A620" s="188" t="s">
        <v>2620</v>
      </c>
      <c r="B620" s="207" t="str">
        <f t="shared" si="27"/>
        <v>Riparian and Pre-1914</v>
      </c>
      <c r="C620" s="188" t="s">
        <v>2613</v>
      </c>
      <c r="D620" s="188" t="s">
        <v>2614</v>
      </c>
      <c r="E620" s="188"/>
      <c r="F620" s="188" t="s">
        <v>1605</v>
      </c>
      <c r="G620" s="188"/>
      <c r="H620" s="188"/>
      <c r="I620" s="188" t="s">
        <v>55</v>
      </c>
      <c r="J620" s="188"/>
      <c r="K620" s="209">
        <v>504.24</v>
      </c>
      <c r="L620" s="209">
        <v>866.26</v>
      </c>
      <c r="M620" s="188" t="s">
        <v>56</v>
      </c>
      <c r="N620" s="188" t="s">
        <v>57</v>
      </c>
      <c r="O620" s="188" t="s">
        <v>511</v>
      </c>
      <c r="P620" s="188" t="s">
        <v>59</v>
      </c>
      <c r="Q620" s="188" t="s">
        <v>2615</v>
      </c>
      <c r="R620" s="188" t="s">
        <v>2615</v>
      </c>
      <c r="S620" s="188" t="s">
        <v>2616</v>
      </c>
      <c r="T620" s="188" t="s">
        <v>141</v>
      </c>
      <c r="U620" s="188"/>
      <c r="V620" s="188" t="s">
        <v>190</v>
      </c>
      <c r="W620" s="188"/>
      <c r="X620" s="188"/>
      <c r="Y620" s="188"/>
      <c r="Z620" s="188" t="s">
        <v>66</v>
      </c>
      <c r="AA620" s="189"/>
      <c r="AB620" s="188" t="s">
        <v>142</v>
      </c>
      <c r="AC620" s="188" t="s">
        <v>8360</v>
      </c>
      <c r="AD620" s="188" t="s">
        <v>56</v>
      </c>
      <c r="AE620" s="188" t="s">
        <v>90</v>
      </c>
      <c r="AF620" s="188" t="s">
        <v>90</v>
      </c>
      <c r="AG620" s="190" t="s">
        <v>90</v>
      </c>
      <c r="AH620" s="188" t="s">
        <v>90</v>
      </c>
      <c r="AI620" s="188" t="s">
        <v>90</v>
      </c>
      <c r="AJ620" s="188" t="s">
        <v>90</v>
      </c>
      <c r="AK620" s="188" t="s">
        <v>90</v>
      </c>
      <c r="AL620" s="188" t="s">
        <v>90</v>
      </c>
      <c r="AM620" s="189">
        <v>42941</v>
      </c>
      <c r="AN620" s="188" t="s">
        <v>100</v>
      </c>
      <c r="AO620" s="188" t="s">
        <v>864</v>
      </c>
      <c r="AP620" s="188"/>
      <c r="AQ620" s="188"/>
      <c r="AR620" s="188"/>
      <c r="AS620" s="188"/>
      <c r="AT620" s="188"/>
      <c r="AU620" s="188" t="str">
        <f t="shared" si="28"/>
        <v>R3</v>
      </c>
      <c r="AV620" s="188" t="str">
        <f t="shared" si="29"/>
        <v>P1</v>
      </c>
    </row>
    <row r="621" spans="1:48" ht="75" x14ac:dyDescent="0.25">
      <c r="A621" s="188" t="s">
        <v>2621</v>
      </c>
      <c r="B621" s="207" t="str">
        <f t="shared" si="27"/>
        <v>Riparian and Pre-1914</v>
      </c>
      <c r="C621" s="188" t="s">
        <v>2622</v>
      </c>
      <c r="D621" s="188" t="s">
        <v>2623</v>
      </c>
      <c r="E621" s="188"/>
      <c r="F621" s="188" t="s">
        <v>2624</v>
      </c>
      <c r="G621" s="188"/>
      <c r="H621" s="188"/>
      <c r="I621" s="188" t="s">
        <v>55</v>
      </c>
      <c r="J621" s="188"/>
      <c r="K621" s="209">
        <v>462.27</v>
      </c>
      <c r="L621" s="209">
        <v>450.91</v>
      </c>
      <c r="M621" s="188" t="s">
        <v>56</v>
      </c>
      <c r="N621" s="188" t="s">
        <v>627</v>
      </c>
      <c r="O621" s="188" t="s">
        <v>511</v>
      </c>
      <c r="P621" s="188" t="s">
        <v>59</v>
      </c>
      <c r="Q621" s="188" t="s">
        <v>2625</v>
      </c>
      <c r="R621" s="188" t="s">
        <v>2625</v>
      </c>
      <c r="S621" s="188" t="s">
        <v>2626</v>
      </c>
      <c r="T621" s="188" t="s">
        <v>141</v>
      </c>
      <c r="U621" s="188"/>
      <c r="V621" s="188" t="s">
        <v>115</v>
      </c>
      <c r="W621" s="188">
        <v>0</v>
      </c>
      <c r="X621" s="188" t="s">
        <v>56</v>
      </c>
      <c r="Y621" s="188" t="s">
        <v>2627</v>
      </c>
      <c r="Z621" s="188" t="s">
        <v>66</v>
      </c>
      <c r="AA621" s="189">
        <v>42914</v>
      </c>
      <c r="AB621" s="188" t="s">
        <v>142</v>
      </c>
      <c r="AC621" s="188" t="s">
        <v>2628</v>
      </c>
      <c r="AD621" s="188" t="s">
        <v>56</v>
      </c>
      <c r="AE621" s="188" t="s">
        <v>90</v>
      </c>
      <c r="AF621" s="188" t="s">
        <v>90</v>
      </c>
      <c r="AG621" s="189" t="s">
        <v>90</v>
      </c>
      <c r="AH621" s="188" t="s">
        <v>90</v>
      </c>
      <c r="AI621" s="188" t="s">
        <v>90</v>
      </c>
      <c r="AJ621" s="188" t="s">
        <v>90</v>
      </c>
      <c r="AK621" s="188" t="s">
        <v>90</v>
      </c>
      <c r="AL621" s="188" t="s">
        <v>90</v>
      </c>
      <c r="AM621" s="189">
        <v>42905</v>
      </c>
      <c r="AN621" s="188" t="s">
        <v>100</v>
      </c>
      <c r="AO621" s="188" t="s">
        <v>8452</v>
      </c>
      <c r="AP621" s="188"/>
      <c r="AQ621" s="188"/>
      <c r="AR621" s="188"/>
      <c r="AS621" s="188"/>
      <c r="AT621" s="188"/>
      <c r="AU621" s="188" t="str">
        <f t="shared" si="28"/>
        <v>R3</v>
      </c>
      <c r="AV621" s="188" t="str">
        <f t="shared" si="29"/>
        <v>P1</v>
      </c>
    </row>
    <row r="622" spans="1:48" ht="45" x14ac:dyDescent="0.25">
      <c r="A622" s="188" t="s">
        <v>2629</v>
      </c>
      <c r="B622" s="207" t="str">
        <f t="shared" si="27"/>
        <v>Riparian and Pre-1914</v>
      </c>
      <c r="C622" s="188" t="s">
        <v>2630</v>
      </c>
      <c r="D622" s="188" t="s">
        <v>2631</v>
      </c>
      <c r="E622" s="188"/>
      <c r="F622" s="188" t="s">
        <v>1416</v>
      </c>
      <c r="G622" s="188"/>
      <c r="H622" s="188"/>
      <c r="I622" s="188" t="s">
        <v>55</v>
      </c>
      <c r="J622" s="188"/>
      <c r="K622" s="209">
        <v>422.87666666666667</v>
      </c>
      <c r="L622" s="209">
        <v>416.85300000000001</v>
      </c>
      <c r="M622" s="188" t="s">
        <v>56</v>
      </c>
      <c r="N622" s="188" t="s">
        <v>2632</v>
      </c>
      <c r="O622" s="188" t="s">
        <v>1634</v>
      </c>
      <c r="P622" s="188" t="s">
        <v>59</v>
      </c>
      <c r="Q622" s="188" t="s">
        <v>2633</v>
      </c>
      <c r="R622" s="188" t="s">
        <v>2633</v>
      </c>
      <c r="S622" s="188" t="s">
        <v>2634</v>
      </c>
      <c r="T622" s="188" t="s">
        <v>2635</v>
      </c>
      <c r="U622" s="188"/>
      <c r="V622" s="188" t="s">
        <v>64</v>
      </c>
      <c r="W622" s="188"/>
      <c r="X622" s="188"/>
      <c r="Y622" s="188"/>
      <c r="Z622" s="188" t="s">
        <v>66</v>
      </c>
      <c r="AA622" s="189">
        <v>42956</v>
      </c>
      <c r="AB622" s="188" t="s">
        <v>142</v>
      </c>
      <c r="AC622" s="188" t="s">
        <v>2636</v>
      </c>
      <c r="AD622" s="188" t="s">
        <v>56</v>
      </c>
      <c r="AE622" s="188" t="s">
        <v>90</v>
      </c>
      <c r="AF622" s="188" t="s">
        <v>90</v>
      </c>
      <c r="AG622" s="188" t="s">
        <v>90</v>
      </c>
      <c r="AH622" s="188" t="s">
        <v>90</v>
      </c>
      <c r="AI622" s="188" t="s">
        <v>90</v>
      </c>
      <c r="AJ622" s="188" t="s">
        <v>90</v>
      </c>
      <c r="AK622" s="188" t="s">
        <v>90</v>
      </c>
      <c r="AL622" s="188" t="s">
        <v>90</v>
      </c>
      <c r="AM622" s="189">
        <v>42944</v>
      </c>
      <c r="AN622" s="188" t="s">
        <v>100</v>
      </c>
      <c r="AO622" s="188" t="s">
        <v>864</v>
      </c>
      <c r="AP622" s="188"/>
      <c r="AQ622" s="188"/>
      <c r="AR622" s="188"/>
      <c r="AS622" s="188"/>
      <c r="AT622" s="188"/>
      <c r="AU622" s="188" t="str">
        <f t="shared" si="28"/>
        <v>R3</v>
      </c>
      <c r="AV622" s="188" t="str">
        <f t="shared" si="29"/>
        <v>P1</v>
      </c>
    </row>
    <row r="623" spans="1:48" ht="45" x14ac:dyDescent="0.25">
      <c r="A623" s="188" t="s">
        <v>2637</v>
      </c>
      <c r="B623" s="207" t="str">
        <f t="shared" si="27"/>
        <v>Riparian and Pre-1914</v>
      </c>
      <c r="C623" s="188" t="s">
        <v>2613</v>
      </c>
      <c r="D623" s="188" t="s">
        <v>2614</v>
      </c>
      <c r="E623" s="188"/>
      <c r="F623" s="188" t="s">
        <v>1605</v>
      </c>
      <c r="G623" s="188"/>
      <c r="H623" s="188"/>
      <c r="I623" s="188" t="s">
        <v>55</v>
      </c>
      <c r="J623" s="188"/>
      <c r="K623" s="209">
        <v>504.24</v>
      </c>
      <c r="L623" s="209">
        <v>866.26</v>
      </c>
      <c r="M623" s="188" t="s">
        <v>56</v>
      </c>
      <c r="N623" s="188" t="s">
        <v>57</v>
      </c>
      <c r="O623" s="188" t="s">
        <v>511</v>
      </c>
      <c r="P623" s="188" t="s">
        <v>59</v>
      </c>
      <c r="Q623" s="188" t="s">
        <v>2618</v>
      </c>
      <c r="R623" s="188" t="s">
        <v>2618</v>
      </c>
      <c r="S623" s="188" t="s">
        <v>2619</v>
      </c>
      <c r="T623" s="188" t="s">
        <v>141</v>
      </c>
      <c r="U623" s="188"/>
      <c r="V623" s="188" t="s">
        <v>174</v>
      </c>
      <c r="W623" s="188"/>
      <c r="X623" s="188"/>
      <c r="Y623" s="188"/>
      <c r="Z623" s="188" t="s">
        <v>191</v>
      </c>
      <c r="AA623" s="189"/>
      <c r="AB623" s="188" t="s">
        <v>142</v>
      </c>
      <c r="AC623" s="188" t="s">
        <v>8360</v>
      </c>
      <c r="AD623" s="188" t="s">
        <v>56</v>
      </c>
      <c r="AE623" s="188" t="s">
        <v>90</v>
      </c>
      <c r="AF623" s="188" t="s">
        <v>90</v>
      </c>
      <c r="AG623" s="190" t="s">
        <v>90</v>
      </c>
      <c r="AH623" s="188" t="s">
        <v>90</v>
      </c>
      <c r="AI623" s="188" t="s">
        <v>90</v>
      </c>
      <c r="AJ623" s="188" t="s">
        <v>90</v>
      </c>
      <c r="AK623" s="188" t="s">
        <v>90</v>
      </c>
      <c r="AL623" s="188" t="s">
        <v>90</v>
      </c>
      <c r="AM623" s="189">
        <v>42941</v>
      </c>
      <c r="AN623" s="188" t="s">
        <v>100</v>
      </c>
      <c r="AO623" s="188" t="s">
        <v>864</v>
      </c>
      <c r="AP623" s="188"/>
      <c r="AQ623" s="188"/>
      <c r="AR623" s="188"/>
      <c r="AS623" s="188"/>
      <c r="AT623" s="188"/>
      <c r="AU623" s="188" t="str">
        <f t="shared" si="28"/>
        <v>R3</v>
      </c>
      <c r="AV623" s="188" t="str">
        <f t="shared" si="29"/>
        <v>P1</v>
      </c>
    </row>
    <row r="624" spans="1:48" ht="105" x14ac:dyDescent="0.25">
      <c r="A624" s="188" t="s">
        <v>2638</v>
      </c>
      <c r="B624" s="207" t="str">
        <f t="shared" si="27"/>
        <v>Riparian and Pre-1914</v>
      </c>
      <c r="C624" s="188" t="s">
        <v>2630</v>
      </c>
      <c r="D624" s="188" t="s">
        <v>2631</v>
      </c>
      <c r="E624" s="188"/>
      <c r="F624" s="188" t="s">
        <v>1416</v>
      </c>
      <c r="G624" s="188"/>
      <c r="H624" s="188"/>
      <c r="I624" s="188" t="s">
        <v>55</v>
      </c>
      <c r="J624" s="188"/>
      <c r="K624" s="209">
        <v>422.87666666666667</v>
      </c>
      <c r="L624" s="209">
        <v>416.85300000000001</v>
      </c>
      <c r="M624" s="188" t="s">
        <v>56</v>
      </c>
      <c r="N624" s="188" t="s">
        <v>641</v>
      </c>
      <c r="O624" s="188" t="s">
        <v>1634</v>
      </c>
      <c r="P624" s="188" t="s">
        <v>59</v>
      </c>
      <c r="Q624" s="188"/>
      <c r="R624" s="188"/>
      <c r="S624" s="188"/>
      <c r="T624" s="188"/>
      <c r="U624" s="188">
        <v>1876</v>
      </c>
      <c r="V624" s="188"/>
      <c r="W624" s="188"/>
      <c r="X624" s="188"/>
      <c r="Y624" s="188"/>
      <c r="Z624" s="188"/>
      <c r="AA624" s="189">
        <v>43347</v>
      </c>
      <c r="AB624" s="188" t="s">
        <v>67</v>
      </c>
      <c r="AC624" s="188" t="s">
        <v>8768</v>
      </c>
      <c r="AD624" s="188" t="s">
        <v>56</v>
      </c>
      <c r="AE624" s="188" t="s">
        <v>90</v>
      </c>
      <c r="AF624" s="188" t="s">
        <v>90</v>
      </c>
      <c r="AG624" s="188" t="s">
        <v>90</v>
      </c>
      <c r="AH624" s="188" t="s">
        <v>90</v>
      </c>
      <c r="AI624" s="188" t="s">
        <v>90</v>
      </c>
      <c r="AJ624" s="188" t="s">
        <v>90</v>
      </c>
      <c r="AK624" s="188" t="s">
        <v>90</v>
      </c>
      <c r="AL624" s="188" t="s">
        <v>90</v>
      </c>
      <c r="AM624" s="189">
        <v>42944</v>
      </c>
      <c r="AN624" s="188" t="s">
        <v>100</v>
      </c>
      <c r="AO624" s="188" t="s">
        <v>864</v>
      </c>
      <c r="AP624" s="188"/>
      <c r="AQ624" s="188"/>
      <c r="AR624" s="188"/>
      <c r="AS624" s="188"/>
      <c r="AT624" s="188"/>
      <c r="AU624" s="188" t="str">
        <f t="shared" si="28"/>
        <v>R2</v>
      </c>
      <c r="AV624" s="188" t="str">
        <f t="shared" si="29"/>
        <v>P1</v>
      </c>
    </row>
    <row r="625" spans="1:48" ht="75" x14ac:dyDescent="0.25">
      <c r="A625" s="188" t="s">
        <v>2640</v>
      </c>
      <c r="B625" s="207" t="str">
        <f t="shared" si="27"/>
        <v>Riparian and Pre-1914</v>
      </c>
      <c r="C625" s="188" t="s">
        <v>2622</v>
      </c>
      <c r="D625" s="188" t="s">
        <v>2623</v>
      </c>
      <c r="E625" s="188"/>
      <c r="F625" s="188" t="s">
        <v>2624</v>
      </c>
      <c r="G625" s="188"/>
      <c r="H625" s="188"/>
      <c r="I625" s="188" t="s">
        <v>55</v>
      </c>
      <c r="J625" s="188"/>
      <c r="K625" s="209">
        <v>1279.8366666666666</v>
      </c>
      <c r="L625" s="209">
        <v>1326.38</v>
      </c>
      <c r="M625" s="188" t="s">
        <v>56</v>
      </c>
      <c r="N625" s="188" t="s">
        <v>627</v>
      </c>
      <c r="O625" s="188" t="s">
        <v>511</v>
      </c>
      <c r="P625" s="188" t="s">
        <v>59</v>
      </c>
      <c r="Q625" s="188" t="s">
        <v>2625</v>
      </c>
      <c r="R625" s="188" t="s">
        <v>2625</v>
      </c>
      <c r="S625" s="188" t="s">
        <v>2626</v>
      </c>
      <c r="T625" s="188" t="s">
        <v>141</v>
      </c>
      <c r="U625" s="188"/>
      <c r="V625" s="188" t="s">
        <v>115</v>
      </c>
      <c r="W625" s="188">
        <v>0</v>
      </c>
      <c r="X625" s="188" t="s">
        <v>56</v>
      </c>
      <c r="Y625" s="188" t="s">
        <v>2627</v>
      </c>
      <c r="Z625" s="188" t="s">
        <v>66</v>
      </c>
      <c r="AA625" s="189">
        <v>42914</v>
      </c>
      <c r="AB625" s="188" t="s">
        <v>142</v>
      </c>
      <c r="AC625" s="188" t="s">
        <v>2628</v>
      </c>
      <c r="AD625" s="188" t="s">
        <v>56</v>
      </c>
      <c r="AE625" s="188" t="s">
        <v>90</v>
      </c>
      <c r="AF625" s="188" t="s">
        <v>90</v>
      </c>
      <c r="AG625" s="189" t="s">
        <v>90</v>
      </c>
      <c r="AH625" s="188" t="s">
        <v>90</v>
      </c>
      <c r="AI625" s="188" t="s">
        <v>90</v>
      </c>
      <c r="AJ625" s="188" t="s">
        <v>90</v>
      </c>
      <c r="AK625" s="188" t="s">
        <v>90</v>
      </c>
      <c r="AL625" s="188" t="s">
        <v>90</v>
      </c>
      <c r="AM625" s="189">
        <v>42905</v>
      </c>
      <c r="AN625" s="188" t="s">
        <v>100</v>
      </c>
      <c r="AO625" s="188" t="s">
        <v>8452</v>
      </c>
      <c r="AP625" s="188"/>
      <c r="AQ625" s="188"/>
      <c r="AR625" s="188"/>
      <c r="AS625" s="188"/>
      <c r="AT625" s="188"/>
      <c r="AU625" s="188" t="str">
        <f t="shared" si="28"/>
        <v>R3</v>
      </c>
      <c r="AV625" s="188" t="str">
        <f t="shared" si="29"/>
        <v>P1</v>
      </c>
    </row>
    <row r="626" spans="1:48" ht="270" x14ac:dyDescent="0.25">
      <c r="A626" s="188" t="s">
        <v>2641</v>
      </c>
      <c r="B626" s="207" t="str">
        <f t="shared" si="27"/>
        <v>Riparian</v>
      </c>
      <c r="C626" s="188" t="s">
        <v>2642</v>
      </c>
      <c r="D626" s="188" t="s">
        <v>2643</v>
      </c>
      <c r="E626" s="188"/>
      <c r="F626" s="188"/>
      <c r="G626" s="188"/>
      <c r="H626" s="188" t="s">
        <v>4067</v>
      </c>
      <c r="I626" s="188" t="s">
        <v>55</v>
      </c>
      <c r="J626" s="188"/>
      <c r="K626" s="209">
        <v>416.2</v>
      </c>
      <c r="L626" s="209">
        <v>493</v>
      </c>
      <c r="M626" s="188" t="s">
        <v>56</v>
      </c>
      <c r="N626" s="188" t="s">
        <v>2644</v>
      </c>
      <c r="O626" s="188" t="s">
        <v>137</v>
      </c>
      <c r="P626" s="188" t="s">
        <v>170</v>
      </c>
      <c r="Q626" s="188" t="s">
        <v>2645</v>
      </c>
      <c r="R626" s="188" t="s">
        <v>2646</v>
      </c>
      <c r="S626" s="188" t="s">
        <v>2647</v>
      </c>
      <c r="T626" s="188" t="s">
        <v>63</v>
      </c>
      <c r="U626" s="188"/>
      <c r="V626" s="188" t="s">
        <v>344</v>
      </c>
      <c r="W626" s="188">
        <v>1</v>
      </c>
      <c r="X626" s="188" t="s">
        <v>1036</v>
      </c>
      <c r="Y626" s="188" t="s">
        <v>2648</v>
      </c>
      <c r="Z626" s="188" t="s">
        <v>335</v>
      </c>
      <c r="AA626" s="189">
        <v>42878</v>
      </c>
      <c r="AB626" s="188" t="s">
        <v>81</v>
      </c>
      <c r="AC626" s="188" t="s">
        <v>2649</v>
      </c>
      <c r="AD626" s="188" t="s">
        <v>66</v>
      </c>
      <c r="AE626" s="188" t="s">
        <v>90</v>
      </c>
      <c r="AF626" s="188" t="s">
        <v>90</v>
      </c>
      <c r="AG626" s="188" t="s">
        <v>90</v>
      </c>
      <c r="AH626" s="188" t="s">
        <v>90</v>
      </c>
      <c r="AI626" s="188" t="s">
        <v>90</v>
      </c>
      <c r="AJ626" s="188" t="s">
        <v>90</v>
      </c>
      <c r="AK626" s="188" t="s">
        <v>90</v>
      </c>
      <c r="AL626" s="188" t="s">
        <v>90</v>
      </c>
      <c r="AM626" s="189">
        <v>42940</v>
      </c>
      <c r="AN626" s="188" t="s">
        <v>90</v>
      </c>
      <c r="AO626" s="188" t="s">
        <v>90</v>
      </c>
      <c r="AP626" s="188" t="s">
        <v>4067</v>
      </c>
      <c r="AQ626" s="188" t="s">
        <v>8534</v>
      </c>
      <c r="AR626" s="188" t="s">
        <v>8581</v>
      </c>
      <c r="AS626" s="188" t="s">
        <v>8535</v>
      </c>
      <c r="AT626" s="188" t="s">
        <v>8581</v>
      </c>
      <c r="AU626" s="188" t="str">
        <f t="shared" si="28"/>
        <v>R4</v>
      </c>
      <c r="AV626" s="188" t="str">
        <f t="shared" si="29"/>
        <v>P4</v>
      </c>
    </row>
    <row r="627" spans="1:48" ht="285" x14ac:dyDescent="0.25">
      <c r="A627" s="188" t="s">
        <v>2650</v>
      </c>
      <c r="B627" s="207" t="str">
        <f t="shared" si="27"/>
        <v>Riparian and Pre-1914</v>
      </c>
      <c r="C627" s="188" t="s">
        <v>2651</v>
      </c>
      <c r="D627" s="188" t="s">
        <v>2652</v>
      </c>
      <c r="E627" s="188"/>
      <c r="F627" s="188" t="s">
        <v>53</v>
      </c>
      <c r="G627" s="188"/>
      <c r="H627" s="188" t="s">
        <v>760</v>
      </c>
      <c r="I627" s="188" t="s">
        <v>55</v>
      </c>
      <c r="J627" s="188"/>
      <c r="K627" s="209">
        <v>557.03</v>
      </c>
      <c r="L627" s="209" t="s">
        <v>215</v>
      </c>
      <c r="M627" s="188" t="s">
        <v>56</v>
      </c>
      <c r="N627" s="188" t="s">
        <v>2653</v>
      </c>
      <c r="O627" s="188" t="s">
        <v>1634</v>
      </c>
      <c r="P627" s="188" t="s">
        <v>59</v>
      </c>
      <c r="Q627" s="188" t="s">
        <v>2654</v>
      </c>
      <c r="R627" s="188" t="s">
        <v>2655</v>
      </c>
      <c r="S627" s="188"/>
      <c r="T627" s="188"/>
      <c r="U627" s="188"/>
      <c r="V627" s="188"/>
      <c r="W627" s="188"/>
      <c r="X627" s="188"/>
      <c r="Y627" s="188"/>
      <c r="Z627" s="188"/>
      <c r="AA627" s="189">
        <v>43000</v>
      </c>
      <c r="AB627" s="188" t="s">
        <v>142</v>
      </c>
      <c r="AC627" s="188" t="s">
        <v>767</v>
      </c>
      <c r="AD627" s="188" t="s">
        <v>56</v>
      </c>
      <c r="AE627" s="188" t="s">
        <v>90</v>
      </c>
      <c r="AF627" s="188" t="s">
        <v>90</v>
      </c>
      <c r="AG627" s="188" t="s">
        <v>90</v>
      </c>
      <c r="AH627" s="188" t="s">
        <v>90</v>
      </c>
      <c r="AI627" s="188" t="s">
        <v>90</v>
      </c>
      <c r="AJ627" s="188" t="s">
        <v>90</v>
      </c>
      <c r="AK627" s="188" t="s">
        <v>90</v>
      </c>
      <c r="AL627" s="188" t="s">
        <v>90</v>
      </c>
      <c r="AM627" s="189">
        <v>42944</v>
      </c>
      <c r="AN627" s="188" t="s">
        <v>143</v>
      </c>
      <c r="AO627" s="188" t="s">
        <v>8585</v>
      </c>
      <c r="AP627" s="188" t="s">
        <v>760</v>
      </c>
      <c r="AQ627" s="188" t="s">
        <v>8534</v>
      </c>
      <c r="AR627" s="188" t="s">
        <v>4072</v>
      </c>
      <c r="AS627" s="188" t="s">
        <v>8535</v>
      </c>
      <c r="AT627" s="188" t="s">
        <v>4072</v>
      </c>
      <c r="AU627" s="188" t="str">
        <f t="shared" si="28"/>
        <v>R4</v>
      </c>
      <c r="AV627" s="188" t="str">
        <f t="shared" si="29"/>
        <v>P4</v>
      </c>
    </row>
    <row r="628" spans="1:48" ht="45" x14ac:dyDescent="0.25">
      <c r="A628" s="188" t="s">
        <v>2656</v>
      </c>
      <c r="B628" s="207" t="str">
        <f t="shared" si="27"/>
        <v>Riparian and Pre-1914</v>
      </c>
      <c r="C628" s="188" t="s">
        <v>2630</v>
      </c>
      <c r="D628" s="188" t="s">
        <v>2631</v>
      </c>
      <c r="E628" s="188"/>
      <c r="F628" s="188" t="s">
        <v>1416</v>
      </c>
      <c r="G628" s="188"/>
      <c r="H628" s="188"/>
      <c r="I628" s="188" t="s">
        <v>55</v>
      </c>
      <c r="J628" s="188"/>
      <c r="K628" s="209">
        <v>422.87666666666667</v>
      </c>
      <c r="L628" s="209">
        <v>416.85300000000001</v>
      </c>
      <c r="M628" s="188" t="s">
        <v>56</v>
      </c>
      <c r="N628" s="188" t="s">
        <v>2632</v>
      </c>
      <c r="O628" s="188" t="s">
        <v>1634</v>
      </c>
      <c r="P628" s="188" t="s">
        <v>59</v>
      </c>
      <c r="Q628" s="188" t="s">
        <v>2633</v>
      </c>
      <c r="R628" s="188" t="s">
        <v>2633</v>
      </c>
      <c r="S628" s="188" t="s">
        <v>2634</v>
      </c>
      <c r="T628" s="188" t="s">
        <v>2635</v>
      </c>
      <c r="U628" s="188"/>
      <c r="V628" s="188" t="s">
        <v>64</v>
      </c>
      <c r="W628" s="188"/>
      <c r="X628" s="188"/>
      <c r="Y628" s="188"/>
      <c r="Z628" s="188" t="s">
        <v>66</v>
      </c>
      <c r="AA628" s="189">
        <v>42956</v>
      </c>
      <c r="AB628" s="188" t="s">
        <v>142</v>
      </c>
      <c r="AC628" s="188" t="s">
        <v>2636</v>
      </c>
      <c r="AD628" s="188" t="s">
        <v>56</v>
      </c>
      <c r="AE628" s="188" t="s">
        <v>90</v>
      </c>
      <c r="AF628" s="188" t="s">
        <v>90</v>
      </c>
      <c r="AG628" s="188" t="s">
        <v>90</v>
      </c>
      <c r="AH628" s="188" t="s">
        <v>90</v>
      </c>
      <c r="AI628" s="188" t="s">
        <v>90</v>
      </c>
      <c r="AJ628" s="188" t="s">
        <v>90</v>
      </c>
      <c r="AK628" s="188" t="s">
        <v>90</v>
      </c>
      <c r="AL628" s="188" t="s">
        <v>90</v>
      </c>
      <c r="AM628" s="189">
        <v>42944</v>
      </c>
      <c r="AN628" s="188" t="s">
        <v>100</v>
      </c>
      <c r="AO628" s="188" t="s">
        <v>864</v>
      </c>
      <c r="AP628" s="188"/>
      <c r="AQ628" s="188"/>
      <c r="AR628" s="188"/>
      <c r="AS628" s="188"/>
      <c r="AT628" s="188"/>
      <c r="AU628" s="188" t="str">
        <f t="shared" si="28"/>
        <v>R3</v>
      </c>
      <c r="AV628" s="188" t="str">
        <f t="shared" si="29"/>
        <v>P1</v>
      </c>
    </row>
    <row r="629" spans="1:48" ht="270" x14ac:dyDescent="0.25">
      <c r="A629" s="188" t="s">
        <v>2657</v>
      </c>
      <c r="B629" s="207" t="str">
        <f t="shared" si="27"/>
        <v>Riparian</v>
      </c>
      <c r="C629" s="188" t="s">
        <v>2606</v>
      </c>
      <c r="D629" s="188" t="s">
        <v>2607</v>
      </c>
      <c r="E629" s="188"/>
      <c r="F629" s="188"/>
      <c r="G629" s="188"/>
      <c r="H629" s="188" t="s">
        <v>4067</v>
      </c>
      <c r="I629" s="188" t="s">
        <v>55</v>
      </c>
      <c r="J629" s="188"/>
      <c r="K629" s="209">
        <v>480</v>
      </c>
      <c r="L629" s="209">
        <v>1440</v>
      </c>
      <c r="M629" s="188" t="s">
        <v>56</v>
      </c>
      <c r="N629" s="188" t="s">
        <v>2658</v>
      </c>
      <c r="O629" s="188" t="s">
        <v>2659</v>
      </c>
      <c r="P629" s="188" t="s">
        <v>77</v>
      </c>
      <c r="Q629" s="188" t="s">
        <v>2608</v>
      </c>
      <c r="R629" s="188" t="s">
        <v>2608</v>
      </c>
      <c r="S629" s="188" t="s">
        <v>2609</v>
      </c>
      <c r="T629" s="188" t="s">
        <v>141</v>
      </c>
      <c r="U629" s="188"/>
      <c r="V629" s="188" t="s">
        <v>64</v>
      </c>
      <c r="W629" s="188"/>
      <c r="X629" s="188" t="s">
        <v>56</v>
      </c>
      <c r="Y629" s="188"/>
      <c r="Z629" s="188"/>
      <c r="AA629" s="189"/>
      <c r="AB629" s="188" t="s">
        <v>142</v>
      </c>
      <c r="AC629" s="188"/>
      <c r="AD629" s="188" t="s">
        <v>66</v>
      </c>
      <c r="AE629" s="188" t="s">
        <v>90</v>
      </c>
      <c r="AF629" s="188" t="s">
        <v>90</v>
      </c>
      <c r="AG629" s="188" t="s">
        <v>90</v>
      </c>
      <c r="AH629" s="188" t="s">
        <v>90</v>
      </c>
      <c r="AI629" s="188" t="s">
        <v>90</v>
      </c>
      <c r="AJ629" s="188" t="s">
        <v>90</v>
      </c>
      <c r="AK629" s="188" t="s">
        <v>90</v>
      </c>
      <c r="AL629" s="188" t="s">
        <v>90</v>
      </c>
      <c r="AM629" s="189">
        <v>42940</v>
      </c>
      <c r="AN629" s="188" t="s">
        <v>90</v>
      </c>
      <c r="AO629" s="188" t="s">
        <v>90</v>
      </c>
      <c r="AP629" s="188" t="s">
        <v>4067</v>
      </c>
      <c r="AQ629" s="188" t="s">
        <v>8534</v>
      </c>
      <c r="AR629" s="188" t="s">
        <v>8581</v>
      </c>
      <c r="AS629" s="188" t="s">
        <v>8535</v>
      </c>
      <c r="AT629" s="188" t="s">
        <v>8581</v>
      </c>
      <c r="AU629" s="188" t="str">
        <f t="shared" si="28"/>
        <v>R4</v>
      </c>
      <c r="AV629" s="188" t="str">
        <f t="shared" si="29"/>
        <v>P4</v>
      </c>
    </row>
    <row r="630" spans="1:48" ht="60" x14ac:dyDescent="0.25">
      <c r="A630" s="188" t="s">
        <v>2660</v>
      </c>
      <c r="B630" s="207" t="str">
        <f t="shared" si="27"/>
        <v>Riparian and Pre-1914</v>
      </c>
      <c r="C630" s="188" t="s">
        <v>686</v>
      </c>
      <c r="D630" s="188" t="s">
        <v>686</v>
      </c>
      <c r="E630" s="188"/>
      <c r="F630" s="188" t="s">
        <v>595</v>
      </c>
      <c r="G630" s="188"/>
      <c r="H630" s="188"/>
      <c r="I630" s="188" t="s">
        <v>55</v>
      </c>
      <c r="J630" s="188"/>
      <c r="K630" s="209">
        <v>385.07</v>
      </c>
      <c r="L630" s="209">
        <v>825.12300000000005</v>
      </c>
      <c r="M630" s="188" t="s">
        <v>56</v>
      </c>
      <c r="N630" s="188" t="s">
        <v>604</v>
      </c>
      <c r="O630" s="188" t="s">
        <v>58</v>
      </c>
      <c r="P630" s="188" t="s">
        <v>59</v>
      </c>
      <c r="Q630" s="188" t="s">
        <v>2661</v>
      </c>
      <c r="R630" s="188" t="s">
        <v>2662</v>
      </c>
      <c r="S630" s="188" t="s">
        <v>688</v>
      </c>
      <c r="T630" s="188" t="s">
        <v>63</v>
      </c>
      <c r="U630" s="188"/>
      <c r="V630" s="188" t="s">
        <v>115</v>
      </c>
      <c r="W630" s="188"/>
      <c r="X630" s="188"/>
      <c r="Y630" s="188"/>
      <c r="Z630" s="188" t="s">
        <v>66</v>
      </c>
      <c r="AA630" s="189">
        <v>43031</v>
      </c>
      <c r="AB630" s="188" t="s">
        <v>67</v>
      </c>
      <c r="AC630" s="188" t="s">
        <v>8490</v>
      </c>
      <c r="AD630" s="188" t="s">
        <v>56</v>
      </c>
      <c r="AE630" s="188" t="s">
        <v>90</v>
      </c>
      <c r="AF630" s="188" t="s">
        <v>90</v>
      </c>
      <c r="AG630" s="190" t="s">
        <v>90</v>
      </c>
      <c r="AH630" s="188" t="s">
        <v>90</v>
      </c>
      <c r="AI630" s="188" t="s">
        <v>90</v>
      </c>
      <c r="AJ630" s="188" t="s">
        <v>90</v>
      </c>
      <c r="AK630" s="188" t="s">
        <v>90</v>
      </c>
      <c r="AL630" s="188" t="s">
        <v>90</v>
      </c>
      <c r="AM630" s="189">
        <v>43031</v>
      </c>
      <c r="AN630" s="188" t="s">
        <v>100</v>
      </c>
      <c r="AO630" s="188" t="s">
        <v>8491</v>
      </c>
      <c r="AP630" s="188"/>
      <c r="AQ630" s="188"/>
      <c r="AR630" s="188"/>
      <c r="AS630" s="188"/>
      <c r="AT630" s="188"/>
      <c r="AU630" s="188" t="str">
        <f t="shared" si="28"/>
        <v>R2</v>
      </c>
      <c r="AV630" s="188" t="str">
        <f t="shared" si="29"/>
        <v>P1</v>
      </c>
    </row>
    <row r="631" spans="1:48" ht="60" x14ac:dyDescent="0.25">
      <c r="A631" s="188" t="s">
        <v>2663</v>
      </c>
      <c r="B631" s="207" t="str">
        <f t="shared" si="27"/>
        <v>Riparian and Pre-1914</v>
      </c>
      <c r="C631" s="188" t="s">
        <v>686</v>
      </c>
      <c r="D631" s="188" t="s">
        <v>686</v>
      </c>
      <c r="E631" s="188"/>
      <c r="F631" s="188" t="s">
        <v>595</v>
      </c>
      <c r="G631" s="188"/>
      <c r="H631" s="188"/>
      <c r="I631" s="188" t="s">
        <v>55</v>
      </c>
      <c r="J631" s="188"/>
      <c r="K631" s="209">
        <v>418.76333333333332</v>
      </c>
      <c r="L631" s="209" t="s">
        <v>215</v>
      </c>
      <c r="M631" s="188" t="s">
        <v>56</v>
      </c>
      <c r="N631" s="188" t="s">
        <v>692</v>
      </c>
      <c r="O631" s="188" t="s">
        <v>1373</v>
      </c>
      <c r="P631" s="188" t="s">
        <v>59</v>
      </c>
      <c r="Q631" s="188" t="s">
        <v>687</v>
      </c>
      <c r="R631" s="188" t="s">
        <v>687</v>
      </c>
      <c r="S631" s="188" t="s">
        <v>688</v>
      </c>
      <c r="T631" s="188" t="s">
        <v>63</v>
      </c>
      <c r="U631" s="188"/>
      <c r="V631" s="188" t="s">
        <v>115</v>
      </c>
      <c r="W631" s="188"/>
      <c r="X631" s="188"/>
      <c r="Y631" s="188"/>
      <c r="Z631" s="188" t="s">
        <v>66</v>
      </c>
      <c r="AA631" s="189">
        <v>43031</v>
      </c>
      <c r="AB631" s="188" t="s">
        <v>67</v>
      </c>
      <c r="AC631" s="188" t="s">
        <v>8490</v>
      </c>
      <c r="AD631" s="188" t="s">
        <v>56</v>
      </c>
      <c r="AE631" s="188" t="s">
        <v>90</v>
      </c>
      <c r="AF631" s="188" t="s">
        <v>90</v>
      </c>
      <c r="AG631" s="190" t="s">
        <v>90</v>
      </c>
      <c r="AH631" s="188" t="s">
        <v>90</v>
      </c>
      <c r="AI631" s="188" t="s">
        <v>90</v>
      </c>
      <c r="AJ631" s="188" t="s">
        <v>90</v>
      </c>
      <c r="AK631" s="188" t="s">
        <v>90</v>
      </c>
      <c r="AL631" s="188" t="s">
        <v>90</v>
      </c>
      <c r="AM631" s="189">
        <v>43031</v>
      </c>
      <c r="AN631" s="188" t="s">
        <v>100</v>
      </c>
      <c r="AO631" s="188" t="s">
        <v>8491</v>
      </c>
      <c r="AP631" s="188"/>
      <c r="AQ631" s="188"/>
      <c r="AR631" s="188"/>
      <c r="AS631" s="188"/>
      <c r="AT631" s="188"/>
      <c r="AU631" s="188" t="str">
        <f t="shared" si="28"/>
        <v>R2</v>
      </c>
      <c r="AV631" s="188" t="str">
        <f t="shared" si="29"/>
        <v>P1</v>
      </c>
    </row>
    <row r="632" spans="1:48" ht="60" x14ac:dyDescent="0.25">
      <c r="A632" s="188" t="s">
        <v>2664</v>
      </c>
      <c r="B632" s="207" t="str">
        <f t="shared" si="27"/>
        <v>Riparian and Pre-1914</v>
      </c>
      <c r="C632" s="188" t="s">
        <v>686</v>
      </c>
      <c r="D632" s="188" t="s">
        <v>686</v>
      </c>
      <c r="E632" s="188"/>
      <c r="F632" s="188" t="s">
        <v>595</v>
      </c>
      <c r="G632" s="188"/>
      <c r="H632" s="188"/>
      <c r="I632" s="188" t="s">
        <v>55</v>
      </c>
      <c r="J632" s="188"/>
      <c r="K632" s="209">
        <v>277.19666666666666</v>
      </c>
      <c r="L632" s="209">
        <v>176.994</v>
      </c>
      <c r="M632" s="188" t="s">
        <v>56</v>
      </c>
      <c r="N632" s="188" t="s">
        <v>604</v>
      </c>
      <c r="O632" s="188" t="s">
        <v>58</v>
      </c>
      <c r="P632" s="188" t="s">
        <v>59</v>
      </c>
      <c r="Q632" s="188" t="s">
        <v>2665</v>
      </c>
      <c r="R632" s="188" t="s">
        <v>2665</v>
      </c>
      <c r="S632" s="188" t="s">
        <v>8492</v>
      </c>
      <c r="T632" s="188" t="s">
        <v>151</v>
      </c>
      <c r="U632" s="188"/>
      <c r="V632" s="188" t="s">
        <v>344</v>
      </c>
      <c r="W632" s="188"/>
      <c r="X632" s="188"/>
      <c r="Y632" s="188"/>
      <c r="Z632" s="188" t="s">
        <v>66</v>
      </c>
      <c r="AA632" s="189">
        <v>43031</v>
      </c>
      <c r="AB632" s="188" t="s">
        <v>81</v>
      </c>
      <c r="AC632" s="188" t="s">
        <v>8489</v>
      </c>
      <c r="AD632" s="188" t="s">
        <v>56</v>
      </c>
      <c r="AE632" s="188" t="s">
        <v>90</v>
      </c>
      <c r="AF632" s="188" t="s">
        <v>90</v>
      </c>
      <c r="AG632" s="190" t="s">
        <v>90</v>
      </c>
      <c r="AH632" s="188" t="s">
        <v>90</v>
      </c>
      <c r="AI632" s="188" t="s">
        <v>90</v>
      </c>
      <c r="AJ632" s="188" t="s">
        <v>90</v>
      </c>
      <c r="AK632" s="188" t="s">
        <v>90</v>
      </c>
      <c r="AL632" s="188" t="s">
        <v>90</v>
      </c>
      <c r="AM632" s="189">
        <v>43031</v>
      </c>
      <c r="AN632" s="188" t="s">
        <v>100</v>
      </c>
      <c r="AO632" s="188" t="s">
        <v>8491</v>
      </c>
      <c r="AP632" s="188"/>
      <c r="AQ632" s="188"/>
      <c r="AR632" s="188"/>
      <c r="AS632" s="188"/>
      <c r="AT632" s="188"/>
      <c r="AU632" s="188" t="str">
        <f t="shared" si="28"/>
        <v>R1</v>
      </c>
      <c r="AV632" s="188" t="str">
        <f t="shared" si="29"/>
        <v>P1</v>
      </c>
    </row>
    <row r="633" spans="1:48" ht="45" x14ac:dyDescent="0.25">
      <c r="A633" s="188" t="s">
        <v>2666</v>
      </c>
      <c r="B633" s="207" t="str">
        <f t="shared" si="27"/>
        <v>Riparian and Pre-1914</v>
      </c>
      <c r="C633" s="188" t="s">
        <v>2667</v>
      </c>
      <c r="D633" s="188" t="s">
        <v>2667</v>
      </c>
      <c r="E633" s="188"/>
      <c r="F633" s="188" t="s">
        <v>1771</v>
      </c>
      <c r="G633" s="188"/>
      <c r="H633" s="188"/>
      <c r="I633" s="188" t="s">
        <v>55</v>
      </c>
      <c r="J633" s="188"/>
      <c r="K633" s="209">
        <v>280.86666666666662</v>
      </c>
      <c r="L633" s="209">
        <v>319.85000000000002</v>
      </c>
      <c r="M633" s="188" t="s">
        <v>56</v>
      </c>
      <c r="N633" s="188" t="s">
        <v>2330</v>
      </c>
      <c r="O633" s="188" t="s">
        <v>58</v>
      </c>
      <c r="P633" s="188" t="s">
        <v>59</v>
      </c>
      <c r="Q633" s="188" t="s">
        <v>2460</v>
      </c>
      <c r="R633" s="188" t="s">
        <v>2460</v>
      </c>
      <c r="S633" s="188" t="s">
        <v>706</v>
      </c>
      <c r="T633" s="188"/>
      <c r="U633" s="188"/>
      <c r="V633" s="188" t="s">
        <v>64</v>
      </c>
      <c r="W633" s="188"/>
      <c r="X633" s="188"/>
      <c r="Y633" s="188"/>
      <c r="Z633" s="188" t="s">
        <v>66</v>
      </c>
      <c r="AA633" s="189">
        <v>42880</v>
      </c>
      <c r="AB633" s="188" t="s">
        <v>142</v>
      </c>
      <c r="AC633" s="188" t="s">
        <v>2345</v>
      </c>
      <c r="AD633" s="188" t="s">
        <v>56</v>
      </c>
      <c r="AE633" s="188" t="s">
        <v>90</v>
      </c>
      <c r="AF633" s="188" t="s">
        <v>90</v>
      </c>
      <c r="AG633" s="190" t="s">
        <v>90</v>
      </c>
      <c r="AH633" s="188" t="s">
        <v>90</v>
      </c>
      <c r="AI633" s="188" t="s">
        <v>90</v>
      </c>
      <c r="AJ633" s="188" t="s">
        <v>90</v>
      </c>
      <c r="AK633" s="188" t="s">
        <v>90</v>
      </c>
      <c r="AL633" s="188" t="s">
        <v>90</v>
      </c>
      <c r="AM633" s="189">
        <v>42913</v>
      </c>
      <c r="AN633" s="188" t="s">
        <v>100</v>
      </c>
      <c r="AO633" s="188" t="s">
        <v>310</v>
      </c>
      <c r="AP633" s="188"/>
      <c r="AQ633" s="188"/>
      <c r="AR633" s="188"/>
      <c r="AS633" s="188"/>
      <c r="AT633" s="188"/>
      <c r="AU633" s="188" t="str">
        <f t="shared" si="28"/>
        <v>R3</v>
      </c>
      <c r="AV633" s="188" t="str">
        <f t="shared" si="29"/>
        <v>P1</v>
      </c>
    </row>
    <row r="634" spans="1:48" ht="45" x14ac:dyDescent="0.25">
      <c r="A634" s="188" t="s">
        <v>2668</v>
      </c>
      <c r="B634" s="207" t="str">
        <f t="shared" si="27"/>
        <v>Riparian and Pre-1914</v>
      </c>
      <c r="C634" s="188" t="s">
        <v>2667</v>
      </c>
      <c r="D634" s="188" t="s">
        <v>2667</v>
      </c>
      <c r="E634" s="188"/>
      <c r="F634" s="188" t="s">
        <v>1771</v>
      </c>
      <c r="G634" s="188"/>
      <c r="H634" s="188"/>
      <c r="I634" s="188" t="s">
        <v>55</v>
      </c>
      <c r="J634" s="188"/>
      <c r="K634" s="209">
        <v>430.77666666666664</v>
      </c>
      <c r="L634" s="209">
        <v>403.92</v>
      </c>
      <c r="M634" s="188" t="s">
        <v>56</v>
      </c>
      <c r="N634" s="188" t="s">
        <v>2330</v>
      </c>
      <c r="O634" s="188" t="s">
        <v>58</v>
      </c>
      <c r="P634" s="188" t="s">
        <v>59</v>
      </c>
      <c r="Q634" s="188" t="s">
        <v>2460</v>
      </c>
      <c r="R634" s="188" t="s">
        <v>2460</v>
      </c>
      <c r="S634" s="188" t="s">
        <v>706</v>
      </c>
      <c r="T634" s="188"/>
      <c r="U634" s="188"/>
      <c r="V634" s="188" t="s">
        <v>64</v>
      </c>
      <c r="W634" s="188"/>
      <c r="X634" s="188"/>
      <c r="Y634" s="188"/>
      <c r="Z634" s="188" t="s">
        <v>66</v>
      </c>
      <c r="AA634" s="189">
        <v>42885</v>
      </c>
      <c r="AB634" s="188" t="s">
        <v>142</v>
      </c>
      <c r="AC634" s="188" t="s">
        <v>2669</v>
      </c>
      <c r="AD634" s="188" t="s">
        <v>56</v>
      </c>
      <c r="AE634" s="188" t="s">
        <v>90</v>
      </c>
      <c r="AF634" s="188" t="s">
        <v>90</v>
      </c>
      <c r="AG634" s="190" t="s">
        <v>90</v>
      </c>
      <c r="AH634" s="188" t="s">
        <v>90</v>
      </c>
      <c r="AI634" s="188" t="s">
        <v>90</v>
      </c>
      <c r="AJ634" s="188" t="s">
        <v>90</v>
      </c>
      <c r="AK634" s="188" t="s">
        <v>90</v>
      </c>
      <c r="AL634" s="188" t="s">
        <v>90</v>
      </c>
      <c r="AM634" s="189">
        <v>42913</v>
      </c>
      <c r="AN634" s="188" t="s">
        <v>100</v>
      </c>
      <c r="AO634" s="188" t="s">
        <v>310</v>
      </c>
      <c r="AP634" s="188"/>
      <c r="AQ634" s="188"/>
      <c r="AR634" s="188"/>
      <c r="AS634" s="188"/>
      <c r="AT634" s="188"/>
      <c r="AU634" s="188" t="str">
        <f t="shared" si="28"/>
        <v>R3</v>
      </c>
      <c r="AV634" s="188" t="str">
        <f t="shared" si="29"/>
        <v>P1</v>
      </c>
    </row>
    <row r="635" spans="1:48" ht="45" x14ac:dyDescent="0.25">
      <c r="A635" s="188" t="s">
        <v>2670</v>
      </c>
      <c r="B635" s="207" t="str">
        <f t="shared" si="27"/>
        <v>Riparian and Pre-1914</v>
      </c>
      <c r="C635" s="188" t="s">
        <v>2667</v>
      </c>
      <c r="D635" s="188" t="s">
        <v>2667</v>
      </c>
      <c r="E635" s="188"/>
      <c r="F635" s="188" t="s">
        <v>1771</v>
      </c>
      <c r="G635" s="188"/>
      <c r="H635" s="188"/>
      <c r="I635" s="188" t="s">
        <v>55</v>
      </c>
      <c r="J635" s="188"/>
      <c r="K635" s="209">
        <v>436.36666666666662</v>
      </c>
      <c r="L635" s="209">
        <v>439.57</v>
      </c>
      <c r="M635" s="188" t="s">
        <v>56</v>
      </c>
      <c r="N635" s="188" t="s">
        <v>604</v>
      </c>
      <c r="O635" s="188" t="s">
        <v>58</v>
      </c>
      <c r="P635" s="188" t="s">
        <v>59</v>
      </c>
      <c r="Q635" s="188" t="s">
        <v>2460</v>
      </c>
      <c r="R635" s="188" t="s">
        <v>2460</v>
      </c>
      <c r="S635" s="188" t="s">
        <v>706</v>
      </c>
      <c r="T635" s="188" t="s">
        <v>141</v>
      </c>
      <c r="U635" s="188"/>
      <c r="V635" s="188" t="s">
        <v>64</v>
      </c>
      <c r="W635" s="188"/>
      <c r="X635" s="188"/>
      <c r="Y635" s="188"/>
      <c r="Z635" s="188" t="s">
        <v>66</v>
      </c>
      <c r="AA635" s="189">
        <v>42880</v>
      </c>
      <c r="AB635" s="188" t="s">
        <v>142</v>
      </c>
      <c r="AC635" s="188" t="s">
        <v>2345</v>
      </c>
      <c r="AD635" s="188" t="s">
        <v>56</v>
      </c>
      <c r="AE635" s="188" t="s">
        <v>90</v>
      </c>
      <c r="AF635" s="188" t="s">
        <v>90</v>
      </c>
      <c r="AG635" s="190" t="s">
        <v>90</v>
      </c>
      <c r="AH635" s="188" t="s">
        <v>90</v>
      </c>
      <c r="AI635" s="188" t="s">
        <v>90</v>
      </c>
      <c r="AJ635" s="188" t="s">
        <v>90</v>
      </c>
      <c r="AK635" s="188" t="s">
        <v>90</v>
      </c>
      <c r="AL635" s="188" t="s">
        <v>90</v>
      </c>
      <c r="AM635" s="189">
        <v>42913</v>
      </c>
      <c r="AN635" s="188" t="s">
        <v>100</v>
      </c>
      <c r="AO635" s="188" t="s">
        <v>310</v>
      </c>
      <c r="AP635" s="188"/>
      <c r="AQ635" s="188"/>
      <c r="AR635" s="188"/>
      <c r="AS635" s="188"/>
      <c r="AT635" s="188"/>
      <c r="AU635" s="188" t="str">
        <f t="shared" si="28"/>
        <v>R3</v>
      </c>
      <c r="AV635" s="188" t="str">
        <f t="shared" si="29"/>
        <v>P1</v>
      </c>
    </row>
    <row r="636" spans="1:48" ht="105" x14ac:dyDescent="0.25">
      <c r="A636" s="188" t="s">
        <v>2671</v>
      </c>
      <c r="B636" s="207" t="str">
        <f t="shared" si="27"/>
        <v>Riparian and Pre-1914</v>
      </c>
      <c r="C636" s="188" t="s">
        <v>1741</v>
      </c>
      <c r="D636" s="188" t="s">
        <v>1741</v>
      </c>
      <c r="E636" s="188"/>
      <c r="F636" s="188" t="s">
        <v>1416</v>
      </c>
      <c r="G636" s="188"/>
      <c r="H636" s="188"/>
      <c r="I636" s="188" t="s">
        <v>55</v>
      </c>
      <c r="J636" s="188"/>
      <c r="K636" s="209">
        <v>653.03333333333342</v>
      </c>
      <c r="L636" s="209">
        <v>889.97</v>
      </c>
      <c r="M636" s="188" t="s">
        <v>56</v>
      </c>
      <c r="N636" s="188" t="s">
        <v>641</v>
      </c>
      <c r="O636" s="188" t="s">
        <v>58</v>
      </c>
      <c r="P636" s="188" t="s">
        <v>59</v>
      </c>
      <c r="Q636" s="188" t="s">
        <v>2672</v>
      </c>
      <c r="R636" s="188" t="s">
        <v>2673</v>
      </c>
      <c r="S636" s="188" t="s">
        <v>706</v>
      </c>
      <c r="T636" s="188" t="s">
        <v>141</v>
      </c>
      <c r="U636" s="188">
        <v>1876</v>
      </c>
      <c r="V636" s="188" t="s">
        <v>64</v>
      </c>
      <c r="W636" s="188"/>
      <c r="X636" s="188"/>
      <c r="Y636" s="188"/>
      <c r="Z636" s="188" t="s">
        <v>66</v>
      </c>
      <c r="AA636" s="189">
        <v>43347</v>
      </c>
      <c r="AB636" s="188" t="s">
        <v>67</v>
      </c>
      <c r="AC636" s="188" t="s">
        <v>8768</v>
      </c>
      <c r="AD636" s="188" t="s">
        <v>56</v>
      </c>
      <c r="AE636" s="188" t="s">
        <v>90</v>
      </c>
      <c r="AF636" s="188" t="s">
        <v>90</v>
      </c>
      <c r="AG636" s="188" t="s">
        <v>90</v>
      </c>
      <c r="AH636" s="188" t="s">
        <v>90</v>
      </c>
      <c r="AI636" s="188" t="s">
        <v>90</v>
      </c>
      <c r="AJ636" s="188" t="s">
        <v>90</v>
      </c>
      <c r="AK636" s="188" t="s">
        <v>90</v>
      </c>
      <c r="AL636" s="188" t="s">
        <v>90</v>
      </c>
      <c r="AM636" s="189">
        <v>42948</v>
      </c>
      <c r="AN636" s="188" t="s">
        <v>100</v>
      </c>
      <c r="AO636" s="188" t="s">
        <v>144</v>
      </c>
      <c r="AP636" s="188"/>
      <c r="AQ636" s="188"/>
      <c r="AR636" s="188"/>
      <c r="AS636" s="188"/>
      <c r="AT636" s="188"/>
      <c r="AU636" s="188" t="str">
        <f t="shared" si="28"/>
        <v>R2</v>
      </c>
      <c r="AV636" s="188" t="str">
        <f t="shared" si="29"/>
        <v>P1</v>
      </c>
    </row>
    <row r="637" spans="1:48" ht="45" x14ac:dyDescent="0.25">
      <c r="A637" s="188" t="s">
        <v>2674</v>
      </c>
      <c r="B637" s="207" t="str">
        <f t="shared" si="27"/>
        <v>Riparian and Pre-1914</v>
      </c>
      <c r="C637" s="188" t="s">
        <v>2667</v>
      </c>
      <c r="D637" s="188" t="s">
        <v>2667</v>
      </c>
      <c r="E637" s="188"/>
      <c r="F637" s="188" t="s">
        <v>1771</v>
      </c>
      <c r="G637" s="188"/>
      <c r="H637" s="188"/>
      <c r="I637" s="188" t="s">
        <v>55</v>
      </c>
      <c r="J637" s="188"/>
      <c r="K637" s="209">
        <v>354.83333333333331</v>
      </c>
      <c r="L637" s="209">
        <v>588.4</v>
      </c>
      <c r="M637" s="188" t="s">
        <v>56</v>
      </c>
      <c r="N637" s="188" t="s">
        <v>604</v>
      </c>
      <c r="O637" s="188" t="s">
        <v>58</v>
      </c>
      <c r="P637" s="188" t="s">
        <v>59</v>
      </c>
      <c r="Q637" s="188" t="s">
        <v>2460</v>
      </c>
      <c r="R637" s="188" t="s">
        <v>2460</v>
      </c>
      <c r="S637" s="188" t="s">
        <v>706</v>
      </c>
      <c r="T637" s="188" t="s">
        <v>141</v>
      </c>
      <c r="U637" s="188"/>
      <c r="V637" s="188" t="s">
        <v>64</v>
      </c>
      <c r="W637" s="188"/>
      <c r="X637" s="188"/>
      <c r="Y637" s="188"/>
      <c r="Z637" s="188" t="s">
        <v>66</v>
      </c>
      <c r="AA637" s="189">
        <v>42885</v>
      </c>
      <c r="AB637" s="188" t="s">
        <v>142</v>
      </c>
      <c r="AC637" s="188" t="s">
        <v>2669</v>
      </c>
      <c r="AD637" s="188" t="s">
        <v>56</v>
      </c>
      <c r="AE637" s="188" t="s">
        <v>90</v>
      </c>
      <c r="AF637" s="188" t="s">
        <v>90</v>
      </c>
      <c r="AG637" s="190" t="s">
        <v>90</v>
      </c>
      <c r="AH637" s="188" t="s">
        <v>90</v>
      </c>
      <c r="AI637" s="188" t="s">
        <v>90</v>
      </c>
      <c r="AJ637" s="188" t="s">
        <v>90</v>
      </c>
      <c r="AK637" s="188" t="s">
        <v>90</v>
      </c>
      <c r="AL637" s="188" t="s">
        <v>90</v>
      </c>
      <c r="AM637" s="189">
        <v>42913</v>
      </c>
      <c r="AN637" s="188" t="s">
        <v>100</v>
      </c>
      <c r="AO637" s="188" t="s">
        <v>310</v>
      </c>
      <c r="AP637" s="188"/>
      <c r="AQ637" s="188"/>
      <c r="AR637" s="188"/>
      <c r="AS637" s="188"/>
      <c r="AT637" s="188"/>
      <c r="AU637" s="188" t="str">
        <f t="shared" si="28"/>
        <v>R3</v>
      </c>
      <c r="AV637" s="188" t="str">
        <f t="shared" si="29"/>
        <v>P1</v>
      </c>
    </row>
    <row r="638" spans="1:48" ht="75" x14ac:dyDescent="0.25">
      <c r="A638" s="188" t="s">
        <v>2675</v>
      </c>
      <c r="B638" s="207" t="str">
        <f t="shared" si="27"/>
        <v>Riparian and Pre-1914</v>
      </c>
      <c r="C638" s="188" t="s">
        <v>2676</v>
      </c>
      <c r="D638" s="188" t="s">
        <v>2676</v>
      </c>
      <c r="E638" s="188"/>
      <c r="F638" s="188" t="s">
        <v>1833</v>
      </c>
      <c r="G638" s="188"/>
      <c r="H638" s="188"/>
      <c r="I638" s="188" t="s">
        <v>55</v>
      </c>
      <c r="J638" s="188"/>
      <c r="K638" s="209">
        <v>405.79000000000008</v>
      </c>
      <c r="L638" s="209">
        <v>383.65</v>
      </c>
      <c r="M638" s="188" t="s">
        <v>56</v>
      </c>
      <c r="N638" s="188" t="s">
        <v>1002</v>
      </c>
      <c r="O638" s="188" t="s">
        <v>58</v>
      </c>
      <c r="P638" s="188" t="s">
        <v>59</v>
      </c>
      <c r="Q638" s="188" t="s">
        <v>2677</v>
      </c>
      <c r="R638" s="188" t="s">
        <v>2677</v>
      </c>
      <c r="S638" s="189" t="s">
        <v>2678</v>
      </c>
      <c r="T638" s="188" t="s">
        <v>151</v>
      </c>
      <c r="U638" s="188">
        <v>1910</v>
      </c>
      <c r="V638" s="188" t="s">
        <v>344</v>
      </c>
      <c r="W638" s="188">
        <v>0</v>
      </c>
      <c r="X638" s="188" t="s">
        <v>66</v>
      </c>
      <c r="Y638" s="188"/>
      <c r="Z638" s="188" t="s">
        <v>66</v>
      </c>
      <c r="AA638" s="189">
        <v>42878</v>
      </c>
      <c r="AB638" s="188" t="s">
        <v>67</v>
      </c>
      <c r="AC638" s="188" t="s">
        <v>8700</v>
      </c>
      <c r="AD638" s="188" t="s">
        <v>56</v>
      </c>
      <c r="AE638" s="188" t="s">
        <v>90</v>
      </c>
      <c r="AF638" s="188" t="s">
        <v>90</v>
      </c>
      <c r="AG638" s="189" t="s">
        <v>90</v>
      </c>
      <c r="AH638" s="188" t="s">
        <v>90</v>
      </c>
      <c r="AI638" s="188" t="s">
        <v>90</v>
      </c>
      <c r="AJ638" s="188" t="s">
        <v>90</v>
      </c>
      <c r="AK638" s="188" t="s">
        <v>90</v>
      </c>
      <c r="AL638" s="188" t="s">
        <v>90</v>
      </c>
      <c r="AM638" s="189">
        <v>42905</v>
      </c>
      <c r="AN638" s="188" t="s">
        <v>100</v>
      </c>
      <c r="AO638" s="188" t="s">
        <v>73</v>
      </c>
      <c r="AP638" s="188"/>
      <c r="AQ638" s="188"/>
      <c r="AR638" s="188"/>
      <c r="AS638" s="188"/>
      <c r="AT638" s="188"/>
      <c r="AU638" s="188" t="str">
        <f t="shared" si="28"/>
        <v>R2</v>
      </c>
      <c r="AV638" s="188" t="str">
        <f t="shared" si="29"/>
        <v>P1</v>
      </c>
    </row>
    <row r="639" spans="1:48" ht="60" x14ac:dyDescent="0.25">
      <c r="A639" s="188" t="s">
        <v>2679</v>
      </c>
      <c r="B639" s="207" t="str">
        <f t="shared" si="27"/>
        <v>Riparian and Pre-1914</v>
      </c>
      <c r="C639" s="188" t="s">
        <v>421</v>
      </c>
      <c r="D639" s="188" t="s">
        <v>421</v>
      </c>
      <c r="E639" s="188"/>
      <c r="F639" s="188" t="s">
        <v>595</v>
      </c>
      <c r="G639" s="188"/>
      <c r="H639" s="188"/>
      <c r="I639" s="188" t="s">
        <v>55</v>
      </c>
      <c r="J639" s="188"/>
      <c r="K639" s="209">
        <v>849</v>
      </c>
      <c r="L639" s="209" t="s">
        <v>215</v>
      </c>
      <c r="M639" s="188" t="s">
        <v>56</v>
      </c>
      <c r="N639" s="188" t="s">
        <v>128</v>
      </c>
      <c r="O639" s="188" t="s">
        <v>1373</v>
      </c>
      <c r="P639" s="188" t="s">
        <v>59</v>
      </c>
      <c r="Q639" s="188" t="s">
        <v>422</v>
      </c>
      <c r="R639" s="188" t="s">
        <v>422</v>
      </c>
      <c r="S639" s="188" t="s">
        <v>2680</v>
      </c>
      <c r="T639" s="188" t="s">
        <v>141</v>
      </c>
      <c r="U639" s="188"/>
      <c r="V639" s="188" t="s">
        <v>64</v>
      </c>
      <c r="W639" s="188"/>
      <c r="X639" s="188"/>
      <c r="Y639" s="188"/>
      <c r="Z639" s="188" t="s">
        <v>56</v>
      </c>
      <c r="AA639" s="189">
        <v>42956</v>
      </c>
      <c r="AB639" s="188" t="s">
        <v>142</v>
      </c>
      <c r="AC639" s="188"/>
      <c r="AD639" s="188" t="s">
        <v>56</v>
      </c>
      <c r="AE639" s="188" t="s">
        <v>90</v>
      </c>
      <c r="AF639" s="188" t="s">
        <v>90</v>
      </c>
      <c r="AG639" s="188" t="s">
        <v>90</v>
      </c>
      <c r="AH639" s="188" t="s">
        <v>90</v>
      </c>
      <c r="AI639" s="188" t="s">
        <v>90</v>
      </c>
      <c r="AJ639" s="188" t="s">
        <v>90</v>
      </c>
      <c r="AK639" s="188" t="s">
        <v>90</v>
      </c>
      <c r="AL639" s="188" t="s">
        <v>90</v>
      </c>
      <c r="AM639" s="189">
        <v>42940</v>
      </c>
      <c r="AN639" s="188" t="s">
        <v>100</v>
      </c>
      <c r="AO639" s="188" t="s">
        <v>144</v>
      </c>
      <c r="AP639" s="188"/>
      <c r="AQ639" s="188"/>
      <c r="AR639" s="188"/>
      <c r="AS639" s="188"/>
      <c r="AT639" s="188"/>
      <c r="AU639" s="188" t="str">
        <f t="shared" si="28"/>
        <v>R3</v>
      </c>
      <c r="AV639" s="188" t="str">
        <f t="shared" si="29"/>
        <v>P1</v>
      </c>
    </row>
    <row r="640" spans="1:48" ht="60" x14ac:dyDescent="0.25">
      <c r="A640" s="188" t="s">
        <v>2681</v>
      </c>
      <c r="B640" s="207" t="str">
        <f t="shared" si="27"/>
        <v>Riparian and Pre-1914</v>
      </c>
      <c r="C640" s="188" t="s">
        <v>2682</v>
      </c>
      <c r="D640" s="188" t="s">
        <v>2682</v>
      </c>
      <c r="E640" s="188"/>
      <c r="F640" s="188" t="s">
        <v>646</v>
      </c>
      <c r="G640" s="188"/>
      <c r="H640" s="188"/>
      <c r="I640" s="188" t="s">
        <v>55</v>
      </c>
      <c r="J640" s="188"/>
      <c r="K640" s="209">
        <v>569.02666666666653</v>
      </c>
      <c r="L640" s="209">
        <v>931.77</v>
      </c>
      <c r="M640" s="188" t="s">
        <v>56</v>
      </c>
      <c r="N640" s="188" t="s">
        <v>692</v>
      </c>
      <c r="O640" s="188" t="s">
        <v>1373</v>
      </c>
      <c r="P640" s="188" t="s">
        <v>59</v>
      </c>
      <c r="Q640" s="188" t="s">
        <v>2683</v>
      </c>
      <c r="R640" s="188" t="s">
        <v>2684</v>
      </c>
      <c r="S640" s="188"/>
      <c r="T640" s="188" t="s">
        <v>63</v>
      </c>
      <c r="U640" s="188"/>
      <c r="V640" s="188" t="s">
        <v>115</v>
      </c>
      <c r="W640" s="188"/>
      <c r="X640" s="188"/>
      <c r="Y640" s="188"/>
      <c r="Z640" s="188" t="s">
        <v>66</v>
      </c>
      <c r="AA640" s="189">
        <v>42963</v>
      </c>
      <c r="AB640" s="188" t="s">
        <v>67</v>
      </c>
      <c r="AC640" s="188" t="s">
        <v>2685</v>
      </c>
      <c r="AD640" s="188" t="s">
        <v>56</v>
      </c>
      <c r="AE640" s="188" t="s">
        <v>90</v>
      </c>
      <c r="AF640" s="188" t="s">
        <v>90</v>
      </c>
      <c r="AG640" s="188" t="s">
        <v>90</v>
      </c>
      <c r="AH640" s="188" t="s">
        <v>90</v>
      </c>
      <c r="AI640" s="188" t="s">
        <v>90</v>
      </c>
      <c r="AJ640" s="188" t="s">
        <v>90</v>
      </c>
      <c r="AK640" s="188" t="s">
        <v>90</v>
      </c>
      <c r="AL640" s="188" t="s">
        <v>90</v>
      </c>
      <c r="AM640" s="189">
        <v>42947</v>
      </c>
      <c r="AN640" s="188" t="s">
        <v>100</v>
      </c>
      <c r="AO640" s="188" t="s">
        <v>8393</v>
      </c>
      <c r="AP640" s="188"/>
      <c r="AQ640" s="188"/>
      <c r="AR640" s="188"/>
      <c r="AS640" s="188"/>
      <c r="AT640" s="188"/>
      <c r="AU640" s="188" t="str">
        <f t="shared" si="28"/>
        <v>R2</v>
      </c>
      <c r="AV640" s="188" t="str">
        <f t="shared" si="29"/>
        <v>P1</v>
      </c>
    </row>
    <row r="641" spans="1:48" ht="60" x14ac:dyDescent="0.25">
      <c r="A641" s="188" t="s">
        <v>2686</v>
      </c>
      <c r="B641" s="207" t="str">
        <f t="shared" si="27"/>
        <v>Riparian and Pre-1914</v>
      </c>
      <c r="C641" s="188" t="s">
        <v>2687</v>
      </c>
      <c r="D641" s="188" t="s">
        <v>2687</v>
      </c>
      <c r="E641" s="188"/>
      <c r="F641" s="188"/>
      <c r="G641" s="188"/>
      <c r="H641" s="188"/>
      <c r="I641" s="188" t="s">
        <v>55</v>
      </c>
      <c r="J641" s="188"/>
      <c r="K641" s="209">
        <v>322.89333333333337</v>
      </c>
      <c r="L641" s="209">
        <v>88.93</v>
      </c>
      <c r="M641" s="188" t="s">
        <v>56</v>
      </c>
      <c r="N641" s="188" t="s">
        <v>128</v>
      </c>
      <c r="O641" s="188" t="s">
        <v>1373</v>
      </c>
      <c r="P641" s="188" t="s">
        <v>59</v>
      </c>
      <c r="Q641" s="188" t="s">
        <v>2688</v>
      </c>
      <c r="R641" s="188" t="s">
        <v>2689</v>
      </c>
      <c r="S641" s="188" t="s">
        <v>2690</v>
      </c>
      <c r="T641" s="188" t="s">
        <v>63</v>
      </c>
      <c r="U641" s="188"/>
      <c r="V641" s="188" t="s">
        <v>344</v>
      </c>
      <c r="W641" s="188"/>
      <c r="X641" s="188"/>
      <c r="Y641" s="188"/>
      <c r="Z641" s="188" t="s">
        <v>66</v>
      </c>
      <c r="AA641" s="189">
        <v>42936</v>
      </c>
      <c r="AB641" s="188" t="s">
        <v>67</v>
      </c>
      <c r="AC641" s="188" t="s">
        <v>8709</v>
      </c>
      <c r="AD641" s="188" t="s">
        <v>56</v>
      </c>
      <c r="AE641" s="188" t="s">
        <v>90</v>
      </c>
      <c r="AF641" s="188" t="s">
        <v>90</v>
      </c>
      <c r="AG641" s="190" t="s">
        <v>90</v>
      </c>
      <c r="AH641" s="188" t="s">
        <v>90</v>
      </c>
      <c r="AI641" s="188" t="s">
        <v>90</v>
      </c>
      <c r="AJ641" s="188" t="s">
        <v>90</v>
      </c>
      <c r="AK641" s="188" t="s">
        <v>90</v>
      </c>
      <c r="AL641" s="188" t="s">
        <v>90</v>
      </c>
      <c r="AM641" s="189">
        <v>42940</v>
      </c>
      <c r="AN641" s="188" t="s">
        <v>100</v>
      </c>
      <c r="AO641" s="188" t="s">
        <v>8393</v>
      </c>
      <c r="AP641" s="188"/>
      <c r="AQ641" s="188"/>
      <c r="AR641" s="188"/>
      <c r="AS641" s="188"/>
      <c r="AT641" s="188"/>
      <c r="AU641" s="188" t="str">
        <f t="shared" si="28"/>
        <v>R2</v>
      </c>
      <c r="AV641" s="188" t="str">
        <f t="shared" si="29"/>
        <v>P1</v>
      </c>
    </row>
    <row r="642" spans="1:48" ht="75" x14ac:dyDescent="0.25">
      <c r="A642" s="188" t="s">
        <v>2691</v>
      </c>
      <c r="B642" s="207" t="str">
        <f t="shared" si="27"/>
        <v>Riparian and Pre-1914</v>
      </c>
      <c r="C642" s="188" t="s">
        <v>2692</v>
      </c>
      <c r="D642" s="188" t="s">
        <v>2693</v>
      </c>
      <c r="E642" s="188"/>
      <c r="F642" s="188"/>
      <c r="G642" s="188"/>
      <c r="H642" s="188"/>
      <c r="I642" s="188" t="s">
        <v>55</v>
      </c>
      <c r="J642" s="188"/>
      <c r="K642" s="209">
        <v>273</v>
      </c>
      <c r="L642" s="209">
        <v>0</v>
      </c>
      <c r="M642" s="188" t="s">
        <v>56</v>
      </c>
      <c r="N642" s="188" t="s">
        <v>692</v>
      </c>
      <c r="O642" s="188" t="s">
        <v>1373</v>
      </c>
      <c r="P642" s="188" t="s">
        <v>59</v>
      </c>
      <c r="Q642" s="188" t="s">
        <v>903</v>
      </c>
      <c r="R642" s="188" t="s">
        <v>2694</v>
      </c>
      <c r="S642" s="188" t="s">
        <v>2399</v>
      </c>
      <c r="T642" s="188" t="s">
        <v>151</v>
      </c>
      <c r="U642" s="188"/>
      <c r="V642" s="188" t="s">
        <v>64</v>
      </c>
      <c r="W642" s="188"/>
      <c r="X642" s="188"/>
      <c r="Y642" s="188"/>
      <c r="Z642" s="188" t="s">
        <v>66</v>
      </c>
      <c r="AA642" s="189">
        <v>42936</v>
      </c>
      <c r="AB642" s="188" t="s">
        <v>81</v>
      </c>
      <c r="AC642" s="188" t="s">
        <v>2695</v>
      </c>
      <c r="AD642" s="188" t="s">
        <v>56</v>
      </c>
      <c r="AE642" s="188" t="s">
        <v>90</v>
      </c>
      <c r="AF642" s="188" t="s">
        <v>90</v>
      </c>
      <c r="AG642" s="190" t="s">
        <v>90</v>
      </c>
      <c r="AH642" s="188" t="s">
        <v>90</v>
      </c>
      <c r="AI642" s="188" t="s">
        <v>90</v>
      </c>
      <c r="AJ642" s="188" t="s">
        <v>90</v>
      </c>
      <c r="AK642" s="188" t="s">
        <v>90</v>
      </c>
      <c r="AL642" s="188" t="s">
        <v>90</v>
      </c>
      <c r="AM642" s="189">
        <v>42939</v>
      </c>
      <c r="AN642" s="188" t="s">
        <v>143</v>
      </c>
      <c r="AO642" s="188" t="s">
        <v>8585</v>
      </c>
      <c r="AP642" s="188"/>
      <c r="AQ642" s="188"/>
      <c r="AR642" s="188"/>
      <c r="AS642" s="188"/>
      <c r="AT642" s="188"/>
      <c r="AU642" s="188" t="str">
        <f t="shared" si="28"/>
        <v>R1</v>
      </c>
      <c r="AV642" s="188" t="str">
        <f t="shared" si="29"/>
        <v>P3</v>
      </c>
    </row>
    <row r="643" spans="1:48" ht="270" x14ac:dyDescent="0.25">
      <c r="A643" s="188" t="s">
        <v>2696</v>
      </c>
      <c r="B643" s="207" t="str">
        <f t="shared" ref="B643:B706" si="30">IF(AND(M643="Yes",AD643="Yes"), "Riparian and Pre-1914", IF(AND(M643= "Yes",AD643="No"),"Riparian",IF(AND(M643="No",AD643="Yes"),"Pre-1914","Neither")))</f>
        <v>Riparian and Pre-1914</v>
      </c>
      <c r="C643" s="188" t="s">
        <v>1221</v>
      </c>
      <c r="D643" s="188" t="s">
        <v>1194</v>
      </c>
      <c r="E643" s="188"/>
      <c r="F643" s="188"/>
      <c r="G643" s="188"/>
      <c r="H643" s="188" t="s">
        <v>4067</v>
      </c>
      <c r="I643" s="188" t="s">
        <v>55</v>
      </c>
      <c r="J643" s="188"/>
      <c r="K643" s="209">
        <v>1276.0533333333333</v>
      </c>
      <c r="L643" s="209">
        <v>1548.56</v>
      </c>
      <c r="M643" s="188" t="s">
        <v>56</v>
      </c>
      <c r="N643" s="188" t="s">
        <v>306</v>
      </c>
      <c r="O643" s="188" t="s">
        <v>1373</v>
      </c>
      <c r="P643" s="188" t="s">
        <v>341</v>
      </c>
      <c r="Q643" s="188" t="s">
        <v>2697</v>
      </c>
      <c r="R643" s="188" t="s">
        <v>2698</v>
      </c>
      <c r="S643" s="188" t="s">
        <v>2699</v>
      </c>
      <c r="T643" s="188" t="s">
        <v>141</v>
      </c>
      <c r="U643" s="188"/>
      <c r="V643" s="188" t="s">
        <v>115</v>
      </c>
      <c r="W643" s="188"/>
      <c r="X643" s="188"/>
      <c r="Y643" s="188"/>
      <c r="Z643" s="188" t="s">
        <v>66</v>
      </c>
      <c r="AA643" s="189">
        <v>42956</v>
      </c>
      <c r="AB643" s="188" t="s">
        <v>142</v>
      </c>
      <c r="AC643" s="188"/>
      <c r="AD643" s="188" t="s">
        <v>56</v>
      </c>
      <c r="AE643" s="188" t="s">
        <v>90</v>
      </c>
      <c r="AF643" s="188" t="s">
        <v>90</v>
      </c>
      <c r="AG643" s="190" t="s">
        <v>90</v>
      </c>
      <c r="AH643" s="188" t="s">
        <v>90</v>
      </c>
      <c r="AI643" s="188" t="s">
        <v>90</v>
      </c>
      <c r="AJ643" s="188" t="s">
        <v>90</v>
      </c>
      <c r="AK643" s="188" t="s">
        <v>90</v>
      </c>
      <c r="AL643" s="188" t="s">
        <v>90</v>
      </c>
      <c r="AM643" s="189">
        <v>42948</v>
      </c>
      <c r="AN643" s="188" t="s">
        <v>100</v>
      </c>
      <c r="AO643" s="188" t="s">
        <v>8393</v>
      </c>
      <c r="AP643" s="188" t="s">
        <v>4067</v>
      </c>
      <c r="AQ643" s="188" t="s">
        <v>8534</v>
      </c>
      <c r="AR643" s="188" t="s">
        <v>8581</v>
      </c>
      <c r="AS643" s="188" t="s">
        <v>8535</v>
      </c>
      <c r="AT643" s="188" t="s">
        <v>8581</v>
      </c>
      <c r="AU643" s="188" t="str">
        <f t="shared" ref="AU643:AU706" si="31">IF(AQ643&lt;&gt;"",AQ643,AB643)</f>
        <v>R4</v>
      </c>
      <c r="AV643" s="188" t="str">
        <f t="shared" ref="AV643:AV706" si="32">IF(AS643&lt;&gt;"",AS643,AN643)</f>
        <v>P4</v>
      </c>
    </row>
    <row r="644" spans="1:48" ht="75" x14ac:dyDescent="0.25">
      <c r="A644" s="188" t="s">
        <v>2700</v>
      </c>
      <c r="B644" s="207" t="str">
        <f t="shared" si="30"/>
        <v>Riparian and Pre-1914</v>
      </c>
      <c r="C644" s="188" t="s">
        <v>2701</v>
      </c>
      <c r="D644" s="188" t="s">
        <v>2701</v>
      </c>
      <c r="E644" s="188"/>
      <c r="F644" s="188"/>
      <c r="G644" s="188"/>
      <c r="H644" s="188"/>
      <c r="I644" s="188" t="s">
        <v>55</v>
      </c>
      <c r="J644" s="188"/>
      <c r="K644" s="209">
        <v>1177</v>
      </c>
      <c r="L644" s="209">
        <v>638.89</v>
      </c>
      <c r="M644" s="188" t="s">
        <v>56</v>
      </c>
      <c r="N644" s="188" t="s">
        <v>692</v>
      </c>
      <c r="O644" s="188" t="s">
        <v>1373</v>
      </c>
      <c r="P644" s="188" t="s">
        <v>59</v>
      </c>
      <c r="Q644" s="188" t="s">
        <v>2702</v>
      </c>
      <c r="R644" s="188" t="s">
        <v>2703</v>
      </c>
      <c r="S644" s="188" t="s">
        <v>2704</v>
      </c>
      <c r="T644" s="188" t="s">
        <v>63</v>
      </c>
      <c r="U644" s="188"/>
      <c r="V644" s="188" t="s">
        <v>115</v>
      </c>
      <c r="W644" s="188"/>
      <c r="X644" s="188"/>
      <c r="Y644" s="188"/>
      <c r="Z644" s="188" t="s">
        <v>66</v>
      </c>
      <c r="AA644" s="189">
        <v>42880</v>
      </c>
      <c r="AB644" s="188" t="s">
        <v>81</v>
      </c>
      <c r="AC644" s="188" t="s">
        <v>2705</v>
      </c>
      <c r="AD644" s="188" t="s">
        <v>56</v>
      </c>
      <c r="AE644" s="188" t="s">
        <v>90</v>
      </c>
      <c r="AF644" s="188" t="s">
        <v>90</v>
      </c>
      <c r="AG644" s="190" t="s">
        <v>90</v>
      </c>
      <c r="AH644" s="188" t="s">
        <v>90</v>
      </c>
      <c r="AI644" s="188" t="s">
        <v>90</v>
      </c>
      <c r="AJ644" s="188" t="s">
        <v>90</v>
      </c>
      <c r="AK644" s="188" t="s">
        <v>90</v>
      </c>
      <c r="AL644" s="188" t="s">
        <v>90</v>
      </c>
      <c r="AM644" s="189">
        <v>42915</v>
      </c>
      <c r="AN644" s="188" t="s">
        <v>100</v>
      </c>
      <c r="AO644" s="188" t="s">
        <v>489</v>
      </c>
      <c r="AP644" s="188"/>
      <c r="AQ644" s="188"/>
      <c r="AR644" s="188"/>
      <c r="AS644" s="188"/>
      <c r="AT644" s="188"/>
      <c r="AU644" s="188" t="str">
        <f t="shared" si="31"/>
        <v>R1</v>
      </c>
      <c r="AV644" s="188" t="str">
        <f t="shared" si="32"/>
        <v>P1</v>
      </c>
    </row>
    <row r="645" spans="1:48" ht="60" x14ac:dyDescent="0.25">
      <c r="A645" s="188" t="s">
        <v>2706</v>
      </c>
      <c r="B645" s="207" t="str">
        <f t="shared" si="30"/>
        <v>Riparian and Pre-1914</v>
      </c>
      <c r="C645" s="188" t="s">
        <v>413</v>
      </c>
      <c r="D645" s="188" t="s">
        <v>413</v>
      </c>
      <c r="E645" s="188"/>
      <c r="F645" s="188" t="s">
        <v>595</v>
      </c>
      <c r="G645" s="188"/>
      <c r="H645" s="188"/>
      <c r="I645" s="188" t="s">
        <v>55</v>
      </c>
      <c r="J645" s="188"/>
      <c r="K645" s="209">
        <v>893</v>
      </c>
      <c r="L645" s="209">
        <v>1110.43</v>
      </c>
      <c r="M645" s="188" t="s">
        <v>56</v>
      </c>
      <c r="N645" s="188" t="s">
        <v>128</v>
      </c>
      <c r="O645" s="188" t="s">
        <v>1373</v>
      </c>
      <c r="P645" s="188" t="s">
        <v>59</v>
      </c>
      <c r="Q645" s="188" t="s">
        <v>2707</v>
      </c>
      <c r="R645" s="188" t="s">
        <v>2708</v>
      </c>
      <c r="S645" s="188" t="s">
        <v>2709</v>
      </c>
      <c r="T645" s="188" t="s">
        <v>63</v>
      </c>
      <c r="U645" s="188"/>
      <c r="V645" s="188" t="s">
        <v>115</v>
      </c>
      <c r="W645" s="188"/>
      <c r="X645" s="188"/>
      <c r="Y645" s="188"/>
      <c r="Z645" s="188" t="s">
        <v>66</v>
      </c>
      <c r="AA645" s="189">
        <v>42937</v>
      </c>
      <c r="AB645" s="188" t="s">
        <v>81</v>
      </c>
      <c r="AC645" s="188" t="s">
        <v>859</v>
      </c>
      <c r="AD645" s="188" t="s">
        <v>56</v>
      </c>
      <c r="AE645" s="188" t="s">
        <v>90</v>
      </c>
      <c r="AF645" s="188" t="s">
        <v>90</v>
      </c>
      <c r="AG645" s="190" t="s">
        <v>90</v>
      </c>
      <c r="AH645" s="188" t="s">
        <v>90</v>
      </c>
      <c r="AI645" s="188" t="s">
        <v>90</v>
      </c>
      <c r="AJ645" s="188" t="s">
        <v>90</v>
      </c>
      <c r="AK645" s="188" t="s">
        <v>90</v>
      </c>
      <c r="AL645" s="188" t="s">
        <v>90</v>
      </c>
      <c r="AM645" s="189">
        <v>42940</v>
      </c>
      <c r="AN645" s="188" t="s">
        <v>100</v>
      </c>
      <c r="AO645" s="188" t="s">
        <v>8393</v>
      </c>
      <c r="AP645" s="188"/>
      <c r="AQ645" s="188"/>
      <c r="AR645" s="188"/>
      <c r="AS645" s="188"/>
      <c r="AT645" s="188"/>
      <c r="AU645" s="188" t="str">
        <f t="shared" si="31"/>
        <v>R1</v>
      </c>
      <c r="AV645" s="188" t="str">
        <f t="shared" si="32"/>
        <v>P1</v>
      </c>
    </row>
    <row r="646" spans="1:48" ht="75" x14ac:dyDescent="0.25">
      <c r="A646" s="188" t="s">
        <v>2710</v>
      </c>
      <c r="B646" s="207" t="str">
        <f t="shared" si="30"/>
        <v>Riparian and Pre-1914</v>
      </c>
      <c r="C646" s="188" t="s">
        <v>421</v>
      </c>
      <c r="D646" s="188" t="s">
        <v>421</v>
      </c>
      <c r="E646" s="188"/>
      <c r="F646" s="188"/>
      <c r="G646" s="188"/>
      <c r="H646" s="188"/>
      <c r="I646" s="188" t="s">
        <v>55</v>
      </c>
      <c r="J646" s="188"/>
      <c r="K646" s="209">
        <v>577</v>
      </c>
      <c r="L646" s="209" t="s">
        <v>215</v>
      </c>
      <c r="M646" s="188" t="s">
        <v>56</v>
      </c>
      <c r="N646" s="188" t="s">
        <v>692</v>
      </c>
      <c r="O646" s="188" t="s">
        <v>1373</v>
      </c>
      <c r="P646" s="188" t="s">
        <v>59</v>
      </c>
      <c r="Q646" s="188" t="s">
        <v>903</v>
      </c>
      <c r="R646" s="188" t="s">
        <v>903</v>
      </c>
      <c r="S646" s="188" t="s">
        <v>2711</v>
      </c>
      <c r="T646" s="188" t="s">
        <v>141</v>
      </c>
      <c r="U646" s="188"/>
      <c r="V646" s="188" t="s">
        <v>64</v>
      </c>
      <c r="W646" s="188"/>
      <c r="X646" s="188"/>
      <c r="Y646" s="188"/>
      <c r="Z646" s="188" t="s">
        <v>56</v>
      </c>
      <c r="AA646" s="189">
        <v>42956</v>
      </c>
      <c r="AB646" s="188" t="s">
        <v>67</v>
      </c>
      <c r="AC646" s="188" t="s">
        <v>8710</v>
      </c>
      <c r="AD646" s="188" t="s">
        <v>56</v>
      </c>
      <c r="AE646" s="188" t="s">
        <v>90</v>
      </c>
      <c r="AF646" s="188" t="s">
        <v>90</v>
      </c>
      <c r="AG646" s="188" t="s">
        <v>90</v>
      </c>
      <c r="AH646" s="188" t="s">
        <v>90</v>
      </c>
      <c r="AI646" s="188" t="s">
        <v>90</v>
      </c>
      <c r="AJ646" s="188" t="s">
        <v>90</v>
      </c>
      <c r="AK646" s="188" t="s">
        <v>90</v>
      </c>
      <c r="AL646" s="188" t="s">
        <v>90</v>
      </c>
      <c r="AM646" s="189">
        <v>42940</v>
      </c>
      <c r="AN646" s="188" t="s">
        <v>143</v>
      </c>
      <c r="AO646" s="188" t="s">
        <v>8585</v>
      </c>
      <c r="AP646" s="188"/>
      <c r="AQ646" s="188"/>
      <c r="AR646" s="188"/>
      <c r="AS646" s="188"/>
      <c r="AT646" s="188"/>
      <c r="AU646" s="188" t="str">
        <f t="shared" si="31"/>
        <v>R2</v>
      </c>
      <c r="AV646" s="188" t="str">
        <f t="shared" si="32"/>
        <v>P3</v>
      </c>
    </row>
    <row r="647" spans="1:48" ht="270" x14ac:dyDescent="0.25">
      <c r="A647" s="188" t="s">
        <v>2712</v>
      </c>
      <c r="B647" s="207" t="str">
        <f t="shared" si="30"/>
        <v>Riparian</v>
      </c>
      <c r="C647" s="188" t="s">
        <v>338</v>
      </c>
      <c r="D647" s="188" t="s">
        <v>339</v>
      </c>
      <c r="E647" s="188"/>
      <c r="F647" s="188"/>
      <c r="G647" s="188"/>
      <c r="H647" s="188" t="s">
        <v>4067</v>
      </c>
      <c r="I647" s="188" t="s">
        <v>55</v>
      </c>
      <c r="J647" s="188"/>
      <c r="K647" s="209">
        <v>355.64000000000004</v>
      </c>
      <c r="L647" s="209">
        <v>247.7</v>
      </c>
      <c r="M647" s="188" t="s">
        <v>56</v>
      </c>
      <c r="N647" s="188" t="s">
        <v>216</v>
      </c>
      <c r="O647" s="188" t="s">
        <v>1373</v>
      </c>
      <c r="P647" s="188" t="s">
        <v>341</v>
      </c>
      <c r="Q647" s="188" t="s">
        <v>2713</v>
      </c>
      <c r="R647" s="188" t="s">
        <v>2714</v>
      </c>
      <c r="S647" s="188" t="s">
        <v>2715</v>
      </c>
      <c r="T647" s="188" t="s">
        <v>151</v>
      </c>
      <c r="U647" s="188"/>
      <c r="V647" s="188" t="s">
        <v>115</v>
      </c>
      <c r="W647" s="188"/>
      <c r="X647" s="188"/>
      <c r="Y647" s="188"/>
      <c r="Z647" s="188" t="s">
        <v>66</v>
      </c>
      <c r="AA647" s="189">
        <v>42893</v>
      </c>
      <c r="AB647" s="188" t="s">
        <v>67</v>
      </c>
      <c r="AC647" s="188" t="s">
        <v>8642</v>
      </c>
      <c r="AD647" s="188" t="s">
        <v>66</v>
      </c>
      <c r="AE647" s="188" t="s">
        <v>90</v>
      </c>
      <c r="AF647" s="188" t="s">
        <v>90</v>
      </c>
      <c r="AG647" s="188" t="s">
        <v>90</v>
      </c>
      <c r="AH647" s="188" t="s">
        <v>90</v>
      </c>
      <c r="AI647" s="188" t="s">
        <v>90</v>
      </c>
      <c r="AJ647" s="188" t="s">
        <v>90</v>
      </c>
      <c r="AK647" s="188" t="s">
        <v>90</v>
      </c>
      <c r="AL647" s="188" t="s">
        <v>90</v>
      </c>
      <c r="AM647" s="189">
        <v>42940</v>
      </c>
      <c r="AN647" s="188" t="s">
        <v>90</v>
      </c>
      <c r="AO647" s="188" t="s">
        <v>90</v>
      </c>
      <c r="AP647" s="188" t="s">
        <v>4067</v>
      </c>
      <c r="AQ647" s="188" t="s">
        <v>8534</v>
      </c>
      <c r="AR647" s="188" t="s">
        <v>8581</v>
      </c>
      <c r="AS647" s="188" t="s">
        <v>8535</v>
      </c>
      <c r="AT647" s="188" t="s">
        <v>8581</v>
      </c>
      <c r="AU647" s="188" t="str">
        <f t="shared" si="31"/>
        <v>R4</v>
      </c>
      <c r="AV647" s="188" t="str">
        <f t="shared" si="32"/>
        <v>P4</v>
      </c>
    </row>
    <row r="648" spans="1:48" ht="270" x14ac:dyDescent="0.25">
      <c r="A648" s="188" t="s">
        <v>2716</v>
      </c>
      <c r="B648" s="207" t="str">
        <f t="shared" si="30"/>
        <v>Riparian and Pre-1914</v>
      </c>
      <c r="C648" s="188" t="s">
        <v>2717</v>
      </c>
      <c r="D648" s="188" t="s">
        <v>2717</v>
      </c>
      <c r="E648" s="188"/>
      <c r="F648" s="188"/>
      <c r="G648" s="188"/>
      <c r="H648" s="188" t="s">
        <v>4067</v>
      </c>
      <c r="I648" s="188" t="s">
        <v>55</v>
      </c>
      <c r="J648" s="188"/>
      <c r="K648" s="209">
        <v>360</v>
      </c>
      <c r="L648" s="209">
        <v>192</v>
      </c>
      <c r="M648" s="188" t="s">
        <v>56</v>
      </c>
      <c r="N648" s="188" t="s">
        <v>216</v>
      </c>
      <c r="O648" s="188" t="s">
        <v>1373</v>
      </c>
      <c r="P648" s="188" t="s">
        <v>341</v>
      </c>
      <c r="Q648" s="188" t="s">
        <v>2718</v>
      </c>
      <c r="R648" s="188" t="s">
        <v>2719</v>
      </c>
      <c r="S648" s="188" t="s">
        <v>2720</v>
      </c>
      <c r="T648" s="188" t="s">
        <v>141</v>
      </c>
      <c r="U648" s="188"/>
      <c r="V648" s="188" t="s">
        <v>344</v>
      </c>
      <c r="W648" s="188"/>
      <c r="X648" s="188"/>
      <c r="Y648" s="188"/>
      <c r="Z648" s="188" t="s">
        <v>66</v>
      </c>
      <c r="AA648" s="189">
        <v>42919</v>
      </c>
      <c r="AB648" s="188" t="s">
        <v>142</v>
      </c>
      <c r="AC648" s="188" t="s">
        <v>2721</v>
      </c>
      <c r="AD648" s="188" t="s">
        <v>56</v>
      </c>
      <c r="AE648" s="188" t="s">
        <v>90</v>
      </c>
      <c r="AF648" s="188" t="s">
        <v>90</v>
      </c>
      <c r="AG648" s="190" t="s">
        <v>90</v>
      </c>
      <c r="AH648" s="188" t="s">
        <v>90</v>
      </c>
      <c r="AI648" s="188" t="s">
        <v>90</v>
      </c>
      <c r="AJ648" s="188" t="s">
        <v>90</v>
      </c>
      <c r="AK648" s="188" t="s">
        <v>90</v>
      </c>
      <c r="AL648" s="188" t="s">
        <v>90</v>
      </c>
      <c r="AM648" s="189">
        <v>42923</v>
      </c>
      <c r="AN648" s="188" t="s">
        <v>143</v>
      </c>
      <c r="AO648" s="188" t="s">
        <v>8404</v>
      </c>
      <c r="AP648" s="188" t="s">
        <v>4067</v>
      </c>
      <c r="AQ648" s="188" t="s">
        <v>8534</v>
      </c>
      <c r="AR648" s="188" t="s">
        <v>8581</v>
      </c>
      <c r="AS648" s="188" t="s">
        <v>8535</v>
      </c>
      <c r="AT648" s="188" t="s">
        <v>8581</v>
      </c>
      <c r="AU648" s="188" t="str">
        <f t="shared" si="31"/>
        <v>R4</v>
      </c>
      <c r="AV648" s="188" t="str">
        <f t="shared" si="32"/>
        <v>P4</v>
      </c>
    </row>
    <row r="649" spans="1:48" ht="270" x14ac:dyDescent="0.25">
      <c r="A649" s="188" t="s">
        <v>2722</v>
      </c>
      <c r="B649" s="207" t="str">
        <f t="shared" si="30"/>
        <v>Riparian and Pre-1914</v>
      </c>
      <c r="C649" s="188" t="s">
        <v>2723</v>
      </c>
      <c r="D649" s="188" t="s">
        <v>2723</v>
      </c>
      <c r="E649" s="188"/>
      <c r="F649" s="188"/>
      <c r="G649" s="188"/>
      <c r="H649" s="188" t="s">
        <v>4067</v>
      </c>
      <c r="I649" s="188" t="s">
        <v>55</v>
      </c>
      <c r="J649" s="188"/>
      <c r="K649" s="209">
        <v>712.22736772328631</v>
      </c>
      <c r="L649" s="209">
        <v>471.92</v>
      </c>
      <c r="M649" s="188" t="s">
        <v>56</v>
      </c>
      <c r="N649" s="188" t="s">
        <v>332</v>
      </c>
      <c r="O649" s="188" t="s">
        <v>216</v>
      </c>
      <c r="P649" s="188" t="s">
        <v>170</v>
      </c>
      <c r="Q649" s="188" t="s">
        <v>2724</v>
      </c>
      <c r="R649" s="188" t="s">
        <v>2725</v>
      </c>
      <c r="S649" s="188" t="s">
        <v>2726</v>
      </c>
      <c r="T649" s="188" t="s">
        <v>63</v>
      </c>
      <c r="U649" s="188"/>
      <c r="V649" s="188" t="s">
        <v>344</v>
      </c>
      <c r="W649" s="188">
        <v>3</v>
      </c>
      <c r="X649" s="188" t="s">
        <v>56</v>
      </c>
      <c r="Y649" s="188" t="s">
        <v>8453</v>
      </c>
      <c r="Z649" s="188" t="s">
        <v>66</v>
      </c>
      <c r="AA649" s="189">
        <v>42881</v>
      </c>
      <c r="AB649" s="188" t="s">
        <v>81</v>
      </c>
      <c r="AC649" s="188" t="s">
        <v>2727</v>
      </c>
      <c r="AD649" s="188" t="s">
        <v>56</v>
      </c>
      <c r="AE649" s="188" t="s">
        <v>90</v>
      </c>
      <c r="AF649" s="188" t="s">
        <v>90</v>
      </c>
      <c r="AG649" s="188" t="s">
        <v>90</v>
      </c>
      <c r="AH649" s="188" t="s">
        <v>90</v>
      </c>
      <c r="AI649" s="188" t="s">
        <v>90</v>
      </c>
      <c r="AJ649" s="188" t="s">
        <v>90</v>
      </c>
      <c r="AK649" s="188" t="s">
        <v>90</v>
      </c>
      <c r="AL649" s="188" t="s">
        <v>90</v>
      </c>
      <c r="AM649" s="189">
        <v>42940</v>
      </c>
      <c r="AN649" s="188" t="s">
        <v>100</v>
      </c>
      <c r="AO649" s="188" t="s">
        <v>144</v>
      </c>
      <c r="AP649" s="188" t="s">
        <v>4067</v>
      </c>
      <c r="AQ649" s="188" t="s">
        <v>8534</v>
      </c>
      <c r="AR649" s="188" t="s">
        <v>8581</v>
      </c>
      <c r="AS649" s="188" t="s">
        <v>8535</v>
      </c>
      <c r="AT649" s="188" t="s">
        <v>8581</v>
      </c>
      <c r="AU649" s="188" t="str">
        <f t="shared" si="31"/>
        <v>R4</v>
      </c>
      <c r="AV649" s="188" t="str">
        <f t="shared" si="32"/>
        <v>P4</v>
      </c>
    </row>
    <row r="650" spans="1:48" ht="75" x14ac:dyDescent="0.25">
      <c r="A650" s="188" t="s">
        <v>2728</v>
      </c>
      <c r="B650" s="207" t="str">
        <f t="shared" si="30"/>
        <v>Riparian and Pre-1914</v>
      </c>
      <c r="C650" s="188" t="s">
        <v>2622</v>
      </c>
      <c r="D650" s="188" t="s">
        <v>2623</v>
      </c>
      <c r="E650" s="188"/>
      <c r="F650" s="188" t="s">
        <v>2624</v>
      </c>
      <c r="G650" s="188"/>
      <c r="H650" s="188"/>
      <c r="I650" s="188" t="s">
        <v>55</v>
      </c>
      <c r="J650" s="188"/>
      <c r="K650" s="209">
        <v>429</v>
      </c>
      <c r="L650" s="209">
        <v>1249.49</v>
      </c>
      <c r="M650" s="188" t="s">
        <v>56</v>
      </c>
      <c r="N650" s="188" t="s">
        <v>627</v>
      </c>
      <c r="O650" s="188" t="s">
        <v>511</v>
      </c>
      <c r="P650" s="188" t="s">
        <v>59</v>
      </c>
      <c r="Q650" s="188" t="s">
        <v>2625</v>
      </c>
      <c r="R650" s="188" t="s">
        <v>2625</v>
      </c>
      <c r="S650" s="188" t="s">
        <v>2626</v>
      </c>
      <c r="T650" s="188" t="s">
        <v>141</v>
      </c>
      <c r="U650" s="188"/>
      <c r="V650" s="188" t="s">
        <v>115</v>
      </c>
      <c r="W650" s="188">
        <v>0</v>
      </c>
      <c r="X650" s="188" t="s">
        <v>56</v>
      </c>
      <c r="Y650" s="188" t="s">
        <v>2627</v>
      </c>
      <c r="Z650" s="188" t="s">
        <v>66</v>
      </c>
      <c r="AA650" s="189">
        <v>42914</v>
      </c>
      <c r="AB650" s="188" t="s">
        <v>142</v>
      </c>
      <c r="AC650" s="188" t="s">
        <v>2628</v>
      </c>
      <c r="AD650" s="188" t="s">
        <v>56</v>
      </c>
      <c r="AE650" s="188" t="s">
        <v>90</v>
      </c>
      <c r="AF650" s="188" t="s">
        <v>90</v>
      </c>
      <c r="AG650" s="189" t="s">
        <v>90</v>
      </c>
      <c r="AH650" s="188" t="s">
        <v>90</v>
      </c>
      <c r="AI650" s="188" t="s">
        <v>90</v>
      </c>
      <c r="AJ650" s="188" t="s">
        <v>90</v>
      </c>
      <c r="AK650" s="188" t="s">
        <v>90</v>
      </c>
      <c r="AL650" s="188" t="s">
        <v>90</v>
      </c>
      <c r="AM650" s="189">
        <v>42905</v>
      </c>
      <c r="AN650" s="188" t="s">
        <v>100</v>
      </c>
      <c r="AO650" s="188" t="s">
        <v>8452</v>
      </c>
      <c r="AP650" s="188"/>
      <c r="AQ650" s="188"/>
      <c r="AR650" s="188"/>
      <c r="AS650" s="188"/>
      <c r="AT650" s="188"/>
      <c r="AU650" s="188" t="str">
        <f t="shared" si="31"/>
        <v>R3</v>
      </c>
      <c r="AV650" s="188" t="str">
        <f t="shared" si="32"/>
        <v>P1</v>
      </c>
    </row>
    <row r="651" spans="1:48" ht="75" x14ac:dyDescent="0.25">
      <c r="A651" s="188" t="s">
        <v>2729</v>
      </c>
      <c r="B651" s="207" t="str">
        <f t="shared" si="30"/>
        <v>Riparian and Pre-1914</v>
      </c>
      <c r="C651" s="188" t="s">
        <v>2622</v>
      </c>
      <c r="D651" s="188" t="s">
        <v>2623</v>
      </c>
      <c r="E651" s="188"/>
      <c r="F651" s="188" t="s">
        <v>2624</v>
      </c>
      <c r="G651" s="188"/>
      <c r="H651" s="188"/>
      <c r="I651" s="188" t="s">
        <v>55</v>
      </c>
      <c r="J651" s="188"/>
      <c r="K651" s="209">
        <v>790.16333333333341</v>
      </c>
      <c r="L651" s="209">
        <v>1107.6099999999999</v>
      </c>
      <c r="M651" s="188" t="s">
        <v>56</v>
      </c>
      <c r="N651" s="188" t="s">
        <v>627</v>
      </c>
      <c r="O651" s="188" t="s">
        <v>511</v>
      </c>
      <c r="P651" s="188" t="s">
        <v>59</v>
      </c>
      <c r="Q651" s="188" t="s">
        <v>2625</v>
      </c>
      <c r="R651" s="188" t="s">
        <v>2625</v>
      </c>
      <c r="S651" s="188" t="s">
        <v>2626</v>
      </c>
      <c r="T651" s="188" t="s">
        <v>141</v>
      </c>
      <c r="U651" s="188"/>
      <c r="V651" s="188" t="s">
        <v>115</v>
      </c>
      <c r="W651" s="188">
        <v>0</v>
      </c>
      <c r="X651" s="188" t="s">
        <v>56</v>
      </c>
      <c r="Y651" s="188" t="s">
        <v>2627</v>
      </c>
      <c r="Z651" s="188" t="s">
        <v>66</v>
      </c>
      <c r="AA651" s="189">
        <v>42914</v>
      </c>
      <c r="AB651" s="188" t="s">
        <v>142</v>
      </c>
      <c r="AC651" s="188" t="s">
        <v>2628</v>
      </c>
      <c r="AD651" s="188" t="s">
        <v>56</v>
      </c>
      <c r="AE651" s="188" t="s">
        <v>90</v>
      </c>
      <c r="AF651" s="188" t="s">
        <v>90</v>
      </c>
      <c r="AG651" s="189" t="s">
        <v>90</v>
      </c>
      <c r="AH651" s="188" t="s">
        <v>90</v>
      </c>
      <c r="AI651" s="188" t="s">
        <v>90</v>
      </c>
      <c r="AJ651" s="188" t="s">
        <v>90</v>
      </c>
      <c r="AK651" s="188" t="s">
        <v>90</v>
      </c>
      <c r="AL651" s="188" t="s">
        <v>90</v>
      </c>
      <c r="AM651" s="189">
        <v>42905</v>
      </c>
      <c r="AN651" s="188" t="s">
        <v>100</v>
      </c>
      <c r="AO651" s="188" t="s">
        <v>8452</v>
      </c>
      <c r="AP651" s="188"/>
      <c r="AQ651" s="188"/>
      <c r="AR651" s="188"/>
      <c r="AS651" s="188"/>
      <c r="AT651" s="188"/>
      <c r="AU651" s="188" t="str">
        <f t="shared" si="31"/>
        <v>R3</v>
      </c>
      <c r="AV651" s="188" t="str">
        <f t="shared" si="32"/>
        <v>P1</v>
      </c>
    </row>
    <row r="652" spans="1:48" ht="60" x14ac:dyDescent="0.25">
      <c r="A652" s="188" t="s">
        <v>2730</v>
      </c>
      <c r="B652" s="207" t="str">
        <f t="shared" si="30"/>
        <v>Riparian and Pre-1914</v>
      </c>
      <c r="C652" s="188" t="s">
        <v>2731</v>
      </c>
      <c r="D652" s="188" t="s">
        <v>2731</v>
      </c>
      <c r="E652" s="188"/>
      <c r="F652" s="188" t="s">
        <v>848</v>
      </c>
      <c r="G652" s="188"/>
      <c r="H652" s="188"/>
      <c r="I652" s="188" t="s">
        <v>55</v>
      </c>
      <c r="J652" s="188" t="s">
        <v>2732</v>
      </c>
      <c r="K652" s="209">
        <v>520.29333333333329</v>
      </c>
      <c r="L652" s="209">
        <v>555.91</v>
      </c>
      <c r="M652" s="188" t="s">
        <v>56</v>
      </c>
      <c r="N652" s="188" t="s">
        <v>826</v>
      </c>
      <c r="O652" s="188" t="s">
        <v>57</v>
      </c>
      <c r="P652" s="188" t="s">
        <v>59</v>
      </c>
      <c r="Q652" s="188" t="s">
        <v>2733</v>
      </c>
      <c r="R652" s="188" t="s">
        <v>2734</v>
      </c>
      <c r="S652" s="188" t="s">
        <v>2735</v>
      </c>
      <c r="T652" s="188" t="s">
        <v>151</v>
      </c>
      <c r="U652" s="188"/>
      <c r="V652" s="188" t="s">
        <v>174</v>
      </c>
      <c r="W652" s="188">
        <v>4</v>
      </c>
      <c r="X652" s="188" t="s">
        <v>56</v>
      </c>
      <c r="Y652" s="188"/>
      <c r="Z652" s="188" t="s">
        <v>66</v>
      </c>
      <c r="AA652" s="189">
        <v>42910</v>
      </c>
      <c r="AB652" s="188" t="s">
        <v>81</v>
      </c>
      <c r="AC652" s="188" t="s">
        <v>8711</v>
      </c>
      <c r="AD652" s="188" t="s">
        <v>56</v>
      </c>
      <c r="AE652" s="188" t="s">
        <v>90</v>
      </c>
      <c r="AF652" s="188" t="s">
        <v>90</v>
      </c>
      <c r="AG652" s="189" t="s">
        <v>90</v>
      </c>
      <c r="AH652" s="188" t="s">
        <v>90</v>
      </c>
      <c r="AI652" s="188" t="s">
        <v>90</v>
      </c>
      <c r="AJ652" s="188" t="s">
        <v>90</v>
      </c>
      <c r="AK652" s="188" t="s">
        <v>90</v>
      </c>
      <c r="AL652" s="188" t="s">
        <v>90</v>
      </c>
      <c r="AM652" s="189">
        <v>42905</v>
      </c>
      <c r="AN652" s="188" t="s">
        <v>100</v>
      </c>
      <c r="AO652" s="188" t="s">
        <v>73</v>
      </c>
      <c r="AP652" s="188"/>
      <c r="AQ652" s="188"/>
      <c r="AR652" s="188"/>
      <c r="AS652" s="188"/>
      <c r="AT652" s="188"/>
      <c r="AU652" s="188" t="str">
        <f t="shared" si="31"/>
        <v>R1</v>
      </c>
      <c r="AV652" s="188" t="str">
        <f t="shared" si="32"/>
        <v>P1</v>
      </c>
    </row>
    <row r="653" spans="1:48" ht="75" x14ac:dyDescent="0.25">
      <c r="A653" s="188" t="s">
        <v>2737</v>
      </c>
      <c r="B653" s="207" t="str">
        <f t="shared" si="30"/>
        <v>Riparian and Pre-1914</v>
      </c>
      <c r="C653" s="188" t="s">
        <v>2676</v>
      </c>
      <c r="D653" s="188" t="s">
        <v>2676</v>
      </c>
      <c r="E653" s="188"/>
      <c r="F653" s="188" t="s">
        <v>1833</v>
      </c>
      <c r="G653" s="188"/>
      <c r="H653" s="188"/>
      <c r="I653" s="188" t="s">
        <v>55</v>
      </c>
      <c r="J653" s="188"/>
      <c r="K653" s="209">
        <v>405.79000000000008</v>
      </c>
      <c r="L653" s="209">
        <v>383.65</v>
      </c>
      <c r="M653" s="188" t="s">
        <v>56</v>
      </c>
      <c r="N653" s="188" t="s">
        <v>1002</v>
      </c>
      <c r="O653" s="188" t="s">
        <v>58</v>
      </c>
      <c r="P653" s="188" t="s">
        <v>59</v>
      </c>
      <c r="Q653" s="188" t="s">
        <v>2677</v>
      </c>
      <c r="R653" s="188" t="s">
        <v>2677</v>
      </c>
      <c r="S653" s="189" t="s">
        <v>2678</v>
      </c>
      <c r="T653" s="188" t="s">
        <v>151</v>
      </c>
      <c r="U653" s="188">
        <v>1910</v>
      </c>
      <c r="V653" s="188" t="s">
        <v>344</v>
      </c>
      <c r="W653" s="188">
        <v>0</v>
      </c>
      <c r="X653" s="188" t="s">
        <v>66</v>
      </c>
      <c r="Y653" s="188"/>
      <c r="Z653" s="188" t="s">
        <v>66</v>
      </c>
      <c r="AA653" s="189">
        <v>42878</v>
      </c>
      <c r="AB653" s="188" t="s">
        <v>67</v>
      </c>
      <c r="AC653" s="188" t="s">
        <v>8700</v>
      </c>
      <c r="AD653" s="188" t="s">
        <v>56</v>
      </c>
      <c r="AE653" s="188" t="s">
        <v>90</v>
      </c>
      <c r="AF653" s="188" t="s">
        <v>90</v>
      </c>
      <c r="AG653" s="189" t="s">
        <v>90</v>
      </c>
      <c r="AH653" s="188" t="s">
        <v>90</v>
      </c>
      <c r="AI653" s="188" t="s">
        <v>90</v>
      </c>
      <c r="AJ653" s="188" t="s">
        <v>90</v>
      </c>
      <c r="AK653" s="188" t="s">
        <v>90</v>
      </c>
      <c r="AL653" s="188" t="s">
        <v>90</v>
      </c>
      <c r="AM653" s="189">
        <v>42905</v>
      </c>
      <c r="AN653" s="188" t="s">
        <v>100</v>
      </c>
      <c r="AO653" s="188" t="s">
        <v>73</v>
      </c>
      <c r="AP653" s="188"/>
      <c r="AQ653" s="188"/>
      <c r="AR653" s="188"/>
      <c r="AS653" s="188"/>
      <c r="AT653" s="188"/>
      <c r="AU653" s="188" t="str">
        <f t="shared" si="31"/>
        <v>R2</v>
      </c>
      <c r="AV653" s="188" t="str">
        <f t="shared" si="32"/>
        <v>P1</v>
      </c>
    </row>
    <row r="654" spans="1:48" ht="75" x14ac:dyDescent="0.25">
      <c r="A654" s="188" t="s">
        <v>2738</v>
      </c>
      <c r="B654" s="207" t="str">
        <f t="shared" si="30"/>
        <v>Riparian and Pre-1914</v>
      </c>
      <c r="C654" s="188" t="s">
        <v>2676</v>
      </c>
      <c r="D654" s="188" t="s">
        <v>2676</v>
      </c>
      <c r="E654" s="188"/>
      <c r="F654" s="188"/>
      <c r="G654" s="188"/>
      <c r="H654" s="188"/>
      <c r="I654" s="188" t="s">
        <v>55</v>
      </c>
      <c r="J654" s="188"/>
      <c r="K654" s="209">
        <v>405.79000000000008</v>
      </c>
      <c r="L654" s="209">
        <v>383.65</v>
      </c>
      <c r="M654" s="188" t="s">
        <v>56</v>
      </c>
      <c r="N654" s="188" t="s">
        <v>1002</v>
      </c>
      <c r="O654" s="188" t="s">
        <v>58</v>
      </c>
      <c r="P654" s="188" t="s">
        <v>59</v>
      </c>
      <c r="Q654" s="188" t="s">
        <v>2677</v>
      </c>
      <c r="R654" s="188" t="s">
        <v>2677</v>
      </c>
      <c r="S654" s="189" t="s">
        <v>2678</v>
      </c>
      <c r="T654" s="188" t="s">
        <v>151</v>
      </c>
      <c r="U654" s="188">
        <v>1910</v>
      </c>
      <c r="V654" s="188" t="s">
        <v>344</v>
      </c>
      <c r="W654" s="188">
        <v>0</v>
      </c>
      <c r="X654" s="188" t="s">
        <v>66</v>
      </c>
      <c r="Y654" s="188"/>
      <c r="Z654" s="188" t="s">
        <v>66</v>
      </c>
      <c r="AA654" s="189">
        <v>42878</v>
      </c>
      <c r="AB654" s="188" t="s">
        <v>67</v>
      </c>
      <c r="AC654" s="188" t="s">
        <v>8700</v>
      </c>
      <c r="AD654" s="188" t="s">
        <v>56</v>
      </c>
      <c r="AE654" s="188" t="s">
        <v>90</v>
      </c>
      <c r="AF654" s="188" t="s">
        <v>90</v>
      </c>
      <c r="AG654" s="189" t="s">
        <v>90</v>
      </c>
      <c r="AH654" s="188" t="s">
        <v>90</v>
      </c>
      <c r="AI654" s="188" t="s">
        <v>90</v>
      </c>
      <c r="AJ654" s="188" t="s">
        <v>90</v>
      </c>
      <c r="AK654" s="188" t="s">
        <v>90</v>
      </c>
      <c r="AL654" s="188" t="s">
        <v>90</v>
      </c>
      <c r="AM654" s="189">
        <v>42905</v>
      </c>
      <c r="AN654" s="188" t="s">
        <v>100</v>
      </c>
      <c r="AO654" s="188" t="s">
        <v>73</v>
      </c>
      <c r="AP654" s="188"/>
      <c r="AQ654" s="188"/>
      <c r="AR654" s="188"/>
      <c r="AS654" s="188"/>
      <c r="AT654" s="188"/>
      <c r="AU654" s="188" t="str">
        <f t="shared" si="31"/>
        <v>R2</v>
      </c>
      <c r="AV654" s="188" t="str">
        <f t="shared" si="32"/>
        <v>P1</v>
      </c>
    </row>
    <row r="655" spans="1:48" ht="75" x14ac:dyDescent="0.25">
      <c r="A655" s="188" t="s">
        <v>2739</v>
      </c>
      <c r="B655" s="207" t="str">
        <f t="shared" si="30"/>
        <v>Riparian and Pre-1914</v>
      </c>
      <c r="C655" s="188" t="s">
        <v>2676</v>
      </c>
      <c r="D655" s="188" t="s">
        <v>2676</v>
      </c>
      <c r="E655" s="188"/>
      <c r="F655" s="188" t="s">
        <v>1833</v>
      </c>
      <c r="G655" s="188"/>
      <c r="H655" s="188"/>
      <c r="I655" s="188" t="s">
        <v>55</v>
      </c>
      <c r="J655" s="188"/>
      <c r="K655" s="209">
        <v>405.79000000000008</v>
      </c>
      <c r="L655" s="209">
        <v>383.65</v>
      </c>
      <c r="M655" s="188" t="s">
        <v>56</v>
      </c>
      <c r="N655" s="188" t="s">
        <v>1002</v>
      </c>
      <c r="O655" s="188" t="s">
        <v>58</v>
      </c>
      <c r="P655" s="188" t="s">
        <v>59</v>
      </c>
      <c r="Q655" s="188" t="s">
        <v>2677</v>
      </c>
      <c r="R655" s="188" t="s">
        <v>2677</v>
      </c>
      <c r="S655" s="189" t="s">
        <v>2678</v>
      </c>
      <c r="T655" s="188" t="s">
        <v>151</v>
      </c>
      <c r="U655" s="188">
        <v>1910</v>
      </c>
      <c r="V655" s="188" t="s">
        <v>344</v>
      </c>
      <c r="W655" s="188">
        <v>0</v>
      </c>
      <c r="X655" s="188" t="s">
        <v>66</v>
      </c>
      <c r="Y655" s="188"/>
      <c r="Z655" s="188" t="s">
        <v>66</v>
      </c>
      <c r="AA655" s="189">
        <v>42878</v>
      </c>
      <c r="AB655" s="188" t="s">
        <v>67</v>
      </c>
      <c r="AC655" s="188" t="s">
        <v>8700</v>
      </c>
      <c r="AD655" s="188" t="s">
        <v>56</v>
      </c>
      <c r="AE655" s="188" t="s">
        <v>90</v>
      </c>
      <c r="AF655" s="188" t="s">
        <v>90</v>
      </c>
      <c r="AG655" s="189" t="s">
        <v>90</v>
      </c>
      <c r="AH655" s="188" t="s">
        <v>90</v>
      </c>
      <c r="AI655" s="188" t="s">
        <v>90</v>
      </c>
      <c r="AJ655" s="188" t="s">
        <v>90</v>
      </c>
      <c r="AK655" s="188" t="s">
        <v>90</v>
      </c>
      <c r="AL655" s="188" t="s">
        <v>90</v>
      </c>
      <c r="AM655" s="189">
        <v>42905</v>
      </c>
      <c r="AN655" s="188" t="s">
        <v>100</v>
      </c>
      <c r="AO655" s="188" t="s">
        <v>73</v>
      </c>
      <c r="AP655" s="188"/>
      <c r="AQ655" s="188"/>
      <c r="AR655" s="188"/>
      <c r="AS655" s="188"/>
      <c r="AT655" s="188"/>
      <c r="AU655" s="188" t="str">
        <f t="shared" si="31"/>
        <v>R2</v>
      </c>
      <c r="AV655" s="188" t="str">
        <f t="shared" si="32"/>
        <v>P1</v>
      </c>
    </row>
    <row r="656" spans="1:48" ht="75" x14ac:dyDescent="0.25">
      <c r="A656" s="188" t="s">
        <v>2740</v>
      </c>
      <c r="B656" s="207" t="str">
        <f t="shared" si="30"/>
        <v>Riparian and Pre-1914</v>
      </c>
      <c r="C656" s="188" t="s">
        <v>1721</v>
      </c>
      <c r="D656" s="188" t="s">
        <v>1722</v>
      </c>
      <c r="E656" s="188"/>
      <c r="F656" s="188" t="s">
        <v>1771</v>
      </c>
      <c r="G656" s="188"/>
      <c r="H656" s="188"/>
      <c r="I656" s="188" t="s">
        <v>55</v>
      </c>
      <c r="J656" s="188"/>
      <c r="K656" s="209">
        <v>365.09666666666669</v>
      </c>
      <c r="L656" s="209">
        <v>228.922</v>
      </c>
      <c r="M656" s="188" t="s">
        <v>56</v>
      </c>
      <c r="N656" s="188" t="s">
        <v>2748</v>
      </c>
      <c r="O656" s="188" t="s">
        <v>1634</v>
      </c>
      <c r="P656" s="188" t="s">
        <v>59</v>
      </c>
      <c r="Q656" s="188" t="s">
        <v>2742</v>
      </c>
      <c r="R656" s="188" t="s">
        <v>2742</v>
      </c>
      <c r="S656" s="188" t="s">
        <v>1773</v>
      </c>
      <c r="T656" s="188"/>
      <c r="U656" s="188"/>
      <c r="V656" s="188" t="s">
        <v>64</v>
      </c>
      <c r="W656" s="188"/>
      <c r="X656" s="188"/>
      <c r="Y656" s="188"/>
      <c r="Z656" s="188" t="s">
        <v>66</v>
      </c>
      <c r="AA656" s="189">
        <v>42888</v>
      </c>
      <c r="AB656" s="188" t="s">
        <v>142</v>
      </c>
      <c r="AC656" s="188" t="s">
        <v>2743</v>
      </c>
      <c r="AD656" s="188" t="s">
        <v>56</v>
      </c>
      <c r="AE656" s="188" t="s">
        <v>90</v>
      </c>
      <c r="AF656" s="188" t="s">
        <v>90</v>
      </c>
      <c r="AG656" s="188" t="s">
        <v>90</v>
      </c>
      <c r="AH656" s="188" t="s">
        <v>90</v>
      </c>
      <c r="AI656" s="188" t="s">
        <v>90</v>
      </c>
      <c r="AJ656" s="188" t="s">
        <v>90</v>
      </c>
      <c r="AK656" s="188" t="s">
        <v>90</v>
      </c>
      <c r="AL656" s="188" t="s">
        <v>90</v>
      </c>
      <c r="AM656" s="189">
        <v>42940</v>
      </c>
      <c r="AN656" s="188" t="s">
        <v>100</v>
      </c>
      <c r="AO656" s="188" t="s">
        <v>144</v>
      </c>
      <c r="AP656" s="188"/>
      <c r="AQ656" s="188"/>
      <c r="AR656" s="188"/>
      <c r="AS656" s="188"/>
      <c r="AT656" s="188"/>
      <c r="AU656" s="188" t="str">
        <f t="shared" si="31"/>
        <v>R3</v>
      </c>
      <c r="AV656" s="188" t="str">
        <f t="shared" si="32"/>
        <v>P1</v>
      </c>
    </row>
    <row r="657" spans="1:48" ht="60" x14ac:dyDescent="0.25">
      <c r="A657" s="188" t="s">
        <v>2744</v>
      </c>
      <c r="B657" s="207" t="str">
        <f t="shared" si="30"/>
        <v>Riparian and Pre-1914</v>
      </c>
      <c r="C657" s="188" t="s">
        <v>1721</v>
      </c>
      <c r="D657" s="188" t="s">
        <v>1722</v>
      </c>
      <c r="E657" s="188"/>
      <c r="F657" s="188" t="s">
        <v>1771</v>
      </c>
      <c r="G657" s="188"/>
      <c r="H657" s="188"/>
      <c r="I657" s="188" t="s">
        <v>55</v>
      </c>
      <c r="J657" s="188"/>
      <c r="K657" s="209">
        <v>357.62666666666667</v>
      </c>
      <c r="L657" s="209">
        <v>208.863</v>
      </c>
      <c r="M657" s="188" t="s">
        <v>56</v>
      </c>
      <c r="N657" s="188" t="s">
        <v>2390</v>
      </c>
      <c r="O657" s="188" t="s">
        <v>511</v>
      </c>
      <c r="P657" s="188" t="s">
        <v>59</v>
      </c>
      <c r="Q657" s="188" t="s">
        <v>2742</v>
      </c>
      <c r="R657" s="188" t="s">
        <v>2742</v>
      </c>
      <c r="S657" s="188" t="s">
        <v>1773</v>
      </c>
      <c r="T657" s="188" t="s">
        <v>141</v>
      </c>
      <c r="U657" s="188">
        <v>1911</v>
      </c>
      <c r="V657" s="188" t="s">
        <v>64</v>
      </c>
      <c r="W657" s="188">
        <v>1</v>
      </c>
      <c r="X657" s="188" t="s">
        <v>66</v>
      </c>
      <c r="Y657" s="188"/>
      <c r="Z657" s="188" t="s">
        <v>66</v>
      </c>
      <c r="AA657" s="189">
        <v>42915</v>
      </c>
      <c r="AB657" s="188" t="s">
        <v>67</v>
      </c>
      <c r="AC657" s="188" t="s">
        <v>8723</v>
      </c>
      <c r="AD657" s="188" t="s">
        <v>56</v>
      </c>
      <c r="AE657" s="188" t="s">
        <v>90</v>
      </c>
      <c r="AF657" s="188" t="s">
        <v>90</v>
      </c>
      <c r="AG657" s="190" t="s">
        <v>90</v>
      </c>
      <c r="AH657" s="188" t="s">
        <v>90</v>
      </c>
      <c r="AI657" s="188" t="s">
        <v>90</v>
      </c>
      <c r="AJ657" s="188" t="s">
        <v>90</v>
      </c>
      <c r="AK657" s="188" t="s">
        <v>90</v>
      </c>
      <c r="AL657" s="188" t="s">
        <v>90</v>
      </c>
      <c r="AM657" s="189">
        <v>42915</v>
      </c>
      <c r="AN657" s="188" t="s">
        <v>100</v>
      </c>
      <c r="AO657" s="188" t="s">
        <v>144</v>
      </c>
      <c r="AP657" s="188"/>
      <c r="AQ657" s="188"/>
      <c r="AR657" s="188"/>
      <c r="AS657" s="188"/>
      <c r="AT657" s="188"/>
      <c r="AU657" s="188" t="str">
        <f t="shared" si="31"/>
        <v>R2</v>
      </c>
      <c r="AV657" s="188" t="str">
        <f t="shared" si="32"/>
        <v>P1</v>
      </c>
    </row>
    <row r="658" spans="1:48" ht="240" x14ac:dyDescent="0.25">
      <c r="A658" s="188" t="s">
        <v>2745</v>
      </c>
      <c r="B658" s="207" t="str">
        <f t="shared" si="30"/>
        <v>Riparian and Pre-1914</v>
      </c>
      <c r="C658" s="188" t="s">
        <v>1701</v>
      </c>
      <c r="D658" s="188" t="s">
        <v>1702</v>
      </c>
      <c r="E658" s="188"/>
      <c r="F658" s="188" t="s">
        <v>1416</v>
      </c>
      <c r="G658" s="188"/>
      <c r="H658" s="188"/>
      <c r="I658" s="188" t="s">
        <v>55</v>
      </c>
      <c r="J658" s="188"/>
      <c r="K658" s="209">
        <v>287.53666666666663</v>
      </c>
      <c r="L658" s="209">
        <v>466.57</v>
      </c>
      <c r="M658" s="188" t="s">
        <v>56</v>
      </c>
      <c r="N658" s="188" t="s">
        <v>641</v>
      </c>
      <c r="O658" s="188" t="s">
        <v>1639</v>
      </c>
      <c r="P658" s="188" t="s">
        <v>59</v>
      </c>
      <c r="Q658" s="188" t="s">
        <v>2746</v>
      </c>
      <c r="R658" s="188" t="s">
        <v>2746</v>
      </c>
      <c r="S658" s="188" t="s">
        <v>2399</v>
      </c>
      <c r="T658" s="188"/>
      <c r="U658" s="188">
        <v>1876</v>
      </c>
      <c r="V658" s="188" t="s">
        <v>174</v>
      </c>
      <c r="W658" s="188"/>
      <c r="X658" s="188"/>
      <c r="Y658" s="188"/>
      <c r="Z658" s="188" t="s">
        <v>66</v>
      </c>
      <c r="AA658" s="189">
        <v>42880</v>
      </c>
      <c r="AB658" s="188" t="s">
        <v>81</v>
      </c>
      <c r="AC658" s="188" t="s">
        <v>8780</v>
      </c>
      <c r="AD658" s="188" t="s">
        <v>56</v>
      </c>
      <c r="AE658" s="188" t="s">
        <v>90</v>
      </c>
      <c r="AF658" s="188" t="s">
        <v>90</v>
      </c>
      <c r="AG658" s="190" t="s">
        <v>90</v>
      </c>
      <c r="AH658" s="188" t="s">
        <v>90</v>
      </c>
      <c r="AI658" s="188" t="s">
        <v>90</v>
      </c>
      <c r="AJ658" s="188" t="s">
        <v>90</v>
      </c>
      <c r="AK658" s="188" t="s">
        <v>90</v>
      </c>
      <c r="AL658" s="188" t="s">
        <v>90</v>
      </c>
      <c r="AM658" s="189">
        <v>42915</v>
      </c>
      <c r="AN658" s="188" t="s">
        <v>100</v>
      </c>
      <c r="AO658" s="188" t="s">
        <v>489</v>
      </c>
      <c r="AP658" s="188"/>
      <c r="AQ658" s="188"/>
      <c r="AR658" s="188"/>
      <c r="AS658" s="188"/>
      <c r="AT658" s="188"/>
      <c r="AU658" s="188" t="str">
        <f t="shared" si="31"/>
        <v>R1</v>
      </c>
      <c r="AV658" s="188" t="str">
        <f t="shared" si="32"/>
        <v>P1</v>
      </c>
    </row>
    <row r="659" spans="1:48" ht="60" x14ac:dyDescent="0.25">
      <c r="A659" s="188" t="s">
        <v>2747</v>
      </c>
      <c r="B659" s="207" t="str">
        <f t="shared" si="30"/>
        <v>Riparian and Pre-1914</v>
      </c>
      <c r="C659" s="188" t="s">
        <v>1721</v>
      </c>
      <c r="D659" s="188" t="s">
        <v>1722</v>
      </c>
      <c r="E659" s="188"/>
      <c r="F659" s="188" t="s">
        <v>1771</v>
      </c>
      <c r="G659" s="188"/>
      <c r="H659" s="188"/>
      <c r="I659" s="188" t="s">
        <v>55</v>
      </c>
      <c r="J659" s="188"/>
      <c r="K659" s="209">
        <v>330.07000000000005</v>
      </c>
      <c r="L659" s="209">
        <v>207.44</v>
      </c>
      <c r="M659" s="188" t="s">
        <v>56</v>
      </c>
      <c r="N659" s="188" t="s">
        <v>2748</v>
      </c>
      <c r="O659" s="188" t="s">
        <v>511</v>
      </c>
      <c r="P659" s="188" t="s">
        <v>59</v>
      </c>
      <c r="Q659" s="188" t="s">
        <v>2742</v>
      </c>
      <c r="R659" s="188" t="s">
        <v>2742</v>
      </c>
      <c r="S659" s="188" t="s">
        <v>1773</v>
      </c>
      <c r="T659" s="188" t="s">
        <v>141</v>
      </c>
      <c r="U659" s="188"/>
      <c r="V659" s="188" t="s">
        <v>64</v>
      </c>
      <c r="W659" s="188">
        <v>1</v>
      </c>
      <c r="X659" s="188" t="s">
        <v>335</v>
      </c>
      <c r="Y659" s="188"/>
      <c r="Z659" s="188" t="s">
        <v>66</v>
      </c>
      <c r="AA659" s="189">
        <v>42915</v>
      </c>
      <c r="AB659" s="188" t="s">
        <v>67</v>
      </c>
      <c r="AC659" s="188" t="s">
        <v>8723</v>
      </c>
      <c r="AD659" s="188" t="s">
        <v>56</v>
      </c>
      <c r="AE659" s="188" t="s">
        <v>90</v>
      </c>
      <c r="AF659" s="188" t="s">
        <v>90</v>
      </c>
      <c r="AG659" s="190" t="s">
        <v>90</v>
      </c>
      <c r="AH659" s="188" t="s">
        <v>90</v>
      </c>
      <c r="AI659" s="188" t="s">
        <v>90</v>
      </c>
      <c r="AJ659" s="188" t="s">
        <v>90</v>
      </c>
      <c r="AK659" s="188" t="s">
        <v>90</v>
      </c>
      <c r="AL659" s="188" t="s">
        <v>90</v>
      </c>
      <c r="AM659" s="189">
        <v>42915</v>
      </c>
      <c r="AN659" s="188" t="s">
        <v>100</v>
      </c>
      <c r="AO659" s="188" t="s">
        <v>144</v>
      </c>
      <c r="AP659" s="188"/>
      <c r="AQ659" s="188"/>
      <c r="AR659" s="188"/>
      <c r="AS659" s="188"/>
      <c r="AT659" s="188"/>
      <c r="AU659" s="188" t="str">
        <f t="shared" si="31"/>
        <v>R2</v>
      </c>
      <c r="AV659" s="188" t="str">
        <f t="shared" si="32"/>
        <v>P1</v>
      </c>
    </row>
    <row r="660" spans="1:48" ht="270" x14ac:dyDescent="0.25">
      <c r="A660" s="188" t="s">
        <v>2749</v>
      </c>
      <c r="B660" s="207" t="str">
        <f t="shared" si="30"/>
        <v>Riparian and Pre-1914</v>
      </c>
      <c r="C660" s="188" t="s">
        <v>2750</v>
      </c>
      <c r="D660" s="188" t="s">
        <v>2751</v>
      </c>
      <c r="E660" s="188"/>
      <c r="F660" s="188" t="s">
        <v>1605</v>
      </c>
      <c r="G660" s="188"/>
      <c r="H660" s="188"/>
      <c r="I660" s="188" t="s">
        <v>55</v>
      </c>
      <c r="J660" s="188"/>
      <c r="K660" s="209">
        <v>369.98666666666668</v>
      </c>
      <c r="L660" s="209">
        <v>665.53</v>
      </c>
      <c r="M660" s="188" t="s">
        <v>56</v>
      </c>
      <c r="N660" s="188" t="s">
        <v>1791</v>
      </c>
      <c r="O660" s="188" t="s">
        <v>58</v>
      </c>
      <c r="P660" s="188" t="s">
        <v>59</v>
      </c>
      <c r="Q660" s="188" t="s">
        <v>2752</v>
      </c>
      <c r="R660" s="188" t="s">
        <v>2753</v>
      </c>
      <c r="S660" s="188" t="s">
        <v>2754</v>
      </c>
      <c r="T660" s="188" t="s">
        <v>141</v>
      </c>
      <c r="U660" s="188"/>
      <c r="V660" s="188" t="s">
        <v>64</v>
      </c>
      <c r="W660" s="188"/>
      <c r="X660" s="188"/>
      <c r="Y660" s="188"/>
      <c r="Z660" s="188" t="s">
        <v>66</v>
      </c>
      <c r="AA660" s="189">
        <v>43032</v>
      </c>
      <c r="AB660" s="188" t="s">
        <v>67</v>
      </c>
      <c r="AC660" s="188" t="s">
        <v>8496</v>
      </c>
      <c r="AD660" s="188" t="s">
        <v>56</v>
      </c>
      <c r="AE660" s="188" t="s">
        <v>90</v>
      </c>
      <c r="AF660" s="188" t="s">
        <v>90</v>
      </c>
      <c r="AG660" s="190" t="s">
        <v>90</v>
      </c>
      <c r="AH660" s="188" t="s">
        <v>90</v>
      </c>
      <c r="AI660" s="188" t="s">
        <v>90</v>
      </c>
      <c r="AJ660" s="188" t="s">
        <v>90</v>
      </c>
      <c r="AK660" s="188" t="s">
        <v>90</v>
      </c>
      <c r="AL660" s="188" t="s">
        <v>90</v>
      </c>
      <c r="AM660" s="189">
        <v>42905</v>
      </c>
      <c r="AN660" s="188" t="s">
        <v>100</v>
      </c>
      <c r="AO660" s="188" t="s">
        <v>1800</v>
      </c>
      <c r="AP660" s="188"/>
      <c r="AQ660" s="188"/>
      <c r="AR660" s="188"/>
      <c r="AS660" s="188"/>
      <c r="AT660" s="188"/>
      <c r="AU660" s="188" t="str">
        <f t="shared" si="31"/>
        <v>R2</v>
      </c>
      <c r="AV660" s="188" t="str">
        <f t="shared" si="32"/>
        <v>P1</v>
      </c>
    </row>
    <row r="661" spans="1:48" ht="270" x14ac:dyDescent="0.25">
      <c r="A661" s="188" t="s">
        <v>2755</v>
      </c>
      <c r="B661" s="207" t="str">
        <f t="shared" si="30"/>
        <v>Riparian and Pre-1914</v>
      </c>
      <c r="C661" s="188" t="s">
        <v>2750</v>
      </c>
      <c r="D661" s="188" t="s">
        <v>2751</v>
      </c>
      <c r="E661" s="188"/>
      <c r="F661" s="188" t="s">
        <v>1605</v>
      </c>
      <c r="G661" s="188"/>
      <c r="H661" s="188"/>
      <c r="I661" s="188" t="s">
        <v>55</v>
      </c>
      <c r="J661" s="188"/>
      <c r="K661" s="209">
        <v>369.98666666666668</v>
      </c>
      <c r="L661" s="209">
        <v>665.53</v>
      </c>
      <c r="M661" s="188" t="s">
        <v>56</v>
      </c>
      <c r="N661" s="188" t="s">
        <v>1791</v>
      </c>
      <c r="O661" s="188" t="s">
        <v>58</v>
      </c>
      <c r="P661" s="188" t="s">
        <v>59</v>
      </c>
      <c r="Q661" s="188" t="s">
        <v>2752</v>
      </c>
      <c r="R661" s="188" t="s">
        <v>2753</v>
      </c>
      <c r="S661" s="188" t="s">
        <v>2754</v>
      </c>
      <c r="T661" s="188" t="s">
        <v>141</v>
      </c>
      <c r="U661" s="188"/>
      <c r="V661" s="188" t="s">
        <v>64</v>
      </c>
      <c r="W661" s="188"/>
      <c r="X661" s="188"/>
      <c r="Y661" s="188"/>
      <c r="Z661" s="188" t="s">
        <v>66</v>
      </c>
      <c r="AA661" s="189">
        <v>43032</v>
      </c>
      <c r="AB661" s="188" t="s">
        <v>67</v>
      </c>
      <c r="AC661" s="188" t="s">
        <v>8496</v>
      </c>
      <c r="AD661" s="188" t="s">
        <v>56</v>
      </c>
      <c r="AE661" s="188" t="s">
        <v>90</v>
      </c>
      <c r="AF661" s="188" t="s">
        <v>90</v>
      </c>
      <c r="AG661" s="190" t="s">
        <v>90</v>
      </c>
      <c r="AH661" s="188" t="s">
        <v>90</v>
      </c>
      <c r="AI661" s="188" t="s">
        <v>90</v>
      </c>
      <c r="AJ661" s="188" t="s">
        <v>90</v>
      </c>
      <c r="AK661" s="188" t="s">
        <v>90</v>
      </c>
      <c r="AL661" s="188" t="s">
        <v>90</v>
      </c>
      <c r="AM661" s="189">
        <v>42905</v>
      </c>
      <c r="AN661" s="188" t="s">
        <v>100</v>
      </c>
      <c r="AO661" s="188" t="s">
        <v>1800</v>
      </c>
      <c r="AP661" s="188"/>
      <c r="AQ661" s="188"/>
      <c r="AR661" s="188"/>
      <c r="AS661" s="188"/>
      <c r="AT661" s="188"/>
      <c r="AU661" s="188" t="str">
        <f t="shared" si="31"/>
        <v>R2</v>
      </c>
      <c r="AV661" s="188" t="str">
        <f t="shared" si="32"/>
        <v>P1</v>
      </c>
    </row>
    <row r="662" spans="1:48" ht="270" x14ac:dyDescent="0.25">
      <c r="A662" s="188" t="s">
        <v>2756</v>
      </c>
      <c r="B662" s="207" t="str">
        <f t="shared" si="30"/>
        <v>Riparian and Pre-1914</v>
      </c>
      <c r="C662" s="188" t="s">
        <v>2750</v>
      </c>
      <c r="D662" s="188" t="s">
        <v>2751</v>
      </c>
      <c r="E662" s="188"/>
      <c r="F662" s="188" t="s">
        <v>1605</v>
      </c>
      <c r="G662" s="188"/>
      <c r="H662" s="188"/>
      <c r="I662" s="188" t="s">
        <v>55</v>
      </c>
      <c r="J662" s="188"/>
      <c r="K662" s="209">
        <v>369.98666666666668</v>
      </c>
      <c r="L662" s="209">
        <v>665.53</v>
      </c>
      <c r="M662" s="188" t="s">
        <v>56</v>
      </c>
      <c r="N662" s="188" t="s">
        <v>1791</v>
      </c>
      <c r="O662" s="188" t="s">
        <v>58</v>
      </c>
      <c r="P662" s="188" t="s">
        <v>59</v>
      </c>
      <c r="Q662" s="188" t="s">
        <v>2752</v>
      </c>
      <c r="R662" s="188" t="s">
        <v>2753</v>
      </c>
      <c r="S662" s="188" t="s">
        <v>2754</v>
      </c>
      <c r="T662" s="188" t="s">
        <v>141</v>
      </c>
      <c r="U662" s="188"/>
      <c r="V662" s="188" t="s">
        <v>64</v>
      </c>
      <c r="W662" s="188"/>
      <c r="X662" s="188"/>
      <c r="Y662" s="188"/>
      <c r="Z662" s="188" t="s">
        <v>66</v>
      </c>
      <c r="AA662" s="189">
        <v>43032</v>
      </c>
      <c r="AB662" s="188" t="s">
        <v>67</v>
      </c>
      <c r="AC662" s="188" t="s">
        <v>8496</v>
      </c>
      <c r="AD662" s="188" t="s">
        <v>56</v>
      </c>
      <c r="AE662" s="188" t="s">
        <v>90</v>
      </c>
      <c r="AF662" s="188" t="s">
        <v>90</v>
      </c>
      <c r="AG662" s="190" t="s">
        <v>90</v>
      </c>
      <c r="AH662" s="188" t="s">
        <v>90</v>
      </c>
      <c r="AI662" s="188" t="s">
        <v>90</v>
      </c>
      <c r="AJ662" s="188" t="s">
        <v>90</v>
      </c>
      <c r="AK662" s="188" t="s">
        <v>90</v>
      </c>
      <c r="AL662" s="188" t="s">
        <v>90</v>
      </c>
      <c r="AM662" s="189">
        <v>42905</v>
      </c>
      <c r="AN662" s="188" t="s">
        <v>100</v>
      </c>
      <c r="AO662" s="188" t="s">
        <v>1800</v>
      </c>
      <c r="AP662" s="188"/>
      <c r="AQ662" s="188"/>
      <c r="AR662" s="188"/>
      <c r="AS662" s="188"/>
      <c r="AT662" s="188"/>
      <c r="AU662" s="188" t="str">
        <f t="shared" si="31"/>
        <v>R2</v>
      </c>
      <c r="AV662" s="188" t="str">
        <f t="shared" si="32"/>
        <v>P1</v>
      </c>
    </row>
    <row r="663" spans="1:48" ht="270" x14ac:dyDescent="0.25">
      <c r="A663" s="188" t="s">
        <v>2757</v>
      </c>
      <c r="B663" s="207" t="str">
        <f t="shared" si="30"/>
        <v>Riparian and Pre-1914</v>
      </c>
      <c r="C663" s="188" t="s">
        <v>2750</v>
      </c>
      <c r="D663" s="188" t="s">
        <v>2751</v>
      </c>
      <c r="E663" s="188"/>
      <c r="F663" s="188" t="s">
        <v>1605</v>
      </c>
      <c r="G663" s="188"/>
      <c r="H663" s="188"/>
      <c r="I663" s="188" t="s">
        <v>55</v>
      </c>
      <c r="J663" s="188"/>
      <c r="K663" s="209">
        <v>336.35151515151512</v>
      </c>
      <c r="L663" s="209">
        <v>665.53</v>
      </c>
      <c r="M663" s="188" t="s">
        <v>56</v>
      </c>
      <c r="N663" s="188" t="s">
        <v>1791</v>
      </c>
      <c r="O663" s="188" t="s">
        <v>58</v>
      </c>
      <c r="P663" s="188" t="s">
        <v>59</v>
      </c>
      <c r="Q663" s="188" t="s">
        <v>2752</v>
      </c>
      <c r="R663" s="188" t="s">
        <v>2753</v>
      </c>
      <c r="S663" s="188" t="s">
        <v>2754</v>
      </c>
      <c r="T663" s="188" t="s">
        <v>141</v>
      </c>
      <c r="U663" s="188"/>
      <c r="V663" s="188" t="s">
        <v>64</v>
      </c>
      <c r="W663" s="188"/>
      <c r="X663" s="188"/>
      <c r="Y663" s="188"/>
      <c r="Z663" s="188" t="s">
        <v>66</v>
      </c>
      <c r="AA663" s="189">
        <v>43032</v>
      </c>
      <c r="AB663" s="188" t="s">
        <v>67</v>
      </c>
      <c r="AC663" s="188" t="s">
        <v>8496</v>
      </c>
      <c r="AD663" s="188" t="s">
        <v>56</v>
      </c>
      <c r="AE663" s="188" t="s">
        <v>90</v>
      </c>
      <c r="AF663" s="188" t="s">
        <v>90</v>
      </c>
      <c r="AG663" s="190" t="s">
        <v>90</v>
      </c>
      <c r="AH663" s="188" t="s">
        <v>90</v>
      </c>
      <c r="AI663" s="188" t="s">
        <v>90</v>
      </c>
      <c r="AJ663" s="188" t="s">
        <v>90</v>
      </c>
      <c r="AK663" s="188" t="s">
        <v>90</v>
      </c>
      <c r="AL663" s="188" t="s">
        <v>90</v>
      </c>
      <c r="AM663" s="189">
        <v>42905</v>
      </c>
      <c r="AN663" s="188" t="s">
        <v>100</v>
      </c>
      <c r="AO663" s="188" t="s">
        <v>1800</v>
      </c>
      <c r="AP663" s="188"/>
      <c r="AQ663" s="188"/>
      <c r="AR663" s="188"/>
      <c r="AS663" s="188"/>
      <c r="AT663" s="188"/>
      <c r="AU663" s="188" t="str">
        <f t="shared" si="31"/>
        <v>R2</v>
      </c>
      <c r="AV663" s="188" t="str">
        <f t="shared" si="32"/>
        <v>P1</v>
      </c>
    </row>
    <row r="664" spans="1:48" ht="270" x14ac:dyDescent="0.25">
      <c r="A664" s="188" t="s">
        <v>2758</v>
      </c>
      <c r="B664" s="207" t="str">
        <f t="shared" si="30"/>
        <v>Riparian and Pre-1914</v>
      </c>
      <c r="C664" s="188" t="s">
        <v>2750</v>
      </c>
      <c r="D664" s="188" t="s">
        <v>2751</v>
      </c>
      <c r="E664" s="188"/>
      <c r="F664" s="188"/>
      <c r="G664" s="188"/>
      <c r="H664" s="188"/>
      <c r="I664" s="188" t="s">
        <v>55</v>
      </c>
      <c r="J664" s="188"/>
      <c r="K664" s="209">
        <v>308.32222222222219</v>
      </c>
      <c r="L664" s="209">
        <v>665.53</v>
      </c>
      <c r="M664" s="188" t="s">
        <v>56</v>
      </c>
      <c r="N664" s="188" t="s">
        <v>57</v>
      </c>
      <c r="O664" s="188" t="s">
        <v>58</v>
      </c>
      <c r="P664" s="188" t="s">
        <v>59</v>
      </c>
      <c r="Q664" s="188" t="s">
        <v>2759</v>
      </c>
      <c r="R664" s="188" t="s">
        <v>2753</v>
      </c>
      <c r="S664" s="188" t="s">
        <v>2754</v>
      </c>
      <c r="T664" s="188" t="s">
        <v>141</v>
      </c>
      <c r="U664" s="188"/>
      <c r="V664" s="188" t="s">
        <v>64</v>
      </c>
      <c r="W664" s="188"/>
      <c r="X664" s="188"/>
      <c r="Y664" s="188"/>
      <c r="Z664" s="188" t="s">
        <v>66</v>
      </c>
      <c r="AA664" s="189">
        <v>43032</v>
      </c>
      <c r="AB664" s="188" t="s">
        <v>67</v>
      </c>
      <c r="AC664" s="188" t="s">
        <v>8496</v>
      </c>
      <c r="AD664" s="188" t="s">
        <v>56</v>
      </c>
      <c r="AE664" s="188" t="s">
        <v>90</v>
      </c>
      <c r="AF664" s="188" t="s">
        <v>90</v>
      </c>
      <c r="AG664" s="190" t="s">
        <v>90</v>
      </c>
      <c r="AH664" s="188" t="s">
        <v>90</v>
      </c>
      <c r="AI664" s="188" t="s">
        <v>90</v>
      </c>
      <c r="AJ664" s="188" t="s">
        <v>90</v>
      </c>
      <c r="AK664" s="188" t="s">
        <v>90</v>
      </c>
      <c r="AL664" s="188" t="s">
        <v>90</v>
      </c>
      <c r="AM664" s="189">
        <v>42905</v>
      </c>
      <c r="AN664" s="188" t="s">
        <v>100</v>
      </c>
      <c r="AO664" s="188" t="s">
        <v>1800</v>
      </c>
      <c r="AP664" s="188"/>
      <c r="AQ664" s="188"/>
      <c r="AR664" s="188"/>
      <c r="AS664" s="188"/>
      <c r="AT664" s="188"/>
      <c r="AU664" s="188" t="str">
        <f t="shared" si="31"/>
        <v>R2</v>
      </c>
      <c r="AV664" s="188" t="str">
        <f t="shared" si="32"/>
        <v>P1</v>
      </c>
    </row>
    <row r="665" spans="1:48" ht="270" x14ac:dyDescent="0.25">
      <c r="A665" s="188" t="s">
        <v>2760</v>
      </c>
      <c r="B665" s="207" t="str">
        <f t="shared" si="30"/>
        <v>Riparian and Pre-1914</v>
      </c>
      <c r="C665" s="188" t="s">
        <v>2750</v>
      </c>
      <c r="D665" s="188" t="s">
        <v>2751</v>
      </c>
      <c r="E665" s="188"/>
      <c r="F665" s="188"/>
      <c r="G665" s="188"/>
      <c r="H665" s="188"/>
      <c r="I665" s="188" t="s">
        <v>55</v>
      </c>
      <c r="J665" s="188"/>
      <c r="K665" s="209">
        <v>336.35151515151512</v>
      </c>
      <c r="L665" s="209">
        <v>665.53</v>
      </c>
      <c r="M665" s="188" t="s">
        <v>56</v>
      </c>
      <c r="N665" s="188" t="s">
        <v>1791</v>
      </c>
      <c r="O665" s="188" t="s">
        <v>58</v>
      </c>
      <c r="P665" s="188" t="s">
        <v>59</v>
      </c>
      <c r="Q665" s="188" t="s">
        <v>2752</v>
      </c>
      <c r="R665" s="188" t="s">
        <v>2753</v>
      </c>
      <c r="S665" s="188" t="s">
        <v>2754</v>
      </c>
      <c r="T665" s="188" t="s">
        <v>141</v>
      </c>
      <c r="U665" s="188"/>
      <c r="V665" s="188" t="s">
        <v>64</v>
      </c>
      <c r="W665" s="188"/>
      <c r="X665" s="188"/>
      <c r="Y665" s="188"/>
      <c r="Z665" s="188" t="s">
        <v>66</v>
      </c>
      <c r="AA665" s="189">
        <v>43032</v>
      </c>
      <c r="AB665" s="188" t="s">
        <v>67</v>
      </c>
      <c r="AC665" s="188" t="s">
        <v>8496</v>
      </c>
      <c r="AD665" s="188" t="s">
        <v>56</v>
      </c>
      <c r="AE665" s="188" t="s">
        <v>90</v>
      </c>
      <c r="AF665" s="188" t="s">
        <v>90</v>
      </c>
      <c r="AG665" s="190" t="s">
        <v>90</v>
      </c>
      <c r="AH665" s="188" t="s">
        <v>90</v>
      </c>
      <c r="AI665" s="188" t="s">
        <v>90</v>
      </c>
      <c r="AJ665" s="188" t="s">
        <v>90</v>
      </c>
      <c r="AK665" s="188" t="s">
        <v>90</v>
      </c>
      <c r="AL665" s="188" t="s">
        <v>90</v>
      </c>
      <c r="AM665" s="189">
        <v>42905</v>
      </c>
      <c r="AN665" s="188" t="s">
        <v>100</v>
      </c>
      <c r="AO665" s="188" t="s">
        <v>1800</v>
      </c>
      <c r="AP665" s="188"/>
      <c r="AQ665" s="188"/>
      <c r="AR665" s="188"/>
      <c r="AS665" s="188"/>
      <c r="AT665" s="188"/>
      <c r="AU665" s="188" t="str">
        <f t="shared" si="31"/>
        <v>R2</v>
      </c>
      <c r="AV665" s="188" t="str">
        <f t="shared" si="32"/>
        <v>P1</v>
      </c>
    </row>
    <row r="666" spans="1:48" ht="270" x14ac:dyDescent="0.25">
      <c r="A666" s="188" t="s">
        <v>2761</v>
      </c>
      <c r="B666" s="207" t="str">
        <f t="shared" si="30"/>
        <v>Riparian and Pre-1914</v>
      </c>
      <c r="C666" s="188" t="s">
        <v>2750</v>
      </c>
      <c r="D666" s="188" t="s">
        <v>2751</v>
      </c>
      <c r="E666" s="188"/>
      <c r="F666" s="188" t="s">
        <v>1605</v>
      </c>
      <c r="G666" s="188"/>
      <c r="H666" s="188"/>
      <c r="I666" s="188" t="s">
        <v>55</v>
      </c>
      <c r="J666" s="188"/>
      <c r="K666" s="209">
        <v>369.98666666666668</v>
      </c>
      <c r="L666" s="209">
        <v>665.53</v>
      </c>
      <c r="M666" s="188" t="s">
        <v>56</v>
      </c>
      <c r="N666" s="188" t="s">
        <v>57</v>
      </c>
      <c r="O666" s="188" t="s">
        <v>58</v>
      </c>
      <c r="P666" s="188" t="s">
        <v>59</v>
      </c>
      <c r="Q666" s="188" t="s">
        <v>2759</v>
      </c>
      <c r="R666" s="188" t="s">
        <v>2753</v>
      </c>
      <c r="S666" s="188" t="s">
        <v>2754</v>
      </c>
      <c r="T666" s="188" t="s">
        <v>141</v>
      </c>
      <c r="U666" s="188"/>
      <c r="V666" s="188" t="s">
        <v>64</v>
      </c>
      <c r="W666" s="188"/>
      <c r="X666" s="188"/>
      <c r="Y666" s="188"/>
      <c r="Z666" s="188" t="s">
        <v>66</v>
      </c>
      <c r="AA666" s="189">
        <v>43032</v>
      </c>
      <c r="AB666" s="188" t="s">
        <v>67</v>
      </c>
      <c r="AC666" s="188" t="s">
        <v>8496</v>
      </c>
      <c r="AD666" s="188" t="s">
        <v>56</v>
      </c>
      <c r="AE666" s="188" t="s">
        <v>90</v>
      </c>
      <c r="AF666" s="188" t="s">
        <v>90</v>
      </c>
      <c r="AG666" s="190" t="s">
        <v>90</v>
      </c>
      <c r="AH666" s="188" t="s">
        <v>90</v>
      </c>
      <c r="AI666" s="188" t="s">
        <v>90</v>
      </c>
      <c r="AJ666" s="188" t="s">
        <v>90</v>
      </c>
      <c r="AK666" s="188" t="s">
        <v>90</v>
      </c>
      <c r="AL666" s="188" t="s">
        <v>90</v>
      </c>
      <c r="AM666" s="189">
        <v>42905</v>
      </c>
      <c r="AN666" s="188" t="s">
        <v>100</v>
      </c>
      <c r="AO666" s="188" t="s">
        <v>1800</v>
      </c>
      <c r="AP666" s="188"/>
      <c r="AQ666" s="188"/>
      <c r="AR666" s="188"/>
      <c r="AS666" s="188"/>
      <c r="AT666" s="188"/>
      <c r="AU666" s="188" t="str">
        <f t="shared" si="31"/>
        <v>R2</v>
      </c>
      <c r="AV666" s="188" t="str">
        <f t="shared" si="32"/>
        <v>P1</v>
      </c>
    </row>
    <row r="667" spans="1:48" ht="270" x14ac:dyDescent="0.25">
      <c r="A667" s="188" t="s">
        <v>2762</v>
      </c>
      <c r="B667" s="207" t="str">
        <f t="shared" si="30"/>
        <v>Riparian and Pre-1914</v>
      </c>
      <c r="C667" s="188" t="s">
        <v>2750</v>
      </c>
      <c r="D667" s="188" t="s">
        <v>2751</v>
      </c>
      <c r="E667" s="188"/>
      <c r="F667" s="188"/>
      <c r="G667" s="188"/>
      <c r="H667" s="188"/>
      <c r="I667" s="188" t="s">
        <v>55</v>
      </c>
      <c r="J667" s="188"/>
      <c r="K667" s="209">
        <v>336.35151515151512</v>
      </c>
      <c r="L667" s="209">
        <v>665.53</v>
      </c>
      <c r="M667" s="188" t="s">
        <v>56</v>
      </c>
      <c r="N667" s="188" t="s">
        <v>1791</v>
      </c>
      <c r="O667" s="188" t="s">
        <v>58</v>
      </c>
      <c r="P667" s="188" t="s">
        <v>59</v>
      </c>
      <c r="Q667" s="188" t="s">
        <v>2752</v>
      </c>
      <c r="R667" s="188" t="s">
        <v>2753</v>
      </c>
      <c r="S667" s="188" t="s">
        <v>2754</v>
      </c>
      <c r="T667" s="188" t="s">
        <v>141</v>
      </c>
      <c r="U667" s="188"/>
      <c r="V667" s="188" t="s">
        <v>64</v>
      </c>
      <c r="W667" s="188"/>
      <c r="X667" s="188"/>
      <c r="Y667" s="188"/>
      <c r="Z667" s="188" t="s">
        <v>66</v>
      </c>
      <c r="AA667" s="189">
        <v>43032</v>
      </c>
      <c r="AB667" s="188" t="s">
        <v>67</v>
      </c>
      <c r="AC667" s="188" t="s">
        <v>8496</v>
      </c>
      <c r="AD667" s="188" t="s">
        <v>56</v>
      </c>
      <c r="AE667" s="188" t="s">
        <v>90</v>
      </c>
      <c r="AF667" s="188" t="s">
        <v>90</v>
      </c>
      <c r="AG667" s="190" t="s">
        <v>90</v>
      </c>
      <c r="AH667" s="188" t="s">
        <v>90</v>
      </c>
      <c r="AI667" s="188" t="s">
        <v>90</v>
      </c>
      <c r="AJ667" s="188" t="s">
        <v>90</v>
      </c>
      <c r="AK667" s="188" t="s">
        <v>90</v>
      </c>
      <c r="AL667" s="188" t="s">
        <v>90</v>
      </c>
      <c r="AM667" s="189">
        <v>42905</v>
      </c>
      <c r="AN667" s="188" t="s">
        <v>100</v>
      </c>
      <c r="AO667" s="188" t="s">
        <v>1800</v>
      </c>
      <c r="AP667" s="188"/>
      <c r="AQ667" s="188"/>
      <c r="AR667" s="188"/>
      <c r="AS667" s="188"/>
      <c r="AT667" s="188"/>
      <c r="AU667" s="188" t="str">
        <f t="shared" si="31"/>
        <v>R2</v>
      </c>
      <c r="AV667" s="188" t="str">
        <f t="shared" si="32"/>
        <v>P1</v>
      </c>
    </row>
    <row r="668" spans="1:48" ht="270" x14ac:dyDescent="0.25">
      <c r="A668" s="188" t="s">
        <v>2763</v>
      </c>
      <c r="B668" s="207" t="str">
        <f t="shared" si="30"/>
        <v>Riparian and Pre-1914</v>
      </c>
      <c r="C668" s="188" t="s">
        <v>2750</v>
      </c>
      <c r="D668" s="188" t="s">
        <v>2751</v>
      </c>
      <c r="E668" s="188"/>
      <c r="F668" s="188" t="s">
        <v>1605</v>
      </c>
      <c r="G668" s="188"/>
      <c r="H668" s="188"/>
      <c r="I668" s="188" t="s">
        <v>55</v>
      </c>
      <c r="J668" s="188"/>
      <c r="K668" s="209">
        <v>369.98666666666668</v>
      </c>
      <c r="L668" s="209">
        <v>665.53</v>
      </c>
      <c r="M668" s="188" t="s">
        <v>56</v>
      </c>
      <c r="N668" s="188" t="s">
        <v>57</v>
      </c>
      <c r="O668" s="188" t="s">
        <v>58</v>
      </c>
      <c r="P668" s="188" t="s">
        <v>59</v>
      </c>
      <c r="Q668" s="188" t="s">
        <v>2764</v>
      </c>
      <c r="R668" s="188" t="s">
        <v>2753</v>
      </c>
      <c r="S668" s="188" t="s">
        <v>2754</v>
      </c>
      <c r="T668" s="188" t="s">
        <v>141</v>
      </c>
      <c r="U668" s="188"/>
      <c r="V668" s="188" t="s">
        <v>64</v>
      </c>
      <c r="W668" s="188"/>
      <c r="X668" s="188"/>
      <c r="Y668" s="188"/>
      <c r="Z668" s="188" t="s">
        <v>66</v>
      </c>
      <c r="AA668" s="189">
        <v>43032</v>
      </c>
      <c r="AB668" s="188" t="s">
        <v>67</v>
      </c>
      <c r="AC668" s="188" t="s">
        <v>8496</v>
      </c>
      <c r="AD668" s="188" t="s">
        <v>56</v>
      </c>
      <c r="AE668" s="188" t="s">
        <v>90</v>
      </c>
      <c r="AF668" s="188" t="s">
        <v>90</v>
      </c>
      <c r="AG668" s="190" t="s">
        <v>90</v>
      </c>
      <c r="AH668" s="188" t="s">
        <v>90</v>
      </c>
      <c r="AI668" s="188" t="s">
        <v>90</v>
      </c>
      <c r="AJ668" s="188" t="s">
        <v>90</v>
      </c>
      <c r="AK668" s="188" t="s">
        <v>90</v>
      </c>
      <c r="AL668" s="188" t="s">
        <v>90</v>
      </c>
      <c r="AM668" s="189">
        <v>42905</v>
      </c>
      <c r="AN668" s="188" t="s">
        <v>100</v>
      </c>
      <c r="AO668" s="188" t="s">
        <v>1800</v>
      </c>
      <c r="AP668" s="188"/>
      <c r="AQ668" s="188"/>
      <c r="AR668" s="188"/>
      <c r="AS668" s="188"/>
      <c r="AT668" s="188"/>
      <c r="AU668" s="188" t="str">
        <f t="shared" si="31"/>
        <v>R2</v>
      </c>
      <c r="AV668" s="188" t="str">
        <f t="shared" si="32"/>
        <v>P1</v>
      </c>
    </row>
    <row r="669" spans="1:48" ht="270" x14ac:dyDescent="0.25">
      <c r="A669" s="188" t="s">
        <v>2765</v>
      </c>
      <c r="B669" s="207" t="str">
        <f t="shared" si="30"/>
        <v>Riparian and Pre-1914</v>
      </c>
      <c r="C669" s="188" t="s">
        <v>2750</v>
      </c>
      <c r="D669" s="188" t="s">
        <v>2751</v>
      </c>
      <c r="E669" s="188"/>
      <c r="F669" s="188" t="s">
        <v>1605</v>
      </c>
      <c r="G669" s="188"/>
      <c r="H669" s="188"/>
      <c r="I669" s="188" t="s">
        <v>55</v>
      </c>
      <c r="J669" s="188"/>
      <c r="K669" s="209">
        <v>369.98666666666668</v>
      </c>
      <c r="L669" s="209">
        <v>665.53</v>
      </c>
      <c r="M669" s="188" t="s">
        <v>56</v>
      </c>
      <c r="N669" s="188" t="s">
        <v>1791</v>
      </c>
      <c r="O669" s="188" t="s">
        <v>58</v>
      </c>
      <c r="P669" s="188" t="s">
        <v>59</v>
      </c>
      <c r="Q669" s="188" t="s">
        <v>2752</v>
      </c>
      <c r="R669" s="188" t="s">
        <v>2753</v>
      </c>
      <c r="S669" s="188" t="s">
        <v>2754</v>
      </c>
      <c r="T669" s="188" t="s">
        <v>141</v>
      </c>
      <c r="U669" s="188"/>
      <c r="V669" s="188" t="s">
        <v>64</v>
      </c>
      <c r="W669" s="188"/>
      <c r="X669" s="188"/>
      <c r="Y669" s="188"/>
      <c r="Z669" s="188" t="s">
        <v>66</v>
      </c>
      <c r="AA669" s="189">
        <v>43032</v>
      </c>
      <c r="AB669" s="188" t="s">
        <v>67</v>
      </c>
      <c r="AC669" s="188" t="s">
        <v>8496</v>
      </c>
      <c r="AD669" s="188" t="s">
        <v>56</v>
      </c>
      <c r="AE669" s="188" t="s">
        <v>90</v>
      </c>
      <c r="AF669" s="188" t="s">
        <v>90</v>
      </c>
      <c r="AG669" s="190" t="s">
        <v>90</v>
      </c>
      <c r="AH669" s="188" t="s">
        <v>90</v>
      </c>
      <c r="AI669" s="188" t="s">
        <v>90</v>
      </c>
      <c r="AJ669" s="188" t="s">
        <v>90</v>
      </c>
      <c r="AK669" s="188" t="s">
        <v>90</v>
      </c>
      <c r="AL669" s="188" t="s">
        <v>90</v>
      </c>
      <c r="AM669" s="189">
        <v>42905</v>
      </c>
      <c r="AN669" s="188" t="s">
        <v>100</v>
      </c>
      <c r="AO669" s="188" t="s">
        <v>1800</v>
      </c>
      <c r="AP669" s="188"/>
      <c r="AQ669" s="188"/>
      <c r="AR669" s="188"/>
      <c r="AS669" s="188"/>
      <c r="AT669" s="188"/>
      <c r="AU669" s="188" t="str">
        <f t="shared" si="31"/>
        <v>R2</v>
      </c>
      <c r="AV669" s="188" t="str">
        <f t="shared" si="32"/>
        <v>P1</v>
      </c>
    </row>
    <row r="670" spans="1:48" ht="270" x14ac:dyDescent="0.25">
      <c r="A670" s="188" t="s">
        <v>2766</v>
      </c>
      <c r="B670" s="207" t="str">
        <f t="shared" si="30"/>
        <v>Riparian and Pre-1914</v>
      </c>
      <c r="C670" s="188" t="s">
        <v>2750</v>
      </c>
      <c r="D670" s="188" t="s">
        <v>2751</v>
      </c>
      <c r="E670" s="188"/>
      <c r="F670" s="188" t="s">
        <v>1605</v>
      </c>
      <c r="G670" s="188"/>
      <c r="H670" s="188"/>
      <c r="I670" s="188" t="s">
        <v>55</v>
      </c>
      <c r="J670" s="188"/>
      <c r="K670" s="209">
        <v>369.98666666666668</v>
      </c>
      <c r="L670" s="209">
        <v>665.53</v>
      </c>
      <c r="M670" s="188" t="s">
        <v>56</v>
      </c>
      <c r="N670" s="188" t="s">
        <v>57</v>
      </c>
      <c r="O670" s="188" t="s">
        <v>58</v>
      </c>
      <c r="P670" s="188" t="s">
        <v>59</v>
      </c>
      <c r="Q670" s="188" t="s">
        <v>2764</v>
      </c>
      <c r="R670" s="188" t="s">
        <v>2753</v>
      </c>
      <c r="S670" s="188" t="s">
        <v>2754</v>
      </c>
      <c r="T670" s="188" t="s">
        <v>141</v>
      </c>
      <c r="U670" s="188"/>
      <c r="V670" s="188" t="s">
        <v>64</v>
      </c>
      <c r="W670" s="188"/>
      <c r="X670" s="188"/>
      <c r="Y670" s="188"/>
      <c r="Z670" s="188" t="s">
        <v>66</v>
      </c>
      <c r="AA670" s="189">
        <v>43032</v>
      </c>
      <c r="AB670" s="188" t="s">
        <v>67</v>
      </c>
      <c r="AC670" s="188" t="s">
        <v>8496</v>
      </c>
      <c r="AD670" s="188" t="s">
        <v>56</v>
      </c>
      <c r="AE670" s="188" t="s">
        <v>90</v>
      </c>
      <c r="AF670" s="188" t="s">
        <v>90</v>
      </c>
      <c r="AG670" s="190" t="s">
        <v>90</v>
      </c>
      <c r="AH670" s="188" t="s">
        <v>90</v>
      </c>
      <c r="AI670" s="188" t="s">
        <v>90</v>
      </c>
      <c r="AJ670" s="188" t="s">
        <v>90</v>
      </c>
      <c r="AK670" s="188" t="s">
        <v>90</v>
      </c>
      <c r="AL670" s="188" t="s">
        <v>90</v>
      </c>
      <c r="AM670" s="189">
        <v>42905</v>
      </c>
      <c r="AN670" s="188" t="s">
        <v>100</v>
      </c>
      <c r="AO670" s="188" t="s">
        <v>1800</v>
      </c>
      <c r="AP670" s="188"/>
      <c r="AQ670" s="188"/>
      <c r="AR670" s="188"/>
      <c r="AS670" s="188"/>
      <c r="AT670" s="188"/>
      <c r="AU670" s="188" t="str">
        <f t="shared" si="31"/>
        <v>R2</v>
      </c>
      <c r="AV670" s="188" t="str">
        <f t="shared" si="32"/>
        <v>P1</v>
      </c>
    </row>
    <row r="671" spans="1:48" ht="270" x14ac:dyDescent="0.25">
      <c r="A671" s="188" t="s">
        <v>2767</v>
      </c>
      <c r="B671" s="207" t="str">
        <f t="shared" si="30"/>
        <v>Riparian and Pre-1914</v>
      </c>
      <c r="C671" s="188" t="s">
        <v>2750</v>
      </c>
      <c r="D671" s="188" t="s">
        <v>2751</v>
      </c>
      <c r="E671" s="188"/>
      <c r="F671" s="188" t="s">
        <v>1605</v>
      </c>
      <c r="G671" s="188"/>
      <c r="H671" s="188"/>
      <c r="I671" s="188" t="s">
        <v>55</v>
      </c>
      <c r="J671" s="188"/>
      <c r="K671" s="209">
        <v>369.98666666666668</v>
      </c>
      <c r="L671" s="209">
        <v>665.53</v>
      </c>
      <c r="M671" s="188" t="s">
        <v>56</v>
      </c>
      <c r="N671" s="188" t="s">
        <v>1791</v>
      </c>
      <c r="O671" s="188" t="s">
        <v>58</v>
      </c>
      <c r="P671" s="188" t="s">
        <v>59</v>
      </c>
      <c r="Q671" s="188" t="s">
        <v>2752</v>
      </c>
      <c r="R671" s="188" t="s">
        <v>2753</v>
      </c>
      <c r="S671" s="188" t="s">
        <v>2754</v>
      </c>
      <c r="T671" s="188" t="s">
        <v>141</v>
      </c>
      <c r="U671" s="188"/>
      <c r="V671" s="188" t="s">
        <v>64</v>
      </c>
      <c r="W671" s="188"/>
      <c r="X671" s="188"/>
      <c r="Y671" s="188"/>
      <c r="Z671" s="188" t="s">
        <v>66</v>
      </c>
      <c r="AA671" s="189">
        <v>43032</v>
      </c>
      <c r="AB671" s="188" t="s">
        <v>67</v>
      </c>
      <c r="AC671" s="188" t="s">
        <v>8496</v>
      </c>
      <c r="AD671" s="188" t="s">
        <v>56</v>
      </c>
      <c r="AE671" s="188" t="s">
        <v>90</v>
      </c>
      <c r="AF671" s="188" t="s">
        <v>90</v>
      </c>
      <c r="AG671" s="190" t="s">
        <v>90</v>
      </c>
      <c r="AH671" s="188" t="s">
        <v>90</v>
      </c>
      <c r="AI671" s="188" t="s">
        <v>90</v>
      </c>
      <c r="AJ671" s="188" t="s">
        <v>90</v>
      </c>
      <c r="AK671" s="188" t="s">
        <v>90</v>
      </c>
      <c r="AL671" s="188" t="s">
        <v>90</v>
      </c>
      <c r="AM671" s="189">
        <v>42905</v>
      </c>
      <c r="AN671" s="188" t="s">
        <v>100</v>
      </c>
      <c r="AO671" s="188" t="s">
        <v>1800</v>
      </c>
      <c r="AP671" s="188"/>
      <c r="AQ671" s="188"/>
      <c r="AR671" s="188"/>
      <c r="AS671" s="188"/>
      <c r="AT671" s="188"/>
      <c r="AU671" s="188" t="str">
        <f t="shared" si="31"/>
        <v>R2</v>
      </c>
      <c r="AV671" s="188" t="str">
        <f t="shared" si="32"/>
        <v>P1</v>
      </c>
    </row>
    <row r="672" spans="1:48" ht="75" x14ac:dyDescent="0.25">
      <c r="A672" s="188" t="s">
        <v>2768</v>
      </c>
      <c r="B672" s="207" t="str">
        <f t="shared" si="30"/>
        <v>Riparian and Pre-1914</v>
      </c>
      <c r="C672" s="188" t="s">
        <v>2769</v>
      </c>
      <c r="D672" s="188" t="s">
        <v>2770</v>
      </c>
      <c r="E672" s="188"/>
      <c r="F672" s="188"/>
      <c r="G672" s="188"/>
      <c r="H672" s="188"/>
      <c r="I672" s="188" t="s">
        <v>55</v>
      </c>
      <c r="J672" s="188"/>
      <c r="K672" s="209">
        <v>437.24666666666661</v>
      </c>
      <c r="L672" s="209">
        <v>433.54</v>
      </c>
      <c r="M672" s="188" t="s">
        <v>56</v>
      </c>
      <c r="N672" s="188" t="s">
        <v>654</v>
      </c>
      <c r="O672" s="188" t="s">
        <v>1634</v>
      </c>
      <c r="P672" s="188" t="s">
        <v>59</v>
      </c>
      <c r="Q672" s="188" t="s">
        <v>2397</v>
      </c>
      <c r="R672" s="188" t="s">
        <v>2771</v>
      </c>
      <c r="S672" s="188" t="s">
        <v>2772</v>
      </c>
      <c r="T672" s="188" t="s">
        <v>63</v>
      </c>
      <c r="U672" s="188">
        <v>1913</v>
      </c>
      <c r="V672" s="188" t="s">
        <v>115</v>
      </c>
      <c r="W672" s="188"/>
      <c r="X672" s="188"/>
      <c r="Y672" s="188"/>
      <c r="Z672" s="188" t="s">
        <v>66</v>
      </c>
      <c r="AA672" s="189">
        <v>42913</v>
      </c>
      <c r="AB672" s="188" t="s">
        <v>67</v>
      </c>
      <c r="AC672" s="188"/>
      <c r="AD672" s="188" t="s">
        <v>56</v>
      </c>
      <c r="AE672" s="188" t="s">
        <v>90</v>
      </c>
      <c r="AF672" s="188" t="s">
        <v>90</v>
      </c>
      <c r="AG672" s="190" t="s">
        <v>90</v>
      </c>
      <c r="AH672" s="188" t="s">
        <v>90</v>
      </c>
      <c r="AI672" s="188" t="s">
        <v>90</v>
      </c>
      <c r="AJ672" s="188" t="s">
        <v>90</v>
      </c>
      <c r="AK672" s="188" t="s">
        <v>90</v>
      </c>
      <c r="AL672" s="188" t="s">
        <v>90</v>
      </c>
      <c r="AM672" s="189">
        <v>42905</v>
      </c>
      <c r="AN672" s="188" t="s">
        <v>143</v>
      </c>
      <c r="AO672" s="188" t="s">
        <v>8585</v>
      </c>
      <c r="AP672" s="188"/>
      <c r="AQ672" s="188"/>
      <c r="AR672" s="188"/>
      <c r="AS672" s="188"/>
      <c r="AT672" s="188"/>
      <c r="AU672" s="188" t="str">
        <f t="shared" si="31"/>
        <v>R2</v>
      </c>
      <c r="AV672" s="188" t="str">
        <f t="shared" si="32"/>
        <v>P3</v>
      </c>
    </row>
    <row r="673" spans="1:48" ht="270" x14ac:dyDescent="0.25">
      <c r="A673" s="188" t="s">
        <v>2773</v>
      </c>
      <c r="B673" s="207" t="str">
        <f t="shared" si="30"/>
        <v>Riparian and Pre-1914</v>
      </c>
      <c r="C673" s="188" t="s">
        <v>2750</v>
      </c>
      <c r="D673" s="188" t="s">
        <v>2751</v>
      </c>
      <c r="E673" s="188"/>
      <c r="F673" s="188" t="s">
        <v>1605</v>
      </c>
      <c r="G673" s="188"/>
      <c r="H673" s="188"/>
      <c r="I673" s="188" t="s">
        <v>55</v>
      </c>
      <c r="J673" s="188"/>
      <c r="K673" s="209">
        <v>336.35151515151512</v>
      </c>
      <c r="L673" s="209">
        <v>665.53</v>
      </c>
      <c r="M673" s="188" t="s">
        <v>56</v>
      </c>
      <c r="N673" s="188" t="s">
        <v>1791</v>
      </c>
      <c r="O673" s="188" t="s">
        <v>58</v>
      </c>
      <c r="P673" s="188" t="s">
        <v>59</v>
      </c>
      <c r="Q673" s="188" t="s">
        <v>2752</v>
      </c>
      <c r="R673" s="188" t="s">
        <v>2753</v>
      </c>
      <c r="S673" s="188" t="s">
        <v>2754</v>
      </c>
      <c r="T673" s="188" t="s">
        <v>141</v>
      </c>
      <c r="U673" s="188"/>
      <c r="V673" s="188" t="s">
        <v>64</v>
      </c>
      <c r="W673" s="188"/>
      <c r="X673" s="188"/>
      <c r="Y673" s="188"/>
      <c r="Z673" s="188" t="s">
        <v>66</v>
      </c>
      <c r="AA673" s="189">
        <v>43032</v>
      </c>
      <c r="AB673" s="188" t="s">
        <v>67</v>
      </c>
      <c r="AC673" s="188" t="s">
        <v>8496</v>
      </c>
      <c r="AD673" s="188" t="s">
        <v>56</v>
      </c>
      <c r="AE673" s="188" t="s">
        <v>90</v>
      </c>
      <c r="AF673" s="188" t="s">
        <v>90</v>
      </c>
      <c r="AG673" s="190" t="s">
        <v>90</v>
      </c>
      <c r="AH673" s="188" t="s">
        <v>90</v>
      </c>
      <c r="AI673" s="188" t="s">
        <v>90</v>
      </c>
      <c r="AJ673" s="188" t="s">
        <v>90</v>
      </c>
      <c r="AK673" s="188" t="s">
        <v>90</v>
      </c>
      <c r="AL673" s="188" t="s">
        <v>90</v>
      </c>
      <c r="AM673" s="189">
        <v>42905</v>
      </c>
      <c r="AN673" s="188" t="s">
        <v>100</v>
      </c>
      <c r="AO673" s="188" t="s">
        <v>1800</v>
      </c>
      <c r="AP673" s="188"/>
      <c r="AQ673" s="188"/>
      <c r="AR673" s="188"/>
      <c r="AS673" s="188"/>
      <c r="AT673" s="188"/>
      <c r="AU673" s="188" t="str">
        <f t="shared" si="31"/>
        <v>R2</v>
      </c>
      <c r="AV673" s="188" t="str">
        <f t="shared" si="32"/>
        <v>P1</v>
      </c>
    </row>
    <row r="674" spans="1:48" ht="270" x14ac:dyDescent="0.25">
      <c r="A674" s="188" t="s">
        <v>2774</v>
      </c>
      <c r="B674" s="207" t="str">
        <f t="shared" si="30"/>
        <v>Riparian and Pre-1914</v>
      </c>
      <c r="C674" s="188" t="s">
        <v>2750</v>
      </c>
      <c r="D674" s="188" t="s">
        <v>2751</v>
      </c>
      <c r="E674" s="188"/>
      <c r="F674" s="188" t="s">
        <v>1605</v>
      </c>
      <c r="G674" s="188"/>
      <c r="H674" s="188"/>
      <c r="I674" s="188" t="s">
        <v>55</v>
      </c>
      <c r="J674" s="188"/>
      <c r="K674" s="209">
        <v>369.98666666666668</v>
      </c>
      <c r="L674" s="209">
        <v>665.53</v>
      </c>
      <c r="M674" s="188" t="s">
        <v>56</v>
      </c>
      <c r="N674" s="188" t="s">
        <v>57</v>
      </c>
      <c r="O674" s="188" t="s">
        <v>58</v>
      </c>
      <c r="P674" s="188" t="s">
        <v>59</v>
      </c>
      <c r="Q674" s="188" t="s">
        <v>2775</v>
      </c>
      <c r="R674" s="188" t="s">
        <v>2753</v>
      </c>
      <c r="S674" s="188" t="s">
        <v>2754</v>
      </c>
      <c r="T674" s="188" t="s">
        <v>141</v>
      </c>
      <c r="U674" s="188"/>
      <c r="V674" s="188" t="s">
        <v>64</v>
      </c>
      <c r="W674" s="188"/>
      <c r="X674" s="188"/>
      <c r="Y674" s="188"/>
      <c r="Z674" s="188" t="s">
        <v>66</v>
      </c>
      <c r="AA674" s="189">
        <v>43032</v>
      </c>
      <c r="AB674" s="188" t="s">
        <v>67</v>
      </c>
      <c r="AC674" s="188" t="s">
        <v>8496</v>
      </c>
      <c r="AD674" s="188" t="s">
        <v>56</v>
      </c>
      <c r="AE674" s="188" t="s">
        <v>90</v>
      </c>
      <c r="AF674" s="188" t="s">
        <v>90</v>
      </c>
      <c r="AG674" s="190" t="s">
        <v>90</v>
      </c>
      <c r="AH674" s="188" t="s">
        <v>90</v>
      </c>
      <c r="AI674" s="188" t="s">
        <v>90</v>
      </c>
      <c r="AJ674" s="188" t="s">
        <v>90</v>
      </c>
      <c r="AK674" s="188" t="s">
        <v>90</v>
      </c>
      <c r="AL674" s="188" t="s">
        <v>90</v>
      </c>
      <c r="AM674" s="189">
        <v>42905</v>
      </c>
      <c r="AN674" s="188" t="s">
        <v>100</v>
      </c>
      <c r="AO674" s="188" t="s">
        <v>1800</v>
      </c>
      <c r="AP674" s="188"/>
      <c r="AQ674" s="188"/>
      <c r="AR674" s="188"/>
      <c r="AS674" s="188"/>
      <c r="AT674" s="188"/>
      <c r="AU674" s="188" t="str">
        <f t="shared" si="31"/>
        <v>R2</v>
      </c>
      <c r="AV674" s="188" t="str">
        <f t="shared" si="32"/>
        <v>P1</v>
      </c>
    </row>
    <row r="675" spans="1:48" ht="270" x14ac:dyDescent="0.25">
      <c r="A675" s="188" t="s">
        <v>2776</v>
      </c>
      <c r="B675" s="207" t="str">
        <f t="shared" si="30"/>
        <v>Riparian and Pre-1914</v>
      </c>
      <c r="C675" s="188" t="s">
        <v>2750</v>
      </c>
      <c r="D675" s="188" t="s">
        <v>2751</v>
      </c>
      <c r="E675" s="188"/>
      <c r="F675" s="188" t="s">
        <v>1605</v>
      </c>
      <c r="G675" s="188"/>
      <c r="H675" s="188"/>
      <c r="I675" s="188" t="s">
        <v>55</v>
      </c>
      <c r="J675" s="188"/>
      <c r="K675" s="209">
        <v>336.35151515151512</v>
      </c>
      <c r="L675" s="209">
        <v>665.53</v>
      </c>
      <c r="M675" s="188" t="s">
        <v>56</v>
      </c>
      <c r="N675" s="188" t="s">
        <v>57</v>
      </c>
      <c r="O675" s="188" t="s">
        <v>58</v>
      </c>
      <c r="P675" s="188" t="s">
        <v>59</v>
      </c>
      <c r="Q675" s="188" t="s">
        <v>2764</v>
      </c>
      <c r="R675" s="188" t="s">
        <v>2753</v>
      </c>
      <c r="S675" s="188" t="s">
        <v>2754</v>
      </c>
      <c r="T675" s="188" t="s">
        <v>141</v>
      </c>
      <c r="U675" s="188"/>
      <c r="V675" s="188" t="s">
        <v>64</v>
      </c>
      <c r="W675" s="188"/>
      <c r="X675" s="188"/>
      <c r="Y675" s="188"/>
      <c r="Z675" s="188" t="s">
        <v>66</v>
      </c>
      <c r="AA675" s="189">
        <v>43032</v>
      </c>
      <c r="AB675" s="188" t="s">
        <v>67</v>
      </c>
      <c r="AC675" s="188" t="s">
        <v>8496</v>
      </c>
      <c r="AD675" s="188" t="s">
        <v>56</v>
      </c>
      <c r="AE675" s="188" t="s">
        <v>90</v>
      </c>
      <c r="AF675" s="188" t="s">
        <v>90</v>
      </c>
      <c r="AG675" s="190" t="s">
        <v>90</v>
      </c>
      <c r="AH675" s="188" t="s">
        <v>90</v>
      </c>
      <c r="AI675" s="188" t="s">
        <v>90</v>
      </c>
      <c r="AJ675" s="188" t="s">
        <v>90</v>
      </c>
      <c r="AK675" s="188" t="s">
        <v>90</v>
      </c>
      <c r="AL675" s="188" t="s">
        <v>90</v>
      </c>
      <c r="AM675" s="189">
        <v>42905</v>
      </c>
      <c r="AN675" s="188" t="s">
        <v>100</v>
      </c>
      <c r="AO675" s="188" t="s">
        <v>1800</v>
      </c>
      <c r="AP675" s="188"/>
      <c r="AQ675" s="188"/>
      <c r="AR675" s="188"/>
      <c r="AS675" s="188"/>
      <c r="AT675" s="188"/>
      <c r="AU675" s="188" t="str">
        <f t="shared" si="31"/>
        <v>R2</v>
      </c>
      <c r="AV675" s="188" t="str">
        <f t="shared" si="32"/>
        <v>P1</v>
      </c>
    </row>
    <row r="676" spans="1:48" ht="255" x14ac:dyDescent="0.25">
      <c r="A676" s="188" t="s">
        <v>2777</v>
      </c>
      <c r="B676" s="207" t="str">
        <f t="shared" si="30"/>
        <v>Riparian and Pre-1914</v>
      </c>
      <c r="C676" s="188" t="s">
        <v>1721</v>
      </c>
      <c r="D676" s="188" t="s">
        <v>1722</v>
      </c>
      <c r="E676" s="188"/>
      <c r="F676" s="188" t="s">
        <v>1771</v>
      </c>
      <c r="G676" s="188"/>
      <c r="H676" s="188"/>
      <c r="I676" s="188" t="s">
        <v>55</v>
      </c>
      <c r="J676" s="188"/>
      <c r="K676" s="209">
        <v>314.2</v>
      </c>
      <c r="L676" s="209">
        <v>197.714</v>
      </c>
      <c r="M676" s="188" t="s">
        <v>56</v>
      </c>
      <c r="N676" s="188" t="s">
        <v>2748</v>
      </c>
      <c r="O676" s="188" t="s">
        <v>511</v>
      </c>
      <c r="P676" s="188" t="s">
        <v>59</v>
      </c>
      <c r="Q676" s="188" t="s">
        <v>2742</v>
      </c>
      <c r="R676" s="188" t="s">
        <v>2742</v>
      </c>
      <c r="S676" s="188" t="s">
        <v>1773</v>
      </c>
      <c r="T676" s="188" t="s">
        <v>141</v>
      </c>
      <c r="U676" s="188"/>
      <c r="V676" s="188" t="s">
        <v>64</v>
      </c>
      <c r="W676" s="188">
        <v>1</v>
      </c>
      <c r="X676" s="188" t="s">
        <v>335</v>
      </c>
      <c r="Y676" s="188"/>
      <c r="Z676" s="188" t="s">
        <v>191</v>
      </c>
      <c r="AA676" s="189">
        <v>42978</v>
      </c>
      <c r="AB676" s="188" t="s">
        <v>67</v>
      </c>
      <c r="AC676" s="188" t="s">
        <v>8779</v>
      </c>
      <c r="AD676" s="188" t="s">
        <v>56</v>
      </c>
      <c r="AE676" s="188" t="s">
        <v>90</v>
      </c>
      <c r="AF676" s="188" t="s">
        <v>90</v>
      </c>
      <c r="AG676" s="190" t="s">
        <v>90</v>
      </c>
      <c r="AH676" s="188" t="s">
        <v>90</v>
      </c>
      <c r="AI676" s="188" t="s">
        <v>90</v>
      </c>
      <c r="AJ676" s="188" t="s">
        <v>90</v>
      </c>
      <c r="AK676" s="188" t="s">
        <v>90</v>
      </c>
      <c r="AL676" s="188" t="s">
        <v>90</v>
      </c>
      <c r="AM676" s="189">
        <v>42915</v>
      </c>
      <c r="AN676" s="188" t="s">
        <v>100</v>
      </c>
      <c r="AO676" s="188" t="s">
        <v>144</v>
      </c>
      <c r="AP676" s="188"/>
      <c r="AQ676" s="188"/>
      <c r="AR676" s="188"/>
      <c r="AS676" s="188"/>
      <c r="AT676" s="188"/>
      <c r="AU676" s="188" t="str">
        <f t="shared" si="31"/>
        <v>R2</v>
      </c>
      <c r="AV676" s="188" t="str">
        <f t="shared" si="32"/>
        <v>P1</v>
      </c>
    </row>
    <row r="677" spans="1:48" ht="270" x14ac:dyDescent="0.25">
      <c r="A677" s="188" t="s">
        <v>2778</v>
      </c>
      <c r="B677" s="207" t="str">
        <f t="shared" si="30"/>
        <v>Pre-1914</v>
      </c>
      <c r="C677" s="188" t="s">
        <v>2779</v>
      </c>
      <c r="D677" s="188" t="s">
        <v>2779</v>
      </c>
      <c r="E677" s="188"/>
      <c r="F677" s="188"/>
      <c r="G677" s="188"/>
      <c r="H677" s="188" t="s">
        <v>4067</v>
      </c>
      <c r="I677" s="188" t="s">
        <v>55</v>
      </c>
      <c r="J677" s="188"/>
      <c r="K677" s="209">
        <v>525</v>
      </c>
      <c r="L677" s="209">
        <v>574.54</v>
      </c>
      <c r="M677" s="188" t="s">
        <v>66</v>
      </c>
      <c r="N677" s="188" t="s">
        <v>1644</v>
      </c>
      <c r="O677" s="188" t="s">
        <v>137</v>
      </c>
      <c r="P677" s="188" t="s">
        <v>170</v>
      </c>
      <c r="Q677" s="188" t="s">
        <v>2780</v>
      </c>
      <c r="R677" s="188"/>
      <c r="S677" s="188"/>
      <c r="T677" s="188"/>
      <c r="U677" s="188"/>
      <c r="V677" s="188"/>
      <c r="W677" s="188"/>
      <c r="X677" s="188"/>
      <c r="Y677" s="188"/>
      <c r="Z677" s="188"/>
      <c r="AA677" s="189">
        <v>42999</v>
      </c>
      <c r="AB677" s="188" t="s">
        <v>90</v>
      </c>
      <c r="AC677" s="188"/>
      <c r="AD677" s="188" t="s">
        <v>56</v>
      </c>
      <c r="AE677" s="188" t="s">
        <v>90</v>
      </c>
      <c r="AF677" s="188" t="s">
        <v>90</v>
      </c>
      <c r="AG677" s="190" t="s">
        <v>90</v>
      </c>
      <c r="AH677" s="188" t="s">
        <v>90</v>
      </c>
      <c r="AI677" s="188" t="s">
        <v>90</v>
      </c>
      <c r="AJ677" s="188" t="s">
        <v>90</v>
      </c>
      <c r="AK677" s="188" t="s">
        <v>90</v>
      </c>
      <c r="AL677" s="188" t="s">
        <v>90</v>
      </c>
      <c r="AM677" s="189">
        <v>42948</v>
      </c>
      <c r="AN677" s="188" t="s">
        <v>100</v>
      </c>
      <c r="AO677" s="188" t="s">
        <v>8393</v>
      </c>
      <c r="AP677" s="188" t="s">
        <v>4067</v>
      </c>
      <c r="AQ677" s="188" t="s">
        <v>8534</v>
      </c>
      <c r="AR677" s="188" t="s">
        <v>8581</v>
      </c>
      <c r="AS677" s="188" t="s">
        <v>8535</v>
      </c>
      <c r="AT677" s="188" t="s">
        <v>8581</v>
      </c>
      <c r="AU677" s="188" t="str">
        <f t="shared" si="31"/>
        <v>R4</v>
      </c>
      <c r="AV677" s="188" t="str">
        <f t="shared" si="32"/>
        <v>P4</v>
      </c>
    </row>
    <row r="678" spans="1:48" ht="270" x14ac:dyDescent="0.25">
      <c r="A678" s="188" t="s">
        <v>2781</v>
      </c>
      <c r="B678" s="207" t="str">
        <f t="shared" si="30"/>
        <v>Riparian and Pre-1914</v>
      </c>
      <c r="C678" s="188" t="s">
        <v>2782</v>
      </c>
      <c r="D678" s="188" t="s">
        <v>2782</v>
      </c>
      <c r="E678" s="188"/>
      <c r="F678" s="188" t="s">
        <v>1605</v>
      </c>
      <c r="G678" s="188"/>
      <c r="H678" s="188"/>
      <c r="I678" s="188" t="s">
        <v>55</v>
      </c>
      <c r="J678" s="188" t="s">
        <v>2783</v>
      </c>
      <c r="K678" s="209">
        <v>291.74666666666667</v>
      </c>
      <c r="L678" s="209">
        <v>613.32000000000005</v>
      </c>
      <c r="M678" s="188" t="s">
        <v>56</v>
      </c>
      <c r="N678" s="188" t="s">
        <v>1791</v>
      </c>
      <c r="O678" s="188" t="s">
        <v>58</v>
      </c>
      <c r="P678" s="188" t="s">
        <v>59</v>
      </c>
      <c r="Q678" s="188" t="s">
        <v>2784</v>
      </c>
      <c r="R678" s="188" t="s">
        <v>2784</v>
      </c>
      <c r="S678" s="188" t="s">
        <v>2785</v>
      </c>
      <c r="T678" s="188" t="s">
        <v>141</v>
      </c>
      <c r="U678" s="188"/>
      <c r="V678" s="188" t="s">
        <v>64</v>
      </c>
      <c r="W678" s="188"/>
      <c r="X678" s="188"/>
      <c r="Y678" s="188" t="s">
        <v>2786</v>
      </c>
      <c r="Z678" s="188" t="s">
        <v>66</v>
      </c>
      <c r="AA678" s="189">
        <v>43032</v>
      </c>
      <c r="AB678" s="188" t="s">
        <v>67</v>
      </c>
      <c r="AC678" s="188" t="s">
        <v>8496</v>
      </c>
      <c r="AD678" s="188" t="s">
        <v>56</v>
      </c>
      <c r="AE678" s="188" t="s">
        <v>90</v>
      </c>
      <c r="AF678" s="188" t="s">
        <v>90</v>
      </c>
      <c r="AG678" s="189" t="s">
        <v>90</v>
      </c>
      <c r="AH678" s="188" t="s">
        <v>90</v>
      </c>
      <c r="AI678" s="188" t="s">
        <v>90</v>
      </c>
      <c r="AJ678" s="188" t="s">
        <v>90</v>
      </c>
      <c r="AK678" s="188" t="s">
        <v>90</v>
      </c>
      <c r="AL678" s="188" t="s">
        <v>90</v>
      </c>
      <c r="AM678" s="189">
        <v>42905</v>
      </c>
      <c r="AN678" s="188" t="s">
        <v>100</v>
      </c>
      <c r="AO678" s="188" t="s">
        <v>73</v>
      </c>
      <c r="AP678" s="188"/>
      <c r="AQ678" s="188"/>
      <c r="AR678" s="188"/>
      <c r="AS678" s="188"/>
      <c r="AT678" s="188"/>
      <c r="AU678" s="188" t="str">
        <f t="shared" si="31"/>
        <v>R2</v>
      </c>
      <c r="AV678" s="188" t="str">
        <f t="shared" si="32"/>
        <v>P1</v>
      </c>
    </row>
    <row r="679" spans="1:48" ht="270" x14ac:dyDescent="0.25">
      <c r="A679" s="188" t="s">
        <v>2787</v>
      </c>
      <c r="B679" s="207" t="str">
        <f t="shared" si="30"/>
        <v>Riparian and Pre-1914</v>
      </c>
      <c r="C679" s="188" t="s">
        <v>2782</v>
      </c>
      <c r="D679" s="188" t="s">
        <v>2782</v>
      </c>
      <c r="E679" s="188"/>
      <c r="F679" s="188" t="s">
        <v>1605</v>
      </c>
      <c r="G679" s="188"/>
      <c r="H679" s="188"/>
      <c r="I679" s="188" t="s">
        <v>55</v>
      </c>
      <c r="J679" s="188" t="s">
        <v>2783</v>
      </c>
      <c r="K679" s="209">
        <v>909.81</v>
      </c>
      <c r="L679" s="209">
        <v>750.74</v>
      </c>
      <c r="M679" s="188" t="s">
        <v>56</v>
      </c>
      <c r="N679" s="188" t="s">
        <v>1606</v>
      </c>
      <c r="O679" s="188" t="s">
        <v>58</v>
      </c>
      <c r="P679" s="188" t="s">
        <v>59</v>
      </c>
      <c r="Q679" s="188" t="s">
        <v>2788</v>
      </c>
      <c r="R679" s="188" t="s">
        <v>2788</v>
      </c>
      <c r="S679" s="188" t="s">
        <v>2789</v>
      </c>
      <c r="T679" s="188" t="s">
        <v>141</v>
      </c>
      <c r="U679" s="188"/>
      <c r="V679" s="188" t="s">
        <v>64</v>
      </c>
      <c r="W679" s="188"/>
      <c r="X679" s="188"/>
      <c r="Y679" s="188" t="s">
        <v>2790</v>
      </c>
      <c r="Z679" s="188" t="s">
        <v>66</v>
      </c>
      <c r="AA679" s="189">
        <v>43032</v>
      </c>
      <c r="AB679" s="188" t="s">
        <v>67</v>
      </c>
      <c r="AC679" s="188" t="s">
        <v>8496</v>
      </c>
      <c r="AD679" s="188" t="s">
        <v>56</v>
      </c>
      <c r="AE679" s="188" t="s">
        <v>90</v>
      </c>
      <c r="AF679" s="188" t="s">
        <v>90</v>
      </c>
      <c r="AG679" s="189" t="s">
        <v>90</v>
      </c>
      <c r="AH679" s="188" t="s">
        <v>90</v>
      </c>
      <c r="AI679" s="188" t="s">
        <v>90</v>
      </c>
      <c r="AJ679" s="188" t="s">
        <v>90</v>
      </c>
      <c r="AK679" s="188" t="s">
        <v>90</v>
      </c>
      <c r="AL679" s="188" t="s">
        <v>90</v>
      </c>
      <c r="AM679" s="189">
        <v>42905</v>
      </c>
      <c r="AN679" s="188" t="s">
        <v>100</v>
      </c>
      <c r="AO679" s="188" t="s">
        <v>73</v>
      </c>
      <c r="AP679" s="188"/>
      <c r="AQ679" s="188"/>
      <c r="AR679" s="188"/>
      <c r="AS679" s="188"/>
      <c r="AT679" s="188"/>
      <c r="AU679" s="188" t="str">
        <f t="shared" si="31"/>
        <v>R2</v>
      </c>
      <c r="AV679" s="188" t="str">
        <f t="shared" si="32"/>
        <v>P1</v>
      </c>
    </row>
    <row r="680" spans="1:48" ht="60" x14ac:dyDescent="0.25">
      <c r="A680" s="188" t="s">
        <v>2791</v>
      </c>
      <c r="B680" s="207" t="str">
        <f t="shared" si="30"/>
        <v>Riparian and Pre-1914</v>
      </c>
      <c r="C680" s="188" t="s">
        <v>2792</v>
      </c>
      <c r="D680" s="188" t="s">
        <v>2793</v>
      </c>
      <c r="E680" s="188"/>
      <c r="F680" s="188"/>
      <c r="G680" s="188"/>
      <c r="H680" s="188"/>
      <c r="I680" s="188" t="s">
        <v>55</v>
      </c>
      <c r="J680" s="188" t="s">
        <v>2470</v>
      </c>
      <c r="K680" s="209">
        <v>413.39000000000004</v>
      </c>
      <c r="L680" s="209">
        <v>0</v>
      </c>
      <c r="M680" s="188" t="s">
        <v>56</v>
      </c>
      <c r="N680" s="188" t="s">
        <v>1202</v>
      </c>
      <c r="O680" s="188" t="s">
        <v>1634</v>
      </c>
      <c r="P680" s="188" t="s">
        <v>59</v>
      </c>
      <c r="Q680" s="188"/>
      <c r="R680" s="188" t="s">
        <v>2794</v>
      </c>
      <c r="S680" s="188" t="s">
        <v>399</v>
      </c>
      <c r="T680" s="188" t="s">
        <v>151</v>
      </c>
      <c r="U680" s="188">
        <v>1865</v>
      </c>
      <c r="V680" s="188" t="s">
        <v>174</v>
      </c>
      <c r="W680" s="188"/>
      <c r="X680" s="188"/>
      <c r="Y680" s="188"/>
      <c r="Z680" s="188" t="s">
        <v>66</v>
      </c>
      <c r="AA680" s="189">
        <v>42921</v>
      </c>
      <c r="AB680" s="188" t="s">
        <v>67</v>
      </c>
      <c r="AC680" s="188" t="s">
        <v>2795</v>
      </c>
      <c r="AD680" s="188" t="s">
        <v>56</v>
      </c>
      <c r="AE680" s="188" t="s">
        <v>90</v>
      </c>
      <c r="AF680" s="188" t="s">
        <v>90</v>
      </c>
      <c r="AG680" s="189" t="s">
        <v>90</v>
      </c>
      <c r="AH680" s="191" t="s">
        <v>90</v>
      </c>
      <c r="AI680" s="190" t="s">
        <v>90</v>
      </c>
      <c r="AJ680" s="188" t="s">
        <v>90</v>
      </c>
      <c r="AK680" s="188" t="s">
        <v>90</v>
      </c>
      <c r="AL680" s="188" t="s">
        <v>90</v>
      </c>
      <c r="AM680" s="189">
        <v>42923</v>
      </c>
      <c r="AN680" s="188" t="s">
        <v>143</v>
      </c>
      <c r="AO680" s="188" t="s">
        <v>8587</v>
      </c>
      <c r="AP680" s="188"/>
      <c r="AQ680" s="188"/>
      <c r="AR680" s="188"/>
      <c r="AS680" s="188"/>
      <c r="AT680" s="188"/>
      <c r="AU680" s="188" t="str">
        <f t="shared" si="31"/>
        <v>R2</v>
      </c>
      <c r="AV680" s="188" t="str">
        <f t="shared" si="32"/>
        <v>P3</v>
      </c>
    </row>
    <row r="681" spans="1:48" ht="270" x14ac:dyDescent="0.25">
      <c r="A681" s="188" t="s">
        <v>2796</v>
      </c>
      <c r="B681" s="207" t="str">
        <f t="shared" si="30"/>
        <v>Riparian and Pre-1914</v>
      </c>
      <c r="C681" s="188" t="s">
        <v>2782</v>
      </c>
      <c r="D681" s="188" t="s">
        <v>2782</v>
      </c>
      <c r="E681" s="188"/>
      <c r="F681" s="188" t="s">
        <v>1605</v>
      </c>
      <c r="G681" s="188"/>
      <c r="H681" s="188"/>
      <c r="I681" s="188" t="s">
        <v>55</v>
      </c>
      <c r="J681" s="188" t="s">
        <v>2783</v>
      </c>
      <c r="K681" s="209">
        <v>1492.3266666666668</v>
      </c>
      <c r="L681" s="209">
        <v>2471.0700000000002</v>
      </c>
      <c r="M681" s="188" t="s">
        <v>56</v>
      </c>
      <c r="N681" s="188" t="s">
        <v>57</v>
      </c>
      <c r="O681" s="188" t="s">
        <v>58</v>
      </c>
      <c r="P681" s="188" t="s">
        <v>59</v>
      </c>
      <c r="Q681" s="188" t="s">
        <v>2775</v>
      </c>
      <c r="R681" s="188" t="s">
        <v>2775</v>
      </c>
      <c r="S681" s="189" t="s">
        <v>2797</v>
      </c>
      <c r="T681" s="188" t="s">
        <v>63</v>
      </c>
      <c r="U681" s="188"/>
      <c r="V681" s="188" t="s">
        <v>344</v>
      </c>
      <c r="W681" s="188"/>
      <c r="X681" s="188"/>
      <c r="Y681" s="188" t="s">
        <v>2798</v>
      </c>
      <c r="Z681" s="188" t="s">
        <v>66</v>
      </c>
      <c r="AA681" s="189">
        <v>43032</v>
      </c>
      <c r="AB681" s="188" t="s">
        <v>67</v>
      </c>
      <c r="AC681" s="188" t="s">
        <v>8496</v>
      </c>
      <c r="AD681" s="188" t="s">
        <v>56</v>
      </c>
      <c r="AE681" s="188" t="s">
        <v>90</v>
      </c>
      <c r="AF681" s="188" t="s">
        <v>90</v>
      </c>
      <c r="AG681" s="189" t="s">
        <v>90</v>
      </c>
      <c r="AH681" s="188" t="s">
        <v>90</v>
      </c>
      <c r="AI681" s="188" t="s">
        <v>90</v>
      </c>
      <c r="AJ681" s="188" t="s">
        <v>90</v>
      </c>
      <c r="AK681" s="188" t="s">
        <v>90</v>
      </c>
      <c r="AL681" s="188" t="s">
        <v>90</v>
      </c>
      <c r="AM681" s="189">
        <v>42905</v>
      </c>
      <c r="AN681" s="188" t="s">
        <v>100</v>
      </c>
      <c r="AO681" s="188" t="s">
        <v>73</v>
      </c>
      <c r="AP681" s="188"/>
      <c r="AQ681" s="188"/>
      <c r="AR681" s="188"/>
      <c r="AS681" s="188"/>
      <c r="AT681" s="188"/>
      <c r="AU681" s="188" t="str">
        <f t="shared" si="31"/>
        <v>R2</v>
      </c>
      <c r="AV681" s="188" t="str">
        <f t="shared" si="32"/>
        <v>P1</v>
      </c>
    </row>
    <row r="682" spans="1:48" ht="45" x14ac:dyDescent="0.25">
      <c r="A682" s="188" t="s">
        <v>2799</v>
      </c>
      <c r="B682" s="207" t="str">
        <f t="shared" si="30"/>
        <v>Riparian and Pre-1914</v>
      </c>
      <c r="C682" s="188" t="s">
        <v>2800</v>
      </c>
      <c r="D682" s="188" t="s">
        <v>2800</v>
      </c>
      <c r="E682" s="188"/>
      <c r="F682" s="188"/>
      <c r="G682" s="188"/>
      <c r="H682" s="188"/>
      <c r="I682" s="188" t="s">
        <v>55</v>
      </c>
      <c r="J682" s="188"/>
      <c r="K682" s="209">
        <v>316</v>
      </c>
      <c r="L682" s="209">
        <v>1276.17</v>
      </c>
      <c r="M682" s="188" t="s">
        <v>56</v>
      </c>
      <c r="N682" s="188" t="s">
        <v>57</v>
      </c>
      <c r="O682" s="188" t="s">
        <v>1634</v>
      </c>
      <c r="P682" s="188" t="s">
        <v>59</v>
      </c>
      <c r="Q682" s="188" t="s">
        <v>2801</v>
      </c>
      <c r="R682" s="188" t="s">
        <v>2802</v>
      </c>
      <c r="S682" s="188" t="s">
        <v>2803</v>
      </c>
      <c r="T682" s="188" t="s">
        <v>141</v>
      </c>
      <c r="U682" s="188"/>
      <c r="V682" s="188" t="s">
        <v>344</v>
      </c>
      <c r="W682" s="188"/>
      <c r="X682" s="188"/>
      <c r="Y682" s="188"/>
      <c r="Z682" s="188" t="s">
        <v>66</v>
      </c>
      <c r="AA682" s="189">
        <v>42880</v>
      </c>
      <c r="AB682" s="188" t="s">
        <v>81</v>
      </c>
      <c r="AC682" s="188" t="s">
        <v>2804</v>
      </c>
      <c r="AD682" s="188" t="s">
        <v>56</v>
      </c>
      <c r="AE682" s="188" t="s">
        <v>90</v>
      </c>
      <c r="AF682" s="188" t="s">
        <v>90</v>
      </c>
      <c r="AG682" s="190" t="s">
        <v>90</v>
      </c>
      <c r="AH682" s="188" t="s">
        <v>90</v>
      </c>
      <c r="AI682" s="188" t="s">
        <v>90</v>
      </c>
      <c r="AJ682" s="188" t="s">
        <v>90</v>
      </c>
      <c r="AK682" s="188" t="s">
        <v>90</v>
      </c>
      <c r="AL682" s="188" t="s">
        <v>90</v>
      </c>
      <c r="AM682" s="189">
        <v>42915</v>
      </c>
      <c r="AN682" s="188" t="s">
        <v>100</v>
      </c>
      <c r="AO682" s="188" t="s">
        <v>489</v>
      </c>
      <c r="AP682" s="188"/>
      <c r="AQ682" s="188"/>
      <c r="AR682" s="188"/>
      <c r="AS682" s="188"/>
      <c r="AT682" s="188"/>
      <c r="AU682" s="188" t="str">
        <f t="shared" si="31"/>
        <v>R1</v>
      </c>
      <c r="AV682" s="188" t="str">
        <f t="shared" si="32"/>
        <v>P1</v>
      </c>
    </row>
    <row r="683" spans="1:48" ht="270" x14ac:dyDescent="0.25">
      <c r="A683" s="188" t="s">
        <v>2805</v>
      </c>
      <c r="B683" s="207" t="str">
        <f t="shared" si="30"/>
        <v>Riparian and Pre-1914</v>
      </c>
      <c r="C683" s="188" t="s">
        <v>2782</v>
      </c>
      <c r="D683" s="188" t="s">
        <v>2782</v>
      </c>
      <c r="E683" s="188"/>
      <c r="F683" s="188" t="s">
        <v>1605</v>
      </c>
      <c r="G683" s="188"/>
      <c r="H683" s="188"/>
      <c r="I683" s="188" t="s">
        <v>55</v>
      </c>
      <c r="J683" s="188" t="s">
        <v>2783</v>
      </c>
      <c r="K683" s="209">
        <v>316.79999999999995</v>
      </c>
      <c r="L683" s="209">
        <v>430.4</v>
      </c>
      <c r="M683" s="188" t="s">
        <v>56</v>
      </c>
      <c r="N683" s="188" t="s">
        <v>1606</v>
      </c>
      <c r="O683" s="188" t="s">
        <v>58</v>
      </c>
      <c r="P683" s="188" t="s">
        <v>59</v>
      </c>
      <c r="Q683" s="188" t="s">
        <v>2806</v>
      </c>
      <c r="R683" s="188" t="s">
        <v>2788</v>
      </c>
      <c r="S683" s="188" t="s">
        <v>2789</v>
      </c>
      <c r="T683" s="188" t="s">
        <v>141</v>
      </c>
      <c r="U683" s="188"/>
      <c r="V683" s="188" t="s">
        <v>64</v>
      </c>
      <c r="W683" s="188"/>
      <c r="X683" s="188"/>
      <c r="Y683" s="188" t="s">
        <v>2807</v>
      </c>
      <c r="Z683" s="188" t="s">
        <v>66</v>
      </c>
      <c r="AA683" s="189">
        <v>43032</v>
      </c>
      <c r="AB683" s="188" t="s">
        <v>67</v>
      </c>
      <c r="AC683" s="188" t="s">
        <v>8496</v>
      </c>
      <c r="AD683" s="188" t="s">
        <v>56</v>
      </c>
      <c r="AE683" s="188" t="s">
        <v>90</v>
      </c>
      <c r="AF683" s="188" t="s">
        <v>90</v>
      </c>
      <c r="AG683" s="189" t="s">
        <v>90</v>
      </c>
      <c r="AH683" s="188" t="s">
        <v>90</v>
      </c>
      <c r="AI683" s="188" t="s">
        <v>90</v>
      </c>
      <c r="AJ683" s="188" t="s">
        <v>90</v>
      </c>
      <c r="AK683" s="188" t="s">
        <v>90</v>
      </c>
      <c r="AL683" s="188" t="s">
        <v>90</v>
      </c>
      <c r="AM683" s="189">
        <v>42905</v>
      </c>
      <c r="AN683" s="188" t="s">
        <v>100</v>
      </c>
      <c r="AO683" s="188" t="s">
        <v>73</v>
      </c>
      <c r="AP683" s="188"/>
      <c r="AQ683" s="188"/>
      <c r="AR683" s="188"/>
      <c r="AS683" s="188"/>
      <c r="AT683" s="188"/>
      <c r="AU683" s="188" t="str">
        <f t="shared" si="31"/>
        <v>R2</v>
      </c>
      <c r="AV683" s="188" t="str">
        <f t="shared" si="32"/>
        <v>P1</v>
      </c>
    </row>
    <row r="684" spans="1:48" ht="270" x14ac:dyDescent="0.25">
      <c r="A684" s="188" t="s">
        <v>2808</v>
      </c>
      <c r="B684" s="207" t="str">
        <f t="shared" si="30"/>
        <v>Riparian and Pre-1914</v>
      </c>
      <c r="C684" s="188" t="s">
        <v>2809</v>
      </c>
      <c r="D684" s="188" t="s">
        <v>2810</v>
      </c>
      <c r="E684" s="188"/>
      <c r="F684" s="188"/>
      <c r="G684" s="188"/>
      <c r="H684" s="188"/>
      <c r="I684" s="188" t="s">
        <v>55</v>
      </c>
      <c r="J684" s="188" t="s">
        <v>8139</v>
      </c>
      <c r="K684" s="209">
        <v>316.79999999999995</v>
      </c>
      <c r="L684" s="209">
        <v>430.4</v>
      </c>
      <c r="M684" s="188" t="s">
        <v>56</v>
      </c>
      <c r="N684" s="188" t="s">
        <v>1606</v>
      </c>
      <c r="O684" s="188" t="s">
        <v>58</v>
      </c>
      <c r="P684" s="188" t="s">
        <v>59</v>
      </c>
      <c r="Q684" s="188" t="s">
        <v>2788</v>
      </c>
      <c r="R684" s="188"/>
      <c r="S684" s="188" t="s">
        <v>2811</v>
      </c>
      <c r="T684" s="188" t="s">
        <v>141</v>
      </c>
      <c r="U684" s="188"/>
      <c r="V684" s="188" t="s">
        <v>64</v>
      </c>
      <c r="W684" s="188"/>
      <c r="X684" s="188"/>
      <c r="Y684" s="188"/>
      <c r="Z684" s="188" t="s">
        <v>66</v>
      </c>
      <c r="AA684" s="189">
        <v>43032</v>
      </c>
      <c r="AB684" s="188" t="s">
        <v>67</v>
      </c>
      <c r="AC684" s="188" t="s">
        <v>8496</v>
      </c>
      <c r="AD684" s="188" t="s">
        <v>56</v>
      </c>
      <c r="AE684" s="188" t="s">
        <v>90</v>
      </c>
      <c r="AF684" s="188" t="s">
        <v>90</v>
      </c>
      <c r="AG684" s="188" t="s">
        <v>90</v>
      </c>
      <c r="AH684" s="188" t="s">
        <v>90</v>
      </c>
      <c r="AI684" s="188" t="s">
        <v>90</v>
      </c>
      <c r="AJ684" s="188" t="s">
        <v>90</v>
      </c>
      <c r="AK684" s="188" t="s">
        <v>90</v>
      </c>
      <c r="AL684" s="188" t="s">
        <v>90</v>
      </c>
      <c r="AM684" s="189">
        <v>42947</v>
      </c>
      <c r="AN684" s="188" t="s">
        <v>100</v>
      </c>
      <c r="AO684" s="188" t="s">
        <v>2011</v>
      </c>
      <c r="AP684" s="188"/>
      <c r="AQ684" s="188"/>
      <c r="AR684" s="188"/>
      <c r="AS684" s="188"/>
      <c r="AT684" s="188"/>
      <c r="AU684" s="188" t="str">
        <f t="shared" si="31"/>
        <v>R2</v>
      </c>
      <c r="AV684" s="188" t="str">
        <f t="shared" si="32"/>
        <v>P1</v>
      </c>
    </row>
    <row r="685" spans="1:48" ht="45" x14ac:dyDescent="0.25">
      <c r="A685" s="188" t="s">
        <v>2812</v>
      </c>
      <c r="B685" s="207" t="str">
        <f t="shared" si="30"/>
        <v>Riparian and Pre-1914</v>
      </c>
      <c r="C685" s="188" t="s">
        <v>2813</v>
      </c>
      <c r="D685" s="188" t="s">
        <v>2814</v>
      </c>
      <c r="E685" s="188"/>
      <c r="F685" s="188" t="s">
        <v>646</v>
      </c>
      <c r="G685" s="188"/>
      <c r="H685" s="188"/>
      <c r="I685" s="188" t="s">
        <v>55</v>
      </c>
      <c r="J685" s="188"/>
      <c r="K685" s="209">
        <v>786</v>
      </c>
      <c r="L685" s="209">
        <v>1426.31</v>
      </c>
      <c r="M685" s="188" t="s">
        <v>56</v>
      </c>
      <c r="N685" s="188" t="s">
        <v>1265</v>
      </c>
      <c r="O685" s="188" t="s">
        <v>2815</v>
      </c>
      <c r="P685" s="188" t="s">
        <v>59</v>
      </c>
      <c r="Q685" s="188" t="s">
        <v>2466</v>
      </c>
      <c r="R685" s="188" t="s">
        <v>2816</v>
      </c>
      <c r="S685" s="188" t="s">
        <v>2817</v>
      </c>
      <c r="T685" s="188"/>
      <c r="U685" s="188" t="s">
        <v>4098</v>
      </c>
      <c r="V685" s="188" t="s">
        <v>64</v>
      </c>
      <c r="W685" s="188"/>
      <c r="X685" s="188"/>
      <c r="Y685" s="188"/>
      <c r="Z685" s="188" t="s">
        <v>66</v>
      </c>
      <c r="AA685" s="189">
        <v>42936</v>
      </c>
      <c r="AB685" s="188" t="s">
        <v>81</v>
      </c>
      <c r="AC685" s="188" t="s">
        <v>2443</v>
      </c>
      <c r="AD685" s="188" t="s">
        <v>56</v>
      </c>
      <c r="AE685" s="188" t="s">
        <v>90</v>
      </c>
      <c r="AF685" s="188" t="s">
        <v>90</v>
      </c>
      <c r="AG685" s="190" t="s">
        <v>90</v>
      </c>
      <c r="AH685" s="188" t="s">
        <v>90</v>
      </c>
      <c r="AI685" s="188" t="s">
        <v>90</v>
      </c>
      <c r="AJ685" s="188" t="s">
        <v>90</v>
      </c>
      <c r="AK685" s="188" t="s">
        <v>90</v>
      </c>
      <c r="AL685" s="188" t="s">
        <v>90</v>
      </c>
      <c r="AM685" s="189">
        <v>42940</v>
      </c>
      <c r="AN685" s="188" t="s">
        <v>100</v>
      </c>
      <c r="AO685" s="188" t="s">
        <v>8393</v>
      </c>
      <c r="AP685" s="188"/>
      <c r="AQ685" s="188"/>
      <c r="AR685" s="188"/>
      <c r="AS685" s="188"/>
      <c r="AT685" s="188"/>
      <c r="AU685" s="188" t="str">
        <f t="shared" si="31"/>
        <v>R1</v>
      </c>
      <c r="AV685" s="188" t="str">
        <f t="shared" si="32"/>
        <v>P1</v>
      </c>
    </row>
    <row r="686" spans="1:48" ht="285" x14ac:dyDescent="0.25">
      <c r="A686" s="188" t="s">
        <v>2818</v>
      </c>
      <c r="B686" s="207" t="str">
        <f t="shared" si="30"/>
        <v>Riparian and Pre-1914</v>
      </c>
      <c r="C686" s="188" t="s">
        <v>2813</v>
      </c>
      <c r="D686" s="188" t="s">
        <v>2814</v>
      </c>
      <c r="E686" s="188"/>
      <c r="F686" s="188"/>
      <c r="G686" s="188"/>
      <c r="H686" s="188" t="s">
        <v>760</v>
      </c>
      <c r="I686" s="188" t="s">
        <v>55</v>
      </c>
      <c r="J686" s="188"/>
      <c r="K686" s="209">
        <v>427</v>
      </c>
      <c r="L686" s="209">
        <v>0</v>
      </c>
      <c r="M686" s="188" t="s">
        <v>56</v>
      </c>
      <c r="N686" s="188" t="s">
        <v>604</v>
      </c>
      <c r="O686" s="188" t="s">
        <v>2815</v>
      </c>
      <c r="P686" s="188" t="s">
        <v>59</v>
      </c>
      <c r="Q686" s="188" t="s">
        <v>765</v>
      </c>
      <c r="R686" s="188" t="s">
        <v>2819</v>
      </c>
      <c r="S686" s="188" t="s">
        <v>2820</v>
      </c>
      <c r="T686" s="188" t="s">
        <v>151</v>
      </c>
      <c r="U686" s="188"/>
      <c r="V686" s="188" t="s">
        <v>344</v>
      </c>
      <c r="W686" s="188"/>
      <c r="X686" s="188"/>
      <c r="Y686" s="188"/>
      <c r="Z686" s="188" t="s">
        <v>66</v>
      </c>
      <c r="AA686" s="189">
        <v>43000</v>
      </c>
      <c r="AB686" s="188" t="s">
        <v>142</v>
      </c>
      <c r="AC686" s="188" t="s">
        <v>767</v>
      </c>
      <c r="AD686" s="188" t="s">
        <v>56</v>
      </c>
      <c r="AE686" s="188" t="s">
        <v>90</v>
      </c>
      <c r="AF686" s="188" t="s">
        <v>90</v>
      </c>
      <c r="AG686" s="188" t="s">
        <v>90</v>
      </c>
      <c r="AH686" s="188" t="s">
        <v>90</v>
      </c>
      <c r="AI686" s="188" t="s">
        <v>90</v>
      </c>
      <c r="AJ686" s="188" t="s">
        <v>90</v>
      </c>
      <c r="AK686" s="188" t="s">
        <v>90</v>
      </c>
      <c r="AL686" s="188" t="s">
        <v>90</v>
      </c>
      <c r="AM686" s="189">
        <v>42947</v>
      </c>
      <c r="AN686" s="188" t="s">
        <v>143</v>
      </c>
      <c r="AO686" s="188" t="s">
        <v>8585</v>
      </c>
      <c r="AP686" s="188" t="s">
        <v>760</v>
      </c>
      <c r="AQ686" s="188" t="s">
        <v>8534</v>
      </c>
      <c r="AR686" s="188" t="s">
        <v>4072</v>
      </c>
      <c r="AS686" s="188" t="s">
        <v>8535</v>
      </c>
      <c r="AT686" s="188" t="s">
        <v>4072</v>
      </c>
      <c r="AU686" s="188" t="str">
        <f t="shared" si="31"/>
        <v>R4</v>
      </c>
      <c r="AV686" s="188" t="str">
        <f t="shared" si="32"/>
        <v>P4</v>
      </c>
    </row>
    <row r="687" spans="1:48" ht="60" x14ac:dyDescent="0.25">
      <c r="A687" s="188" t="s">
        <v>2821</v>
      </c>
      <c r="B687" s="207" t="str">
        <f t="shared" si="30"/>
        <v>Riparian and Pre-1914</v>
      </c>
      <c r="C687" s="188" t="s">
        <v>2822</v>
      </c>
      <c r="D687" s="188" t="s">
        <v>2823</v>
      </c>
      <c r="E687" s="188"/>
      <c r="F687" s="188" t="s">
        <v>1327</v>
      </c>
      <c r="G687" s="188"/>
      <c r="H687" s="188"/>
      <c r="I687" s="188" t="s">
        <v>55</v>
      </c>
      <c r="J687" s="188"/>
      <c r="K687" s="209">
        <v>519.12444444444441</v>
      </c>
      <c r="L687" s="209">
        <v>579.55999999999995</v>
      </c>
      <c r="M687" s="188" t="s">
        <v>56</v>
      </c>
      <c r="N687" s="188" t="s">
        <v>1418</v>
      </c>
      <c r="O687" s="188" t="s">
        <v>596</v>
      </c>
      <c r="P687" s="188" t="s">
        <v>59</v>
      </c>
      <c r="Q687" s="188" t="s">
        <v>2824</v>
      </c>
      <c r="R687" s="188" t="s">
        <v>2824</v>
      </c>
      <c r="S687" s="188" t="s">
        <v>2825</v>
      </c>
      <c r="T687" s="188" t="s">
        <v>141</v>
      </c>
      <c r="U687" s="188"/>
      <c r="V687" s="188" t="s">
        <v>64</v>
      </c>
      <c r="W687" s="188">
        <v>0</v>
      </c>
      <c r="X687" s="188" t="s">
        <v>66</v>
      </c>
      <c r="Y687" s="188" t="s">
        <v>2826</v>
      </c>
      <c r="Z687" s="188" t="s">
        <v>66</v>
      </c>
      <c r="AA687" s="189">
        <v>42910</v>
      </c>
      <c r="AB687" s="188" t="s">
        <v>67</v>
      </c>
      <c r="AC687" s="188" t="s">
        <v>2827</v>
      </c>
      <c r="AD687" s="188" t="s">
        <v>56</v>
      </c>
      <c r="AE687" s="188" t="s">
        <v>90</v>
      </c>
      <c r="AF687" s="188" t="s">
        <v>90</v>
      </c>
      <c r="AG687" s="189" t="s">
        <v>90</v>
      </c>
      <c r="AH687" s="188" t="s">
        <v>90</v>
      </c>
      <c r="AI687" s="188" t="s">
        <v>90</v>
      </c>
      <c r="AJ687" s="188" t="s">
        <v>90</v>
      </c>
      <c r="AK687" s="188" t="s">
        <v>90</v>
      </c>
      <c r="AL687" s="188" t="s">
        <v>90</v>
      </c>
      <c r="AM687" s="189">
        <v>42905</v>
      </c>
      <c r="AN687" s="188" t="s">
        <v>100</v>
      </c>
      <c r="AO687" s="188" t="s">
        <v>73</v>
      </c>
      <c r="AP687" s="188"/>
      <c r="AQ687" s="188"/>
      <c r="AR687" s="188"/>
      <c r="AS687" s="188"/>
      <c r="AT687" s="188"/>
      <c r="AU687" s="188" t="str">
        <f t="shared" si="31"/>
        <v>R2</v>
      </c>
      <c r="AV687" s="188" t="str">
        <f t="shared" si="32"/>
        <v>P1</v>
      </c>
    </row>
    <row r="688" spans="1:48" ht="360" x14ac:dyDescent="0.25">
      <c r="A688" s="188" t="s">
        <v>2828</v>
      </c>
      <c r="B688" s="207" t="str">
        <f t="shared" si="30"/>
        <v>Riparian</v>
      </c>
      <c r="C688" s="188" t="s">
        <v>1127</v>
      </c>
      <c r="D688" s="188" t="s">
        <v>1127</v>
      </c>
      <c r="E688" s="188"/>
      <c r="F688" s="188"/>
      <c r="G688" s="188"/>
      <c r="H688" s="188"/>
      <c r="I688" s="188" t="s">
        <v>87</v>
      </c>
      <c r="J688" s="188"/>
      <c r="K688" s="209">
        <v>8316.2000000000007</v>
      </c>
      <c r="L688" s="209" t="s">
        <v>215</v>
      </c>
      <c r="M688" s="188" t="s">
        <v>56</v>
      </c>
      <c r="N688" s="188" t="s">
        <v>57</v>
      </c>
      <c r="O688" s="188"/>
      <c r="P688" s="188" t="s">
        <v>437</v>
      </c>
      <c r="Q688" s="188" t="s">
        <v>2829</v>
      </c>
      <c r="R688" s="188" t="s">
        <v>2830</v>
      </c>
      <c r="S688" s="188" t="s">
        <v>2831</v>
      </c>
      <c r="T688" s="188" t="s">
        <v>151</v>
      </c>
      <c r="U688" s="188"/>
      <c r="V688" s="188" t="s">
        <v>115</v>
      </c>
      <c r="W688" s="188">
        <v>23</v>
      </c>
      <c r="X688" s="188"/>
      <c r="Y688" s="188" t="s">
        <v>2832</v>
      </c>
      <c r="Z688" s="188"/>
      <c r="AA688" s="189">
        <v>42956</v>
      </c>
      <c r="AB688" s="188" t="s">
        <v>67</v>
      </c>
      <c r="AC688" s="188" t="s">
        <v>8712</v>
      </c>
      <c r="AD688" s="188" t="s">
        <v>66</v>
      </c>
      <c r="AE688" s="188" t="s">
        <v>90</v>
      </c>
      <c r="AF688" s="188" t="s">
        <v>90</v>
      </c>
      <c r="AG688" s="188" t="s">
        <v>90</v>
      </c>
      <c r="AH688" s="188" t="s">
        <v>90</v>
      </c>
      <c r="AI688" s="188" t="s">
        <v>90</v>
      </c>
      <c r="AJ688" s="188" t="s">
        <v>90</v>
      </c>
      <c r="AK688" s="188" t="s">
        <v>90</v>
      </c>
      <c r="AL688" s="188" t="s">
        <v>90</v>
      </c>
      <c r="AM688" s="189">
        <v>42940</v>
      </c>
      <c r="AN688" s="188" t="s">
        <v>90</v>
      </c>
      <c r="AO688" s="188" t="s">
        <v>90</v>
      </c>
      <c r="AP688" s="188"/>
      <c r="AQ688" s="188"/>
      <c r="AR688" s="188"/>
      <c r="AS688" s="188"/>
      <c r="AT688" s="188"/>
      <c r="AU688" s="188" t="str">
        <f t="shared" si="31"/>
        <v>R2</v>
      </c>
      <c r="AV688" s="188" t="str">
        <f t="shared" si="32"/>
        <v>N/A</v>
      </c>
    </row>
    <row r="689" spans="1:48" ht="285" x14ac:dyDescent="0.25">
      <c r="A689" s="188" t="s">
        <v>2833</v>
      </c>
      <c r="B689" s="207" t="str">
        <f t="shared" si="30"/>
        <v>Riparian and Pre-1914</v>
      </c>
      <c r="C689" s="188" t="s">
        <v>2834</v>
      </c>
      <c r="D689" s="188" t="s">
        <v>2835</v>
      </c>
      <c r="E689" s="188"/>
      <c r="F689" s="188" t="s">
        <v>53</v>
      </c>
      <c r="G689" s="188"/>
      <c r="H689" s="188" t="s">
        <v>760</v>
      </c>
      <c r="I689" s="188" t="s">
        <v>55</v>
      </c>
      <c r="J689" s="188"/>
      <c r="K689" s="209">
        <v>530.88333333333344</v>
      </c>
      <c r="L689" s="209">
        <v>0</v>
      </c>
      <c r="M689" s="188" t="s">
        <v>56</v>
      </c>
      <c r="N689" s="188" t="s">
        <v>2836</v>
      </c>
      <c r="O689" s="188" t="s">
        <v>2815</v>
      </c>
      <c r="P689" s="188" t="s">
        <v>59</v>
      </c>
      <c r="Q689" s="188" t="s">
        <v>2837</v>
      </c>
      <c r="R689" s="188" t="s">
        <v>2837</v>
      </c>
      <c r="S689" s="188" t="s">
        <v>1773</v>
      </c>
      <c r="T689" s="188"/>
      <c r="U689" s="188"/>
      <c r="V689" s="188" t="s">
        <v>64</v>
      </c>
      <c r="W689" s="188"/>
      <c r="X689" s="188"/>
      <c r="Y689" s="188"/>
      <c r="Z689" s="188" t="s">
        <v>66</v>
      </c>
      <c r="AA689" s="189">
        <v>43000</v>
      </c>
      <c r="AB689" s="188" t="s">
        <v>142</v>
      </c>
      <c r="AC689" s="188" t="s">
        <v>2838</v>
      </c>
      <c r="AD689" s="188" t="s">
        <v>56</v>
      </c>
      <c r="AE689" s="188" t="s">
        <v>90</v>
      </c>
      <c r="AF689" s="188" t="s">
        <v>90</v>
      </c>
      <c r="AG689" s="188" t="s">
        <v>90</v>
      </c>
      <c r="AH689" s="188" t="s">
        <v>90</v>
      </c>
      <c r="AI689" s="188" t="s">
        <v>90</v>
      </c>
      <c r="AJ689" s="188" t="s">
        <v>90</v>
      </c>
      <c r="AK689" s="188" t="s">
        <v>90</v>
      </c>
      <c r="AL689" s="188" t="s">
        <v>90</v>
      </c>
      <c r="AM689" s="189">
        <v>42947</v>
      </c>
      <c r="AN689" s="188" t="s">
        <v>143</v>
      </c>
      <c r="AO689" s="188" t="s">
        <v>8585</v>
      </c>
      <c r="AP689" s="188" t="s">
        <v>760</v>
      </c>
      <c r="AQ689" s="188" t="s">
        <v>8534</v>
      </c>
      <c r="AR689" s="188" t="s">
        <v>4072</v>
      </c>
      <c r="AS689" s="188" t="s">
        <v>8535</v>
      </c>
      <c r="AT689" s="188" t="s">
        <v>4072</v>
      </c>
      <c r="AU689" s="188" t="str">
        <f t="shared" si="31"/>
        <v>R4</v>
      </c>
      <c r="AV689" s="188" t="str">
        <f t="shared" si="32"/>
        <v>P4</v>
      </c>
    </row>
    <row r="690" spans="1:48" ht="120" x14ac:dyDescent="0.25">
      <c r="A690" s="188" t="s">
        <v>2839</v>
      </c>
      <c r="B690" s="207" t="str">
        <f t="shared" si="30"/>
        <v>Riparian and Pre-1914</v>
      </c>
      <c r="C690" s="188" t="s">
        <v>2840</v>
      </c>
      <c r="D690" s="188" t="s">
        <v>2841</v>
      </c>
      <c r="E690" s="188" t="s">
        <v>2842</v>
      </c>
      <c r="F690" s="188"/>
      <c r="G690" s="188" t="s">
        <v>1314</v>
      </c>
      <c r="H690" s="188"/>
      <c r="I690" s="188" t="s">
        <v>55</v>
      </c>
      <c r="J690" s="188"/>
      <c r="K690" s="209">
        <v>279.61553593513594</v>
      </c>
      <c r="L690" s="209">
        <v>249.06</v>
      </c>
      <c r="M690" s="188" t="s">
        <v>56</v>
      </c>
      <c r="N690" s="188" t="s">
        <v>2843</v>
      </c>
      <c r="O690" s="188" t="s">
        <v>57</v>
      </c>
      <c r="P690" s="188" t="s">
        <v>59</v>
      </c>
      <c r="Q690" s="188" t="s">
        <v>2844</v>
      </c>
      <c r="R690" s="188" t="s">
        <v>2845</v>
      </c>
      <c r="S690" s="188" t="s">
        <v>2846</v>
      </c>
      <c r="T690" s="188" t="s">
        <v>63</v>
      </c>
      <c r="U690" s="188"/>
      <c r="V690" s="188" t="s">
        <v>115</v>
      </c>
      <c r="W690" s="188"/>
      <c r="X690" s="188"/>
      <c r="Y690" s="188"/>
      <c r="Z690" s="188" t="s">
        <v>56</v>
      </c>
      <c r="AA690" s="189">
        <v>42956</v>
      </c>
      <c r="AB690" s="188" t="s">
        <v>142</v>
      </c>
      <c r="AC690" s="188" t="s">
        <v>2847</v>
      </c>
      <c r="AD690" s="188" t="s">
        <v>56</v>
      </c>
      <c r="AE690" s="188" t="s">
        <v>90</v>
      </c>
      <c r="AF690" s="188" t="s">
        <v>90</v>
      </c>
      <c r="AG690" s="188" t="s">
        <v>90</v>
      </c>
      <c r="AH690" s="188" t="s">
        <v>90</v>
      </c>
      <c r="AI690" s="188" t="s">
        <v>90</v>
      </c>
      <c r="AJ690" s="188" t="s">
        <v>90</v>
      </c>
      <c r="AK690" s="188" t="s">
        <v>90</v>
      </c>
      <c r="AL690" s="188" t="s">
        <v>90</v>
      </c>
      <c r="AM690" s="189">
        <v>42947</v>
      </c>
      <c r="AN690" s="188" t="s">
        <v>100</v>
      </c>
      <c r="AO690" s="188" t="s">
        <v>8393</v>
      </c>
      <c r="AP690" s="188"/>
      <c r="AQ690" s="188"/>
      <c r="AR690" s="188"/>
      <c r="AS690" s="188"/>
      <c r="AT690" s="188"/>
      <c r="AU690" s="188" t="str">
        <f t="shared" si="31"/>
        <v>R3</v>
      </c>
      <c r="AV690" s="188" t="str">
        <f t="shared" si="32"/>
        <v>P1</v>
      </c>
    </row>
    <row r="691" spans="1:48" ht="270" x14ac:dyDescent="0.25">
      <c r="A691" s="188" t="s">
        <v>2848</v>
      </c>
      <c r="B691" s="207" t="str">
        <f t="shared" si="30"/>
        <v>Riparian and Pre-1914</v>
      </c>
      <c r="C691" s="188" t="s">
        <v>2849</v>
      </c>
      <c r="D691" s="188" t="s">
        <v>2850</v>
      </c>
      <c r="E691" s="188"/>
      <c r="F691" s="188"/>
      <c r="G691" s="188"/>
      <c r="H691" s="188" t="s">
        <v>4067</v>
      </c>
      <c r="I691" s="188" t="s">
        <v>55</v>
      </c>
      <c r="J691" s="188"/>
      <c r="K691" s="209">
        <v>553.71515151515155</v>
      </c>
      <c r="L691" s="209">
        <v>731.37800000000004</v>
      </c>
      <c r="M691" s="188" t="s">
        <v>56</v>
      </c>
      <c r="N691" s="188" t="s">
        <v>137</v>
      </c>
      <c r="O691" s="188" t="s">
        <v>2815</v>
      </c>
      <c r="P691" s="188" t="s">
        <v>170</v>
      </c>
      <c r="Q691" s="188" t="s">
        <v>2851</v>
      </c>
      <c r="R691" s="188" t="s">
        <v>2851</v>
      </c>
      <c r="S691" s="188" t="s">
        <v>2852</v>
      </c>
      <c r="T691" s="188" t="s">
        <v>141</v>
      </c>
      <c r="U691" s="188"/>
      <c r="V691" s="188" t="s">
        <v>64</v>
      </c>
      <c r="W691" s="188">
        <v>1</v>
      </c>
      <c r="X691" s="188" t="s">
        <v>66</v>
      </c>
      <c r="Y691" s="188" t="s">
        <v>569</v>
      </c>
      <c r="Z691" s="188" t="s">
        <v>66</v>
      </c>
      <c r="AA691" s="189">
        <v>42878</v>
      </c>
      <c r="AB691" s="188" t="s">
        <v>142</v>
      </c>
      <c r="AC691" s="188"/>
      <c r="AD691" s="188" t="s">
        <v>56</v>
      </c>
      <c r="AE691" s="188" t="s">
        <v>90</v>
      </c>
      <c r="AF691" s="188" t="s">
        <v>90</v>
      </c>
      <c r="AG691" s="188" t="s">
        <v>90</v>
      </c>
      <c r="AH691" s="188" t="s">
        <v>90</v>
      </c>
      <c r="AI691" s="188" t="s">
        <v>90</v>
      </c>
      <c r="AJ691" s="188" t="s">
        <v>90</v>
      </c>
      <c r="AK691" s="188" t="s">
        <v>90</v>
      </c>
      <c r="AL691" s="188" t="s">
        <v>90</v>
      </c>
      <c r="AM691" s="189">
        <v>42940</v>
      </c>
      <c r="AN691" s="188" t="s">
        <v>100</v>
      </c>
      <c r="AO691" s="188" t="s">
        <v>144</v>
      </c>
      <c r="AP691" s="188" t="s">
        <v>4067</v>
      </c>
      <c r="AQ691" s="188" t="s">
        <v>8534</v>
      </c>
      <c r="AR691" s="188" t="s">
        <v>8581</v>
      </c>
      <c r="AS691" s="188" t="s">
        <v>8535</v>
      </c>
      <c r="AT691" s="188" t="s">
        <v>8581</v>
      </c>
      <c r="AU691" s="188" t="str">
        <f t="shared" si="31"/>
        <v>R4</v>
      </c>
      <c r="AV691" s="188" t="str">
        <f t="shared" si="32"/>
        <v>P4</v>
      </c>
    </row>
    <row r="692" spans="1:48" ht="105" x14ac:dyDescent="0.25">
      <c r="A692" s="188" t="s">
        <v>2853</v>
      </c>
      <c r="B692" s="207" t="str">
        <f t="shared" si="30"/>
        <v>Riparian and Pre-1914</v>
      </c>
      <c r="C692" s="188" t="s">
        <v>2854</v>
      </c>
      <c r="D692" s="188" t="s">
        <v>2855</v>
      </c>
      <c r="E692" s="188"/>
      <c r="F692" s="188" t="s">
        <v>635</v>
      </c>
      <c r="G692" s="188"/>
      <c r="H692" s="188"/>
      <c r="I692" s="188" t="s">
        <v>55</v>
      </c>
      <c r="J692" s="188"/>
      <c r="K692" s="209">
        <v>876.79666666666662</v>
      </c>
      <c r="L692" s="209">
        <v>482.69</v>
      </c>
      <c r="M692" s="188" t="s">
        <v>56</v>
      </c>
      <c r="N692" s="188" t="s">
        <v>2856</v>
      </c>
      <c r="O692" s="188" t="s">
        <v>2857</v>
      </c>
      <c r="P692" s="188" t="s">
        <v>59</v>
      </c>
      <c r="Q692" s="188" t="s">
        <v>1746</v>
      </c>
      <c r="R692" s="188"/>
      <c r="S692" s="188"/>
      <c r="T692" s="188"/>
      <c r="U692" s="188"/>
      <c r="V692" s="188"/>
      <c r="W692" s="188"/>
      <c r="X692" s="188"/>
      <c r="Y692" s="188"/>
      <c r="Z692" s="188"/>
      <c r="AA692" s="189">
        <v>43347</v>
      </c>
      <c r="AB692" s="188" t="s">
        <v>67</v>
      </c>
      <c r="AC692" s="188" t="s">
        <v>8768</v>
      </c>
      <c r="AD692" s="188" t="s">
        <v>56</v>
      </c>
      <c r="AE692" s="188" t="s">
        <v>90</v>
      </c>
      <c r="AF692" s="188" t="s">
        <v>90</v>
      </c>
      <c r="AG692" s="190" t="s">
        <v>90</v>
      </c>
      <c r="AH692" s="188" t="s">
        <v>90</v>
      </c>
      <c r="AI692" s="188" t="s">
        <v>90</v>
      </c>
      <c r="AJ692" s="188" t="s">
        <v>90</v>
      </c>
      <c r="AK692" s="188" t="s">
        <v>90</v>
      </c>
      <c r="AL692" s="188" t="s">
        <v>90</v>
      </c>
      <c r="AM692" s="189">
        <v>42929</v>
      </c>
      <c r="AN692" s="188" t="s">
        <v>100</v>
      </c>
      <c r="AO692" s="188" t="s">
        <v>8454</v>
      </c>
      <c r="AP692" s="188"/>
      <c r="AQ692" s="188"/>
      <c r="AR692" s="188"/>
      <c r="AS692" s="188"/>
      <c r="AT692" s="188"/>
      <c r="AU692" s="188" t="str">
        <f t="shared" si="31"/>
        <v>R2</v>
      </c>
      <c r="AV692" s="188" t="str">
        <f t="shared" si="32"/>
        <v>P1</v>
      </c>
    </row>
    <row r="693" spans="1:48" ht="75" x14ac:dyDescent="0.25">
      <c r="A693" s="188" t="s">
        <v>2858</v>
      </c>
      <c r="B693" s="207" t="str">
        <f t="shared" si="30"/>
        <v>Riparian and Pre-1914</v>
      </c>
      <c r="C693" s="188" t="s">
        <v>2859</v>
      </c>
      <c r="D693" s="188" t="s">
        <v>2860</v>
      </c>
      <c r="E693" s="188" t="s">
        <v>414</v>
      </c>
      <c r="F693" s="188"/>
      <c r="G693" s="188"/>
      <c r="H693" s="188"/>
      <c r="I693" s="188" t="s">
        <v>55</v>
      </c>
      <c r="J693" s="188"/>
      <c r="K693" s="209">
        <v>1137.2933333333335</v>
      </c>
      <c r="L693" s="209">
        <v>982.51499999999999</v>
      </c>
      <c r="M693" s="188" t="s">
        <v>56</v>
      </c>
      <c r="N693" s="188" t="s">
        <v>57</v>
      </c>
      <c r="O693" s="188" t="s">
        <v>2815</v>
      </c>
      <c r="P693" s="188" t="s">
        <v>59</v>
      </c>
      <c r="Q693" s="188" t="s">
        <v>2861</v>
      </c>
      <c r="R693" s="188"/>
      <c r="S693" s="188" t="s">
        <v>2862</v>
      </c>
      <c r="T693" s="188" t="s">
        <v>141</v>
      </c>
      <c r="U693" s="188"/>
      <c r="V693" s="188" t="s">
        <v>174</v>
      </c>
      <c r="W693" s="188"/>
      <c r="X693" s="188"/>
      <c r="Y693" s="188"/>
      <c r="Z693" s="188" t="s">
        <v>66</v>
      </c>
      <c r="AA693" s="189">
        <v>42935</v>
      </c>
      <c r="AB693" s="188" t="s">
        <v>67</v>
      </c>
      <c r="AC693" s="188" t="s">
        <v>8713</v>
      </c>
      <c r="AD693" s="188" t="s">
        <v>56</v>
      </c>
      <c r="AE693" s="188" t="s">
        <v>90</v>
      </c>
      <c r="AF693" s="188" t="s">
        <v>90</v>
      </c>
      <c r="AG693" s="188" t="s">
        <v>90</v>
      </c>
      <c r="AH693" s="188" t="s">
        <v>90</v>
      </c>
      <c r="AI693" s="188" t="s">
        <v>90</v>
      </c>
      <c r="AJ693" s="188" t="s">
        <v>90</v>
      </c>
      <c r="AK693" s="188" t="s">
        <v>90</v>
      </c>
      <c r="AL693" s="188" t="s">
        <v>90</v>
      </c>
      <c r="AM693" s="189">
        <v>42947</v>
      </c>
      <c r="AN693" s="188" t="s">
        <v>100</v>
      </c>
      <c r="AO693" s="188" t="s">
        <v>8393</v>
      </c>
      <c r="AP693" s="188"/>
      <c r="AQ693" s="188"/>
      <c r="AR693" s="188"/>
      <c r="AS693" s="188"/>
      <c r="AT693" s="188"/>
      <c r="AU693" s="188" t="str">
        <f t="shared" si="31"/>
        <v>R2</v>
      </c>
      <c r="AV693" s="188" t="str">
        <f t="shared" si="32"/>
        <v>P1</v>
      </c>
    </row>
    <row r="694" spans="1:48" ht="270" x14ac:dyDescent="0.25">
      <c r="A694" s="188" t="s">
        <v>2863</v>
      </c>
      <c r="B694" s="207" t="str">
        <f t="shared" si="30"/>
        <v>Riparian and Pre-1914</v>
      </c>
      <c r="C694" s="188" t="s">
        <v>2809</v>
      </c>
      <c r="D694" s="188" t="s">
        <v>2810</v>
      </c>
      <c r="E694" s="188"/>
      <c r="F694" s="188"/>
      <c r="G694" s="188"/>
      <c r="H694" s="188"/>
      <c r="I694" s="188" t="s">
        <v>55</v>
      </c>
      <c r="J694" s="188" t="s">
        <v>8139</v>
      </c>
      <c r="K694" s="209">
        <v>291.74666666666667</v>
      </c>
      <c r="L694" s="209">
        <v>613.32000000000005</v>
      </c>
      <c r="M694" s="188" t="s">
        <v>56</v>
      </c>
      <c r="N694" s="188" t="s">
        <v>1791</v>
      </c>
      <c r="O694" s="188" t="s">
        <v>58</v>
      </c>
      <c r="P694" s="188" t="s">
        <v>59</v>
      </c>
      <c r="Q694" s="188" t="s">
        <v>2784</v>
      </c>
      <c r="R694" s="188"/>
      <c r="S694" s="188" t="s">
        <v>2864</v>
      </c>
      <c r="T694" s="188" t="s">
        <v>141</v>
      </c>
      <c r="U694" s="188"/>
      <c r="V694" s="188" t="s">
        <v>64</v>
      </c>
      <c r="W694" s="188"/>
      <c r="X694" s="188"/>
      <c r="Y694" s="188"/>
      <c r="Z694" s="188" t="s">
        <v>66</v>
      </c>
      <c r="AA694" s="189">
        <v>43032</v>
      </c>
      <c r="AB694" s="188" t="s">
        <v>67</v>
      </c>
      <c r="AC694" s="188" t="s">
        <v>8496</v>
      </c>
      <c r="AD694" s="188" t="s">
        <v>56</v>
      </c>
      <c r="AE694" s="188" t="s">
        <v>90</v>
      </c>
      <c r="AF694" s="188" t="s">
        <v>90</v>
      </c>
      <c r="AG694" s="188" t="s">
        <v>90</v>
      </c>
      <c r="AH694" s="188" t="s">
        <v>90</v>
      </c>
      <c r="AI694" s="188" t="s">
        <v>90</v>
      </c>
      <c r="AJ694" s="188" t="s">
        <v>90</v>
      </c>
      <c r="AK694" s="188" t="s">
        <v>90</v>
      </c>
      <c r="AL694" s="188" t="s">
        <v>90</v>
      </c>
      <c r="AM694" s="189">
        <v>42947</v>
      </c>
      <c r="AN694" s="188" t="s">
        <v>100</v>
      </c>
      <c r="AO694" s="188" t="s">
        <v>2011</v>
      </c>
      <c r="AP694" s="188"/>
      <c r="AQ694" s="188"/>
      <c r="AR694" s="188"/>
      <c r="AS694" s="188"/>
      <c r="AT694" s="188"/>
      <c r="AU694" s="188" t="str">
        <f t="shared" si="31"/>
        <v>R2</v>
      </c>
      <c r="AV694" s="188" t="str">
        <f t="shared" si="32"/>
        <v>P1</v>
      </c>
    </row>
    <row r="695" spans="1:48" ht="270" x14ac:dyDescent="0.25">
      <c r="A695" s="188" t="s">
        <v>2865</v>
      </c>
      <c r="B695" s="207" t="str">
        <f t="shared" si="30"/>
        <v>Riparian and Pre-1914</v>
      </c>
      <c r="C695" s="188" t="s">
        <v>2809</v>
      </c>
      <c r="D695" s="188" t="s">
        <v>2810</v>
      </c>
      <c r="E695" s="188"/>
      <c r="F695" s="188" t="s">
        <v>1605</v>
      </c>
      <c r="G695" s="188"/>
      <c r="H695" s="188"/>
      <c r="I695" s="188" t="s">
        <v>55</v>
      </c>
      <c r="J695" s="188" t="s">
        <v>8139</v>
      </c>
      <c r="K695" s="209">
        <v>909.81</v>
      </c>
      <c r="L695" s="209">
        <v>750.74</v>
      </c>
      <c r="M695" s="188" t="s">
        <v>56</v>
      </c>
      <c r="N695" s="188" t="s">
        <v>1606</v>
      </c>
      <c r="O695" s="188" t="s">
        <v>58</v>
      </c>
      <c r="P695" s="188" t="s">
        <v>59</v>
      </c>
      <c r="Q695" s="188" t="s">
        <v>2784</v>
      </c>
      <c r="R695" s="188"/>
      <c r="S695" s="188" t="s">
        <v>2866</v>
      </c>
      <c r="T695" s="188" t="s">
        <v>141</v>
      </c>
      <c r="U695" s="188"/>
      <c r="V695" s="188" t="s">
        <v>64</v>
      </c>
      <c r="W695" s="188"/>
      <c r="X695" s="188"/>
      <c r="Y695" s="188"/>
      <c r="Z695" s="188" t="s">
        <v>66</v>
      </c>
      <c r="AA695" s="189">
        <v>43032</v>
      </c>
      <c r="AB695" s="188" t="s">
        <v>67</v>
      </c>
      <c r="AC695" s="188" t="s">
        <v>8496</v>
      </c>
      <c r="AD695" s="188" t="s">
        <v>56</v>
      </c>
      <c r="AE695" s="188" t="s">
        <v>90</v>
      </c>
      <c r="AF695" s="188" t="s">
        <v>90</v>
      </c>
      <c r="AG695" s="188" t="s">
        <v>90</v>
      </c>
      <c r="AH695" s="188" t="s">
        <v>90</v>
      </c>
      <c r="AI695" s="188" t="s">
        <v>90</v>
      </c>
      <c r="AJ695" s="188" t="s">
        <v>90</v>
      </c>
      <c r="AK695" s="188" t="s">
        <v>90</v>
      </c>
      <c r="AL695" s="188" t="s">
        <v>90</v>
      </c>
      <c r="AM695" s="189">
        <v>42947</v>
      </c>
      <c r="AN695" s="188" t="s">
        <v>100</v>
      </c>
      <c r="AO695" s="188" t="s">
        <v>2011</v>
      </c>
      <c r="AP695" s="188"/>
      <c r="AQ695" s="188"/>
      <c r="AR695" s="188"/>
      <c r="AS695" s="188"/>
      <c r="AT695" s="188"/>
      <c r="AU695" s="188" t="str">
        <f t="shared" si="31"/>
        <v>R2</v>
      </c>
      <c r="AV695" s="188" t="str">
        <f t="shared" si="32"/>
        <v>P1</v>
      </c>
    </row>
    <row r="696" spans="1:48" ht="270" x14ac:dyDescent="0.25">
      <c r="A696" s="188" t="s">
        <v>2867</v>
      </c>
      <c r="B696" s="207" t="str">
        <f t="shared" si="30"/>
        <v>Riparian and Pre-1914</v>
      </c>
      <c r="C696" s="188" t="s">
        <v>2809</v>
      </c>
      <c r="D696" s="188" t="s">
        <v>2810</v>
      </c>
      <c r="E696" s="188"/>
      <c r="F696" s="188" t="s">
        <v>1605</v>
      </c>
      <c r="G696" s="188"/>
      <c r="H696" s="188"/>
      <c r="I696" s="188" t="s">
        <v>55</v>
      </c>
      <c r="J696" s="188" t="s">
        <v>8139</v>
      </c>
      <c r="K696" s="209">
        <v>291.74666666666667</v>
      </c>
      <c r="L696" s="209">
        <v>613.32000000000005</v>
      </c>
      <c r="M696" s="188" t="s">
        <v>56</v>
      </c>
      <c r="N696" s="188" t="s">
        <v>1791</v>
      </c>
      <c r="O696" s="188" t="s">
        <v>58</v>
      </c>
      <c r="P696" s="188" t="s">
        <v>59</v>
      </c>
      <c r="Q696" s="188" t="s">
        <v>2784</v>
      </c>
      <c r="R696" s="188"/>
      <c r="S696" s="188" t="s">
        <v>2868</v>
      </c>
      <c r="T696" s="188" t="s">
        <v>141</v>
      </c>
      <c r="U696" s="188"/>
      <c r="V696" s="188" t="s">
        <v>64</v>
      </c>
      <c r="W696" s="188"/>
      <c r="X696" s="188"/>
      <c r="Y696" s="188"/>
      <c r="Z696" s="188" t="s">
        <v>66</v>
      </c>
      <c r="AA696" s="189">
        <v>43032</v>
      </c>
      <c r="AB696" s="188" t="s">
        <v>67</v>
      </c>
      <c r="AC696" s="188" t="s">
        <v>8496</v>
      </c>
      <c r="AD696" s="188" t="s">
        <v>56</v>
      </c>
      <c r="AE696" s="188" t="s">
        <v>90</v>
      </c>
      <c r="AF696" s="188" t="s">
        <v>90</v>
      </c>
      <c r="AG696" s="188" t="s">
        <v>90</v>
      </c>
      <c r="AH696" s="188" t="s">
        <v>90</v>
      </c>
      <c r="AI696" s="188" t="s">
        <v>90</v>
      </c>
      <c r="AJ696" s="188" t="s">
        <v>90</v>
      </c>
      <c r="AK696" s="188" t="s">
        <v>90</v>
      </c>
      <c r="AL696" s="188" t="s">
        <v>90</v>
      </c>
      <c r="AM696" s="189">
        <v>42947</v>
      </c>
      <c r="AN696" s="188" t="s">
        <v>100</v>
      </c>
      <c r="AO696" s="188" t="s">
        <v>2011</v>
      </c>
      <c r="AP696" s="188"/>
      <c r="AQ696" s="188"/>
      <c r="AR696" s="188"/>
      <c r="AS696" s="188"/>
      <c r="AT696" s="188"/>
      <c r="AU696" s="188" t="str">
        <f t="shared" si="31"/>
        <v>R2</v>
      </c>
      <c r="AV696" s="188" t="str">
        <f t="shared" si="32"/>
        <v>P1</v>
      </c>
    </row>
    <row r="697" spans="1:48" ht="270" x14ac:dyDescent="0.25">
      <c r="A697" s="188" t="s">
        <v>2869</v>
      </c>
      <c r="B697" s="207" t="str">
        <f t="shared" si="30"/>
        <v>Riparian and Pre-1914</v>
      </c>
      <c r="C697" s="188" t="s">
        <v>2809</v>
      </c>
      <c r="D697" s="188" t="s">
        <v>2810</v>
      </c>
      <c r="E697" s="188"/>
      <c r="F697" s="188" t="s">
        <v>304</v>
      </c>
      <c r="G697" s="188"/>
      <c r="H697" s="188" t="s">
        <v>4067</v>
      </c>
      <c r="I697" s="188" t="s">
        <v>55</v>
      </c>
      <c r="J697" s="188" t="s">
        <v>8139</v>
      </c>
      <c r="K697" s="209">
        <v>664.31000000000006</v>
      </c>
      <c r="L697" s="209">
        <v>665.5</v>
      </c>
      <c r="M697" s="188" t="s">
        <v>56</v>
      </c>
      <c r="N697" s="188" t="s">
        <v>520</v>
      </c>
      <c r="O697" s="188" t="s">
        <v>58</v>
      </c>
      <c r="P697" s="188" t="s">
        <v>59</v>
      </c>
      <c r="Q697" s="188" t="s">
        <v>2870</v>
      </c>
      <c r="R697" s="188"/>
      <c r="S697" s="188" t="s">
        <v>2871</v>
      </c>
      <c r="T697" s="188" t="s">
        <v>63</v>
      </c>
      <c r="U697" s="188">
        <v>1894</v>
      </c>
      <c r="V697" s="188" t="s">
        <v>174</v>
      </c>
      <c r="W697" s="188"/>
      <c r="X697" s="188"/>
      <c r="Y697" s="188"/>
      <c r="Z697" s="188" t="s">
        <v>66</v>
      </c>
      <c r="AA697" s="189"/>
      <c r="AB697" s="188" t="s">
        <v>67</v>
      </c>
      <c r="AC697" s="188" t="s">
        <v>8366</v>
      </c>
      <c r="AD697" s="188" t="s">
        <v>56</v>
      </c>
      <c r="AE697" s="188" t="s">
        <v>90</v>
      </c>
      <c r="AF697" s="188" t="s">
        <v>90</v>
      </c>
      <c r="AG697" s="188" t="s">
        <v>90</v>
      </c>
      <c r="AH697" s="188" t="s">
        <v>90</v>
      </c>
      <c r="AI697" s="188" t="s">
        <v>90</v>
      </c>
      <c r="AJ697" s="188" t="s">
        <v>90</v>
      </c>
      <c r="AK697" s="188" t="s">
        <v>90</v>
      </c>
      <c r="AL697" s="188" t="s">
        <v>90</v>
      </c>
      <c r="AM697" s="189">
        <v>42947</v>
      </c>
      <c r="AN697" s="188" t="s">
        <v>100</v>
      </c>
      <c r="AO697" s="188" t="s">
        <v>864</v>
      </c>
      <c r="AP697" s="188" t="s">
        <v>4067</v>
      </c>
      <c r="AQ697" s="188" t="s">
        <v>8534</v>
      </c>
      <c r="AR697" s="188" t="s">
        <v>8581</v>
      </c>
      <c r="AS697" s="188" t="s">
        <v>8535</v>
      </c>
      <c r="AT697" s="188" t="s">
        <v>8581</v>
      </c>
      <c r="AU697" s="188" t="str">
        <f t="shared" si="31"/>
        <v>R4</v>
      </c>
      <c r="AV697" s="188" t="str">
        <f t="shared" si="32"/>
        <v>P4</v>
      </c>
    </row>
    <row r="698" spans="1:48" ht="270" x14ac:dyDescent="0.25">
      <c r="A698" s="188" t="s">
        <v>2872</v>
      </c>
      <c r="B698" s="207" t="str">
        <f t="shared" si="30"/>
        <v>Riparian and Pre-1914</v>
      </c>
      <c r="C698" s="188" t="s">
        <v>2809</v>
      </c>
      <c r="D698" s="188" t="s">
        <v>2810</v>
      </c>
      <c r="E698" s="188"/>
      <c r="F698" s="188" t="s">
        <v>304</v>
      </c>
      <c r="G698" s="188" t="s">
        <v>795</v>
      </c>
      <c r="H698" s="188" t="s">
        <v>4067</v>
      </c>
      <c r="I698" s="188" t="s">
        <v>55</v>
      </c>
      <c r="J698" s="188" t="s">
        <v>8139</v>
      </c>
      <c r="K698" s="209">
        <v>1195.2199999999998</v>
      </c>
      <c r="L698" s="209">
        <v>1511.85</v>
      </c>
      <c r="M698" s="188" t="s">
        <v>56</v>
      </c>
      <c r="N698" s="188" t="s">
        <v>2873</v>
      </c>
      <c r="O698" s="188" t="s">
        <v>58</v>
      </c>
      <c r="P698" s="188" t="s">
        <v>59</v>
      </c>
      <c r="Q698" s="188" t="s">
        <v>2874</v>
      </c>
      <c r="R698" s="188"/>
      <c r="S698" s="188" t="s">
        <v>2871</v>
      </c>
      <c r="T698" s="188" t="s">
        <v>63</v>
      </c>
      <c r="U698" s="188"/>
      <c r="V698" s="188" t="s">
        <v>174</v>
      </c>
      <c r="W698" s="188"/>
      <c r="X698" s="188"/>
      <c r="Y698" s="188"/>
      <c r="Z698" s="188" t="s">
        <v>66</v>
      </c>
      <c r="AA698" s="189"/>
      <c r="AB698" s="188" t="s">
        <v>67</v>
      </c>
      <c r="AC698" s="188" t="s">
        <v>8366</v>
      </c>
      <c r="AD698" s="188" t="s">
        <v>56</v>
      </c>
      <c r="AE698" s="188" t="s">
        <v>90</v>
      </c>
      <c r="AF698" s="188" t="s">
        <v>90</v>
      </c>
      <c r="AG698" s="188" t="s">
        <v>90</v>
      </c>
      <c r="AH698" s="188" t="s">
        <v>90</v>
      </c>
      <c r="AI698" s="188" t="s">
        <v>90</v>
      </c>
      <c r="AJ698" s="188" t="s">
        <v>90</v>
      </c>
      <c r="AK698" s="188" t="s">
        <v>90</v>
      </c>
      <c r="AL698" s="188" t="s">
        <v>90</v>
      </c>
      <c r="AM698" s="189">
        <v>42947</v>
      </c>
      <c r="AN698" s="188" t="s">
        <v>100</v>
      </c>
      <c r="AO698" s="188" t="s">
        <v>864</v>
      </c>
      <c r="AP698" s="188" t="s">
        <v>4067</v>
      </c>
      <c r="AQ698" s="188" t="s">
        <v>8534</v>
      </c>
      <c r="AR698" s="188" t="s">
        <v>8581</v>
      </c>
      <c r="AS698" s="188" t="s">
        <v>8535</v>
      </c>
      <c r="AT698" s="188" t="s">
        <v>8581</v>
      </c>
      <c r="AU698" s="188" t="str">
        <f t="shared" si="31"/>
        <v>R4</v>
      </c>
      <c r="AV698" s="188" t="str">
        <f t="shared" si="32"/>
        <v>P4</v>
      </c>
    </row>
    <row r="699" spans="1:48" ht="75" x14ac:dyDescent="0.25">
      <c r="A699" s="188" t="s">
        <v>2875</v>
      </c>
      <c r="B699" s="207" t="str">
        <f t="shared" si="30"/>
        <v>Riparian and Pre-1914</v>
      </c>
      <c r="C699" s="188" t="s">
        <v>2876</v>
      </c>
      <c r="D699" s="188" t="s">
        <v>2877</v>
      </c>
      <c r="E699" s="188"/>
      <c r="F699" s="188" t="s">
        <v>304</v>
      </c>
      <c r="G699" s="188"/>
      <c r="H699" s="188"/>
      <c r="I699" s="188" t="s">
        <v>55</v>
      </c>
      <c r="J699" s="188"/>
      <c r="K699" s="209">
        <v>1222.1666666666667</v>
      </c>
      <c r="L699" s="209">
        <v>1227.33</v>
      </c>
      <c r="M699" s="188" t="s">
        <v>56</v>
      </c>
      <c r="N699" s="188" t="s">
        <v>520</v>
      </c>
      <c r="O699" s="188" t="s">
        <v>2815</v>
      </c>
      <c r="P699" s="188" t="s">
        <v>59</v>
      </c>
      <c r="Q699" s="188" t="s">
        <v>2878</v>
      </c>
      <c r="R699" s="188" t="s">
        <v>2879</v>
      </c>
      <c r="S699" s="188" t="s">
        <v>2880</v>
      </c>
      <c r="T699" s="188"/>
      <c r="U699" s="188">
        <v>1894</v>
      </c>
      <c r="V699" s="188" t="s">
        <v>115</v>
      </c>
      <c r="W699" s="188"/>
      <c r="X699" s="188"/>
      <c r="Y699" s="188"/>
      <c r="Z699" s="188" t="s">
        <v>66</v>
      </c>
      <c r="AA699" s="189">
        <v>42936</v>
      </c>
      <c r="AB699" s="188" t="s">
        <v>81</v>
      </c>
      <c r="AC699" s="188" t="s">
        <v>2443</v>
      </c>
      <c r="AD699" s="188" t="s">
        <v>56</v>
      </c>
      <c r="AE699" s="188" t="s">
        <v>90</v>
      </c>
      <c r="AF699" s="188" t="s">
        <v>90</v>
      </c>
      <c r="AG699" s="190" t="s">
        <v>90</v>
      </c>
      <c r="AH699" s="188" t="s">
        <v>90</v>
      </c>
      <c r="AI699" s="188" t="s">
        <v>90</v>
      </c>
      <c r="AJ699" s="188" t="s">
        <v>90</v>
      </c>
      <c r="AK699" s="188" t="s">
        <v>90</v>
      </c>
      <c r="AL699" s="188" t="s">
        <v>90</v>
      </c>
      <c r="AM699" s="189">
        <v>42940</v>
      </c>
      <c r="AN699" s="188" t="s">
        <v>100</v>
      </c>
      <c r="AO699" s="188" t="s">
        <v>8393</v>
      </c>
      <c r="AP699" s="188"/>
      <c r="AQ699" s="188"/>
      <c r="AR699" s="188"/>
      <c r="AS699" s="188"/>
      <c r="AT699" s="188"/>
      <c r="AU699" s="188" t="str">
        <f t="shared" si="31"/>
        <v>R1</v>
      </c>
      <c r="AV699" s="188" t="str">
        <f t="shared" si="32"/>
        <v>P1</v>
      </c>
    </row>
    <row r="700" spans="1:48" ht="270" x14ac:dyDescent="0.25">
      <c r="A700" s="188" t="s">
        <v>2881</v>
      </c>
      <c r="B700" s="207" t="str">
        <f t="shared" si="30"/>
        <v>Riparian and Pre-1914</v>
      </c>
      <c r="C700" s="188" t="s">
        <v>2809</v>
      </c>
      <c r="D700" s="188" t="s">
        <v>2810</v>
      </c>
      <c r="E700" s="188"/>
      <c r="F700" s="188" t="s">
        <v>1605</v>
      </c>
      <c r="G700" s="188"/>
      <c r="H700" s="188"/>
      <c r="I700" s="188" t="s">
        <v>55</v>
      </c>
      <c r="J700" s="188" t="s">
        <v>8139</v>
      </c>
      <c r="K700" s="209">
        <v>291.74666666666667</v>
      </c>
      <c r="L700" s="209">
        <v>613.32000000000005</v>
      </c>
      <c r="M700" s="188" t="s">
        <v>56</v>
      </c>
      <c r="N700" s="188" t="s">
        <v>1606</v>
      </c>
      <c r="O700" s="188" t="s">
        <v>58</v>
      </c>
      <c r="P700" s="188" t="s">
        <v>59</v>
      </c>
      <c r="Q700" s="188" t="s">
        <v>2784</v>
      </c>
      <c r="R700" s="188"/>
      <c r="S700" s="188" t="s">
        <v>2882</v>
      </c>
      <c r="T700" s="188" t="s">
        <v>141</v>
      </c>
      <c r="U700" s="188"/>
      <c r="V700" s="188" t="s">
        <v>64</v>
      </c>
      <c r="W700" s="188"/>
      <c r="X700" s="188"/>
      <c r="Y700" s="188"/>
      <c r="Z700" s="188" t="s">
        <v>66</v>
      </c>
      <c r="AA700" s="189">
        <v>43032</v>
      </c>
      <c r="AB700" s="188" t="s">
        <v>67</v>
      </c>
      <c r="AC700" s="188" t="s">
        <v>8496</v>
      </c>
      <c r="AD700" s="188" t="s">
        <v>56</v>
      </c>
      <c r="AE700" s="188" t="s">
        <v>90</v>
      </c>
      <c r="AF700" s="188" t="s">
        <v>90</v>
      </c>
      <c r="AG700" s="188" t="s">
        <v>90</v>
      </c>
      <c r="AH700" s="188" t="s">
        <v>90</v>
      </c>
      <c r="AI700" s="188" t="s">
        <v>90</v>
      </c>
      <c r="AJ700" s="188" t="s">
        <v>90</v>
      </c>
      <c r="AK700" s="188" t="s">
        <v>90</v>
      </c>
      <c r="AL700" s="188" t="s">
        <v>90</v>
      </c>
      <c r="AM700" s="189">
        <v>42947</v>
      </c>
      <c r="AN700" s="188" t="s">
        <v>100</v>
      </c>
      <c r="AO700" s="188" t="s">
        <v>2011</v>
      </c>
      <c r="AP700" s="188"/>
      <c r="AQ700" s="188"/>
      <c r="AR700" s="188"/>
      <c r="AS700" s="188"/>
      <c r="AT700" s="188"/>
      <c r="AU700" s="188" t="str">
        <f t="shared" si="31"/>
        <v>R2</v>
      </c>
      <c r="AV700" s="188" t="str">
        <f t="shared" si="32"/>
        <v>P1</v>
      </c>
    </row>
    <row r="701" spans="1:48" ht="270" x14ac:dyDescent="0.25">
      <c r="A701" s="188" t="s">
        <v>2883</v>
      </c>
      <c r="B701" s="207" t="str">
        <f t="shared" si="30"/>
        <v>Riparian and Pre-1914</v>
      </c>
      <c r="C701" s="188" t="s">
        <v>2782</v>
      </c>
      <c r="D701" s="188" t="s">
        <v>2782</v>
      </c>
      <c r="E701" s="188"/>
      <c r="F701" s="188" t="s">
        <v>1605</v>
      </c>
      <c r="G701" s="188"/>
      <c r="H701" s="188"/>
      <c r="I701" s="188" t="s">
        <v>55</v>
      </c>
      <c r="J701" s="188" t="s">
        <v>2783</v>
      </c>
      <c r="K701" s="209">
        <v>699.85384615384612</v>
      </c>
      <c r="L701" s="209">
        <v>750.74</v>
      </c>
      <c r="M701" s="188" t="s">
        <v>56</v>
      </c>
      <c r="N701" s="188" t="s">
        <v>1606</v>
      </c>
      <c r="O701" s="188" t="s">
        <v>58</v>
      </c>
      <c r="P701" s="188" t="s">
        <v>59</v>
      </c>
      <c r="Q701" s="188" t="s">
        <v>2784</v>
      </c>
      <c r="R701" s="188" t="s">
        <v>2788</v>
      </c>
      <c r="S701" s="188" t="s">
        <v>2789</v>
      </c>
      <c r="T701" s="188" t="s">
        <v>141</v>
      </c>
      <c r="U701" s="188"/>
      <c r="V701" s="188" t="s">
        <v>64</v>
      </c>
      <c r="W701" s="188"/>
      <c r="X701" s="188"/>
      <c r="Y701" s="188" t="s">
        <v>2884</v>
      </c>
      <c r="Z701" s="188" t="s">
        <v>66</v>
      </c>
      <c r="AA701" s="189">
        <v>43032</v>
      </c>
      <c r="AB701" s="188" t="s">
        <v>67</v>
      </c>
      <c r="AC701" s="188" t="s">
        <v>8496</v>
      </c>
      <c r="AD701" s="188" t="s">
        <v>56</v>
      </c>
      <c r="AE701" s="188" t="s">
        <v>90</v>
      </c>
      <c r="AF701" s="188" t="s">
        <v>90</v>
      </c>
      <c r="AG701" s="189" t="s">
        <v>90</v>
      </c>
      <c r="AH701" s="188" t="s">
        <v>90</v>
      </c>
      <c r="AI701" s="188" t="s">
        <v>90</v>
      </c>
      <c r="AJ701" s="188" t="s">
        <v>90</v>
      </c>
      <c r="AK701" s="188" t="s">
        <v>90</v>
      </c>
      <c r="AL701" s="188" t="s">
        <v>90</v>
      </c>
      <c r="AM701" s="189">
        <v>42905</v>
      </c>
      <c r="AN701" s="188" t="s">
        <v>100</v>
      </c>
      <c r="AO701" s="188" t="s">
        <v>73</v>
      </c>
      <c r="AP701" s="188"/>
      <c r="AQ701" s="188"/>
      <c r="AR701" s="188"/>
      <c r="AS701" s="188"/>
      <c r="AT701" s="188"/>
      <c r="AU701" s="188" t="str">
        <f t="shared" si="31"/>
        <v>R2</v>
      </c>
      <c r="AV701" s="188" t="str">
        <f t="shared" si="32"/>
        <v>P1</v>
      </c>
    </row>
    <row r="702" spans="1:48" ht="90" x14ac:dyDescent="0.25">
      <c r="A702" s="188" t="s">
        <v>2885</v>
      </c>
      <c r="B702" s="207" t="str">
        <f t="shared" si="30"/>
        <v>Riparian and Pre-1914</v>
      </c>
      <c r="C702" s="188" t="s">
        <v>2886</v>
      </c>
      <c r="D702" s="188" t="s">
        <v>2886</v>
      </c>
      <c r="E702" s="188"/>
      <c r="F702" s="188" t="s">
        <v>779</v>
      </c>
      <c r="G702" s="188"/>
      <c r="H702" s="188"/>
      <c r="I702" s="188" t="s">
        <v>55</v>
      </c>
      <c r="J702" s="188"/>
      <c r="K702" s="209">
        <v>2041.2333333333336</v>
      </c>
      <c r="L702" s="209">
        <v>1518.29</v>
      </c>
      <c r="M702" s="188" t="s">
        <v>56</v>
      </c>
      <c r="N702" s="188" t="s">
        <v>627</v>
      </c>
      <c r="O702" s="188" t="s">
        <v>58</v>
      </c>
      <c r="P702" s="188" t="s">
        <v>59</v>
      </c>
      <c r="Q702" s="188" t="s">
        <v>2887</v>
      </c>
      <c r="R702" s="188"/>
      <c r="S702" s="188"/>
      <c r="T702" s="188"/>
      <c r="U702" s="188"/>
      <c r="V702" s="188"/>
      <c r="W702" s="188"/>
      <c r="X702" s="188"/>
      <c r="Y702" s="188"/>
      <c r="Z702" s="188"/>
      <c r="AA702" s="189">
        <v>42914</v>
      </c>
      <c r="AB702" s="188" t="s">
        <v>67</v>
      </c>
      <c r="AC702" s="188" t="s">
        <v>2888</v>
      </c>
      <c r="AD702" s="188" t="s">
        <v>56</v>
      </c>
      <c r="AE702" s="188" t="s">
        <v>90</v>
      </c>
      <c r="AF702" s="188" t="s">
        <v>90</v>
      </c>
      <c r="AG702" s="190" t="s">
        <v>90</v>
      </c>
      <c r="AH702" s="188" t="s">
        <v>90</v>
      </c>
      <c r="AI702" s="188" t="s">
        <v>90</v>
      </c>
      <c r="AJ702" s="188" t="s">
        <v>90</v>
      </c>
      <c r="AK702" s="188" t="s">
        <v>90</v>
      </c>
      <c r="AL702" s="188" t="s">
        <v>90</v>
      </c>
      <c r="AM702" s="189">
        <v>42923</v>
      </c>
      <c r="AN702" s="188" t="s">
        <v>100</v>
      </c>
      <c r="AO702" s="188" t="s">
        <v>8410</v>
      </c>
      <c r="AP702" s="188"/>
      <c r="AQ702" s="188"/>
      <c r="AR702" s="188"/>
      <c r="AS702" s="188"/>
      <c r="AT702" s="188"/>
      <c r="AU702" s="188" t="str">
        <f t="shared" si="31"/>
        <v>R2</v>
      </c>
      <c r="AV702" s="188" t="str">
        <f t="shared" si="32"/>
        <v>P1</v>
      </c>
    </row>
    <row r="703" spans="1:48" ht="270" x14ac:dyDescent="0.25">
      <c r="A703" s="188" t="s">
        <v>2889</v>
      </c>
      <c r="B703" s="207" t="str">
        <f t="shared" si="30"/>
        <v>Riparian and Pre-1914</v>
      </c>
      <c r="C703" s="188" t="s">
        <v>2782</v>
      </c>
      <c r="D703" s="188" t="s">
        <v>2782</v>
      </c>
      <c r="E703" s="188"/>
      <c r="F703" s="188" t="s">
        <v>1605</v>
      </c>
      <c r="G703" s="188"/>
      <c r="H703" s="188"/>
      <c r="I703" s="188" t="s">
        <v>55</v>
      </c>
      <c r="J703" s="188" t="s">
        <v>2783</v>
      </c>
      <c r="K703" s="209">
        <v>291.74666666666667</v>
      </c>
      <c r="L703" s="209">
        <v>613.32000000000005</v>
      </c>
      <c r="M703" s="188" t="s">
        <v>56</v>
      </c>
      <c r="N703" s="188" t="s">
        <v>1606</v>
      </c>
      <c r="O703" s="188" t="s">
        <v>58</v>
      </c>
      <c r="P703" s="188" t="s">
        <v>59</v>
      </c>
      <c r="Q703" s="188" t="s">
        <v>2784</v>
      </c>
      <c r="R703" s="188" t="s">
        <v>2784</v>
      </c>
      <c r="S703" s="188" t="s">
        <v>2785</v>
      </c>
      <c r="T703" s="188" t="s">
        <v>141</v>
      </c>
      <c r="U703" s="188"/>
      <c r="V703" s="188" t="s">
        <v>64</v>
      </c>
      <c r="W703" s="188"/>
      <c r="X703" s="188"/>
      <c r="Y703" s="188" t="s">
        <v>2890</v>
      </c>
      <c r="Z703" s="188" t="s">
        <v>66</v>
      </c>
      <c r="AA703" s="189">
        <v>43032</v>
      </c>
      <c r="AB703" s="188" t="s">
        <v>67</v>
      </c>
      <c r="AC703" s="188" t="s">
        <v>8496</v>
      </c>
      <c r="AD703" s="188" t="s">
        <v>56</v>
      </c>
      <c r="AE703" s="188" t="s">
        <v>90</v>
      </c>
      <c r="AF703" s="188" t="s">
        <v>90</v>
      </c>
      <c r="AG703" s="189" t="s">
        <v>90</v>
      </c>
      <c r="AH703" s="188" t="s">
        <v>90</v>
      </c>
      <c r="AI703" s="188" t="s">
        <v>90</v>
      </c>
      <c r="AJ703" s="188" t="s">
        <v>90</v>
      </c>
      <c r="AK703" s="188" t="s">
        <v>90</v>
      </c>
      <c r="AL703" s="188" t="s">
        <v>90</v>
      </c>
      <c r="AM703" s="189">
        <v>42905</v>
      </c>
      <c r="AN703" s="188" t="s">
        <v>100</v>
      </c>
      <c r="AO703" s="188" t="s">
        <v>73</v>
      </c>
      <c r="AP703" s="188"/>
      <c r="AQ703" s="188"/>
      <c r="AR703" s="188"/>
      <c r="AS703" s="188"/>
      <c r="AT703" s="188"/>
      <c r="AU703" s="188" t="str">
        <f t="shared" si="31"/>
        <v>R2</v>
      </c>
      <c r="AV703" s="188" t="str">
        <f t="shared" si="32"/>
        <v>P1</v>
      </c>
    </row>
    <row r="704" spans="1:48" ht="270" x14ac:dyDescent="0.25">
      <c r="A704" s="188" t="s">
        <v>2891</v>
      </c>
      <c r="B704" s="207" t="str">
        <f t="shared" si="30"/>
        <v>Riparian and Pre-1914</v>
      </c>
      <c r="C704" s="188" t="s">
        <v>2892</v>
      </c>
      <c r="D704" s="188" t="s">
        <v>2893</v>
      </c>
      <c r="E704" s="188"/>
      <c r="F704" s="188"/>
      <c r="G704" s="188"/>
      <c r="H704" s="188" t="s">
        <v>4067</v>
      </c>
      <c r="I704" s="188" t="s">
        <v>55</v>
      </c>
      <c r="J704" s="188"/>
      <c r="K704" s="209">
        <v>290.35333333333335</v>
      </c>
      <c r="L704" s="209">
        <v>288.75</v>
      </c>
      <c r="M704" s="188" t="s">
        <v>56</v>
      </c>
      <c r="N704" s="188" t="s">
        <v>137</v>
      </c>
      <c r="O704" s="188" t="s">
        <v>1634</v>
      </c>
      <c r="P704" s="188" t="s">
        <v>341</v>
      </c>
      <c r="Q704" s="188" t="s">
        <v>2894</v>
      </c>
      <c r="R704" s="188" t="s">
        <v>2895</v>
      </c>
      <c r="S704" s="188" t="s">
        <v>2896</v>
      </c>
      <c r="T704" s="188" t="s">
        <v>141</v>
      </c>
      <c r="U704" s="188"/>
      <c r="V704" s="188" t="s">
        <v>64</v>
      </c>
      <c r="W704" s="188"/>
      <c r="X704" s="188"/>
      <c r="Y704" s="188"/>
      <c r="Z704" s="188" t="s">
        <v>66</v>
      </c>
      <c r="AA704" s="189">
        <v>42921</v>
      </c>
      <c r="AB704" s="188" t="s">
        <v>142</v>
      </c>
      <c r="AC704" s="188" t="s">
        <v>2897</v>
      </c>
      <c r="AD704" s="188" t="s">
        <v>56</v>
      </c>
      <c r="AE704" s="188" t="s">
        <v>90</v>
      </c>
      <c r="AF704" s="188" t="s">
        <v>90</v>
      </c>
      <c r="AG704" s="189" t="s">
        <v>90</v>
      </c>
      <c r="AH704" s="191" t="s">
        <v>90</v>
      </c>
      <c r="AI704" s="188" t="s">
        <v>90</v>
      </c>
      <c r="AJ704" s="188" t="s">
        <v>90</v>
      </c>
      <c r="AK704" s="188" t="s">
        <v>90</v>
      </c>
      <c r="AL704" s="188" t="s">
        <v>90</v>
      </c>
      <c r="AM704" s="189">
        <v>42923</v>
      </c>
      <c r="AN704" s="188" t="s">
        <v>143</v>
      </c>
      <c r="AO704" s="188" t="s">
        <v>8404</v>
      </c>
      <c r="AP704" s="188" t="s">
        <v>4067</v>
      </c>
      <c r="AQ704" s="188" t="s">
        <v>8534</v>
      </c>
      <c r="AR704" s="188" t="s">
        <v>8581</v>
      </c>
      <c r="AS704" s="188" t="s">
        <v>8535</v>
      </c>
      <c r="AT704" s="188" t="s">
        <v>8581</v>
      </c>
      <c r="AU704" s="188" t="str">
        <f t="shared" si="31"/>
        <v>R4</v>
      </c>
      <c r="AV704" s="188" t="str">
        <f t="shared" si="32"/>
        <v>P4</v>
      </c>
    </row>
    <row r="705" spans="1:48" ht="90" x14ac:dyDescent="0.25">
      <c r="A705" s="188" t="s">
        <v>2898</v>
      </c>
      <c r="B705" s="207" t="str">
        <f t="shared" si="30"/>
        <v>Riparian and Pre-1914</v>
      </c>
      <c r="C705" s="188" t="s">
        <v>2886</v>
      </c>
      <c r="D705" s="188" t="s">
        <v>2886</v>
      </c>
      <c r="E705" s="188"/>
      <c r="F705" s="188" t="s">
        <v>801</v>
      </c>
      <c r="G705" s="188"/>
      <c r="H705" s="188"/>
      <c r="I705" s="188" t="s">
        <v>55</v>
      </c>
      <c r="J705" s="188"/>
      <c r="K705" s="209">
        <v>420.18333333333334</v>
      </c>
      <c r="L705" s="209">
        <v>320.31</v>
      </c>
      <c r="M705" s="188" t="s">
        <v>56</v>
      </c>
      <c r="N705" s="188" t="s">
        <v>1265</v>
      </c>
      <c r="O705" s="188" t="s">
        <v>58</v>
      </c>
      <c r="P705" s="188" t="s">
        <v>59</v>
      </c>
      <c r="Q705" s="188" t="s">
        <v>2899</v>
      </c>
      <c r="R705" s="188"/>
      <c r="S705" s="188"/>
      <c r="T705" s="188"/>
      <c r="U705" s="188" t="s">
        <v>4098</v>
      </c>
      <c r="V705" s="188"/>
      <c r="W705" s="188"/>
      <c r="X705" s="188"/>
      <c r="Y705" s="188"/>
      <c r="Z705" s="188"/>
      <c r="AA705" s="189">
        <v>42914</v>
      </c>
      <c r="AB705" s="188" t="s">
        <v>142</v>
      </c>
      <c r="AC705" s="188" t="s">
        <v>2900</v>
      </c>
      <c r="AD705" s="188" t="s">
        <v>56</v>
      </c>
      <c r="AE705" s="188" t="s">
        <v>90</v>
      </c>
      <c r="AF705" s="188" t="s">
        <v>90</v>
      </c>
      <c r="AG705" s="190" t="s">
        <v>90</v>
      </c>
      <c r="AH705" s="188" t="s">
        <v>90</v>
      </c>
      <c r="AI705" s="188" t="s">
        <v>90</v>
      </c>
      <c r="AJ705" s="188" t="s">
        <v>90</v>
      </c>
      <c r="AK705" s="188" t="s">
        <v>90</v>
      </c>
      <c r="AL705" s="188" t="s">
        <v>90</v>
      </c>
      <c r="AM705" s="189">
        <v>42923</v>
      </c>
      <c r="AN705" s="188" t="s">
        <v>143</v>
      </c>
      <c r="AO705" s="188" t="s">
        <v>8404</v>
      </c>
      <c r="AP705" s="188"/>
      <c r="AQ705" s="188"/>
      <c r="AR705" s="188"/>
      <c r="AS705" s="188"/>
      <c r="AT705" s="188"/>
      <c r="AU705" s="188" t="str">
        <f t="shared" si="31"/>
        <v>R3</v>
      </c>
      <c r="AV705" s="188" t="str">
        <f t="shared" si="32"/>
        <v>P3</v>
      </c>
    </row>
    <row r="706" spans="1:48" ht="90" x14ac:dyDescent="0.25">
      <c r="A706" s="188" t="s">
        <v>2901</v>
      </c>
      <c r="B706" s="207" t="str">
        <f t="shared" si="30"/>
        <v>Riparian and Pre-1914</v>
      </c>
      <c r="C706" s="188" t="s">
        <v>2886</v>
      </c>
      <c r="D706" s="188" t="s">
        <v>2886</v>
      </c>
      <c r="E706" s="188"/>
      <c r="F706" s="188" t="s">
        <v>801</v>
      </c>
      <c r="G706" s="188"/>
      <c r="H706" s="188"/>
      <c r="I706" s="188" t="s">
        <v>55</v>
      </c>
      <c r="J706" s="188"/>
      <c r="K706" s="209">
        <v>1232.2266666666667</v>
      </c>
      <c r="L706" s="209">
        <v>1649.34</v>
      </c>
      <c r="M706" s="188" t="s">
        <v>56</v>
      </c>
      <c r="N706" s="188" t="s">
        <v>2902</v>
      </c>
      <c r="O706" s="188" t="s">
        <v>58</v>
      </c>
      <c r="P706" s="188" t="s">
        <v>59</v>
      </c>
      <c r="Q706" s="188" t="s">
        <v>2903</v>
      </c>
      <c r="R706" s="188"/>
      <c r="S706" s="188"/>
      <c r="T706" s="188"/>
      <c r="U706" s="188"/>
      <c r="V706" s="188"/>
      <c r="W706" s="188"/>
      <c r="X706" s="188"/>
      <c r="Y706" s="188"/>
      <c r="Z706" s="188"/>
      <c r="AA706" s="189">
        <v>42915</v>
      </c>
      <c r="AB706" s="188" t="s">
        <v>142</v>
      </c>
      <c r="AC706" s="188" t="s">
        <v>2900</v>
      </c>
      <c r="AD706" s="188" t="s">
        <v>56</v>
      </c>
      <c r="AE706" s="188" t="s">
        <v>90</v>
      </c>
      <c r="AF706" s="188" t="s">
        <v>90</v>
      </c>
      <c r="AG706" s="190" t="s">
        <v>90</v>
      </c>
      <c r="AH706" s="188" t="s">
        <v>90</v>
      </c>
      <c r="AI706" s="188" t="s">
        <v>90</v>
      </c>
      <c r="AJ706" s="188" t="s">
        <v>90</v>
      </c>
      <c r="AK706" s="188" t="s">
        <v>90</v>
      </c>
      <c r="AL706" s="188" t="s">
        <v>90</v>
      </c>
      <c r="AM706" s="189">
        <v>42923</v>
      </c>
      <c r="AN706" s="188" t="s">
        <v>143</v>
      </c>
      <c r="AO706" s="188" t="s">
        <v>8404</v>
      </c>
      <c r="AP706" s="188"/>
      <c r="AQ706" s="188"/>
      <c r="AR706" s="188"/>
      <c r="AS706" s="188"/>
      <c r="AT706" s="188"/>
      <c r="AU706" s="188" t="str">
        <f t="shared" si="31"/>
        <v>R3</v>
      </c>
      <c r="AV706" s="188" t="str">
        <f t="shared" si="32"/>
        <v>P3</v>
      </c>
    </row>
    <row r="707" spans="1:48" ht="270" x14ac:dyDescent="0.25">
      <c r="A707" s="188" t="s">
        <v>2904</v>
      </c>
      <c r="B707" s="207" t="str">
        <f t="shared" ref="B707:B770" si="33">IF(AND(M707="Yes",AD707="Yes"), "Riparian and Pre-1914", IF(AND(M707= "Yes",AD707="No"),"Riparian",IF(AND(M707="No",AD707="Yes"),"Pre-1914","Neither")))</f>
        <v>Riparian</v>
      </c>
      <c r="C707" s="188" t="s">
        <v>2905</v>
      </c>
      <c r="D707" s="188" t="s">
        <v>2906</v>
      </c>
      <c r="E707" s="188"/>
      <c r="F707" s="188"/>
      <c r="G707" s="188"/>
      <c r="H707" s="188" t="s">
        <v>4067</v>
      </c>
      <c r="I707" s="188" t="s">
        <v>55</v>
      </c>
      <c r="J707" s="188"/>
      <c r="K707" s="209">
        <v>717.12333333333345</v>
      </c>
      <c r="L707" s="209">
        <v>548</v>
      </c>
      <c r="M707" s="188" t="s">
        <v>56</v>
      </c>
      <c r="N707" s="188" t="s">
        <v>137</v>
      </c>
      <c r="O707" s="188"/>
      <c r="P707" s="188" t="s">
        <v>341</v>
      </c>
      <c r="Q707" s="188" t="s">
        <v>2907</v>
      </c>
      <c r="R707" s="188" t="s">
        <v>2907</v>
      </c>
      <c r="S707" s="188" t="s">
        <v>2908</v>
      </c>
      <c r="T707" s="188" t="s">
        <v>63</v>
      </c>
      <c r="U707" s="188"/>
      <c r="V707" s="188" t="s">
        <v>64</v>
      </c>
      <c r="W707" s="188"/>
      <c r="X707" s="188"/>
      <c r="Y707" s="188"/>
      <c r="Z707" s="188" t="s">
        <v>66</v>
      </c>
      <c r="AA707" s="189">
        <v>42892</v>
      </c>
      <c r="AB707" s="188" t="s">
        <v>142</v>
      </c>
      <c r="AC707" s="188" t="s">
        <v>8419</v>
      </c>
      <c r="AD707" s="188" t="s">
        <v>66</v>
      </c>
      <c r="AE707" s="188" t="s">
        <v>90</v>
      </c>
      <c r="AF707" s="188" t="s">
        <v>90</v>
      </c>
      <c r="AG707" s="188" t="s">
        <v>90</v>
      </c>
      <c r="AH707" s="188" t="s">
        <v>90</v>
      </c>
      <c r="AI707" s="188" t="s">
        <v>90</v>
      </c>
      <c r="AJ707" s="188" t="s">
        <v>90</v>
      </c>
      <c r="AK707" s="188" t="s">
        <v>90</v>
      </c>
      <c r="AL707" s="188" t="s">
        <v>90</v>
      </c>
      <c r="AM707" s="189">
        <v>43347</v>
      </c>
      <c r="AN707" s="188" t="s">
        <v>90</v>
      </c>
      <c r="AO707" s="188" t="s">
        <v>90</v>
      </c>
      <c r="AP707" s="188" t="s">
        <v>4067</v>
      </c>
      <c r="AQ707" s="188" t="s">
        <v>8534</v>
      </c>
      <c r="AR707" s="188" t="s">
        <v>8581</v>
      </c>
      <c r="AS707" s="188" t="s">
        <v>8535</v>
      </c>
      <c r="AT707" s="188" t="s">
        <v>8581</v>
      </c>
      <c r="AU707" s="188" t="str">
        <f t="shared" ref="AU707:AU770" si="34">IF(AQ707&lt;&gt;"",AQ707,AB707)</f>
        <v>R4</v>
      </c>
      <c r="AV707" s="188" t="str">
        <f t="shared" ref="AV707:AV770" si="35">IF(AS707&lt;&gt;"",AS707,AN707)</f>
        <v>P4</v>
      </c>
    </row>
    <row r="708" spans="1:48" ht="90" x14ac:dyDescent="0.25">
      <c r="A708" s="188" t="s">
        <v>2909</v>
      </c>
      <c r="B708" s="207" t="str">
        <f t="shared" si="33"/>
        <v>Riparian and Pre-1914</v>
      </c>
      <c r="C708" s="188" t="s">
        <v>2886</v>
      </c>
      <c r="D708" s="188" t="s">
        <v>2886</v>
      </c>
      <c r="E708" s="188"/>
      <c r="F708" s="188"/>
      <c r="G708" s="188"/>
      <c r="H708" s="188"/>
      <c r="I708" s="188" t="s">
        <v>55</v>
      </c>
      <c r="J708" s="188"/>
      <c r="K708" s="209">
        <v>5832.07</v>
      </c>
      <c r="L708" s="209">
        <v>6023.91</v>
      </c>
      <c r="M708" s="188" t="s">
        <v>56</v>
      </c>
      <c r="N708" s="188" t="s">
        <v>1265</v>
      </c>
      <c r="O708" s="188" t="s">
        <v>58</v>
      </c>
      <c r="P708" s="188" t="s">
        <v>59</v>
      </c>
      <c r="Q708" s="188" t="s">
        <v>2910</v>
      </c>
      <c r="R708" s="188"/>
      <c r="S708" s="188"/>
      <c r="T708" s="188"/>
      <c r="U708" s="188" t="s">
        <v>4098</v>
      </c>
      <c r="V708" s="188"/>
      <c r="W708" s="188"/>
      <c r="X708" s="188"/>
      <c r="Y708" s="188"/>
      <c r="Z708" s="188"/>
      <c r="AA708" s="189">
        <v>42915</v>
      </c>
      <c r="AB708" s="188" t="s">
        <v>67</v>
      </c>
      <c r="AC708" s="188" t="s">
        <v>2911</v>
      </c>
      <c r="AD708" s="188" t="s">
        <v>56</v>
      </c>
      <c r="AE708" s="188" t="s">
        <v>90</v>
      </c>
      <c r="AF708" s="188" t="s">
        <v>90</v>
      </c>
      <c r="AG708" s="190" t="s">
        <v>90</v>
      </c>
      <c r="AH708" s="188" t="s">
        <v>90</v>
      </c>
      <c r="AI708" s="188" t="s">
        <v>90</v>
      </c>
      <c r="AJ708" s="188" t="s">
        <v>90</v>
      </c>
      <c r="AK708" s="188" t="s">
        <v>90</v>
      </c>
      <c r="AL708" s="188" t="s">
        <v>90</v>
      </c>
      <c r="AM708" s="189">
        <v>42923</v>
      </c>
      <c r="AN708" s="188" t="s">
        <v>100</v>
      </c>
      <c r="AO708" s="188" t="s">
        <v>8410</v>
      </c>
      <c r="AP708" s="188"/>
      <c r="AQ708" s="188"/>
      <c r="AR708" s="188"/>
      <c r="AS708" s="188"/>
      <c r="AT708" s="188"/>
      <c r="AU708" s="188" t="str">
        <f t="shared" si="34"/>
        <v>R2</v>
      </c>
      <c r="AV708" s="188" t="str">
        <f t="shared" si="35"/>
        <v>P1</v>
      </c>
    </row>
    <row r="709" spans="1:48" ht="60" x14ac:dyDescent="0.25">
      <c r="A709" s="188" t="s">
        <v>2912</v>
      </c>
      <c r="B709" s="207" t="str">
        <f t="shared" si="33"/>
        <v>Riparian and Pre-1914</v>
      </c>
      <c r="C709" s="188" t="s">
        <v>2886</v>
      </c>
      <c r="D709" s="188" t="s">
        <v>2886</v>
      </c>
      <c r="E709" s="188"/>
      <c r="F709" s="188"/>
      <c r="G709" s="188"/>
      <c r="H709" s="188"/>
      <c r="I709" s="188" t="s">
        <v>55</v>
      </c>
      <c r="J709" s="188"/>
      <c r="K709" s="209">
        <v>453.26333333333332</v>
      </c>
      <c r="L709" s="209">
        <v>185.78</v>
      </c>
      <c r="M709" s="188" t="s">
        <v>56</v>
      </c>
      <c r="N709" s="188" t="s">
        <v>1265</v>
      </c>
      <c r="O709" s="188" t="s">
        <v>58</v>
      </c>
      <c r="P709" s="188" t="s">
        <v>59</v>
      </c>
      <c r="Q709" s="188" t="s">
        <v>2910</v>
      </c>
      <c r="R709" s="188"/>
      <c r="S709" s="188"/>
      <c r="T709" s="188"/>
      <c r="U709" s="188" t="s">
        <v>4098</v>
      </c>
      <c r="V709" s="188"/>
      <c r="W709" s="188"/>
      <c r="X709" s="188"/>
      <c r="Y709" s="188"/>
      <c r="Z709" s="188"/>
      <c r="AA709" s="189">
        <v>42912</v>
      </c>
      <c r="AB709" s="188" t="s">
        <v>142</v>
      </c>
      <c r="AC709" s="188" t="s">
        <v>2913</v>
      </c>
      <c r="AD709" s="188" t="s">
        <v>56</v>
      </c>
      <c r="AE709" s="188" t="s">
        <v>90</v>
      </c>
      <c r="AF709" s="188" t="s">
        <v>90</v>
      </c>
      <c r="AG709" s="188" t="s">
        <v>90</v>
      </c>
      <c r="AH709" s="188" t="s">
        <v>90</v>
      </c>
      <c r="AI709" s="188" t="s">
        <v>90</v>
      </c>
      <c r="AJ709" s="188" t="s">
        <v>90</v>
      </c>
      <c r="AK709" s="188" t="s">
        <v>90</v>
      </c>
      <c r="AL709" s="188" t="s">
        <v>90</v>
      </c>
      <c r="AM709" s="189">
        <v>42940</v>
      </c>
      <c r="AN709" s="188" t="s">
        <v>100</v>
      </c>
      <c r="AO709" s="188" t="s">
        <v>144</v>
      </c>
      <c r="AP709" s="188"/>
      <c r="AQ709" s="188"/>
      <c r="AR709" s="188"/>
      <c r="AS709" s="188"/>
      <c r="AT709" s="188"/>
      <c r="AU709" s="188" t="str">
        <f t="shared" si="34"/>
        <v>R3</v>
      </c>
      <c r="AV709" s="188" t="str">
        <f t="shared" si="35"/>
        <v>P1</v>
      </c>
    </row>
    <row r="710" spans="1:48" ht="90" x14ac:dyDescent="0.25">
      <c r="A710" s="188" t="s">
        <v>2914</v>
      </c>
      <c r="B710" s="207" t="str">
        <f t="shared" si="33"/>
        <v>Riparian and Pre-1914</v>
      </c>
      <c r="C710" s="188" t="s">
        <v>2886</v>
      </c>
      <c r="D710" s="188" t="s">
        <v>2886</v>
      </c>
      <c r="E710" s="188"/>
      <c r="F710" s="188" t="s">
        <v>801</v>
      </c>
      <c r="G710" s="188"/>
      <c r="H710" s="188"/>
      <c r="I710" s="188" t="s">
        <v>55</v>
      </c>
      <c r="J710" s="188"/>
      <c r="K710" s="209">
        <v>1053.5100000000002</v>
      </c>
      <c r="L710" s="209">
        <v>769.86</v>
      </c>
      <c r="M710" s="188" t="s">
        <v>56</v>
      </c>
      <c r="N710" s="188" t="s">
        <v>802</v>
      </c>
      <c r="O710" s="188" t="s">
        <v>58</v>
      </c>
      <c r="P710" s="188" t="s">
        <v>59</v>
      </c>
      <c r="Q710" s="188" t="s">
        <v>2903</v>
      </c>
      <c r="R710" s="188"/>
      <c r="S710" s="188"/>
      <c r="T710" s="188"/>
      <c r="U710" s="188"/>
      <c r="V710" s="188"/>
      <c r="W710" s="188"/>
      <c r="X710" s="188"/>
      <c r="Y710" s="188"/>
      <c r="Z710" s="188"/>
      <c r="AA710" s="189">
        <v>42915</v>
      </c>
      <c r="AB710" s="188" t="s">
        <v>142</v>
      </c>
      <c r="AC710" s="188" t="s">
        <v>2915</v>
      </c>
      <c r="AD710" s="188" t="s">
        <v>56</v>
      </c>
      <c r="AE710" s="188" t="s">
        <v>90</v>
      </c>
      <c r="AF710" s="188" t="s">
        <v>90</v>
      </c>
      <c r="AG710" s="190" t="s">
        <v>90</v>
      </c>
      <c r="AH710" s="188" t="s">
        <v>90</v>
      </c>
      <c r="AI710" s="188" t="s">
        <v>90</v>
      </c>
      <c r="AJ710" s="188" t="s">
        <v>90</v>
      </c>
      <c r="AK710" s="188" t="s">
        <v>90</v>
      </c>
      <c r="AL710" s="188" t="s">
        <v>90</v>
      </c>
      <c r="AM710" s="189">
        <v>42923</v>
      </c>
      <c r="AN710" s="188" t="s">
        <v>143</v>
      </c>
      <c r="AO710" s="188" t="s">
        <v>8404</v>
      </c>
      <c r="AP710" s="188"/>
      <c r="AQ710" s="188"/>
      <c r="AR710" s="188"/>
      <c r="AS710" s="188"/>
      <c r="AT710" s="188"/>
      <c r="AU710" s="188" t="str">
        <f t="shared" si="34"/>
        <v>R3</v>
      </c>
      <c r="AV710" s="188" t="str">
        <f t="shared" si="35"/>
        <v>P3</v>
      </c>
    </row>
    <row r="711" spans="1:48" ht="270" x14ac:dyDescent="0.25">
      <c r="A711" s="188" t="s">
        <v>2916</v>
      </c>
      <c r="B711" s="207" t="str">
        <f t="shared" si="33"/>
        <v>Riparian and Pre-1914</v>
      </c>
      <c r="C711" s="188" t="s">
        <v>2917</v>
      </c>
      <c r="D711" s="188" t="s">
        <v>2918</v>
      </c>
      <c r="E711" s="188"/>
      <c r="F711" s="188"/>
      <c r="G711" s="188"/>
      <c r="H711" s="188" t="s">
        <v>4067</v>
      </c>
      <c r="I711" s="188" t="s">
        <v>55</v>
      </c>
      <c r="J711" s="188"/>
      <c r="K711" s="209">
        <v>287.51999999999992</v>
      </c>
      <c r="L711" s="209">
        <v>184.52</v>
      </c>
      <c r="M711" s="188" t="s">
        <v>56</v>
      </c>
      <c r="N711" s="188" t="s">
        <v>137</v>
      </c>
      <c r="O711" s="188"/>
      <c r="P711" s="188" t="s">
        <v>341</v>
      </c>
      <c r="Q711" s="188" t="s">
        <v>2919</v>
      </c>
      <c r="R711" s="188" t="s">
        <v>2920</v>
      </c>
      <c r="S711" s="188" t="s">
        <v>2921</v>
      </c>
      <c r="T711" s="188" t="s">
        <v>141</v>
      </c>
      <c r="U711" s="188"/>
      <c r="V711" s="188" t="s">
        <v>64</v>
      </c>
      <c r="W711" s="188"/>
      <c r="X711" s="188"/>
      <c r="Y711" s="188"/>
      <c r="Z711" s="188" t="s">
        <v>66</v>
      </c>
      <c r="AA711" s="189">
        <v>42956</v>
      </c>
      <c r="AB711" s="188" t="s">
        <v>142</v>
      </c>
      <c r="AC711" s="188" t="s">
        <v>2922</v>
      </c>
      <c r="AD711" s="188" t="s">
        <v>56</v>
      </c>
      <c r="AE711" s="188" t="s">
        <v>70</v>
      </c>
      <c r="AF711" s="188" t="s">
        <v>70</v>
      </c>
      <c r="AG711" s="188" t="s">
        <v>70</v>
      </c>
      <c r="AH711" s="188" t="s">
        <v>70</v>
      </c>
      <c r="AI711" s="188" t="s">
        <v>70</v>
      </c>
      <c r="AJ711" s="188" t="s">
        <v>70</v>
      </c>
      <c r="AK711" s="188" t="s">
        <v>70</v>
      </c>
      <c r="AL711" s="188" t="s">
        <v>70</v>
      </c>
      <c r="AM711" s="189">
        <v>43007</v>
      </c>
      <c r="AN711" s="188" t="s">
        <v>100</v>
      </c>
      <c r="AO711" s="188" t="s">
        <v>90</v>
      </c>
      <c r="AP711" s="188" t="s">
        <v>4067</v>
      </c>
      <c r="AQ711" s="188" t="s">
        <v>8534</v>
      </c>
      <c r="AR711" s="188" t="s">
        <v>8581</v>
      </c>
      <c r="AS711" s="188" t="s">
        <v>8535</v>
      </c>
      <c r="AT711" s="188" t="s">
        <v>8581</v>
      </c>
      <c r="AU711" s="188" t="str">
        <f t="shared" si="34"/>
        <v>R4</v>
      </c>
      <c r="AV711" s="188" t="str">
        <f t="shared" si="35"/>
        <v>P4</v>
      </c>
    </row>
    <row r="712" spans="1:48" ht="270" x14ac:dyDescent="0.25">
      <c r="A712" s="188" t="s">
        <v>2923</v>
      </c>
      <c r="B712" s="207" t="str">
        <f t="shared" si="33"/>
        <v>Riparian and Pre-1914</v>
      </c>
      <c r="C712" s="188" t="s">
        <v>2917</v>
      </c>
      <c r="D712" s="188" t="s">
        <v>2918</v>
      </c>
      <c r="E712" s="188"/>
      <c r="F712" s="188"/>
      <c r="G712" s="188"/>
      <c r="H712" s="188" t="s">
        <v>4067</v>
      </c>
      <c r="I712" s="188" t="s">
        <v>55</v>
      </c>
      <c r="J712" s="188"/>
      <c r="K712" s="209">
        <v>270.62</v>
      </c>
      <c r="L712" s="209">
        <v>173.66</v>
      </c>
      <c r="M712" s="188" t="s">
        <v>56</v>
      </c>
      <c r="N712" s="188" t="s">
        <v>1871</v>
      </c>
      <c r="O712" s="188" t="s">
        <v>325</v>
      </c>
      <c r="P712" s="188" t="s">
        <v>341</v>
      </c>
      <c r="Q712" s="188" t="s">
        <v>2924</v>
      </c>
      <c r="R712" s="188" t="s">
        <v>2924</v>
      </c>
      <c r="S712" s="188" t="s">
        <v>2921</v>
      </c>
      <c r="T712" s="188" t="s">
        <v>141</v>
      </c>
      <c r="U712" s="188"/>
      <c r="V712" s="188" t="s">
        <v>64</v>
      </c>
      <c r="W712" s="188"/>
      <c r="X712" s="188"/>
      <c r="Y712" s="188"/>
      <c r="Z712" s="188" t="s">
        <v>66</v>
      </c>
      <c r="AA712" s="189">
        <v>42956</v>
      </c>
      <c r="AB712" s="188" t="s">
        <v>142</v>
      </c>
      <c r="AC712" s="188" t="s">
        <v>2922</v>
      </c>
      <c r="AD712" s="188" t="s">
        <v>56</v>
      </c>
      <c r="AE712" s="188" t="s">
        <v>90</v>
      </c>
      <c r="AF712" s="188" t="s">
        <v>90</v>
      </c>
      <c r="AG712" s="188" t="s">
        <v>90</v>
      </c>
      <c r="AH712" s="188" t="s">
        <v>90</v>
      </c>
      <c r="AI712" s="188" t="s">
        <v>90</v>
      </c>
      <c r="AJ712" s="188" t="s">
        <v>90</v>
      </c>
      <c r="AK712" s="188" t="s">
        <v>90</v>
      </c>
      <c r="AL712" s="188" t="s">
        <v>90</v>
      </c>
      <c r="AM712" s="189">
        <v>42947</v>
      </c>
      <c r="AN712" s="188" t="s">
        <v>100</v>
      </c>
      <c r="AO712" s="188" t="s">
        <v>864</v>
      </c>
      <c r="AP712" s="188" t="s">
        <v>4067</v>
      </c>
      <c r="AQ712" s="188" t="s">
        <v>8534</v>
      </c>
      <c r="AR712" s="188" t="s">
        <v>8581</v>
      </c>
      <c r="AS712" s="188" t="s">
        <v>8535</v>
      </c>
      <c r="AT712" s="188" t="s">
        <v>8581</v>
      </c>
      <c r="AU712" s="188" t="str">
        <f t="shared" si="34"/>
        <v>R4</v>
      </c>
      <c r="AV712" s="188" t="str">
        <f t="shared" si="35"/>
        <v>P4</v>
      </c>
    </row>
    <row r="713" spans="1:48" ht="90" x14ac:dyDescent="0.25">
      <c r="A713" s="188" t="s">
        <v>2925</v>
      </c>
      <c r="B713" s="207" t="str">
        <f t="shared" si="33"/>
        <v>Riparian and Pre-1914</v>
      </c>
      <c r="C713" s="188" t="s">
        <v>2886</v>
      </c>
      <c r="D713" s="188" t="s">
        <v>2886</v>
      </c>
      <c r="E713" s="188"/>
      <c r="F713" s="188" t="s">
        <v>779</v>
      </c>
      <c r="G713" s="188"/>
      <c r="H713" s="188"/>
      <c r="I713" s="188" t="s">
        <v>55</v>
      </c>
      <c r="J713" s="188"/>
      <c r="K713" s="209">
        <v>1488.3999999999999</v>
      </c>
      <c r="L713" s="209">
        <v>1501.16</v>
      </c>
      <c r="M713" s="188" t="s">
        <v>56</v>
      </c>
      <c r="N713" s="188" t="s">
        <v>627</v>
      </c>
      <c r="O713" s="188" t="s">
        <v>58</v>
      </c>
      <c r="P713" s="188" t="s">
        <v>59</v>
      </c>
      <c r="Q713" s="188" t="s">
        <v>2887</v>
      </c>
      <c r="R713" s="188"/>
      <c r="S713" s="188" t="s">
        <v>399</v>
      </c>
      <c r="T713" s="188"/>
      <c r="U713" s="188"/>
      <c r="V713" s="188"/>
      <c r="W713" s="188"/>
      <c r="X713" s="188"/>
      <c r="Y713" s="188"/>
      <c r="Z713" s="188"/>
      <c r="AA713" s="189">
        <v>42915</v>
      </c>
      <c r="AB713" s="188" t="s">
        <v>142</v>
      </c>
      <c r="AC713" s="188" t="s">
        <v>2915</v>
      </c>
      <c r="AD713" s="188" t="s">
        <v>56</v>
      </c>
      <c r="AE713" s="188" t="s">
        <v>90</v>
      </c>
      <c r="AF713" s="188" t="s">
        <v>90</v>
      </c>
      <c r="AG713" s="189" t="s">
        <v>90</v>
      </c>
      <c r="AH713" s="191" t="s">
        <v>90</v>
      </c>
      <c r="AI713" s="188" t="s">
        <v>90</v>
      </c>
      <c r="AJ713" s="188" t="s">
        <v>90</v>
      </c>
      <c r="AK713" s="188" t="s">
        <v>90</v>
      </c>
      <c r="AL713" s="188" t="s">
        <v>90</v>
      </c>
      <c r="AM713" s="189">
        <v>42923</v>
      </c>
      <c r="AN713" s="188" t="s">
        <v>143</v>
      </c>
      <c r="AO713" s="188" t="s">
        <v>2926</v>
      </c>
      <c r="AP713" s="188"/>
      <c r="AQ713" s="188"/>
      <c r="AR713" s="188"/>
      <c r="AS713" s="188"/>
      <c r="AT713" s="188"/>
      <c r="AU713" s="188" t="str">
        <f t="shared" si="34"/>
        <v>R3</v>
      </c>
      <c r="AV713" s="188" t="str">
        <f t="shared" si="35"/>
        <v>P3</v>
      </c>
    </row>
    <row r="714" spans="1:48" ht="345" x14ac:dyDescent="0.25">
      <c r="A714" s="188" t="s">
        <v>2927</v>
      </c>
      <c r="B714" s="207" t="str">
        <f t="shared" si="33"/>
        <v>Riparian and Pre-1914</v>
      </c>
      <c r="C714" s="188" t="s">
        <v>2928</v>
      </c>
      <c r="D714" s="188" t="s">
        <v>2928</v>
      </c>
      <c r="E714" s="188"/>
      <c r="F714" s="188" t="s">
        <v>1728</v>
      </c>
      <c r="G714" s="188"/>
      <c r="H714" s="188"/>
      <c r="I714" s="188" t="s">
        <v>55</v>
      </c>
      <c r="J714" s="188"/>
      <c r="K714" s="209">
        <v>1388.1899999999998</v>
      </c>
      <c r="L714" s="209">
        <v>678.06399999999996</v>
      </c>
      <c r="M714" s="188" t="s">
        <v>56</v>
      </c>
      <c r="N714" s="188" t="s">
        <v>1202</v>
      </c>
      <c r="O714" s="188" t="s">
        <v>1634</v>
      </c>
      <c r="P714" s="188" t="s">
        <v>59</v>
      </c>
      <c r="Q714" s="188" t="s">
        <v>1730</v>
      </c>
      <c r="R714" s="188" t="s">
        <v>2929</v>
      </c>
      <c r="S714" s="188" t="s">
        <v>399</v>
      </c>
      <c r="T714" s="188" t="s">
        <v>63</v>
      </c>
      <c r="U714" s="188">
        <v>1865</v>
      </c>
      <c r="V714" s="188" t="s">
        <v>115</v>
      </c>
      <c r="W714" s="188"/>
      <c r="X714" s="188"/>
      <c r="Y714" s="188"/>
      <c r="Z714" s="188" t="s">
        <v>66</v>
      </c>
      <c r="AA714" s="189">
        <v>43004</v>
      </c>
      <c r="AB714" s="188" t="s">
        <v>142</v>
      </c>
      <c r="AC714" s="188" t="s">
        <v>8591</v>
      </c>
      <c r="AD714" s="188" t="s">
        <v>56</v>
      </c>
      <c r="AE714" s="188" t="s">
        <v>90</v>
      </c>
      <c r="AF714" s="188" t="s">
        <v>90</v>
      </c>
      <c r="AG714" s="188" t="s">
        <v>90</v>
      </c>
      <c r="AH714" s="188" t="s">
        <v>90</v>
      </c>
      <c r="AI714" s="188" t="s">
        <v>90</v>
      </c>
      <c r="AJ714" s="188" t="s">
        <v>90</v>
      </c>
      <c r="AK714" s="188" t="s">
        <v>90</v>
      </c>
      <c r="AL714" s="188" t="s">
        <v>90</v>
      </c>
      <c r="AM714" s="189">
        <v>42948</v>
      </c>
      <c r="AN714" s="188" t="s">
        <v>143</v>
      </c>
      <c r="AO714" s="188" t="s">
        <v>8587</v>
      </c>
      <c r="AP714" s="188" t="s">
        <v>4066</v>
      </c>
      <c r="AQ714" s="188" t="s">
        <v>8534</v>
      </c>
      <c r="AR714" s="188" t="s">
        <v>4070</v>
      </c>
      <c r="AS714" s="188" t="s">
        <v>100</v>
      </c>
      <c r="AT714" s="188" t="s">
        <v>4074</v>
      </c>
      <c r="AU714" s="188" t="str">
        <f t="shared" si="34"/>
        <v>R4</v>
      </c>
      <c r="AV714" s="188" t="str">
        <f t="shared" si="35"/>
        <v>P1</v>
      </c>
    </row>
    <row r="715" spans="1:48" ht="75" x14ac:dyDescent="0.25">
      <c r="A715" s="188" t="s">
        <v>2930</v>
      </c>
      <c r="B715" s="207" t="str">
        <f t="shared" si="33"/>
        <v>Riparian and Pre-1914</v>
      </c>
      <c r="C715" s="188" t="s">
        <v>2931</v>
      </c>
      <c r="D715" s="188" t="s">
        <v>2931</v>
      </c>
      <c r="E715" s="188"/>
      <c r="F715" s="188"/>
      <c r="G715" s="188"/>
      <c r="H715" s="188"/>
      <c r="I715" s="188" t="s">
        <v>55</v>
      </c>
      <c r="J715" s="188"/>
      <c r="K715" s="209">
        <v>450.16000000000008</v>
      </c>
      <c r="L715" s="209">
        <v>1375.62</v>
      </c>
      <c r="M715" s="188" t="s">
        <v>56</v>
      </c>
      <c r="N715" s="188" t="s">
        <v>627</v>
      </c>
      <c r="O715" s="188" t="s">
        <v>1634</v>
      </c>
      <c r="P715" s="188" t="s">
        <v>59</v>
      </c>
      <c r="Q715" s="188" t="s">
        <v>2932</v>
      </c>
      <c r="R715" s="188" t="s">
        <v>2932</v>
      </c>
      <c r="S715" s="188" t="s">
        <v>399</v>
      </c>
      <c r="T715" s="188" t="s">
        <v>141</v>
      </c>
      <c r="U715" s="188"/>
      <c r="V715" s="188" t="s">
        <v>64</v>
      </c>
      <c r="W715" s="188"/>
      <c r="X715" s="188"/>
      <c r="Y715" s="188"/>
      <c r="Z715" s="188" t="s">
        <v>66</v>
      </c>
      <c r="AA715" s="189">
        <v>42888</v>
      </c>
      <c r="AB715" s="188" t="s">
        <v>142</v>
      </c>
      <c r="AC715" s="188" t="s">
        <v>8674</v>
      </c>
      <c r="AD715" s="188" t="s">
        <v>56</v>
      </c>
      <c r="AE715" s="188" t="s">
        <v>90</v>
      </c>
      <c r="AF715" s="188" t="s">
        <v>90</v>
      </c>
      <c r="AG715" s="188" t="s">
        <v>90</v>
      </c>
      <c r="AH715" s="188" t="s">
        <v>90</v>
      </c>
      <c r="AI715" s="188" t="s">
        <v>90</v>
      </c>
      <c r="AJ715" s="188" t="s">
        <v>90</v>
      </c>
      <c r="AK715" s="188" t="s">
        <v>90</v>
      </c>
      <c r="AL715" s="188" t="s">
        <v>90</v>
      </c>
      <c r="AM715" s="189">
        <v>42940</v>
      </c>
      <c r="AN715" s="188" t="s">
        <v>100</v>
      </c>
      <c r="AO715" s="188" t="s">
        <v>144</v>
      </c>
      <c r="AP715" s="188"/>
      <c r="AQ715" s="188"/>
      <c r="AR715" s="188"/>
      <c r="AS715" s="188"/>
      <c r="AT715" s="188"/>
      <c r="AU715" s="188" t="str">
        <f t="shared" si="34"/>
        <v>R3</v>
      </c>
      <c r="AV715" s="188" t="str">
        <f t="shared" si="35"/>
        <v>P1</v>
      </c>
    </row>
    <row r="716" spans="1:48" ht="75" x14ac:dyDescent="0.25">
      <c r="A716" s="188" t="s">
        <v>2933</v>
      </c>
      <c r="B716" s="207" t="str">
        <f t="shared" si="33"/>
        <v>Riparian and Pre-1914</v>
      </c>
      <c r="C716" s="188" t="s">
        <v>2934</v>
      </c>
      <c r="D716" s="188" t="s">
        <v>2935</v>
      </c>
      <c r="E716" s="188"/>
      <c r="F716" s="188" t="s">
        <v>848</v>
      </c>
      <c r="G716" s="188"/>
      <c r="H716" s="188"/>
      <c r="I716" s="188" t="s">
        <v>55</v>
      </c>
      <c r="J716" s="188"/>
      <c r="K716" s="209">
        <v>1076</v>
      </c>
      <c r="L716" s="209">
        <v>615.87</v>
      </c>
      <c r="M716" s="188" t="s">
        <v>56</v>
      </c>
      <c r="N716" s="188" t="s">
        <v>1117</v>
      </c>
      <c r="O716" s="188" t="s">
        <v>2936</v>
      </c>
      <c r="P716" s="188" t="s">
        <v>59</v>
      </c>
      <c r="Q716" s="188" t="s">
        <v>1972</v>
      </c>
      <c r="R716" s="188" t="s">
        <v>2937</v>
      </c>
      <c r="S716" s="188" t="s">
        <v>2938</v>
      </c>
      <c r="T716" s="188"/>
      <c r="U716" s="188">
        <v>1894</v>
      </c>
      <c r="V716" s="188" t="s">
        <v>115</v>
      </c>
      <c r="W716" s="188"/>
      <c r="X716" s="188"/>
      <c r="Y716" s="188"/>
      <c r="Z716" s="188" t="s">
        <v>66</v>
      </c>
      <c r="AA716" s="189">
        <v>43004</v>
      </c>
      <c r="AB716" s="188" t="s">
        <v>81</v>
      </c>
      <c r="AC716" s="188" t="s">
        <v>8455</v>
      </c>
      <c r="AD716" s="188" t="s">
        <v>56</v>
      </c>
      <c r="AE716" s="188" t="s">
        <v>90</v>
      </c>
      <c r="AF716" s="188" t="s">
        <v>90</v>
      </c>
      <c r="AG716" s="190" t="s">
        <v>90</v>
      </c>
      <c r="AH716" s="188" t="s">
        <v>90</v>
      </c>
      <c r="AI716" s="188" t="s">
        <v>90</v>
      </c>
      <c r="AJ716" s="188" t="s">
        <v>90</v>
      </c>
      <c r="AK716" s="188" t="s">
        <v>90</v>
      </c>
      <c r="AL716" s="188" t="s">
        <v>90</v>
      </c>
      <c r="AM716" s="189">
        <v>42940</v>
      </c>
      <c r="AN716" s="188" t="s">
        <v>100</v>
      </c>
      <c r="AO716" s="188" t="s">
        <v>8393</v>
      </c>
      <c r="AP716" s="188"/>
      <c r="AQ716" s="188"/>
      <c r="AR716" s="188"/>
      <c r="AS716" s="188"/>
      <c r="AT716" s="188"/>
      <c r="AU716" s="188" t="str">
        <f t="shared" si="34"/>
        <v>R1</v>
      </c>
      <c r="AV716" s="188" t="str">
        <f t="shared" si="35"/>
        <v>P1</v>
      </c>
    </row>
    <row r="717" spans="1:48" ht="345" x14ac:dyDescent="0.25">
      <c r="A717" s="188" t="s">
        <v>2939</v>
      </c>
      <c r="B717" s="207" t="str">
        <f t="shared" si="33"/>
        <v>Riparian and Pre-1914</v>
      </c>
      <c r="C717" s="188" t="s">
        <v>2928</v>
      </c>
      <c r="D717" s="188" t="s">
        <v>2928</v>
      </c>
      <c r="E717" s="188"/>
      <c r="F717" s="188" t="s">
        <v>1728</v>
      </c>
      <c r="G717" s="188"/>
      <c r="H717" s="188"/>
      <c r="I717" s="188" t="s">
        <v>55</v>
      </c>
      <c r="J717" s="188"/>
      <c r="K717" s="209">
        <v>1851.33</v>
      </c>
      <c r="L717" s="209">
        <v>953.28800000000001</v>
      </c>
      <c r="M717" s="188" t="s">
        <v>56</v>
      </c>
      <c r="N717" s="188" t="s">
        <v>1202</v>
      </c>
      <c r="O717" s="188" t="s">
        <v>1634</v>
      </c>
      <c r="P717" s="188" t="s">
        <v>59</v>
      </c>
      <c r="Q717" s="188" t="s">
        <v>1730</v>
      </c>
      <c r="R717" s="188" t="s">
        <v>2929</v>
      </c>
      <c r="S717" s="188" t="s">
        <v>399</v>
      </c>
      <c r="T717" s="188" t="s">
        <v>63</v>
      </c>
      <c r="U717" s="188">
        <v>1865</v>
      </c>
      <c r="V717" s="188" t="s">
        <v>115</v>
      </c>
      <c r="W717" s="188"/>
      <c r="X717" s="188"/>
      <c r="Y717" s="188"/>
      <c r="Z717" s="188" t="s">
        <v>66</v>
      </c>
      <c r="AA717" s="189">
        <v>43004</v>
      </c>
      <c r="AB717" s="188" t="s">
        <v>142</v>
      </c>
      <c r="AC717" s="188" t="s">
        <v>8591</v>
      </c>
      <c r="AD717" s="188" t="s">
        <v>56</v>
      </c>
      <c r="AE717" s="188" t="s">
        <v>90</v>
      </c>
      <c r="AF717" s="188" t="s">
        <v>90</v>
      </c>
      <c r="AG717" s="188" t="s">
        <v>90</v>
      </c>
      <c r="AH717" s="188" t="s">
        <v>90</v>
      </c>
      <c r="AI717" s="188" t="s">
        <v>90</v>
      </c>
      <c r="AJ717" s="188" t="s">
        <v>90</v>
      </c>
      <c r="AK717" s="188" t="s">
        <v>90</v>
      </c>
      <c r="AL717" s="188" t="s">
        <v>90</v>
      </c>
      <c r="AM717" s="189">
        <v>42948</v>
      </c>
      <c r="AN717" s="188" t="s">
        <v>143</v>
      </c>
      <c r="AO717" s="188" t="s">
        <v>8587</v>
      </c>
      <c r="AP717" s="188" t="s">
        <v>4066</v>
      </c>
      <c r="AQ717" s="188" t="s">
        <v>8534</v>
      </c>
      <c r="AR717" s="188" t="s">
        <v>4070</v>
      </c>
      <c r="AS717" s="188" t="s">
        <v>100</v>
      </c>
      <c r="AT717" s="188" t="s">
        <v>4074</v>
      </c>
      <c r="AU717" s="188" t="str">
        <f t="shared" si="34"/>
        <v>R4</v>
      </c>
      <c r="AV717" s="188" t="str">
        <f t="shared" si="35"/>
        <v>P1</v>
      </c>
    </row>
    <row r="718" spans="1:48" ht="120" x14ac:dyDescent="0.25">
      <c r="A718" s="188" t="s">
        <v>2940</v>
      </c>
      <c r="B718" s="207" t="str">
        <f t="shared" si="33"/>
        <v>Riparian and Pre-1914</v>
      </c>
      <c r="C718" s="188" t="s">
        <v>2886</v>
      </c>
      <c r="D718" s="188" t="s">
        <v>2886</v>
      </c>
      <c r="E718" s="188"/>
      <c r="F718" s="188" t="s">
        <v>779</v>
      </c>
      <c r="G718" s="188"/>
      <c r="H718" s="188"/>
      <c r="I718" s="188" t="s">
        <v>55</v>
      </c>
      <c r="J718" s="188"/>
      <c r="K718" s="209">
        <v>543.8033333333334</v>
      </c>
      <c r="L718" s="209">
        <v>1082.43</v>
      </c>
      <c r="M718" s="188" t="s">
        <v>56</v>
      </c>
      <c r="N718" s="188" t="s">
        <v>1265</v>
      </c>
      <c r="O718" s="188" t="s">
        <v>58</v>
      </c>
      <c r="P718" s="188" t="s">
        <v>59</v>
      </c>
      <c r="Q718" s="188" t="s">
        <v>1189</v>
      </c>
      <c r="R718" s="188"/>
      <c r="S718" s="188"/>
      <c r="T718" s="188"/>
      <c r="U718" s="188" t="s">
        <v>4098</v>
      </c>
      <c r="V718" s="188"/>
      <c r="W718" s="188"/>
      <c r="X718" s="188"/>
      <c r="Y718" s="188"/>
      <c r="Z718" s="188"/>
      <c r="AA718" s="189">
        <v>43003</v>
      </c>
      <c r="AB718" s="188" t="s">
        <v>67</v>
      </c>
      <c r="AC718" s="188" t="s">
        <v>8614</v>
      </c>
      <c r="AD718" s="188" t="s">
        <v>56</v>
      </c>
      <c r="AE718" s="188" t="s">
        <v>90</v>
      </c>
      <c r="AF718" s="188" t="s">
        <v>90</v>
      </c>
      <c r="AG718" s="188" t="s">
        <v>90</v>
      </c>
      <c r="AH718" s="188" t="s">
        <v>90</v>
      </c>
      <c r="AI718" s="188" t="s">
        <v>90</v>
      </c>
      <c r="AJ718" s="188" t="s">
        <v>90</v>
      </c>
      <c r="AK718" s="188" t="s">
        <v>90</v>
      </c>
      <c r="AL718" s="188" t="s">
        <v>90</v>
      </c>
      <c r="AM718" s="189">
        <v>42940</v>
      </c>
      <c r="AN718" s="188" t="s">
        <v>72</v>
      </c>
      <c r="AO718" s="188" t="s">
        <v>2941</v>
      </c>
      <c r="AP718" s="188"/>
      <c r="AQ718" s="188"/>
      <c r="AR718" s="188"/>
      <c r="AS718" s="188"/>
      <c r="AT718" s="188"/>
      <c r="AU718" s="188" t="str">
        <f t="shared" si="34"/>
        <v>R2</v>
      </c>
      <c r="AV718" s="188" t="str">
        <f t="shared" si="35"/>
        <v>P2</v>
      </c>
    </row>
    <row r="719" spans="1:48" ht="120" x14ac:dyDescent="0.25">
      <c r="A719" s="188" t="s">
        <v>2942</v>
      </c>
      <c r="B719" s="207" t="str">
        <f t="shared" si="33"/>
        <v>Riparian and Pre-1914</v>
      </c>
      <c r="C719" s="188" t="s">
        <v>2943</v>
      </c>
      <c r="D719" s="188" t="s">
        <v>2944</v>
      </c>
      <c r="E719" s="188"/>
      <c r="F719" s="188" t="s">
        <v>595</v>
      </c>
      <c r="G719" s="188"/>
      <c r="H719" s="188"/>
      <c r="I719" s="188" t="s">
        <v>55</v>
      </c>
      <c r="J719" s="188"/>
      <c r="K719" s="209">
        <v>711.96333333333337</v>
      </c>
      <c r="L719" s="209">
        <v>807.35</v>
      </c>
      <c r="M719" s="188" t="s">
        <v>56</v>
      </c>
      <c r="N719" s="188" t="s">
        <v>627</v>
      </c>
      <c r="O719" s="188" t="s">
        <v>2945</v>
      </c>
      <c r="P719" s="188" t="s">
        <v>59</v>
      </c>
      <c r="Q719" s="188" t="s">
        <v>2946</v>
      </c>
      <c r="R719" s="188" t="s">
        <v>2947</v>
      </c>
      <c r="S719" s="188" t="s">
        <v>399</v>
      </c>
      <c r="T719" s="188" t="s">
        <v>63</v>
      </c>
      <c r="U719" s="188"/>
      <c r="V719" s="188" t="s">
        <v>115</v>
      </c>
      <c r="W719" s="188"/>
      <c r="X719" s="188"/>
      <c r="Y719" s="188"/>
      <c r="Z719" s="188" t="s">
        <v>66</v>
      </c>
      <c r="AA719" s="189">
        <v>42914</v>
      </c>
      <c r="AB719" s="188" t="s">
        <v>67</v>
      </c>
      <c r="AC719" s="188" t="s">
        <v>2948</v>
      </c>
      <c r="AD719" s="188" t="s">
        <v>1036</v>
      </c>
      <c r="AE719" s="188" t="s">
        <v>90</v>
      </c>
      <c r="AF719" s="188" t="s">
        <v>90</v>
      </c>
      <c r="AG719" s="189" t="s">
        <v>90</v>
      </c>
      <c r="AH719" s="191" t="s">
        <v>90</v>
      </c>
      <c r="AI719" s="188" t="s">
        <v>90</v>
      </c>
      <c r="AJ719" s="188" t="s">
        <v>90</v>
      </c>
      <c r="AK719" s="188" t="s">
        <v>90</v>
      </c>
      <c r="AL719" s="188" t="s">
        <v>90</v>
      </c>
      <c r="AM719" s="189">
        <v>42923</v>
      </c>
      <c r="AN719" s="188" t="s">
        <v>72</v>
      </c>
      <c r="AO719" s="188" t="s">
        <v>1343</v>
      </c>
      <c r="AP719" s="188"/>
      <c r="AQ719" s="188"/>
      <c r="AR719" s="188"/>
      <c r="AS719" s="188"/>
      <c r="AT719" s="188"/>
      <c r="AU719" s="188" t="str">
        <f t="shared" si="34"/>
        <v>R2</v>
      </c>
      <c r="AV719" s="188" t="str">
        <f t="shared" si="35"/>
        <v>P2</v>
      </c>
    </row>
    <row r="720" spans="1:48" ht="345" x14ac:dyDescent="0.25">
      <c r="A720" s="188" t="s">
        <v>2949</v>
      </c>
      <c r="B720" s="207" t="str">
        <f t="shared" si="33"/>
        <v>Riparian and Pre-1914</v>
      </c>
      <c r="C720" s="188" t="s">
        <v>2928</v>
      </c>
      <c r="D720" s="188" t="s">
        <v>2928</v>
      </c>
      <c r="E720" s="188"/>
      <c r="F720" s="188" t="s">
        <v>1728</v>
      </c>
      <c r="G720" s="188"/>
      <c r="H720" s="188"/>
      <c r="I720" s="188" t="s">
        <v>55</v>
      </c>
      <c r="J720" s="188"/>
      <c r="K720" s="209">
        <v>709.50666666666677</v>
      </c>
      <c r="L720" s="209">
        <v>301.173</v>
      </c>
      <c r="M720" s="188" t="s">
        <v>56</v>
      </c>
      <c r="N720" s="188" t="s">
        <v>1202</v>
      </c>
      <c r="O720" s="188" t="s">
        <v>1634</v>
      </c>
      <c r="P720" s="188" t="s">
        <v>59</v>
      </c>
      <c r="Q720" s="188" t="s">
        <v>1730</v>
      </c>
      <c r="R720" s="188" t="s">
        <v>2929</v>
      </c>
      <c r="S720" s="188" t="s">
        <v>399</v>
      </c>
      <c r="T720" s="188" t="s">
        <v>63</v>
      </c>
      <c r="U720" s="188">
        <v>1865</v>
      </c>
      <c r="V720" s="188" t="s">
        <v>115</v>
      </c>
      <c r="W720" s="188"/>
      <c r="X720" s="188"/>
      <c r="Y720" s="188"/>
      <c r="Z720" s="188" t="s">
        <v>66</v>
      </c>
      <c r="AA720" s="189">
        <v>43004</v>
      </c>
      <c r="AB720" s="188" t="s">
        <v>142</v>
      </c>
      <c r="AC720" s="188" t="s">
        <v>8591</v>
      </c>
      <c r="AD720" s="188" t="s">
        <v>56</v>
      </c>
      <c r="AE720" s="188" t="s">
        <v>90</v>
      </c>
      <c r="AF720" s="188" t="s">
        <v>90</v>
      </c>
      <c r="AG720" s="188" t="s">
        <v>90</v>
      </c>
      <c r="AH720" s="188" t="s">
        <v>90</v>
      </c>
      <c r="AI720" s="188" t="s">
        <v>90</v>
      </c>
      <c r="AJ720" s="188" t="s">
        <v>90</v>
      </c>
      <c r="AK720" s="188" t="s">
        <v>90</v>
      </c>
      <c r="AL720" s="188" t="s">
        <v>90</v>
      </c>
      <c r="AM720" s="189">
        <v>42948</v>
      </c>
      <c r="AN720" s="188" t="s">
        <v>143</v>
      </c>
      <c r="AO720" s="188" t="s">
        <v>8587</v>
      </c>
      <c r="AP720" s="188" t="s">
        <v>4066</v>
      </c>
      <c r="AQ720" s="188" t="s">
        <v>8534</v>
      </c>
      <c r="AR720" s="188" t="s">
        <v>4070</v>
      </c>
      <c r="AS720" s="188" t="s">
        <v>100</v>
      </c>
      <c r="AT720" s="188" t="s">
        <v>4074</v>
      </c>
      <c r="AU720" s="188" t="str">
        <f t="shared" si="34"/>
        <v>R4</v>
      </c>
      <c r="AV720" s="188" t="str">
        <f t="shared" si="35"/>
        <v>P1</v>
      </c>
    </row>
    <row r="721" spans="1:48" ht="90" x14ac:dyDescent="0.25">
      <c r="A721" s="188" t="s">
        <v>2950</v>
      </c>
      <c r="B721" s="207" t="str">
        <f t="shared" si="33"/>
        <v>Riparian and Pre-1914</v>
      </c>
      <c r="C721" s="188" t="s">
        <v>2886</v>
      </c>
      <c r="D721" s="188" t="s">
        <v>2886</v>
      </c>
      <c r="E721" s="188"/>
      <c r="F721" s="188"/>
      <c r="G721" s="188"/>
      <c r="H721" s="188"/>
      <c r="I721" s="188" t="s">
        <v>55</v>
      </c>
      <c r="J721" s="188"/>
      <c r="K721" s="209">
        <v>345.73333333333335</v>
      </c>
      <c r="L721" s="209">
        <v>671.23</v>
      </c>
      <c r="M721" s="188" t="s">
        <v>56</v>
      </c>
      <c r="N721" s="188" t="s">
        <v>627</v>
      </c>
      <c r="O721" s="188" t="s">
        <v>58</v>
      </c>
      <c r="P721" s="188" t="s">
        <v>59</v>
      </c>
      <c r="Q721" s="188" t="s">
        <v>2887</v>
      </c>
      <c r="R721" s="188"/>
      <c r="S721" s="188"/>
      <c r="T721" s="188"/>
      <c r="U721" s="188"/>
      <c r="V721" s="188"/>
      <c r="W721" s="188"/>
      <c r="X721" s="188"/>
      <c r="Y721" s="188"/>
      <c r="Z721" s="188"/>
      <c r="AA721" s="189">
        <v>42915</v>
      </c>
      <c r="AB721" s="188" t="s">
        <v>142</v>
      </c>
      <c r="AC721" s="188" t="s">
        <v>2915</v>
      </c>
      <c r="AD721" s="188" t="s">
        <v>56</v>
      </c>
      <c r="AE721" s="188" t="s">
        <v>90</v>
      </c>
      <c r="AF721" s="188" t="s">
        <v>90</v>
      </c>
      <c r="AG721" s="190" t="s">
        <v>90</v>
      </c>
      <c r="AH721" s="188" t="s">
        <v>90</v>
      </c>
      <c r="AI721" s="188" t="s">
        <v>90</v>
      </c>
      <c r="AJ721" s="188" t="s">
        <v>90</v>
      </c>
      <c r="AK721" s="188" t="s">
        <v>90</v>
      </c>
      <c r="AL721" s="188" t="s">
        <v>90</v>
      </c>
      <c r="AM721" s="189">
        <v>42923</v>
      </c>
      <c r="AN721" s="188" t="s">
        <v>143</v>
      </c>
      <c r="AO721" s="188" t="s">
        <v>8404</v>
      </c>
      <c r="AP721" s="188"/>
      <c r="AQ721" s="188"/>
      <c r="AR721" s="188"/>
      <c r="AS721" s="188"/>
      <c r="AT721" s="188"/>
      <c r="AU721" s="188" t="str">
        <f t="shared" si="34"/>
        <v>R3</v>
      </c>
      <c r="AV721" s="188" t="str">
        <f t="shared" si="35"/>
        <v>P3</v>
      </c>
    </row>
    <row r="722" spans="1:48" ht="60" x14ac:dyDescent="0.25">
      <c r="A722" s="188" t="s">
        <v>2951</v>
      </c>
      <c r="B722" s="207" t="str">
        <f t="shared" si="33"/>
        <v>Riparian and Pre-1914</v>
      </c>
      <c r="C722" s="188" t="s">
        <v>2952</v>
      </c>
      <c r="D722" s="188" t="s">
        <v>2952</v>
      </c>
      <c r="E722" s="188"/>
      <c r="F722" s="188"/>
      <c r="G722" s="188"/>
      <c r="H722" s="188"/>
      <c r="I722" s="188" t="s">
        <v>55</v>
      </c>
      <c r="J722" s="188"/>
      <c r="K722" s="209">
        <v>916.18666666666672</v>
      </c>
      <c r="L722" s="209">
        <v>1414.4680000000001</v>
      </c>
      <c r="M722" s="188" t="s">
        <v>56</v>
      </c>
      <c r="N722" s="188" t="s">
        <v>604</v>
      </c>
      <c r="O722" s="188" t="s">
        <v>1634</v>
      </c>
      <c r="P722" s="188" t="s">
        <v>59</v>
      </c>
      <c r="Q722" s="188" t="s">
        <v>2953</v>
      </c>
      <c r="R722" s="188" t="s">
        <v>2954</v>
      </c>
      <c r="S722" s="188" t="s">
        <v>2955</v>
      </c>
      <c r="T722" s="188" t="s">
        <v>63</v>
      </c>
      <c r="U722" s="188"/>
      <c r="V722" s="188" t="s">
        <v>64</v>
      </c>
      <c r="W722" s="188"/>
      <c r="X722" s="188"/>
      <c r="Y722" s="188"/>
      <c r="Z722" s="188" t="s">
        <v>66</v>
      </c>
      <c r="AA722" s="189">
        <v>42956</v>
      </c>
      <c r="AB722" s="188" t="s">
        <v>142</v>
      </c>
      <c r="AC722" s="188" t="s">
        <v>2636</v>
      </c>
      <c r="AD722" s="188" t="s">
        <v>56</v>
      </c>
      <c r="AE722" s="188" t="s">
        <v>90</v>
      </c>
      <c r="AF722" s="188" t="s">
        <v>90</v>
      </c>
      <c r="AG722" s="188" t="s">
        <v>90</v>
      </c>
      <c r="AH722" s="188" t="s">
        <v>90</v>
      </c>
      <c r="AI722" s="188" t="s">
        <v>90</v>
      </c>
      <c r="AJ722" s="188" t="s">
        <v>90</v>
      </c>
      <c r="AK722" s="188" t="s">
        <v>90</v>
      </c>
      <c r="AL722" s="188" t="s">
        <v>90</v>
      </c>
      <c r="AM722" s="189">
        <v>42940</v>
      </c>
      <c r="AN722" s="188" t="s">
        <v>100</v>
      </c>
      <c r="AO722" s="188" t="s">
        <v>144</v>
      </c>
      <c r="AP722" s="188"/>
      <c r="AQ722" s="188"/>
      <c r="AR722" s="188"/>
      <c r="AS722" s="188"/>
      <c r="AT722" s="188"/>
      <c r="AU722" s="188" t="str">
        <f t="shared" si="34"/>
        <v>R3</v>
      </c>
      <c r="AV722" s="188" t="str">
        <f t="shared" si="35"/>
        <v>P1</v>
      </c>
    </row>
    <row r="723" spans="1:48" ht="345" x14ac:dyDescent="0.25">
      <c r="A723" s="188" t="s">
        <v>2956</v>
      </c>
      <c r="B723" s="207" t="str">
        <f t="shared" si="33"/>
        <v>Riparian and Pre-1914</v>
      </c>
      <c r="C723" s="188" t="s">
        <v>2928</v>
      </c>
      <c r="D723" s="188" t="s">
        <v>2928</v>
      </c>
      <c r="E723" s="188"/>
      <c r="F723" s="188" t="s">
        <v>1728</v>
      </c>
      <c r="G723" s="188"/>
      <c r="H723" s="188"/>
      <c r="I723" s="188" t="s">
        <v>55</v>
      </c>
      <c r="J723" s="188"/>
      <c r="K723" s="209">
        <v>283.54333333333329</v>
      </c>
      <c r="L723" s="209">
        <v>217.797</v>
      </c>
      <c r="M723" s="188" t="s">
        <v>56</v>
      </c>
      <c r="N723" s="188" t="s">
        <v>1202</v>
      </c>
      <c r="O723" s="188" t="s">
        <v>1634</v>
      </c>
      <c r="P723" s="188" t="s">
        <v>59</v>
      </c>
      <c r="Q723" s="188" t="s">
        <v>1730</v>
      </c>
      <c r="R723" s="188" t="s">
        <v>2929</v>
      </c>
      <c r="S723" s="188" t="s">
        <v>399</v>
      </c>
      <c r="T723" s="188" t="s">
        <v>63</v>
      </c>
      <c r="U723" s="188">
        <v>1865</v>
      </c>
      <c r="V723" s="188" t="s">
        <v>115</v>
      </c>
      <c r="W723" s="188"/>
      <c r="X723" s="188"/>
      <c r="Y723" s="188"/>
      <c r="Z723" s="188" t="s">
        <v>66</v>
      </c>
      <c r="AA723" s="189">
        <v>43004</v>
      </c>
      <c r="AB723" s="188" t="s">
        <v>142</v>
      </c>
      <c r="AC723" s="188" t="s">
        <v>8591</v>
      </c>
      <c r="AD723" s="188" t="s">
        <v>56</v>
      </c>
      <c r="AE723" s="188" t="s">
        <v>90</v>
      </c>
      <c r="AF723" s="188" t="s">
        <v>90</v>
      </c>
      <c r="AG723" s="188" t="s">
        <v>90</v>
      </c>
      <c r="AH723" s="188" t="s">
        <v>90</v>
      </c>
      <c r="AI723" s="188" t="s">
        <v>90</v>
      </c>
      <c r="AJ723" s="188" t="s">
        <v>90</v>
      </c>
      <c r="AK723" s="188" t="s">
        <v>90</v>
      </c>
      <c r="AL723" s="188" t="s">
        <v>90</v>
      </c>
      <c r="AM723" s="189">
        <v>42948</v>
      </c>
      <c r="AN723" s="188" t="s">
        <v>143</v>
      </c>
      <c r="AO723" s="188" t="s">
        <v>8587</v>
      </c>
      <c r="AP723" s="188" t="s">
        <v>4066</v>
      </c>
      <c r="AQ723" s="188" t="s">
        <v>8534</v>
      </c>
      <c r="AR723" s="188" t="s">
        <v>4070</v>
      </c>
      <c r="AS723" s="188" t="s">
        <v>100</v>
      </c>
      <c r="AT723" s="188" t="s">
        <v>4074</v>
      </c>
      <c r="AU723" s="188" t="str">
        <f t="shared" si="34"/>
        <v>R4</v>
      </c>
      <c r="AV723" s="188" t="str">
        <f t="shared" si="35"/>
        <v>P1</v>
      </c>
    </row>
    <row r="724" spans="1:48" ht="90" x14ac:dyDescent="0.25">
      <c r="A724" s="188" t="s">
        <v>2957</v>
      </c>
      <c r="B724" s="207" t="str">
        <f t="shared" si="33"/>
        <v>Riparian and Pre-1914</v>
      </c>
      <c r="C724" s="188" t="s">
        <v>2886</v>
      </c>
      <c r="D724" s="188" t="s">
        <v>2886</v>
      </c>
      <c r="E724" s="188"/>
      <c r="F724" s="188"/>
      <c r="G724" s="188"/>
      <c r="H724" s="188"/>
      <c r="I724" s="188" t="s">
        <v>55</v>
      </c>
      <c r="J724" s="188"/>
      <c r="K724" s="209">
        <v>540.4133333333333</v>
      </c>
      <c r="L724" s="209">
        <v>644.48</v>
      </c>
      <c r="M724" s="188" t="s">
        <v>56</v>
      </c>
      <c r="N724" s="188" t="s">
        <v>627</v>
      </c>
      <c r="O724" s="188" t="s">
        <v>58</v>
      </c>
      <c r="P724" s="188" t="s">
        <v>59</v>
      </c>
      <c r="Q724" s="188" t="s">
        <v>2887</v>
      </c>
      <c r="R724" s="188"/>
      <c r="S724" s="188"/>
      <c r="T724" s="188"/>
      <c r="U724" s="188"/>
      <c r="V724" s="188"/>
      <c r="W724" s="188"/>
      <c r="X724" s="188"/>
      <c r="Y724" s="188"/>
      <c r="Z724" s="188"/>
      <c r="AA724" s="189">
        <v>42915</v>
      </c>
      <c r="AB724" s="188" t="s">
        <v>142</v>
      </c>
      <c r="AC724" s="188" t="s">
        <v>2915</v>
      </c>
      <c r="AD724" s="188" t="s">
        <v>56</v>
      </c>
      <c r="AE724" s="188" t="s">
        <v>90</v>
      </c>
      <c r="AF724" s="188" t="s">
        <v>90</v>
      </c>
      <c r="AG724" s="190" t="s">
        <v>90</v>
      </c>
      <c r="AH724" s="188" t="s">
        <v>90</v>
      </c>
      <c r="AI724" s="188" t="s">
        <v>90</v>
      </c>
      <c r="AJ724" s="188" t="s">
        <v>90</v>
      </c>
      <c r="AK724" s="188" t="s">
        <v>90</v>
      </c>
      <c r="AL724" s="188" t="s">
        <v>90</v>
      </c>
      <c r="AM724" s="189">
        <v>42923</v>
      </c>
      <c r="AN724" s="188" t="s">
        <v>143</v>
      </c>
      <c r="AO724" s="188" t="s">
        <v>8404</v>
      </c>
      <c r="AP724" s="188"/>
      <c r="AQ724" s="188"/>
      <c r="AR724" s="188"/>
      <c r="AS724" s="188"/>
      <c r="AT724" s="188"/>
      <c r="AU724" s="188" t="str">
        <f t="shared" si="34"/>
        <v>R3</v>
      </c>
      <c r="AV724" s="188" t="str">
        <f t="shared" si="35"/>
        <v>P3</v>
      </c>
    </row>
    <row r="725" spans="1:48" ht="345" x14ac:dyDescent="0.25">
      <c r="A725" s="188" t="s">
        <v>2958</v>
      </c>
      <c r="B725" s="207" t="str">
        <f t="shared" si="33"/>
        <v>Riparian and Pre-1914</v>
      </c>
      <c r="C725" s="188" t="s">
        <v>2928</v>
      </c>
      <c r="D725" s="188" t="s">
        <v>2928</v>
      </c>
      <c r="E725" s="188"/>
      <c r="F725" s="188" t="s">
        <v>1728</v>
      </c>
      <c r="G725" s="188"/>
      <c r="H725" s="188"/>
      <c r="I725" s="188" t="s">
        <v>55</v>
      </c>
      <c r="J725" s="188"/>
      <c r="K725" s="209">
        <v>1647.53</v>
      </c>
      <c r="L725" s="209">
        <v>660.62300000000005</v>
      </c>
      <c r="M725" s="188" t="s">
        <v>56</v>
      </c>
      <c r="N725" s="188" t="s">
        <v>1202</v>
      </c>
      <c r="O725" s="188" t="s">
        <v>1634</v>
      </c>
      <c r="P725" s="188" t="s">
        <v>59</v>
      </c>
      <c r="Q725" s="188" t="s">
        <v>1730</v>
      </c>
      <c r="R725" s="188" t="s">
        <v>2929</v>
      </c>
      <c r="S725" s="188" t="s">
        <v>399</v>
      </c>
      <c r="T725" s="188" t="s">
        <v>63</v>
      </c>
      <c r="U725" s="188">
        <v>1865</v>
      </c>
      <c r="V725" s="188" t="s">
        <v>115</v>
      </c>
      <c r="W725" s="188"/>
      <c r="X725" s="188"/>
      <c r="Y725" s="188"/>
      <c r="Z725" s="188" t="s">
        <v>66</v>
      </c>
      <c r="AA725" s="189">
        <v>43004</v>
      </c>
      <c r="AB725" s="188" t="s">
        <v>142</v>
      </c>
      <c r="AC725" s="188" t="s">
        <v>8591</v>
      </c>
      <c r="AD725" s="188" t="s">
        <v>56</v>
      </c>
      <c r="AE725" s="188" t="s">
        <v>90</v>
      </c>
      <c r="AF725" s="188" t="s">
        <v>90</v>
      </c>
      <c r="AG725" s="188" t="s">
        <v>90</v>
      </c>
      <c r="AH725" s="188" t="s">
        <v>90</v>
      </c>
      <c r="AI725" s="188" t="s">
        <v>90</v>
      </c>
      <c r="AJ725" s="188" t="s">
        <v>90</v>
      </c>
      <c r="AK725" s="188" t="s">
        <v>90</v>
      </c>
      <c r="AL725" s="188" t="s">
        <v>90</v>
      </c>
      <c r="AM725" s="189">
        <v>42948</v>
      </c>
      <c r="AN725" s="188" t="s">
        <v>143</v>
      </c>
      <c r="AO725" s="188" t="s">
        <v>8587</v>
      </c>
      <c r="AP725" s="188" t="s">
        <v>4066</v>
      </c>
      <c r="AQ725" s="188" t="s">
        <v>8534</v>
      </c>
      <c r="AR725" s="188" t="s">
        <v>4070</v>
      </c>
      <c r="AS725" s="188" t="s">
        <v>100</v>
      </c>
      <c r="AT725" s="188" t="s">
        <v>4074</v>
      </c>
      <c r="AU725" s="188" t="str">
        <f t="shared" si="34"/>
        <v>R4</v>
      </c>
      <c r="AV725" s="188" t="str">
        <f t="shared" si="35"/>
        <v>P1</v>
      </c>
    </row>
    <row r="726" spans="1:48" ht="345" x14ac:dyDescent="0.25">
      <c r="A726" s="188" t="s">
        <v>2959</v>
      </c>
      <c r="B726" s="207" t="str">
        <f t="shared" si="33"/>
        <v>Riparian and Pre-1914</v>
      </c>
      <c r="C726" s="188" t="s">
        <v>2928</v>
      </c>
      <c r="D726" s="188" t="s">
        <v>2928</v>
      </c>
      <c r="E726" s="188"/>
      <c r="F726" s="188" t="s">
        <v>1728</v>
      </c>
      <c r="G726" s="188"/>
      <c r="H726" s="188"/>
      <c r="I726" s="188" t="s">
        <v>55</v>
      </c>
      <c r="J726" s="188"/>
      <c r="K726" s="209">
        <v>521.81999999999994</v>
      </c>
      <c r="L726" s="209">
        <v>415.601</v>
      </c>
      <c r="M726" s="188" t="s">
        <v>56</v>
      </c>
      <c r="N726" s="188" t="s">
        <v>1349</v>
      </c>
      <c r="O726" s="188" t="s">
        <v>1634</v>
      </c>
      <c r="P726" s="188" t="s">
        <v>59</v>
      </c>
      <c r="Q726" s="188" t="s">
        <v>2960</v>
      </c>
      <c r="R726" s="188" t="s">
        <v>2929</v>
      </c>
      <c r="S726" s="188" t="s">
        <v>399</v>
      </c>
      <c r="T726" s="188" t="s">
        <v>63</v>
      </c>
      <c r="U726" s="188"/>
      <c r="V726" s="188" t="s">
        <v>115</v>
      </c>
      <c r="W726" s="188"/>
      <c r="X726" s="188"/>
      <c r="Y726" s="188"/>
      <c r="Z726" s="188" t="s">
        <v>66</v>
      </c>
      <c r="AA726" s="189">
        <v>43004</v>
      </c>
      <c r="AB726" s="188" t="s">
        <v>142</v>
      </c>
      <c r="AC726" s="188" t="s">
        <v>8591</v>
      </c>
      <c r="AD726" s="188" t="s">
        <v>56</v>
      </c>
      <c r="AE726" s="188" t="s">
        <v>90</v>
      </c>
      <c r="AF726" s="188" t="s">
        <v>90</v>
      </c>
      <c r="AG726" s="188" t="s">
        <v>90</v>
      </c>
      <c r="AH726" s="188" t="s">
        <v>90</v>
      </c>
      <c r="AI726" s="188" t="s">
        <v>90</v>
      </c>
      <c r="AJ726" s="188" t="s">
        <v>90</v>
      </c>
      <c r="AK726" s="188" t="s">
        <v>90</v>
      </c>
      <c r="AL726" s="188" t="s">
        <v>90</v>
      </c>
      <c r="AM726" s="189">
        <v>42948</v>
      </c>
      <c r="AN726" s="188" t="s">
        <v>143</v>
      </c>
      <c r="AO726" s="188" t="s">
        <v>8587</v>
      </c>
      <c r="AP726" s="188" t="s">
        <v>4066</v>
      </c>
      <c r="AQ726" s="188" t="s">
        <v>8534</v>
      </c>
      <c r="AR726" s="188" t="s">
        <v>4070</v>
      </c>
      <c r="AS726" s="188" t="s">
        <v>100</v>
      </c>
      <c r="AT726" s="188" t="s">
        <v>4074</v>
      </c>
      <c r="AU726" s="188" t="str">
        <f t="shared" si="34"/>
        <v>R4</v>
      </c>
      <c r="AV726" s="188" t="str">
        <f t="shared" si="35"/>
        <v>P1</v>
      </c>
    </row>
    <row r="727" spans="1:48" ht="345" x14ac:dyDescent="0.25">
      <c r="A727" s="188" t="s">
        <v>2961</v>
      </c>
      <c r="B727" s="207" t="str">
        <f t="shared" si="33"/>
        <v>Riparian and Pre-1914</v>
      </c>
      <c r="C727" s="188" t="s">
        <v>2928</v>
      </c>
      <c r="D727" s="188" t="s">
        <v>2928</v>
      </c>
      <c r="E727" s="188"/>
      <c r="F727" s="188" t="s">
        <v>1728</v>
      </c>
      <c r="G727" s="188"/>
      <c r="H727" s="188"/>
      <c r="I727" s="188" t="s">
        <v>55</v>
      </c>
      <c r="J727" s="188"/>
      <c r="K727" s="209">
        <v>1462.3200000000002</v>
      </c>
      <c r="L727" s="209">
        <v>741.87099999999998</v>
      </c>
      <c r="M727" s="188" t="s">
        <v>56</v>
      </c>
      <c r="N727" s="188" t="s">
        <v>1202</v>
      </c>
      <c r="O727" s="188" t="s">
        <v>1634</v>
      </c>
      <c r="P727" s="188" t="s">
        <v>59</v>
      </c>
      <c r="Q727" s="188" t="s">
        <v>1730</v>
      </c>
      <c r="R727" s="188" t="s">
        <v>2929</v>
      </c>
      <c r="S727" s="188" t="s">
        <v>399</v>
      </c>
      <c r="T727" s="188" t="s">
        <v>63</v>
      </c>
      <c r="U727" s="188">
        <v>1865</v>
      </c>
      <c r="V727" s="188" t="s">
        <v>115</v>
      </c>
      <c r="W727" s="188"/>
      <c r="X727" s="188"/>
      <c r="Y727" s="188"/>
      <c r="Z727" s="188" t="s">
        <v>66</v>
      </c>
      <c r="AA727" s="189">
        <v>43004</v>
      </c>
      <c r="AB727" s="188" t="s">
        <v>142</v>
      </c>
      <c r="AC727" s="188" t="s">
        <v>8591</v>
      </c>
      <c r="AD727" s="188" t="s">
        <v>56</v>
      </c>
      <c r="AE727" s="188" t="s">
        <v>90</v>
      </c>
      <c r="AF727" s="188" t="s">
        <v>90</v>
      </c>
      <c r="AG727" s="188" t="s">
        <v>90</v>
      </c>
      <c r="AH727" s="188" t="s">
        <v>90</v>
      </c>
      <c r="AI727" s="188" t="s">
        <v>90</v>
      </c>
      <c r="AJ727" s="188" t="s">
        <v>90</v>
      </c>
      <c r="AK727" s="188" t="s">
        <v>90</v>
      </c>
      <c r="AL727" s="188" t="s">
        <v>90</v>
      </c>
      <c r="AM727" s="189">
        <v>42948</v>
      </c>
      <c r="AN727" s="188" t="s">
        <v>143</v>
      </c>
      <c r="AO727" s="188" t="s">
        <v>8587</v>
      </c>
      <c r="AP727" s="188" t="s">
        <v>4066</v>
      </c>
      <c r="AQ727" s="188" t="s">
        <v>8534</v>
      </c>
      <c r="AR727" s="188" t="s">
        <v>4070</v>
      </c>
      <c r="AS727" s="188" t="s">
        <v>100</v>
      </c>
      <c r="AT727" s="188" t="s">
        <v>4074</v>
      </c>
      <c r="AU727" s="188" t="str">
        <f t="shared" si="34"/>
        <v>R4</v>
      </c>
      <c r="AV727" s="188" t="str">
        <f t="shared" si="35"/>
        <v>P1</v>
      </c>
    </row>
    <row r="728" spans="1:48" ht="345" x14ac:dyDescent="0.25">
      <c r="A728" s="188" t="s">
        <v>2962</v>
      </c>
      <c r="B728" s="207" t="str">
        <f t="shared" si="33"/>
        <v>Riparian and Pre-1914</v>
      </c>
      <c r="C728" s="188" t="s">
        <v>2928</v>
      </c>
      <c r="D728" s="188" t="s">
        <v>2928</v>
      </c>
      <c r="E728" s="188"/>
      <c r="F728" s="188" t="s">
        <v>1728</v>
      </c>
      <c r="G728" s="188"/>
      <c r="H728" s="188"/>
      <c r="I728" s="188" t="s">
        <v>55</v>
      </c>
      <c r="J728" s="188"/>
      <c r="K728" s="209">
        <v>297.72333333333336</v>
      </c>
      <c r="L728" s="209">
        <v>136.54900000000001</v>
      </c>
      <c r="M728" s="188" t="s">
        <v>56</v>
      </c>
      <c r="N728" s="188" t="s">
        <v>2963</v>
      </c>
      <c r="O728" s="188" t="s">
        <v>1373</v>
      </c>
      <c r="P728" s="188" t="s">
        <v>59</v>
      </c>
      <c r="Q728" s="188" t="s">
        <v>1730</v>
      </c>
      <c r="R728" s="188" t="s">
        <v>2929</v>
      </c>
      <c r="S728" s="188" t="s">
        <v>399</v>
      </c>
      <c r="T728" s="188" t="s">
        <v>63</v>
      </c>
      <c r="U728" s="188"/>
      <c r="V728" s="188" t="s">
        <v>115</v>
      </c>
      <c r="W728" s="188"/>
      <c r="X728" s="188"/>
      <c r="Y728" s="188"/>
      <c r="Z728" s="188" t="s">
        <v>66</v>
      </c>
      <c r="AA728" s="189">
        <v>43004</v>
      </c>
      <c r="AB728" s="188" t="s">
        <v>142</v>
      </c>
      <c r="AC728" s="188" t="s">
        <v>8591</v>
      </c>
      <c r="AD728" s="188" t="s">
        <v>56</v>
      </c>
      <c r="AE728" s="188" t="s">
        <v>90</v>
      </c>
      <c r="AF728" s="188" t="s">
        <v>90</v>
      </c>
      <c r="AG728" s="188" t="s">
        <v>90</v>
      </c>
      <c r="AH728" s="188" t="s">
        <v>90</v>
      </c>
      <c r="AI728" s="188" t="s">
        <v>90</v>
      </c>
      <c r="AJ728" s="188" t="s">
        <v>90</v>
      </c>
      <c r="AK728" s="188" t="s">
        <v>90</v>
      </c>
      <c r="AL728" s="188" t="s">
        <v>90</v>
      </c>
      <c r="AM728" s="189">
        <v>42948</v>
      </c>
      <c r="AN728" s="188" t="s">
        <v>143</v>
      </c>
      <c r="AO728" s="188" t="s">
        <v>8587</v>
      </c>
      <c r="AP728" s="188" t="s">
        <v>4066</v>
      </c>
      <c r="AQ728" s="188" t="s">
        <v>8534</v>
      </c>
      <c r="AR728" s="188" t="s">
        <v>4070</v>
      </c>
      <c r="AS728" s="188" t="s">
        <v>100</v>
      </c>
      <c r="AT728" s="188" t="s">
        <v>4074</v>
      </c>
      <c r="AU728" s="188" t="str">
        <f t="shared" si="34"/>
        <v>R4</v>
      </c>
      <c r="AV728" s="188" t="str">
        <f t="shared" si="35"/>
        <v>P1</v>
      </c>
    </row>
    <row r="729" spans="1:48" ht="90" x14ac:dyDescent="0.25">
      <c r="A729" s="188" t="s">
        <v>2964</v>
      </c>
      <c r="B729" s="207" t="str">
        <f t="shared" si="33"/>
        <v>Riparian and Pre-1914</v>
      </c>
      <c r="C729" s="188" t="s">
        <v>2965</v>
      </c>
      <c r="D729" s="188" t="s">
        <v>2965</v>
      </c>
      <c r="E729" s="188"/>
      <c r="F729" s="188" t="s">
        <v>834</v>
      </c>
      <c r="G729" s="188"/>
      <c r="H729" s="188"/>
      <c r="I729" s="188" t="s">
        <v>55</v>
      </c>
      <c r="J729" s="188"/>
      <c r="K729" s="209">
        <v>503.86</v>
      </c>
      <c r="L729" s="209">
        <v>864.13</v>
      </c>
      <c r="M729" s="188" t="s">
        <v>56</v>
      </c>
      <c r="N729" s="188" t="s">
        <v>826</v>
      </c>
      <c r="O729" s="188" t="s">
        <v>58</v>
      </c>
      <c r="P729" s="188" t="s">
        <v>59</v>
      </c>
      <c r="Q729" s="188" t="s">
        <v>2966</v>
      </c>
      <c r="R729" s="188" t="s">
        <v>2966</v>
      </c>
      <c r="S729" s="188" t="s">
        <v>2967</v>
      </c>
      <c r="T729" s="188" t="s">
        <v>141</v>
      </c>
      <c r="U729" s="188"/>
      <c r="V729" s="188" t="s">
        <v>64</v>
      </c>
      <c r="W729" s="188">
        <v>0</v>
      </c>
      <c r="X729" s="188" t="s">
        <v>66</v>
      </c>
      <c r="Y729" s="188"/>
      <c r="Z729" s="188" t="s">
        <v>66</v>
      </c>
      <c r="AA729" s="189">
        <v>42916</v>
      </c>
      <c r="AB729" s="188" t="s">
        <v>142</v>
      </c>
      <c r="AC729" s="188" t="s">
        <v>2968</v>
      </c>
      <c r="AD729" s="188" t="s">
        <v>56</v>
      </c>
      <c r="AE729" s="188" t="s">
        <v>90</v>
      </c>
      <c r="AF729" s="188" t="s">
        <v>90</v>
      </c>
      <c r="AG729" s="188" t="s">
        <v>90</v>
      </c>
      <c r="AH729" s="188" t="s">
        <v>90</v>
      </c>
      <c r="AI729" s="188" t="s">
        <v>90</v>
      </c>
      <c r="AJ729" s="188" t="s">
        <v>90</v>
      </c>
      <c r="AK729" s="188" t="s">
        <v>90</v>
      </c>
      <c r="AL729" s="188" t="s">
        <v>90</v>
      </c>
      <c r="AM729" s="189">
        <v>42940</v>
      </c>
      <c r="AN729" s="188" t="s">
        <v>100</v>
      </c>
      <c r="AO729" s="188" t="s">
        <v>144</v>
      </c>
      <c r="AP729" s="188"/>
      <c r="AQ729" s="188"/>
      <c r="AR729" s="188"/>
      <c r="AS729" s="188"/>
      <c r="AT729" s="188"/>
      <c r="AU729" s="188" t="str">
        <f t="shared" si="34"/>
        <v>R3</v>
      </c>
      <c r="AV729" s="188" t="str">
        <f t="shared" si="35"/>
        <v>P1</v>
      </c>
    </row>
    <row r="730" spans="1:48" ht="90" x14ac:dyDescent="0.25">
      <c r="A730" s="188" t="s">
        <v>2969</v>
      </c>
      <c r="B730" s="207" t="str">
        <f t="shared" si="33"/>
        <v>Riparian and Pre-1914</v>
      </c>
      <c r="C730" s="188" t="s">
        <v>2970</v>
      </c>
      <c r="D730" s="188" t="s">
        <v>2970</v>
      </c>
      <c r="E730" s="188"/>
      <c r="F730" s="188" t="s">
        <v>834</v>
      </c>
      <c r="G730" s="188"/>
      <c r="H730" s="188"/>
      <c r="I730" s="188" t="s">
        <v>55</v>
      </c>
      <c r="J730" s="188"/>
      <c r="K730" s="209">
        <v>889.98</v>
      </c>
      <c r="L730" s="209">
        <v>579.54999999999995</v>
      </c>
      <c r="M730" s="188" t="s">
        <v>56</v>
      </c>
      <c r="N730" s="188" t="s">
        <v>826</v>
      </c>
      <c r="O730" s="188" t="s">
        <v>58</v>
      </c>
      <c r="P730" s="188" t="s">
        <v>59</v>
      </c>
      <c r="Q730" s="188" t="s">
        <v>2966</v>
      </c>
      <c r="R730" s="188" t="s">
        <v>2966</v>
      </c>
      <c r="S730" s="188" t="s">
        <v>2967</v>
      </c>
      <c r="T730" s="188" t="s">
        <v>141</v>
      </c>
      <c r="U730" s="188"/>
      <c r="V730" s="188" t="s">
        <v>64</v>
      </c>
      <c r="W730" s="188">
        <v>0</v>
      </c>
      <c r="X730" s="188" t="s">
        <v>66</v>
      </c>
      <c r="Y730" s="188"/>
      <c r="Z730" s="188" t="s">
        <v>66</v>
      </c>
      <c r="AA730" s="189">
        <v>42916</v>
      </c>
      <c r="AB730" s="188" t="s">
        <v>142</v>
      </c>
      <c r="AC730" s="188" t="s">
        <v>8694</v>
      </c>
      <c r="AD730" s="188" t="s">
        <v>56</v>
      </c>
      <c r="AE730" s="188" t="s">
        <v>90</v>
      </c>
      <c r="AF730" s="188" t="s">
        <v>90</v>
      </c>
      <c r="AG730" s="188" t="s">
        <v>90</v>
      </c>
      <c r="AH730" s="188" t="s">
        <v>90</v>
      </c>
      <c r="AI730" s="188" t="s">
        <v>90</v>
      </c>
      <c r="AJ730" s="188" t="s">
        <v>90</v>
      </c>
      <c r="AK730" s="188" t="s">
        <v>90</v>
      </c>
      <c r="AL730" s="188" t="s">
        <v>90</v>
      </c>
      <c r="AM730" s="189">
        <v>42940</v>
      </c>
      <c r="AN730" s="188" t="s">
        <v>100</v>
      </c>
      <c r="AO730" s="188" t="s">
        <v>144</v>
      </c>
      <c r="AP730" s="188"/>
      <c r="AQ730" s="188"/>
      <c r="AR730" s="188"/>
      <c r="AS730" s="188"/>
      <c r="AT730" s="188"/>
      <c r="AU730" s="188" t="str">
        <f t="shared" si="34"/>
        <v>R3</v>
      </c>
      <c r="AV730" s="188" t="str">
        <f t="shared" si="35"/>
        <v>P1</v>
      </c>
    </row>
    <row r="731" spans="1:48" ht="135" x14ac:dyDescent="0.25">
      <c r="A731" s="188" t="s">
        <v>2971</v>
      </c>
      <c r="B731" s="207" t="str">
        <f t="shared" si="33"/>
        <v>Riparian and Pre-1914</v>
      </c>
      <c r="C731" s="188" t="s">
        <v>2970</v>
      </c>
      <c r="D731" s="188" t="s">
        <v>2970</v>
      </c>
      <c r="E731" s="188"/>
      <c r="F731" s="188" t="s">
        <v>834</v>
      </c>
      <c r="G731" s="188"/>
      <c r="H731" s="188"/>
      <c r="I731" s="188" t="s">
        <v>55</v>
      </c>
      <c r="J731" s="188"/>
      <c r="K731" s="209">
        <v>930.09666666666669</v>
      </c>
      <c r="L731" s="209">
        <v>744.19</v>
      </c>
      <c r="M731" s="188" t="s">
        <v>56</v>
      </c>
      <c r="N731" s="188" t="s">
        <v>826</v>
      </c>
      <c r="O731" s="188" t="s">
        <v>58</v>
      </c>
      <c r="P731" s="188" t="s">
        <v>59</v>
      </c>
      <c r="Q731" s="188" t="s">
        <v>2972</v>
      </c>
      <c r="R731" s="188" t="s">
        <v>2972</v>
      </c>
      <c r="S731" s="188" t="s">
        <v>2967</v>
      </c>
      <c r="T731" s="188" t="s">
        <v>141</v>
      </c>
      <c r="U731" s="188"/>
      <c r="V731" s="188" t="s">
        <v>64</v>
      </c>
      <c r="W731" s="188">
        <v>0</v>
      </c>
      <c r="X731" s="188" t="s">
        <v>66</v>
      </c>
      <c r="Y731" s="188"/>
      <c r="Z731" s="188" t="s">
        <v>66</v>
      </c>
      <c r="AA731" s="189">
        <v>42916</v>
      </c>
      <c r="AB731" s="188" t="s">
        <v>142</v>
      </c>
      <c r="AC731" s="188" t="s">
        <v>2973</v>
      </c>
      <c r="AD731" s="188" t="s">
        <v>56</v>
      </c>
      <c r="AE731" s="188" t="s">
        <v>90</v>
      </c>
      <c r="AF731" s="188" t="s">
        <v>90</v>
      </c>
      <c r="AG731" s="188" t="s">
        <v>90</v>
      </c>
      <c r="AH731" s="188" t="s">
        <v>90</v>
      </c>
      <c r="AI731" s="188" t="s">
        <v>90</v>
      </c>
      <c r="AJ731" s="188" t="s">
        <v>90</v>
      </c>
      <c r="AK731" s="188" t="s">
        <v>90</v>
      </c>
      <c r="AL731" s="188" t="s">
        <v>90</v>
      </c>
      <c r="AM731" s="189">
        <v>42940</v>
      </c>
      <c r="AN731" s="188" t="s">
        <v>100</v>
      </c>
      <c r="AO731" s="188" t="s">
        <v>144</v>
      </c>
      <c r="AP731" s="188"/>
      <c r="AQ731" s="188"/>
      <c r="AR731" s="188"/>
      <c r="AS731" s="188"/>
      <c r="AT731" s="188"/>
      <c r="AU731" s="188" t="str">
        <f t="shared" si="34"/>
        <v>R3</v>
      </c>
      <c r="AV731" s="188" t="str">
        <f t="shared" si="35"/>
        <v>P1</v>
      </c>
    </row>
    <row r="732" spans="1:48" ht="90" x14ac:dyDescent="0.25">
      <c r="A732" s="188" t="s">
        <v>2974</v>
      </c>
      <c r="B732" s="207" t="str">
        <f t="shared" si="33"/>
        <v>Riparian and Pre-1914</v>
      </c>
      <c r="C732" s="188" t="s">
        <v>2970</v>
      </c>
      <c r="D732" s="188" t="s">
        <v>2970</v>
      </c>
      <c r="E732" s="188"/>
      <c r="F732" s="188" t="s">
        <v>834</v>
      </c>
      <c r="G732" s="188"/>
      <c r="H732" s="188"/>
      <c r="I732" s="188" t="s">
        <v>55</v>
      </c>
      <c r="J732" s="188"/>
      <c r="K732" s="209">
        <v>707.02333333333331</v>
      </c>
      <c r="L732" s="209">
        <v>943.41</v>
      </c>
      <c r="M732" s="188" t="s">
        <v>56</v>
      </c>
      <c r="N732" s="188" t="s">
        <v>826</v>
      </c>
      <c r="O732" s="188" t="s">
        <v>58</v>
      </c>
      <c r="P732" s="188" t="s">
        <v>59</v>
      </c>
      <c r="Q732" s="188" t="s">
        <v>2972</v>
      </c>
      <c r="R732" s="188" t="s">
        <v>2972</v>
      </c>
      <c r="S732" s="188" t="s">
        <v>2967</v>
      </c>
      <c r="T732" s="188" t="s">
        <v>141</v>
      </c>
      <c r="U732" s="188"/>
      <c r="V732" s="188" t="s">
        <v>64</v>
      </c>
      <c r="W732" s="188">
        <v>0</v>
      </c>
      <c r="X732" s="188" t="s">
        <v>66</v>
      </c>
      <c r="Y732" s="188"/>
      <c r="Z732" s="188" t="s">
        <v>66</v>
      </c>
      <c r="AA732" s="189">
        <v>42916</v>
      </c>
      <c r="AB732" s="188" t="s">
        <v>142</v>
      </c>
      <c r="AC732" s="188" t="s">
        <v>2968</v>
      </c>
      <c r="AD732" s="188" t="s">
        <v>56</v>
      </c>
      <c r="AE732" s="188" t="s">
        <v>90</v>
      </c>
      <c r="AF732" s="188" t="s">
        <v>90</v>
      </c>
      <c r="AG732" s="188" t="s">
        <v>90</v>
      </c>
      <c r="AH732" s="188" t="s">
        <v>90</v>
      </c>
      <c r="AI732" s="188" t="s">
        <v>90</v>
      </c>
      <c r="AJ732" s="188" t="s">
        <v>90</v>
      </c>
      <c r="AK732" s="188" t="s">
        <v>90</v>
      </c>
      <c r="AL732" s="188" t="s">
        <v>90</v>
      </c>
      <c r="AM732" s="189">
        <v>42940</v>
      </c>
      <c r="AN732" s="188" t="s">
        <v>100</v>
      </c>
      <c r="AO732" s="188" t="s">
        <v>144</v>
      </c>
      <c r="AP732" s="188"/>
      <c r="AQ732" s="188"/>
      <c r="AR732" s="188"/>
      <c r="AS732" s="188"/>
      <c r="AT732" s="188"/>
      <c r="AU732" s="188" t="str">
        <f t="shared" si="34"/>
        <v>R3</v>
      </c>
      <c r="AV732" s="188" t="str">
        <f t="shared" si="35"/>
        <v>P1</v>
      </c>
    </row>
    <row r="733" spans="1:48" ht="135" x14ac:dyDescent="0.25">
      <c r="A733" s="188" t="s">
        <v>2975</v>
      </c>
      <c r="B733" s="207" t="str">
        <f t="shared" si="33"/>
        <v>Riparian and Pre-1914</v>
      </c>
      <c r="C733" s="188" t="s">
        <v>2976</v>
      </c>
      <c r="D733" s="188" t="s">
        <v>2976</v>
      </c>
      <c r="E733" s="188"/>
      <c r="F733" s="188"/>
      <c r="G733" s="188"/>
      <c r="H733" s="188"/>
      <c r="I733" s="188" t="s">
        <v>55</v>
      </c>
      <c r="J733" s="188"/>
      <c r="K733" s="209">
        <v>3385.12</v>
      </c>
      <c r="L733" s="209">
        <v>1280.23</v>
      </c>
      <c r="M733" s="188" t="s">
        <v>56</v>
      </c>
      <c r="N733" s="188" t="s">
        <v>1265</v>
      </c>
      <c r="O733" s="188" t="s">
        <v>58</v>
      </c>
      <c r="P733" s="188" t="s">
        <v>59</v>
      </c>
      <c r="Q733" s="188" t="s">
        <v>2977</v>
      </c>
      <c r="R733" s="188" t="s">
        <v>2977</v>
      </c>
      <c r="S733" s="188" t="s">
        <v>2978</v>
      </c>
      <c r="T733" s="188"/>
      <c r="U733" s="188" t="s">
        <v>4098</v>
      </c>
      <c r="V733" s="188"/>
      <c r="W733" s="188"/>
      <c r="X733" s="188"/>
      <c r="Y733" s="188"/>
      <c r="Z733" s="188"/>
      <c r="AA733" s="189">
        <v>42881</v>
      </c>
      <c r="AB733" s="188" t="s">
        <v>142</v>
      </c>
      <c r="AC733" s="188" t="s">
        <v>2979</v>
      </c>
      <c r="AD733" s="188" t="s">
        <v>56</v>
      </c>
      <c r="AE733" s="188" t="s">
        <v>90</v>
      </c>
      <c r="AF733" s="188" t="s">
        <v>90</v>
      </c>
      <c r="AG733" s="190" t="s">
        <v>90</v>
      </c>
      <c r="AH733" s="188" t="s">
        <v>90</v>
      </c>
      <c r="AI733" s="188" t="s">
        <v>90</v>
      </c>
      <c r="AJ733" s="188" t="s">
        <v>90</v>
      </c>
      <c r="AK733" s="188" t="s">
        <v>90</v>
      </c>
      <c r="AL733" s="188" t="s">
        <v>90</v>
      </c>
      <c r="AM733" s="189">
        <v>42912</v>
      </c>
      <c r="AN733" s="188" t="s">
        <v>100</v>
      </c>
      <c r="AO733" s="188" t="s">
        <v>73</v>
      </c>
      <c r="AP733" s="188"/>
      <c r="AQ733" s="188"/>
      <c r="AR733" s="188"/>
      <c r="AS733" s="188"/>
      <c r="AT733" s="188"/>
      <c r="AU733" s="188" t="str">
        <f t="shared" si="34"/>
        <v>R3</v>
      </c>
      <c r="AV733" s="188" t="str">
        <f t="shared" si="35"/>
        <v>P1</v>
      </c>
    </row>
    <row r="734" spans="1:48" ht="60" x14ac:dyDescent="0.25">
      <c r="A734" s="188" t="s">
        <v>2980</v>
      </c>
      <c r="B734" s="207" t="str">
        <f t="shared" si="33"/>
        <v>Riparian and Pre-1914</v>
      </c>
      <c r="C734" s="188" t="s">
        <v>2981</v>
      </c>
      <c r="D734" s="188" t="s">
        <v>2981</v>
      </c>
      <c r="E734" s="188"/>
      <c r="F734" s="188" t="s">
        <v>834</v>
      </c>
      <c r="G734" s="188"/>
      <c r="H734" s="188"/>
      <c r="I734" s="188" t="s">
        <v>55</v>
      </c>
      <c r="J734" s="188" t="s">
        <v>2982</v>
      </c>
      <c r="K734" s="209">
        <v>954.87666666666678</v>
      </c>
      <c r="L734" s="209">
        <v>925.5</v>
      </c>
      <c r="M734" s="188" t="s">
        <v>56</v>
      </c>
      <c r="N734" s="188" t="s">
        <v>826</v>
      </c>
      <c r="O734" s="188" t="s">
        <v>1373</v>
      </c>
      <c r="P734" s="188" t="s">
        <v>59</v>
      </c>
      <c r="Q734" s="188" t="s">
        <v>2966</v>
      </c>
      <c r="R734" s="188" t="s">
        <v>2966</v>
      </c>
      <c r="S734" s="188" t="s">
        <v>2983</v>
      </c>
      <c r="T734" s="188" t="s">
        <v>141</v>
      </c>
      <c r="U734" s="188"/>
      <c r="V734" s="188" t="s">
        <v>64</v>
      </c>
      <c r="W734" s="188"/>
      <c r="X734" s="188"/>
      <c r="Y734" s="188"/>
      <c r="Z734" s="188" t="s">
        <v>56</v>
      </c>
      <c r="AA734" s="189">
        <v>42881</v>
      </c>
      <c r="AB734" s="188" t="s">
        <v>142</v>
      </c>
      <c r="AC734" s="188" t="s">
        <v>1637</v>
      </c>
      <c r="AD734" s="188" t="s">
        <v>56</v>
      </c>
      <c r="AE734" s="188" t="s">
        <v>90</v>
      </c>
      <c r="AF734" s="188" t="s">
        <v>90</v>
      </c>
      <c r="AG734" s="190" t="s">
        <v>90</v>
      </c>
      <c r="AH734" s="188" t="s">
        <v>90</v>
      </c>
      <c r="AI734" s="188" t="s">
        <v>90</v>
      </c>
      <c r="AJ734" s="188" t="s">
        <v>90</v>
      </c>
      <c r="AK734" s="188" t="s">
        <v>90</v>
      </c>
      <c r="AL734" s="188" t="s">
        <v>90</v>
      </c>
      <c r="AM734" s="189">
        <v>42915</v>
      </c>
      <c r="AN734" s="188" t="s">
        <v>100</v>
      </c>
      <c r="AO734" s="188" t="s">
        <v>489</v>
      </c>
      <c r="AP734" s="188"/>
      <c r="AQ734" s="188"/>
      <c r="AR734" s="188"/>
      <c r="AS734" s="188"/>
      <c r="AT734" s="188"/>
      <c r="AU734" s="188" t="str">
        <f t="shared" si="34"/>
        <v>R3</v>
      </c>
      <c r="AV734" s="188" t="str">
        <f t="shared" si="35"/>
        <v>P1</v>
      </c>
    </row>
    <row r="735" spans="1:48" ht="90" x14ac:dyDescent="0.25">
      <c r="A735" s="188" t="s">
        <v>2984</v>
      </c>
      <c r="B735" s="207" t="str">
        <f t="shared" si="33"/>
        <v>Riparian and Pre-1914</v>
      </c>
      <c r="C735" s="188" t="s">
        <v>2970</v>
      </c>
      <c r="D735" s="188" t="s">
        <v>2970</v>
      </c>
      <c r="E735" s="188"/>
      <c r="F735" s="188" t="s">
        <v>834</v>
      </c>
      <c r="G735" s="188"/>
      <c r="H735" s="188"/>
      <c r="I735" s="188" t="s">
        <v>55</v>
      </c>
      <c r="J735" s="188"/>
      <c r="K735" s="209">
        <v>484.29</v>
      </c>
      <c r="L735" s="209">
        <v>568.58000000000004</v>
      </c>
      <c r="M735" s="188" t="s">
        <v>56</v>
      </c>
      <c r="N735" s="188" t="s">
        <v>826</v>
      </c>
      <c r="O735" s="188" t="s">
        <v>58</v>
      </c>
      <c r="P735" s="188" t="s">
        <v>59</v>
      </c>
      <c r="Q735" s="188" t="s">
        <v>2966</v>
      </c>
      <c r="R735" s="188" t="s">
        <v>2966</v>
      </c>
      <c r="S735" s="188" t="s">
        <v>2967</v>
      </c>
      <c r="T735" s="188" t="s">
        <v>141</v>
      </c>
      <c r="U735" s="188"/>
      <c r="V735" s="188" t="s">
        <v>64</v>
      </c>
      <c r="W735" s="188">
        <v>0</v>
      </c>
      <c r="X735" s="188" t="s">
        <v>66</v>
      </c>
      <c r="Y735" s="188"/>
      <c r="Z735" s="188" t="s">
        <v>66</v>
      </c>
      <c r="AA735" s="189">
        <v>42916</v>
      </c>
      <c r="AB735" s="188" t="s">
        <v>142</v>
      </c>
      <c r="AC735" s="188" t="s">
        <v>2968</v>
      </c>
      <c r="AD735" s="188" t="s">
        <v>56</v>
      </c>
      <c r="AE735" s="188" t="s">
        <v>90</v>
      </c>
      <c r="AF735" s="188" t="s">
        <v>90</v>
      </c>
      <c r="AG735" s="188" t="s">
        <v>90</v>
      </c>
      <c r="AH735" s="188" t="s">
        <v>90</v>
      </c>
      <c r="AI735" s="188" t="s">
        <v>90</v>
      </c>
      <c r="AJ735" s="188" t="s">
        <v>90</v>
      </c>
      <c r="AK735" s="188" t="s">
        <v>90</v>
      </c>
      <c r="AL735" s="188" t="s">
        <v>90</v>
      </c>
      <c r="AM735" s="189">
        <v>42940</v>
      </c>
      <c r="AN735" s="188" t="s">
        <v>100</v>
      </c>
      <c r="AO735" s="188" t="s">
        <v>144</v>
      </c>
      <c r="AP735" s="188"/>
      <c r="AQ735" s="188"/>
      <c r="AR735" s="188"/>
      <c r="AS735" s="188"/>
      <c r="AT735" s="188"/>
      <c r="AU735" s="188" t="str">
        <f t="shared" si="34"/>
        <v>R3</v>
      </c>
      <c r="AV735" s="188" t="str">
        <f t="shared" si="35"/>
        <v>P1</v>
      </c>
    </row>
    <row r="736" spans="1:48" ht="45" x14ac:dyDescent="0.25">
      <c r="A736" s="188" t="s">
        <v>2985</v>
      </c>
      <c r="B736" s="207" t="str">
        <f t="shared" si="33"/>
        <v>Riparian and Pre-1914</v>
      </c>
      <c r="C736" s="188" t="s">
        <v>602</v>
      </c>
      <c r="D736" s="188" t="s">
        <v>603</v>
      </c>
      <c r="E736" s="188"/>
      <c r="F736" s="188"/>
      <c r="G736" s="188"/>
      <c r="H736" s="188"/>
      <c r="I736" s="188" t="s">
        <v>55</v>
      </c>
      <c r="J736" s="188"/>
      <c r="K736" s="209">
        <v>678.07666666666671</v>
      </c>
      <c r="L736" s="209" t="s">
        <v>215</v>
      </c>
      <c r="M736" s="188" t="s">
        <v>56</v>
      </c>
      <c r="N736" s="188" t="s">
        <v>604</v>
      </c>
      <c r="O736" s="188" t="s">
        <v>511</v>
      </c>
      <c r="P736" s="188" t="s">
        <v>59</v>
      </c>
      <c r="Q736" s="188"/>
      <c r="R736" s="188" t="s">
        <v>2986</v>
      </c>
      <c r="S736" s="188" t="s">
        <v>607</v>
      </c>
      <c r="T736" s="188" t="s">
        <v>63</v>
      </c>
      <c r="U736" s="188"/>
      <c r="V736" s="188" t="s">
        <v>190</v>
      </c>
      <c r="W736" s="188"/>
      <c r="X736" s="188"/>
      <c r="Y736" s="188"/>
      <c r="Z736" s="188" t="s">
        <v>66</v>
      </c>
      <c r="AA736" s="189">
        <v>42880</v>
      </c>
      <c r="AB736" s="188" t="s">
        <v>142</v>
      </c>
      <c r="AC736" s="188" t="s">
        <v>1637</v>
      </c>
      <c r="AD736" s="188" t="s">
        <v>56</v>
      </c>
      <c r="AE736" s="188" t="s">
        <v>90</v>
      </c>
      <c r="AF736" s="188" t="s">
        <v>90</v>
      </c>
      <c r="AG736" s="190" t="s">
        <v>90</v>
      </c>
      <c r="AH736" s="188" t="s">
        <v>90</v>
      </c>
      <c r="AI736" s="188" t="s">
        <v>90</v>
      </c>
      <c r="AJ736" s="188" t="s">
        <v>90</v>
      </c>
      <c r="AK736" s="188" t="s">
        <v>90</v>
      </c>
      <c r="AL736" s="188" t="s">
        <v>90</v>
      </c>
      <c r="AM736" s="189">
        <v>42915</v>
      </c>
      <c r="AN736" s="188" t="s">
        <v>100</v>
      </c>
      <c r="AO736" s="188" t="s">
        <v>489</v>
      </c>
      <c r="AP736" s="188"/>
      <c r="AQ736" s="188"/>
      <c r="AR736" s="188"/>
      <c r="AS736" s="188"/>
      <c r="AT736" s="188"/>
      <c r="AU736" s="188" t="str">
        <f t="shared" si="34"/>
        <v>R3</v>
      </c>
      <c r="AV736" s="188" t="str">
        <f t="shared" si="35"/>
        <v>P1</v>
      </c>
    </row>
    <row r="737" spans="1:48" ht="75" x14ac:dyDescent="0.25">
      <c r="A737" s="188" t="s">
        <v>2987</v>
      </c>
      <c r="B737" s="207" t="str">
        <f t="shared" si="33"/>
        <v>Riparian and Pre-1914</v>
      </c>
      <c r="C737" s="188" t="s">
        <v>602</v>
      </c>
      <c r="D737" s="188" t="s">
        <v>603</v>
      </c>
      <c r="E737" s="188"/>
      <c r="F737" s="188" t="s">
        <v>595</v>
      </c>
      <c r="G737" s="188"/>
      <c r="H737" s="188"/>
      <c r="I737" s="188" t="s">
        <v>55</v>
      </c>
      <c r="J737" s="188"/>
      <c r="K737" s="209">
        <v>372.01</v>
      </c>
      <c r="L737" s="209">
        <v>0</v>
      </c>
      <c r="M737" s="188" t="s">
        <v>56</v>
      </c>
      <c r="N737" s="188" t="s">
        <v>604</v>
      </c>
      <c r="O737" s="188" t="s">
        <v>511</v>
      </c>
      <c r="P737" s="188" t="s">
        <v>59</v>
      </c>
      <c r="Q737" s="188" t="s">
        <v>606</v>
      </c>
      <c r="R737" s="188" t="s">
        <v>606</v>
      </c>
      <c r="S737" s="188" t="s">
        <v>607</v>
      </c>
      <c r="T737" s="188" t="s">
        <v>63</v>
      </c>
      <c r="U737" s="188"/>
      <c r="V737" s="188" t="s">
        <v>190</v>
      </c>
      <c r="W737" s="188"/>
      <c r="X737" s="188"/>
      <c r="Y737" s="188"/>
      <c r="Z737" s="188" t="s">
        <v>66</v>
      </c>
      <c r="AA737" s="189">
        <v>42880</v>
      </c>
      <c r="AB737" s="188" t="s">
        <v>142</v>
      </c>
      <c r="AC737" s="188" t="s">
        <v>1637</v>
      </c>
      <c r="AD737" s="188" t="s">
        <v>56</v>
      </c>
      <c r="AE737" s="188" t="s">
        <v>90</v>
      </c>
      <c r="AF737" s="188" t="s">
        <v>90</v>
      </c>
      <c r="AG737" s="190" t="s">
        <v>90</v>
      </c>
      <c r="AH737" s="188" t="s">
        <v>90</v>
      </c>
      <c r="AI737" s="188" t="s">
        <v>90</v>
      </c>
      <c r="AJ737" s="188" t="s">
        <v>90</v>
      </c>
      <c r="AK737" s="188" t="s">
        <v>90</v>
      </c>
      <c r="AL737" s="188" t="s">
        <v>90</v>
      </c>
      <c r="AM737" s="189">
        <v>42915</v>
      </c>
      <c r="AN737" s="188" t="s">
        <v>143</v>
      </c>
      <c r="AO737" s="188" t="s">
        <v>8585</v>
      </c>
      <c r="AP737" s="188"/>
      <c r="AQ737" s="188"/>
      <c r="AR737" s="188"/>
      <c r="AS737" s="188"/>
      <c r="AT737" s="188"/>
      <c r="AU737" s="188" t="str">
        <f t="shared" si="34"/>
        <v>R3</v>
      </c>
      <c r="AV737" s="188" t="str">
        <f t="shared" si="35"/>
        <v>P3</v>
      </c>
    </row>
    <row r="738" spans="1:48" ht="270" x14ac:dyDescent="0.25">
      <c r="A738" s="188" t="s">
        <v>2988</v>
      </c>
      <c r="B738" s="207" t="str">
        <f t="shared" si="33"/>
        <v>Riparian and Pre-1914</v>
      </c>
      <c r="C738" s="188" t="s">
        <v>213</v>
      </c>
      <c r="D738" s="188" t="s">
        <v>214</v>
      </c>
      <c r="E738" s="188"/>
      <c r="F738" s="188"/>
      <c r="G738" s="188"/>
      <c r="H738" s="188" t="s">
        <v>4067</v>
      </c>
      <c r="I738" s="188" t="s">
        <v>55</v>
      </c>
      <c r="J738" s="188"/>
      <c r="K738" s="209">
        <v>563.63666666666666</v>
      </c>
      <c r="L738" s="209">
        <v>96.8</v>
      </c>
      <c r="M738" s="188" t="s">
        <v>56</v>
      </c>
      <c r="N738" s="188" t="s">
        <v>216</v>
      </c>
      <c r="O738" s="188" t="s">
        <v>1950</v>
      </c>
      <c r="P738" s="188" t="s">
        <v>170</v>
      </c>
      <c r="Q738" s="188" t="s">
        <v>2989</v>
      </c>
      <c r="R738" s="188" t="s">
        <v>2990</v>
      </c>
      <c r="S738" s="188" t="s">
        <v>8456</v>
      </c>
      <c r="T738" s="188" t="s">
        <v>141</v>
      </c>
      <c r="U738" s="188"/>
      <c r="V738" s="188" t="s">
        <v>64</v>
      </c>
      <c r="W738" s="188">
        <v>1</v>
      </c>
      <c r="X738" s="188" t="s">
        <v>66</v>
      </c>
      <c r="Y738" s="188" t="s">
        <v>569</v>
      </c>
      <c r="Z738" s="188" t="s">
        <v>66</v>
      </c>
      <c r="AA738" s="189">
        <v>42877</v>
      </c>
      <c r="AB738" s="188" t="s">
        <v>142</v>
      </c>
      <c r="AC738" s="188" t="s">
        <v>8622</v>
      </c>
      <c r="AD738" s="188" t="s">
        <v>56</v>
      </c>
      <c r="AE738" s="188" t="s">
        <v>90</v>
      </c>
      <c r="AF738" s="188" t="s">
        <v>90</v>
      </c>
      <c r="AG738" s="188" t="s">
        <v>90</v>
      </c>
      <c r="AH738" s="188" t="s">
        <v>90</v>
      </c>
      <c r="AI738" s="188" t="s">
        <v>90</v>
      </c>
      <c r="AJ738" s="188" t="s">
        <v>90</v>
      </c>
      <c r="AK738" s="188" t="s">
        <v>90</v>
      </c>
      <c r="AL738" s="188" t="s">
        <v>90</v>
      </c>
      <c r="AM738" s="189">
        <v>42940</v>
      </c>
      <c r="AN738" s="188" t="s">
        <v>100</v>
      </c>
      <c r="AO738" s="188" t="s">
        <v>144</v>
      </c>
      <c r="AP738" s="188" t="s">
        <v>4067</v>
      </c>
      <c r="AQ738" s="188" t="s">
        <v>8534</v>
      </c>
      <c r="AR738" s="188" t="s">
        <v>8581</v>
      </c>
      <c r="AS738" s="188" t="s">
        <v>8535</v>
      </c>
      <c r="AT738" s="188" t="s">
        <v>8581</v>
      </c>
      <c r="AU738" s="188" t="str">
        <f t="shared" si="34"/>
        <v>R4</v>
      </c>
      <c r="AV738" s="188" t="str">
        <f t="shared" si="35"/>
        <v>P4</v>
      </c>
    </row>
    <row r="739" spans="1:48" ht="270" x14ac:dyDescent="0.25">
      <c r="A739" s="188" t="s">
        <v>2991</v>
      </c>
      <c r="B739" s="207" t="str">
        <f t="shared" si="33"/>
        <v>Riparian and Pre-1914</v>
      </c>
      <c r="C739" s="188" t="s">
        <v>2992</v>
      </c>
      <c r="D739" s="188" t="s">
        <v>2992</v>
      </c>
      <c r="E739" s="188"/>
      <c r="F739" s="188"/>
      <c r="G739" s="188"/>
      <c r="H739" s="188" t="s">
        <v>4067</v>
      </c>
      <c r="I739" s="188" t="s">
        <v>55</v>
      </c>
      <c r="J739" s="188"/>
      <c r="K739" s="209">
        <v>340.16666666666669</v>
      </c>
      <c r="L739" s="209">
        <v>62.51</v>
      </c>
      <c r="M739" s="188" t="s">
        <v>56</v>
      </c>
      <c r="N739" s="188" t="s">
        <v>216</v>
      </c>
      <c r="O739" s="188" t="s">
        <v>1950</v>
      </c>
      <c r="P739" s="188" t="s">
        <v>170</v>
      </c>
      <c r="Q739" s="188" t="s">
        <v>2993</v>
      </c>
      <c r="R739" s="188" t="s">
        <v>2994</v>
      </c>
      <c r="S739" s="188" t="s">
        <v>2995</v>
      </c>
      <c r="T739" s="188" t="s">
        <v>141</v>
      </c>
      <c r="U739" s="188"/>
      <c r="V739" s="188" t="s">
        <v>64</v>
      </c>
      <c r="W739" s="188">
        <v>1</v>
      </c>
      <c r="X739" s="188" t="s">
        <v>66</v>
      </c>
      <c r="Y739" s="188" t="s">
        <v>569</v>
      </c>
      <c r="Z739" s="188" t="s">
        <v>66</v>
      </c>
      <c r="AA739" s="189">
        <v>42877</v>
      </c>
      <c r="AB739" s="188" t="s">
        <v>142</v>
      </c>
      <c r="AC739" s="188" t="s">
        <v>8776</v>
      </c>
      <c r="AD739" s="188" t="s">
        <v>56</v>
      </c>
      <c r="AE739" s="188" t="s">
        <v>90</v>
      </c>
      <c r="AF739" s="188" t="s">
        <v>90</v>
      </c>
      <c r="AG739" s="188" t="s">
        <v>90</v>
      </c>
      <c r="AH739" s="188" t="s">
        <v>90</v>
      </c>
      <c r="AI739" s="188" t="s">
        <v>90</v>
      </c>
      <c r="AJ739" s="188" t="s">
        <v>90</v>
      </c>
      <c r="AK739" s="188" t="s">
        <v>90</v>
      </c>
      <c r="AL739" s="188" t="s">
        <v>90</v>
      </c>
      <c r="AM739" s="189">
        <v>42940</v>
      </c>
      <c r="AN739" s="188" t="s">
        <v>100</v>
      </c>
      <c r="AO739" s="188" t="s">
        <v>144</v>
      </c>
      <c r="AP739" s="188" t="s">
        <v>4067</v>
      </c>
      <c r="AQ739" s="188" t="s">
        <v>8534</v>
      </c>
      <c r="AR739" s="188" t="s">
        <v>8581</v>
      </c>
      <c r="AS739" s="188" t="s">
        <v>8535</v>
      </c>
      <c r="AT739" s="188" t="s">
        <v>8581</v>
      </c>
      <c r="AU739" s="188" t="str">
        <f t="shared" si="34"/>
        <v>R4</v>
      </c>
      <c r="AV739" s="188" t="str">
        <f t="shared" si="35"/>
        <v>P4</v>
      </c>
    </row>
    <row r="740" spans="1:48" ht="270" x14ac:dyDescent="0.25">
      <c r="A740" s="188" t="s">
        <v>2996</v>
      </c>
      <c r="B740" s="207" t="str">
        <f t="shared" si="33"/>
        <v>Riparian</v>
      </c>
      <c r="C740" s="188" t="s">
        <v>2992</v>
      </c>
      <c r="D740" s="188" t="s">
        <v>2992</v>
      </c>
      <c r="E740" s="188"/>
      <c r="F740" s="188"/>
      <c r="G740" s="188"/>
      <c r="H740" s="188" t="s">
        <v>4067</v>
      </c>
      <c r="I740" s="188" t="s">
        <v>55</v>
      </c>
      <c r="J740" s="188"/>
      <c r="K740" s="209">
        <v>467.7166666666667</v>
      </c>
      <c r="L740" s="209">
        <v>203.03</v>
      </c>
      <c r="M740" s="188" t="s">
        <v>56</v>
      </c>
      <c r="N740" s="188" t="s">
        <v>1170</v>
      </c>
      <c r="O740" s="188" t="s">
        <v>216</v>
      </c>
      <c r="P740" s="188" t="s">
        <v>170</v>
      </c>
      <c r="Q740" s="188" t="s">
        <v>2997</v>
      </c>
      <c r="R740" s="188" t="s">
        <v>2997</v>
      </c>
      <c r="S740" s="188" t="s">
        <v>2998</v>
      </c>
      <c r="T740" s="188" t="s">
        <v>141</v>
      </c>
      <c r="U740" s="188"/>
      <c r="V740" s="188" t="s">
        <v>64</v>
      </c>
      <c r="W740" s="188">
        <v>1</v>
      </c>
      <c r="X740" s="188" t="s">
        <v>66</v>
      </c>
      <c r="Y740" s="188" t="s">
        <v>569</v>
      </c>
      <c r="Z740" s="188" t="s">
        <v>66</v>
      </c>
      <c r="AA740" s="189">
        <v>42877</v>
      </c>
      <c r="AB740" s="188" t="s">
        <v>142</v>
      </c>
      <c r="AC740" s="188" t="s">
        <v>1168</v>
      </c>
      <c r="AD740" s="188" t="s">
        <v>66</v>
      </c>
      <c r="AE740" s="188" t="s">
        <v>90</v>
      </c>
      <c r="AF740" s="188" t="s">
        <v>90</v>
      </c>
      <c r="AG740" s="188" t="s">
        <v>90</v>
      </c>
      <c r="AH740" s="188" t="s">
        <v>90</v>
      </c>
      <c r="AI740" s="188" t="s">
        <v>90</v>
      </c>
      <c r="AJ740" s="188" t="s">
        <v>90</v>
      </c>
      <c r="AK740" s="188" t="s">
        <v>90</v>
      </c>
      <c r="AL740" s="188" t="s">
        <v>90</v>
      </c>
      <c r="AM740" s="189">
        <v>42940</v>
      </c>
      <c r="AN740" s="188" t="s">
        <v>90</v>
      </c>
      <c r="AO740" s="188" t="s">
        <v>90</v>
      </c>
      <c r="AP740" s="188" t="s">
        <v>4067</v>
      </c>
      <c r="AQ740" s="188" t="s">
        <v>8534</v>
      </c>
      <c r="AR740" s="188" t="s">
        <v>8581</v>
      </c>
      <c r="AS740" s="188" t="s">
        <v>8535</v>
      </c>
      <c r="AT740" s="188" t="s">
        <v>8581</v>
      </c>
      <c r="AU740" s="188" t="str">
        <f t="shared" si="34"/>
        <v>R4</v>
      </c>
      <c r="AV740" s="188" t="str">
        <f t="shared" si="35"/>
        <v>P4</v>
      </c>
    </row>
    <row r="741" spans="1:48" ht="270" x14ac:dyDescent="0.25">
      <c r="A741" s="188" t="s">
        <v>2999</v>
      </c>
      <c r="B741" s="207" t="str">
        <f t="shared" si="33"/>
        <v>Riparian</v>
      </c>
      <c r="C741" s="188" t="s">
        <v>2992</v>
      </c>
      <c r="D741" s="188" t="s">
        <v>2992</v>
      </c>
      <c r="E741" s="188"/>
      <c r="F741" s="188"/>
      <c r="G741" s="188"/>
      <c r="H741" s="188" t="s">
        <v>4067</v>
      </c>
      <c r="I741" s="188" t="s">
        <v>55</v>
      </c>
      <c r="J741" s="188"/>
      <c r="K741" s="209">
        <v>357.71999999999997</v>
      </c>
      <c r="L741" s="209">
        <v>77.430000000000007</v>
      </c>
      <c r="M741" s="188" t="s">
        <v>56</v>
      </c>
      <c r="N741" s="188" t="s">
        <v>1170</v>
      </c>
      <c r="O741" s="188" t="s">
        <v>216</v>
      </c>
      <c r="P741" s="188" t="s">
        <v>170</v>
      </c>
      <c r="Q741" s="188" t="s">
        <v>3000</v>
      </c>
      <c r="R741" s="188" t="s">
        <v>3000</v>
      </c>
      <c r="S741" s="188" t="s">
        <v>3001</v>
      </c>
      <c r="T741" s="188" t="s">
        <v>141</v>
      </c>
      <c r="U741" s="188"/>
      <c r="V741" s="188" t="s">
        <v>64</v>
      </c>
      <c r="W741" s="188">
        <v>1</v>
      </c>
      <c r="X741" s="188" t="s">
        <v>66</v>
      </c>
      <c r="Y741" s="188" t="s">
        <v>569</v>
      </c>
      <c r="Z741" s="188" t="s">
        <v>66</v>
      </c>
      <c r="AA741" s="189">
        <v>42877</v>
      </c>
      <c r="AB741" s="188" t="s">
        <v>142</v>
      </c>
      <c r="AC741" s="188" t="s">
        <v>3002</v>
      </c>
      <c r="AD741" s="188" t="s">
        <v>66</v>
      </c>
      <c r="AE741" s="188" t="s">
        <v>90</v>
      </c>
      <c r="AF741" s="188" t="s">
        <v>90</v>
      </c>
      <c r="AG741" s="188" t="s">
        <v>90</v>
      </c>
      <c r="AH741" s="188" t="s">
        <v>90</v>
      </c>
      <c r="AI741" s="188" t="s">
        <v>90</v>
      </c>
      <c r="AJ741" s="188" t="s">
        <v>90</v>
      </c>
      <c r="AK741" s="188" t="s">
        <v>90</v>
      </c>
      <c r="AL741" s="188" t="s">
        <v>90</v>
      </c>
      <c r="AM741" s="189">
        <v>42940</v>
      </c>
      <c r="AN741" s="188" t="s">
        <v>90</v>
      </c>
      <c r="AO741" s="188" t="s">
        <v>90</v>
      </c>
      <c r="AP741" s="188" t="s">
        <v>4067</v>
      </c>
      <c r="AQ741" s="188" t="s">
        <v>8534</v>
      </c>
      <c r="AR741" s="188" t="s">
        <v>8581</v>
      </c>
      <c r="AS741" s="188" t="s">
        <v>8535</v>
      </c>
      <c r="AT741" s="188" t="s">
        <v>8581</v>
      </c>
      <c r="AU741" s="188" t="str">
        <f t="shared" si="34"/>
        <v>R4</v>
      </c>
      <c r="AV741" s="188" t="str">
        <f t="shared" si="35"/>
        <v>P4</v>
      </c>
    </row>
    <row r="742" spans="1:48" ht="270" x14ac:dyDescent="0.25">
      <c r="A742" s="188" t="s">
        <v>3003</v>
      </c>
      <c r="B742" s="207" t="str">
        <f t="shared" si="33"/>
        <v>Riparian and Pre-1914</v>
      </c>
      <c r="C742" s="188" t="s">
        <v>3004</v>
      </c>
      <c r="D742" s="188" t="s">
        <v>3004</v>
      </c>
      <c r="E742" s="188"/>
      <c r="F742" s="188"/>
      <c r="G742" s="188"/>
      <c r="H742" s="188" t="s">
        <v>4067</v>
      </c>
      <c r="I742" s="188" t="s">
        <v>55</v>
      </c>
      <c r="J742" s="188"/>
      <c r="K742" s="209">
        <v>342.17333333333335</v>
      </c>
      <c r="L742" s="209">
        <v>165.5</v>
      </c>
      <c r="M742" s="188" t="s">
        <v>56</v>
      </c>
      <c r="N742" s="188" t="s">
        <v>484</v>
      </c>
      <c r="O742" s="188" t="s">
        <v>3005</v>
      </c>
      <c r="P742" s="188" t="s">
        <v>341</v>
      </c>
      <c r="Q742" s="188" t="s">
        <v>3006</v>
      </c>
      <c r="R742" s="188" t="s">
        <v>3007</v>
      </c>
      <c r="S742" s="188" t="s">
        <v>3008</v>
      </c>
      <c r="T742" s="188" t="s">
        <v>2635</v>
      </c>
      <c r="U742" s="188"/>
      <c r="V742" s="188" t="s">
        <v>344</v>
      </c>
      <c r="W742" s="188"/>
      <c r="X742" s="188"/>
      <c r="Y742" s="188"/>
      <c r="Z742" s="188" t="s">
        <v>66</v>
      </c>
      <c r="AA742" s="189">
        <v>42957</v>
      </c>
      <c r="AB742" s="188" t="s">
        <v>67</v>
      </c>
      <c r="AC742" s="188" t="s">
        <v>8714</v>
      </c>
      <c r="AD742" s="188" t="s">
        <v>56</v>
      </c>
      <c r="AE742" s="188" t="s">
        <v>90</v>
      </c>
      <c r="AF742" s="188" t="s">
        <v>90</v>
      </c>
      <c r="AG742" s="188" t="s">
        <v>90</v>
      </c>
      <c r="AH742" s="188" t="s">
        <v>90</v>
      </c>
      <c r="AI742" s="188" t="s">
        <v>90</v>
      </c>
      <c r="AJ742" s="188" t="s">
        <v>90</v>
      </c>
      <c r="AK742" s="188" t="s">
        <v>90</v>
      </c>
      <c r="AL742" s="188" t="s">
        <v>90</v>
      </c>
      <c r="AM742" s="189">
        <v>42947</v>
      </c>
      <c r="AN742" s="188" t="s">
        <v>100</v>
      </c>
      <c r="AO742" s="188" t="s">
        <v>864</v>
      </c>
      <c r="AP742" s="188" t="s">
        <v>4067</v>
      </c>
      <c r="AQ742" s="188" t="s">
        <v>8534</v>
      </c>
      <c r="AR742" s="188" t="s">
        <v>8581</v>
      </c>
      <c r="AS742" s="188" t="s">
        <v>8535</v>
      </c>
      <c r="AT742" s="188" t="s">
        <v>8581</v>
      </c>
      <c r="AU742" s="188" t="str">
        <f t="shared" si="34"/>
        <v>R4</v>
      </c>
      <c r="AV742" s="188" t="str">
        <f t="shared" si="35"/>
        <v>P4</v>
      </c>
    </row>
    <row r="743" spans="1:48" ht="270" x14ac:dyDescent="0.25">
      <c r="A743" s="188" t="s">
        <v>3009</v>
      </c>
      <c r="B743" s="207" t="str">
        <f t="shared" si="33"/>
        <v>Riparian and Pre-1914</v>
      </c>
      <c r="C743" s="188" t="s">
        <v>3004</v>
      </c>
      <c r="D743" s="188" t="s">
        <v>3004</v>
      </c>
      <c r="E743" s="188"/>
      <c r="F743" s="188"/>
      <c r="G743" s="188"/>
      <c r="H743" s="188" t="s">
        <v>4067</v>
      </c>
      <c r="I743" s="188" t="s">
        <v>55</v>
      </c>
      <c r="J743" s="188" t="s">
        <v>3010</v>
      </c>
      <c r="K743" s="209">
        <v>478.75333333333327</v>
      </c>
      <c r="L743" s="209">
        <v>541.83000000000004</v>
      </c>
      <c r="M743" s="188" t="s">
        <v>56</v>
      </c>
      <c r="N743" s="188" t="s">
        <v>216</v>
      </c>
      <c r="O743" s="188" t="s">
        <v>1373</v>
      </c>
      <c r="P743" s="188" t="s">
        <v>341</v>
      </c>
      <c r="Q743" s="188" t="s">
        <v>3011</v>
      </c>
      <c r="R743" s="188" t="s">
        <v>3011</v>
      </c>
      <c r="S743" s="188" t="s">
        <v>3008</v>
      </c>
      <c r="T743" s="188" t="s">
        <v>141</v>
      </c>
      <c r="U743" s="188"/>
      <c r="V743" s="188" t="s">
        <v>64</v>
      </c>
      <c r="W743" s="188"/>
      <c r="X743" s="188"/>
      <c r="Y743" s="188"/>
      <c r="Z743" s="188" t="s">
        <v>66</v>
      </c>
      <c r="AA743" s="189">
        <v>42957</v>
      </c>
      <c r="AB743" s="188" t="s">
        <v>67</v>
      </c>
      <c r="AC743" s="188" t="s">
        <v>8714</v>
      </c>
      <c r="AD743" s="188" t="s">
        <v>56</v>
      </c>
      <c r="AE743" s="188" t="s">
        <v>90</v>
      </c>
      <c r="AF743" s="188" t="s">
        <v>90</v>
      </c>
      <c r="AG743" s="188" t="s">
        <v>90</v>
      </c>
      <c r="AH743" s="188" t="s">
        <v>90</v>
      </c>
      <c r="AI743" s="188" t="s">
        <v>90</v>
      </c>
      <c r="AJ743" s="188" t="s">
        <v>90</v>
      </c>
      <c r="AK743" s="188" t="s">
        <v>90</v>
      </c>
      <c r="AL743" s="188" t="s">
        <v>90</v>
      </c>
      <c r="AM743" s="189">
        <v>42947</v>
      </c>
      <c r="AN743" s="188" t="s">
        <v>100</v>
      </c>
      <c r="AO743" s="188" t="s">
        <v>864</v>
      </c>
      <c r="AP743" s="188" t="s">
        <v>4067</v>
      </c>
      <c r="AQ743" s="188" t="s">
        <v>8534</v>
      </c>
      <c r="AR743" s="188" t="s">
        <v>8581</v>
      </c>
      <c r="AS743" s="188" t="s">
        <v>8535</v>
      </c>
      <c r="AT743" s="188" t="s">
        <v>8581</v>
      </c>
      <c r="AU743" s="188" t="str">
        <f t="shared" si="34"/>
        <v>R4</v>
      </c>
      <c r="AV743" s="188" t="str">
        <f t="shared" si="35"/>
        <v>P4</v>
      </c>
    </row>
    <row r="744" spans="1:48" ht="270" x14ac:dyDescent="0.25">
      <c r="A744" s="188" t="s">
        <v>3012</v>
      </c>
      <c r="B744" s="207" t="str">
        <f t="shared" si="33"/>
        <v>Riparian and Pre-1914</v>
      </c>
      <c r="C744" s="188" t="s">
        <v>3013</v>
      </c>
      <c r="D744" s="188" t="s">
        <v>3013</v>
      </c>
      <c r="E744" s="188"/>
      <c r="F744" s="188"/>
      <c r="G744" s="188"/>
      <c r="H744" s="188" t="s">
        <v>4067</v>
      </c>
      <c r="I744" s="188" t="s">
        <v>55</v>
      </c>
      <c r="J744" s="188"/>
      <c r="K744" s="209">
        <v>345.97</v>
      </c>
      <c r="L744" s="209">
        <v>428.04</v>
      </c>
      <c r="M744" s="188" t="s">
        <v>56</v>
      </c>
      <c r="N744" s="188" t="s">
        <v>216</v>
      </c>
      <c r="O744" s="188" t="s">
        <v>3014</v>
      </c>
      <c r="P744" s="188" t="s">
        <v>341</v>
      </c>
      <c r="Q744" s="188" t="s">
        <v>3015</v>
      </c>
      <c r="R744" s="188" t="s">
        <v>3016</v>
      </c>
      <c r="S744" s="188" t="s">
        <v>3017</v>
      </c>
      <c r="T744" s="188" t="s">
        <v>141</v>
      </c>
      <c r="U744" s="188"/>
      <c r="V744" s="188" t="s">
        <v>64</v>
      </c>
      <c r="W744" s="188">
        <v>1</v>
      </c>
      <c r="X744" s="188" t="s">
        <v>66</v>
      </c>
      <c r="Y744" s="188"/>
      <c r="Z744" s="188" t="s">
        <v>66</v>
      </c>
      <c r="AA744" s="189">
        <v>42891</v>
      </c>
      <c r="AB744" s="188" t="s">
        <v>142</v>
      </c>
      <c r="AC744" s="188" t="s">
        <v>8594</v>
      </c>
      <c r="AD744" s="188" t="s">
        <v>56</v>
      </c>
      <c r="AE744" s="188" t="s">
        <v>90</v>
      </c>
      <c r="AF744" s="188" t="s">
        <v>90</v>
      </c>
      <c r="AG744" s="188" t="s">
        <v>90</v>
      </c>
      <c r="AH744" s="188" t="s">
        <v>90</v>
      </c>
      <c r="AI744" s="188" t="s">
        <v>90</v>
      </c>
      <c r="AJ744" s="188" t="s">
        <v>90</v>
      </c>
      <c r="AK744" s="188" t="s">
        <v>90</v>
      </c>
      <c r="AL744" s="188" t="s">
        <v>90</v>
      </c>
      <c r="AM744" s="189">
        <v>42940</v>
      </c>
      <c r="AN744" s="188" t="s">
        <v>100</v>
      </c>
      <c r="AO744" s="188" t="s">
        <v>144</v>
      </c>
      <c r="AP744" s="188" t="s">
        <v>4067</v>
      </c>
      <c r="AQ744" s="188" t="s">
        <v>8534</v>
      </c>
      <c r="AR744" s="188" t="s">
        <v>8581</v>
      </c>
      <c r="AS744" s="188" t="s">
        <v>8535</v>
      </c>
      <c r="AT744" s="188" t="s">
        <v>8581</v>
      </c>
      <c r="AU744" s="188" t="str">
        <f t="shared" si="34"/>
        <v>R4</v>
      </c>
      <c r="AV744" s="188" t="str">
        <f t="shared" si="35"/>
        <v>P4</v>
      </c>
    </row>
    <row r="745" spans="1:48" ht="90" x14ac:dyDescent="0.25">
      <c r="A745" s="188" t="s">
        <v>3018</v>
      </c>
      <c r="B745" s="207" t="str">
        <f t="shared" si="33"/>
        <v>Riparian and Pre-1914</v>
      </c>
      <c r="C745" s="188" t="s">
        <v>3019</v>
      </c>
      <c r="D745" s="188" t="s">
        <v>3020</v>
      </c>
      <c r="E745" s="188"/>
      <c r="F745" s="188" t="s">
        <v>1771</v>
      </c>
      <c r="G745" s="188"/>
      <c r="H745" s="188"/>
      <c r="I745" s="188" t="s">
        <v>55</v>
      </c>
      <c r="J745" s="188"/>
      <c r="K745" s="209">
        <v>412.67666666666668</v>
      </c>
      <c r="L745" s="209">
        <v>163.38999999999999</v>
      </c>
      <c r="M745" s="188" t="s">
        <v>56</v>
      </c>
      <c r="N745" s="188" t="s">
        <v>3021</v>
      </c>
      <c r="O745" s="188" t="s">
        <v>58</v>
      </c>
      <c r="P745" s="188" t="s">
        <v>59</v>
      </c>
      <c r="Q745" s="188" t="s">
        <v>3022</v>
      </c>
      <c r="R745" s="188" t="s">
        <v>3023</v>
      </c>
      <c r="S745" s="188" t="s">
        <v>688</v>
      </c>
      <c r="T745" s="188" t="s">
        <v>151</v>
      </c>
      <c r="U745" s="188"/>
      <c r="V745" s="188" t="s">
        <v>344</v>
      </c>
      <c r="W745" s="188">
        <v>1</v>
      </c>
      <c r="X745" s="188" t="s">
        <v>66</v>
      </c>
      <c r="Y745" s="188"/>
      <c r="Z745" s="188" t="s">
        <v>66</v>
      </c>
      <c r="AA745" s="189">
        <v>42926</v>
      </c>
      <c r="AB745" s="188" t="s">
        <v>67</v>
      </c>
      <c r="AC745" s="188" t="s">
        <v>8615</v>
      </c>
      <c r="AD745" s="188" t="s">
        <v>56</v>
      </c>
      <c r="AE745" s="188" t="s">
        <v>90</v>
      </c>
      <c r="AF745" s="188" t="s">
        <v>90</v>
      </c>
      <c r="AG745" s="190" t="s">
        <v>90</v>
      </c>
      <c r="AH745" s="188" t="s">
        <v>90</v>
      </c>
      <c r="AI745" s="188" t="s">
        <v>90</v>
      </c>
      <c r="AJ745" s="188" t="s">
        <v>90</v>
      </c>
      <c r="AK745" s="188" t="s">
        <v>90</v>
      </c>
      <c r="AL745" s="188" t="s">
        <v>90</v>
      </c>
      <c r="AM745" s="189">
        <v>42926</v>
      </c>
      <c r="AN745" s="188" t="s">
        <v>100</v>
      </c>
      <c r="AO745" s="188" t="s">
        <v>144</v>
      </c>
      <c r="AP745" s="188"/>
      <c r="AQ745" s="188"/>
      <c r="AR745" s="188"/>
      <c r="AS745" s="188"/>
      <c r="AT745" s="188"/>
      <c r="AU745" s="188" t="str">
        <f t="shared" si="34"/>
        <v>R2</v>
      </c>
      <c r="AV745" s="188" t="str">
        <f t="shared" si="35"/>
        <v>P1</v>
      </c>
    </row>
    <row r="746" spans="1:48" ht="60" x14ac:dyDescent="0.25">
      <c r="A746" s="188" t="s">
        <v>3024</v>
      </c>
      <c r="B746" s="207" t="str">
        <f t="shared" si="33"/>
        <v>Riparian and Pre-1914</v>
      </c>
      <c r="C746" s="188" t="s">
        <v>3025</v>
      </c>
      <c r="D746" s="188" t="s">
        <v>3026</v>
      </c>
      <c r="E746" s="188"/>
      <c r="F746" s="188" t="s">
        <v>1771</v>
      </c>
      <c r="G746" s="188"/>
      <c r="H746" s="188"/>
      <c r="I746" s="188" t="s">
        <v>55</v>
      </c>
      <c r="J746" s="188"/>
      <c r="K746" s="209">
        <v>649.69000000000005</v>
      </c>
      <c r="L746" s="209">
        <v>480.77</v>
      </c>
      <c r="M746" s="188" t="s">
        <v>56</v>
      </c>
      <c r="N746" s="188" t="s">
        <v>692</v>
      </c>
      <c r="O746" s="188" t="s">
        <v>596</v>
      </c>
      <c r="P746" s="188" t="s">
        <v>59</v>
      </c>
      <c r="Q746" s="188" t="s">
        <v>3027</v>
      </c>
      <c r="R746" s="188" t="s">
        <v>3027</v>
      </c>
      <c r="S746" s="188" t="s">
        <v>672</v>
      </c>
      <c r="T746" s="188" t="s">
        <v>141</v>
      </c>
      <c r="U746" s="188"/>
      <c r="V746" s="188" t="s">
        <v>64</v>
      </c>
      <c r="W746" s="188"/>
      <c r="X746" s="188"/>
      <c r="Y746" s="188"/>
      <c r="Z746" s="188" t="s">
        <v>66</v>
      </c>
      <c r="AA746" s="189">
        <v>42964</v>
      </c>
      <c r="AB746" s="188" t="s">
        <v>142</v>
      </c>
      <c r="AC746" s="188" t="s">
        <v>424</v>
      </c>
      <c r="AD746" s="188" t="s">
        <v>56</v>
      </c>
      <c r="AE746" s="188" t="s">
        <v>90</v>
      </c>
      <c r="AF746" s="188" t="s">
        <v>90</v>
      </c>
      <c r="AG746" s="188" t="s">
        <v>90</v>
      </c>
      <c r="AH746" s="188" t="s">
        <v>90</v>
      </c>
      <c r="AI746" s="188" t="s">
        <v>90</v>
      </c>
      <c r="AJ746" s="188" t="s">
        <v>90</v>
      </c>
      <c r="AK746" s="188" t="s">
        <v>90</v>
      </c>
      <c r="AL746" s="188" t="s">
        <v>90</v>
      </c>
      <c r="AM746" s="189">
        <v>42947</v>
      </c>
      <c r="AN746" s="188" t="s">
        <v>100</v>
      </c>
      <c r="AO746" s="188" t="s">
        <v>864</v>
      </c>
      <c r="AP746" s="188"/>
      <c r="AQ746" s="188"/>
      <c r="AR746" s="188"/>
      <c r="AS746" s="188"/>
      <c r="AT746" s="188"/>
      <c r="AU746" s="188" t="str">
        <f t="shared" si="34"/>
        <v>R3</v>
      </c>
      <c r="AV746" s="188" t="str">
        <f t="shared" si="35"/>
        <v>P1</v>
      </c>
    </row>
    <row r="747" spans="1:48" ht="270" x14ac:dyDescent="0.25">
      <c r="A747" s="188" t="s">
        <v>3028</v>
      </c>
      <c r="B747" s="207" t="str">
        <f t="shared" si="33"/>
        <v>Riparian and Pre-1914</v>
      </c>
      <c r="C747" s="188" t="s">
        <v>3029</v>
      </c>
      <c r="D747" s="188" t="s">
        <v>3030</v>
      </c>
      <c r="E747" s="188"/>
      <c r="F747" s="188" t="s">
        <v>304</v>
      </c>
      <c r="G747" s="188"/>
      <c r="H747" s="188" t="s">
        <v>4067</v>
      </c>
      <c r="I747" s="188" t="s">
        <v>55</v>
      </c>
      <c r="J747" s="188"/>
      <c r="K747" s="209">
        <v>328</v>
      </c>
      <c r="L747" s="209">
        <v>390.76</v>
      </c>
      <c r="M747" s="188" t="s">
        <v>56</v>
      </c>
      <c r="N747" s="188" t="s">
        <v>306</v>
      </c>
      <c r="O747" s="188" t="s">
        <v>596</v>
      </c>
      <c r="P747" s="188" t="s">
        <v>59</v>
      </c>
      <c r="Q747" s="188" t="s">
        <v>3031</v>
      </c>
      <c r="R747" s="188" t="s">
        <v>3032</v>
      </c>
      <c r="S747" s="188" t="s">
        <v>116</v>
      </c>
      <c r="T747" s="188" t="s">
        <v>141</v>
      </c>
      <c r="U747" s="188"/>
      <c r="V747" s="188" t="s">
        <v>64</v>
      </c>
      <c r="W747" s="188"/>
      <c r="X747" s="188"/>
      <c r="Y747" s="188"/>
      <c r="Z747" s="188" t="s">
        <v>56</v>
      </c>
      <c r="AA747" s="189">
        <v>42936</v>
      </c>
      <c r="AB747" s="188" t="s">
        <v>142</v>
      </c>
      <c r="AC747" s="188" t="s">
        <v>2400</v>
      </c>
      <c r="AD747" s="188" t="s">
        <v>56</v>
      </c>
      <c r="AE747" s="188" t="s">
        <v>90</v>
      </c>
      <c r="AF747" s="188" t="s">
        <v>90</v>
      </c>
      <c r="AG747" s="188" t="s">
        <v>90</v>
      </c>
      <c r="AH747" s="188" t="s">
        <v>90</v>
      </c>
      <c r="AI747" s="188" t="s">
        <v>90</v>
      </c>
      <c r="AJ747" s="188" t="s">
        <v>90</v>
      </c>
      <c r="AK747" s="188" t="s">
        <v>90</v>
      </c>
      <c r="AL747" s="188" t="s">
        <v>90</v>
      </c>
      <c r="AM747" s="189">
        <v>42939</v>
      </c>
      <c r="AN747" s="188" t="s">
        <v>100</v>
      </c>
      <c r="AO747" s="188" t="s">
        <v>1287</v>
      </c>
      <c r="AP747" s="188" t="s">
        <v>4067</v>
      </c>
      <c r="AQ747" s="188" t="s">
        <v>8534</v>
      </c>
      <c r="AR747" s="188" t="s">
        <v>8581</v>
      </c>
      <c r="AS747" s="188" t="s">
        <v>8535</v>
      </c>
      <c r="AT747" s="188" t="s">
        <v>8581</v>
      </c>
      <c r="AU747" s="188" t="str">
        <f t="shared" si="34"/>
        <v>R4</v>
      </c>
      <c r="AV747" s="188" t="str">
        <f t="shared" si="35"/>
        <v>P4</v>
      </c>
    </row>
    <row r="748" spans="1:48" ht="60" x14ac:dyDescent="0.25">
      <c r="A748" s="188" t="s">
        <v>3033</v>
      </c>
      <c r="B748" s="207" t="str">
        <f t="shared" si="33"/>
        <v>Riparian and Pre-1914</v>
      </c>
      <c r="C748" s="188" t="s">
        <v>3025</v>
      </c>
      <c r="D748" s="188" t="s">
        <v>3026</v>
      </c>
      <c r="E748" s="188"/>
      <c r="F748" s="188" t="s">
        <v>1771</v>
      </c>
      <c r="G748" s="188"/>
      <c r="H748" s="188"/>
      <c r="I748" s="188" t="s">
        <v>55</v>
      </c>
      <c r="J748" s="188"/>
      <c r="K748" s="209">
        <v>294.81666666666666</v>
      </c>
      <c r="L748" s="209">
        <v>527.75</v>
      </c>
      <c r="M748" s="188" t="s">
        <v>56</v>
      </c>
      <c r="N748" s="188" t="s">
        <v>692</v>
      </c>
      <c r="O748" s="188" t="s">
        <v>596</v>
      </c>
      <c r="P748" s="188" t="s">
        <v>59</v>
      </c>
      <c r="Q748" s="188" t="s">
        <v>3027</v>
      </c>
      <c r="R748" s="188" t="s">
        <v>3027</v>
      </c>
      <c r="S748" s="188" t="s">
        <v>672</v>
      </c>
      <c r="T748" s="188" t="s">
        <v>141</v>
      </c>
      <c r="U748" s="188"/>
      <c r="V748" s="188" t="s">
        <v>64</v>
      </c>
      <c r="W748" s="188"/>
      <c r="X748" s="188"/>
      <c r="Y748" s="188"/>
      <c r="Z748" s="188" t="s">
        <v>66</v>
      </c>
      <c r="AA748" s="189">
        <v>42964</v>
      </c>
      <c r="AB748" s="188" t="s">
        <v>142</v>
      </c>
      <c r="AC748" s="188" t="s">
        <v>424</v>
      </c>
      <c r="AD748" s="188" t="s">
        <v>56</v>
      </c>
      <c r="AE748" s="188" t="s">
        <v>90</v>
      </c>
      <c r="AF748" s="188" t="s">
        <v>90</v>
      </c>
      <c r="AG748" s="188" t="s">
        <v>90</v>
      </c>
      <c r="AH748" s="188" t="s">
        <v>90</v>
      </c>
      <c r="AI748" s="188" t="s">
        <v>90</v>
      </c>
      <c r="AJ748" s="188" t="s">
        <v>90</v>
      </c>
      <c r="AK748" s="188" t="s">
        <v>90</v>
      </c>
      <c r="AL748" s="188" t="s">
        <v>90</v>
      </c>
      <c r="AM748" s="189">
        <v>42947</v>
      </c>
      <c r="AN748" s="188" t="s">
        <v>100</v>
      </c>
      <c r="AO748" s="188" t="s">
        <v>864</v>
      </c>
      <c r="AP748" s="188"/>
      <c r="AQ748" s="188"/>
      <c r="AR748" s="188"/>
      <c r="AS748" s="188"/>
      <c r="AT748" s="188"/>
      <c r="AU748" s="188" t="str">
        <f t="shared" si="34"/>
        <v>R3</v>
      </c>
      <c r="AV748" s="188" t="str">
        <f t="shared" si="35"/>
        <v>P1</v>
      </c>
    </row>
    <row r="749" spans="1:48" ht="60" x14ac:dyDescent="0.25">
      <c r="A749" s="188" t="s">
        <v>3034</v>
      </c>
      <c r="B749" s="207" t="str">
        <f t="shared" si="33"/>
        <v>Riparian and Pre-1914</v>
      </c>
      <c r="C749" s="188" t="s">
        <v>3025</v>
      </c>
      <c r="D749" s="188" t="s">
        <v>3026</v>
      </c>
      <c r="E749" s="188"/>
      <c r="F749" s="188" t="s">
        <v>1771</v>
      </c>
      <c r="G749" s="188"/>
      <c r="H749" s="188"/>
      <c r="I749" s="188" t="s">
        <v>55</v>
      </c>
      <c r="J749" s="188"/>
      <c r="K749" s="209">
        <v>629.65999999999985</v>
      </c>
      <c r="L749" s="209">
        <v>527.75</v>
      </c>
      <c r="M749" s="188" t="s">
        <v>56</v>
      </c>
      <c r="N749" s="188" t="s">
        <v>692</v>
      </c>
      <c r="O749" s="188" t="s">
        <v>596</v>
      </c>
      <c r="P749" s="188" t="s">
        <v>59</v>
      </c>
      <c r="Q749" s="188" t="s">
        <v>3027</v>
      </c>
      <c r="R749" s="188" t="s">
        <v>3027</v>
      </c>
      <c r="S749" s="188" t="s">
        <v>672</v>
      </c>
      <c r="T749" s="188" t="s">
        <v>141</v>
      </c>
      <c r="U749" s="188"/>
      <c r="V749" s="188" t="s">
        <v>64</v>
      </c>
      <c r="W749" s="188"/>
      <c r="X749" s="188"/>
      <c r="Y749" s="188"/>
      <c r="Z749" s="188" t="s">
        <v>66</v>
      </c>
      <c r="AA749" s="189">
        <v>42964</v>
      </c>
      <c r="AB749" s="188" t="s">
        <v>142</v>
      </c>
      <c r="AC749" s="188" t="s">
        <v>424</v>
      </c>
      <c r="AD749" s="188" t="s">
        <v>56</v>
      </c>
      <c r="AE749" s="188" t="s">
        <v>90</v>
      </c>
      <c r="AF749" s="188" t="s">
        <v>90</v>
      </c>
      <c r="AG749" s="188" t="s">
        <v>90</v>
      </c>
      <c r="AH749" s="188" t="s">
        <v>90</v>
      </c>
      <c r="AI749" s="188" t="s">
        <v>90</v>
      </c>
      <c r="AJ749" s="188" t="s">
        <v>90</v>
      </c>
      <c r="AK749" s="188" t="s">
        <v>90</v>
      </c>
      <c r="AL749" s="188" t="s">
        <v>90</v>
      </c>
      <c r="AM749" s="189">
        <v>42947</v>
      </c>
      <c r="AN749" s="188" t="s">
        <v>100</v>
      </c>
      <c r="AO749" s="188" t="s">
        <v>864</v>
      </c>
      <c r="AP749" s="188"/>
      <c r="AQ749" s="188"/>
      <c r="AR749" s="188"/>
      <c r="AS749" s="188"/>
      <c r="AT749" s="188"/>
      <c r="AU749" s="188" t="str">
        <f t="shared" si="34"/>
        <v>R3</v>
      </c>
      <c r="AV749" s="188" t="str">
        <f t="shared" si="35"/>
        <v>P1</v>
      </c>
    </row>
    <row r="750" spans="1:48" ht="60" x14ac:dyDescent="0.25">
      <c r="A750" s="188" t="s">
        <v>3035</v>
      </c>
      <c r="B750" s="207" t="str">
        <f t="shared" si="33"/>
        <v>Riparian and Pre-1914</v>
      </c>
      <c r="C750" s="188" t="s">
        <v>3036</v>
      </c>
      <c r="D750" s="188" t="s">
        <v>3037</v>
      </c>
      <c r="E750" s="188"/>
      <c r="F750" s="188"/>
      <c r="G750" s="188"/>
      <c r="H750" s="188"/>
      <c r="I750" s="188" t="s">
        <v>55</v>
      </c>
      <c r="J750" s="188"/>
      <c r="K750" s="209">
        <v>583.49666666666667</v>
      </c>
      <c r="L750" s="209">
        <v>483.23</v>
      </c>
      <c r="M750" s="188" t="s">
        <v>56</v>
      </c>
      <c r="N750" s="188" t="s">
        <v>93</v>
      </c>
      <c r="O750" s="188" t="s">
        <v>596</v>
      </c>
      <c r="P750" s="188" t="s">
        <v>94</v>
      </c>
      <c r="Q750" s="188" t="s">
        <v>3038</v>
      </c>
      <c r="R750" s="188" t="s">
        <v>174</v>
      </c>
      <c r="S750" s="188" t="s">
        <v>2541</v>
      </c>
      <c r="T750" s="188" t="s">
        <v>151</v>
      </c>
      <c r="U750" s="188"/>
      <c r="V750" s="188" t="s">
        <v>64</v>
      </c>
      <c r="W750" s="188">
        <v>0</v>
      </c>
      <c r="X750" s="188" t="s">
        <v>56</v>
      </c>
      <c r="Y750" s="188"/>
      <c r="Z750" s="188" t="s">
        <v>66</v>
      </c>
      <c r="AA750" s="189">
        <v>42916</v>
      </c>
      <c r="AB750" s="188" t="s">
        <v>67</v>
      </c>
      <c r="AC750" s="188" t="s">
        <v>3039</v>
      </c>
      <c r="AD750" s="188" t="s">
        <v>56</v>
      </c>
      <c r="AE750" s="188" t="s">
        <v>90</v>
      </c>
      <c r="AF750" s="188" t="s">
        <v>90</v>
      </c>
      <c r="AG750" s="190" t="s">
        <v>90</v>
      </c>
      <c r="AH750" s="188" t="s">
        <v>90</v>
      </c>
      <c r="AI750" s="188" t="s">
        <v>90</v>
      </c>
      <c r="AJ750" s="188" t="s">
        <v>90</v>
      </c>
      <c r="AK750" s="188" t="s">
        <v>90</v>
      </c>
      <c r="AL750" s="188" t="s">
        <v>90</v>
      </c>
      <c r="AM750" s="189">
        <v>42916</v>
      </c>
      <c r="AN750" s="188" t="s">
        <v>100</v>
      </c>
      <c r="AO750" s="188" t="s">
        <v>489</v>
      </c>
      <c r="AP750" s="188"/>
      <c r="AQ750" s="188"/>
      <c r="AR750" s="188"/>
      <c r="AS750" s="188"/>
      <c r="AT750" s="188"/>
      <c r="AU750" s="188" t="str">
        <f t="shared" si="34"/>
        <v>R2</v>
      </c>
      <c r="AV750" s="188" t="str">
        <f t="shared" si="35"/>
        <v>P1</v>
      </c>
    </row>
    <row r="751" spans="1:48" ht="75" x14ac:dyDescent="0.25">
      <c r="A751" s="188" t="s">
        <v>3040</v>
      </c>
      <c r="B751" s="207" t="str">
        <f t="shared" si="33"/>
        <v>Riparian and Pre-1914</v>
      </c>
      <c r="C751" s="188" t="s">
        <v>3019</v>
      </c>
      <c r="D751" s="188" t="s">
        <v>3020</v>
      </c>
      <c r="E751" s="188"/>
      <c r="F751" s="188" t="s">
        <v>1771</v>
      </c>
      <c r="G751" s="188"/>
      <c r="H751" s="188"/>
      <c r="I751" s="188" t="s">
        <v>55</v>
      </c>
      <c r="J751" s="188"/>
      <c r="K751" s="209">
        <v>294.81666666666666</v>
      </c>
      <c r="L751" s="209">
        <v>163.38999999999999</v>
      </c>
      <c r="M751" s="188" t="s">
        <v>56</v>
      </c>
      <c r="N751" s="188" t="s">
        <v>3021</v>
      </c>
      <c r="O751" s="188" t="s">
        <v>58</v>
      </c>
      <c r="P751" s="188" t="s">
        <v>59</v>
      </c>
      <c r="Q751" s="188" t="s">
        <v>3022</v>
      </c>
      <c r="R751" s="188" t="s">
        <v>3023</v>
      </c>
      <c r="S751" s="188" t="s">
        <v>688</v>
      </c>
      <c r="T751" s="188" t="s">
        <v>151</v>
      </c>
      <c r="U751" s="188"/>
      <c r="V751" s="188" t="s">
        <v>344</v>
      </c>
      <c r="W751" s="188">
        <v>1</v>
      </c>
      <c r="X751" s="188" t="s">
        <v>66</v>
      </c>
      <c r="Y751" s="188"/>
      <c r="Z751" s="188" t="s">
        <v>66</v>
      </c>
      <c r="AA751" s="189">
        <v>43343</v>
      </c>
      <c r="AB751" s="188" t="s">
        <v>142</v>
      </c>
      <c r="AC751" s="188" t="s">
        <v>8752</v>
      </c>
      <c r="AD751" s="188" t="s">
        <v>56</v>
      </c>
      <c r="AE751" s="188" t="s">
        <v>90</v>
      </c>
      <c r="AF751" s="188" t="s">
        <v>90</v>
      </c>
      <c r="AG751" s="190" t="s">
        <v>90</v>
      </c>
      <c r="AH751" s="188" t="s">
        <v>90</v>
      </c>
      <c r="AI751" s="188" t="s">
        <v>90</v>
      </c>
      <c r="AJ751" s="188" t="s">
        <v>90</v>
      </c>
      <c r="AK751" s="188" t="s">
        <v>90</v>
      </c>
      <c r="AL751" s="188" t="s">
        <v>90</v>
      </c>
      <c r="AM751" s="189">
        <v>42926</v>
      </c>
      <c r="AN751" s="188" t="s">
        <v>100</v>
      </c>
      <c r="AO751" s="188" t="s">
        <v>144</v>
      </c>
      <c r="AP751" s="188"/>
      <c r="AQ751" s="188"/>
      <c r="AR751" s="188"/>
      <c r="AS751" s="188"/>
      <c r="AT751" s="188"/>
      <c r="AU751" s="188" t="str">
        <f t="shared" si="34"/>
        <v>R3</v>
      </c>
      <c r="AV751" s="188" t="str">
        <f t="shared" si="35"/>
        <v>P1</v>
      </c>
    </row>
    <row r="752" spans="1:48" ht="270" x14ac:dyDescent="0.25">
      <c r="A752" s="188" t="s">
        <v>3041</v>
      </c>
      <c r="B752" s="207" t="str">
        <f t="shared" si="33"/>
        <v>Riparian and Pre-1914</v>
      </c>
      <c r="C752" s="188" t="s">
        <v>1231</v>
      </c>
      <c r="D752" s="188" t="s">
        <v>1232</v>
      </c>
      <c r="E752" s="188"/>
      <c r="F752" s="188"/>
      <c r="G752" s="188"/>
      <c r="H752" s="188" t="s">
        <v>4067</v>
      </c>
      <c r="I752" s="188" t="s">
        <v>55</v>
      </c>
      <c r="J752" s="188"/>
      <c r="K752" s="209">
        <v>332.97999999999996</v>
      </c>
      <c r="L752" s="209">
        <v>315</v>
      </c>
      <c r="M752" s="188" t="s">
        <v>56</v>
      </c>
      <c r="N752" s="188" t="s">
        <v>216</v>
      </c>
      <c r="O752" s="188" t="s">
        <v>596</v>
      </c>
      <c r="P752" s="188" t="s">
        <v>341</v>
      </c>
      <c r="Q752" s="188" t="s">
        <v>3042</v>
      </c>
      <c r="R752" s="188" t="s">
        <v>3042</v>
      </c>
      <c r="S752" s="188" t="s">
        <v>3043</v>
      </c>
      <c r="T752" s="188" t="s">
        <v>141</v>
      </c>
      <c r="U752" s="188"/>
      <c r="V752" s="188" t="s">
        <v>64</v>
      </c>
      <c r="W752" s="188"/>
      <c r="X752" s="188"/>
      <c r="Y752" s="188"/>
      <c r="Z752" s="188" t="s">
        <v>66</v>
      </c>
      <c r="AA752" s="189">
        <v>43343</v>
      </c>
      <c r="AB752" s="188" t="s">
        <v>142</v>
      </c>
      <c r="AC752" s="188" t="s">
        <v>8753</v>
      </c>
      <c r="AD752" s="188" t="s">
        <v>56</v>
      </c>
      <c r="AE752" s="188" t="s">
        <v>90</v>
      </c>
      <c r="AF752" s="188" t="s">
        <v>90</v>
      </c>
      <c r="AG752" s="188" t="s">
        <v>90</v>
      </c>
      <c r="AH752" s="188" t="s">
        <v>90</v>
      </c>
      <c r="AI752" s="188" t="s">
        <v>90</v>
      </c>
      <c r="AJ752" s="188" t="s">
        <v>90</v>
      </c>
      <c r="AK752" s="188" t="s">
        <v>90</v>
      </c>
      <c r="AL752" s="188" t="s">
        <v>90</v>
      </c>
      <c r="AM752" s="189">
        <v>42940</v>
      </c>
      <c r="AN752" s="188" t="s">
        <v>100</v>
      </c>
      <c r="AO752" s="188" t="s">
        <v>144</v>
      </c>
      <c r="AP752" s="188" t="s">
        <v>4067</v>
      </c>
      <c r="AQ752" s="188" t="s">
        <v>8534</v>
      </c>
      <c r="AR752" s="188" t="s">
        <v>8581</v>
      </c>
      <c r="AS752" s="188" t="s">
        <v>8535</v>
      </c>
      <c r="AT752" s="188" t="s">
        <v>8581</v>
      </c>
      <c r="AU752" s="188" t="str">
        <f t="shared" si="34"/>
        <v>R4</v>
      </c>
      <c r="AV752" s="188" t="str">
        <f t="shared" si="35"/>
        <v>P4</v>
      </c>
    </row>
    <row r="753" spans="1:48" ht="75" x14ac:dyDescent="0.25">
      <c r="A753" s="188" t="s">
        <v>3044</v>
      </c>
      <c r="B753" s="207" t="str">
        <f t="shared" si="33"/>
        <v>Riparian and Pre-1914</v>
      </c>
      <c r="C753" s="188" t="s">
        <v>3019</v>
      </c>
      <c r="D753" s="188" t="s">
        <v>3020</v>
      </c>
      <c r="E753" s="188"/>
      <c r="F753" s="188" t="s">
        <v>1771</v>
      </c>
      <c r="G753" s="188"/>
      <c r="H753" s="188"/>
      <c r="I753" s="188" t="s">
        <v>55</v>
      </c>
      <c r="J753" s="188"/>
      <c r="K753" s="209">
        <v>515.72</v>
      </c>
      <c r="L753" s="209">
        <v>163.38999999999999</v>
      </c>
      <c r="M753" s="188" t="s">
        <v>56</v>
      </c>
      <c r="N753" s="188" t="s">
        <v>3021</v>
      </c>
      <c r="O753" s="188" t="s">
        <v>58</v>
      </c>
      <c r="P753" s="188" t="s">
        <v>59</v>
      </c>
      <c r="Q753" s="188" t="s">
        <v>3022</v>
      </c>
      <c r="R753" s="188" t="s">
        <v>3023</v>
      </c>
      <c r="S753" s="188" t="s">
        <v>688</v>
      </c>
      <c r="T753" s="188" t="s">
        <v>151</v>
      </c>
      <c r="U753" s="188"/>
      <c r="V753" s="188" t="s">
        <v>344</v>
      </c>
      <c r="W753" s="188">
        <v>1</v>
      </c>
      <c r="X753" s="188" t="s">
        <v>66</v>
      </c>
      <c r="Y753" s="188"/>
      <c r="Z753" s="188" t="s">
        <v>66</v>
      </c>
      <c r="AA753" s="189">
        <v>43343</v>
      </c>
      <c r="AB753" s="188" t="s">
        <v>67</v>
      </c>
      <c r="AC753" s="188" t="s">
        <v>8752</v>
      </c>
      <c r="AD753" s="188" t="s">
        <v>56</v>
      </c>
      <c r="AE753" s="188" t="s">
        <v>90</v>
      </c>
      <c r="AF753" s="188" t="s">
        <v>90</v>
      </c>
      <c r="AG753" s="190" t="s">
        <v>90</v>
      </c>
      <c r="AH753" s="188" t="s">
        <v>90</v>
      </c>
      <c r="AI753" s="188" t="s">
        <v>90</v>
      </c>
      <c r="AJ753" s="188" t="s">
        <v>90</v>
      </c>
      <c r="AK753" s="188" t="s">
        <v>90</v>
      </c>
      <c r="AL753" s="188" t="s">
        <v>90</v>
      </c>
      <c r="AM753" s="189">
        <v>42923</v>
      </c>
      <c r="AN753" s="188" t="s">
        <v>100</v>
      </c>
      <c r="AO753" s="188" t="s">
        <v>144</v>
      </c>
      <c r="AP753" s="188"/>
      <c r="AQ753" s="188"/>
      <c r="AR753" s="188"/>
      <c r="AS753" s="188"/>
      <c r="AT753" s="188"/>
      <c r="AU753" s="188" t="str">
        <f t="shared" si="34"/>
        <v>R2</v>
      </c>
      <c r="AV753" s="188" t="str">
        <f t="shared" si="35"/>
        <v>P1</v>
      </c>
    </row>
    <row r="754" spans="1:48" ht="270" x14ac:dyDescent="0.25">
      <c r="A754" s="188" t="s">
        <v>3045</v>
      </c>
      <c r="B754" s="207" t="str">
        <f t="shared" si="33"/>
        <v>Riparian and Pre-1914</v>
      </c>
      <c r="C754" s="188" t="s">
        <v>3046</v>
      </c>
      <c r="D754" s="188" t="s">
        <v>3046</v>
      </c>
      <c r="E754" s="188"/>
      <c r="F754" s="188"/>
      <c r="G754" s="188"/>
      <c r="H754" s="188" t="s">
        <v>4067</v>
      </c>
      <c r="I754" s="188" t="s">
        <v>55</v>
      </c>
      <c r="J754" s="188"/>
      <c r="K754" s="209">
        <v>395.29999999999995</v>
      </c>
      <c r="L754" s="209">
        <v>450.12</v>
      </c>
      <c r="M754" s="188" t="s">
        <v>56</v>
      </c>
      <c r="N754" s="188" t="s">
        <v>3047</v>
      </c>
      <c r="O754" s="188" t="s">
        <v>596</v>
      </c>
      <c r="P754" s="188" t="s">
        <v>341</v>
      </c>
      <c r="Q754" s="188" t="s">
        <v>3048</v>
      </c>
      <c r="R754" s="188" t="s">
        <v>3049</v>
      </c>
      <c r="S754" s="188" t="s">
        <v>3050</v>
      </c>
      <c r="T754" s="188" t="s">
        <v>63</v>
      </c>
      <c r="U754" s="188"/>
      <c r="V754" s="188" t="s">
        <v>115</v>
      </c>
      <c r="W754" s="188"/>
      <c r="X754" s="188"/>
      <c r="Y754" s="188"/>
      <c r="Z754" s="188" t="s">
        <v>66</v>
      </c>
      <c r="AA754" s="189">
        <v>43343</v>
      </c>
      <c r="AB754" s="188" t="s">
        <v>67</v>
      </c>
      <c r="AC754" s="188" t="s">
        <v>8754</v>
      </c>
      <c r="AD754" s="188" t="s">
        <v>56</v>
      </c>
      <c r="AE754" s="188" t="s">
        <v>90</v>
      </c>
      <c r="AF754" s="188" t="s">
        <v>90</v>
      </c>
      <c r="AG754" s="190" t="s">
        <v>90</v>
      </c>
      <c r="AH754" s="188" t="s">
        <v>90</v>
      </c>
      <c r="AI754" s="188" t="s">
        <v>90</v>
      </c>
      <c r="AJ754" s="188" t="s">
        <v>90</v>
      </c>
      <c r="AK754" s="188" t="s">
        <v>90</v>
      </c>
      <c r="AL754" s="188" t="s">
        <v>90</v>
      </c>
      <c r="AM754" s="189">
        <v>42923</v>
      </c>
      <c r="AN754" s="188" t="s">
        <v>100</v>
      </c>
      <c r="AO754" s="188" t="s">
        <v>8410</v>
      </c>
      <c r="AP754" s="188" t="s">
        <v>4067</v>
      </c>
      <c r="AQ754" s="188" t="s">
        <v>8534</v>
      </c>
      <c r="AR754" s="188" t="s">
        <v>8581</v>
      </c>
      <c r="AS754" s="188" t="s">
        <v>8535</v>
      </c>
      <c r="AT754" s="188" t="s">
        <v>8581</v>
      </c>
      <c r="AU754" s="188" t="str">
        <f t="shared" si="34"/>
        <v>R4</v>
      </c>
      <c r="AV754" s="188" t="str">
        <f t="shared" si="35"/>
        <v>P4</v>
      </c>
    </row>
    <row r="755" spans="1:48" ht="270" x14ac:dyDescent="0.25">
      <c r="A755" s="188" t="s">
        <v>3051</v>
      </c>
      <c r="B755" s="207" t="str">
        <f t="shared" si="33"/>
        <v>Riparian and Pre-1914</v>
      </c>
      <c r="C755" s="188" t="s">
        <v>3052</v>
      </c>
      <c r="D755" s="188" t="s">
        <v>3053</v>
      </c>
      <c r="E755" s="188"/>
      <c r="F755" s="188"/>
      <c r="G755" s="188"/>
      <c r="H755" s="188" t="s">
        <v>4067</v>
      </c>
      <c r="I755" s="188" t="s">
        <v>55</v>
      </c>
      <c r="J755" s="188"/>
      <c r="K755" s="209">
        <v>340.90000000000003</v>
      </c>
      <c r="L755" s="209">
        <v>438.9</v>
      </c>
      <c r="M755" s="188" t="s">
        <v>56</v>
      </c>
      <c r="N755" s="188" t="s">
        <v>137</v>
      </c>
      <c r="O755" s="188" t="s">
        <v>1418</v>
      </c>
      <c r="P755" s="188" t="s">
        <v>341</v>
      </c>
      <c r="Q755" s="188" t="s">
        <v>1865</v>
      </c>
      <c r="R755" s="188" t="s">
        <v>1865</v>
      </c>
      <c r="S755" s="188" t="s">
        <v>1866</v>
      </c>
      <c r="T755" s="188" t="s">
        <v>141</v>
      </c>
      <c r="U755" s="188"/>
      <c r="V755" s="188" t="s">
        <v>64</v>
      </c>
      <c r="W755" s="188"/>
      <c r="X755" s="188"/>
      <c r="Y755" s="188"/>
      <c r="Z755" s="188" t="s">
        <v>66</v>
      </c>
      <c r="AA755" s="189">
        <v>43343</v>
      </c>
      <c r="AB755" s="188" t="s">
        <v>142</v>
      </c>
      <c r="AC755" s="188" t="s">
        <v>804</v>
      </c>
      <c r="AD755" s="188" t="s">
        <v>56</v>
      </c>
      <c r="AE755" s="188" t="s">
        <v>90</v>
      </c>
      <c r="AF755" s="188" t="s">
        <v>90</v>
      </c>
      <c r="AG755" s="188" t="s">
        <v>90</v>
      </c>
      <c r="AH755" s="188" t="s">
        <v>90</v>
      </c>
      <c r="AI755" s="188" t="s">
        <v>90</v>
      </c>
      <c r="AJ755" s="188" t="s">
        <v>90</v>
      </c>
      <c r="AK755" s="188" t="s">
        <v>90</v>
      </c>
      <c r="AL755" s="188" t="s">
        <v>90</v>
      </c>
      <c r="AM755" s="189">
        <v>42947</v>
      </c>
      <c r="AN755" s="188" t="s">
        <v>100</v>
      </c>
      <c r="AO755" s="188" t="s">
        <v>864</v>
      </c>
      <c r="AP755" s="188" t="s">
        <v>4067</v>
      </c>
      <c r="AQ755" s="188" t="s">
        <v>8534</v>
      </c>
      <c r="AR755" s="188" t="s">
        <v>8581</v>
      </c>
      <c r="AS755" s="188" t="s">
        <v>8535</v>
      </c>
      <c r="AT755" s="188" t="s">
        <v>8581</v>
      </c>
      <c r="AU755" s="188" t="str">
        <f t="shared" si="34"/>
        <v>R4</v>
      </c>
      <c r="AV755" s="188" t="str">
        <f t="shared" si="35"/>
        <v>P4</v>
      </c>
    </row>
    <row r="756" spans="1:48" ht="75" x14ac:dyDescent="0.25">
      <c r="A756" s="188" t="s">
        <v>3054</v>
      </c>
      <c r="B756" s="207" t="str">
        <f t="shared" si="33"/>
        <v>Riparian and Pre-1914</v>
      </c>
      <c r="C756" s="188" t="s">
        <v>3019</v>
      </c>
      <c r="D756" s="188" t="s">
        <v>3020</v>
      </c>
      <c r="E756" s="188"/>
      <c r="F756" s="188" t="s">
        <v>1416</v>
      </c>
      <c r="G756" s="188"/>
      <c r="H756" s="188"/>
      <c r="I756" s="188" t="s">
        <v>55</v>
      </c>
      <c r="J756" s="188"/>
      <c r="K756" s="209">
        <v>363.2566666666666</v>
      </c>
      <c r="L756" s="209">
        <v>133.37</v>
      </c>
      <c r="M756" s="188" t="s">
        <v>56</v>
      </c>
      <c r="N756" s="188" t="s">
        <v>641</v>
      </c>
      <c r="O756" s="188" t="s">
        <v>58</v>
      </c>
      <c r="P756" s="188" t="s">
        <v>59</v>
      </c>
      <c r="Q756" s="188" t="s">
        <v>3055</v>
      </c>
      <c r="R756" s="188" t="s">
        <v>3055</v>
      </c>
      <c r="S756" s="188" t="s">
        <v>688</v>
      </c>
      <c r="T756" s="188" t="s">
        <v>151</v>
      </c>
      <c r="U756" s="188">
        <v>1876</v>
      </c>
      <c r="V756" s="188" t="s">
        <v>344</v>
      </c>
      <c r="W756" s="188">
        <v>1</v>
      </c>
      <c r="X756" s="188" t="s">
        <v>66</v>
      </c>
      <c r="Y756" s="188"/>
      <c r="Z756" s="188" t="s">
        <v>66</v>
      </c>
      <c r="AA756" s="189">
        <v>43343</v>
      </c>
      <c r="AB756" s="188" t="s">
        <v>67</v>
      </c>
      <c r="AC756" s="188" t="s">
        <v>8752</v>
      </c>
      <c r="AD756" s="188" t="s">
        <v>56</v>
      </c>
      <c r="AE756" s="188" t="s">
        <v>90</v>
      </c>
      <c r="AF756" s="188" t="s">
        <v>90</v>
      </c>
      <c r="AG756" s="190" t="s">
        <v>90</v>
      </c>
      <c r="AH756" s="188" t="s">
        <v>90</v>
      </c>
      <c r="AI756" s="188" t="s">
        <v>90</v>
      </c>
      <c r="AJ756" s="188" t="s">
        <v>90</v>
      </c>
      <c r="AK756" s="188" t="s">
        <v>90</v>
      </c>
      <c r="AL756" s="188" t="s">
        <v>90</v>
      </c>
      <c r="AM756" s="189">
        <v>42926</v>
      </c>
      <c r="AN756" s="188" t="s">
        <v>100</v>
      </c>
      <c r="AO756" s="188" t="s">
        <v>144</v>
      </c>
      <c r="AP756" s="188"/>
      <c r="AQ756" s="188"/>
      <c r="AR756" s="188"/>
      <c r="AS756" s="188"/>
      <c r="AT756" s="188"/>
      <c r="AU756" s="188" t="str">
        <f t="shared" si="34"/>
        <v>R2</v>
      </c>
      <c r="AV756" s="188" t="str">
        <f t="shared" si="35"/>
        <v>P1</v>
      </c>
    </row>
    <row r="757" spans="1:48" ht="270" x14ac:dyDescent="0.25">
      <c r="A757" s="188" t="s">
        <v>3056</v>
      </c>
      <c r="B757" s="207" t="str">
        <f t="shared" si="33"/>
        <v>Riparian and Pre-1914</v>
      </c>
      <c r="C757" s="188" t="s">
        <v>3057</v>
      </c>
      <c r="D757" s="188" t="s">
        <v>3058</v>
      </c>
      <c r="E757" s="188"/>
      <c r="F757" s="188"/>
      <c r="G757" s="188"/>
      <c r="H757" s="188" t="s">
        <v>4067</v>
      </c>
      <c r="I757" s="188" t="s">
        <v>55</v>
      </c>
      <c r="J757" s="188"/>
      <c r="K757" s="209">
        <v>404.38596491228066</v>
      </c>
      <c r="L757" s="209">
        <v>0</v>
      </c>
      <c r="M757" s="188" t="s">
        <v>56</v>
      </c>
      <c r="N757" s="188" t="s">
        <v>216</v>
      </c>
      <c r="O757" s="188" t="s">
        <v>216</v>
      </c>
      <c r="P757" s="188" t="s">
        <v>170</v>
      </c>
      <c r="Q757" s="188" t="s">
        <v>3059</v>
      </c>
      <c r="R757" s="188" t="s">
        <v>3060</v>
      </c>
      <c r="S757" s="188" t="s">
        <v>3061</v>
      </c>
      <c r="T757" s="188" t="s">
        <v>63</v>
      </c>
      <c r="U757" s="188"/>
      <c r="V757" s="188" t="s">
        <v>64</v>
      </c>
      <c r="W757" s="188"/>
      <c r="X757" s="188"/>
      <c r="Y757" s="188" t="s">
        <v>3062</v>
      </c>
      <c r="Z757" s="188" t="s">
        <v>66</v>
      </c>
      <c r="AA757" s="189">
        <v>42878</v>
      </c>
      <c r="AB757" s="188" t="s">
        <v>81</v>
      </c>
      <c r="AC757" s="188" t="s">
        <v>3063</v>
      </c>
      <c r="AD757" s="188" t="s">
        <v>56</v>
      </c>
      <c r="AE757" s="188" t="s">
        <v>90</v>
      </c>
      <c r="AF757" s="188" t="s">
        <v>90</v>
      </c>
      <c r="AG757" s="190" t="s">
        <v>90</v>
      </c>
      <c r="AH757" s="188" t="s">
        <v>90</v>
      </c>
      <c r="AI757" s="188" t="s">
        <v>90</v>
      </c>
      <c r="AJ757" s="188" t="s">
        <v>90</v>
      </c>
      <c r="AK757" s="188" t="s">
        <v>90</v>
      </c>
      <c r="AL757" s="190" t="s">
        <v>90</v>
      </c>
      <c r="AM757" s="189">
        <v>42923</v>
      </c>
      <c r="AN757" s="188" t="s">
        <v>100</v>
      </c>
      <c r="AO757" s="188" t="s">
        <v>8410</v>
      </c>
      <c r="AP757" s="188" t="s">
        <v>4067</v>
      </c>
      <c r="AQ757" s="188" t="s">
        <v>8534</v>
      </c>
      <c r="AR757" s="188" t="s">
        <v>8581</v>
      </c>
      <c r="AS757" s="188" t="s">
        <v>8535</v>
      </c>
      <c r="AT757" s="188" t="s">
        <v>8581</v>
      </c>
      <c r="AU757" s="188" t="str">
        <f t="shared" si="34"/>
        <v>R4</v>
      </c>
      <c r="AV757" s="188" t="str">
        <f t="shared" si="35"/>
        <v>P4</v>
      </c>
    </row>
    <row r="758" spans="1:48" ht="270" x14ac:dyDescent="0.25">
      <c r="A758" s="188" t="s">
        <v>3064</v>
      </c>
      <c r="B758" s="207" t="str">
        <f t="shared" si="33"/>
        <v>Riparian and Pre-1914</v>
      </c>
      <c r="C758" s="188" t="s">
        <v>1181</v>
      </c>
      <c r="D758" s="188" t="s">
        <v>1181</v>
      </c>
      <c r="E758" s="188"/>
      <c r="F758" s="188"/>
      <c r="G758" s="188"/>
      <c r="H758" s="188" t="s">
        <v>4067</v>
      </c>
      <c r="I758" s="188" t="s">
        <v>55</v>
      </c>
      <c r="J758" s="188"/>
      <c r="K758" s="209">
        <v>1615.1533333333332</v>
      </c>
      <c r="L758" s="209">
        <v>1341</v>
      </c>
      <c r="M758" s="188" t="s">
        <v>56</v>
      </c>
      <c r="N758" s="188" t="s">
        <v>1074</v>
      </c>
      <c r="O758" s="188" t="s">
        <v>596</v>
      </c>
      <c r="P758" s="188" t="s">
        <v>341</v>
      </c>
      <c r="Q758" s="188" t="s">
        <v>3065</v>
      </c>
      <c r="R758" s="188" t="s">
        <v>3066</v>
      </c>
      <c r="S758" s="188" t="s">
        <v>1234</v>
      </c>
      <c r="T758" s="188" t="s">
        <v>151</v>
      </c>
      <c r="U758" s="188">
        <v>1860</v>
      </c>
      <c r="V758" s="188" t="s">
        <v>115</v>
      </c>
      <c r="W758" s="188"/>
      <c r="X758" s="188"/>
      <c r="Y758" s="188"/>
      <c r="Z758" s="188" t="s">
        <v>191</v>
      </c>
      <c r="AA758" s="189">
        <v>42886</v>
      </c>
      <c r="AB758" s="188" t="s">
        <v>81</v>
      </c>
      <c r="AC758" s="188" t="s">
        <v>8672</v>
      </c>
      <c r="AD758" s="188" t="s">
        <v>56</v>
      </c>
      <c r="AE758" s="188" t="s">
        <v>90</v>
      </c>
      <c r="AF758" s="188" t="s">
        <v>90</v>
      </c>
      <c r="AG758" s="189" t="s">
        <v>90</v>
      </c>
      <c r="AH758" s="188" t="s">
        <v>90</v>
      </c>
      <c r="AI758" s="188" t="s">
        <v>90</v>
      </c>
      <c r="AJ758" s="188" t="s">
        <v>90</v>
      </c>
      <c r="AK758" s="188" t="s">
        <v>90</v>
      </c>
      <c r="AL758" s="188" t="s">
        <v>90</v>
      </c>
      <c r="AM758" s="189">
        <v>42905</v>
      </c>
      <c r="AN758" s="188" t="s">
        <v>100</v>
      </c>
      <c r="AO758" s="188" t="s">
        <v>73</v>
      </c>
      <c r="AP758" s="188" t="s">
        <v>4067</v>
      </c>
      <c r="AQ758" s="188" t="s">
        <v>8534</v>
      </c>
      <c r="AR758" s="188" t="s">
        <v>8581</v>
      </c>
      <c r="AS758" s="188" t="s">
        <v>8535</v>
      </c>
      <c r="AT758" s="188" t="s">
        <v>8581</v>
      </c>
      <c r="AU758" s="188" t="str">
        <f t="shared" si="34"/>
        <v>R4</v>
      </c>
      <c r="AV758" s="188" t="str">
        <f t="shared" si="35"/>
        <v>P4</v>
      </c>
    </row>
    <row r="759" spans="1:48" ht="270" x14ac:dyDescent="0.25">
      <c r="A759" s="188" t="s">
        <v>3067</v>
      </c>
      <c r="B759" s="207" t="str">
        <f t="shared" si="33"/>
        <v>Riparian and Pre-1914</v>
      </c>
      <c r="C759" s="188" t="s">
        <v>2310</v>
      </c>
      <c r="D759" s="188" t="s">
        <v>2311</v>
      </c>
      <c r="E759" s="188"/>
      <c r="F759" s="188"/>
      <c r="G759" s="188"/>
      <c r="H759" s="188" t="s">
        <v>4067</v>
      </c>
      <c r="I759" s="188" t="s">
        <v>55</v>
      </c>
      <c r="J759" s="188"/>
      <c r="K759" s="209">
        <v>1451.8266666666666</v>
      </c>
      <c r="L759" s="209">
        <v>0</v>
      </c>
      <c r="M759" s="188" t="s">
        <v>56</v>
      </c>
      <c r="N759" s="188" t="s">
        <v>1551</v>
      </c>
      <c r="O759" s="188" t="s">
        <v>58</v>
      </c>
      <c r="P759" s="188" t="s">
        <v>170</v>
      </c>
      <c r="Q759" s="188" t="s">
        <v>3068</v>
      </c>
      <c r="R759" s="188"/>
      <c r="S759" s="188"/>
      <c r="T759" s="188" t="s">
        <v>141</v>
      </c>
      <c r="U759" s="188">
        <v>1908</v>
      </c>
      <c r="V759" s="188" t="s">
        <v>174</v>
      </c>
      <c r="W759" s="188"/>
      <c r="X759" s="188"/>
      <c r="Y759" s="188"/>
      <c r="Z759" s="188" t="s">
        <v>66</v>
      </c>
      <c r="AA759" s="189"/>
      <c r="AB759" s="188" t="s">
        <v>67</v>
      </c>
      <c r="AC759" s="188" t="s">
        <v>8715</v>
      </c>
      <c r="AD759" s="188" t="s">
        <v>56</v>
      </c>
      <c r="AE759" s="188" t="s">
        <v>90</v>
      </c>
      <c r="AF759" s="188" t="s">
        <v>90</v>
      </c>
      <c r="AG759" s="188" t="s">
        <v>90</v>
      </c>
      <c r="AH759" s="188" t="s">
        <v>90</v>
      </c>
      <c r="AI759" s="188" t="s">
        <v>90</v>
      </c>
      <c r="AJ759" s="188" t="s">
        <v>90</v>
      </c>
      <c r="AK759" s="188" t="s">
        <v>90</v>
      </c>
      <c r="AL759" s="188" t="s">
        <v>90</v>
      </c>
      <c r="AM759" s="189">
        <v>42947</v>
      </c>
      <c r="AN759" s="188" t="s">
        <v>100</v>
      </c>
      <c r="AO759" s="188" t="s">
        <v>864</v>
      </c>
      <c r="AP759" s="188" t="s">
        <v>4067</v>
      </c>
      <c r="AQ759" s="188" t="s">
        <v>8534</v>
      </c>
      <c r="AR759" s="188" t="s">
        <v>8581</v>
      </c>
      <c r="AS759" s="188" t="s">
        <v>8535</v>
      </c>
      <c r="AT759" s="188" t="s">
        <v>8581</v>
      </c>
      <c r="AU759" s="188" t="str">
        <f t="shared" si="34"/>
        <v>R4</v>
      </c>
      <c r="AV759" s="188" t="str">
        <f t="shared" si="35"/>
        <v>P4</v>
      </c>
    </row>
    <row r="760" spans="1:48" ht="270" x14ac:dyDescent="0.25">
      <c r="A760" s="188" t="s">
        <v>3069</v>
      </c>
      <c r="B760" s="207" t="str">
        <f t="shared" si="33"/>
        <v>Riparian and Pre-1914</v>
      </c>
      <c r="C760" s="188" t="s">
        <v>2310</v>
      </c>
      <c r="D760" s="188" t="s">
        <v>2311</v>
      </c>
      <c r="E760" s="188"/>
      <c r="F760" s="188"/>
      <c r="G760" s="188"/>
      <c r="H760" s="188" t="s">
        <v>4067</v>
      </c>
      <c r="I760" s="188" t="s">
        <v>55</v>
      </c>
      <c r="J760" s="188"/>
      <c r="K760" s="209">
        <v>312.28999999999996</v>
      </c>
      <c r="L760" s="209">
        <v>240.9</v>
      </c>
      <c r="M760" s="188" t="s">
        <v>56</v>
      </c>
      <c r="N760" s="188" t="s">
        <v>931</v>
      </c>
      <c r="O760" s="188" t="s">
        <v>596</v>
      </c>
      <c r="P760" s="188" t="s">
        <v>170</v>
      </c>
      <c r="Q760" s="188" t="s">
        <v>3070</v>
      </c>
      <c r="R760" s="188" t="s">
        <v>3071</v>
      </c>
      <c r="S760" s="188" t="s">
        <v>174</v>
      </c>
      <c r="T760" s="188" t="s">
        <v>141</v>
      </c>
      <c r="U760" s="188">
        <v>1908</v>
      </c>
      <c r="V760" s="188" t="s">
        <v>64</v>
      </c>
      <c r="W760" s="188" t="s">
        <v>174</v>
      </c>
      <c r="X760" s="188" t="s">
        <v>66</v>
      </c>
      <c r="Y760" s="188"/>
      <c r="Z760" s="188" t="s">
        <v>66</v>
      </c>
      <c r="AA760" s="189">
        <v>42881</v>
      </c>
      <c r="AB760" s="188" t="s">
        <v>142</v>
      </c>
      <c r="AC760" s="188" t="s">
        <v>3072</v>
      </c>
      <c r="AD760" s="188" t="s">
        <v>56</v>
      </c>
      <c r="AE760" s="188" t="s">
        <v>90</v>
      </c>
      <c r="AF760" s="188" t="s">
        <v>90</v>
      </c>
      <c r="AG760" s="188" t="s">
        <v>90</v>
      </c>
      <c r="AH760" s="188" t="s">
        <v>90</v>
      </c>
      <c r="AI760" s="188" t="s">
        <v>90</v>
      </c>
      <c r="AJ760" s="188" t="s">
        <v>90</v>
      </c>
      <c r="AK760" s="188" t="s">
        <v>90</v>
      </c>
      <c r="AL760" s="188" t="s">
        <v>90</v>
      </c>
      <c r="AM760" s="189">
        <v>42940</v>
      </c>
      <c r="AN760" s="188" t="s">
        <v>100</v>
      </c>
      <c r="AO760" s="188" t="s">
        <v>144</v>
      </c>
      <c r="AP760" s="188" t="s">
        <v>4067</v>
      </c>
      <c r="AQ760" s="188" t="s">
        <v>8534</v>
      </c>
      <c r="AR760" s="188" t="s">
        <v>8581</v>
      </c>
      <c r="AS760" s="188" t="s">
        <v>8535</v>
      </c>
      <c r="AT760" s="188" t="s">
        <v>8581</v>
      </c>
      <c r="AU760" s="188" t="str">
        <f t="shared" si="34"/>
        <v>R4</v>
      </c>
      <c r="AV760" s="188" t="str">
        <f t="shared" si="35"/>
        <v>P4</v>
      </c>
    </row>
    <row r="761" spans="1:48" ht="270" x14ac:dyDescent="0.25">
      <c r="A761" s="188" t="s">
        <v>3073</v>
      </c>
      <c r="B761" s="207" t="str">
        <f t="shared" si="33"/>
        <v>Riparian and Pre-1914</v>
      </c>
      <c r="C761" s="188" t="s">
        <v>3074</v>
      </c>
      <c r="D761" s="188" t="s">
        <v>3074</v>
      </c>
      <c r="E761" s="188"/>
      <c r="F761" s="188"/>
      <c r="G761" s="188"/>
      <c r="H761" s="188" t="s">
        <v>4067</v>
      </c>
      <c r="I761" s="188" t="s">
        <v>55</v>
      </c>
      <c r="J761" s="188"/>
      <c r="K761" s="209">
        <v>1193.6066666666668</v>
      </c>
      <c r="L761" s="209">
        <v>0</v>
      </c>
      <c r="M761" s="188" t="s">
        <v>56</v>
      </c>
      <c r="N761" s="188" t="s">
        <v>1101</v>
      </c>
      <c r="O761" s="188" t="s">
        <v>596</v>
      </c>
      <c r="P761" s="188" t="s">
        <v>77</v>
      </c>
      <c r="Q761" s="188" t="s">
        <v>3075</v>
      </c>
      <c r="R761" s="188" t="s">
        <v>3076</v>
      </c>
      <c r="S761" s="188" t="s">
        <v>3077</v>
      </c>
      <c r="T761" s="188" t="s">
        <v>141</v>
      </c>
      <c r="U761" s="188">
        <v>1908</v>
      </c>
      <c r="V761" s="188" t="s">
        <v>64</v>
      </c>
      <c r="W761" s="188">
        <v>5</v>
      </c>
      <c r="X761" s="188" t="s">
        <v>66</v>
      </c>
      <c r="Y761" s="188"/>
      <c r="Z761" s="188"/>
      <c r="AA761" s="189">
        <v>42977</v>
      </c>
      <c r="AB761" s="188" t="s">
        <v>81</v>
      </c>
      <c r="AC761" s="188" t="s">
        <v>859</v>
      </c>
      <c r="AD761" s="188" t="s">
        <v>56</v>
      </c>
      <c r="AE761" s="188" t="s">
        <v>90</v>
      </c>
      <c r="AF761" s="188" t="s">
        <v>90</v>
      </c>
      <c r="AG761" s="188" t="s">
        <v>90</v>
      </c>
      <c r="AH761" s="188" t="s">
        <v>90</v>
      </c>
      <c r="AI761" s="188" t="s">
        <v>90</v>
      </c>
      <c r="AJ761" s="188" t="s">
        <v>90</v>
      </c>
      <c r="AK761" s="188" t="s">
        <v>90</v>
      </c>
      <c r="AL761" s="188" t="s">
        <v>90</v>
      </c>
      <c r="AM761" s="189">
        <v>42940</v>
      </c>
      <c r="AN761" s="188" t="s">
        <v>143</v>
      </c>
      <c r="AO761" s="188" t="s">
        <v>3078</v>
      </c>
      <c r="AP761" s="188" t="s">
        <v>4067</v>
      </c>
      <c r="AQ761" s="188" t="s">
        <v>8534</v>
      </c>
      <c r="AR761" s="188" t="s">
        <v>8581</v>
      </c>
      <c r="AS761" s="188" t="s">
        <v>8535</v>
      </c>
      <c r="AT761" s="188" t="s">
        <v>8581</v>
      </c>
      <c r="AU761" s="188" t="str">
        <f t="shared" si="34"/>
        <v>R4</v>
      </c>
      <c r="AV761" s="188" t="str">
        <f t="shared" si="35"/>
        <v>P4</v>
      </c>
    </row>
    <row r="762" spans="1:48" ht="270" x14ac:dyDescent="0.25">
      <c r="A762" s="188" t="s">
        <v>3079</v>
      </c>
      <c r="B762" s="207" t="str">
        <f t="shared" si="33"/>
        <v>Riparian and Pre-1914</v>
      </c>
      <c r="C762" s="188" t="s">
        <v>2717</v>
      </c>
      <c r="D762" s="188" t="s">
        <v>2717</v>
      </c>
      <c r="E762" s="188"/>
      <c r="F762" s="188"/>
      <c r="G762" s="188"/>
      <c r="H762" s="188" t="s">
        <v>4067</v>
      </c>
      <c r="I762" s="188" t="s">
        <v>55</v>
      </c>
      <c r="J762" s="188"/>
      <c r="K762" s="209">
        <v>344.06333333333333</v>
      </c>
      <c r="L762" s="209">
        <v>184.04</v>
      </c>
      <c r="M762" s="188" t="s">
        <v>56</v>
      </c>
      <c r="N762" s="188" t="s">
        <v>216</v>
      </c>
      <c r="O762" s="188"/>
      <c r="P762" s="188" t="s">
        <v>341</v>
      </c>
      <c r="Q762" s="188" t="s">
        <v>3080</v>
      </c>
      <c r="R762" s="188" t="s">
        <v>3080</v>
      </c>
      <c r="S762" s="188" t="s">
        <v>3081</v>
      </c>
      <c r="T762" s="188" t="s">
        <v>141</v>
      </c>
      <c r="U762" s="188"/>
      <c r="V762" s="188" t="s">
        <v>64</v>
      </c>
      <c r="W762" s="188"/>
      <c r="X762" s="188"/>
      <c r="Y762" s="188"/>
      <c r="Z762" s="188" t="s">
        <v>66</v>
      </c>
      <c r="AA762" s="189">
        <v>42919</v>
      </c>
      <c r="AB762" s="188" t="s">
        <v>67</v>
      </c>
      <c r="AC762" s="188" t="s">
        <v>3082</v>
      </c>
      <c r="AD762" s="188" t="s">
        <v>56</v>
      </c>
      <c r="AE762" s="188" t="s">
        <v>90</v>
      </c>
      <c r="AF762" s="188" t="s">
        <v>90</v>
      </c>
      <c r="AG762" s="190" t="s">
        <v>90</v>
      </c>
      <c r="AH762" s="188" t="s">
        <v>90</v>
      </c>
      <c r="AI762" s="188" t="s">
        <v>90</v>
      </c>
      <c r="AJ762" s="188" t="s">
        <v>90</v>
      </c>
      <c r="AK762" s="188" t="s">
        <v>90</v>
      </c>
      <c r="AL762" s="188" t="s">
        <v>90</v>
      </c>
      <c r="AM762" s="189">
        <v>42923</v>
      </c>
      <c r="AN762" s="188" t="s">
        <v>100</v>
      </c>
      <c r="AO762" s="188" t="s">
        <v>8410</v>
      </c>
      <c r="AP762" s="188" t="s">
        <v>4067</v>
      </c>
      <c r="AQ762" s="188" t="s">
        <v>8534</v>
      </c>
      <c r="AR762" s="188" t="s">
        <v>8581</v>
      </c>
      <c r="AS762" s="188" t="s">
        <v>8535</v>
      </c>
      <c r="AT762" s="188" t="s">
        <v>8581</v>
      </c>
      <c r="AU762" s="188" t="str">
        <f t="shared" si="34"/>
        <v>R4</v>
      </c>
      <c r="AV762" s="188" t="str">
        <f t="shared" si="35"/>
        <v>P4</v>
      </c>
    </row>
    <row r="763" spans="1:48" ht="270" x14ac:dyDescent="0.25">
      <c r="A763" s="188" t="s">
        <v>3083</v>
      </c>
      <c r="B763" s="207" t="str">
        <f t="shared" si="33"/>
        <v>Riparian and Pre-1914</v>
      </c>
      <c r="C763" s="188" t="s">
        <v>3084</v>
      </c>
      <c r="D763" s="188" t="s">
        <v>3084</v>
      </c>
      <c r="E763" s="188"/>
      <c r="F763" s="188"/>
      <c r="G763" s="188"/>
      <c r="H763" s="188" t="s">
        <v>4067</v>
      </c>
      <c r="I763" s="188" t="s">
        <v>55</v>
      </c>
      <c r="J763" s="188"/>
      <c r="K763" s="209">
        <v>400.5866666666667</v>
      </c>
      <c r="L763" s="209">
        <v>390.235478</v>
      </c>
      <c r="M763" s="188" t="s">
        <v>56</v>
      </c>
      <c r="N763" s="188" t="s">
        <v>931</v>
      </c>
      <c r="O763" s="188" t="s">
        <v>216</v>
      </c>
      <c r="P763" s="188" t="s">
        <v>341</v>
      </c>
      <c r="Q763" s="188" t="s">
        <v>3085</v>
      </c>
      <c r="R763" s="188" t="s">
        <v>3086</v>
      </c>
      <c r="S763" s="188" t="s">
        <v>3087</v>
      </c>
      <c r="T763" s="188" t="s">
        <v>141</v>
      </c>
      <c r="U763" s="188">
        <v>1908</v>
      </c>
      <c r="V763" s="188" t="s">
        <v>64</v>
      </c>
      <c r="W763" s="188"/>
      <c r="X763" s="188"/>
      <c r="Y763" s="188"/>
      <c r="Z763" s="188" t="s">
        <v>66</v>
      </c>
      <c r="AA763" s="189">
        <v>42886</v>
      </c>
      <c r="AB763" s="188" t="s">
        <v>142</v>
      </c>
      <c r="AC763" s="188" t="s">
        <v>8681</v>
      </c>
      <c r="AD763" s="188" t="s">
        <v>56</v>
      </c>
      <c r="AE763" s="188" t="s">
        <v>90</v>
      </c>
      <c r="AF763" s="188" t="s">
        <v>90</v>
      </c>
      <c r="AG763" s="189" t="s">
        <v>90</v>
      </c>
      <c r="AH763" s="188" t="s">
        <v>90</v>
      </c>
      <c r="AI763" s="188" t="s">
        <v>90</v>
      </c>
      <c r="AJ763" s="188" t="s">
        <v>90</v>
      </c>
      <c r="AK763" s="188" t="s">
        <v>90</v>
      </c>
      <c r="AL763" s="188" t="s">
        <v>90</v>
      </c>
      <c r="AM763" s="189">
        <v>42905</v>
      </c>
      <c r="AN763" s="188" t="s">
        <v>100</v>
      </c>
      <c r="AO763" s="188" t="s">
        <v>73</v>
      </c>
      <c r="AP763" s="188" t="s">
        <v>4067</v>
      </c>
      <c r="AQ763" s="188" t="s">
        <v>8534</v>
      </c>
      <c r="AR763" s="188" t="s">
        <v>8581</v>
      </c>
      <c r="AS763" s="188" t="s">
        <v>8535</v>
      </c>
      <c r="AT763" s="188" t="s">
        <v>8581</v>
      </c>
      <c r="AU763" s="188" t="str">
        <f t="shared" si="34"/>
        <v>R4</v>
      </c>
      <c r="AV763" s="188" t="str">
        <f t="shared" si="35"/>
        <v>P4</v>
      </c>
    </row>
    <row r="764" spans="1:48" ht="105" x14ac:dyDescent="0.25">
      <c r="A764" s="188" t="s">
        <v>3088</v>
      </c>
      <c r="B764" s="207" t="str">
        <f t="shared" si="33"/>
        <v>Riparian and Pre-1914</v>
      </c>
      <c r="C764" s="188" t="s">
        <v>3089</v>
      </c>
      <c r="D764" s="188" t="s">
        <v>3089</v>
      </c>
      <c r="E764" s="188"/>
      <c r="F764" s="188"/>
      <c r="G764" s="188"/>
      <c r="H764" s="188"/>
      <c r="I764" s="188" t="s">
        <v>87</v>
      </c>
      <c r="J764" s="188"/>
      <c r="K764" s="209">
        <v>5190.666666666667</v>
      </c>
      <c r="L764" s="209">
        <v>40092</v>
      </c>
      <c r="M764" s="188" t="s">
        <v>56</v>
      </c>
      <c r="N764" s="188" t="s">
        <v>863</v>
      </c>
      <c r="O764" s="188"/>
      <c r="P764" s="188" t="s">
        <v>392</v>
      </c>
      <c r="Q764" s="188" t="s">
        <v>3090</v>
      </c>
      <c r="R764" s="188" t="s">
        <v>3091</v>
      </c>
      <c r="S764" s="188" t="s">
        <v>3092</v>
      </c>
      <c r="T764" s="188" t="s">
        <v>63</v>
      </c>
      <c r="U764" s="188"/>
      <c r="V764" s="188" t="s">
        <v>344</v>
      </c>
      <c r="W764" s="188">
        <v>3</v>
      </c>
      <c r="X764" s="188" t="s">
        <v>56</v>
      </c>
      <c r="Y764" s="188" t="s">
        <v>3093</v>
      </c>
      <c r="Z764" s="188" t="s">
        <v>66</v>
      </c>
      <c r="AA764" s="189">
        <v>42888</v>
      </c>
      <c r="AB764" s="188" t="s">
        <v>142</v>
      </c>
      <c r="AC764" s="188" t="s">
        <v>3094</v>
      </c>
      <c r="AD764" s="188" t="s">
        <v>56</v>
      </c>
      <c r="AE764" s="188" t="s">
        <v>90</v>
      </c>
      <c r="AF764" s="188" t="s">
        <v>90</v>
      </c>
      <c r="AG764" s="189" t="s">
        <v>90</v>
      </c>
      <c r="AH764" s="188" t="s">
        <v>90</v>
      </c>
      <c r="AI764" s="188" t="s">
        <v>90</v>
      </c>
      <c r="AJ764" s="188" t="s">
        <v>90</v>
      </c>
      <c r="AK764" s="188" t="s">
        <v>90</v>
      </c>
      <c r="AL764" s="188" t="s">
        <v>90</v>
      </c>
      <c r="AM764" s="189">
        <v>42905</v>
      </c>
      <c r="AN764" s="188" t="s">
        <v>100</v>
      </c>
      <c r="AO764" s="188" t="s">
        <v>3095</v>
      </c>
      <c r="AP764" s="188"/>
      <c r="AQ764" s="188"/>
      <c r="AR764" s="188"/>
      <c r="AS764" s="188"/>
      <c r="AT764" s="188"/>
      <c r="AU764" s="188" t="str">
        <f t="shared" si="34"/>
        <v>R3</v>
      </c>
      <c r="AV764" s="188" t="str">
        <f t="shared" si="35"/>
        <v>P1</v>
      </c>
    </row>
    <row r="765" spans="1:48" ht="255" x14ac:dyDescent="0.25">
      <c r="A765" s="188" t="s">
        <v>3096</v>
      </c>
      <c r="B765" s="207" t="str">
        <f t="shared" si="33"/>
        <v>Riparian and Pre-1914</v>
      </c>
      <c r="C765" s="188" t="s">
        <v>3097</v>
      </c>
      <c r="D765" s="188" t="s">
        <v>3098</v>
      </c>
      <c r="E765" s="188"/>
      <c r="F765" s="188" t="s">
        <v>375</v>
      </c>
      <c r="G765" s="188"/>
      <c r="H765" s="188"/>
      <c r="I765" s="188" t="s">
        <v>55</v>
      </c>
      <c r="J765" s="188"/>
      <c r="K765" s="209">
        <v>399.44666666666666</v>
      </c>
      <c r="L765" s="209">
        <v>141.26</v>
      </c>
      <c r="M765" s="188" t="s">
        <v>56</v>
      </c>
      <c r="N765" s="188" t="s">
        <v>128</v>
      </c>
      <c r="O765" s="188" t="s">
        <v>1373</v>
      </c>
      <c r="P765" s="188" t="s">
        <v>59</v>
      </c>
      <c r="Q765" s="188"/>
      <c r="R765" s="188" t="s">
        <v>3099</v>
      </c>
      <c r="S765" s="188"/>
      <c r="T765" s="188" t="s">
        <v>151</v>
      </c>
      <c r="U765" s="188"/>
      <c r="V765" s="188" t="s">
        <v>115</v>
      </c>
      <c r="W765" s="188"/>
      <c r="X765" s="188"/>
      <c r="Y765" s="188"/>
      <c r="Z765" s="188" t="s">
        <v>66</v>
      </c>
      <c r="AA765" s="189">
        <v>42914</v>
      </c>
      <c r="AB765" s="188" t="s">
        <v>81</v>
      </c>
      <c r="AC765" s="188" t="s">
        <v>8653</v>
      </c>
      <c r="AD765" s="188" t="s">
        <v>56</v>
      </c>
      <c r="AE765" s="188" t="s">
        <v>90</v>
      </c>
      <c r="AF765" s="188" t="s">
        <v>90</v>
      </c>
      <c r="AG765" s="190" t="s">
        <v>90</v>
      </c>
      <c r="AH765" s="188" t="s">
        <v>90</v>
      </c>
      <c r="AI765" s="188" t="s">
        <v>90</v>
      </c>
      <c r="AJ765" s="188" t="s">
        <v>90</v>
      </c>
      <c r="AK765" s="188" t="s">
        <v>90</v>
      </c>
      <c r="AL765" s="188" t="s">
        <v>90</v>
      </c>
      <c r="AM765" s="189">
        <v>42914</v>
      </c>
      <c r="AN765" s="188" t="s">
        <v>100</v>
      </c>
      <c r="AO765" s="188" t="s">
        <v>3100</v>
      </c>
      <c r="AP765" s="188"/>
      <c r="AQ765" s="188"/>
      <c r="AR765" s="188"/>
      <c r="AS765" s="188"/>
      <c r="AT765" s="188"/>
      <c r="AU765" s="188" t="str">
        <f t="shared" si="34"/>
        <v>R1</v>
      </c>
      <c r="AV765" s="188" t="str">
        <f t="shared" si="35"/>
        <v>P1</v>
      </c>
    </row>
    <row r="766" spans="1:48" ht="75" x14ac:dyDescent="0.25">
      <c r="A766" s="188" t="s">
        <v>3101</v>
      </c>
      <c r="B766" s="207" t="str">
        <f t="shared" si="33"/>
        <v>Riparian and Pre-1914</v>
      </c>
      <c r="C766" s="188" t="s">
        <v>3102</v>
      </c>
      <c r="D766" s="188" t="s">
        <v>3103</v>
      </c>
      <c r="E766" s="188"/>
      <c r="F766" s="188" t="s">
        <v>848</v>
      </c>
      <c r="G766" s="188"/>
      <c r="H766" s="188"/>
      <c r="I766" s="188" t="s">
        <v>55</v>
      </c>
      <c r="J766" s="188"/>
      <c r="K766" s="209">
        <v>2210.8866666666668</v>
      </c>
      <c r="L766" s="209">
        <v>0</v>
      </c>
      <c r="M766" s="188" t="s">
        <v>56</v>
      </c>
      <c r="N766" s="188" t="s">
        <v>826</v>
      </c>
      <c r="O766" s="188" t="s">
        <v>58</v>
      </c>
      <c r="P766" s="188" t="s">
        <v>59</v>
      </c>
      <c r="Q766" s="188" t="s">
        <v>3104</v>
      </c>
      <c r="R766" s="188"/>
      <c r="S766" s="188"/>
      <c r="T766" s="188" t="s">
        <v>141</v>
      </c>
      <c r="U766" s="188"/>
      <c r="V766" s="188" t="s">
        <v>64</v>
      </c>
      <c r="W766" s="188"/>
      <c r="X766" s="188"/>
      <c r="Y766" s="188"/>
      <c r="Z766" s="188"/>
      <c r="AA766" s="189">
        <v>43003</v>
      </c>
      <c r="AB766" s="188" t="s">
        <v>142</v>
      </c>
      <c r="AC766" s="188" t="s">
        <v>3105</v>
      </c>
      <c r="AD766" s="188" t="s">
        <v>56</v>
      </c>
      <c r="AE766" s="188" t="s">
        <v>90</v>
      </c>
      <c r="AF766" s="188" t="s">
        <v>90</v>
      </c>
      <c r="AG766" s="188" t="s">
        <v>90</v>
      </c>
      <c r="AH766" s="188" t="s">
        <v>90</v>
      </c>
      <c r="AI766" s="188" t="s">
        <v>90</v>
      </c>
      <c r="AJ766" s="188" t="s">
        <v>90</v>
      </c>
      <c r="AK766" s="188" t="s">
        <v>90</v>
      </c>
      <c r="AL766" s="188" t="s">
        <v>90</v>
      </c>
      <c r="AM766" s="189">
        <v>42947</v>
      </c>
      <c r="AN766" s="188" t="s">
        <v>100</v>
      </c>
      <c r="AO766" s="188" t="s">
        <v>864</v>
      </c>
      <c r="AP766" s="188"/>
      <c r="AQ766" s="188"/>
      <c r="AR766" s="188"/>
      <c r="AS766" s="188"/>
      <c r="AT766" s="188"/>
      <c r="AU766" s="188" t="str">
        <f t="shared" si="34"/>
        <v>R3</v>
      </c>
      <c r="AV766" s="188" t="str">
        <f t="shared" si="35"/>
        <v>P1</v>
      </c>
    </row>
    <row r="767" spans="1:48" ht="75" x14ac:dyDescent="0.25">
      <c r="A767" s="188" t="s">
        <v>3106</v>
      </c>
      <c r="B767" s="207" t="str">
        <f t="shared" si="33"/>
        <v>Riparian and Pre-1914</v>
      </c>
      <c r="C767" s="188" t="s">
        <v>3102</v>
      </c>
      <c r="D767" s="188" t="s">
        <v>3103</v>
      </c>
      <c r="E767" s="188"/>
      <c r="F767" s="188"/>
      <c r="G767" s="188"/>
      <c r="H767" s="188"/>
      <c r="I767" s="188" t="s">
        <v>55</v>
      </c>
      <c r="J767" s="188"/>
      <c r="K767" s="209">
        <v>1427.6499999999999</v>
      </c>
      <c r="L767" s="209">
        <v>1372.61</v>
      </c>
      <c r="M767" s="188" t="s">
        <v>56</v>
      </c>
      <c r="N767" s="188" t="s">
        <v>2560</v>
      </c>
      <c r="O767" s="188" t="s">
        <v>1634</v>
      </c>
      <c r="P767" s="188" t="s">
        <v>59</v>
      </c>
      <c r="Q767" s="188" t="s">
        <v>3107</v>
      </c>
      <c r="R767" s="188"/>
      <c r="S767" s="188"/>
      <c r="T767" s="188" t="s">
        <v>141</v>
      </c>
      <c r="U767" s="188">
        <v>1907</v>
      </c>
      <c r="V767" s="188" t="s">
        <v>64</v>
      </c>
      <c r="W767" s="188"/>
      <c r="X767" s="188"/>
      <c r="Y767" s="188"/>
      <c r="Z767" s="188"/>
      <c r="AA767" s="189">
        <v>43003</v>
      </c>
      <c r="AB767" s="188" t="s">
        <v>67</v>
      </c>
      <c r="AC767" s="188" t="s">
        <v>3105</v>
      </c>
      <c r="AD767" s="188" t="s">
        <v>56</v>
      </c>
      <c r="AE767" s="188" t="s">
        <v>90</v>
      </c>
      <c r="AF767" s="188" t="s">
        <v>90</v>
      </c>
      <c r="AG767" s="188" t="s">
        <v>90</v>
      </c>
      <c r="AH767" s="188" t="s">
        <v>90</v>
      </c>
      <c r="AI767" s="188" t="s">
        <v>90</v>
      </c>
      <c r="AJ767" s="188" t="s">
        <v>90</v>
      </c>
      <c r="AK767" s="188" t="s">
        <v>90</v>
      </c>
      <c r="AL767" s="188" t="s">
        <v>90</v>
      </c>
      <c r="AM767" s="189">
        <v>42947</v>
      </c>
      <c r="AN767" s="188" t="s">
        <v>100</v>
      </c>
      <c r="AO767" s="188" t="s">
        <v>864</v>
      </c>
      <c r="AP767" s="188"/>
      <c r="AQ767" s="188"/>
      <c r="AR767" s="188"/>
      <c r="AS767" s="188"/>
      <c r="AT767" s="188"/>
      <c r="AU767" s="188" t="str">
        <f t="shared" si="34"/>
        <v>R2</v>
      </c>
      <c r="AV767" s="188" t="str">
        <f t="shared" si="35"/>
        <v>P1</v>
      </c>
    </row>
    <row r="768" spans="1:48" ht="75" x14ac:dyDescent="0.25">
      <c r="A768" s="188" t="s">
        <v>3108</v>
      </c>
      <c r="B768" s="207" t="str">
        <f t="shared" si="33"/>
        <v>Riparian and Pre-1914</v>
      </c>
      <c r="C768" s="188" t="s">
        <v>3102</v>
      </c>
      <c r="D768" s="188" t="s">
        <v>3103</v>
      </c>
      <c r="E768" s="188"/>
      <c r="F768" s="188"/>
      <c r="G768" s="188"/>
      <c r="H768" s="188"/>
      <c r="I768" s="188" t="s">
        <v>55</v>
      </c>
      <c r="J768" s="188"/>
      <c r="K768" s="209">
        <v>2284.2399999999998</v>
      </c>
      <c r="L768" s="209">
        <v>890.39</v>
      </c>
      <c r="M768" s="188" t="s">
        <v>56</v>
      </c>
      <c r="N768" s="188" t="s">
        <v>2560</v>
      </c>
      <c r="O768" s="188" t="s">
        <v>58</v>
      </c>
      <c r="P768" s="188" t="s">
        <v>59</v>
      </c>
      <c r="Q768" s="188" t="s">
        <v>3109</v>
      </c>
      <c r="R768" s="188"/>
      <c r="S768" s="188"/>
      <c r="T768" s="188" t="s">
        <v>141</v>
      </c>
      <c r="U768" s="188">
        <v>1907</v>
      </c>
      <c r="V768" s="188" t="s">
        <v>64</v>
      </c>
      <c r="W768" s="188"/>
      <c r="X768" s="188"/>
      <c r="Y768" s="188"/>
      <c r="Z768" s="188"/>
      <c r="AA768" s="189">
        <v>43003</v>
      </c>
      <c r="AB768" s="188" t="s">
        <v>67</v>
      </c>
      <c r="AC768" s="188" t="s">
        <v>3105</v>
      </c>
      <c r="AD768" s="188" t="s">
        <v>56</v>
      </c>
      <c r="AE768" s="188" t="s">
        <v>90</v>
      </c>
      <c r="AF768" s="188" t="s">
        <v>90</v>
      </c>
      <c r="AG768" s="188" t="s">
        <v>90</v>
      </c>
      <c r="AH768" s="188" t="s">
        <v>90</v>
      </c>
      <c r="AI768" s="188" t="s">
        <v>90</v>
      </c>
      <c r="AJ768" s="188" t="s">
        <v>90</v>
      </c>
      <c r="AK768" s="188" t="s">
        <v>90</v>
      </c>
      <c r="AL768" s="188" t="s">
        <v>90</v>
      </c>
      <c r="AM768" s="189">
        <v>42947</v>
      </c>
      <c r="AN768" s="188" t="s">
        <v>100</v>
      </c>
      <c r="AO768" s="188" t="s">
        <v>864</v>
      </c>
      <c r="AP768" s="188"/>
      <c r="AQ768" s="188"/>
      <c r="AR768" s="188"/>
      <c r="AS768" s="188"/>
      <c r="AT768" s="188"/>
      <c r="AU768" s="188" t="str">
        <f t="shared" si="34"/>
        <v>R2</v>
      </c>
      <c r="AV768" s="188" t="str">
        <f t="shared" si="35"/>
        <v>P1</v>
      </c>
    </row>
    <row r="769" spans="1:48" ht="270" x14ac:dyDescent="0.25">
      <c r="A769" s="188" t="s">
        <v>3110</v>
      </c>
      <c r="B769" s="207" t="str">
        <f t="shared" si="33"/>
        <v>Riparian and Pre-1914</v>
      </c>
      <c r="C769" s="188" t="s">
        <v>3111</v>
      </c>
      <c r="D769" s="188" t="s">
        <v>3111</v>
      </c>
      <c r="E769" s="188"/>
      <c r="F769" s="188"/>
      <c r="G769" s="188"/>
      <c r="H769" s="188" t="s">
        <v>4067</v>
      </c>
      <c r="I769" s="188" t="s">
        <v>55</v>
      </c>
      <c r="J769" s="188"/>
      <c r="K769" s="209">
        <v>490.03000000000003</v>
      </c>
      <c r="L769" s="209">
        <v>598.87</v>
      </c>
      <c r="M769" s="188" t="s">
        <v>56</v>
      </c>
      <c r="N769" s="188" t="s">
        <v>1871</v>
      </c>
      <c r="O769" s="188" t="s">
        <v>137</v>
      </c>
      <c r="P769" s="188" t="s">
        <v>341</v>
      </c>
      <c r="Q769" s="188" t="s">
        <v>3112</v>
      </c>
      <c r="R769" s="188" t="s">
        <v>3113</v>
      </c>
      <c r="S769" s="188" t="s">
        <v>3114</v>
      </c>
      <c r="T769" s="188" t="s">
        <v>141</v>
      </c>
      <c r="U769" s="188"/>
      <c r="V769" s="188" t="s">
        <v>115</v>
      </c>
      <c r="W769" s="188"/>
      <c r="X769" s="188"/>
      <c r="Y769" s="188"/>
      <c r="Z769" s="188" t="s">
        <v>66</v>
      </c>
      <c r="AA769" s="189">
        <v>42957</v>
      </c>
      <c r="AB769" s="188" t="s">
        <v>142</v>
      </c>
      <c r="AC769" s="188" t="s">
        <v>804</v>
      </c>
      <c r="AD769" s="188" t="s">
        <v>56</v>
      </c>
      <c r="AE769" s="188" t="s">
        <v>90</v>
      </c>
      <c r="AF769" s="188" t="s">
        <v>90</v>
      </c>
      <c r="AG769" s="188" t="s">
        <v>90</v>
      </c>
      <c r="AH769" s="188" t="s">
        <v>90</v>
      </c>
      <c r="AI769" s="188" t="s">
        <v>90</v>
      </c>
      <c r="AJ769" s="188" t="s">
        <v>90</v>
      </c>
      <c r="AK769" s="188" t="s">
        <v>90</v>
      </c>
      <c r="AL769" s="188" t="s">
        <v>90</v>
      </c>
      <c r="AM769" s="189">
        <v>42947</v>
      </c>
      <c r="AN769" s="188" t="s">
        <v>100</v>
      </c>
      <c r="AO769" s="188" t="s">
        <v>864</v>
      </c>
      <c r="AP769" s="188" t="s">
        <v>4067</v>
      </c>
      <c r="AQ769" s="188" t="s">
        <v>8534</v>
      </c>
      <c r="AR769" s="188" t="s">
        <v>8581</v>
      </c>
      <c r="AS769" s="188" t="s">
        <v>8535</v>
      </c>
      <c r="AT769" s="188" t="s">
        <v>8581</v>
      </c>
      <c r="AU769" s="188" t="str">
        <f t="shared" si="34"/>
        <v>R4</v>
      </c>
      <c r="AV769" s="188" t="str">
        <f t="shared" si="35"/>
        <v>P4</v>
      </c>
    </row>
    <row r="770" spans="1:48" ht="255" x14ac:dyDescent="0.25">
      <c r="A770" s="188" t="s">
        <v>3115</v>
      </c>
      <c r="B770" s="207" t="str">
        <f t="shared" si="33"/>
        <v>Riparian and Pre-1914</v>
      </c>
      <c r="C770" s="188" t="s">
        <v>1577</v>
      </c>
      <c r="D770" s="188" t="s">
        <v>1577</v>
      </c>
      <c r="E770" s="188"/>
      <c r="F770" s="188" t="s">
        <v>1578</v>
      </c>
      <c r="G770" s="188"/>
      <c r="H770" s="188"/>
      <c r="I770" s="188" t="s">
        <v>55</v>
      </c>
      <c r="J770" s="188"/>
      <c r="K770" s="209">
        <v>393.06666666666661</v>
      </c>
      <c r="L770" s="209">
        <v>65.09</v>
      </c>
      <c r="M770" s="188" t="s">
        <v>56</v>
      </c>
      <c r="N770" s="188" t="s">
        <v>641</v>
      </c>
      <c r="O770" s="188" t="s">
        <v>58</v>
      </c>
      <c r="P770" s="188" t="s">
        <v>59</v>
      </c>
      <c r="Q770" s="188" t="s">
        <v>3116</v>
      </c>
      <c r="R770" s="188" t="s">
        <v>1580</v>
      </c>
      <c r="S770" s="188" t="s">
        <v>1581</v>
      </c>
      <c r="T770" s="188" t="s">
        <v>63</v>
      </c>
      <c r="U770" s="188">
        <v>1876</v>
      </c>
      <c r="V770" s="188" t="s">
        <v>115</v>
      </c>
      <c r="W770" s="188"/>
      <c r="X770" s="188"/>
      <c r="Y770" s="188"/>
      <c r="Z770" s="188" t="s">
        <v>66</v>
      </c>
      <c r="AA770" s="189">
        <v>43031</v>
      </c>
      <c r="AB770" s="188" t="s">
        <v>67</v>
      </c>
      <c r="AC770" s="188" t="s">
        <v>8495</v>
      </c>
      <c r="AD770" s="188" t="s">
        <v>56</v>
      </c>
      <c r="AE770" s="188" t="s">
        <v>90</v>
      </c>
      <c r="AF770" s="188" t="s">
        <v>90</v>
      </c>
      <c r="AG770" s="190" t="s">
        <v>90</v>
      </c>
      <c r="AH770" s="188" t="s">
        <v>90</v>
      </c>
      <c r="AI770" s="188" t="s">
        <v>90</v>
      </c>
      <c r="AJ770" s="188" t="s">
        <v>90</v>
      </c>
      <c r="AK770" s="188" t="s">
        <v>90</v>
      </c>
      <c r="AL770" s="188" t="s">
        <v>90</v>
      </c>
      <c r="AM770" s="189">
        <v>43031</v>
      </c>
      <c r="AN770" s="188" t="s">
        <v>100</v>
      </c>
      <c r="AO770" s="188"/>
      <c r="AP770" s="188"/>
      <c r="AQ770" s="188"/>
      <c r="AR770" s="188"/>
      <c r="AS770" s="188"/>
      <c r="AT770" s="188"/>
      <c r="AU770" s="188" t="str">
        <f t="shared" si="34"/>
        <v>R2</v>
      </c>
      <c r="AV770" s="188" t="str">
        <f t="shared" si="35"/>
        <v>P1</v>
      </c>
    </row>
    <row r="771" spans="1:48" ht="255" x14ac:dyDescent="0.25">
      <c r="A771" s="188" t="s">
        <v>3117</v>
      </c>
      <c r="B771" s="207" t="str">
        <f t="shared" ref="B771:B834" si="36">IF(AND(M771="Yes",AD771="Yes"), "Riparian and Pre-1914", IF(AND(M771= "Yes",AD771="No"),"Riparian",IF(AND(M771="No",AD771="Yes"),"Pre-1914","Neither")))</f>
        <v>Riparian and Pre-1914</v>
      </c>
      <c r="C771" s="188" t="s">
        <v>1577</v>
      </c>
      <c r="D771" s="188" t="s">
        <v>1577</v>
      </c>
      <c r="E771" s="188"/>
      <c r="F771" s="188" t="s">
        <v>1578</v>
      </c>
      <c r="G771" s="188"/>
      <c r="H771" s="188"/>
      <c r="I771" s="188" t="s">
        <v>55</v>
      </c>
      <c r="J771" s="188"/>
      <c r="K771" s="209">
        <v>393.06666666666661</v>
      </c>
      <c r="L771" s="209">
        <v>65.09</v>
      </c>
      <c r="M771" s="188" t="s">
        <v>56</v>
      </c>
      <c r="N771" s="188" t="s">
        <v>3118</v>
      </c>
      <c r="O771" s="188" t="s">
        <v>58</v>
      </c>
      <c r="P771" s="188" t="s">
        <v>59</v>
      </c>
      <c r="Q771" s="188" t="s">
        <v>3116</v>
      </c>
      <c r="R771" s="188" t="s">
        <v>1580</v>
      </c>
      <c r="S771" s="188" t="s">
        <v>1581</v>
      </c>
      <c r="T771" s="188" t="s">
        <v>63</v>
      </c>
      <c r="U771" s="188"/>
      <c r="V771" s="188" t="s">
        <v>115</v>
      </c>
      <c r="W771" s="188"/>
      <c r="X771" s="188"/>
      <c r="Y771" s="188"/>
      <c r="Z771" s="188" t="s">
        <v>66</v>
      </c>
      <c r="AA771" s="189">
        <v>43031</v>
      </c>
      <c r="AB771" s="188" t="s">
        <v>67</v>
      </c>
      <c r="AC771" s="188" t="s">
        <v>8495</v>
      </c>
      <c r="AD771" s="188" t="s">
        <v>56</v>
      </c>
      <c r="AE771" s="188" t="s">
        <v>90</v>
      </c>
      <c r="AF771" s="188" t="s">
        <v>90</v>
      </c>
      <c r="AG771" s="190" t="s">
        <v>90</v>
      </c>
      <c r="AH771" s="188" t="s">
        <v>90</v>
      </c>
      <c r="AI771" s="188" t="s">
        <v>90</v>
      </c>
      <c r="AJ771" s="188" t="s">
        <v>90</v>
      </c>
      <c r="AK771" s="188" t="s">
        <v>90</v>
      </c>
      <c r="AL771" s="188" t="s">
        <v>90</v>
      </c>
      <c r="AM771" s="189">
        <v>43031</v>
      </c>
      <c r="AN771" s="188" t="s">
        <v>100</v>
      </c>
      <c r="AO771" s="188"/>
      <c r="AP771" s="188"/>
      <c r="AQ771" s="188"/>
      <c r="AR771" s="188"/>
      <c r="AS771" s="188"/>
      <c r="AT771" s="188"/>
      <c r="AU771" s="188" t="str">
        <f t="shared" ref="AU771:AU834" si="37">IF(AQ771&lt;&gt;"",AQ771,AB771)</f>
        <v>R2</v>
      </c>
      <c r="AV771" s="188" t="str">
        <f t="shared" ref="AV771:AV834" si="38">IF(AS771&lt;&gt;"",AS771,AN771)</f>
        <v>P1</v>
      </c>
    </row>
    <row r="772" spans="1:48" ht="270" x14ac:dyDescent="0.25">
      <c r="A772" s="188" t="s">
        <v>3119</v>
      </c>
      <c r="B772" s="207" t="str">
        <f t="shared" si="36"/>
        <v>Riparian and Pre-1914</v>
      </c>
      <c r="C772" s="188" t="s">
        <v>3120</v>
      </c>
      <c r="D772" s="188" t="s">
        <v>3121</v>
      </c>
      <c r="E772" s="188"/>
      <c r="F772" s="188"/>
      <c r="G772" s="188"/>
      <c r="H772" s="188" t="s">
        <v>4067</v>
      </c>
      <c r="I772" s="188" t="s">
        <v>55</v>
      </c>
      <c r="J772" s="188"/>
      <c r="K772" s="209">
        <v>784.23666666666657</v>
      </c>
      <c r="L772" s="209">
        <v>29.37</v>
      </c>
      <c r="M772" s="188" t="s">
        <v>56</v>
      </c>
      <c r="N772" s="188" t="s">
        <v>1590</v>
      </c>
      <c r="O772" s="188" t="s">
        <v>137</v>
      </c>
      <c r="P772" s="188" t="s">
        <v>341</v>
      </c>
      <c r="Q772" s="188" t="s">
        <v>3122</v>
      </c>
      <c r="R772" s="188" t="s">
        <v>3123</v>
      </c>
      <c r="S772" s="188" t="s">
        <v>3124</v>
      </c>
      <c r="T772" s="188" t="s">
        <v>63</v>
      </c>
      <c r="U772" s="188">
        <v>1860</v>
      </c>
      <c r="V772" s="188" t="s">
        <v>344</v>
      </c>
      <c r="W772" s="188"/>
      <c r="X772" s="188"/>
      <c r="Y772" s="188"/>
      <c r="Z772" s="188" t="s">
        <v>66</v>
      </c>
      <c r="AA772" s="189">
        <v>42892</v>
      </c>
      <c r="AB772" s="188" t="s">
        <v>67</v>
      </c>
      <c r="AC772" s="188" t="s">
        <v>8655</v>
      </c>
      <c r="AD772" s="188" t="s">
        <v>56</v>
      </c>
      <c r="AE772" s="188" t="s">
        <v>90</v>
      </c>
      <c r="AF772" s="188" t="s">
        <v>90</v>
      </c>
      <c r="AG772" s="188" t="s">
        <v>90</v>
      </c>
      <c r="AH772" s="188" t="s">
        <v>90</v>
      </c>
      <c r="AI772" s="188" t="s">
        <v>90</v>
      </c>
      <c r="AJ772" s="188" t="s">
        <v>90</v>
      </c>
      <c r="AK772" s="188" t="s">
        <v>90</v>
      </c>
      <c r="AL772" s="188" t="s">
        <v>90</v>
      </c>
      <c r="AM772" s="189">
        <v>42940</v>
      </c>
      <c r="AN772" s="188" t="s">
        <v>100</v>
      </c>
      <c r="AO772" s="188" t="s">
        <v>144</v>
      </c>
      <c r="AP772" s="188" t="s">
        <v>4067</v>
      </c>
      <c r="AQ772" s="188" t="s">
        <v>8534</v>
      </c>
      <c r="AR772" s="188" t="s">
        <v>8581</v>
      </c>
      <c r="AS772" s="188" t="s">
        <v>8535</v>
      </c>
      <c r="AT772" s="188" t="s">
        <v>8581</v>
      </c>
      <c r="AU772" s="188" t="str">
        <f t="shared" si="37"/>
        <v>R4</v>
      </c>
      <c r="AV772" s="188" t="str">
        <f t="shared" si="38"/>
        <v>P4</v>
      </c>
    </row>
    <row r="773" spans="1:48" ht="45" x14ac:dyDescent="0.25">
      <c r="A773" s="188" t="s">
        <v>3125</v>
      </c>
      <c r="B773" s="207" t="str">
        <f t="shared" si="36"/>
        <v>Riparian and Pre-1914</v>
      </c>
      <c r="C773" s="188" t="s">
        <v>3126</v>
      </c>
      <c r="D773" s="188" t="s">
        <v>8457</v>
      </c>
      <c r="E773" s="188"/>
      <c r="F773" s="188" t="s">
        <v>2268</v>
      </c>
      <c r="G773" s="188"/>
      <c r="H773" s="188"/>
      <c r="I773" s="188" t="s">
        <v>55</v>
      </c>
      <c r="J773" s="188"/>
      <c r="K773" s="209">
        <v>318.78181818181815</v>
      </c>
      <c r="L773" s="209">
        <v>401.17</v>
      </c>
      <c r="M773" s="188" t="s">
        <v>56</v>
      </c>
      <c r="N773" s="188" t="s">
        <v>57</v>
      </c>
      <c r="O773" s="188" t="s">
        <v>1634</v>
      </c>
      <c r="P773" s="188" t="s">
        <v>59</v>
      </c>
      <c r="Q773" s="188" t="s">
        <v>3127</v>
      </c>
      <c r="R773" s="188" t="s">
        <v>3127</v>
      </c>
      <c r="S773" s="188" t="s">
        <v>3128</v>
      </c>
      <c r="T773" s="188" t="s">
        <v>141</v>
      </c>
      <c r="U773" s="188"/>
      <c r="V773" s="188" t="s">
        <v>64</v>
      </c>
      <c r="W773" s="188"/>
      <c r="X773" s="188"/>
      <c r="Y773" s="188"/>
      <c r="Z773" s="188" t="s">
        <v>66</v>
      </c>
      <c r="AA773" s="189">
        <v>42937</v>
      </c>
      <c r="AB773" s="188" t="s">
        <v>142</v>
      </c>
      <c r="AC773" s="188" t="s">
        <v>678</v>
      </c>
      <c r="AD773" s="188" t="s">
        <v>56</v>
      </c>
      <c r="AE773" s="188" t="s">
        <v>90</v>
      </c>
      <c r="AF773" s="188" t="s">
        <v>90</v>
      </c>
      <c r="AG773" s="190" t="s">
        <v>90</v>
      </c>
      <c r="AH773" s="188" t="s">
        <v>90</v>
      </c>
      <c r="AI773" s="188" t="s">
        <v>90</v>
      </c>
      <c r="AJ773" s="188" t="s">
        <v>90</v>
      </c>
      <c r="AK773" s="188" t="s">
        <v>90</v>
      </c>
      <c r="AL773" s="188" t="s">
        <v>90</v>
      </c>
      <c r="AM773" s="189">
        <v>42940</v>
      </c>
      <c r="AN773" s="188" t="s">
        <v>100</v>
      </c>
      <c r="AO773" s="188" t="s">
        <v>8393</v>
      </c>
      <c r="AP773" s="188"/>
      <c r="AQ773" s="188"/>
      <c r="AR773" s="188"/>
      <c r="AS773" s="188"/>
      <c r="AT773" s="188"/>
      <c r="AU773" s="188" t="str">
        <f t="shared" si="37"/>
        <v>R3</v>
      </c>
      <c r="AV773" s="188" t="str">
        <f t="shared" si="38"/>
        <v>P1</v>
      </c>
    </row>
    <row r="774" spans="1:48" ht="45" x14ac:dyDescent="0.25">
      <c r="A774" s="188" t="s">
        <v>3129</v>
      </c>
      <c r="B774" s="207" t="str">
        <f t="shared" si="36"/>
        <v>Riparian and Pre-1914</v>
      </c>
      <c r="C774" s="188" t="s">
        <v>3130</v>
      </c>
      <c r="D774" s="188" t="s">
        <v>8458</v>
      </c>
      <c r="E774" s="188"/>
      <c r="F774" s="188" t="s">
        <v>2268</v>
      </c>
      <c r="G774" s="188"/>
      <c r="H774" s="188"/>
      <c r="I774" s="188" t="s">
        <v>55</v>
      </c>
      <c r="J774" s="188"/>
      <c r="K774" s="209">
        <v>291.15333333333336</v>
      </c>
      <c r="L774" s="209">
        <v>182</v>
      </c>
      <c r="M774" s="188" t="s">
        <v>56</v>
      </c>
      <c r="N774" s="188" t="s">
        <v>1606</v>
      </c>
      <c r="O774" s="188" t="s">
        <v>1634</v>
      </c>
      <c r="P774" s="188" t="s">
        <v>59</v>
      </c>
      <c r="Q774" s="188" t="s">
        <v>3132</v>
      </c>
      <c r="R774" s="188" t="s">
        <v>3132</v>
      </c>
      <c r="S774" s="188" t="s">
        <v>3133</v>
      </c>
      <c r="T774" s="188" t="s">
        <v>141</v>
      </c>
      <c r="U774" s="188"/>
      <c r="V774" s="188" t="s">
        <v>64</v>
      </c>
      <c r="W774" s="188"/>
      <c r="X774" s="188"/>
      <c r="Y774" s="188"/>
      <c r="Z774" s="188" t="s">
        <v>66</v>
      </c>
      <c r="AA774" s="189">
        <v>42964</v>
      </c>
      <c r="AB774" s="188" t="s">
        <v>142</v>
      </c>
      <c r="AC774" s="188" t="s">
        <v>2375</v>
      </c>
      <c r="AD774" s="188" t="s">
        <v>56</v>
      </c>
      <c r="AE774" s="188" t="s">
        <v>90</v>
      </c>
      <c r="AF774" s="188" t="s">
        <v>90</v>
      </c>
      <c r="AG774" s="188" t="s">
        <v>90</v>
      </c>
      <c r="AH774" s="188" t="s">
        <v>90</v>
      </c>
      <c r="AI774" s="188" t="s">
        <v>90</v>
      </c>
      <c r="AJ774" s="188" t="s">
        <v>90</v>
      </c>
      <c r="AK774" s="188" t="s">
        <v>90</v>
      </c>
      <c r="AL774" s="188" t="s">
        <v>90</v>
      </c>
      <c r="AM774" s="189">
        <v>42947</v>
      </c>
      <c r="AN774" s="188" t="s">
        <v>100</v>
      </c>
      <c r="AO774" s="188" t="s">
        <v>864</v>
      </c>
      <c r="AP774" s="188"/>
      <c r="AQ774" s="188"/>
      <c r="AR774" s="188"/>
      <c r="AS774" s="188"/>
      <c r="AT774" s="188"/>
      <c r="AU774" s="188" t="str">
        <f t="shared" si="37"/>
        <v>R3</v>
      </c>
      <c r="AV774" s="188" t="str">
        <f t="shared" si="38"/>
        <v>P1</v>
      </c>
    </row>
    <row r="775" spans="1:48" ht="45" x14ac:dyDescent="0.25">
      <c r="A775" s="188" t="s">
        <v>3134</v>
      </c>
      <c r="B775" s="207" t="str">
        <f t="shared" si="36"/>
        <v>Riparian and Pre-1914</v>
      </c>
      <c r="C775" s="188" t="s">
        <v>3130</v>
      </c>
      <c r="D775" s="188" t="s">
        <v>8458</v>
      </c>
      <c r="E775" s="188"/>
      <c r="F775" s="188" t="s">
        <v>2268</v>
      </c>
      <c r="G775" s="188"/>
      <c r="H775" s="188"/>
      <c r="I775" s="188" t="s">
        <v>55</v>
      </c>
      <c r="J775" s="188"/>
      <c r="K775" s="209">
        <v>336.25333333333333</v>
      </c>
      <c r="L775" s="209">
        <v>187</v>
      </c>
      <c r="M775" s="188" t="s">
        <v>56</v>
      </c>
      <c r="N775" s="188" t="s">
        <v>1606</v>
      </c>
      <c r="O775" s="188" t="s">
        <v>1634</v>
      </c>
      <c r="P775" s="188" t="s">
        <v>59</v>
      </c>
      <c r="Q775" s="188" t="s">
        <v>3132</v>
      </c>
      <c r="R775" s="188" t="s">
        <v>3132</v>
      </c>
      <c r="S775" s="188" t="s">
        <v>3133</v>
      </c>
      <c r="T775" s="188" t="s">
        <v>141</v>
      </c>
      <c r="U775" s="188"/>
      <c r="V775" s="188" t="s">
        <v>64</v>
      </c>
      <c r="W775" s="188"/>
      <c r="X775" s="188"/>
      <c r="Y775" s="188"/>
      <c r="Z775" s="188" t="s">
        <v>66</v>
      </c>
      <c r="AA775" s="189">
        <v>42964</v>
      </c>
      <c r="AB775" s="188" t="s">
        <v>142</v>
      </c>
      <c r="AC775" s="188" t="s">
        <v>2375</v>
      </c>
      <c r="AD775" s="188" t="s">
        <v>56</v>
      </c>
      <c r="AE775" s="188" t="s">
        <v>90</v>
      </c>
      <c r="AF775" s="188" t="s">
        <v>90</v>
      </c>
      <c r="AG775" s="188" t="s">
        <v>90</v>
      </c>
      <c r="AH775" s="188" t="s">
        <v>90</v>
      </c>
      <c r="AI775" s="188" t="s">
        <v>90</v>
      </c>
      <c r="AJ775" s="188" t="s">
        <v>90</v>
      </c>
      <c r="AK775" s="188" t="s">
        <v>90</v>
      </c>
      <c r="AL775" s="188" t="s">
        <v>90</v>
      </c>
      <c r="AM775" s="189">
        <v>42947</v>
      </c>
      <c r="AN775" s="188" t="s">
        <v>100</v>
      </c>
      <c r="AO775" s="188" t="s">
        <v>864</v>
      </c>
      <c r="AP775" s="188"/>
      <c r="AQ775" s="188"/>
      <c r="AR775" s="188"/>
      <c r="AS775" s="188"/>
      <c r="AT775" s="188"/>
      <c r="AU775" s="188" t="str">
        <f t="shared" si="37"/>
        <v>R3</v>
      </c>
      <c r="AV775" s="188" t="str">
        <f t="shared" si="38"/>
        <v>P1</v>
      </c>
    </row>
    <row r="776" spans="1:48" ht="285" x14ac:dyDescent="0.25">
      <c r="A776" s="188" t="s">
        <v>3135</v>
      </c>
      <c r="B776" s="207" t="str">
        <f t="shared" si="36"/>
        <v>Riparian and Pre-1914</v>
      </c>
      <c r="C776" s="188" t="s">
        <v>602</v>
      </c>
      <c r="D776" s="188" t="s">
        <v>603</v>
      </c>
      <c r="E776" s="188"/>
      <c r="F776" s="188"/>
      <c r="G776" s="188"/>
      <c r="H776" s="188" t="s">
        <v>760</v>
      </c>
      <c r="I776" s="188" t="s">
        <v>55</v>
      </c>
      <c r="J776" s="188"/>
      <c r="K776" s="209">
        <v>632.15</v>
      </c>
      <c r="L776" s="209" t="s">
        <v>215</v>
      </c>
      <c r="M776" s="188" t="s">
        <v>56</v>
      </c>
      <c r="N776" s="188" t="s">
        <v>604</v>
      </c>
      <c r="O776" s="188" t="s">
        <v>511</v>
      </c>
      <c r="P776" s="188" t="s">
        <v>59</v>
      </c>
      <c r="Q776" s="188" t="s">
        <v>765</v>
      </c>
      <c r="R776" s="188" t="s">
        <v>3136</v>
      </c>
      <c r="S776" s="188" t="s">
        <v>607</v>
      </c>
      <c r="T776" s="188" t="s">
        <v>63</v>
      </c>
      <c r="U776" s="188"/>
      <c r="V776" s="188" t="s">
        <v>190</v>
      </c>
      <c r="W776" s="188"/>
      <c r="X776" s="188"/>
      <c r="Y776" s="188"/>
      <c r="Z776" s="188" t="s">
        <v>66</v>
      </c>
      <c r="AA776" s="189">
        <v>43000</v>
      </c>
      <c r="AB776" s="188" t="s">
        <v>142</v>
      </c>
      <c r="AC776" s="188" t="s">
        <v>3137</v>
      </c>
      <c r="AD776" s="188" t="s">
        <v>56</v>
      </c>
      <c r="AE776" s="188" t="s">
        <v>90</v>
      </c>
      <c r="AF776" s="188" t="s">
        <v>90</v>
      </c>
      <c r="AG776" s="190" t="s">
        <v>90</v>
      </c>
      <c r="AH776" s="188" t="s">
        <v>90</v>
      </c>
      <c r="AI776" s="188" t="s">
        <v>90</v>
      </c>
      <c r="AJ776" s="188" t="s">
        <v>90</v>
      </c>
      <c r="AK776" s="188" t="s">
        <v>90</v>
      </c>
      <c r="AL776" s="188" t="s">
        <v>90</v>
      </c>
      <c r="AM776" s="189">
        <v>42915</v>
      </c>
      <c r="AN776" s="188" t="s">
        <v>143</v>
      </c>
      <c r="AO776" s="188" t="s">
        <v>8585</v>
      </c>
      <c r="AP776" s="188" t="s">
        <v>760</v>
      </c>
      <c r="AQ776" s="188" t="s">
        <v>8534</v>
      </c>
      <c r="AR776" s="188" t="s">
        <v>4072</v>
      </c>
      <c r="AS776" s="188" t="s">
        <v>8535</v>
      </c>
      <c r="AT776" s="188" t="s">
        <v>4072</v>
      </c>
      <c r="AU776" s="188" t="str">
        <f t="shared" si="37"/>
        <v>R4</v>
      </c>
      <c r="AV776" s="188" t="str">
        <f t="shared" si="38"/>
        <v>P4</v>
      </c>
    </row>
    <row r="777" spans="1:48" ht="285" x14ac:dyDescent="0.25">
      <c r="A777" s="188" t="s">
        <v>3138</v>
      </c>
      <c r="B777" s="207" t="str">
        <f t="shared" si="36"/>
        <v>Riparian and Pre-1914</v>
      </c>
      <c r="C777" s="188" t="s">
        <v>602</v>
      </c>
      <c r="D777" s="188" t="s">
        <v>603</v>
      </c>
      <c r="E777" s="188"/>
      <c r="F777" s="188"/>
      <c r="G777" s="188"/>
      <c r="H777" s="188" t="s">
        <v>760</v>
      </c>
      <c r="I777" s="188" t="s">
        <v>55</v>
      </c>
      <c r="J777" s="188"/>
      <c r="K777" s="209">
        <v>863.01333333333332</v>
      </c>
      <c r="L777" s="209" t="s">
        <v>215</v>
      </c>
      <c r="M777" s="188" t="s">
        <v>56</v>
      </c>
      <c r="N777" s="188" t="s">
        <v>604</v>
      </c>
      <c r="O777" s="188" t="s">
        <v>511</v>
      </c>
      <c r="P777" s="188" t="s">
        <v>59</v>
      </c>
      <c r="Q777" s="188" t="s">
        <v>765</v>
      </c>
      <c r="R777" s="188" t="s">
        <v>3139</v>
      </c>
      <c r="S777" s="188" t="s">
        <v>607</v>
      </c>
      <c r="T777" s="188" t="s">
        <v>63</v>
      </c>
      <c r="U777" s="188"/>
      <c r="V777" s="188" t="s">
        <v>190</v>
      </c>
      <c r="W777" s="188"/>
      <c r="X777" s="188"/>
      <c r="Y777" s="188"/>
      <c r="Z777" s="188" t="s">
        <v>66</v>
      </c>
      <c r="AA777" s="189">
        <v>43000</v>
      </c>
      <c r="AB777" s="188" t="s">
        <v>142</v>
      </c>
      <c r="AC777" s="188" t="s">
        <v>3137</v>
      </c>
      <c r="AD777" s="188" t="s">
        <v>56</v>
      </c>
      <c r="AE777" s="188" t="s">
        <v>90</v>
      </c>
      <c r="AF777" s="188" t="s">
        <v>90</v>
      </c>
      <c r="AG777" s="190" t="s">
        <v>90</v>
      </c>
      <c r="AH777" s="188" t="s">
        <v>90</v>
      </c>
      <c r="AI777" s="188" t="s">
        <v>90</v>
      </c>
      <c r="AJ777" s="188" t="s">
        <v>90</v>
      </c>
      <c r="AK777" s="188" t="s">
        <v>90</v>
      </c>
      <c r="AL777" s="188" t="s">
        <v>90</v>
      </c>
      <c r="AM777" s="189">
        <v>42915</v>
      </c>
      <c r="AN777" s="188" t="s">
        <v>143</v>
      </c>
      <c r="AO777" s="188" t="s">
        <v>8585</v>
      </c>
      <c r="AP777" s="188" t="s">
        <v>760</v>
      </c>
      <c r="AQ777" s="188" t="s">
        <v>8534</v>
      </c>
      <c r="AR777" s="188" t="s">
        <v>4072</v>
      </c>
      <c r="AS777" s="188" t="s">
        <v>8535</v>
      </c>
      <c r="AT777" s="188" t="s">
        <v>4072</v>
      </c>
      <c r="AU777" s="188" t="str">
        <f t="shared" si="37"/>
        <v>R4</v>
      </c>
      <c r="AV777" s="188" t="str">
        <f t="shared" si="38"/>
        <v>P4</v>
      </c>
    </row>
    <row r="778" spans="1:48" ht="90" x14ac:dyDescent="0.25">
      <c r="A778" s="188" t="s">
        <v>3140</v>
      </c>
      <c r="B778" s="207" t="str">
        <f t="shared" si="36"/>
        <v>Riparian and Pre-1914</v>
      </c>
      <c r="C778" s="188" t="s">
        <v>3141</v>
      </c>
      <c r="D778" s="188" t="s">
        <v>3141</v>
      </c>
      <c r="E778" s="188"/>
      <c r="F778" s="188"/>
      <c r="G778" s="188"/>
      <c r="H778" s="188"/>
      <c r="I778" s="188" t="s">
        <v>55</v>
      </c>
      <c r="J778" s="188"/>
      <c r="K778" s="209">
        <v>1600.4633333333331</v>
      </c>
      <c r="L778" s="209">
        <v>1016.32</v>
      </c>
      <c r="M778" s="188" t="s">
        <v>56</v>
      </c>
      <c r="N778" s="188" t="s">
        <v>1265</v>
      </c>
      <c r="O778" s="188" t="s">
        <v>58</v>
      </c>
      <c r="P778" s="188" t="s">
        <v>59</v>
      </c>
      <c r="Q778" s="188" t="s">
        <v>3142</v>
      </c>
      <c r="R778" s="188" t="s">
        <v>3143</v>
      </c>
      <c r="S778" s="188" t="s">
        <v>650</v>
      </c>
      <c r="T778" s="188"/>
      <c r="U778" s="188" t="s">
        <v>4098</v>
      </c>
      <c r="V778" s="188" t="s">
        <v>64</v>
      </c>
      <c r="W778" s="188"/>
      <c r="X778" s="188"/>
      <c r="Y778" s="188"/>
      <c r="Z778" s="188"/>
      <c r="AA778" s="189">
        <v>43003</v>
      </c>
      <c r="AB778" s="188" t="s">
        <v>67</v>
      </c>
      <c r="AC778" s="188" t="s">
        <v>3144</v>
      </c>
      <c r="AD778" s="188" t="s">
        <v>56</v>
      </c>
      <c r="AE778" s="188" t="s">
        <v>90</v>
      </c>
      <c r="AF778" s="188" t="s">
        <v>90</v>
      </c>
      <c r="AG778" s="188" t="s">
        <v>90</v>
      </c>
      <c r="AH778" s="188" t="s">
        <v>90</v>
      </c>
      <c r="AI778" s="188" t="s">
        <v>90</v>
      </c>
      <c r="AJ778" s="188" t="s">
        <v>90</v>
      </c>
      <c r="AK778" s="188" t="s">
        <v>90</v>
      </c>
      <c r="AL778" s="188" t="s">
        <v>90</v>
      </c>
      <c r="AM778" s="189">
        <v>42947</v>
      </c>
      <c r="AN778" s="188" t="s">
        <v>100</v>
      </c>
      <c r="AO778" s="188" t="s">
        <v>864</v>
      </c>
      <c r="AP778" s="188"/>
      <c r="AQ778" s="188"/>
      <c r="AR778" s="188"/>
      <c r="AS778" s="188"/>
      <c r="AT778" s="188"/>
      <c r="AU778" s="188" t="str">
        <f t="shared" si="37"/>
        <v>R2</v>
      </c>
      <c r="AV778" s="188" t="str">
        <f t="shared" si="38"/>
        <v>P1</v>
      </c>
    </row>
    <row r="779" spans="1:48" ht="90" x14ac:dyDescent="0.25">
      <c r="A779" s="188" t="s">
        <v>3145</v>
      </c>
      <c r="B779" s="207" t="str">
        <f t="shared" si="36"/>
        <v>Riparian and Pre-1914</v>
      </c>
      <c r="C779" s="188" t="s">
        <v>3141</v>
      </c>
      <c r="D779" s="188" t="s">
        <v>3141</v>
      </c>
      <c r="E779" s="188"/>
      <c r="F779" s="188"/>
      <c r="G779" s="188"/>
      <c r="H779" s="188"/>
      <c r="I779" s="188" t="s">
        <v>55</v>
      </c>
      <c r="J779" s="188"/>
      <c r="K779" s="209">
        <v>1600.4633333333331</v>
      </c>
      <c r="L779" s="209">
        <v>1016.32</v>
      </c>
      <c r="M779" s="188" t="s">
        <v>56</v>
      </c>
      <c r="N779" s="188" t="s">
        <v>1265</v>
      </c>
      <c r="O779" s="188" t="s">
        <v>58</v>
      </c>
      <c r="P779" s="188" t="s">
        <v>59</v>
      </c>
      <c r="Q779" s="188" t="s">
        <v>3142</v>
      </c>
      <c r="R779" s="188" t="s">
        <v>3143</v>
      </c>
      <c r="S779" s="188" t="s">
        <v>650</v>
      </c>
      <c r="T779" s="188"/>
      <c r="U779" s="188" t="s">
        <v>4098</v>
      </c>
      <c r="V779" s="188" t="s">
        <v>64</v>
      </c>
      <c r="W779" s="188"/>
      <c r="X779" s="188"/>
      <c r="Y779" s="188"/>
      <c r="Z779" s="188"/>
      <c r="AA779" s="189">
        <v>43003</v>
      </c>
      <c r="AB779" s="188" t="s">
        <v>67</v>
      </c>
      <c r="AC779" s="188" t="s">
        <v>3144</v>
      </c>
      <c r="AD779" s="188" t="s">
        <v>56</v>
      </c>
      <c r="AE779" s="188" t="s">
        <v>90</v>
      </c>
      <c r="AF779" s="188" t="s">
        <v>90</v>
      </c>
      <c r="AG779" s="188" t="s">
        <v>90</v>
      </c>
      <c r="AH779" s="188" t="s">
        <v>90</v>
      </c>
      <c r="AI779" s="188" t="s">
        <v>90</v>
      </c>
      <c r="AJ779" s="188" t="s">
        <v>90</v>
      </c>
      <c r="AK779" s="188" t="s">
        <v>90</v>
      </c>
      <c r="AL779" s="188" t="s">
        <v>90</v>
      </c>
      <c r="AM779" s="189">
        <v>42947</v>
      </c>
      <c r="AN779" s="188" t="s">
        <v>100</v>
      </c>
      <c r="AO779" s="188" t="s">
        <v>864</v>
      </c>
      <c r="AP779" s="188"/>
      <c r="AQ779" s="188"/>
      <c r="AR779" s="188"/>
      <c r="AS779" s="188"/>
      <c r="AT779" s="188"/>
      <c r="AU779" s="188" t="str">
        <f t="shared" si="37"/>
        <v>R2</v>
      </c>
      <c r="AV779" s="188" t="str">
        <f t="shared" si="38"/>
        <v>P1</v>
      </c>
    </row>
    <row r="780" spans="1:48" ht="90" x14ac:dyDescent="0.25">
      <c r="A780" s="188" t="s">
        <v>3146</v>
      </c>
      <c r="B780" s="207" t="str">
        <f t="shared" si="36"/>
        <v>Riparian and Pre-1914</v>
      </c>
      <c r="C780" s="188" t="s">
        <v>3141</v>
      </c>
      <c r="D780" s="188" t="s">
        <v>3141</v>
      </c>
      <c r="E780" s="188"/>
      <c r="F780" s="188"/>
      <c r="G780" s="188"/>
      <c r="H780" s="188"/>
      <c r="I780" s="188" t="s">
        <v>55</v>
      </c>
      <c r="J780" s="188"/>
      <c r="K780" s="209">
        <v>950.43999999999994</v>
      </c>
      <c r="L780" s="209">
        <v>1678.84</v>
      </c>
      <c r="M780" s="188" t="s">
        <v>56</v>
      </c>
      <c r="N780" s="188" t="s">
        <v>1265</v>
      </c>
      <c r="O780" s="188" t="s">
        <v>58</v>
      </c>
      <c r="P780" s="188" t="s">
        <v>59</v>
      </c>
      <c r="Q780" s="188" t="s">
        <v>3147</v>
      </c>
      <c r="R780" s="188" t="s">
        <v>3147</v>
      </c>
      <c r="S780" s="188" t="s">
        <v>650</v>
      </c>
      <c r="T780" s="188"/>
      <c r="U780" s="188" t="s">
        <v>4098</v>
      </c>
      <c r="V780" s="188" t="s">
        <v>64</v>
      </c>
      <c r="W780" s="188"/>
      <c r="X780" s="188"/>
      <c r="Y780" s="188"/>
      <c r="Z780" s="188"/>
      <c r="AA780" s="189">
        <v>43003</v>
      </c>
      <c r="AB780" s="188" t="s">
        <v>67</v>
      </c>
      <c r="AC780" s="188" t="s">
        <v>3144</v>
      </c>
      <c r="AD780" s="188" t="s">
        <v>56</v>
      </c>
      <c r="AE780" s="188" t="s">
        <v>90</v>
      </c>
      <c r="AF780" s="188" t="s">
        <v>90</v>
      </c>
      <c r="AG780" s="188" t="s">
        <v>90</v>
      </c>
      <c r="AH780" s="188" t="s">
        <v>90</v>
      </c>
      <c r="AI780" s="188" t="s">
        <v>90</v>
      </c>
      <c r="AJ780" s="188" t="s">
        <v>90</v>
      </c>
      <c r="AK780" s="188" t="s">
        <v>90</v>
      </c>
      <c r="AL780" s="188" t="s">
        <v>90</v>
      </c>
      <c r="AM780" s="189">
        <v>42947</v>
      </c>
      <c r="AN780" s="188" t="s">
        <v>100</v>
      </c>
      <c r="AO780" s="188" t="s">
        <v>864</v>
      </c>
      <c r="AP780" s="188"/>
      <c r="AQ780" s="188"/>
      <c r="AR780" s="188"/>
      <c r="AS780" s="188"/>
      <c r="AT780" s="188"/>
      <c r="AU780" s="188" t="str">
        <f t="shared" si="37"/>
        <v>R2</v>
      </c>
      <c r="AV780" s="188" t="str">
        <f t="shared" si="38"/>
        <v>P1</v>
      </c>
    </row>
    <row r="781" spans="1:48" ht="75" x14ac:dyDescent="0.25">
      <c r="A781" s="188" t="s">
        <v>3148</v>
      </c>
      <c r="B781" s="207" t="str">
        <f t="shared" si="36"/>
        <v>Pre-1914</v>
      </c>
      <c r="C781" s="188" t="s">
        <v>3149</v>
      </c>
      <c r="D781" s="188" t="s">
        <v>3149</v>
      </c>
      <c r="E781" s="188"/>
      <c r="F781" s="188"/>
      <c r="G781" s="188"/>
      <c r="H781" s="188"/>
      <c r="I781" s="188" t="s">
        <v>55</v>
      </c>
      <c r="J781" s="188"/>
      <c r="K781" s="209">
        <v>600</v>
      </c>
      <c r="L781" s="209">
        <v>0</v>
      </c>
      <c r="M781" s="188" t="s">
        <v>66</v>
      </c>
      <c r="N781" s="188" t="s">
        <v>3150</v>
      </c>
      <c r="O781" s="188" t="s">
        <v>3151</v>
      </c>
      <c r="P781" s="188" t="s">
        <v>94</v>
      </c>
      <c r="Q781" s="188" t="s">
        <v>3152</v>
      </c>
      <c r="R781" s="188" t="s">
        <v>3152</v>
      </c>
      <c r="S781" s="188" t="s">
        <v>3153</v>
      </c>
      <c r="T781" s="188" t="s">
        <v>63</v>
      </c>
      <c r="U781" s="188"/>
      <c r="V781" s="188" t="s">
        <v>64</v>
      </c>
      <c r="W781" s="188">
        <v>0</v>
      </c>
      <c r="X781" s="188" t="s">
        <v>66</v>
      </c>
      <c r="Y781" s="188"/>
      <c r="Z781" s="188" t="s">
        <v>66</v>
      </c>
      <c r="AA781" s="189">
        <v>42999</v>
      </c>
      <c r="AB781" s="188" t="s">
        <v>90</v>
      </c>
      <c r="AC781" s="188"/>
      <c r="AD781" s="188" t="s">
        <v>56</v>
      </c>
      <c r="AE781" s="188" t="s">
        <v>90</v>
      </c>
      <c r="AF781" s="188" t="s">
        <v>90</v>
      </c>
      <c r="AG781" s="190" t="s">
        <v>90</v>
      </c>
      <c r="AH781" s="188" t="s">
        <v>90</v>
      </c>
      <c r="AI781" s="188" t="s">
        <v>90</v>
      </c>
      <c r="AJ781" s="188" t="s">
        <v>90</v>
      </c>
      <c r="AK781" s="188" t="s">
        <v>90</v>
      </c>
      <c r="AL781" s="188" t="s">
        <v>90</v>
      </c>
      <c r="AM781" s="189">
        <v>42940</v>
      </c>
      <c r="AN781" s="188" t="s">
        <v>100</v>
      </c>
      <c r="AO781" s="188" t="s">
        <v>8459</v>
      </c>
      <c r="AP781" s="188"/>
      <c r="AQ781" s="188"/>
      <c r="AR781" s="188"/>
      <c r="AS781" s="188"/>
      <c r="AT781" s="188"/>
      <c r="AU781" s="188" t="str">
        <f t="shared" si="37"/>
        <v>N/A</v>
      </c>
      <c r="AV781" s="188" t="str">
        <f t="shared" si="38"/>
        <v>P1</v>
      </c>
    </row>
    <row r="782" spans="1:48" ht="75" x14ac:dyDescent="0.25">
      <c r="A782" s="188" t="s">
        <v>3154</v>
      </c>
      <c r="B782" s="207" t="str">
        <f t="shared" si="36"/>
        <v>Pre-1914</v>
      </c>
      <c r="C782" s="188" t="s">
        <v>3149</v>
      </c>
      <c r="D782" s="188" t="s">
        <v>3149</v>
      </c>
      <c r="E782" s="188"/>
      <c r="F782" s="188"/>
      <c r="G782" s="188"/>
      <c r="H782" s="188"/>
      <c r="I782" s="188" t="s">
        <v>55</v>
      </c>
      <c r="J782" s="188"/>
      <c r="K782" s="209">
        <v>525</v>
      </c>
      <c r="L782" s="209">
        <v>525</v>
      </c>
      <c r="M782" s="188" t="s">
        <v>66</v>
      </c>
      <c r="N782" s="188" t="s">
        <v>3155</v>
      </c>
      <c r="O782" s="188" t="s">
        <v>3151</v>
      </c>
      <c r="P782" s="188" t="s">
        <v>94</v>
      </c>
      <c r="Q782" s="188" t="s">
        <v>3156</v>
      </c>
      <c r="R782" s="188" t="s">
        <v>3157</v>
      </c>
      <c r="S782" s="188" t="s">
        <v>3153</v>
      </c>
      <c r="T782" s="188" t="s">
        <v>141</v>
      </c>
      <c r="U782" s="188"/>
      <c r="V782" s="188" t="s">
        <v>64</v>
      </c>
      <c r="W782" s="188">
        <v>3</v>
      </c>
      <c r="X782" s="188" t="s">
        <v>66</v>
      </c>
      <c r="Y782" s="188"/>
      <c r="Z782" s="188" t="s">
        <v>66</v>
      </c>
      <c r="AA782" s="189">
        <v>42999</v>
      </c>
      <c r="AB782" s="188" t="s">
        <v>90</v>
      </c>
      <c r="AC782" s="188"/>
      <c r="AD782" s="188" t="s">
        <v>56</v>
      </c>
      <c r="AE782" s="188" t="s">
        <v>90</v>
      </c>
      <c r="AF782" s="188" t="s">
        <v>90</v>
      </c>
      <c r="AG782" s="190" t="s">
        <v>90</v>
      </c>
      <c r="AH782" s="188" t="s">
        <v>90</v>
      </c>
      <c r="AI782" s="188" t="s">
        <v>90</v>
      </c>
      <c r="AJ782" s="188" t="s">
        <v>90</v>
      </c>
      <c r="AK782" s="188" t="s">
        <v>90</v>
      </c>
      <c r="AL782" s="188" t="s">
        <v>90</v>
      </c>
      <c r="AM782" s="189">
        <v>42940</v>
      </c>
      <c r="AN782" s="188" t="s">
        <v>100</v>
      </c>
      <c r="AO782" s="188" t="s">
        <v>8459</v>
      </c>
      <c r="AP782" s="188"/>
      <c r="AQ782" s="188"/>
      <c r="AR782" s="188"/>
      <c r="AS782" s="188"/>
      <c r="AT782" s="188"/>
      <c r="AU782" s="188" t="str">
        <f t="shared" si="37"/>
        <v>N/A</v>
      </c>
      <c r="AV782" s="188" t="str">
        <f t="shared" si="38"/>
        <v>P1</v>
      </c>
    </row>
    <row r="783" spans="1:48" ht="45" x14ac:dyDescent="0.25">
      <c r="A783" s="188" t="s">
        <v>3158</v>
      </c>
      <c r="B783" s="207" t="str">
        <f t="shared" si="36"/>
        <v>Riparian and Pre-1914</v>
      </c>
      <c r="C783" s="188" t="s">
        <v>3149</v>
      </c>
      <c r="D783" s="188" t="s">
        <v>3149</v>
      </c>
      <c r="E783" s="188"/>
      <c r="F783" s="188"/>
      <c r="G783" s="188"/>
      <c r="H783" s="188"/>
      <c r="I783" s="188" t="s">
        <v>55</v>
      </c>
      <c r="J783" s="188"/>
      <c r="K783" s="209">
        <v>300</v>
      </c>
      <c r="L783" s="209">
        <v>350</v>
      </c>
      <c r="M783" s="188" t="s">
        <v>56</v>
      </c>
      <c r="N783" s="188" t="s">
        <v>3155</v>
      </c>
      <c r="O783" s="188" t="s">
        <v>3151</v>
      </c>
      <c r="P783" s="188" t="s">
        <v>94</v>
      </c>
      <c r="Q783" s="188" t="s">
        <v>3156</v>
      </c>
      <c r="R783" s="188" t="s">
        <v>3157</v>
      </c>
      <c r="S783" s="188" t="s">
        <v>3153</v>
      </c>
      <c r="T783" s="188" t="s">
        <v>141</v>
      </c>
      <c r="U783" s="188"/>
      <c r="V783" s="188" t="s">
        <v>64</v>
      </c>
      <c r="W783" s="188">
        <v>3</v>
      </c>
      <c r="X783" s="188" t="s">
        <v>66</v>
      </c>
      <c r="Y783" s="188"/>
      <c r="Z783" s="188" t="s">
        <v>66</v>
      </c>
      <c r="AA783" s="189">
        <v>42916</v>
      </c>
      <c r="AB783" s="188" t="s">
        <v>67</v>
      </c>
      <c r="AC783" s="188" t="s">
        <v>310</v>
      </c>
      <c r="AD783" s="188" t="s">
        <v>56</v>
      </c>
      <c r="AE783" s="188" t="s">
        <v>90</v>
      </c>
      <c r="AF783" s="188" t="s">
        <v>90</v>
      </c>
      <c r="AG783" s="190" t="s">
        <v>90</v>
      </c>
      <c r="AH783" s="188" t="s">
        <v>90</v>
      </c>
      <c r="AI783" s="188" t="s">
        <v>90</v>
      </c>
      <c r="AJ783" s="188" t="s">
        <v>90</v>
      </c>
      <c r="AK783" s="188" t="s">
        <v>90</v>
      </c>
      <c r="AL783" s="188" t="s">
        <v>90</v>
      </c>
      <c r="AM783" s="189">
        <v>42915</v>
      </c>
      <c r="AN783" s="188" t="s">
        <v>100</v>
      </c>
      <c r="AO783" s="188" t="s">
        <v>489</v>
      </c>
      <c r="AP783" s="188"/>
      <c r="AQ783" s="188"/>
      <c r="AR783" s="188"/>
      <c r="AS783" s="188"/>
      <c r="AT783" s="188"/>
      <c r="AU783" s="188" t="str">
        <f t="shared" si="37"/>
        <v>R2</v>
      </c>
      <c r="AV783" s="188" t="str">
        <f t="shared" si="38"/>
        <v>P1</v>
      </c>
    </row>
    <row r="784" spans="1:48" ht="270" x14ac:dyDescent="0.25">
      <c r="A784" s="188" t="s">
        <v>3159</v>
      </c>
      <c r="B784" s="207" t="str">
        <f t="shared" si="36"/>
        <v>Riparian and Pre-1914</v>
      </c>
      <c r="C784" s="188" t="s">
        <v>3160</v>
      </c>
      <c r="D784" s="188" t="s">
        <v>3161</v>
      </c>
      <c r="E784" s="188"/>
      <c r="F784" s="188"/>
      <c r="G784" s="188"/>
      <c r="H784" s="188" t="s">
        <v>4067</v>
      </c>
      <c r="I784" s="188" t="s">
        <v>55</v>
      </c>
      <c r="J784" s="188"/>
      <c r="K784" s="209">
        <v>880.64583333333348</v>
      </c>
      <c r="L784" s="209">
        <v>2320</v>
      </c>
      <c r="M784" s="188" t="s">
        <v>56</v>
      </c>
      <c r="N784" s="188" t="s">
        <v>1043</v>
      </c>
      <c r="O784" s="188"/>
      <c r="P784" s="188" t="s">
        <v>77</v>
      </c>
      <c r="Q784" s="188" t="s">
        <v>3162</v>
      </c>
      <c r="R784" s="188" t="s">
        <v>3163</v>
      </c>
      <c r="S784" s="188" t="s">
        <v>3164</v>
      </c>
      <c r="T784" s="188" t="s">
        <v>141</v>
      </c>
      <c r="U784" s="188">
        <v>1876</v>
      </c>
      <c r="V784" s="188" t="s">
        <v>115</v>
      </c>
      <c r="W784" s="188"/>
      <c r="X784" s="188" t="s">
        <v>66</v>
      </c>
      <c r="Y784" s="188"/>
      <c r="Z784" s="188" t="s">
        <v>66</v>
      </c>
      <c r="AA784" s="189">
        <v>42919</v>
      </c>
      <c r="AB784" s="188" t="s">
        <v>81</v>
      </c>
      <c r="AC784" s="188" t="s">
        <v>8460</v>
      </c>
      <c r="AD784" s="188" t="s">
        <v>56</v>
      </c>
      <c r="AE784" s="188" t="s">
        <v>90</v>
      </c>
      <c r="AF784" s="188" t="s">
        <v>90</v>
      </c>
      <c r="AG784" s="189" t="s">
        <v>90</v>
      </c>
      <c r="AH784" s="188" t="s">
        <v>90</v>
      </c>
      <c r="AI784" s="188" t="s">
        <v>90</v>
      </c>
      <c r="AJ784" s="188" t="s">
        <v>90</v>
      </c>
      <c r="AK784" s="188" t="s">
        <v>90</v>
      </c>
      <c r="AL784" s="188" t="s">
        <v>90</v>
      </c>
      <c r="AM784" s="189">
        <v>43347</v>
      </c>
      <c r="AN784" s="188" t="s">
        <v>72</v>
      </c>
      <c r="AO784" s="188" t="s">
        <v>8769</v>
      </c>
      <c r="AP784" s="188" t="s">
        <v>4067</v>
      </c>
      <c r="AQ784" s="188" t="s">
        <v>8534</v>
      </c>
      <c r="AR784" s="188" t="s">
        <v>8581</v>
      </c>
      <c r="AS784" s="188" t="s">
        <v>8535</v>
      </c>
      <c r="AT784" s="188" t="s">
        <v>8581</v>
      </c>
      <c r="AU784" s="188" t="str">
        <f t="shared" si="37"/>
        <v>R4</v>
      </c>
      <c r="AV784" s="188" t="str">
        <f t="shared" si="38"/>
        <v>P4</v>
      </c>
    </row>
    <row r="785" spans="1:48" ht="75" x14ac:dyDescent="0.25">
      <c r="A785" s="188" t="s">
        <v>3165</v>
      </c>
      <c r="B785" s="207" t="str">
        <f t="shared" si="36"/>
        <v>Pre-1914</v>
      </c>
      <c r="C785" s="188" t="s">
        <v>3149</v>
      </c>
      <c r="D785" s="188" t="s">
        <v>3149</v>
      </c>
      <c r="E785" s="188"/>
      <c r="F785" s="188"/>
      <c r="G785" s="188"/>
      <c r="H785" s="188"/>
      <c r="I785" s="188" t="s">
        <v>55</v>
      </c>
      <c r="J785" s="188"/>
      <c r="K785" s="209">
        <v>300</v>
      </c>
      <c r="L785" s="209">
        <v>525</v>
      </c>
      <c r="M785" s="188" t="s">
        <v>66</v>
      </c>
      <c r="N785" s="188" t="s">
        <v>3155</v>
      </c>
      <c r="O785" s="188" t="s">
        <v>3166</v>
      </c>
      <c r="P785" s="188" t="s">
        <v>94</v>
      </c>
      <c r="Q785" s="188" t="s">
        <v>3156</v>
      </c>
      <c r="R785" s="188" t="s">
        <v>3157</v>
      </c>
      <c r="S785" s="188" t="s">
        <v>3153</v>
      </c>
      <c r="T785" s="188" t="s">
        <v>141</v>
      </c>
      <c r="U785" s="188"/>
      <c r="V785" s="188" t="s">
        <v>64</v>
      </c>
      <c r="W785" s="188">
        <v>3</v>
      </c>
      <c r="X785" s="188" t="s">
        <v>66</v>
      </c>
      <c r="Y785" s="188"/>
      <c r="Z785" s="188" t="s">
        <v>66</v>
      </c>
      <c r="AA785" s="189">
        <v>42999</v>
      </c>
      <c r="AB785" s="188" t="s">
        <v>90</v>
      </c>
      <c r="AC785" s="188"/>
      <c r="AD785" s="188" t="s">
        <v>56</v>
      </c>
      <c r="AE785" s="188" t="s">
        <v>90</v>
      </c>
      <c r="AF785" s="188" t="s">
        <v>90</v>
      </c>
      <c r="AG785" s="190" t="s">
        <v>90</v>
      </c>
      <c r="AH785" s="188" t="s">
        <v>90</v>
      </c>
      <c r="AI785" s="188" t="s">
        <v>90</v>
      </c>
      <c r="AJ785" s="188" t="s">
        <v>90</v>
      </c>
      <c r="AK785" s="188" t="s">
        <v>90</v>
      </c>
      <c r="AL785" s="188" t="s">
        <v>90</v>
      </c>
      <c r="AM785" s="189">
        <v>42940</v>
      </c>
      <c r="AN785" s="188" t="s">
        <v>100</v>
      </c>
      <c r="AO785" s="188" t="s">
        <v>8459</v>
      </c>
      <c r="AP785" s="188"/>
      <c r="AQ785" s="188"/>
      <c r="AR785" s="188"/>
      <c r="AS785" s="188"/>
      <c r="AT785" s="188"/>
      <c r="AU785" s="188" t="str">
        <f t="shared" si="37"/>
        <v>N/A</v>
      </c>
      <c r="AV785" s="188" t="str">
        <f t="shared" si="38"/>
        <v>P1</v>
      </c>
    </row>
    <row r="786" spans="1:48" ht="270" x14ac:dyDescent="0.25">
      <c r="A786" s="188" t="s">
        <v>3167</v>
      </c>
      <c r="B786" s="207" t="str">
        <f t="shared" si="36"/>
        <v>Riparian and Pre-1914</v>
      </c>
      <c r="C786" s="188" t="s">
        <v>3160</v>
      </c>
      <c r="D786" s="188" t="s">
        <v>3161</v>
      </c>
      <c r="E786" s="188"/>
      <c r="F786" s="188"/>
      <c r="G786" s="188"/>
      <c r="H786" s="188" t="s">
        <v>4067</v>
      </c>
      <c r="I786" s="188" t="s">
        <v>55</v>
      </c>
      <c r="J786" s="188"/>
      <c r="K786" s="209">
        <v>880.64583333333348</v>
      </c>
      <c r="L786" s="209">
        <v>2320</v>
      </c>
      <c r="M786" s="188" t="s">
        <v>56</v>
      </c>
      <c r="N786" s="188" t="s">
        <v>1043</v>
      </c>
      <c r="O786" s="188"/>
      <c r="P786" s="188" t="s">
        <v>77</v>
      </c>
      <c r="Q786" s="188" t="s">
        <v>3168</v>
      </c>
      <c r="R786" s="188" t="s">
        <v>3163</v>
      </c>
      <c r="S786" s="188" t="s">
        <v>3164</v>
      </c>
      <c r="T786" s="188" t="s">
        <v>141</v>
      </c>
      <c r="U786" s="188">
        <v>1876</v>
      </c>
      <c r="V786" s="188" t="s">
        <v>115</v>
      </c>
      <c r="W786" s="188"/>
      <c r="X786" s="188" t="s">
        <v>66</v>
      </c>
      <c r="Y786" s="188"/>
      <c r="Z786" s="188" t="s">
        <v>66</v>
      </c>
      <c r="AA786" s="189">
        <v>42919</v>
      </c>
      <c r="AB786" s="188" t="s">
        <v>81</v>
      </c>
      <c r="AC786" s="188" t="s">
        <v>8460</v>
      </c>
      <c r="AD786" s="188" t="s">
        <v>56</v>
      </c>
      <c r="AE786" s="188" t="s">
        <v>90</v>
      </c>
      <c r="AF786" s="188" t="s">
        <v>90</v>
      </c>
      <c r="AG786" s="189" t="s">
        <v>90</v>
      </c>
      <c r="AH786" s="188" t="s">
        <v>90</v>
      </c>
      <c r="AI786" s="188" t="s">
        <v>90</v>
      </c>
      <c r="AJ786" s="188" t="s">
        <v>90</v>
      </c>
      <c r="AK786" s="188" t="s">
        <v>90</v>
      </c>
      <c r="AL786" s="188" t="s">
        <v>90</v>
      </c>
      <c r="AM786" s="189">
        <v>43347</v>
      </c>
      <c r="AN786" s="188" t="s">
        <v>72</v>
      </c>
      <c r="AO786" s="188" t="s">
        <v>8769</v>
      </c>
      <c r="AP786" s="188" t="s">
        <v>4067</v>
      </c>
      <c r="AQ786" s="188" t="s">
        <v>8534</v>
      </c>
      <c r="AR786" s="188" t="s">
        <v>8581</v>
      </c>
      <c r="AS786" s="188" t="s">
        <v>8535</v>
      </c>
      <c r="AT786" s="188" t="s">
        <v>8581</v>
      </c>
      <c r="AU786" s="188" t="str">
        <f t="shared" si="37"/>
        <v>R4</v>
      </c>
      <c r="AV786" s="188" t="str">
        <f t="shared" si="38"/>
        <v>P4</v>
      </c>
    </row>
    <row r="787" spans="1:48" ht="270" x14ac:dyDescent="0.25">
      <c r="A787" s="188" t="s">
        <v>3169</v>
      </c>
      <c r="B787" s="207" t="str">
        <f t="shared" si="36"/>
        <v>Riparian</v>
      </c>
      <c r="C787" s="188" t="s">
        <v>3170</v>
      </c>
      <c r="D787" s="188" t="s">
        <v>3171</v>
      </c>
      <c r="E787" s="188"/>
      <c r="F787" s="188"/>
      <c r="G787" s="188"/>
      <c r="H787" s="188" t="s">
        <v>4067</v>
      </c>
      <c r="I787" s="188" t="s">
        <v>55</v>
      </c>
      <c r="J787" s="188"/>
      <c r="K787" s="209">
        <v>560</v>
      </c>
      <c r="L787" s="209">
        <v>848.07</v>
      </c>
      <c r="M787" s="188" t="s">
        <v>56</v>
      </c>
      <c r="N787" s="188" t="s">
        <v>1590</v>
      </c>
      <c r="O787" s="188" t="s">
        <v>137</v>
      </c>
      <c r="P787" s="188" t="s">
        <v>341</v>
      </c>
      <c r="Q787" s="188" t="s">
        <v>3172</v>
      </c>
      <c r="R787" s="188" t="s">
        <v>3173</v>
      </c>
      <c r="S787" s="188" t="s">
        <v>3174</v>
      </c>
      <c r="T787" s="188" t="s">
        <v>63</v>
      </c>
      <c r="U787" s="188">
        <v>1860</v>
      </c>
      <c r="V787" s="188" t="s">
        <v>115</v>
      </c>
      <c r="W787" s="188">
        <v>7</v>
      </c>
      <c r="X787" s="188"/>
      <c r="Y787" s="188" t="s">
        <v>3175</v>
      </c>
      <c r="Z787" s="188" t="s">
        <v>66</v>
      </c>
      <c r="AA787" s="189">
        <v>42921</v>
      </c>
      <c r="AB787" s="188" t="s">
        <v>81</v>
      </c>
      <c r="AC787" s="188" t="s">
        <v>3176</v>
      </c>
      <c r="AD787" s="188" t="s">
        <v>66</v>
      </c>
      <c r="AE787" s="188" t="s">
        <v>90</v>
      </c>
      <c r="AF787" s="188" t="s">
        <v>90</v>
      </c>
      <c r="AG787" s="188" t="s">
        <v>90</v>
      </c>
      <c r="AH787" s="188" t="s">
        <v>90</v>
      </c>
      <c r="AI787" s="188" t="s">
        <v>90</v>
      </c>
      <c r="AJ787" s="188" t="s">
        <v>90</v>
      </c>
      <c r="AK787" s="188" t="s">
        <v>90</v>
      </c>
      <c r="AL787" s="188" t="s">
        <v>90</v>
      </c>
      <c r="AM787" s="189"/>
      <c r="AN787" s="188" t="s">
        <v>90</v>
      </c>
      <c r="AO787" s="188" t="s">
        <v>90</v>
      </c>
      <c r="AP787" s="188" t="s">
        <v>4067</v>
      </c>
      <c r="AQ787" s="188" t="s">
        <v>8534</v>
      </c>
      <c r="AR787" s="188" t="s">
        <v>8581</v>
      </c>
      <c r="AS787" s="188" t="s">
        <v>8535</v>
      </c>
      <c r="AT787" s="188" t="s">
        <v>8581</v>
      </c>
      <c r="AU787" s="188" t="str">
        <f t="shared" si="37"/>
        <v>R4</v>
      </c>
      <c r="AV787" s="188" t="str">
        <f t="shared" si="38"/>
        <v>P4</v>
      </c>
    </row>
    <row r="788" spans="1:48" ht="75" x14ac:dyDescent="0.25">
      <c r="A788" s="188" t="s">
        <v>3177</v>
      </c>
      <c r="B788" s="207" t="str">
        <f t="shared" si="36"/>
        <v>Pre-1914</v>
      </c>
      <c r="C788" s="188" t="s">
        <v>3149</v>
      </c>
      <c r="D788" s="188" t="s">
        <v>3149</v>
      </c>
      <c r="E788" s="188"/>
      <c r="F788" s="188"/>
      <c r="G788" s="188"/>
      <c r="H788" s="188"/>
      <c r="I788" s="188" t="s">
        <v>55</v>
      </c>
      <c r="J788" s="188"/>
      <c r="K788" s="209">
        <v>699.99999999999989</v>
      </c>
      <c r="L788" s="209">
        <v>0</v>
      </c>
      <c r="M788" s="188" t="s">
        <v>66</v>
      </c>
      <c r="N788" s="188" t="s">
        <v>3150</v>
      </c>
      <c r="O788" s="188" t="s">
        <v>3151</v>
      </c>
      <c r="P788" s="188" t="s">
        <v>94</v>
      </c>
      <c r="Q788" s="188" t="s">
        <v>3178</v>
      </c>
      <c r="R788" s="188" t="s">
        <v>3157</v>
      </c>
      <c r="S788" s="188" t="s">
        <v>3153</v>
      </c>
      <c r="T788" s="188" t="s">
        <v>63</v>
      </c>
      <c r="U788" s="188"/>
      <c r="V788" s="188" t="s">
        <v>344</v>
      </c>
      <c r="W788" s="188">
        <v>3</v>
      </c>
      <c r="X788" s="188" t="s">
        <v>66</v>
      </c>
      <c r="Y788" s="188"/>
      <c r="Z788" s="188" t="s">
        <v>66</v>
      </c>
      <c r="AA788" s="189">
        <v>42999</v>
      </c>
      <c r="AB788" s="188" t="s">
        <v>90</v>
      </c>
      <c r="AC788" s="188"/>
      <c r="AD788" s="188" t="s">
        <v>56</v>
      </c>
      <c r="AE788" s="188" t="s">
        <v>90</v>
      </c>
      <c r="AF788" s="188" t="s">
        <v>90</v>
      </c>
      <c r="AG788" s="190" t="s">
        <v>90</v>
      </c>
      <c r="AH788" s="188" t="s">
        <v>90</v>
      </c>
      <c r="AI788" s="188" t="s">
        <v>90</v>
      </c>
      <c r="AJ788" s="188" t="s">
        <v>90</v>
      </c>
      <c r="AK788" s="188" t="s">
        <v>90</v>
      </c>
      <c r="AL788" s="188" t="s">
        <v>90</v>
      </c>
      <c r="AM788" s="189">
        <v>42940</v>
      </c>
      <c r="AN788" s="188" t="s">
        <v>100</v>
      </c>
      <c r="AO788" s="188" t="s">
        <v>8459</v>
      </c>
      <c r="AP788" s="188"/>
      <c r="AQ788" s="188"/>
      <c r="AR788" s="188"/>
      <c r="AS788" s="188"/>
      <c r="AT788" s="188"/>
      <c r="AU788" s="188" t="str">
        <f t="shared" si="37"/>
        <v>N/A</v>
      </c>
      <c r="AV788" s="188" t="str">
        <f t="shared" si="38"/>
        <v>P1</v>
      </c>
    </row>
    <row r="789" spans="1:48" ht="75" x14ac:dyDescent="0.25">
      <c r="A789" s="188" t="s">
        <v>3179</v>
      </c>
      <c r="B789" s="207" t="str">
        <f t="shared" si="36"/>
        <v>Pre-1914</v>
      </c>
      <c r="C789" s="188" t="s">
        <v>3149</v>
      </c>
      <c r="D789" s="188" t="s">
        <v>3149</v>
      </c>
      <c r="E789" s="188"/>
      <c r="F789" s="188"/>
      <c r="G789" s="188"/>
      <c r="H789" s="188"/>
      <c r="I789" s="188" t="s">
        <v>55</v>
      </c>
      <c r="J789" s="188"/>
      <c r="K789" s="209">
        <v>1000</v>
      </c>
      <c r="L789" s="209">
        <v>0</v>
      </c>
      <c r="M789" s="188" t="s">
        <v>66</v>
      </c>
      <c r="N789" s="188" t="s">
        <v>3150</v>
      </c>
      <c r="O789" s="188" t="s">
        <v>3151</v>
      </c>
      <c r="P789" s="188" t="s">
        <v>94</v>
      </c>
      <c r="Q789" s="188" t="s">
        <v>3178</v>
      </c>
      <c r="R789" s="188" t="s">
        <v>3157</v>
      </c>
      <c r="S789" s="188" t="s">
        <v>3153</v>
      </c>
      <c r="T789" s="188" t="s">
        <v>63</v>
      </c>
      <c r="U789" s="188"/>
      <c r="V789" s="188" t="s">
        <v>344</v>
      </c>
      <c r="W789" s="188">
        <v>3</v>
      </c>
      <c r="X789" s="188" t="s">
        <v>66</v>
      </c>
      <c r="Y789" s="188"/>
      <c r="Z789" s="188" t="s">
        <v>66</v>
      </c>
      <c r="AA789" s="189">
        <v>42999</v>
      </c>
      <c r="AB789" s="188" t="s">
        <v>90</v>
      </c>
      <c r="AC789" s="188"/>
      <c r="AD789" s="188" t="s">
        <v>56</v>
      </c>
      <c r="AE789" s="188" t="s">
        <v>90</v>
      </c>
      <c r="AF789" s="188" t="s">
        <v>90</v>
      </c>
      <c r="AG789" s="190" t="s">
        <v>90</v>
      </c>
      <c r="AH789" s="188" t="s">
        <v>90</v>
      </c>
      <c r="AI789" s="188" t="s">
        <v>90</v>
      </c>
      <c r="AJ789" s="188" t="s">
        <v>90</v>
      </c>
      <c r="AK789" s="188" t="s">
        <v>90</v>
      </c>
      <c r="AL789" s="188" t="s">
        <v>90</v>
      </c>
      <c r="AM789" s="189">
        <v>42940</v>
      </c>
      <c r="AN789" s="188" t="s">
        <v>100</v>
      </c>
      <c r="AO789" s="188" t="s">
        <v>8459</v>
      </c>
      <c r="AP789" s="188"/>
      <c r="AQ789" s="188"/>
      <c r="AR789" s="188"/>
      <c r="AS789" s="188"/>
      <c r="AT789" s="188"/>
      <c r="AU789" s="188" t="str">
        <f t="shared" si="37"/>
        <v>N/A</v>
      </c>
      <c r="AV789" s="188" t="str">
        <f t="shared" si="38"/>
        <v>P1</v>
      </c>
    </row>
    <row r="790" spans="1:48" ht="90" x14ac:dyDescent="0.25">
      <c r="A790" s="188" t="s">
        <v>3180</v>
      </c>
      <c r="B790" s="207" t="str">
        <f t="shared" si="36"/>
        <v>Riparian and Pre-1914</v>
      </c>
      <c r="C790" s="188" t="s">
        <v>763</v>
      </c>
      <c r="D790" s="188" t="s">
        <v>764</v>
      </c>
      <c r="E790" s="188"/>
      <c r="F790" s="188" t="s">
        <v>415</v>
      </c>
      <c r="G790" s="188"/>
      <c r="H790" s="188"/>
      <c r="I790" s="188" t="s">
        <v>55</v>
      </c>
      <c r="J790" s="188"/>
      <c r="K790" s="209">
        <v>276.48666666666674</v>
      </c>
      <c r="L790" s="209">
        <v>199.25</v>
      </c>
      <c r="M790" s="188" t="s">
        <v>56</v>
      </c>
      <c r="N790" s="188" t="s">
        <v>59</v>
      </c>
      <c r="O790" s="188"/>
      <c r="P790" s="188" t="s">
        <v>59</v>
      </c>
      <c r="Q790" s="188" t="s">
        <v>3181</v>
      </c>
      <c r="R790" s="188" t="s">
        <v>3181</v>
      </c>
      <c r="S790" s="188" t="s">
        <v>3182</v>
      </c>
      <c r="T790" s="188" t="s">
        <v>141</v>
      </c>
      <c r="U790" s="188"/>
      <c r="V790" s="188" t="s">
        <v>64</v>
      </c>
      <c r="W790" s="188"/>
      <c r="X790" s="188"/>
      <c r="Y790" s="188"/>
      <c r="Z790" s="188" t="s">
        <v>66</v>
      </c>
      <c r="AA790" s="189">
        <v>42928</v>
      </c>
      <c r="AB790" s="188" t="s">
        <v>142</v>
      </c>
      <c r="AC790" s="188" t="s">
        <v>8422</v>
      </c>
      <c r="AD790" s="188" t="s">
        <v>56</v>
      </c>
      <c r="AE790" s="188" t="s">
        <v>90</v>
      </c>
      <c r="AF790" s="188" t="s">
        <v>90</v>
      </c>
      <c r="AG790" s="190" t="s">
        <v>90</v>
      </c>
      <c r="AH790" s="188" t="s">
        <v>90</v>
      </c>
      <c r="AI790" s="188" t="s">
        <v>90</v>
      </c>
      <c r="AJ790" s="188" t="s">
        <v>90</v>
      </c>
      <c r="AK790" s="188" t="s">
        <v>90</v>
      </c>
      <c r="AL790" s="188" t="s">
        <v>90</v>
      </c>
      <c r="AM790" s="189">
        <v>42928</v>
      </c>
      <c r="AN790" s="188" t="s">
        <v>143</v>
      </c>
      <c r="AO790" s="188" t="s">
        <v>8421</v>
      </c>
      <c r="AP790" s="188"/>
      <c r="AQ790" s="188"/>
      <c r="AR790" s="188"/>
      <c r="AS790" s="188"/>
      <c r="AT790" s="188"/>
      <c r="AU790" s="188" t="str">
        <f t="shared" si="37"/>
        <v>R3</v>
      </c>
      <c r="AV790" s="188" t="str">
        <f t="shared" si="38"/>
        <v>P3</v>
      </c>
    </row>
    <row r="791" spans="1:48" ht="270" x14ac:dyDescent="0.25">
      <c r="A791" s="188" t="s">
        <v>3183</v>
      </c>
      <c r="B791" s="207" t="str">
        <f t="shared" si="36"/>
        <v>Riparian and Pre-1914</v>
      </c>
      <c r="C791" s="188" t="s">
        <v>2059</v>
      </c>
      <c r="D791" s="188" t="s">
        <v>8439</v>
      </c>
      <c r="E791" s="188"/>
      <c r="F791" s="188"/>
      <c r="G791" s="188"/>
      <c r="H791" s="188" t="s">
        <v>4067</v>
      </c>
      <c r="I791" s="188" t="s">
        <v>55</v>
      </c>
      <c r="J791" s="188"/>
      <c r="K791" s="209">
        <v>529.19999999999993</v>
      </c>
      <c r="L791" s="209">
        <v>221.07400000000001</v>
      </c>
      <c r="M791" s="188" t="s">
        <v>56</v>
      </c>
      <c r="N791" s="188" t="s">
        <v>1590</v>
      </c>
      <c r="O791" s="188" t="s">
        <v>137</v>
      </c>
      <c r="P791" s="188" t="s">
        <v>341</v>
      </c>
      <c r="Q791" s="188" t="s">
        <v>3184</v>
      </c>
      <c r="R791" s="188" t="s">
        <v>172</v>
      </c>
      <c r="S791" s="188" t="s">
        <v>190</v>
      </c>
      <c r="T791" s="188" t="s">
        <v>174</v>
      </c>
      <c r="U791" s="188">
        <v>1860</v>
      </c>
      <c r="V791" s="188" t="s">
        <v>174</v>
      </c>
      <c r="W791" s="188"/>
      <c r="X791" s="188"/>
      <c r="Y791" s="188"/>
      <c r="Z791" s="188" t="s">
        <v>66</v>
      </c>
      <c r="AA791" s="189">
        <v>42881</v>
      </c>
      <c r="AB791" s="188" t="s">
        <v>67</v>
      </c>
      <c r="AC791" s="188" t="s">
        <v>3185</v>
      </c>
      <c r="AD791" s="188" t="s">
        <v>56</v>
      </c>
      <c r="AE791" s="188" t="s">
        <v>90</v>
      </c>
      <c r="AF791" s="188" t="s">
        <v>90</v>
      </c>
      <c r="AG791" s="190" t="s">
        <v>90</v>
      </c>
      <c r="AH791" s="188" t="s">
        <v>90</v>
      </c>
      <c r="AI791" s="188" t="s">
        <v>90</v>
      </c>
      <c r="AJ791" s="188" t="s">
        <v>90</v>
      </c>
      <c r="AK791" s="188" t="s">
        <v>90</v>
      </c>
      <c r="AL791" s="188" t="s">
        <v>90</v>
      </c>
      <c r="AM791" s="189">
        <v>42915</v>
      </c>
      <c r="AN791" s="188" t="s">
        <v>100</v>
      </c>
      <c r="AO791" s="188" t="s">
        <v>489</v>
      </c>
      <c r="AP791" s="188" t="s">
        <v>4067</v>
      </c>
      <c r="AQ791" s="188" t="s">
        <v>8534</v>
      </c>
      <c r="AR791" s="188" t="s">
        <v>8581</v>
      </c>
      <c r="AS791" s="188" t="s">
        <v>8535</v>
      </c>
      <c r="AT791" s="188" t="s">
        <v>8581</v>
      </c>
      <c r="AU791" s="188" t="str">
        <f t="shared" si="37"/>
        <v>R4</v>
      </c>
      <c r="AV791" s="188" t="str">
        <f t="shared" si="38"/>
        <v>P4</v>
      </c>
    </row>
    <row r="792" spans="1:48" ht="270" x14ac:dyDescent="0.25">
      <c r="A792" s="188" t="s">
        <v>3186</v>
      </c>
      <c r="B792" s="207" t="str">
        <f t="shared" si="36"/>
        <v>Riparian</v>
      </c>
      <c r="C792" s="188" t="s">
        <v>3187</v>
      </c>
      <c r="D792" s="188" t="s">
        <v>3188</v>
      </c>
      <c r="E792" s="188"/>
      <c r="F792" s="188"/>
      <c r="G792" s="188"/>
      <c r="H792" s="188" t="s">
        <v>4067</v>
      </c>
      <c r="I792" s="188" t="s">
        <v>55</v>
      </c>
      <c r="J792" s="188"/>
      <c r="K792" s="209">
        <v>527.99999999999989</v>
      </c>
      <c r="L792" s="209">
        <v>36.587000000000003</v>
      </c>
      <c r="M792" s="188" t="s">
        <v>56</v>
      </c>
      <c r="N792" s="188" t="s">
        <v>1644</v>
      </c>
      <c r="O792" s="188" t="s">
        <v>137</v>
      </c>
      <c r="P792" s="188" t="s">
        <v>170</v>
      </c>
      <c r="Q792" s="188" t="s">
        <v>3189</v>
      </c>
      <c r="R792" s="188" t="s">
        <v>174</v>
      </c>
      <c r="S792" s="188" t="s">
        <v>174</v>
      </c>
      <c r="T792" s="188" t="s">
        <v>174</v>
      </c>
      <c r="U792" s="188"/>
      <c r="V792" s="188" t="s">
        <v>174</v>
      </c>
      <c r="W792" s="188" t="s">
        <v>174</v>
      </c>
      <c r="X792" s="188" t="s">
        <v>56</v>
      </c>
      <c r="Y792" s="188"/>
      <c r="Z792" s="188" t="s">
        <v>66</v>
      </c>
      <c r="AA792" s="189">
        <v>42881</v>
      </c>
      <c r="AB792" s="188" t="s">
        <v>67</v>
      </c>
      <c r="AC792" s="188" t="s">
        <v>2223</v>
      </c>
      <c r="AD792" s="188" t="s">
        <v>66</v>
      </c>
      <c r="AE792" s="188" t="s">
        <v>90</v>
      </c>
      <c r="AF792" s="188" t="s">
        <v>90</v>
      </c>
      <c r="AG792" s="188" t="s">
        <v>90</v>
      </c>
      <c r="AH792" s="188" t="s">
        <v>90</v>
      </c>
      <c r="AI792" s="188" t="s">
        <v>90</v>
      </c>
      <c r="AJ792" s="188" t="s">
        <v>90</v>
      </c>
      <c r="AK792" s="188" t="s">
        <v>90</v>
      </c>
      <c r="AL792" s="188" t="s">
        <v>90</v>
      </c>
      <c r="AM792" s="189">
        <v>42940</v>
      </c>
      <c r="AN792" s="188" t="s">
        <v>90</v>
      </c>
      <c r="AO792" s="188" t="s">
        <v>90</v>
      </c>
      <c r="AP792" s="188" t="s">
        <v>4067</v>
      </c>
      <c r="AQ792" s="188" t="s">
        <v>8534</v>
      </c>
      <c r="AR792" s="188" t="s">
        <v>8581</v>
      </c>
      <c r="AS792" s="188" t="s">
        <v>8535</v>
      </c>
      <c r="AT792" s="188" t="s">
        <v>8581</v>
      </c>
      <c r="AU792" s="188" t="str">
        <f t="shared" si="37"/>
        <v>R4</v>
      </c>
      <c r="AV792" s="188" t="str">
        <f t="shared" si="38"/>
        <v>P4</v>
      </c>
    </row>
    <row r="793" spans="1:48" ht="135" x14ac:dyDescent="0.25">
      <c r="A793" s="188" t="s">
        <v>3190</v>
      </c>
      <c r="B793" s="207" t="str">
        <f t="shared" si="36"/>
        <v>Riparian and Pre-1914</v>
      </c>
      <c r="C793" s="188" t="s">
        <v>3191</v>
      </c>
      <c r="D793" s="188" t="s">
        <v>3192</v>
      </c>
      <c r="E793" s="188"/>
      <c r="F793" s="188"/>
      <c r="G793" s="188"/>
      <c r="H793" s="188"/>
      <c r="I793" s="188" t="s">
        <v>55</v>
      </c>
      <c r="J793" s="188"/>
      <c r="K793" s="209">
        <v>1762.1333333333332</v>
      </c>
      <c r="L793" s="209">
        <v>0</v>
      </c>
      <c r="M793" s="188" t="s">
        <v>56</v>
      </c>
      <c r="N793" s="188" t="s">
        <v>654</v>
      </c>
      <c r="O793" s="188" t="s">
        <v>58</v>
      </c>
      <c r="P793" s="188" t="s">
        <v>59</v>
      </c>
      <c r="Q793" s="188" t="s">
        <v>2397</v>
      </c>
      <c r="R793" s="188" t="s">
        <v>3193</v>
      </c>
      <c r="S793" s="188" t="s">
        <v>706</v>
      </c>
      <c r="T793" s="188"/>
      <c r="U793" s="188">
        <v>1913</v>
      </c>
      <c r="V793" s="188" t="s">
        <v>64</v>
      </c>
      <c r="W793" s="188"/>
      <c r="X793" s="188"/>
      <c r="Y793" s="188"/>
      <c r="Z793" s="188" t="s">
        <v>66</v>
      </c>
      <c r="AA793" s="189">
        <v>42913</v>
      </c>
      <c r="AB793" s="188" t="s">
        <v>81</v>
      </c>
      <c r="AC793" s="188" t="s">
        <v>8580</v>
      </c>
      <c r="AD793" s="188" t="s">
        <v>56</v>
      </c>
      <c r="AE793" s="188" t="s">
        <v>90</v>
      </c>
      <c r="AF793" s="188" t="s">
        <v>90</v>
      </c>
      <c r="AG793" s="190" t="s">
        <v>90</v>
      </c>
      <c r="AH793" s="188" t="s">
        <v>90</v>
      </c>
      <c r="AI793" s="188" t="s">
        <v>90</v>
      </c>
      <c r="AJ793" s="188" t="s">
        <v>90</v>
      </c>
      <c r="AK793" s="188" t="s">
        <v>90</v>
      </c>
      <c r="AL793" s="188" t="s">
        <v>90</v>
      </c>
      <c r="AM793" s="189">
        <v>42905</v>
      </c>
      <c r="AN793" s="188" t="s">
        <v>143</v>
      </c>
      <c r="AO793" s="188" t="s">
        <v>8585</v>
      </c>
      <c r="AP793" s="188"/>
      <c r="AQ793" s="188"/>
      <c r="AR793" s="188"/>
      <c r="AS793" s="188"/>
      <c r="AT793" s="188"/>
      <c r="AU793" s="188" t="str">
        <f t="shared" si="37"/>
        <v>R1</v>
      </c>
      <c r="AV793" s="188" t="str">
        <f t="shared" si="38"/>
        <v>P3</v>
      </c>
    </row>
    <row r="794" spans="1:48" ht="270" x14ac:dyDescent="0.25">
      <c r="A794" s="188" t="s">
        <v>3194</v>
      </c>
      <c r="B794" s="207" t="str">
        <f t="shared" si="36"/>
        <v>Riparian and Pre-1914</v>
      </c>
      <c r="C794" s="188" t="s">
        <v>3195</v>
      </c>
      <c r="D794" s="188" t="s">
        <v>3195</v>
      </c>
      <c r="E794" s="188"/>
      <c r="F794" s="188"/>
      <c r="G794" s="188"/>
      <c r="H794" s="188" t="s">
        <v>4067</v>
      </c>
      <c r="I794" s="188" t="s">
        <v>55</v>
      </c>
      <c r="J794" s="188"/>
      <c r="K794" s="209">
        <v>563.22</v>
      </c>
      <c r="L794" s="209">
        <v>753.35</v>
      </c>
      <c r="M794" s="188" t="s">
        <v>56</v>
      </c>
      <c r="N794" s="188" t="s">
        <v>137</v>
      </c>
      <c r="O794" s="188" t="s">
        <v>3196</v>
      </c>
      <c r="P794" s="188" t="s">
        <v>170</v>
      </c>
      <c r="Q794" s="188" t="s">
        <v>3197</v>
      </c>
      <c r="R794" s="188" t="s">
        <v>8778</v>
      </c>
      <c r="S794" s="188" t="s">
        <v>3198</v>
      </c>
      <c r="T794" s="188" t="s">
        <v>141</v>
      </c>
      <c r="U794" s="188"/>
      <c r="V794" s="188" t="s">
        <v>64</v>
      </c>
      <c r="W794" s="188">
        <v>0</v>
      </c>
      <c r="X794" s="188" t="s">
        <v>56</v>
      </c>
      <c r="Y794" s="188"/>
      <c r="Z794" s="188" t="s">
        <v>66</v>
      </c>
      <c r="AA794" s="189">
        <v>42885</v>
      </c>
      <c r="AB794" s="188" t="s">
        <v>81</v>
      </c>
      <c r="AC794" s="188" t="s">
        <v>8687</v>
      </c>
      <c r="AD794" s="188" t="s">
        <v>56</v>
      </c>
      <c r="AE794" s="188" t="s">
        <v>90</v>
      </c>
      <c r="AF794" s="188" t="s">
        <v>90</v>
      </c>
      <c r="AG794" s="188" t="s">
        <v>90</v>
      </c>
      <c r="AH794" s="188" t="s">
        <v>90</v>
      </c>
      <c r="AI794" s="188" t="s">
        <v>90</v>
      </c>
      <c r="AJ794" s="188" t="s">
        <v>90</v>
      </c>
      <c r="AK794" s="188" t="s">
        <v>90</v>
      </c>
      <c r="AL794" s="188" t="s">
        <v>90</v>
      </c>
      <c r="AM794" s="189">
        <v>42940</v>
      </c>
      <c r="AN794" s="188" t="s">
        <v>100</v>
      </c>
      <c r="AO794" s="188" t="s">
        <v>144</v>
      </c>
      <c r="AP794" s="188" t="s">
        <v>4067</v>
      </c>
      <c r="AQ794" s="188" t="s">
        <v>8534</v>
      </c>
      <c r="AR794" s="188" t="s">
        <v>8581</v>
      </c>
      <c r="AS794" s="188" t="s">
        <v>8535</v>
      </c>
      <c r="AT794" s="188" t="s">
        <v>8581</v>
      </c>
      <c r="AU794" s="188" t="str">
        <f t="shared" si="37"/>
        <v>R4</v>
      </c>
      <c r="AV794" s="188" t="str">
        <f t="shared" si="38"/>
        <v>P4</v>
      </c>
    </row>
    <row r="795" spans="1:48" ht="270" x14ac:dyDescent="0.25">
      <c r="A795" s="188" t="s">
        <v>3199</v>
      </c>
      <c r="B795" s="207" t="str">
        <f t="shared" si="36"/>
        <v>Riparian</v>
      </c>
      <c r="C795" s="188" t="s">
        <v>3200</v>
      </c>
      <c r="D795" s="188" t="s">
        <v>3200</v>
      </c>
      <c r="E795" s="188"/>
      <c r="F795" s="188"/>
      <c r="G795" s="188"/>
      <c r="H795" s="188" t="s">
        <v>4067</v>
      </c>
      <c r="I795" s="188" t="s">
        <v>55</v>
      </c>
      <c r="J795" s="188"/>
      <c r="K795" s="209">
        <v>4892.8571428571431</v>
      </c>
      <c r="L795" s="209">
        <v>6850</v>
      </c>
      <c r="M795" s="188" t="s">
        <v>56</v>
      </c>
      <c r="N795" s="188" t="s">
        <v>3201</v>
      </c>
      <c r="O795" s="188" t="s">
        <v>1043</v>
      </c>
      <c r="P795" s="188" t="s">
        <v>77</v>
      </c>
      <c r="Q795" s="188" t="s">
        <v>3202</v>
      </c>
      <c r="R795" s="188" t="s">
        <v>3203</v>
      </c>
      <c r="S795" s="188" t="s">
        <v>3204</v>
      </c>
      <c r="T795" s="188" t="s">
        <v>141</v>
      </c>
      <c r="U795" s="188"/>
      <c r="V795" s="188" t="s">
        <v>64</v>
      </c>
      <c r="W795" s="188">
        <v>1</v>
      </c>
      <c r="X795" s="188" t="s">
        <v>191</v>
      </c>
      <c r="Y795" s="188"/>
      <c r="Z795" s="188" t="s">
        <v>66</v>
      </c>
      <c r="AA795" s="189">
        <v>43263</v>
      </c>
      <c r="AB795" s="188" t="s">
        <v>142</v>
      </c>
      <c r="AC795" s="188" t="s">
        <v>8742</v>
      </c>
      <c r="AD795" s="188" t="s">
        <v>66</v>
      </c>
      <c r="AE795" s="188" t="s">
        <v>90</v>
      </c>
      <c r="AF795" s="188" t="s">
        <v>90</v>
      </c>
      <c r="AG795" s="188" t="s">
        <v>90</v>
      </c>
      <c r="AH795" s="188" t="s">
        <v>90</v>
      </c>
      <c r="AI795" s="188" t="s">
        <v>90</v>
      </c>
      <c r="AJ795" s="188" t="s">
        <v>90</v>
      </c>
      <c r="AK795" s="188" t="s">
        <v>90</v>
      </c>
      <c r="AL795" s="188" t="s">
        <v>90</v>
      </c>
      <c r="AM795" s="189"/>
      <c r="AN795" s="188" t="s">
        <v>90</v>
      </c>
      <c r="AO795" s="188" t="s">
        <v>90</v>
      </c>
      <c r="AP795" s="188" t="s">
        <v>4067</v>
      </c>
      <c r="AQ795" s="188" t="s">
        <v>8534</v>
      </c>
      <c r="AR795" s="188" t="s">
        <v>8581</v>
      </c>
      <c r="AS795" s="188" t="s">
        <v>8535</v>
      </c>
      <c r="AT795" s="188" t="s">
        <v>8581</v>
      </c>
      <c r="AU795" s="188" t="str">
        <f t="shared" si="37"/>
        <v>R4</v>
      </c>
      <c r="AV795" s="188" t="str">
        <f t="shared" si="38"/>
        <v>P4</v>
      </c>
    </row>
    <row r="796" spans="1:48" ht="270" x14ac:dyDescent="0.25">
      <c r="A796" s="188" t="s">
        <v>3205</v>
      </c>
      <c r="B796" s="207" t="str">
        <f t="shared" si="36"/>
        <v>Riparian and Pre-1914</v>
      </c>
      <c r="C796" s="188" t="s">
        <v>3206</v>
      </c>
      <c r="D796" s="188" t="s">
        <v>3207</v>
      </c>
      <c r="E796" s="188"/>
      <c r="F796" s="188"/>
      <c r="G796" s="188"/>
      <c r="H796" s="188" t="s">
        <v>4067</v>
      </c>
      <c r="I796" s="188" t="s">
        <v>55</v>
      </c>
      <c r="J796" s="188"/>
      <c r="K796" s="209">
        <v>1350.2766666666666</v>
      </c>
      <c r="L796" s="209">
        <v>415.01</v>
      </c>
      <c r="M796" s="188" t="s">
        <v>56</v>
      </c>
      <c r="N796" s="188" t="s">
        <v>1043</v>
      </c>
      <c r="O796" s="188" t="s">
        <v>137</v>
      </c>
      <c r="P796" s="188" t="s">
        <v>77</v>
      </c>
      <c r="Q796" s="188" t="s">
        <v>3208</v>
      </c>
      <c r="R796" s="188" t="s">
        <v>3209</v>
      </c>
      <c r="S796" s="188" t="s">
        <v>3210</v>
      </c>
      <c r="T796" s="188" t="s">
        <v>141</v>
      </c>
      <c r="U796" s="188">
        <v>1876</v>
      </c>
      <c r="V796" s="188" t="s">
        <v>64</v>
      </c>
      <c r="W796" s="188">
        <v>0</v>
      </c>
      <c r="X796" s="188" t="s">
        <v>56</v>
      </c>
      <c r="Y796" s="188"/>
      <c r="Z796" s="188" t="s">
        <v>66</v>
      </c>
      <c r="AA796" s="189">
        <v>42881</v>
      </c>
      <c r="AB796" s="188" t="s">
        <v>81</v>
      </c>
      <c r="AC796" s="188" t="s">
        <v>3211</v>
      </c>
      <c r="AD796" s="188" t="s">
        <v>56</v>
      </c>
      <c r="AE796" s="188" t="s">
        <v>90</v>
      </c>
      <c r="AF796" s="188" t="s">
        <v>90</v>
      </c>
      <c r="AG796" s="189" t="s">
        <v>90</v>
      </c>
      <c r="AH796" s="188" t="s">
        <v>90</v>
      </c>
      <c r="AI796" s="188" t="s">
        <v>90</v>
      </c>
      <c r="AJ796" s="188" t="s">
        <v>90</v>
      </c>
      <c r="AK796" s="188" t="s">
        <v>90</v>
      </c>
      <c r="AL796" s="188" t="s">
        <v>90</v>
      </c>
      <c r="AM796" s="189">
        <v>42905</v>
      </c>
      <c r="AN796" s="188" t="s">
        <v>100</v>
      </c>
      <c r="AO796" s="188" t="s">
        <v>73</v>
      </c>
      <c r="AP796" s="188" t="s">
        <v>4067</v>
      </c>
      <c r="AQ796" s="188" t="s">
        <v>8534</v>
      </c>
      <c r="AR796" s="188" t="s">
        <v>8581</v>
      </c>
      <c r="AS796" s="188" t="s">
        <v>8535</v>
      </c>
      <c r="AT796" s="188" t="s">
        <v>8581</v>
      </c>
      <c r="AU796" s="188" t="str">
        <f t="shared" si="37"/>
        <v>R4</v>
      </c>
      <c r="AV796" s="188" t="str">
        <f t="shared" si="38"/>
        <v>P4</v>
      </c>
    </row>
    <row r="797" spans="1:48" ht="270" x14ac:dyDescent="0.25">
      <c r="A797" s="188" t="s">
        <v>3212</v>
      </c>
      <c r="B797" s="207" t="str">
        <f t="shared" si="36"/>
        <v>Riparian and Pre-1914</v>
      </c>
      <c r="C797" s="188" t="s">
        <v>3195</v>
      </c>
      <c r="D797" s="188" t="s">
        <v>3195</v>
      </c>
      <c r="E797" s="188"/>
      <c r="F797" s="188"/>
      <c r="G797" s="188"/>
      <c r="H797" s="188" t="s">
        <v>4067</v>
      </c>
      <c r="I797" s="188" t="s">
        <v>55</v>
      </c>
      <c r="J797" s="188"/>
      <c r="K797" s="209">
        <v>689.65</v>
      </c>
      <c r="L797" s="209">
        <v>593.76</v>
      </c>
      <c r="M797" s="188" t="s">
        <v>56</v>
      </c>
      <c r="N797" s="188" t="s">
        <v>137</v>
      </c>
      <c r="O797" s="188" t="s">
        <v>2815</v>
      </c>
      <c r="P797" s="188" t="s">
        <v>170</v>
      </c>
      <c r="Q797" s="188" t="s">
        <v>3213</v>
      </c>
      <c r="R797" s="188" t="s">
        <v>174</v>
      </c>
      <c r="S797" s="188" t="s">
        <v>174</v>
      </c>
      <c r="T797" s="188" t="s">
        <v>174</v>
      </c>
      <c r="U797" s="188"/>
      <c r="V797" s="188" t="s">
        <v>174</v>
      </c>
      <c r="W797" s="188" t="s">
        <v>174</v>
      </c>
      <c r="X797" s="188" t="s">
        <v>56</v>
      </c>
      <c r="Y797" s="188"/>
      <c r="Z797" s="188" t="s">
        <v>66</v>
      </c>
      <c r="AA797" s="189">
        <v>42885</v>
      </c>
      <c r="AB797" s="188" t="s">
        <v>142</v>
      </c>
      <c r="AC797" s="188" t="s">
        <v>8461</v>
      </c>
      <c r="AD797" s="188" t="s">
        <v>56</v>
      </c>
      <c r="AE797" s="188" t="s">
        <v>90</v>
      </c>
      <c r="AF797" s="188" t="s">
        <v>90</v>
      </c>
      <c r="AG797" s="188" t="s">
        <v>90</v>
      </c>
      <c r="AH797" s="188" t="s">
        <v>90</v>
      </c>
      <c r="AI797" s="188" t="s">
        <v>90</v>
      </c>
      <c r="AJ797" s="188" t="s">
        <v>90</v>
      </c>
      <c r="AK797" s="188" t="s">
        <v>90</v>
      </c>
      <c r="AL797" s="188" t="s">
        <v>90</v>
      </c>
      <c r="AM797" s="189">
        <v>42940</v>
      </c>
      <c r="AN797" s="188" t="s">
        <v>100</v>
      </c>
      <c r="AO797" s="188" t="s">
        <v>144</v>
      </c>
      <c r="AP797" s="188" t="s">
        <v>4067</v>
      </c>
      <c r="AQ797" s="188" t="s">
        <v>8534</v>
      </c>
      <c r="AR797" s="188" t="s">
        <v>8581</v>
      </c>
      <c r="AS797" s="188" t="s">
        <v>8535</v>
      </c>
      <c r="AT797" s="188" t="s">
        <v>8581</v>
      </c>
      <c r="AU797" s="188" t="str">
        <f t="shared" si="37"/>
        <v>R4</v>
      </c>
      <c r="AV797" s="188" t="str">
        <f t="shared" si="38"/>
        <v>P4</v>
      </c>
    </row>
    <row r="798" spans="1:48" ht="270" x14ac:dyDescent="0.25">
      <c r="A798" s="188" t="s">
        <v>3214</v>
      </c>
      <c r="B798" s="207" t="str">
        <f t="shared" si="36"/>
        <v>Riparian</v>
      </c>
      <c r="C798" s="188" t="s">
        <v>3215</v>
      </c>
      <c r="D798" s="188" t="s">
        <v>3215</v>
      </c>
      <c r="E798" s="188"/>
      <c r="F798" s="188"/>
      <c r="G798" s="188"/>
      <c r="H798" s="188" t="s">
        <v>4067</v>
      </c>
      <c r="I798" s="188" t="s">
        <v>55</v>
      </c>
      <c r="J798" s="188"/>
      <c r="K798" s="209">
        <v>1600</v>
      </c>
      <c r="L798" s="209">
        <v>1905.53</v>
      </c>
      <c r="M798" s="188" t="s">
        <v>56</v>
      </c>
      <c r="N798" s="188" t="s">
        <v>1551</v>
      </c>
      <c r="O798" s="188" t="s">
        <v>3201</v>
      </c>
      <c r="P798" s="188" t="s">
        <v>77</v>
      </c>
      <c r="Q798" s="188" t="s">
        <v>3216</v>
      </c>
      <c r="R798" s="188" t="s">
        <v>3217</v>
      </c>
      <c r="S798" s="188" t="s">
        <v>3218</v>
      </c>
      <c r="T798" s="188" t="s">
        <v>141</v>
      </c>
      <c r="U798" s="188">
        <v>1908</v>
      </c>
      <c r="V798" s="188" t="s">
        <v>64</v>
      </c>
      <c r="W798" s="188">
        <v>1</v>
      </c>
      <c r="X798" s="188" t="s">
        <v>66</v>
      </c>
      <c r="Y798" s="188"/>
      <c r="Z798" s="188"/>
      <c r="AA798" s="189"/>
      <c r="AB798" s="188" t="s">
        <v>142</v>
      </c>
      <c r="AC798" s="188"/>
      <c r="AD798" s="188" t="s">
        <v>66</v>
      </c>
      <c r="AE798" s="188" t="s">
        <v>90</v>
      </c>
      <c r="AF798" s="188" t="s">
        <v>90</v>
      </c>
      <c r="AG798" s="188" t="s">
        <v>90</v>
      </c>
      <c r="AH798" s="188" t="s">
        <v>90</v>
      </c>
      <c r="AI798" s="188" t="s">
        <v>90</v>
      </c>
      <c r="AJ798" s="188" t="s">
        <v>90</v>
      </c>
      <c r="AK798" s="188" t="s">
        <v>90</v>
      </c>
      <c r="AL798" s="188" t="s">
        <v>90</v>
      </c>
      <c r="AM798" s="189">
        <v>42940</v>
      </c>
      <c r="AN798" s="188" t="s">
        <v>90</v>
      </c>
      <c r="AO798" s="188" t="s">
        <v>90</v>
      </c>
      <c r="AP798" s="188" t="s">
        <v>4067</v>
      </c>
      <c r="AQ798" s="188" t="s">
        <v>8534</v>
      </c>
      <c r="AR798" s="188" t="s">
        <v>8581</v>
      </c>
      <c r="AS798" s="188" t="s">
        <v>8535</v>
      </c>
      <c r="AT798" s="188" t="s">
        <v>8581</v>
      </c>
      <c r="AU798" s="188" t="str">
        <f t="shared" si="37"/>
        <v>R4</v>
      </c>
      <c r="AV798" s="188" t="str">
        <f t="shared" si="38"/>
        <v>P4</v>
      </c>
    </row>
    <row r="799" spans="1:48" ht="75" x14ac:dyDescent="0.25">
      <c r="A799" s="188" t="s">
        <v>3219</v>
      </c>
      <c r="B799" s="207" t="str">
        <f t="shared" si="36"/>
        <v>Riparian and Pre-1914</v>
      </c>
      <c r="C799" s="188" t="s">
        <v>3220</v>
      </c>
      <c r="D799" s="188" t="s">
        <v>3221</v>
      </c>
      <c r="E799" s="188"/>
      <c r="F799" s="188"/>
      <c r="G799" s="188"/>
      <c r="H799" s="188"/>
      <c r="I799" s="188" t="s">
        <v>87</v>
      </c>
      <c r="J799" s="188"/>
      <c r="K799" s="209">
        <v>5381.5</v>
      </c>
      <c r="L799" s="209">
        <v>1498</v>
      </c>
      <c r="M799" s="188" t="s">
        <v>56</v>
      </c>
      <c r="N799" s="188" t="s">
        <v>863</v>
      </c>
      <c r="O799" s="188" t="s">
        <v>137</v>
      </c>
      <c r="P799" s="188" t="s">
        <v>389</v>
      </c>
      <c r="Q799" s="188" t="s">
        <v>3222</v>
      </c>
      <c r="R799" s="188" t="s">
        <v>3223</v>
      </c>
      <c r="S799" s="188"/>
      <c r="T799" s="188" t="s">
        <v>151</v>
      </c>
      <c r="U799" s="188"/>
      <c r="V799" s="188" t="s">
        <v>174</v>
      </c>
      <c r="W799" s="188"/>
      <c r="X799" s="188" t="s">
        <v>66</v>
      </c>
      <c r="Y799" s="188" t="s">
        <v>3224</v>
      </c>
      <c r="Z799" s="188"/>
      <c r="AA799" s="189">
        <v>42978</v>
      </c>
      <c r="AB799" s="188" t="s">
        <v>67</v>
      </c>
      <c r="AC799" s="188"/>
      <c r="AD799" s="188" t="s">
        <v>56</v>
      </c>
      <c r="AE799" s="188" t="s">
        <v>90</v>
      </c>
      <c r="AF799" s="188" t="s">
        <v>90</v>
      </c>
      <c r="AG799" s="190" t="s">
        <v>90</v>
      </c>
      <c r="AH799" s="188" t="s">
        <v>90</v>
      </c>
      <c r="AI799" s="188" t="s">
        <v>90</v>
      </c>
      <c r="AJ799" s="188" t="s">
        <v>90</v>
      </c>
      <c r="AK799" s="188" t="s">
        <v>90</v>
      </c>
      <c r="AL799" s="188" t="s">
        <v>90</v>
      </c>
      <c r="AM799" s="189">
        <v>42915</v>
      </c>
      <c r="AN799" s="188" t="s">
        <v>100</v>
      </c>
      <c r="AO799" s="188" t="s">
        <v>489</v>
      </c>
      <c r="AP799" s="188"/>
      <c r="AQ799" s="188"/>
      <c r="AR799" s="188"/>
      <c r="AS799" s="188"/>
      <c r="AT799" s="188"/>
      <c r="AU799" s="188" t="str">
        <f t="shared" si="37"/>
        <v>R2</v>
      </c>
      <c r="AV799" s="188" t="str">
        <f t="shared" si="38"/>
        <v>P1</v>
      </c>
    </row>
    <row r="800" spans="1:48" ht="120" x14ac:dyDescent="0.25">
      <c r="A800" s="188" t="s">
        <v>3225</v>
      </c>
      <c r="B800" s="207" t="str">
        <f t="shared" si="36"/>
        <v>Riparian and Pre-1914</v>
      </c>
      <c r="C800" s="188" t="s">
        <v>3220</v>
      </c>
      <c r="D800" s="188" t="s">
        <v>3221</v>
      </c>
      <c r="E800" s="188"/>
      <c r="F800" s="188"/>
      <c r="G800" s="188"/>
      <c r="H800" s="188"/>
      <c r="I800" s="188" t="s">
        <v>87</v>
      </c>
      <c r="J800" s="188"/>
      <c r="K800" s="209">
        <v>7700.25</v>
      </c>
      <c r="L800" s="209">
        <v>16105</v>
      </c>
      <c r="M800" s="188" t="s">
        <v>56</v>
      </c>
      <c r="N800" s="188" t="s">
        <v>8229</v>
      </c>
      <c r="O800" s="188" t="s">
        <v>863</v>
      </c>
      <c r="P800" s="188" t="s">
        <v>392</v>
      </c>
      <c r="Q800" s="188" t="s">
        <v>3226</v>
      </c>
      <c r="R800" s="188" t="s">
        <v>3227</v>
      </c>
      <c r="S800" s="188" t="s">
        <v>3228</v>
      </c>
      <c r="T800" s="188" t="s">
        <v>63</v>
      </c>
      <c r="U800" s="188"/>
      <c r="V800" s="188" t="s">
        <v>115</v>
      </c>
      <c r="W800" s="188" t="s">
        <v>3229</v>
      </c>
      <c r="X800" s="188" t="s">
        <v>66</v>
      </c>
      <c r="Y800" s="188" t="s">
        <v>3230</v>
      </c>
      <c r="Z800" s="188" t="s">
        <v>66</v>
      </c>
      <c r="AA800" s="189">
        <v>43028</v>
      </c>
      <c r="AB800" s="188" t="s">
        <v>67</v>
      </c>
      <c r="AC800" s="188" t="s">
        <v>8600</v>
      </c>
      <c r="AD800" s="188" t="s">
        <v>56</v>
      </c>
      <c r="AE800" s="188" t="s">
        <v>90</v>
      </c>
      <c r="AF800" s="188" t="s">
        <v>90</v>
      </c>
      <c r="AG800" s="190" t="s">
        <v>90</v>
      </c>
      <c r="AH800" s="188" t="s">
        <v>90</v>
      </c>
      <c r="AI800" s="188" t="s">
        <v>90</v>
      </c>
      <c r="AJ800" s="188" t="s">
        <v>90</v>
      </c>
      <c r="AK800" s="188" t="s">
        <v>90</v>
      </c>
      <c r="AL800" s="188" t="s">
        <v>90</v>
      </c>
      <c r="AM800" s="189">
        <v>42915</v>
      </c>
      <c r="AN800" s="188" t="s">
        <v>100</v>
      </c>
      <c r="AO800" s="188" t="s">
        <v>489</v>
      </c>
      <c r="AP800" s="188"/>
      <c r="AQ800" s="188"/>
      <c r="AR800" s="188"/>
      <c r="AS800" s="188"/>
      <c r="AT800" s="188"/>
      <c r="AU800" s="188" t="str">
        <f t="shared" si="37"/>
        <v>R2</v>
      </c>
      <c r="AV800" s="188" t="str">
        <f t="shared" si="38"/>
        <v>P1</v>
      </c>
    </row>
    <row r="801" spans="1:48" ht="60" x14ac:dyDescent="0.25">
      <c r="A801" s="188" t="s">
        <v>3231</v>
      </c>
      <c r="B801" s="207" t="str">
        <f t="shared" si="36"/>
        <v>Riparian and Pre-1914</v>
      </c>
      <c r="C801" s="188" t="s">
        <v>3232</v>
      </c>
      <c r="D801" s="188" t="s">
        <v>8462</v>
      </c>
      <c r="E801" s="188"/>
      <c r="F801" s="188" t="s">
        <v>2169</v>
      </c>
      <c r="G801" s="188"/>
      <c r="H801" s="188"/>
      <c r="I801" s="188" t="s">
        <v>55</v>
      </c>
      <c r="J801" s="188"/>
      <c r="K801" s="209">
        <v>271.43333333333334</v>
      </c>
      <c r="L801" s="209">
        <v>465.24</v>
      </c>
      <c r="M801" s="188" t="s">
        <v>56</v>
      </c>
      <c r="N801" s="188" t="s">
        <v>692</v>
      </c>
      <c r="O801" s="188" t="s">
        <v>1373</v>
      </c>
      <c r="P801" s="188" t="s">
        <v>59</v>
      </c>
      <c r="Q801" s="188" t="s">
        <v>3234</v>
      </c>
      <c r="R801" s="188" t="s">
        <v>3234</v>
      </c>
      <c r="S801" s="188" t="s">
        <v>3235</v>
      </c>
      <c r="T801" s="188" t="s">
        <v>141</v>
      </c>
      <c r="U801" s="188"/>
      <c r="V801" s="188" t="s">
        <v>64</v>
      </c>
      <c r="W801" s="188"/>
      <c r="X801" s="188"/>
      <c r="Y801" s="188"/>
      <c r="Z801" s="188" t="s">
        <v>66</v>
      </c>
      <c r="AA801" s="189">
        <v>42964</v>
      </c>
      <c r="AB801" s="188" t="s">
        <v>142</v>
      </c>
      <c r="AC801" s="188" t="s">
        <v>3236</v>
      </c>
      <c r="AD801" s="188" t="s">
        <v>56</v>
      </c>
      <c r="AE801" s="188" t="s">
        <v>90</v>
      </c>
      <c r="AF801" s="188" t="s">
        <v>90</v>
      </c>
      <c r="AG801" s="188" t="s">
        <v>90</v>
      </c>
      <c r="AH801" s="188" t="s">
        <v>90</v>
      </c>
      <c r="AI801" s="188" t="s">
        <v>90</v>
      </c>
      <c r="AJ801" s="188" t="s">
        <v>90</v>
      </c>
      <c r="AK801" s="188" t="s">
        <v>90</v>
      </c>
      <c r="AL801" s="188" t="s">
        <v>90</v>
      </c>
      <c r="AM801" s="189">
        <v>42937</v>
      </c>
      <c r="AN801" s="188" t="s">
        <v>100</v>
      </c>
      <c r="AO801" s="188" t="s">
        <v>144</v>
      </c>
      <c r="AP801" s="188"/>
      <c r="AQ801" s="188"/>
      <c r="AR801" s="188"/>
      <c r="AS801" s="188"/>
      <c r="AT801" s="188"/>
      <c r="AU801" s="188" t="str">
        <f t="shared" si="37"/>
        <v>R3</v>
      </c>
      <c r="AV801" s="188" t="str">
        <f t="shared" si="38"/>
        <v>P1</v>
      </c>
    </row>
    <row r="802" spans="1:48" ht="60" x14ac:dyDescent="0.25">
      <c r="A802" s="188" t="s">
        <v>3237</v>
      </c>
      <c r="B802" s="207" t="str">
        <f t="shared" si="36"/>
        <v>Riparian and Pre-1914</v>
      </c>
      <c r="C802" s="188" t="s">
        <v>3232</v>
      </c>
      <c r="D802" s="188" t="s">
        <v>8462</v>
      </c>
      <c r="E802" s="188"/>
      <c r="F802" s="188" t="s">
        <v>2169</v>
      </c>
      <c r="G802" s="188"/>
      <c r="H802" s="188"/>
      <c r="I802" s="188" t="s">
        <v>55</v>
      </c>
      <c r="J802" s="188"/>
      <c r="K802" s="209">
        <v>339.88333333333333</v>
      </c>
      <c r="L802" s="209">
        <v>582.53</v>
      </c>
      <c r="M802" s="188" t="s">
        <v>56</v>
      </c>
      <c r="N802" s="188" t="s">
        <v>604</v>
      </c>
      <c r="O802" s="188" t="s">
        <v>1634</v>
      </c>
      <c r="P802" s="188" t="s">
        <v>59</v>
      </c>
      <c r="Q802" s="188" t="s">
        <v>3234</v>
      </c>
      <c r="R802" s="188" t="s">
        <v>3234</v>
      </c>
      <c r="S802" s="188" t="s">
        <v>3235</v>
      </c>
      <c r="T802" s="188" t="s">
        <v>141</v>
      </c>
      <c r="U802" s="188"/>
      <c r="V802" s="188" t="s">
        <v>64</v>
      </c>
      <c r="W802" s="188"/>
      <c r="X802" s="188"/>
      <c r="Y802" s="188"/>
      <c r="Z802" s="188" t="s">
        <v>66</v>
      </c>
      <c r="AA802" s="189">
        <v>42964</v>
      </c>
      <c r="AB802" s="188" t="s">
        <v>142</v>
      </c>
      <c r="AC802" s="188" t="s">
        <v>3236</v>
      </c>
      <c r="AD802" s="188" t="s">
        <v>56</v>
      </c>
      <c r="AE802" s="188" t="s">
        <v>90</v>
      </c>
      <c r="AF802" s="188" t="s">
        <v>90</v>
      </c>
      <c r="AG802" s="188" t="s">
        <v>90</v>
      </c>
      <c r="AH802" s="188" t="s">
        <v>90</v>
      </c>
      <c r="AI802" s="188" t="s">
        <v>90</v>
      </c>
      <c r="AJ802" s="188" t="s">
        <v>90</v>
      </c>
      <c r="AK802" s="188" t="s">
        <v>90</v>
      </c>
      <c r="AL802" s="188" t="s">
        <v>90</v>
      </c>
      <c r="AM802" s="189">
        <v>42937</v>
      </c>
      <c r="AN802" s="188" t="s">
        <v>100</v>
      </c>
      <c r="AO802" s="188" t="s">
        <v>144</v>
      </c>
      <c r="AP802" s="188"/>
      <c r="AQ802" s="188"/>
      <c r="AR802" s="188"/>
      <c r="AS802" s="188"/>
      <c r="AT802" s="188"/>
      <c r="AU802" s="188" t="str">
        <f t="shared" si="37"/>
        <v>R3</v>
      </c>
      <c r="AV802" s="188" t="str">
        <f t="shared" si="38"/>
        <v>P1</v>
      </c>
    </row>
    <row r="803" spans="1:48" ht="285" x14ac:dyDescent="0.25">
      <c r="A803" s="188" t="s">
        <v>3238</v>
      </c>
      <c r="B803" s="207" t="str">
        <f t="shared" si="36"/>
        <v>Riparian and Pre-1914</v>
      </c>
      <c r="C803" s="188" t="s">
        <v>3239</v>
      </c>
      <c r="D803" s="188" t="s">
        <v>3240</v>
      </c>
      <c r="E803" s="188"/>
      <c r="F803" s="188" t="s">
        <v>53</v>
      </c>
      <c r="G803" s="188"/>
      <c r="H803" s="188" t="s">
        <v>760</v>
      </c>
      <c r="I803" s="188" t="s">
        <v>55</v>
      </c>
      <c r="J803" s="188"/>
      <c r="K803" s="209">
        <v>316.33333333333331</v>
      </c>
      <c r="L803" s="209" t="s">
        <v>215</v>
      </c>
      <c r="M803" s="188" t="s">
        <v>56</v>
      </c>
      <c r="N803" s="188" t="s">
        <v>604</v>
      </c>
      <c r="O803" s="188" t="s">
        <v>58</v>
      </c>
      <c r="P803" s="188" t="s">
        <v>59</v>
      </c>
      <c r="Q803" s="188" t="s">
        <v>78</v>
      </c>
      <c r="R803" s="188" t="s">
        <v>3241</v>
      </c>
      <c r="S803" s="188" t="s">
        <v>706</v>
      </c>
      <c r="T803" s="188" t="s">
        <v>141</v>
      </c>
      <c r="U803" s="188"/>
      <c r="V803" s="188" t="s">
        <v>64</v>
      </c>
      <c r="W803" s="188"/>
      <c r="X803" s="188" t="s">
        <v>56</v>
      </c>
      <c r="Y803" s="188"/>
      <c r="Z803" s="188" t="s">
        <v>66</v>
      </c>
      <c r="AA803" s="189">
        <v>43000</v>
      </c>
      <c r="AB803" s="188" t="s">
        <v>142</v>
      </c>
      <c r="AC803" s="188" t="s">
        <v>767</v>
      </c>
      <c r="AD803" s="188" t="s">
        <v>56</v>
      </c>
      <c r="AE803" s="188" t="s">
        <v>90</v>
      </c>
      <c r="AF803" s="188" t="s">
        <v>90</v>
      </c>
      <c r="AG803" s="188" t="s">
        <v>90</v>
      </c>
      <c r="AH803" s="188" t="s">
        <v>90</v>
      </c>
      <c r="AI803" s="188" t="s">
        <v>90</v>
      </c>
      <c r="AJ803" s="188" t="s">
        <v>90</v>
      </c>
      <c r="AK803" s="188" t="s">
        <v>90</v>
      </c>
      <c r="AL803" s="188" t="s">
        <v>90</v>
      </c>
      <c r="AM803" s="189">
        <v>42941</v>
      </c>
      <c r="AN803" s="188" t="s">
        <v>143</v>
      </c>
      <c r="AO803" s="188" t="s">
        <v>8585</v>
      </c>
      <c r="AP803" s="188" t="s">
        <v>760</v>
      </c>
      <c r="AQ803" s="188" t="s">
        <v>8534</v>
      </c>
      <c r="AR803" s="188" t="s">
        <v>4072</v>
      </c>
      <c r="AS803" s="188" t="s">
        <v>8535</v>
      </c>
      <c r="AT803" s="188" t="s">
        <v>4072</v>
      </c>
      <c r="AU803" s="188" t="str">
        <f t="shared" si="37"/>
        <v>R4</v>
      </c>
      <c r="AV803" s="188" t="str">
        <f t="shared" si="38"/>
        <v>P4</v>
      </c>
    </row>
    <row r="804" spans="1:48" ht="75" x14ac:dyDescent="0.25">
      <c r="A804" s="188" t="s">
        <v>3242</v>
      </c>
      <c r="B804" s="207" t="str">
        <f t="shared" si="36"/>
        <v>Riparian and Pre-1914</v>
      </c>
      <c r="C804" s="188" t="s">
        <v>3243</v>
      </c>
      <c r="D804" s="188" t="s">
        <v>3244</v>
      </c>
      <c r="E804" s="188"/>
      <c r="F804" s="188"/>
      <c r="G804" s="188"/>
      <c r="H804" s="188"/>
      <c r="I804" s="188" t="s">
        <v>55</v>
      </c>
      <c r="J804" s="188"/>
      <c r="K804" s="209">
        <v>441.33333333333337</v>
      </c>
      <c r="L804" s="209">
        <v>148.07</v>
      </c>
      <c r="M804" s="188" t="s">
        <v>56</v>
      </c>
      <c r="N804" s="188" t="s">
        <v>692</v>
      </c>
      <c r="O804" s="188" t="s">
        <v>1373</v>
      </c>
      <c r="P804" s="188" t="s">
        <v>59</v>
      </c>
      <c r="Q804" s="188" t="s">
        <v>903</v>
      </c>
      <c r="R804" s="188" t="s">
        <v>3245</v>
      </c>
      <c r="S804" s="188" t="s">
        <v>3128</v>
      </c>
      <c r="T804" s="188" t="s">
        <v>151</v>
      </c>
      <c r="U804" s="188"/>
      <c r="V804" s="188" t="s">
        <v>344</v>
      </c>
      <c r="W804" s="188"/>
      <c r="X804" s="188"/>
      <c r="Y804" s="188"/>
      <c r="Z804" s="188" t="s">
        <v>66</v>
      </c>
      <c r="AA804" s="189">
        <v>42937</v>
      </c>
      <c r="AB804" s="188" t="s">
        <v>81</v>
      </c>
      <c r="AC804" s="188" t="s">
        <v>418</v>
      </c>
      <c r="AD804" s="188" t="s">
        <v>56</v>
      </c>
      <c r="AE804" s="188" t="s">
        <v>90</v>
      </c>
      <c r="AF804" s="188" t="s">
        <v>90</v>
      </c>
      <c r="AG804" s="190" t="s">
        <v>90</v>
      </c>
      <c r="AH804" s="188" t="s">
        <v>90</v>
      </c>
      <c r="AI804" s="188" t="s">
        <v>90</v>
      </c>
      <c r="AJ804" s="188" t="s">
        <v>90</v>
      </c>
      <c r="AK804" s="188" t="s">
        <v>90</v>
      </c>
      <c r="AL804" s="188" t="s">
        <v>90</v>
      </c>
      <c r="AM804" s="189">
        <v>42940</v>
      </c>
      <c r="AN804" s="188" t="s">
        <v>143</v>
      </c>
      <c r="AO804" s="188" t="s">
        <v>8585</v>
      </c>
      <c r="AP804" s="188"/>
      <c r="AQ804" s="188"/>
      <c r="AR804" s="188"/>
      <c r="AS804" s="188"/>
      <c r="AT804" s="188"/>
      <c r="AU804" s="188" t="str">
        <f t="shared" si="37"/>
        <v>R1</v>
      </c>
      <c r="AV804" s="188" t="str">
        <f t="shared" si="38"/>
        <v>P3</v>
      </c>
    </row>
    <row r="805" spans="1:48" ht="270" x14ac:dyDescent="0.25">
      <c r="A805" s="188" t="s">
        <v>3246</v>
      </c>
      <c r="B805" s="207" t="str">
        <f t="shared" si="36"/>
        <v>Riparian and Pre-1914</v>
      </c>
      <c r="C805" s="188" t="s">
        <v>3247</v>
      </c>
      <c r="D805" s="188" t="s">
        <v>3248</v>
      </c>
      <c r="E805" s="188"/>
      <c r="F805" s="188"/>
      <c r="G805" s="188"/>
      <c r="H805" s="188" t="s">
        <v>4067</v>
      </c>
      <c r="I805" s="188" t="s">
        <v>55</v>
      </c>
      <c r="J805" s="188"/>
      <c r="K805" s="209">
        <v>310.12</v>
      </c>
      <c r="L805" s="209">
        <v>0</v>
      </c>
      <c r="M805" s="188" t="s">
        <v>56</v>
      </c>
      <c r="N805" s="188" t="s">
        <v>931</v>
      </c>
      <c r="O805" s="188" t="s">
        <v>1373</v>
      </c>
      <c r="P805" s="188" t="s">
        <v>341</v>
      </c>
      <c r="Q805" s="188" t="s">
        <v>3249</v>
      </c>
      <c r="R805" s="188" t="s">
        <v>3250</v>
      </c>
      <c r="S805" s="188" t="s">
        <v>3251</v>
      </c>
      <c r="T805" s="188" t="s">
        <v>141</v>
      </c>
      <c r="U805" s="188">
        <v>1908</v>
      </c>
      <c r="V805" s="188" t="s">
        <v>64</v>
      </c>
      <c r="W805" s="188">
        <v>2</v>
      </c>
      <c r="X805" s="188" t="s">
        <v>66</v>
      </c>
      <c r="Y805" s="188"/>
      <c r="Z805" s="188"/>
      <c r="AA805" s="189"/>
      <c r="AB805" s="188" t="s">
        <v>142</v>
      </c>
      <c r="AC805" s="188"/>
      <c r="AD805" s="188" t="s">
        <v>56</v>
      </c>
      <c r="AE805" s="188" t="s">
        <v>90</v>
      </c>
      <c r="AF805" s="188" t="s">
        <v>90</v>
      </c>
      <c r="AG805" s="188" t="s">
        <v>90</v>
      </c>
      <c r="AH805" s="188" t="s">
        <v>90</v>
      </c>
      <c r="AI805" s="188" t="s">
        <v>90</v>
      </c>
      <c r="AJ805" s="188" t="s">
        <v>90</v>
      </c>
      <c r="AK805" s="188" t="s">
        <v>90</v>
      </c>
      <c r="AL805" s="188" t="s">
        <v>90</v>
      </c>
      <c r="AM805" s="189">
        <v>42940</v>
      </c>
      <c r="AN805" s="188" t="s">
        <v>100</v>
      </c>
      <c r="AO805" s="188" t="s">
        <v>144</v>
      </c>
      <c r="AP805" s="188" t="s">
        <v>4067</v>
      </c>
      <c r="AQ805" s="188" t="s">
        <v>8534</v>
      </c>
      <c r="AR805" s="188" t="s">
        <v>8581</v>
      </c>
      <c r="AS805" s="188" t="s">
        <v>8535</v>
      </c>
      <c r="AT805" s="188" t="s">
        <v>8581</v>
      </c>
      <c r="AU805" s="188" t="str">
        <f t="shared" si="37"/>
        <v>R4</v>
      </c>
      <c r="AV805" s="188" t="str">
        <f t="shared" si="38"/>
        <v>P4</v>
      </c>
    </row>
    <row r="806" spans="1:48" ht="165" x14ac:dyDescent="0.25">
      <c r="A806" s="188" t="s">
        <v>3252</v>
      </c>
      <c r="B806" s="207" t="str">
        <f t="shared" si="36"/>
        <v>Riparian and Pre-1914</v>
      </c>
      <c r="C806" s="188" t="s">
        <v>2731</v>
      </c>
      <c r="D806" s="188" t="s">
        <v>2731</v>
      </c>
      <c r="E806" s="188"/>
      <c r="F806" s="188" t="s">
        <v>848</v>
      </c>
      <c r="G806" s="188"/>
      <c r="H806" s="188"/>
      <c r="I806" s="188" t="s">
        <v>55</v>
      </c>
      <c r="J806" s="188" t="s">
        <v>3253</v>
      </c>
      <c r="K806" s="209">
        <v>293.11666666666667</v>
      </c>
      <c r="L806" s="209">
        <v>735.95</v>
      </c>
      <c r="M806" s="188" t="s">
        <v>56</v>
      </c>
      <c r="N806" s="188" t="s">
        <v>826</v>
      </c>
      <c r="O806" s="188" t="s">
        <v>57</v>
      </c>
      <c r="P806" s="188" t="s">
        <v>59</v>
      </c>
      <c r="Q806" s="188" t="s">
        <v>3254</v>
      </c>
      <c r="R806" s="188" t="s">
        <v>3255</v>
      </c>
      <c r="S806" s="188" t="s">
        <v>3256</v>
      </c>
      <c r="T806" s="188" t="s">
        <v>63</v>
      </c>
      <c r="U806" s="188"/>
      <c r="V806" s="188" t="s">
        <v>174</v>
      </c>
      <c r="W806" s="188">
        <v>3</v>
      </c>
      <c r="X806" s="188" t="s">
        <v>56</v>
      </c>
      <c r="Y806" s="188"/>
      <c r="Z806" s="188" t="s">
        <v>66</v>
      </c>
      <c r="AA806" s="189">
        <v>42910</v>
      </c>
      <c r="AB806" s="188" t="s">
        <v>67</v>
      </c>
      <c r="AC806" s="188" t="s">
        <v>8463</v>
      </c>
      <c r="AD806" s="188" t="s">
        <v>56</v>
      </c>
      <c r="AE806" s="188" t="s">
        <v>90</v>
      </c>
      <c r="AF806" s="188" t="s">
        <v>90</v>
      </c>
      <c r="AG806" s="189" t="s">
        <v>90</v>
      </c>
      <c r="AH806" s="188" t="s">
        <v>90</v>
      </c>
      <c r="AI806" s="188" t="s">
        <v>90</v>
      </c>
      <c r="AJ806" s="188" t="s">
        <v>90</v>
      </c>
      <c r="AK806" s="188" t="s">
        <v>90</v>
      </c>
      <c r="AL806" s="188" t="s">
        <v>90</v>
      </c>
      <c r="AM806" s="189">
        <v>42905</v>
      </c>
      <c r="AN806" s="188" t="s">
        <v>100</v>
      </c>
      <c r="AO806" s="188" t="s">
        <v>73</v>
      </c>
      <c r="AP806" s="188"/>
      <c r="AQ806" s="188"/>
      <c r="AR806" s="188"/>
      <c r="AS806" s="188"/>
      <c r="AT806" s="188"/>
      <c r="AU806" s="188" t="str">
        <f t="shared" si="37"/>
        <v>R2</v>
      </c>
      <c r="AV806" s="188" t="str">
        <f t="shared" si="38"/>
        <v>P1</v>
      </c>
    </row>
    <row r="807" spans="1:48" ht="165" x14ac:dyDescent="0.25">
      <c r="A807" s="188" t="s">
        <v>3257</v>
      </c>
      <c r="B807" s="207" t="str">
        <f t="shared" si="36"/>
        <v>Riparian and Pre-1914</v>
      </c>
      <c r="C807" s="188" t="s">
        <v>2731</v>
      </c>
      <c r="D807" s="188" t="s">
        <v>2731</v>
      </c>
      <c r="E807" s="188"/>
      <c r="F807" s="188" t="s">
        <v>848</v>
      </c>
      <c r="G807" s="188"/>
      <c r="H807" s="188"/>
      <c r="I807" s="188" t="s">
        <v>55</v>
      </c>
      <c r="J807" s="188" t="s">
        <v>2732</v>
      </c>
      <c r="K807" s="209">
        <v>293.11666666666667</v>
      </c>
      <c r="L807" s="209">
        <v>736.25</v>
      </c>
      <c r="M807" s="188" t="s">
        <v>56</v>
      </c>
      <c r="N807" s="188" t="s">
        <v>826</v>
      </c>
      <c r="O807" s="188" t="s">
        <v>57</v>
      </c>
      <c r="P807" s="188" t="s">
        <v>59</v>
      </c>
      <c r="Q807" s="188" t="s">
        <v>3258</v>
      </c>
      <c r="R807" s="188" t="s">
        <v>3255</v>
      </c>
      <c r="S807" s="188" t="s">
        <v>3256</v>
      </c>
      <c r="T807" s="188" t="s">
        <v>63</v>
      </c>
      <c r="U807" s="188"/>
      <c r="V807" s="188" t="s">
        <v>174</v>
      </c>
      <c r="W807" s="188">
        <v>3</v>
      </c>
      <c r="X807" s="188" t="s">
        <v>56</v>
      </c>
      <c r="Y807" s="188" t="s">
        <v>3259</v>
      </c>
      <c r="Z807" s="188" t="s">
        <v>66</v>
      </c>
      <c r="AA807" s="189">
        <v>42910</v>
      </c>
      <c r="AB807" s="188" t="s">
        <v>67</v>
      </c>
      <c r="AC807" s="188" t="s">
        <v>8463</v>
      </c>
      <c r="AD807" s="188" t="s">
        <v>56</v>
      </c>
      <c r="AE807" s="188" t="s">
        <v>90</v>
      </c>
      <c r="AF807" s="188" t="s">
        <v>90</v>
      </c>
      <c r="AG807" s="189" t="s">
        <v>90</v>
      </c>
      <c r="AH807" s="188" t="s">
        <v>90</v>
      </c>
      <c r="AI807" s="188" t="s">
        <v>90</v>
      </c>
      <c r="AJ807" s="188" t="s">
        <v>90</v>
      </c>
      <c r="AK807" s="188" t="s">
        <v>90</v>
      </c>
      <c r="AL807" s="188" t="s">
        <v>90</v>
      </c>
      <c r="AM807" s="189">
        <v>42905</v>
      </c>
      <c r="AN807" s="188" t="s">
        <v>100</v>
      </c>
      <c r="AO807" s="188" t="s">
        <v>73</v>
      </c>
      <c r="AP807" s="188"/>
      <c r="AQ807" s="188"/>
      <c r="AR807" s="188"/>
      <c r="AS807" s="188"/>
      <c r="AT807" s="188"/>
      <c r="AU807" s="188" t="str">
        <f t="shared" si="37"/>
        <v>R2</v>
      </c>
      <c r="AV807" s="188" t="str">
        <f t="shared" si="38"/>
        <v>P1</v>
      </c>
    </row>
    <row r="808" spans="1:48" ht="45" x14ac:dyDescent="0.25">
      <c r="A808" s="188" t="s">
        <v>3260</v>
      </c>
      <c r="B808" s="207" t="str">
        <f t="shared" si="36"/>
        <v>Riparian and Pre-1914</v>
      </c>
      <c r="C808" s="188" t="s">
        <v>3261</v>
      </c>
      <c r="D808" s="188" t="s">
        <v>3261</v>
      </c>
      <c r="E808" s="188"/>
      <c r="F808" s="188" t="s">
        <v>848</v>
      </c>
      <c r="G808" s="188"/>
      <c r="H808" s="188"/>
      <c r="I808" s="188" t="s">
        <v>55</v>
      </c>
      <c r="J808" s="188"/>
      <c r="K808" s="209">
        <v>649.59999999999991</v>
      </c>
      <c r="L808" s="209">
        <v>555.91</v>
      </c>
      <c r="M808" s="188" t="s">
        <v>56</v>
      </c>
      <c r="N808" s="188" t="s">
        <v>826</v>
      </c>
      <c r="O808" s="188" t="s">
        <v>511</v>
      </c>
      <c r="P808" s="188" t="s">
        <v>59</v>
      </c>
      <c r="Q808" s="188" t="s">
        <v>2733</v>
      </c>
      <c r="R808" s="188" t="s">
        <v>3262</v>
      </c>
      <c r="S808" s="188" t="s">
        <v>3263</v>
      </c>
      <c r="T808" s="188" t="s">
        <v>63</v>
      </c>
      <c r="U808" s="188"/>
      <c r="V808" s="188" t="s">
        <v>115</v>
      </c>
      <c r="W808" s="188"/>
      <c r="X808" s="188"/>
      <c r="Y808" s="188"/>
      <c r="Z808" s="188" t="s">
        <v>66</v>
      </c>
      <c r="AA808" s="189">
        <v>42915</v>
      </c>
      <c r="AB808" s="188" t="s">
        <v>142</v>
      </c>
      <c r="AC808" s="188" t="s">
        <v>3264</v>
      </c>
      <c r="AD808" s="188" t="s">
        <v>56</v>
      </c>
      <c r="AE808" s="188" t="s">
        <v>90</v>
      </c>
      <c r="AF808" s="188" t="s">
        <v>90</v>
      </c>
      <c r="AG808" s="190" t="s">
        <v>90</v>
      </c>
      <c r="AH808" s="188" t="s">
        <v>90</v>
      </c>
      <c r="AI808" s="188" t="s">
        <v>90</v>
      </c>
      <c r="AJ808" s="188" t="s">
        <v>90</v>
      </c>
      <c r="AK808" s="188" t="s">
        <v>90</v>
      </c>
      <c r="AL808" s="188" t="s">
        <v>90</v>
      </c>
      <c r="AM808" s="189"/>
      <c r="AN808" s="188" t="s">
        <v>100</v>
      </c>
      <c r="AO808" s="188"/>
      <c r="AP808" s="188"/>
      <c r="AQ808" s="188"/>
      <c r="AR808" s="188"/>
      <c r="AS808" s="188"/>
      <c r="AT808" s="188"/>
      <c r="AU808" s="188" t="str">
        <f t="shared" si="37"/>
        <v>R3</v>
      </c>
      <c r="AV808" s="188" t="str">
        <f t="shared" si="38"/>
        <v>P1</v>
      </c>
    </row>
    <row r="809" spans="1:48" ht="45" x14ac:dyDescent="0.25">
      <c r="A809" s="188" t="s">
        <v>3265</v>
      </c>
      <c r="B809" s="207" t="str">
        <f t="shared" si="36"/>
        <v>Riparian and Pre-1914</v>
      </c>
      <c r="C809" s="188" t="s">
        <v>3261</v>
      </c>
      <c r="D809" s="188" t="s">
        <v>3261</v>
      </c>
      <c r="E809" s="188"/>
      <c r="F809" s="188" t="s">
        <v>848</v>
      </c>
      <c r="G809" s="188"/>
      <c r="H809" s="188"/>
      <c r="I809" s="188" t="s">
        <v>55</v>
      </c>
      <c r="J809" s="188"/>
      <c r="K809" s="209">
        <v>649.59999999999991</v>
      </c>
      <c r="L809" s="209">
        <v>555.91</v>
      </c>
      <c r="M809" s="188" t="s">
        <v>56</v>
      </c>
      <c r="N809" s="188" t="s">
        <v>826</v>
      </c>
      <c r="O809" s="188" t="s">
        <v>511</v>
      </c>
      <c r="P809" s="188" t="s">
        <v>59</v>
      </c>
      <c r="Q809" s="188" t="s">
        <v>2733</v>
      </c>
      <c r="R809" s="188" t="s">
        <v>3262</v>
      </c>
      <c r="S809" s="188" t="s">
        <v>3263</v>
      </c>
      <c r="T809" s="188" t="s">
        <v>63</v>
      </c>
      <c r="U809" s="188"/>
      <c r="V809" s="188" t="s">
        <v>115</v>
      </c>
      <c r="W809" s="188"/>
      <c r="X809" s="188"/>
      <c r="Y809" s="188"/>
      <c r="Z809" s="188" t="s">
        <v>66</v>
      </c>
      <c r="AA809" s="189">
        <v>42915</v>
      </c>
      <c r="AB809" s="188" t="s">
        <v>142</v>
      </c>
      <c r="AC809" s="188" t="s">
        <v>3264</v>
      </c>
      <c r="AD809" s="188" t="s">
        <v>56</v>
      </c>
      <c r="AE809" s="188" t="s">
        <v>90</v>
      </c>
      <c r="AF809" s="188" t="s">
        <v>90</v>
      </c>
      <c r="AG809" s="190" t="s">
        <v>90</v>
      </c>
      <c r="AH809" s="188" t="s">
        <v>90</v>
      </c>
      <c r="AI809" s="188" t="s">
        <v>90</v>
      </c>
      <c r="AJ809" s="188" t="s">
        <v>90</v>
      </c>
      <c r="AK809" s="188" t="s">
        <v>90</v>
      </c>
      <c r="AL809" s="188" t="s">
        <v>90</v>
      </c>
      <c r="AM809" s="189"/>
      <c r="AN809" s="188" t="s">
        <v>100</v>
      </c>
      <c r="AO809" s="188"/>
      <c r="AP809" s="188"/>
      <c r="AQ809" s="188"/>
      <c r="AR809" s="188"/>
      <c r="AS809" s="188"/>
      <c r="AT809" s="188"/>
      <c r="AU809" s="188" t="str">
        <f t="shared" si="37"/>
        <v>R3</v>
      </c>
      <c r="AV809" s="188" t="str">
        <f t="shared" si="38"/>
        <v>P1</v>
      </c>
    </row>
    <row r="810" spans="1:48" ht="75" x14ac:dyDescent="0.25">
      <c r="A810" s="188" t="s">
        <v>3266</v>
      </c>
      <c r="B810" s="207" t="str">
        <f t="shared" si="36"/>
        <v>Riparian and Pre-1914</v>
      </c>
      <c r="C810" s="188" t="s">
        <v>652</v>
      </c>
      <c r="D810" s="188" t="s">
        <v>8405</v>
      </c>
      <c r="E810" s="188"/>
      <c r="F810" s="188" t="s">
        <v>635</v>
      </c>
      <c r="G810" s="188"/>
      <c r="H810" s="188"/>
      <c r="I810" s="188" t="s">
        <v>55</v>
      </c>
      <c r="J810" s="188"/>
      <c r="K810" s="209">
        <v>322.89666666666665</v>
      </c>
      <c r="L810" s="209">
        <v>356.59399999999999</v>
      </c>
      <c r="M810" s="188" t="s">
        <v>56</v>
      </c>
      <c r="N810" s="188" t="s">
        <v>654</v>
      </c>
      <c r="O810" s="188" t="s">
        <v>57</v>
      </c>
      <c r="P810" s="188" t="s">
        <v>59</v>
      </c>
      <c r="Q810" s="188" t="s">
        <v>2397</v>
      </c>
      <c r="R810" s="188" t="s">
        <v>3267</v>
      </c>
      <c r="S810" s="188" t="s">
        <v>3268</v>
      </c>
      <c r="T810" s="188" t="s">
        <v>151</v>
      </c>
      <c r="U810" s="188">
        <v>1913</v>
      </c>
      <c r="V810" s="188" t="s">
        <v>115</v>
      </c>
      <c r="W810" s="188">
        <v>3</v>
      </c>
      <c r="X810" s="188" t="s">
        <v>56</v>
      </c>
      <c r="Y810" s="188" t="s">
        <v>658</v>
      </c>
      <c r="Z810" s="188" t="s">
        <v>66</v>
      </c>
      <c r="AA810" s="189">
        <v>42878</v>
      </c>
      <c r="AB810" s="188" t="s">
        <v>67</v>
      </c>
      <c r="AC810" s="188" t="s">
        <v>8650</v>
      </c>
      <c r="AD810" s="188" t="s">
        <v>56</v>
      </c>
      <c r="AE810" s="188" t="s">
        <v>90</v>
      </c>
      <c r="AF810" s="188" t="s">
        <v>90</v>
      </c>
      <c r="AG810" s="190" t="s">
        <v>90</v>
      </c>
      <c r="AH810" s="188" t="s">
        <v>90</v>
      </c>
      <c r="AI810" s="188" t="s">
        <v>90</v>
      </c>
      <c r="AJ810" s="188" t="s">
        <v>90</v>
      </c>
      <c r="AK810" s="188" t="s">
        <v>90</v>
      </c>
      <c r="AL810" s="188" t="s">
        <v>90</v>
      </c>
      <c r="AM810" s="189">
        <v>42929</v>
      </c>
      <c r="AN810" s="188" t="s">
        <v>143</v>
      </c>
      <c r="AO810" s="188" t="s">
        <v>8585</v>
      </c>
      <c r="AP810" s="188"/>
      <c r="AQ810" s="188"/>
      <c r="AR810" s="188"/>
      <c r="AS810" s="188"/>
      <c r="AT810" s="188"/>
      <c r="AU810" s="188" t="str">
        <f t="shared" si="37"/>
        <v>R2</v>
      </c>
      <c r="AV810" s="188" t="str">
        <f t="shared" si="38"/>
        <v>P3</v>
      </c>
    </row>
    <row r="811" spans="1:48" ht="60" x14ac:dyDescent="0.25">
      <c r="A811" s="188" t="s">
        <v>3269</v>
      </c>
      <c r="B811" s="207" t="str">
        <f t="shared" si="36"/>
        <v>Riparian and Pre-1914</v>
      </c>
      <c r="C811" s="188" t="s">
        <v>3270</v>
      </c>
      <c r="D811" s="188" t="s">
        <v>3270</v>
      </c>
      <c r="E811" s="188"/>
      <c r="F811" s="188" t="s">
        <v>595</v>
      </c>
      <c r="G811" s="188"/>
      <c r="H811" s="188"/>
      <c r="I811" s="188" t="s">
        <v>55</v>
      </c>
      <c r="J811" s="188"/>
      <c r="K811" s="209">
        <v>374.38666666666671</v>
      </c>
      <c r="L811" s="209">
        <v>156.40700000000001</v>
      </c>
      <c r="M811" s="188" t="s">
        <v>56</v>
      </c>
      <c r="N811" s="188" t="s">
        <v>692</v>
      </c>
      <c r="O811" s="188" t="s">
        <v>1817</v>
      </c>
      <c r="P811" s="188" t="s">
        <v>59</v>
      </c>
      <c r="Q811" s="188" t="s">
        <v>3271</v>
      </c>
      <c r="R811" s="188" t="s">
        <v>3271</v>
      </c>
      <c r="S811" s="188" t="s">
        <v>672</v>
      </c>
      <c r="T811" s="188" t="s">
        <v>151</v>
      </c>
      <c r="U811" s="188"/>
      <c r="V811" s="188" t="s">
        <v>344</v>
      </c>
      <c r="W811" s="188"/>
      <c r="X811" s="188"/>
      <c r="Y811" s="188"/>
      <c r="Z811" s="188" t="s">
        <v>66</v>
      </c>
      <c r="AA811" s="189">
        <v>42977</v>
      </c>
      <c r="AB811" s="188" t="s">
        <v>142</v>
      </c>
      <c r="AC811" s="188" t="s">
        <v>3272</v>
      </c>
      <c r="AD811" s="188" t="s">
        <v>56</v>
      </c>
      <c r="AE811" s="188" t="s">
        <v>90</v>
      </c>
      <c r="AF811" s="188" t="s">
        <v>90</v>
      </c>
      <c r="AG811" s="188" t="s">
        <v>90</v>
      </c>
      <c r="AH811" s="188" t="s">
        <v>90</v>
      </c>
      <c r="AI811" s="188" t="s">
        <v>90</v>
      </c>
      <c r="AJ811" s="188" t="s">
        <v>90</v>
      </c>
      <c r="AK811" s="188" t="s">
        <v>90</v>
      </c>
      <c r="AL811" s="188" t="s">
        <v>90</v>
      </c>
      <c r="AM811" s="189">
        <v>42947</v>
      </c>
      <c r="AN811" s="188" t="s">
        <v>100</v>
      </c>
      <c r="AO811" s="188" t="s">
        <v>864</v>
      </c>
      <c r="AP811" s="188"/>
      <c r="AQ811" s="188"/>
      <c r="AR811" s="188"/>
      <c r="AS811" s="188"/>
      <c r="AT811" s="188"/>
      <c r="AU811" s="188" t="str">
        <f t="shared" si="37"/>
        <v>R3</v>
      </c>
      <c r="AV811" s="188" t="str">
        <f t="shared" si="38"/>
        <v>P1</v>
      </c>
    </row>
    <row r="812" spans="1:48" ht="120" x14ac:dyDescent="0.25">
      <c r="A812" s="188" t="s">
        <v>3273</v>
      </c>
      <c r="B812" s="207" t="str">
        <f t="shared" si="36"/>
        <v>Riparian and Pre-1914</v>
      </c>
      <c r="C812" s="188" t="s">
        <v>3274</v>
      </c>
      <c r="D812" s="188" t="s">
        <v>3274</v>
      </c>
      <c r="E812" s="188"/>
      <c r="F812" s="188" t="s">
        <v>595</v>
      </c>
      <c r="G812" s="188"/>
      <c r="H812" s="188"/>
      <c r="I812" s="188" t="s">
        <v>55</v>
      </c>
      <c r="J812" s="188"/>
      <c r="K812" s="209">
        <v>467.14666666666665</v>
      </c>
      <c r="L812" s="209">
        <v>6.63</v>
      </c>
      <c r="M812" s="188" t="s">
        <v>56</v>
      </c>
      <c r="N812" s="188" t="s">
        <v>692</v>
      </c>
      <c r="O812" s="188" t="s">
        <v>3275</v>
      </c>
      <c r="P812" s="188" t="s">
        <v>59</v>
      </c>
      <c r="Q812" s="188" t="s">
        <v>687</v>
      </c>
      <c r="R812" s="188" t="s">
        <v>3276</v>
      </c>
      <c r="S812" s="188" t="s">
        <v>1773</v>
      </c>
      <c r="T812" s="188" t="s">
        <v>151</v>
      </c>
      <c r="U812" s="188"/>
      <c r="V812" s="188" t="s">
        <v>64</v>
      </c>
      <c r="W812" s="188">
        <v>1</v>
      </c>
      <c r="X812" s="188" t="s">
        <v>66</v>
      </c>
      <c r="Y812" s="188"/>
      <c r="Z812" s="188" t="s">
        <v>66</v>
      </c>
      <c r="AA812" s="189">
        <v>42914</v>
      </c>
      <c r="AB812" s="188" t="s">
        <v>142</v>
      </c>
      <c r="AC812" s="188" t="s">
        <v>8654</v>
      </c>
      <c r="AD812" s="188" t="s">
        <v>56</v>
      </c>
      <c r="AE812" s="188" t="s">
        <v>90</v>
      </c>
      <c r="AF812" s="188" t="s">
        <v>90</v>
      </c>
      <c r="AG812" s="189" t="s">
        <v>90</v>
      </c>
      <c r="AH812" s="188" t="s">
        <v>90</v>
      </c>
      <c r="AI812" s="188" t="s">
        <v>90</v>
      </c>
      <c r="AJ812" s="188" t="s">
        <v>90</v>
      </c>
      <c r="AK812" s="188" t="s">
        <v>90</v>
      </c>
      <c r="AL812" s="188" t="s">
        <v>90</v>
      </c>
      <c r="AM812" s="189">
        <v>42905</v>
      </c>
      <c r="AN812" s="188" t="s">
        <v>100</v>
      </c>
      <c r="AO812" s="188" t="s">
        <v>73</v>
      </c>
      <c r="AP812" s="188"/>
      <c r="AQ812" s="188"/>
      <c r="AR812" s="188"/>
      <c r="AS812" s="188"/>
      <c r="AT812" s="188"/>
      <c r="AU812" s="188" t="str">
        <f t="shared" si="37"/>
        <v>R3</v>
      </c>
      <c r="AV812" s="188" t="str">
        <f t="shared" si="38"/>
        <v>P1</v>
      </c>
    </row>
    <row r="813" spans="1:48" ht="75" x14ac:dyDescent="0.25">
      <c r="A813" s="188" t="s">
        <v>3277</v>
      </c>
      <c r="B813" s="207" t="str">
        <f t="shared" si="36"/>
        <v>Riparian and Pre-1914</v>
      </c>
      <c r="C813" s="188" t="s">
        <v>3278</v>
      </c>
      <c r="D813" s="188" t="s">
        <v>3279</v>
      </c>
      <c r="E813" s="188"/>
      <c r="F813" s="188" t="s">
        <v>779</v>
      </c>
      <c r="G813" s="188"/>
      <c r="H813" s="188"/>
      <c r="I813" s="188" t="s">
        <v>55</v>
      </c>
      <c r="J813" s="188"/>
      <c r="K813" s="209">
        <v>567</v>
      </c>
      <c r="L813" s="209">
        <v>1149.83</v>
      </c>
      <c r="M813" s="188" t="s">
        <v>56</v>
      </c>
      <c r="N813" s="188" t="s">
        <v>397</v>
      </c>
      <c r="O813" s="188" t="s">
        <v>3014</v>
      </c>
      <c r="P813" s="188" t="s">
        <v>59</v>
      </c>
      <c r="Q813" s="188" t="s">
        <v>3280</v>
      </c>
      <c r="R813" s="188" t="s">
        <v>3280</v>
      </c>
      <c r="S813" s="188" t="s">
        <v>2511</v>
      </c>
      <c r="T813" s="188" t="s">
        <v>141</v>
      </c>
      <c r="U813" s="188"/>
      <c r="V813" s="188" t="s">
        <v>64</v>
      </c>
      <c r="W813" s="188"/>
      <c r="X813" s="188"/>
      <c r="Y813" s="188"/>
      <c r="Z813" s="188" t="s">
        <v>66</v>
      </c>
      <c r="AA813" s="189">
        <v>42893</v>
      </c>
      <c r="AB813" s="188" t="s">
        <v>142</v>
      </c>
      <c r="AC813" s="188" t="s">
        <v>3281</v>
      </c>
      <c r="AD813" s="188" t="s">
        <v>56</v>
      </c>
      <c r="AE813" s="188" t="s">
        <v>90</v>
      </c>
      <c r="AF813" s="188" t="s">
        <v>90</v>
      </c>
      <c r="AG813" s="190" t="s">
        <v>90</v>
      </c>
      <c r="AH813" s="188" t="s">
        <v>90</v>
      </c>
      <c r="AI813" s="188" t="s">
        <v>90</v>
      </c>
      <c r="AJ813" s="188" t="s">
        <v>90</v>
      </c>
      <c r="AK813" s="188" t="s">
        <v>90</v>
      </c>
      <c r="AL813" s="188" t="s">
        <v>90</v>
      </c>
      <c r="AM813" s="189">
        <v>42939</v>
      </c>
      <c r="AN813" s="188" t="s">
        <v>143</v>
      </c>
      <c r="AO813" s="188" t="s">
        <v>8464</v>
      </c>
      <c r="AP813" s="188"/>
      <c r="AQ813" s="188"/>
      <c r="AR813" s="188"/>
      <c r="AS813" s="188"/>
      <c r="AT813" s="188"/>
      <c r="AU813" s="188" t="str">
        <f t="shared" si="37"/>
        <v>R3</v>
      </c>
      <c r="AV813" s="188" t="str">
        <f t="shared" si="38"/>
        <v>P3</v>
      </c>
    </row>
    <row r="814" spans="1:48" ht="60" x14ac:dyDescent="0.25">
      <c r="A814" s="188" t="s">
        <v>3282</v>
      </c>
      <c r="B814" s="207" t="str">
        <f t="shared" si="36"/>
        <v>Riparian and Pre-1914</v>
      </c>
      <c r="C814" s="188" t="s">
        <v>3283</v>
      </c>
      <c r="D814" s="188" t="s">
        <v>3284</v>
      </c>
      <c r="E814" s="188"/>
      <c r="F814" s="188"/>
      <c r="G814" s="188"/>
      <c r="H814" s="188"/>
      <c r="I814" s="188" t="s">
        <v>55</v>
      </c>
      <c r="J814" s="188"/>
      <c r="K814" s="209">
        <v>458.77333333333337</v>
      </c>
      <c r="L814" s="209" t="s">
        <v>215</v>
      </c>
      <c r="M814" s="188" t="s">
        <v>56</v>
      </c>
      <c r="N814" s="188" t="s">
        <v>692</v>
      </c>
      <c r="O814" s="188" t="s">
        <v>596</v>
      </c>
      <c r="P814" s="188" t="s">
        <v>59</v>
      </c>
      <c r="Q814" s="188" t="s">
        <v>725</v>
      </c>
      <c r="R814" s="188" t="s">
        <v>3285</v>
      </c>
      <c r="S814" s="188" t="s">
        <v>3286</v>
      </c>
      <c r="T814" s="188" t="s">
        <v>141</v>
      </c>
      <c r="U814" s="188"/>
      <c r="V814" s="188" t="s">
        <v>64</v>
      </c>
      <c r="W814" s="188">
        <v>0</v>
      </c>
      <c r="X814" s="188" t="s">
        <v>66</v>
      </c>
      <c r="Y814" s="188"/>
      <c r="Z814" s="188" t="s">
        <v>56</v>
      </c>
      <c r="AA814" s="189">
        <v>42906</v>
      </c>
      <c r="AB814" s="188" t="s">
        <v>142</v>
      </c>
      <c r="AC814" s="188" t="s">
        <v>3287</v>
      </c>
      <c r="AD814" s="188" t="s">
        <v>56</v>
      </c>
      <c r="AE814" s="188" t="s">
        <v>90</v>
      </c>
      <c r="AF814" s="188" t="s">
        <v>90</v>
      </c>
      <c r="AG814" s="189" t="s">
        <v>90</v>
      </c>
      <c r="AH814" s="188" t="s">
        <v>90</v>
      </c>
      <c r="AI814" s="188" t="s">
        <v>90</v>
      </c>
      <c r="AJ814" s="188" t="s">
        <v>90</v>
      </c>
      <c r="AK814" s="188" t="s">
        <v>90</v>
      </c>
      <c r="AL814" s="188" t="s">
        <v>90</v>
      </c>
      <c r="AM814" s="189">
        <v>42905</v>
      </c>
      <c r="AN814" s="188" t="s">
        <v>100</v>
      </c>
      <c r="AO814" s="188" t="s">
        <v>73</v>
      </c>
      <c r="AP814" s="188"/>
      <c r="AQ814" s="188"/>
      <c r="AR814" s="188"/>
      <c r="AS814" s="188"/>
      <c r="AT814" s="188"/>
      <c r="AU814" s="188" t="str">
        <f t="shared" si="37"/>
        <v>R3</v>
      </c>
      <c r="AV814" s="188" t="str">
        <f t="shared" si="38"/>
        <v>P1</v>
      </c>
    </row>
    <row r="815" spans="1:48" ht="90" x14ac:dyDescent="0.25">
      <c r="A815" s="188" t="s">
        <v>3288</v>
      </c>
      <c r="B815" s="207" t="str">
        <f t="shared" si="36"/>
        <v>Riparian and Pre-1914</v>
      </c>
      <c r="C815" s="188" t="s">
        <v>2886</v>
      </c>
      <c r="D815" s="188" t="s">
        <v>2886</v>
      </c>
      <c r="E815" s="188"/>
      <c r="F815" s="188"/>
      <c r="G815" s="188"/>
      <c r="H815" s="188"/>
      <c r="I815" s="188" t="s">
        <v>55</v>
      </c>
      <c r="J815" s="188"/>
      <c r="K815" s="209">
        <v>600.84333333333336</v>
      </c>
      <c r="L815" s="209">
        <v>0</v>
      </c>
      <c r="M815" s="188" t="s">
        <v>56</v>
      </c>
      <c r="N815" s="188" t="s">
        <v>627</v>
      </c>
      <c r="O815" s="188" t="s">
        <v>58</v>
      </c>
      <c r="P815" s="188" t="s">
        <v>59</v>
      </c>
      <c r="Q815" s="188" t="s">
        <v>2887</v>
      </c>
      <c r="R815" s="188"/>
      <c r="S815" s="188" t="s">
        <v>399</v>
      </c>
      <c r="T815" s="188"/>
      <c r="U815" s="188"/>
      <c r="V815" s="188"/>
      <c r="W815" s="188"/>
      <c r="X815" s="188"/>
      <c r="Y815" s="188"/>
      <c r="Z815" s="188"/>
      <c r="AA815" s="189">
        <v>42915</v>
      </c>
      <c r="AB815" s="188" t="s">
        <v>142</v>
      </c>
      <c r="AC815" s="188" t="s">
        <v>2915</v>
      </c>
      <c r="AD815" s="188" t="s">
        <v>56</v>
      </c>
      <c r="AE815" s="188" t="s">
        <v>90</v>
      </c>
      <c r="AF815" s="188" t="s">
        <v>90</v>
      </c>
      <c r="AG815" s="189" t="s">
        <v>90</v>
      </c>
      <c r="AH815" s="191" t="s">
        <v>90</v>
      </c>
      <c r="AI815" s="188" t="s">
        <v>90</v>
      </c>
      <c r="AJ815" s="188" t="s">
        <v>90</v>
      </c>
      <c r="AK815" s="188" t="s">
        <v>90</v>
      </c>
      <c r="AL815" s="188" t="s">
        <v>90</v>
      </c>
      <c r="AM815" s="189">
        <v>42923</v>
      </c>
      <c r="AN815" s="188" t="s">
        <v>143</v>
      </c>
      <c r="AO815" s="188" t="s">
        <v>2926</v>
      </c>
      <c r="AP815" s="188"/>
      <c r="AQ815" s="188"/>
      <c r="AR815" s="188"/>
      <c r="AS815" s="188"/>
      <c r="AT815" s="188"/>
      <c r="AU815" s="188" t="str">
        <f t="shared" si="37"/>
        <v>R3</v>
      </c>
      <c r="AV815" s="188" t="str">
        <f t="shared" si="38"/>
        <v>P3</v>
      </c>
    </row>
    <row r="816" spans="1:48" ht="60" x14ac:dyDescent="0.25">
      <c r="A816" s="188" t="s">
        <v>3289</v>
      </c>
      <c r="B816" s="207" t="str">
        <f t="shared" si="36"/>
        <v>Riparian and Pre-1914</v>
      </c>
      <c r="C816" s="188" t="s">
        <v>3283</v>
      </c>
      <c r="D816" s="188" t="s">
        <v>3284</v>
      </c>
      <c r="E816" s="188"/>
      <c r="F816" s="188" t="s">
        <v>646</v>
      </c>
      <c r="G816" s="188"/>
      <c r="H816" s="188"/>
      <c r="I816" s="188" t="s">
        <v>55</v>
      </c>
      <c r="J816" s="188"/>
      <c r="K816" s="209">
        <v>2880.42</v>
      </c>
      <c r="L816" s="209">
        <v>2102.35</v>
      </c>
      <c r="M816" s="188" t="s">
        <v>56</v>
      </c>
      <c r="N816" s="188" t="s">
        <v>1265</v>
      </c>
      <c r="O816" s="188" t="s">
        <v>58</v>
      </c>
      <c r="P816" s="188" t="s">
        <v>59</v>
      </c>
      <c r="Q816" s="188" t="s">
        <v>3290</v>
      </c>
      <c r="R816" s="188" t="s">
        <v>3291</v>
      </c>
      <c r="S816" s="188" t="s">
        <v>3292</v>
      </c>
      <c r="T816" s="188" t="s">
        <v>141</v>
      </c>
      <c r="U816" s="188" t="s">
        <v>4098</v>
      </c>
      <c r="V816" s="188" t="s">
        <v>64</v>
      </c>
      <c r="W816" s="188"/>
      <c r="X816" s="188"/>
      <c r="Y816" s="188"/>
      <c r="Z816" s="188" t="s">
        <v>66</v>
      </c>
      <c r="AA816" s="189">
        <v>42906</v>
      </c>
      <c r="AB816" s="188" t="s">
        <v>81</v>
      </c>
      <c r="AC816" s="188" t="s">
        <v>3293</v>
      </c>
      <c r="AD816" s="188" t="s">
        <v>56</v>
      </c>
      <c r="AE816" s="188" t="s">
        <v>90</v>
      </c>
      <c r="AF816" s="188" t="s">
        <v>90</v>
      </c>
      <c r="AG816" s="189" t="s">
        <v>90</v>
      </c>
      <c r="AH816" s="188" t="s">
        <v>90</v>
      </c>
      <c r="AI816" s="188" t="s">
        <v>90</v>
      </c>
      <c r="AJ816" s="188" t="s">
        <v>90</v>
      </c>
      <c r="AK816" s="188" t="s">
        <v>90</v>
      </c>
      <c r="AL816" s="188" t="s">
        <v>90</v>
      </c>
      <c r="AM816" s="189">
        <v>42905</v>
      </c>
      <c r="AN816" s="188" t="s">
        <v>100</v>
      </c>
      <c r="AO816" s="188" t="s">
        <v>73</v>
      </c>
      <c r="AP816" s="188"/>
      <c r="AQ816" s="188"/>
      <c r="AR816" s="188"/>
      <c r="AS816" s="188"/>
      <c r="AT816" s="188"/>
      <c r="AU816" s="188" t="str">
        <f t="shared" si="37"/>
        <v>R1</v>
      </c>
      <c r="AV816" s="188" t="str">
        <f t="shared" si="38"/>
        <v>P1</v>
      </c>
    </row>
    <row r="817" spans="1:48" ht="270" x14ac:dyDescent="0.25">
      <c r="A817" s="188" t="s">
        <v>3294</v>
      </c>
      <c r="B817" s="207" t="str">
        <f t="shared" si="36"/>
        <v>Riparian and Pre-1914</v>
      </c>
      <c r="C817" s="188" t="s">
        <v>3195</v>
      </c>
      <c r="D817" s="188" t="s">
        <v>3195</v>
      </c>
      <c r="E817" s="188"/>
      <c r="F817" s="188"/>
      <c r="G817" s="188"/>
      <c r="H817" s="188" t="s">
        <v>4067</v>
      </c>
      <c r="I817" s="188" t="s">
        <v>55</v>
      </c>
      <c r="J817" s="188"/>
      <c r="K817" s="209">
        <v>308.86999999999995</v>
      </c>
      <c r="L817" s="209">
        <v>319.31</v>
      </c>
      <c r="M817" s="188" t="s">
        <v>56</v>
      </c>
      <c r="N817" s="188" t="s">
        <v>332</v>
      </c>
      <c r="O817" s="188" t="s">
        <v>3295</v>
      </c>
      <c r="P817" s="188" t="s">
        <v>170</v>
      </c>
      <c r="Q817" s="188" t="s">
        <v>3296</v>
      </c>
      <c r="R817" s="188" t="s">
        <v>3297</v>
      </c>
      <c r="S817" s="188" t="s">
        <v>3298</v>
      </c>
      <c r="T817" s="188" t="s">
        <v>141</v>
      </c>
      <c r="U817" s="188"/>
      <c r="V817" s="188" t="s">
        <v>64</v>
      </c>
      <c r="W817" s="188">
        <v>2</v>
      </c>
      <c r="X817" s="188" t="s">
        <v>66</v>
      </c>
      <c r="Y817" s="188"/>
      <c r="Z817" s="188" t="s">
        <v>66</v>
      </c>
      <c r="AA817" s="189">
        <v>42915</v>
      </c>
      <c r="AB817" s="188" t="s">
        <v>67</v>
      </c>
      <c r="AC817" s="188" t="s">
        <v>3299</v>
      </c>
      <c r="AD817" s="188" t="s">
        <v>56</v>
      </c>
      <c r="AE817" s="188" t="s">
        <v>90</v>
      </c>
      <c r="AF817" s="188" t="s">
        <v>90</v>
      </c>
      <c r="AG817" s="190" t="s">
        <v>90</v>
      </c>
      <c r="AH817" s="188" t="s">
        <v>90</v>
      </c>
      <c r="AI817" s="188" t="s">
        <v>90</v>
      </c>
      <c r="AJ817" s="188" t="s">
        <v>90</v>
      </c>
      <c r="AK817" s="188" t="s">
        <v>90</v>
      </c>
      <c r="AL817" s="188" t="s">
        <v>90</v>
      </c>
      <c r="AM817" s="189">
        <v>42915</v>
      </c>
      <c r="AN817" s="188" t="s">
        <v>100</v>
      </c>
      <c r="AO817" s="188" t="s">
        <v>489</v>
      </c>
      <c r="AP817" s="188" t="s">
        <v>4067</v>
      </c>
      <c r="AQ817" s="188" t="s">
        <v>8534</v>
      </c>
      <c r="AR817" s="188" t="s">
        <v>8581</v>
      </c>
      <c r="AS817" s="188" t="s">
        <v>8535</v>
      </c>
      <c r="AT817" s="188" t="s">
        <v>8581</v>
      </c>
      <c r="AU817" s="188" t="str">
        <f t="shared" si="37"/>
        <v>R4</v>
      </c>
      <c r="AV817" s="188" t="str">
        <f t="shared" si="38"/>
        <v>P4</v>
      </c>
    </row>
    <row r="818" spans="1:48" ht="120" x14ac:dyDescent="0.25">
      <c r="A818" s="188" t="s">
        <v>3300</v>
      </c>
      <c r="B818" s="207" t="str">
        <f t="shared" si="36"/>
        <v>Riparian and Pre-1914</v>
      </c>
      <c r="C818" s="188" t="s">
        <v>3301</v>
      </c>
      <c r="D818" s="188" t="s">
        <v>3302</v>
      </c>
      <c r="E818" s="188"/>
      <c r="F818" s="188"/>
      <c r="G818" s="188"/>
      <c r="H818" s="188"/>
      <c r="I818" s="188" t="s">
        <v>55</v>
      </c>
      <c r="J818" s="188"/>
      <c r="K818" s="209">
        <v>2941.2500000000005</v>
      </c>
      <c r="L818" s="209">
        <v>1243.49</v>
      </c>
      <c r="M818" s="188" t="s">
        <v>56</v>
      </c>
      <c r="N818" s="188" t="s">
        <v>604</v>
      </c>
      <c r="O818" s="188" t="s">
        <v>57</v>
      </c>
      <c r="P818" s="188" t="s">
        <v>59</v>
      </c>
      <c r="Q818" s="188" t="s">
        <v>3303</v>
      </c>
      <c r="R818" s="188" t="s">
        <v>3304</v>
      </c>
      <c r="S818" s="188" t="s">
        <v>688</v>
      </c>
      <c r="T818" s="188" t="s">
        <v>141</v>
      </c>
      <c r="U818" s="188"/>
      <c r="V818" s="188" t="s">
        <v>64</v>
      </c>
      <c r="W818" s="188"/>
      <c r="X818" s="188"/>
      <c r="Y818" s="188"/>
      <c r="Z818" s="188" t="s">
        <v>66</v>
      </c>
      <c r="AA818" s="189">
        <v>42893</v>
      </c>
      <c r="AB818" s="188" t="s">
        <v>142</v>
      </c>
      <c r="AC818" s="188" t="s">
        <v>8688</v>
      </c>
      <c r="AD818" s="188" t="s">
        <v>56</v>
      </c>
      <c r="AE818" s="188" t="s">
        <v>90</v>
      </c>
      <c r="AF818" s="188" t="s">
        <v>90</v>
      </c>
      <c r="AG818" s="188" t="s">
        <v>90</v>
      </c>
      <c r="AH818" s="188" t="s">
        <v>90</v>
      </c>
      <c r="AI818" s="188" t="s">
        <v>90</v>
      </c>
      <c r="AJ818" s="188" t="s">
        <v>90</v>
      </c>
      <c r="AK818" s="188" t="s">
        <v>90</v>
      </c>
      <c r="AL818" s="188" t="s">
        <v>90</v>
      </c>
      <c r="AM818" s="189">
        <v>42940</v>
      </c>
      <c r="AN818" s="188" t="s">
        <v>100</v>
      </c>
      <c r="AO818" s="188" t="s">
        <v>144</v>
      </c>
      <c r="AP818" s="188"/>
      <c r="AQ818" s="188"/>
      <c r="AR818" s="188"/>
      <c r="AS818" s="188"/>
      <c r="AT818" s="188"/>
      <c r="AU818" s="188" t="str">
        <f t="shared" si="37"/>
        <v>R3</v>
      </c>
      <c r="AV818" s="188" t="str">
        <f t="shared" si="38"/>
        <v>P1</v>
      </c>
    </row>
    <row r="819" spans="1:48" ht="270" x14ac:dyDescent="0.25">
      <c r="A819" s="188" t="s">
        <v>3305</v>
      </c>
      <c r="B819" s="207" t="str">
        <f t="shared" si="36"/>
        <v>Riparian and Pre-1914</v>
      </c>
      <c r="C819" s="188" t="s">
        <v>3306</v>
      </c>
      <c r="D819" s="188" t="s">
        <v>3306</v>
      </c>
      <c r="E819" s="188"/>
      <c r="F819" s="188"/>
      <c r="G819" s="188"/>
      <c r="H819" s="188" t="s">
        <v>4067</v>
      </c>
      <c r="I819" s="188" t="s">
        <v>55</v>
      </c>
      <c r="J819" s="188"/>
      <c r="K819" s="209">
        <v>8695.8533333333344</v>
      </c>
      <c r="L819" s="209">
        <v>7998</v>
      </c>
      <c r="M819" s="188" t="s">
        <v>56</v>
      </c>
      <c r="N819" s="188" t="s">
        <v>332</v>
      </c>
      <c r="O819" s="188" t="s">
        <v>931</v>
      </c>
      <c r="P819" s="188" t="s">
        <v>170</v>
      </c>
      <c r="Q819" s="188" t="s">
        <v>78</v>
      </c>
      <c r="R819" s="188"/>
      <c r="S819" s="188"/>
      <c r="T819" s="188"/>
      <c r="U819" s="188"/>
      <c r="V819" s="188"/>
      <c r="W819" s="188"/>
      <c r="X819" s="188"/>
      <c r="Y819" s="188"/>
      <c r="Z819" s="188"/>
      <c r="AA819" s="189"/>
      <c r="AB819" s="188" t="s">
        <v>67</v>
      </c>
      <c r="AC819" s="188" t="s">
        <v>8367</v>
      </c>
      <c r="AD819" s="188" t="s">
        <v>56</v>
      </c>
      <c r="AE819" s="188" t="s">
        <v>90</v>
      </c>
      <c r="AF819" s="188" t="s">
        <v>90</v>
      </c>
      <c r="AG819" s="188" t="s">
        <v>90</v>
      </c>
      <c r="AH819" s="188" t="s">
        <v>90</v>
      </c>
      <c r="AI819" s="189" t="s">
        <v>90</v>
      </c>
      <c r="AJ819" s="188" t="s">
        <v>90</v>
      </c>
      <c r="AK819" s="188" t="s">
        <v>90</v>
      </c>
      <c r="AL819" s="188" t="s">
        <v>90</v>
      </c>
      <c r="AM819" s="189">
        <v>42941</v>
      </c>
      <c r="AN819" s="188" t="s">
        <v>72</v>
      </c>
      <c r="AO819" s="188" t="s">
        <v>3307</v>
      </c>
      <c r="AP819" s="188" t="s">
        <v>4067</v>
      </c>
      <c r="AQ819" s="188" t="s">
        <v>8534</v>
      </c>
      <c r="AR819" s="188" t="s">
        <v>8581</v>
      </c>
      <c r="AS819" s="188" t="s">
        <v>8535</v>
      </c>
      <c r="AT819" s="188" t="s">
        <v>8581</v>
      </c>
      <c r="AU819" s="188" t="str">
        <f t="shared" si="37"/>
        <v>R4</v>
      </c>
      <c r="AV819" s="188" t="str">
        <f t="shared" si="38"/>
        <v>P4</v>
      </c>
    </row>
    <row r="820" spans="1:48" ht="285" x14ac:dyDescent="0.25">
      <c r="A820" s="188" t="s">
        <v>3308</v>
      </c>
      <c r="B820" s="207" t="str">
        <f t="shared" si="36"/>
        <v>Riparian and Pre-1914</v>
      </c>
      <c r="C820" s="188" t="s">
        <v>3309</v>
      </c>
      <c r="D820" s="188" t="s">
        <v>3310</v>
      </c>
      <c r="E820" s="188"/>
      <c r="F820" s="188"/>
      <c r="G820" s="188"/>
      <c r="H820" s="188" t="s">
        <v>760</v>
      </c>
      <c r="I820" s="188" t="s">
        <v>55</v>
      </c>
      <c r="J820" s="188"/>
      <c r="K820" s="209">
        <v>582.66666666666663</v>
      </c>
      <c r="L820" s="209" t="s">
        <v>215</v>
      </c>
      <c r="M820" s="188" t="s">
        <v>56</v>
      </c>
      <c r="N820" s="188" t="s">
        <v>692</v>
      </c>
      <c r="O820" s="188" t="s">
        <v>596</v>
      </c>
      <c r="P820" s="188" t="s">
        <v>59</v>
      </c>
      <c r="Q820" s="188" t="s">
        <v>765</v>
      </c>
      <c r="R820" s="188" t="s">
        <v>3311</v>
      </c>
      <c r="S820" s="188" t="s">
        <v>1773</v>
      </c>
      <c r="T820" s="188" t="s">
        <v>151</v>
      </c>
      <c r="U820" s="188"/>
      <c r="V820" s="188" t="s">
        <v>64</v>
      </c>
      <c r="W820" s="188"/>
      <c r="X820" s="188"/>
      <c r="Y820" s="188"/>
      <c r="Z820" s="188" t="s">
        <v>66</v>
      </c>
      <c r="AA820" s="189">
        <v>43000</v>
      </c>
      <c r="AB820" s="188" t="s">
        <v>142</v>
      </c>
      <c r="AC820" s="188" t="s">
        <v>3312</v>
      </c>
      <c r="AD820" s="188" t="s">
        <v>56</v>
      </c>
      <c r="AE820" s="188" t="s">
        <v>90</v>
      </c>
      <c r="AF820" s="188" t="s">
        <v>90</v>
      </c>
      <c r="AG820" s="188" t="s">
        <v>90</v>
      </c>
      <c r="AH820" s="188" t="s">
        <v>90</v>
      </c>
      <c r="AI820" s="188" t="s">
        <v>90</v>
      </c>
      <c r="AJ820" s="188" t="s">
        <v>90</v>
      </c>
      <c r="AK820" s="188" t="s">
        <v>90</v>
      </c>
      <c r="AL820" s="188" t="s">
        <v>90</v>
      </c>
      <c r="AM820" s="189">
        <v>42947</v>
      </c>
      <c r="AN820" s="188" t="s">
        <v>143</v>
      </c>
      <c r="AO820" s="188" t="s">
        <v>8585</v>
      </c>
      <c r="AP820" s="188" t="s">
        <v>760</v>
      </c>
      <c r="AQ820" s="188" t="s">
        <v>8534</v>
      </c>
      <c r="AR820" s="188" t="s">
        <v>4072</v>
      </c>
      <c r="AS820" s="188" t="s">
        <v>8535</v>
      </c>
      <c r="AT820" s="188" t="s">
        <v>4072</v>
      </c>
      <c r="AU820" s="188" t="str">
        <f t="shared" si="37"/>
        <v>R4</v>
      </c>
      <c r="AV820" s="188" t="str">
        <f t="shared" si="38"/>
        <v>P4</v>
      </c>
    </row>
    <row r="821" spans="1:48" ht="60" x14ac:dyDescent="0.25">
      <c r="A821" s="188" t="s">
        <v>3313</v>
      </c>
      <c r="B821" s="207" t="str">
        <f t="shared" si="36"/>
        <v>Riparian and Pre-1914</v>
      </c>
      <c r="C821" s="188" t="s">
        <v>3314</v>
      </c>
      <c r="D821" s="188" t="s">
        <v>3315</v>
      </c>
      <c r="E821" s="188"/>
      <c r="F821" s="188" t="s">
        <v>1771</v>
      </c>
      <c r="G821" s="188"/>
      <c r="H821" s="188"/>
      <c r="I821" s="188" t="s">
        <v>55</v>
      </c>
      <c r="J821" s="188"/>
      <c r="K821" s="209">
        <v>600.33333333333337</v>
      </c>
      <c r="L821" s="209">
        <v>493.11</v>
      </c>
      <c r="M821" s="188" t="s">
        <v>56</v>
      </c>
      <c r="N821" s="188" t="s">
        <v>610</v>
      </c>
      <c r="O821" s="188" t="s">
        <v>596</v>
      </c>
      <c r="P821" s="188" t="s">
        <v>59</v>
      </c>
      <c r="Q821" s="188" t="s">
        <v>3316</v>
      </c>
      <c r="R821" s="188" t="s">
        <v>3316</v>
      </c>
      <c r="S821" s="188" t="s">
        <v>1773</v>
      </c>
      <c r="T821" s="188"/>
      <c r="U821" s="188">
        <v>1910</v>
      </c>
      <c r="V821" s="188" t="s">
        <v>64</v>
      </c>
      <c r="W821" s="188"/>
      <c r="X821" s="188"/>
      <c r="Y821" s="188"/>
      <c r="Z821" s="188" t="s">
        <v>66</v>
      </c>
      <c r="AA821" s="189">
        <v>42957</v>
      </c>
      <c r="AB821" s="188" t="s">
        <v>142</v>
      </c>
      <c r="AC821" s="188" t="s">
        <v>804</v>
      </c>
      <c r="AD821" s="188" t="s">
        <v>56</v>
      </c>
      <c r="AE821" s="188" t="s">
        <v>90</v>
      </c>
      <c r="AF821" s="188" t="s">
        <v>90</v>
      </c>
      <c r="AG821" s="188" t="s">
        <v>90</v>
      </c>
      <c r="AH821" s="188" t="s">
        <v>90</v>
      </c>
      <c r="AI821" s="188" t="s">
        <v>90</v>
      </c>
      <c r="AJ821" s="188" t="s">
        <v>90</v>
      </c>
      <c r="AK821" s="188" t="s">
        <v>90</v>
      </c>
      <c r="AL821" s="188" t="s">
        <v>90</v>
      </c>
      <c r="AM821" s="189">
        <v>42947</v>
      </c>
      <c r="AN821" s="188" t="s">
        <v>100</v>
      </c>
      <c r="AO821" s="188" t="s">
        <v>864</v>
      </c>
      <c r="AP821" s="188"/>
      <c r="AQ821" s="188"/>
      <c r="AR821" s="188"/>
      <c r="AS821" s="188"/>
      <c r="AT821" s="188"/>
      <c r="AU821" s="188" t="str">
        <f t="shared" si="37"/>
        <v>R3</v>
      </c>
      <c r="AV821" s="188" t="str">
        <f t="shared" si="38"/>
        <v>P1</v>
      </c>
    </row>
    <row r="822" spans="1:48" ht="150" x14ac:dyDescent="0.25">
      <c r="A822" s="188" t="s">
        <v>3317</v>
      </c>
      <c r="B822" s="207" t="str">
        <f t="shared" si="36"/>
        <v>Riparian and Pre-1914</v>
      </c>
      <c r="C822" s="188" t="s">
        <v>3301</v>
      </c>
      <c r="D822" s="188" t="s">
        <v>3302</v>
      </c>
      <c r="E822" s="188"/>
      <c r="F822" s="188"/>
      <c r="G822" s="188"/>
      <c r="H822" s="188"/>
      <c r="I822" s="188" t="s">
        <v>55</v>
      </c>
      <c r="J822" s="188"/>
      <c r="K822" s="209">
        <v>702.67</v>
      </c>
      <c r="L822" s="209">
        <v>242.92</v>
      </c>
      <c r="M822" s="188" t="s">
        <v>56</v>
      </c>
      <c r="N822" s="188" t="s">
        <v>2312</v>
      </c>
      <c r="O822" s="188" t="s">
        <v>57</v>
      </c>
      <c r="P822" s="188" t="s">
        <v>59</v>
      </c>
      <c r="Q822" s="188" t="s">
        <v>3318</v>
      </c>
      <c r="R822" s="188"/>
      <c r="S822" s="188" t="s">
        <v>688</v>
      </c>
      <c r="T822" s="188" t="s">
        <v>141</v>
      </c>
      <c r="U822" s="188">
        <v>1910</v>
      </c>
      <c r="V822" s="188" t="s">
        <v>64</v>
      </c>
      <c r="W822" s="188"/>
      <c r="X822" s="188"/>
      <c r="Y822" s="188"/>
      <c r="Z822" s="188" t="s">
        <v>66</v>
      </c>
      <c r="AA822" s="189">
        <v>42893</v>
      </c>
      <c r="AB822" s="188" t="s">
        <v>67</v>
      </c>
      <c r="AC822" s="188" t="s">
        <v>8690</v>
      </c>
      <c r="AD822" s="188" t="s">
        <v>56</v>
      </c>
      <c r="AE822" s="188" t="s">
        <v>90</v>
      </c>
      <c r="AF822" s="188" t="s">
        <v>90</v>
      </c>
      <c r="AG822" s="188" t="s">
        <v>90</v>
      </c>
      <c r="AH822" s="188" t="s">
        <v>90</v>
      </c>
      <c r="AI822" s="188" t="s">
        <v>90</v>
      </c>
      <c r="AJ822" s="188" t="s">
        <v>90</v>
      </c>
      <c r="AK822" s="188" t="s">
        <v>90</v>
      </c>
      <c r="AL822" s="188" t="s">
        <v>90</v>
      </c>
      <c r="AM822" s="189">
        <v>42940</v>
      </c>
      <c r="AN822" s="188" t="s">
        <v>100</v>
      </c>
      <c r="AO822" s="188" t="s">
        <v>144</v>
      </c>
      <c r="AP822" s="188"/>
      <c r="AQ822" s="188"/>
      <c r="AR822" s="188"/>
      <c r="AS822" s="188"/>
      <c r="AT822" s="188"/>
      <c r="AU822" s="188" t="str">
        <f t="shared" si="37"/>
        <v>R2</v>
      </c>
      <c r="AV822" s="188" t="str">
        <f t="shared" si="38"/>
        <v>P1</v>
      </c>
    </row>
    <row r="823" spans="1:48" ht="105" x14ac:dyDescent="0.25">
      <c r="A823" s="188" t="s">
        <v>3319</v>
      </c>
      <c r="B823" s="207" t="str">
        <f t="shared" si="36"/>
        <v>Riparian and Pre-1914</v>
      </c>
      <c r="C823" s="188" t="s">
        <v>3314</v>
      </c>
      <c r="D823" s="188" t="s">
        <v>3315</v>
      </c>
      <c r="E823" s="188"/>
      <c r="F823" s="188"/>
      <c r="G823" s="188"/>
      <c r="H823" s="188"/>
      <c r="I823" s="188" t="s">
        <v>55</v>
      </c>
      <c r="J823" s="188"/>
      <c r="K823" s="209">
        <v>610.33333333333337</v>
      </c>
      <c r="L823" s="209">
        <v>145.72</v>
      </c>
      <c r="M823" s="188" t="s">
        <v>56</v>
      </c>
      <c r="N823" s="188" t="s">
        <v>610</v>
      </c>
      <c r="O823" s="188" t="s">
        <v>596</v>
      </c>
      <c r="P823" s="188" t="s">
        <v>59</v>
      </c>
      <c r="Q823" s="188"/>
      <c r="R823" s="188"/>
      <c r="S823" s="188"/>
      <c r="T823" s="188"/>
      <c r="U823" s="188">
        <v>1910</v>
      </c>
      <c r="V823" s="188"/>
      <c r="W823" s="188"/>
      <c r="X823" s="188"/>
      <c r="Y823" s="188"/>
      <c r="Z823" s="188"/>
      <c r="AA823" s="189">
        <v>43347</v>
      </c>
      <c r="AB823" s="188" t="s">
        <v>67</v>
      </c>
      <c r="AC823" s="188" t="s">
        <v>8768</v>
      </c>
      <c r="AD823" s="188" t="s">
        <v>56</v>
      </c>
      <c r="AE823" s="188" t="s">
        <v>90</v>
      </c>
      <c r="AF823" s="188" t="s">
        <v>90</v>
      </c>
      <c r="AG823" s="188" t="s">
        <v>90</v>
      </c>
      <c r="AH823" s="188" t="s">
        <v>90</v>
      </c>
      <c r="AI823" s="188" t="s">
        <v>90</v>
      </c>
      <c r="AJ823" s="188" t="s">
        <v>90</v>
      </c>
      <c r="AK823" s="188" t="s">
        <v>90</v>
      </c>
      <c r="AL823" s="188" t="s">
        <v>90</v>
      </c>
      <c r="AM823" s="189">
        <v>42947</v>
      </c>
      <c r="AN823" s="188" t="s">
        <v>100</v>
      </c>
      <c r="AO823" s="188" t="s">
        <v>864</v>
      </c>
      <c r="AP823" s="188"/>
      <c r="AQ823" s="188"/>
      <c r="AR823" s="188"/>
      <c r="AS823" s="188"/>
      <c r="AT823" s="188"/>
      <c r="AU823" s="188" t="str">
        <f t="shared" si="37"/>
        <v>R2</v>
      </c>
      <c r="AV823" s="188" t="str">
        <f t="shared" si="38"/>
        <v>P1</v>
      </c>
    </row>
    <row r="824" spans="1:48" ht="120" x14ac:dyDescent="0.25">
      <c r="A824" s="188" t="s">
        <v>3320</v>
      </c>
      <c r="B824" s="207" t="str">
        <f t="shared" si="36"/>
        <v>Riparian and Pre-1914</v>
      </c>
      <c r="C824" s="188" t="s">
        <v>3301</v>
      </c>
      <c r="D824" s="188" t="s">
        <v>3302</v>
      </c>
      <c r="E824" s="188"/>
      <c r="F824" s="188"/>
      <c r="G824" s="188"/>
      <c r="H824" s="188"/>
      <c r="I824" s="188" t="s">
        <v>55</v>
      </c>
      <c r="J824" s="188"/>
      <c r="K824" s="209">
        <v>2162.7733333333335</v>
      </c>
      <c r="L824" s="209">
        <v>1123.3800000000001</v>
      </c>
      <c r="M824" s="188" t="s">
        <v>56</v>
      </c>
      <c r="N824" s="188" t="s">
        <v>604</v>
      </c>
      <c r="O824" s="188" t="s">
        <v>57</v>
      </c>
      <c r="P824" s="188" t="s">
        <v>59</v>
      </c>
      <c r="Q824" s="188" t="s">
        <v>3321</v>
      </c>
      <c r="R824" s="188"/>
      <c r="S824" s="188" t="s">
        <v>688</v>
      </c>
      <c r="T824" s="188" t="s">
        <v>141</v>
      </c>
      <c r="U824" s="188"/>
      <c r="V824" s="188" t="s">
        <v>64</v>
      </c>
      <c r="W824" s="188"/>
      <c r="X824" s="188"/>
      <c r="Y824" s="188"/>
      <c r="Z824" s="188" t="s">
        <v>66</v>
      </c>
      <c r="AA824" s="189">
        <v>42893</v>
      </c>
      <c r="AB824" s="188" t="s">
        <v>142</v>
      </c>
      <c r="AC824" s="188" t="s">
        <v>8689</v>
      </c>
      <c r="AD824" s="188" t="s">
        <v>56</v>
      </c>
      <c r="AE824" s="188" t="s">
        <v>90</v>
      </c>
      <c r="AF824" s="188" t="s">
        <v>90</v>
      </c>
      <c r="AG824" s="188" t="s">
        <v>90</v>
      </c>
      <c r="AH824" s="188" t="s">
        <v>90</v>
      </c>
      <c r="AI824" s="188" t="s">
        <v>90</v>
      </c>
      <c r="AJ824" s="188" t="s">
        <v>90</v>
      </c>
      <c r="AK824" s="188" t="s">
        <v>90</v>
      </c>
      <c r="AL824" s="188" t="s">
        <v>90</v>
      </c>
      <c r="AM824" s="189">
        <v>42940</v>
      </c>
      <c r="AN824" s="188" t="s">
        <v>100</v>
      </c>
      <c r="AO824" s="188" t="s">
        <v>144</v>
      </c>
      <c r="AP824" s="188"/>
      <c r="AQ824" s="188"/>
      <c r="AR824" s="188"/>
      <c r="AS824" s="188"/>
      <c r="AT824" s="188"/>
      <c r="AU824" s="188" t="str">
        <f t="shared" si="37"/>
        <v>R3</v>
      </c>
      <c r="AV824" s="188" t="str">
        <f t="shared" si="38"/>
        <v>P1</v>
      </c>
    </row>
    <row r="825" spans="1:48" ht="120" x14ac:dyDescent="0.25">
      <c r="A825" s="188" t="s">
        <v>3322</v>
      </c>
      <c r="B825" s="207" t="str">
        <f t="shared" si="36"/>
        <v>Riparian and Pre-1914</v>
      </c>
      <c r="C825" s="188" t="s">
        <v>3301</v>
      </c>
      <c r="D825" s="188" t="s">
        <v>3302</v>
      </c>
      <c r="E825" s="188"/>
      <c r="F825" s="188"/>
      <c r="G825" s="188"/>
      <c r="H825" s="188"/>
      <c r="I825" s="188" t="s">
        <v>55</v>
      </c>
      <c r="J825" s="188"/>
      <c r="K825" s="209">
        <v>458.56999999999994</v>
      </c>
      <c r="L825" s="209">
        <v>341.27</v>
      </c>
      <c r="M825" s="188" t="s">
        <v>56</v>
      </c>
      <c r="N825" s="188" t="s">
        <v>2312</v>
      </c>
      <c r="O825" s="188" t="s">
        <v>57</v>
      </c>
      <c r="P825" s="188" t="s">
        <v>59</v>
      </c>
      <c r="Q825" s="188" t="s">
        <v>3323</v>
      </c>
      <c r="R825" s="188" t="s">
        <v>3304</v>
      </c>
      <c r="S825" s="188" t="s">
        <v>688</v>
      </c>
      <c r="T825" s="188" t="s">
        <v>141</v>
      </c>
      <c r="U825" s="188">
        <v>1910</v>
      </c>
      <c r="V825" s="188" t="s">
        <v>64</v>
      </c>
      <c r="W825" s="188"/>
      <c r="X825" s="188"/>
      <c r="Y825" s="188"/>
      <c r="Z825" s="188" t="s">
        <v>66</v>
      </c>
      <c r="AA825" s="189">
        <v>42893</v>
      </c>
      <c r="AB825" s="188" t="s">
        <v>142</v>
      </c>
      <c r="AC825" s="188" t="s">
        <v>8689</v>
      </c>
      <c r="AD825" s="188" t="s">
        <v>56</v>
      </c>
      <c r="AE825" s="188" t="s">
        <v>90</v>
      </c>
      <c r="AF825" s="188" t="s">
        <v>90</v>
      </c>
      <c r="AG825" s="188" t="s">
        <v>90</v>
      </c>
      <c r="AH825" s="188" t="s">
        <v>90</v>
      </c>
      <c r="AI825" s="188" t="s">
        <v>90</v>
      </c>
      <c r="AJ825" s="188" t="s">
        <v>90</v>
      </c>
      <c r="AK825" s="188" t="s">
        <v>90</v>
      </c>
      <c r="AL825" s="188" t="s">
        <v>90</v>
      </c>
      <c r="AM825" s="189">
        <v>42940</v>
      </c>
      <c r="AN825" s="188" t="s">
        <v>100</v>
      </c>
      <c r="AO825" s="188" t="s">
        <v>144</v>
      </c>
      <c r="AP825" s="188"/>
      <c r="AQ825" s="188"/>
      <c r="AR825" s="188"/>
      <c r="AS825" s="188"/>
      <c r="AT825" s="188"/>
      <c r="AU825" s="188" t="str">
        <f t="shared" si="37"/>
        <v>R3</v>
      </c>
      <c r="AV825" s="188" t="str">
        <f t="shared" si="38"/>
        <v>P1</v>
      </c>
    </row>
    <row r="826" spans="1:48" ht="45" x14ac:dyDescent="0.25">
      <c r="A826" s="188" t="s">
        <v>3324</v>
      </c>
      <c r="B826" s="207" t="str">
        <f t="shared" si="36"/>
        <v>Riparian and Pre-1914</v>
      </c>
      <c r="C826" s="188" t="s">
        <v>3261</v>
      </c>
      <c r="D826" s="188" t="s">
        <v>3261</v>
      </c>
      <c r="E826" s="188"/>
      <c r="F826" s="188" t="s">
        <v>3325</v>
      </c>
      <c r="G826" s="188"/>
      <c r="H826" s="188"/>
      <c r="I826" s="188" t="s">
        <v>55</v>
      </c>
      <c r="J826" s="188"/>
      <c r="K826" s="209">
        <v>649.00333333333344</v>
      </c>
      <c r="L826" s="209">
        <v>1212.3399999999999</v>
      </c>
      <c r="M826" s="188" t="s">
        <v>56</v>
      </c>
      <c r="N826" s="188" t="s">
        <v>2632</v>
      </c>
      <c r="O826" s="188" t="s">
        <v>511</v>
      </c>
      <c r="P826" s="188" t="s">
        <v>59</v>
      </c>
      <c r="Q826" s="188" t="s">
        <v>3326</v>
      </c>
      <c r="R826" s="188" t="s">
        <v>3327</v>
      </c>
      <c r="S826" s="188" t="s">
        <v>3328</v>
      </c>
      <c r="T826" s="188" t="s">
        <v>63</v>
      </c>
      <c r="U826" s="188"/>
      <c r="V826" s="188" t="s">
        <v>115</v>
      </c>
      <c r="W826" s="188"/>
      <c r="X826" s="188"/>
      <c r="Y826" s="188"/>
      <c r="Z826" s="188" t="s">
        <v>66</v>
      </c>
      <c r="AA826" s="189">
        <v>42915</v>
      </c>
      <c r="AB826" s="188" t="s">
        <v>67</v>
      </c>
      <c r="AC826" s="188" t="s">
        <v>3329</v>
      </c>
      <c r="AD826" s="188" t="s">
        <v>56</v>
      </c>
      <c r="AE826" s="188" t="s">
        <v>90</v>
      </c>
      <c r="AF826" s="188" t="s">
        <v>90</v>
      </c>
      <c r="AG826" s="190" t="s">
        <v>90</v>
      </c>
      <c r="AH826" s="188" t="s">
        <v>90</v>
      </c>
      <c r="AI826" s="188" t="s">
        <v>90</v>
      </c>
      <c r="AJ826" s="188" t="s">
        <v>90</v>
      </c>
      <c r="AK826" s="188" t="s">
        <v>90</v>
      </c>
      <c r="AL826" s="188" t="s">
        <v>90</v>
      </c>
      <c r="AM826" s="189"/>
      <c r="AN826" s="188" t="s">
        <v>100</v>
      </c>
      <c r="AO826" s="188"/>
      <c r="AP826" s="188"/>
      <c r="AQ826" s="188"/>
      <c r="AR826" s="188"/>
      <c r="AS826" s="188"/>
      <c r="AT826" s="188"/>
      <c r="AU826" s="188" t="str">
        <f t="shared" si="37"/>
        <v>R2</v>
      </c>
      <c r="AV826" s="188" t="str">
        <f t="shared" si="38"/>
        <v>P1</v>
      </c>
    </row>
    <row r="827" spans="1:48" ht="45" x14ac:dyDescent="0.25">
      <c r="A827" s="188" t="s">
        <v>3330</v>
      </c>
      <c r="B827" s="207" t="str">
        <f t="shared" si="36"/>
        <v>Riparian and Pre-1914</v>
      </c>
      <c r="C827" s="188" t="s">
        <v>3331</v>
      </c>
      <c r="D827" s="188" t="s">
        <v>3331</v>
      </c>
      <c r="E827" s="188"/>
      <c r="F827" s="188" t="s">
        <v>635</v>
      </c>
      <c r="G827" s="188"/>
      <c r="H827" s="188"/>
      <c r="I827" s="188" t="s">
        <v>55</v>
      </c>
      <c r="J827" s="188"/>
      <c r="K827" s="209">
        <v>293</v>
      </c>
      <c r="L827" s="209">
        <v>248.22</v>
      </c>
      <c r="M827" s="188" t="s">
        <v>56</v>
      </c>
      <c r="N827" s="188" t="s">
        <v>57</v>
      </c>
      <c r="O827" s="188"/>
      <c r="P827" s="188" t="s">
        <v>59</v>
      </c>
      <c r="Q827" s="188"/>
      <c r="R827" s="188"/>
      <c r="S827" s="188"/>
      <c r="T827" s="188"/>
      <c r="U827" s="188"/>
      <c r="V827" s="188"/>
      <c r="W827" s="188"/>
      <c r="X827" s="188"/>
      <c r="Y827" s="188"/>
      <c r="Z827" s="188"/>
      <c r="AA827" s="189">
        <v>42937</v>
      </c>
      <c r="AB827" s="188" t="s">
        <v>142</v>
      </c>
      <c r="AC827" s="188" t="s">
        <v>3332</v>
      </c>
      <c r="AD827" s="188" t="s">
        <v>56</v>
      </c>
      <c r="AE827" s="188" t="s">
        <v>90</v>
      </c>
      <c r="AF827" s="188" t="s">
        <v>90</v>
      </c>
      <c r="AG827" s="190" t="s">
        <v>90</v>
      </c>
      <c r="AH827" s="188" t="s">
        <v>90</v>
      </c>
      <c r="AI827" s="188" t="s">
        <v>90</v>
      </c>
      <c r="AJ827" s="188" t="s">
        <v>90</v>
      </c>
      <c r="AK827" s="188" t="s">
        <v>90</v>
      </c>
      <c r="AL827" s="188" t="s">
        <v>90</v>
      </c>
      <c r="AM827" s="189">
        <v>42941</v>
      </c>
      <c r="AN827" s="188" t="s">
        <v>100</v>
      </c>
      <c r="AO827" s="188" t="s">
        <v>8403</v>
      </c>
      <c r="AP827" s="188"/>
      <c r="AQ827" s="188"/>
      <c r="AR827" s="188"/>
      <c r="AS827" s="188"/>
      <c r="AT827" s="188"/>
      <c r="AU827" s="188" t="str">
        <f t="shared" si="37"/>
        <v>R3</v>
      </c>
      <c r="AV827" s="188" t="str">
        <f t="shared" si="38"/>
        <v>P1</v>
      </c>
    </row>
    <row r="828" spans="1:48" ht="45" x14ac:dyDescent="0.25">
      <c r="A828" s="188" t="s">
        <v>3333</v>
      </c>
      <c r="B828" s="207" t="str">
        <f t="shared" si="36"/>
        <v>Riparian and Pre-1914</v>
      </c>
      <c r="C828" s="188" t="s">
        <v>3261</v>
      </c>
      <c r="D828" s="188" t="s">
        <v>3261</v>
      </c>
      <c r="E828" s="188"/>
      <c r="F828" s="188" t="s">
        <v>3325</v>
      </c>
      <c r="G828" s="188"/>
      <c r="H828" s="188"/>
      <c r="I828" s="188" t="s">
        <v>55</v>
      </c>
      <c r="J828" s="188"/>
      <c r="K828" s="209">
        <v>649.00333333333344</v>
      </c>
      <c r="L828" s="209">
        <v>11.08</v>
      </c>
      <c r="M828" s="188" t="s">
        <v>56</v>
      </c>
      <c r="N828" s="188" t="s">
        <v>3334</v>
      </c>
      <c r="O828" s="188" t="s">
        <v>511</v>
      </c>
      <c r="P828" s="188" t="s">
        <v>59</v>
      </c>
      <c r="Q828" s="188" t="s">
        <v>3326</v>
      </c>
      <c r="R828" s="188" t="s">
        <v>3335</v>
      </c>
      <c r="S828" s="188" t="s">
        <v>3328</v>
      </c>
      <c r="T828" s="188" t="s">
        <v>151</v>
      </c>
      <c r="U828" s="188"/>
      <c r="V828" s="188" t="s">
        <v>115</v>
      </c>
      <c r="W828" s="188"/>
      <c r="X828" s="188"/>
      <c r="Y828" s="188"/>
      <c r="Z828" s="188" t="s">
        <v>66</v>
      </c>
      <c r="AA828" s="189">
        <v>42915</v>
      </c>
      <c r="AB828" s="188" t="s">
        <v>67</v>
      </c>
      <c r="AC828" s="188" t="s">
        <v>3336</v>
      </c>
      <c r="AD828" s="188" t="s">
        <v>56</v>
      </c>
      <c r="AE828" s="188" t="s">
        <v>90</v>
      </c>
      <c r="AF828" s="188" t="s">
        <v>90</v>
      </c>
      <c r="AG828" s="190" t="s">
        <v>90</v>
      </c>
      <c r="AH828" s="188" t="s">
        <v>90</v>
      </c>
      <c r="AI828" s="188" t="s">
        <v>90</v>
      </c>
      <c r="AJ828" s="188" t="s">
        <v>90</v>
      </c>
      <c r="AK828" s="188" t="s">
        <v>90</v>
      </c>
      <c r="AL828" s="188" t="s">
        <v>90</v>
      </c>
      <c r="AM828" s="189"/>
      <c r="AN828" s="188" t="s">
        <v>100</v>
      </c>
      <c r="AO828" s="188"/>
      <c r="AP828" s="188"/>
      <c r="AQ828" s="188"/>
      <c r="AR828" s="188"/>
      <c r="AS828" s="188"/>
      <c r="AT828" s="188"/>
      <c r="AU828" s="188" t="str">
        <f t="shared" si="37"/>
        <v>R2</v>
      </c>
      <c r="AV828" s="188" t="str">
        <f t="shared" si="38"/>
        <v>P1</v>
      </c>
    </row>
    <row r="829" spans="1:48" ht="45" x14ac:dyDescent="0.25">
      <c r="A829" s="188" t="s">
        <v>3337</v>
      </c>
      <c r="B829" s="207" t="str">
        <f t="shared" si="36"/>
        <v>Riparian and Pre-1914</v>
      </c>
      <c r="C829" s="188" t="s">
        <v>3261</v>
      </c>
      <c r="D829" s="188" t="s">
        <v>3261</v>
      </c>
      <c r="E829" s="188"/>
      <c r="F829" s="188" t="s">
        <v>3325</v>
      </c>
      <c r="G829" s="188"/>
      <c r="H829" s="188"/>
      <c r="I829" s="188" t="s">
        <v>55</v>
      </c>
      <c r="J829" s="188"/>
      <c r="K829" s="209">
        <v>506.39666666666665</v>
      </c>
      <c r="L829" s="209">
        <v>505.42</v>
      </c>
      <c r="M829" s="188" t="s">
        <v>56</v>
      </c>
      <c r="N829" s="188" t="s">
        <v>3334</v>
      </c>
      <c r="O829" s="188" t="s">
        <v>511</v>
      </c>
      <c r="P829" s="188" t="s">
        <v>59</v>
      </c>
      <c r="Q829" s="188" t="s">
        <v>3326</v>
      </c>
      <c r="R829" s="188" t="s">
        <v>3338</v>
      </c>
      <c r="S829" s="188">
        <v>4778</v>
      </c>
      <c r="T829" s="188" t="s">
        <v>141</v>
      </c>
      <c r="U829" s="188"/>
      <c r="V829" s="188" t="s">
        <v>64</v>
      </c>
      <c r="W829" s="188"/>
      <c r="X829" s="188"/>
      <c r="Y829" s="188"/>
      <c r="Z829" s="188" t="s">
        <v>66</v>
      </c>
      <c r="AA829" s="189">
        <v>42915</v>
      </c>
      <c r="AB829" s="188" t="s">
        <v>142</v>
      </c>
      <c r="AC829" s="188" t="s">
        <v>3339</v>
      </c>
      <c r="AD829" s="188" t="s">
        <v>56</v>
      </c>
      <c r="AE829" s="188" t="s">
        <v>90</v>
      </c>
      <c r="AF829" s="188" t="s">
        <v>90</v>
      </c>
      <c r="AG829" s="190" t="s">
        <v>90</v>
      </c>
      <c r="AH829" s="188" t="s">
        <v>90</v>
      </c>
      <c r="AI829" s="188" t="s">
        <v>90</v>
      </c>
      <c r="AJ829" s="188" t="s">
        <v>90</v>
      </c>
      <c r="AK829" s="188" t="s">
        <v>90</v>
      </c>
      <c r="AL829" s="188" t="s">
        <v>90</v>
      </c>
      <c r="AM829" s="189"/>
      <c r="AN829" s="188" t="s">
        <v>100</v>
      </c>
      <c r="AO829" s="188"/>
      <c r="AP829" s="188"/>
      <c r="AQ829" s="188"/>
      <c r="AR829" s="188"/>
      <c r="AS829" s="188"/>
      <c r="AT829" s="188"/>
      <c r="AU829" s="188" t="str">
        <f t="shared" si="37"/>
        <v>R3</v>
      </c>
      <c r="AV829" s="188" t="str">
        <f t="shared" si="38"/>
        <v>P1</v>
      </c>
    </row>
    <row r="830" spans="1:48" ht="75" x14ac:dyDescent="0.25">
      <c r="A830" s="188" t="s">
        <v>3340</v>
      </c>
      <c r="B830" s="207" t="str">
        <f t="shared" si="36"/>
        <v>Riparian and Pre-1914</v>
      </c>
      <c r="C830" s="188" t="s">
        <v>3341</v>
      </c>
      <c r="D830" s="188" t="s">
        <v>3342</v>
      </c>
      <c r="E830" s="188"/>
      <c r="F830" s="188" t="s">
        <v>3325</v>
      </c>
      <c r="G830" s="188"/>
      <c r="H830" s="188"/>
      <c r="I830" s="188" t="s">
        <v>55</v>
      </c>
      <c r="J830" s="188"/>
      <c r="K830" s="209">
        <v>1349.1433333333334</v>
      </c>
      <c r="L830" s="209">
        <v>1578.44</v>
      </c>
      <c r="M830" s="188" t="s">
        <v>56</v>
      </c>
      <c r="N830" s="188" t="s">
        <v>692</v>
      </c>
      <c r="O830" s="188" t="s">
        <v>128</v>
      </c>
      <c r="P830" s="188" t="s">
        <v>59</v>
      </c>
      <c r="Q830" s="188" t="s">
        <v>3343</v>
      </c>
      <c r="R830" s="188"/>
      <c r="S830" s="188" t="s">
        <v>3344</v>
      </c>
      <c r="T830" s="188" t="s">
        <v>141</v>
      </c>
      <c r="U830" s="188"/>
      <c r="V830" s="188" t="s">
        <v>64</v>
      </c>
      <c r="W830" s="188"/>
      <c r="X830" s="188"/>
      <c r="Y830" s="188"/>
      <c r="Z830" s="188" t="s">
        <v>66</v>
      </c>
      <c r="AA830" s="189">
        <v>42881</v>
      </c>
      <c r="AB830" s="188" t="s">
        <v>142</v>
      </c>
      <c r="AC830" s="188" t="s">
        <v>3345</v>
      </c>
      <c r="AD830" s="188" t="s">
        <v>56</v>
      </c>
      <c r="AE830" s="188" t="s">
        <v>90</v>
      </c>
      <c r="AF830" s="188" t="s">
        <v>90</v>
      </c>
      <c r="AG830" s="190" t="s">
        <v>90</v>
      </c>
      <c r="AH830" s="188" t="s">
        <v>90</v>
      </c>
      <c r="AI830" s="188" t="s">
        <v>90</v>
      </c>
      <c r="AJ830" s="188" t="s">
        <v>90</v>
      </c>
      <c r="AK830" s="188" t="s">
        <v>90</v>
      </c>
      <c r="AL830" s="188" t="s">
        <v>90</v>
      </c>
      <c r="AM830" s="189">
        <v>42913</v>
      </c>
      <c r="AN830" s="188" t="s">
        <v>100</v>
      </c>
      <c r="AO830" s="188" t="s">
        <v>310</v>
      </c>
      <c r="AP830" s="188"/>
      <c r="AQ830" s="188"/>
      <c r="AR830" s="188"/>
      <c r="AS830" s="188"/>
      <c r="AT830" s="188"/>
      <c r="AU830" s="188" t="str">
        <f t="shared" si="37"/>
        <v>R3</v>
      </c>
      <c r="AV830" s="188" t="str">
        <f t="shared" si="38"/>
        <v>P1</v>
      </c>
    </row>
    <row r="831" spans="1:48" ht="45" x14ac:dyDescent="0.25">
      <c r="A831" s="188" t="s">
        <v>3346</v>
      </c>
      <c r="B831" s="207" t="str">
        <f t="shared" si="36"/>
        <v>Riparian and Pre-1914</v>
      </c>
      <c r="C831" s="188" t="s">
        <v>3261</v>
      </c>
      <c r="D831" s="188" t="s">
        <v>3261</v>
      </c>
      <c r="E831" s="188"/>
      <c r="F831" s="188" t="s">
        <v>3325</v>
      </c>
      <c r="G831" s="188"/>
      <c r="H831" s="188"/>
      <c r="I831" s="188" t="s">
        <v>55</v>
      </c>
      <c r="J831" s="188"/>
      <c r="K831" s="209">
        <v>319.20666666666659</v>
      </c>
      <c r="L831" s="209">
        <v>128.9</v>
      </c>
      <c r="M831" s="188" t="s">
        <v>56</v>
      </c>
      <c r="N831" s="188" t="s">
        <v>3334</v>
      </c>
      <c r="O831" s="188" t="s">
        <v>511</v>
      </c>
      <c r="P831" s="188" t="s">
        <v>59</v>
      </c>
      <c r="Q831" s="188" t="s">
        <v>3326</v>
      </c>
      <c r="R831" s="188" t="s">
        <v>3347</v>
      </c>
      <c r="S831" s="188">
        <v>4778</v>
      </c>
      <c r="T831" s="188" t="s">
        <v>141</v>
      </c>
      <c r="U831" s="188"/>
      <c r="V831" s="188" t="s">
        <v>64</v>
      </c>
      <c r="W831" s="188"/>
      <c r="X831" s="188"/>
      <c r="Y831" s="188"/>
      <c r="Z831" s="188" t="s">
        <v>66</v>
      </c>
      <c r="AA831" s="189">
        <v>42915</v>
      </c>
      <c r="AB831" s="188" t="s">
        <v>142</v>
      </c>
      <c r="AC831" s="188" t="s">
        <v>3339</v>
      </c>
      <c r="AD831" s="188" t="s">
        <v>56</v>
      </c>
      <c r="AE831" s="188" t="s">
        <v>90</v>
      </c>
      <c r="AF831" s="188" t="s">
        <v>90</v>
      </c>
      <c r="AG831" s="190" t="s">
        <v>90</v>
      </c>
      <c r="AH831" s="188" t="s">
        <v>90</v>
      </c>
      <c r="AI831" s="188" t="s">
        <v>90</v>
      </c>
      <c r="AJ831" s="188" t="s">
        <v>90</v>
      </c>
      <c r="AK831" s="188" t="s">
        <v>90</v>
      </c>
      <c r="AL831" s="188" t="s">
        <v>90</v>
      </c>
      <c r="AM831" s="189"/>
      <c r="AN831" s="188" t="s">
        <v>100</v>
      </c>
      <c r="AO831" s="188"/>
      <c r="AP831" s="188"/>
      <c r="AQ831" s="188"/>
      <c r="AR831" s="188"/>
      <c r="AS831" s="188"/>
      <c r="AT831" s="188"/>
      <c r="AU831" s="188" t="str">
        <f t="shared" si="37"/>
        <v>R3</v>
      </c>
      <c r="AV831" s="188" t="str">
        <f t="shared" si="38"/>
        <v>P1</v>
      </c>
    </row>
    <row r="832" spans="1:48" ht="45" x14ac:dyDescent="0.25">
      <c r="A832" s="188" t="s">
        <v>3348</v>
      </c>
      <c r="B832" s="207" t="str">
        <f t="shared" si="36"/>
        <v>Riparian and Pre-1914</v>
      </c>
      <c r="C832" s="188" t="s">
        <v>3261</v>
      </c>
      <c r="D832" s="188" t="s">
        <v>3261</v>
      </c>
      <c r="E832" s="188"/>
      <c r="F832" s="188" t="s">
        <v>3325</v>
      </c>
      <c r="G832" s="188"/>
      <c r="H832" s="188"/>
      <c r="I832" s="188" t="s">
        <v>55</v>
      </c>
      <c r="J832" s="188"/>
      <c r="K832" s="209">
        <v>394.53</v>
      </c>
      <c r="L832" s="209">
        <v>382.42</v>
      </c>
      <c r="M832" s="188" t="s">
        <v>56</v>
      </c>
      <c r="N832" s="188" t="s">
        <v>3334</v>
      </c>
      <c r="O832" s="188" t="s">
        <v>511</v>
      </c>
      <c r="P832" s="188" t="s">
        <v>59</v>
      </c>
      <c r="Q832" s="188" t="s">
        <v>3326</v>
      </c>
      <c r="R832" s="188" t="s">
        <v>3349</v>
      </c>
      <c r="S832" s="188">
        <v>4778</v>
      </c>
      <c r="T832" s="188" t="s">
        <v>63</v>
      </c>
      <c r="U832" s="188"/>
      <c r="V832" s="188" t="s">
        <v>115</v>
      </c>
      <c r="W832" s="188"/>
      <c r="X832" s="188"/>
      <c r="Y832" s="188"/>
      <c r="Z832" s="188" t="s">
        <v>66</v>
      </c>
      <c r="AA832" s="189">
        <v>42915</v>
      </c>
      <c r="AB832" s="188" t="s">
        <v>142</v>
      </c>
      <c r="AC832" s="188" t="s">
        <v>3339</v>
      </c>
      <c r="AD832" s="188" t="s">
        <v>56</v>
      </c>
      <c r="AE832" s="188" t="s">
        <v>90</v>
      </c>
      <c r="AF832" s="188" t="s">
        <v>90</v>
      </c>
      <c r="AG832" s="190" t="s">
        <v>90</v>
      </c>
      <c r="AH832" s="188" t="s">
        <v>90</v>
      </c>
      <c r="AI832" s="188" t="s">
        <v>90</v>
      </c>
      <c r="AJ832" s="188" t="s">
        <v>90</v>
      </c>
      <c r="AK832" s="188" t="s">
        <v>90</v>
      </c>
      <c r="AL832" s="188" t="s">
        <v>90</v>
      </c>
      <c r="AM832" s="189"/>
      <c r="AN832" s="188" t="s">
        <v>100</v>
      </c>
      <c r="AO832" s="188"/>
      <c r="AP832" s="188"/>
      <c r="AQ832" s="188"/>
      <c r="AR832" s="188"/>
      <c r="AS832" s="188"/>
      <c r="AT832" s="188"/>
      <c r="AU832" s="188" t="str">
        <f t="shared" si="37"/>
        <v>R3</v>
      </c>
      <c r="AV832" s="188" t="str">
        <f t="shared" si="38"/>
        <v>P1</v>
      </c>
    </row>
    <row r="833" spans="1:48" ht="75" x14ac:dyDescent="0.25">
      <c r="A833" s="188" t="s">
        <v>3350</v>
      </c>
      <c r="B833" s="207" t="str">
        <f t="shared" si="36"/>
        <v>Riparian and Pre-1914</v>
      </c>
      <c r="C833" s="188" t="s">
        <v>3341</v>
      </c>
      <c r="D833" s="188" t="s">
        <v>3342</v>
      </c>
      <c r="E833" s="188"/>
      <c r="F833" s="188" t="s">
        <v>3325</v>
      </c>
      <c r="G833" s="188"/>
      <c r="H833" s="188"/>
      <c r="I833" s="188" t="s">
        <v>55</v>
      </c>
      <c r="J833" s="188"/>
      <c r="K833" s="209">
        <v>792.96999999999991</v>
      </c>
      <c r="L833" s="209">
        <v>1387.44</v>
      </c>
      <c r="M833" s="188" t="s">
        <v>56</v>
      </c>
      <c r="N833" s="188" t="s">
        <v>604</v>
      </c>
      <c r="O833" s="188" t="s">
        <v>57</v>
      </c>
      <c r="P833" s="188" t="s">
        <v>59</v>
      </c>
      <c r="Q833" s="188" t="s">
        <v>3351</v>
      </c>
      <c r="R833" s="188" t="s">
        <v>3352</v>
      </c>
      <c r="S833" s="188" t="s">
        <v>3353</v>
      </c>
      <c r="T833" s="188" t="s">
        <v>141</v>
      </c>
      <c r="U833" s="188"/>
      <c r="V833" s="188" t="s">
        <v>64</v>
      </c>
      <c r="W833" s="188"/>
      <c r="X833" s="188"/>
      <c r="Y833" s="188"/>
      <c r="Z833" s="188" t="s">
        <v>66</v>
      </c>
      <c r="AA833" s="189">
        <v>42881</v>
      </c>
      <c r="AB833" s="188" t="s">
        <v>81</v>
      </c>
      <c r="AC833" s="188" t="s">
        <v>2572</v>
      </c>
      <c r="AD833" s="188" t="s">
        <v>56</v>
      </c>
      <c r="AE833" s="188" t="s">
        <v>90</v>
      </c>
      <c r="AF833" s="188" t="s">
        <v>90</v>
      </c>
      <c r="AG833" s="190" t="s">
        <v>90</v>
      </c>
      <c r="AH833" s="188" t="s">
        <v>90</v>
      </c>
      <c r="AI833" s="188" t="s">
        <v>90</v>
      </c>
      <c r="AJ833" s="188" t="s">
        <v>90</v>
      </c>
      <c r="AK833" s="188" t="s">
        <v>90</v>
      </c>
      <c r="AL833" s="188" t="s">
        <v>90</v>
      </c>
      <c r="AM833" s="189">
        <v>42913</v>
      </c>
      <c r="AN833" s="188" t="s">
        <v>100</v>
      </c>
      <c r="AO833" s="188" t="s">
        <v>310</v>
      </c>
      <c r="AP833" s="188"/>
      <c r="AQ833" s="188"/>
      <c r="AR833" s="188"/>
      <c r="AS833" s="188"/>
      <c r="AT833" s="188"/>
      <c r="AU833" s="188" t="str">
        <f t="shared" si="37"/>
        <v>R1</v>
      </c>
      <c r="AV833" s="188" t="str">
        <f t="shared" si="38"/>
        <v>P1</v>
      </c>
    </row>
    <row r="834" spans="1:48" ht="75" x14ac:dyDescent="0.25">
      <c r="A834" s="188" t="s">
        <v>3354</v>
      </c>
      <c r="B834" s="207" t="str">
        <f t="shared" si="36"/>
        <v>Riparian and Pre-1914</v>
      </c>
      <c r="C834" s="188" t="s">
        <v>3341</v>
      </c>
      <c r="D834" s="188" t="s">
        <v>3342</v>
      </c>
      <c r="E834" s="188"/>
      <c r="F834" s="188" t="s">
        <v>3325</v>
      </c>
      <c r="G834" s="188"/>
      <c r="H834" s="188"/>
      <c r="I834" s="188" t="s">
        <v>55</v>
      </c>
      <c r="J834" s="188"/>
      <c r="K834" s="209">
        <v>318.45</v>
      </c>
      <c r="L834" s="209">
        <v>336.46</v>
      </c>
      <c r="M834" s="188" t="s">
        <v>56</v>
      </c>
      <c r="N834" s="188" t="s">
        <v>604</v>
      </c>
      <c r="O834" s="188" t="s">
        <v>57</v>
      </c>
      <c r="P834" s="188" t="s">
        <v>59</v>
      </c>
      <c r="Q834" s="188" t="s">
        <v>3351</v>
      </c>
      <c r="R834" s="188" t="s">
        <v>3351</v>
      </c>
      <c r="S834" s="188" t="s">
        <v>3355</v>
      </c>
      <c r="T834" s="188" t="s">
        <v>141</v>
      </c>
      <c r="U834" s="188"/>
      <c r="V834" s="188" t="s">
        <v>64</v>
      </c>
      <c r="W834" s="188"/>
      <c r="X834" s="188"/>
      <c r="Y834" s="188"/>
      <c r="Z834" s="188" t="s">
        <v>66</v>
      </c>
      <c r="AA834" s="189">
        <v>42881</v>
      </c>
      <c r="AB834" s="188" t="s">
        <v>142</v>
      </c>
      <c r="AC834" s="188" t="s">
        <v>3356</v>
      </c>
      <c r="AD834" s="188" t="s">
        <v>56</v>
      </c>
      <c r="AE834" s="188" t="s">
        <v>90</v>
      </c>
      <c r="AF834" s="188" t="s">
        <v>90</v>
      </c>
      <c r="AG834" s="190" t="s">
        <v>90</v>
      </c>
      <c r="AH834" s="188" t="s">
        <v>90</v>
      </c>
      <c r="AI834" s="188" t="s">
        <v>90</v>
      </c>
      <c r="AJ834" s="188" t="s">
        <v>90</v>
      </c>
      <c r="AK834" s="188" t="s">
        <v>90</v>
      </c>
      <c r="AL834" s="188" t="s">
        <v>90</v>
      </c>
      <c r="AM834" s="189">
        <v>42913</v>
      </c>
      <c r="AN834" s="188" t="s">
        <v>100</v>
      </c>
      <c r="AO834" s="188" t="s">
        <v>310</v>
      </c>
      <c r="AP834" s="188"/>
      <c r="AQ834" s="188"/>
      <c r="AR834" s="188"/>
      <c r="AS834" s="188"/>
      <c r="AT834" s="188"/>
      <c r="AU834" s="188" t="str">
        <f t="shared" si="37"/>
        <v>R3</v>
      </c>
      <c r="AV834" s="188" t="str">
        <f t="shared" si="38"/>
        <v>P1</v>
      </c>
    </row>
    <row r="835" spans="1:48" ht="120" x14ac:dyDescent="0.25">
      <c r="A835" s="188" t="s">
        <v>3357</v>
      </c>
      <c r="B835" s="207" t="str">
        <f t="shared" ref="B835:B898" si="39">IF(AND(M835="Yes",AD835="Yes"), "Riparian and Pre-1914", IF(AND(M835= "Yes",AD835="No"),"Riparian",IF(AND(M835="No",AD835="Yes"),"Pre-1914","Neither")))</f>
        <v>Riparian and Pre-1914</v>
      </c>
      <c r="C835" s="188" t="s">
        <v>243</v>
      </c>
      <c r="D835" s="188" t="s">
        <v>243</v>
      </c>
      <c r="E835" s="188"/>
      <c r="F835" s="188" t="s">
        <v>3325</v>
      </c>
      <c r="G835" s="188"/>
      <c r="H835" s="188"/>
      <c r="I835" s="188" t="s">
        <v>55</v>
      </c>
      <c r="J835" s="188"/>
      <c r="K835" s="209">
        <v>733.40750000000003</v>
      </c>
      <c r="L835" s="209">
        <v>98.74</v>
      </c>
      <c r="M835" s="188" t="s">
        <v>56</v>
      </c>
      <c r="N835" s="188" t="s">
        <v>692</v>
      </c>
      <c r="O835" s="188" t="s">
        <v>128</v>
      </c>
      <c r="P835" s="188" t="s">
        <v>59</v>
      </c>
      <c r="Q835" s="188" t="s">
        <v>3343</v>
      </c>
      <c r="R835" s="188" t="s">
        <v>3358</v>
      </c>
      <c r="S835" s="188" t="s">
        <v>3359</v>
      </c>
      <c r="T835" s="188" t="s">
        <v>63</v>
      </c>
      <c r="U835" s="188"/>
      <c r="V835" s="188" t="s">
        <v>115</v>
      </c>
      <c r="W835" s="188">
        <v>6</v>
      </c>
      <c r="X835" s="188" t="s">
        <v>66</v>
      </c>
      <c r="Y835" s="188"/>
      <c r="Z835" s="188" t="s">
        <v>66</v>
      </c>
      <c r="AA835" s="189">
        <v>42913</v>
      </c>
      <c r="AB835" s="188" t="s">
        <v>142</v>
      </c>
      <c r="AC835" s="188" t="s">
        <v>3360</v>
      </c>
      <c r="AD835" s="188" t="s">
        <v>56</v>
      </c>
      <c r="AE835" s="188" t="s">
        <v>90</v>
      </c>
      <c r="AF835" s="188" t="s">
        <v>90</v>
      </c>
      <c r="AG835" s="189" t="s">
        <v>90</v>
      </c>
      <c r="AH835" s="188" t="s">
        <v>90</v>
      </c>
      <c r="AI835" s="188" t="s">
        <v>90</v>
      </c>
      <c r="AJ835" s="188" t="s">
        <v>90</v>
      </c>
      <c r="AK835" s="188" t="s">
        <v>90</v>
      </c>
      <c r="AL835" s="188" t="s">
        <v>90</v>
      </c>
      <c r="AM835" s="189">
        <v>42905</v>
      </c>
      <c r="AN835" s="188" t="s">
        <v>100</v>
      </c>
      <c r="AO835" s="188" t="s">
        <v>73</v>
      </c>
      <c r="AP835" s="188"/>
      <c r="AQ835" s="188"/>
      <c r="AR835" s="188"/>
      <c r="AS835" s="188"/>
      <c r="AT835" s="188"/>
      <c r="AU835" s="188" t="str">
        <f t="shared" ref="AU835:AU898" si="40">IF(AQ835&lt;&gt;"",AQ835,AB835)</f>
        <v>R3</v>
      </c>
      <c r="AV835" s="188" t="str">
        <f t="shared" ref="AV835:AV898" si="41">IF(AS835&lt;&gt;"",AS835,AN835)</f>
        <v>P1</v>
      </c>
    </row>
    <row r="836" spans="1:48" ht="120" x14ac:dyDescent="0.25">
      <c r="A836" s="188" t="s">
        <v>3361</v>
      </c>
      <c r="B836" s="207" t="str">
        <f t="shared" si="39"/>
        <v>Riparian and Pre-1914</v>
      </c>
      <c r="C836" s="188" t="s">
        <v>243</v>
      </c>
      <c r="D836" s="188" t="s">
        <v>243</v>
      </c>
      <c r="E836" s="188"/>
      <c r="F836" s="188" t="s">
        <v>3325</v>
      </c>
      <c r="G836" s="188"/>
      <c r="H836" s="188"/>
      <c r="I836" s="188" t="s">
        <v>55</v>
      </c>
      <c r="J836" s="188"/>
      <c r="K836" s="209">
        <v>604.81000000000006</v>
      </c>
      <c r="L836" s="209">
        <v>529.28</v>
      </c>
      <c r="M836" s="188" t="s">
        <v>56</v>
      </c>
      <c r="N836" s="188" t="s">
        <v>3362</v>
      </c>
      <c r="O836" s="188" t="s">
        <v>128</v>
      </c>
      <c r="P836" s="188" t="s">
        <v>59</v>
      </c>
      <c r="Q836" s="188" t="s">
        <v>3363</v>
      </c>
      <c r="R836" s="188" t="s">
        <v>3358</v>
      </c>
      <c r="S836" s="188" t="s">
        <v>3359</v>
      </c>
      <c r="T836" s="188" t="s">
        <v>63</v>
      </c>
      <c r="U836" s="188"/>
      <c r="V836" s="188" t="s">
        <v>115</v>
      </c>
      <c r="W836" s="188">
        <v>6</v>
      </c>
      <c r="X836" s="188" t="s">
        <v>66</v>
      </c>
      <c r="Y836" s="188"/>
      <c r="Z836" s="188" t="s">
        <v>66</v>
      </c>
      <c r="AA836" s="189">
        <v>42913</v>
      </c>
      <c r="AB836" s="188" t="s">
        <v>142</v>
      </c>
      <c r="AC836" s="188" t="s">
        <v>3360</v>
      </c>
      <c r="AD836" s="188" t="s">
        <v>56</v>
      </c>
      <c r="AE836" s="188" t="s">
        <v>90</v>
      </c>
      <c r="AF836" s="188" t="s">
        <v>90</v>
      </c>
      <c r="AG836" s="189" t="s">
        <v>90</v>
      </c>
      <c r="AH836" s="188" t="s">
        <v>90</v>
      </c>
      <c r="AI836" s="188" t="s">
        <v>90</v>
      </c>
      <c r="AJ836" s="188" t="s">
        <v>90</v>
      </c>
      <c r="AK836" s="188" t="s">
        <v>90</v>
      </c>
      <c r="AL836" s="188" t="s">
        <v>90</v>
      </c>
      <c r="AM836" s="189">
        <v>42905</v>
      </c>
      <c r="AN836" s="188" t="s">
        <v>100</v>
      </c>
      <c r="AO836" s="188" t="s">
        <v>73</v>
      </c>
      <c r="AP836" s="188"/>
      <c r="AQ836" s="188"/>
      <c r="AR836" s="188"/>
      <c r="AS836" s="188"/>
      <c r="AT836" s="188"/>
      <c r="AU836" s="188" t="str">
        <f t="shared" si="40"/>
        <v>R3</v>
      </c>
      <c r="AV836" s="188" t="str">
        <f t="shared" si="41"/>
        <v>P1</v>
      </c>
    </row>
    <row r="837" spans="1:48" ht="240" x14ac:dyDescent="0.25">
      <c r="A837" s="188" t="s">
        <v>3364</v>
      </c>
      <c r="B837" s="207" t="str">
        <f t="shared" si="39"/>
        <v>Riparian and Pre-1914</v>
      </c>
      <c r="C837" s="188" t="s">
        <v>3365</v>
      </c>
      <c r="D837" s="188" t="s">
        <v>3365</v>
      </c>
      <c r="E837" s="188"/>
      <c r="F837" s="188"/>
      <c r="G837" s="188"/>
      <c r="H837" s="188"/>
      <c r="I837" s="188" t="s">
        <v>55</v>
      </c>
      <c r="J837" s="188"/>
      <c r="K837" s="209">
        <v>3176.7549999999997</v>
      </c>
      <c r="L837" s="209">
        <v>826.35</v>
      </c>
      <c r="M837" s="188" t="s">
        <v>56</v>
      </c>
      <c r="N837" s="188" t="s">
        <v>627</v>
      </c>
      <c r="O837" s="188" t="s">
        <v>58</v>
      </c>
      <c r="P837" s="188" t="s">
        <v>59</v>
      </c>
      <c r="Q837" s="188" t="s">
        <v>3366</v>
      </c>
      <c r="R837" s="188"/>
      <c r="S837" s="188"/>
      <c r="T837" s="188"/>
      <c r="U837" s="188"/>
      <c r="V837" s="188"/>
      <c r="W837" s="188"/>
      <c r="X837" s="188"/>
      <c r="Y837" s="188"/>
      <c r="Z837" s="188"/>
      <c r="AA837" s="189"/>
      <c r="AB837" s="188" t="s">
        <v>142</v>
      </c>
      <c r="AC837" s="188" t="s">
        <v>8361</v>
      </c>
      <c r="AD837" s="188" t="s">
        <v>56</v>
      </c>
      <c r="AE837" s="188" t="s">
        <v>90</v>
      </c>
      <c r="AF837" s="188" t="s">
        <v>90</v>
      </c>
      <c r="AG837" s="188" t="s">
        <v>90</v>
      </c>
      <c r="AH837" s="188" t="s">
        <v>90</v>
      </c>
      <c r="AI837" s="188" t="s">
        <v>90</v>
      </c>
      <c r="AJ837" s="188" t="s">
        <v>90</v>
      </c>
      <c r="AK837" s="188" t="s">
        <v>90</v>
      </c>
      <c r="AL837" s="188" t="s">
        <v>90</v>
      </c>
      <c r="AM837" s="189">
        <v>42947</v>
      </c>
      <c r="AN837" s="188" t="s">
        <v>100</v>
      </c>
      <c r="AO837" s="188" t="s">
        <v>864</v>
      </c>
      <c r="AP837" s="188"/>
      <c r="AQ837" s="188"/>
      <c r="AR837" s="188"/>
      <c r="AS837" s="188"/>
      <c r="AT837" s="188"/>
      <c r="AU837" s="188" t="str">
        <f t="shared" si="40"/>
        <v>R3</v>
      </c>
      <c r="AV837" s="188" t="str">
        <f t="shared" si="41"/>
        <v>P1</v>
      </c>
    </row>
    <row r="838" spans="1:48" ht="180" x14ac:dyDescent="0.25">
      <c r="A838" s="188" t="s">
        <v>3367</v>
      </c>
      <c r="B838" s="207" t="str">
        <f t="shared" si="39"/>
        <v>Riparian and Pre-1914</v>
      </c>
      <c r="C838" s="188" t="s">
        <v>3365</v>
      </c>
      <c r="D838" s="188" t="s">
        <v>3365</v>
      </c>
      <c r="E838" s="188"/>
      <c r="F838" s="188" t="s">
        <v>801</v>
      </c>
      <c r="G838" s="188"/>
      <c r="H838" s="188"/>
      <c r="I838" s="188" t="s">
        <v>55</v>
      </c>
      <c r="J838" s="188"/>
      <c r="K838" s="209">
        <v>3176.7549999999997</v>
      </c>
      <c r="L838" s="209">
        <v>826.35</v>
      </c>
      <c r="M838" s="188" t="s">
        <v>56</v>
      </c>
      <c r="N838" s="188" t="s">
        <v>627</v>
      </c>
      <c r="O838" s="188" t="s">
        <v>58</v>
      </c>
      <c r="P838" s="188" t="s">
        <v>59</v>
      </c>
      <c r="Q838" s="188" t="s">
        <v>3366</v>
      </c>
      <c r="R838" s="188" t="s">
        <v>3368</v>
      </c>
      <c r="S838" s="188"/>
      <c r="T838" s="188" t="s">
        <v>2635</v>
      </c>
      <c r="U838" s="188"/>
      <c r="V838" s="188" t="s">
        <v>64</v>
      </c>
      <c r="W838" s="188"/>
      <c r="X838" s="188"/>
      <c r="Y838" s="188"/>
      <c r="Z838" s="188" t="s">
        <v>191</v>
      </c>
      <c r="AA838" s="189"/>
      <c r="AB838" s="188" t="s">
        <v>142</v>
      </c>
      <c r="AC838" s="188" t="s">
        <v>8362</v>
      </c>
      <c r="AD838" s="188" t="s">
        <v>56</v>
      </c>
      <c r="AE838" s="188" t="s">
        <v>90</v>
      </c>
      <c r="AF838" s="188" t="s">
        <v>90</v>
      </c>
      <c r="AG838" s="188" t="s">
        <v>90</v>
      </c>
      <c r="AH838" s="188" t="s">
        <v>90</v>
      </c>
      <c r="AI838" s="188" t="s">
        <v>90</v>
      </c>
      <c r="AJ838" s="188" t="s">
        <v>90</v>
      </c>
      <c r="AK838" s="188" t="s">
        <v>90</v>
      </c>
      <c r="AL838" s="188" t="s">
        <v>90</v>
      </c>
      <c r="AM838" s="189">
        <v>42947</v>
      </c>
      <c r="AN838" s="188" t="s">
        <v>100</v>
      </c>
      <c r="AO838" s="188" t="s">
        <v>864</v>
      </c>
      <c r="AP838" s="188"/>
      <c r="AQ838" s="188"/>
      <c r="AR838" s="188"/>
      <c r="AS838" s="188"/>
      <c r="AT838" s="188"/>
      <c r="AU838" s="188" t="str">
        <f t="shared" si="40"/>
        <v>R3</v>
      </c>
      <c r="AV838" s="188" t="str">
        <f t="shared" si="41"/>
        <v>P1</v>
      </c>
    </row>
    <row r="839" spans="1:48" ht="120" x14ac:dyDescent="0.25">
      <c r="A839" s="188" t="s">
        <v>3369</v>
      </c>
      <c r="B839" s="207" t="str">
        <f t="shared" si="39"/>
        <v>Riparian and Pre-1914</v>
      </c>
      <c r="C839" s="188" t="s">
        <v>243</v>
      </c>
      <c r="D839" s="188" t="s">
        <v>243</v>
      </c>
      <c r="E839" s="188"/>
      <c r="F839" s="188" t="s">
        <v>3325</v>
      </c>
      <c r="G839" s="188"/>
      <c r="H839" s="188"/>
      <c r="I839" s="188" t="s">
        <v>55</v>
      </c>
      <c r="J839" s="188"/>
      <c r="K839" s="209">
        <v>1195.6533333333334</v>
      </c>
      <c r="L839" s="209">
        <v>1080.54</v>
      </c>
      <c r="M839" s="188" t="s">
        <v>56</v>
      </c>
      <c r="N839" s="188" t="s">
        <v>3362</v>
      </c>
      <c r="O839" s="188" t="s">
        <v>128</v>
      </c>
      <c r="P839" s="188" t="s">
        <v>59</v>
      </c>
      <c r="Q839" s="188" t="s">
        <v>3363</v>
      </c>
      <c r="R839" s="188" t="s">
        <v>3358</v>
      </c>
      <c r="S839" s="188" t="s">
        <v>3359</v>
      </c>
      <c r="T839" s="188" t="s">
        <v>63</v>
      </c>
      <c r="U839" s="188"/>
      <c r="V839" s="188" t="s">
        <v>115</v>
      </c>
      <c r="W839" s="188">
        <v>6</v>
      </c>
      <c r="X839" s="188" t="s">
        <v>66</v>
      </c>
      <c r="Y839" s="188"/>
      <c r="Z839" s="188" t="s">
        <v>66</v>
      </c>
      <c r="AA839" s="189">
        <v>42913</v>
      </c>
      <c r="AB839" s="188" t="s">
        <v>142</v>
      </c>
      <c r="AC839" s="188" t="s">
        <v>3360</v>
      </c>
      <c r="AD839" s="188" t="s">
        <v>56</v>
      </c>
      <c r="AE839" s="188" t="s">
        <v>90</v>
      </c>
      <c r="AF839" s="188" t="s">
        <v>90</v>
      </c>
      <c r="AG839" s="189" t="s">
        <v>90</v>
      </c>
      <c r="AH839" s="188" t="s">
        <v>90</v>
      </c>
      <c r="AI839" s="188" t="s">
        <v>90</v>
      </c>
      <c r="AJ839" s="188" t="s">
        <v>90</v>
      </c>
      <c r="AK839" s="188" t="s">
        <v>90</v>
      </c>
      <c r="AL839" s="188" t="s">
        <v>90</v>
      </c>
      <c r="AM839" s="189">
        <v>42905</v>
      </c>
      <c r="AN839" s="188" t="s">
        <v>100</v>
      </c>
      <c r="AO839" s="188" t="s">
        <v>73</v>
      </c>
      <c r="AP839" s="188"/>
      <c r="AQ839" s="188"/>
      <c r="AR839" s="188"/>
      <c r="AS839" s="188"/>
      <c r="AT839" s="188"/>
      <c r="AU839" s="188" t="str">
        <f t="shared" si="40"/>
        <v>R3</v>
      </c>
      <c r="AV839" s="188" t="str">
        <f t="shared" si="41"/>
        <v>P1</v>
      </c>
    </row>
    <row r="840" spans="1:48" ht="240" x14ac:dyDescent="0.25">
      <c r="A840" s="188" t="s">
        <v>3370</v>
      </c>
      <c r="B840" s="207" t="str">
        <f t="shared" si="39"/>
        <v>Riparian and Pre-1914</v>
      </c>
      <c r="C840" s="188" t="s">
        <v>3365</v>
      </c>
      <c r="D840" s="188" t="s">
        <v>3365</v>
      </c>
      <c r="E840" s="188"/>
      <c r="F840" s="188" t="s">
        <v>801</v>
      </c>
      <c r="G840" s="188"/>
      <c r="H840" s="188"/>
      <c r="I840" s="188" t="s">
        <v>55</v>
      </c>
      <c r="J840" s="188"/>
      <c r="K840" s="209">
        <v>5876.13</v>
      </c>
      <c r="L840" s="209">
        <v>826.35</v>
      </c>
      <c r="M840" s="188" t="s">
        <v>56</v>
      </c>
      <c r="N840" s="188" t="s">
        <v>627</v>
      </c>
      <c r="O840" s="188" t="s">
        <v>58</v>
      </c>
      <c r="P840" s="188" t="s">
        <v>59</v>
      </c>
      <c r="Q840" s="188" t="s">
        <v>3366</v>
      </c>
      <c r="R840" s="188"/>
      <c r="S840" s="188"/>
      <c r="T840" s="188"/>
      <c r="U840" s="188"/>
      <c r="V840" s="188"/>
      <c r="W840" s="188"/>
      <c r="X840" s="188"/>
      <c r="Y840" s="188"/>
      <c r="Z840" s="188"/>
      <c r="AA840" s="189"/>
      <c r="AB840" s="188" t="s">
        <v>142</v>
      </c>
      <c r="AC840" s="188" t="s">
        <v>8361</v>
      </c>
      <c r="AD840" s="188" t="s">
        <v>56</v>
      </c>
      <c r="AE840" s="188" t="s">
        <v>90</v>
      </c>
      <c r="AF840" s="188" t="s">
        <v>90</v>
      </c>
      <c r="AG840" s="188" t="s">
        <v>90</v>
      </c>
      <c r="AH840" s="188" t="s">
        <v>90</v>
      </c>
      <c r="AI840" s="188" t="s">
        <v>90</v>
      </c>
      <c r="AJ840" s="188" t="s">
        <v>90</v>
      </c>
      <c r="AK840" s="188" t="s">
        <v>90</v>
      </c>
      <c r="AL840" s="188" t="s">
        <v>90</v>
      </c>
      <c r="AM840" s="189">
        <v>42947</v>
      </c>
      <c r="AN840" s="188" t="s">
        <v>100</v>
      </c>
      <c r="AO840" s="188" t="s">
        <v>864</v>
      </c>
      <c r="AP840" s="188"/>
      <c r="AQ840" s="188"/>
      <c r="AR840" s="188"/>
      <c r="AS840" s="188"/>
      <c r="AT840" s="188"/>
      <c r="AU840" s="188" t="str">
        <f t="shared" si="40"/>
        <v>R3</v>
      </c>
      <c r="AV840" s="188" t="str">
        <f t="shared" si="41"/>
        <v>P1</v>
      </c>
    </row>
    <row r="841" spans="1:48" ht="285" x14ac:dyDescent="0.25">
      <c r="A841" s="188" t="s">
        <v>3371</v>
      </c>
      <c r="B841" s="207" t="str">
        <f t="shared" si="39"/>
        <v>Riparian and Pre-1914</v>
      </c>
      <c r="C841" s="188" t="s">
        <v>2651</v>
      </c>
      <c r="D841" s="188" t="s">
        <v>2652</v>
      </c>
      <c r="E841" s="188"/>
      <c r="F841" s="188"/>
      <c r="G841" s="188"/>
      <c r="H841" s="188" t="s">
        <v>760</v>
      </c>
      <c r="I841" s="188" t="s">
        <v>55</v>
      </c>
      <c r="J841" s="188"/>
      <c r="K841" s="209">
        <v>524.33333333333326</v>
      </c>
      <c r="L841" s="209" t="s">
        <v>215</v>
      </c>
      <c r="M841" s="188" t="s">
        <v>56</v>
      </c>
      <c r="N841" s="188" t="s">
        <v>692</v>
      </c>
      <c r="O841" s="188" t="s">
        <v>1373</v>
      </c>
      <c r="P841" s="188" t="s">
        <v>59</v>
      </c>
      <c r="Q841" s="188" t="s">
        <v>78</v>
      </c>
      <c r="R841" s="188" t="s">
        <v>3372</v>
      </c>
      <c r="S841" s="188"/>
      <c r="T841" s="188"/>
      <c r="U841" s="188"/>
      <c r="V841" s="188"/>
      <c r="W841" s="188"/>
      <c r="X841" s="188"/>
      <c r="Y841" s="188"/>
      <c r="Z841" s="188"/>
      <c r="AA841" s="189">
        <v>43000</v>
      </c>
      <c r="AB841" s="188" t="s">
        <v>142</v>
      </c>
      <c r="AC841" s="188" t="s">
        <v>767</v>
      </c>
      <c r="AD841" s="188" t="s">
        <v>56</v>
      </c>
      <c r="AE841" s="188" t="s">
        <v>90</v>
      </c>
      <c r="AF841" s="188" t="s">
        <v>90</v>
      </c>
      <c r="AG841" s="188" t="s">
        <v>90</v>
      </c>
      <c r="AH841" s="188" t="s">
        <v>90</v>
      </c>
      <c r="AI841" s="188" t="s">
        <v>90</v>
      </c>
      <c r="AJ841" s="188" t="s">
        <v>90</v>
      </c>
      <c r="AK841" s="188" t="s">
        <v>90</v>
      </c>
      <c r="AL841" s="188" t="s">
        <v>90</v>
      </c>
      <c r="AM841" s="189">
        <v>42947</v>
      </c>
      <c r="AN841" s="188" t="s">
        <v>143</v>
      </c>
      <c r="AO841" s="188" t="s">
        <v>8585</v>
      </c>
      <c r="AP841" s="188" t="s">
        <v>760</v>
      </c>
      <c r="AQ841" s="188" t="s">
        <v>8534</v>
      </c>
      <c r="AR841" s="188" t="s">
        <v>4072</v>
      </c>
      <c r="AS841" s="188" t="s">
        <v>8535</v>
      </c>
      <c r="AT841" s="188" t="s">
        <v>4072</v>
      </c>
      <c r="AU841" s="188" t="str">
        <f t="shared" si="40"/>
        <v>R4</v>
      </c>
      <c r="AV841" s="188" t="str">
        <f t="shared" si="41"/>
        <v>P4</v>
      </c>
    </row>
    <row r="842" spans="1:48" ht="240" x14ac:dyDescent="0.25">
      <c r="A842" s="188" t="s">
        <v>3373</v>
      </c>
      <c r="B842" s="207" t="str">
        <f t="shared" si="39"/>
        <v>Riparian and Pre-1914</v>
      </c>
      <c r="C842" s="188" t="s">
        <v>3365</v>
      </c>
      <c r="D842" s="188" t="s">
        <v>3365</v>
      </c>
      <c r="E842" s="188"/>
      <c r="F842" s="188"/>
      <c r="G842" s="188"/>
      <c r="H842" s="188"/>
      <c r="I842" s="188" t="s">
        <v>55</v>
      </c>
      <c r="J842" s="188"/>
      <c r="K842" s="209">
        <v>3176.7549999999997</v>
      </c>
      <c r="L842" s="209">
        <v>826.35</v>
      </c>
      <c r="M842" s="188" t="s">
        <v>56</v>
      </c>
      <c r="N842" s="188" t="s">
        <v>1265</v>
      </c>
      <c r="O842" s="188" t="s">
        <v>58</v>
      </c>
      <c r="P842" s="188" t="s">
        <v>59</v>
      </c>
      <c r="Q842" s="188" t="s">
        <v>3366</v>
      </c>
      <c r="R842" s="188"/>
      <c r="S842" s="188"/>
      <c r="T842" s="188"/>
      <c r="U842" s="188" t="s">
        <v>4098</v>
      </c>
      <c r="V842" s="188"/>
      <c r="W842" s="188"/>
      <c r="X842" s="188"/>
      <c r="Y842" s="188"/>
      <c r="Z842" s="188"/>
      <c r="AA842" s="189"/>
      <c r="AB842" s="188" t="s">
        <v>142</v>
      </c>
      <c r="AC842" s="188" t="s">
        <v>8363</v>
      </c>
      <c r="AD842" s="188" t="s">
        <v>56</v>
      </c>
      <c r="AE842" s="188" t="s">
        <v>90</v>
      </c>
      <c r="AF842" s="188" t="s">
        <v>90</v>
      </c>
      <c r="AG842" s="188" t="s">
        <v>90</v>
      </c>
      <c r="AH842" s="188" t="s">
        <v>90</v>
      </c>
      <c r="AI842" s="188" t="s">
        <v>90</v>
      </c>
      <c r="AJ842" s="188" t="s">
        <v>90</v>
      </c>
      <c r="AK842" s="188" t="s">
        <v>90</v>
      </c>
      <c r="AL842" s="188" t="s">
        <v>90</v>
      </c>
      <c r="AM842" s="189">
        <v>42947</v>
      </c>
      <c r="AN842" s="188" t="s">
        <v>100</v>
      </c>
      <c r="AO842" s="188" t="s">
        <v>864</v>
      </c>
      <c r="AP842" s="188"/>
      <c r="AQ842" s="188"/>
      <c r="AR842" s="188"/>
      <c r="AS842" s="188"/>
      <c r="AT842" s="188"/>
      <c r="AU842" s="188" t="str">
        <f t="shared" si="40"/>
        <v>R3</v>
      </c>
      <c r="AV842" s="188" t="str">
        <f t="shared" si="41"/>
        <v>P1</v>
      </c>
    </row>
    <row r="843" spans="1:48" ht="285" x14ac:dyDescent="0.25">
      <c r="A843" s="188" t="s">
        <v>3374</v>
      </c>
      <c r="B843" s="207" t="str">
        <f t="shared" si="39"/>
        <v>Riparian and Pre-1914</v>
      </c>
      <c r="C843" s="188" t="s">
        <v>2651</v>
      </c>
      <c r="D843" s="188" t="s">
        <v>2652</v>
      </c>
      <c r="E843" s="188"/>
      <c r="F843" s="188" t="s">
        <v>53</v>
      </c>
      <c r="G843" s="188"/>
      <c r="H843" s="188" t="s">
        <v>760</v>
      </c>
      <c r="I843" s="188" t="s">
        <v>55</v>
      </c>
      <c r="J843" s="188"/>
      <c r="K843" s="209">
        <v>543.33333333333337</v>
      </c>
      <c r="L843" s="209" t="s">
        <v>215</v>
      </c>
      <c r="M843" s="188" t="s">
        <v>56</v>
      </c>
      <c r="N843" s="188" t="s">
        <v>604</v>
      </c>
      <c r="O843" s="188" t="s">
        <v>1373</v>
      </c>
      <c r="P843" s="188" t="s">
        <v>59</v>
      </c>
      <c r="Q843" s="188"/>
      <c r="R843" s="188" t="s">
        <v>3375</v>
      </c>
      <c r="S843" s="188"/>
      <c r="T843" s="188" t="s">
        <v>151</v>
      </c>
      <c r="U843" s="188"/>
      <c r="V843" s="188" t="s">
        <v>115</v>
      </c>
      <c r="W843" s="188"/>
      <c r="X843" s="188"/>
      <c r="Y843" s="188"/>
      <c r="Z843" s="188" t="s">
        <v>66</v>
      </c>
      <c r="AA843" s="189">
        <v>43000</v>
      </c>
      <c r="AB843" s="188" t="s">
        <v>142</v>
      </c>
      <c r="AC843" s="188" t="s">
        <v>767</v>
      </c>
      <c r="AD843" s="188" t="s">
        <v>56</v>
      </c>
      <c r="AE843" s="188" t="s">
        <v>90</v>
      </c>
      <c r="AF843" s="188" t="s">
        <v>90</v>
      </c>
      <c r="AG843" s="188" t="s">
        <v>90</v>
      </c>
      <c r="AH843" s="188" t="s">
        <v>90</v>
      </c>
      <c r="AI843" s="188" t="s">
        <v>90</v>
      </c>
      <c r="AJ843" s="188" t="s">
        <v>90</v>
      </c>
      <c r="AK843" s="188" t="s">
        <v>90</v>
      </c>
      <c r="AL843" s="188" t="s">
        <v>90</v>
      </c>
      <c r="AM843" s="189">
        <v>42947</v>
      </c>
      <c r="AN843" s="188" t="s">
        <v>143</v>
      </c>
      <c r="AO843" s="188" t="s">
        <v>8585</v>
      </c>
      <c r="AP843" s="188" t="s">
        <v>760</v>
      </c>
      <c r="AQ843" s="188" t="s">
        <v>8534</v>
      </c>
      <c r="AR843" s="188" t="s">
        <v>4072</v>
      </c>
      <c r="AS843" s="188" t="s">
        <v>8535</v>
      </c>
      <c r="AT843" s="188" t="s">
        <v>4072</v>
      </c>
      <c r="AU843" s="188" t="str">
        <f t="shared" si="40"/>
        <v>R4</v>
      </c>
      <c r="AV843" s="188" t="str">
        <f t="shared" si="41"/>
        <v>P4</v>
      </c>
    </row>
    <row r="844" spans="1:48" ht="240" x14ac:dyDescent="0.25">
      <c r="A844" s="188" t="s">
        <v>3376</v>
      </c>
      <c r="B844" s="207" t="str">
        <f t="shared" si="39"/>
        <v>Riparian and Pre-1914</v>
      </c>
      <c r="C844" s="188" t="s">
        <v>3365</v>
      </c>
      <c r="D844" s="188" t="s">
        <v>3365</v>
      </c>
      <c r="E844" s="188"/>
      <c r="F844" s="188"/>
      <c r="G844" s="188"/>
      <c r="H844" s="188"/>
      <c r="I844" s="188" t="s">
        <v>55</v>
      </c>
      <c r="J844" s="188"/>
      <c r="K844" s="209">
        <v>3176.7549999999997</v>
      </c>
      <c r="L844" s="209">
        <v>826.35</v>
      </c>
      <c r="M844" s="188" t="s">
        <v>56</v>
      </c>
      <c r="N844" s="188" t="s">
        <v>1265</v>
      </c>
      <c r="O844" s="188" t="s">
        <v>58</v>
      </c>
      <c r="P844" s="188" t="s">
        <v>59</v>
      </c>
      <c r="Q844" s="188" t="s">
        <v>3366</v>
      </c>
      <c r="R844" s="188"/>
      <c r="S844" s="188"/>
      <c r="T844" s="188"/>
      <c r="U844" s="188" t="s">
        <v>4098</v>
      </c>
      <c r="V844" s="188"/>
      <c r="W844" s="188"/>
      <c r="X844" s="188"/>
      <c r="Y844" s="188"/>
      <c r="Z844" s="188"/>
      <c r="AA844" s="189"/>
      <c r="AB844" s="188" t="s">
        <v>142</v>
      </c>
      <c r="AC844" s="188" t="s">
        <v>8364</v>
      </c>
      <c r="AD844" s="188" t="s">
        <v>56</v>
      </c>
      <c r="AE844" s="188" t="s">
        <v>90</v>
      </c>
      <c r="AF844" s="188" t="s">
        <v>90</v>
      </c>
      <c r="AG844" s="188" t="s">
        <v>90</v>
      </c>
      <c r="AH844" s="188" t="s">
        <v>90</v>
      </c>
      <c r="AI844" s="188" t="s">
        <v>90</v>
      </c>
      <c r="AJ844" s="188" t="s">
        <v>90</v>
      </c>
      <c r="AK844" s="188" t="s">
        <v>90</v>
      </c>
      <c r="AL844" s="188" t="s">
        <v>90</v>
      </c>
      <c r="AM844" s="189">
        <v>42947</v>
      </c>
      <c r="AN844" s="188" t="s">
        <v>100</v>
      </c>
      <c r="AO844" s="188" t="s">
        <v>864</v>
      </c>
      <c r="AP844" s="188"/>
      <c r="AQ844" s="188"/>
      <c r="AR844" s="188"/>
      <c r="AS844" s="188"/>
      <c r="AT844" s="188"/>
      <c r="AU844" s="188" t="str">
        <f t="shared" si="40"/>
        <v>R3</v>
      </c>
      <c r="AV844" s="188" t="str">
        <f t="shared" si="41"/>
        <v>P1</v>
      </c>
    </row>
    <row r="845" spans="1:48" ht="285" x14ac:dyDescent="0.25">
      <c r="A845" s="188" t="s">
        <v>3377</v>
      </c>
      <c r="B845" s="207" t="str">
        <f t="shared" si="39"/>
        <v>Riparian and Pre-1914</v>
      </c>
      <c r="C845" s="188" t="s">
        <v>2651</v>
      </c>
      <c r="D845" s="188" t="s">
        <v>2652</v>
      </c>
      <c r="E845" s="188"/>
      <c r="F845" s="188" t="s">
        <v>53</v>
      </c>
      <c r="G845" s="188"/>
      <c r="H845" s="188" t="s">
        <v>760</v>
      </c>
      <c r="I845" s="188" t="s">
        <v>55</v>
      </c>
      <c r="J845" s="188"/>
      <c r="K845" s="209">
        <v>399</v>
      </c>
      <c r="L845" s="209" t="s">
        <v>215</v>
      </c>
      <c r="M845" s="188" t="s">
        <v>56</v>
      </c>
      <c r="N845" s="188" t="s">
        <v>692</v>
      </c>
      <c r="O845" s="188" t="s">
        <v>1373</v>
      </c>
      <c r="P845" s="188" t="s">
        <v>59</v>
      </c>
      <c r="Q845" s="188" t="s">
        <v>78</v>
      </c>
      <c r="R845" s="188" t="s">
        <v>3378</v>
      </c>
      <c r="S845" s="188"/>
      <c r="T845" s="188"/>
      <c r="U845" s="188"/>
      <c r="V845" s="188"/>
      <c r="W845" s="188"/>
      <c r="X845" s="188"/>
      <c r="Y845" s="188"/>
      <c r="Z845" s="188"/>
      <c r="AA845" s="189">
        <v>43000</v>
      </c>
      <c r="AB845" s="188" t="s">
        <v>142</v>
      </c>
      <c r="AC845" s="188" t="s">
        <v>767</v>
      </c>
      <c r="AD845" s="188" t="s">
        <v>56</v>
      </c>
      <c r="AE845" s="188" t="s">
        <v>90</v>
      </c>
      <c r="AF845" s="188" t="s">
        <v>90</v>
      </c>
      <c r="AG845" s="188" t="s">
        <v>90</v>
      </c>
      <c r="AH845" s="188" t="s">
        <v>90</v>
      </c>
      <c r="AI845" s="188" t="s">
        <v>90</v>
      </c>
      <c r="AJ845" s="188" t="s">
        <v>90</v>
      </c>
      <c r="AK845" s="188" t="s">
        <v>90</v>
      </c>
      <c r="AL845" s="188" t="s">
        <v>90</v>
      </c>
      <c r="AM845" s="189">
        <v>42947</v>
      </c>
      <c r="AN845" s="188" t="s">
        <v>143</v>
      </c>
      <c r="AO845" s="188" t="s">
        <v>8585</v>
      </c>
      <c r="AP845" s="188" t="s">
        <v>760</v>
      </c>
      <c r="AQ845" s="188" t="s">
        <v>8534</v>
      </c>
      <c r="AR845" s="188" t="s">
        <v>4072</v>
      </c>
      <c r="AS845" s="188" t="s">
        <v>8535</v>
      </c>
      <c r="AT845" s="188" t="s">
        <v>4072</v>
      </c>
      <c r="AU845" s="188" t="str">
        <f t="shared" si="40"/>
        <v>R4</v>
      </c>
      <c r="AV845" s="188" t="str">
        <f t="shared" si="41"/>
        <v>P4</v>
      </c>
    </row>
    <row r="846" spans="1:48" ht="60" x14ac:dyDescent="0.25">
      <c r="A846" s="188" t="s">
        <v>3379</v>
      </c>
      <c r="B846" s="207" t="str">
        <f t="shared" si="39"/>
        <v>Riparian and Pre-1914</v>
      </c>
      <c r="C846" s="188" t="s">
        <v>3380</v>
      </c>
      <c r="D846" s="188" t="s">
        <v>3381</v>
      </c>
      <c r="E846" s="188"/>
      <c r="F846" s="188" t="s">
        <v>848</v>
      </c>
      <c r="G846" s="188"/>
      <c r="H846" s="188"/>
      <c r="I846" s="188" t="s">
        <v>55</v>
      </c>
      <c r="J846" s="188"/>
      <c r="K846" s="209">
        <v>933</v>
      </c>
      <c r="L846" s="209">
        <v>813.03</v>
      </c>
      <c r="M846" s="188" t="s">
        <v>56</v>
      </c>
      <c r="N846" s="188" t="s">
        <v>826</v>
      </c>
      <c r="O846" s="188" t="s">
        <v>1373</v>
      </c>
      <c r="P846" s="188" t="s">
        <v>59</v>
      </c>
      <c r="Q846" s="188" t="s">
        <v>1780</v>
      </c>
      <c r="R846" s="188" t="s">
        <v>3382</v>
      </c>
      <c r="S846" s="188" t="s">
        <v>3383</v>
      </c>
      <c r="T846" s="188"/>
      <c r="U846" s="188"/>
      <c r="V846" s="188" t="s">
        <v>64</v>
      </c>
      <c r="W846" s="188"/>
      <c r="X846" s="188"/>
      <c r="Y846" s="188"/>
      <c r="Z846" s="188" t="s">
        <v>66</v>
      </c>
      <c r="AA846" s="189">
        <v>42936</v>
      </c>
      <c r="AB846" s="188" t="s">
        <v>81</v>
      </c>
      <c r="AC846" s="188" t="s">
        <v>3384</v>
      </c>
      <c r="AD846" s="188" t="s">
        <v>56</v>
      </c>
      <c r="AE846" s="188" t="s">
        <v>90</v>
      </c>
      <c r="AF846" s="188" t="s">
        <v>90</v>
      </c>
      <c r="AG846" s="190" t="s">
        <v>90</v>
      </c>
      <c r="AH846" s="188" t="s">
        <v>90</v>
      </c>
      <c r="AI846" s="188" t="s">
        <v>90</v>
      </c>
      <c r="AJ846" s="188" t="s">
        <v>90</v>
      </c>
      <c r="AK846" s="188" t="s">
        <v>90</v>
      </c>
      <c r="AL846" s="188" t="s">
        <v>90</v>
      </c>
      <c r="AM846" s="189">
        <v>42939</v>
      </c>
      <c r="AN846" s="188" t="s">
        <v>100</v>
      </c>
      <c r="AO846" s="188" t="s">
        <v>2328</v>
      </c>
      <c r="AP846" s="188"/>
      <c r="AQ846" s="188"/>
      <c r="AR846" s="188"/>
      <c r="AS846" s="188"/>
      <c r="AT846" s="188"/>
      <c r="AU846" s="188" t="str">
        <f t="shared" si="40"/>
        <v>R1</v>
      </c>
      <c r="AV846" s="188" t="str">
        <f t="shared" si="41"/>
        <v>P1</v>
      </c>
    </row>
    <row r="847" spans="1:48" ht="270" x14ac:dyDescent="0.25">
      <c r="A847" s="188" t="s">
        <v>3385</v>
      </c>
      <c r="B847" s="207" t="str">
        <f t="shared" si="39"/>
        <v>Riparian</v>
      </c>
      <c r="C847" s="188" t="s">
        <v>3386</v>
      </c>
      <c r="D847" s="188" t="s">
        <v>3387</v>
      </c>
      <c r="E847" s="188"/>
      <c r="F847" s="188"/>
      <c r="G847" s="188"/>
      <c r="H847" s="188" t="s">
        <v>4067</v>
      </c>
      <c r="I847" s="188" t="s">
        <v>55</v>
      </c>
      <c r="J847" s="188"/>
      <c r="K847" s="209">
        <v>434.8</v>
      </c>
      <c r="L847" s="209">
        <v>619</v>
      </c>
      <c r="M847" s="188" t="s">
        <v>56</v>
      </c>
      <c r="N847" s="188" t="s">
        <v>1214</v>
      </c>
      <c r="O847" s="188" t="s">
        <v>306</v>
      </c>
      <c r="P847" s="188" t="s">
        <v>341</v>
      </c>
      <c r="Q847" s="188" t="s">
        <v>3388</v>
      </c>
      <c r="R847" s="188" t="s">
        <v>2343</v>
      </c>
      <c r="S847" s="188" t="s">
        <v>3389</v>
      </c>
      <c r="T847" s="188" t="s">
        <v>141</v>
      </c>
      <c r="U847" s="188"/>
      <c r="V847" s="188" t="s">
        <v>64</v>
      </c>
      <c r="W847" s="188"/>
      <c r="X847" s="188"/>
      <c r="Y847" s="188"/>
      <c r="Z847" s="188" t="s">
        <v>66</v>
      </c>
      <c r="AA847" s="189">
        <v>42892</v>
      </c>
      <c r="AB847" s="188" t="s">
        <v>142</v>
      </c>
      <c r="AC847" s="188" t="s">
        <v>8419</v>
      </c>
      <c r="AD847" s="188" t="s">
        <v>66</v>
      </c>
      <c r="AE847" s="188" t="s">
        <v>90</v>
      </c>
      <c r="AF847" s="188" t="s">
        <v>90</v>
      </c>
      <c r="AG847" s="188" t="s">
        <v>90</v>
      </c>
      <c r="AH847" s="188" t="s">
        <v>90</v>
      </c>
      <c r="AI847" s="188" t="s">
        <v>90</v>
      </c>
      <c r="AJ847" s="188" t="s">
        <v>90</v>
      </c>
      <c r="AK847" s="188" t="s">
        <v>90</v>
      </c>
      <c r="AL847" s="188" t="s">
        <v>90</v>
      </c>
      <c r="AM847" s="189">
        <v>42940</v>
      </c>
      <c r="AN847" s="188" t="s">
        <v>90</v>
      </c>
      <c r="AO847" s="188" t="s">
        <v>90</v>
      </c>
      <c r="AP847" s="188" t="s">
        <v>4067</v>
      </c>
      <c r="AQ847" s="188" t="s">
        <v>8534</v>
      </c>
      <c r="AR847" s="188" t="s">
        <v>8581</v>
      </c>
      <c r="AS847" s="188" t="s">
        <v>8535</v>
      </c>
      <c r="AT847" s="188" t="s">
        <v>8581</v>
      </c>
      <c r="AU847" s="188" t="str">
        <f t="shared" si="40"/>
        <v>R4</v>
      </c>
      <c r="AV847" s="188" t="str">
        <f t="shared" si="41"/>
        <v>P4</v>
      </c>
    </row>
    <row r="848" spans="1:48" ht="270" x14ac:dyDescent="0.25">
      <c r="A848" s="188" t="s">
        <v>3390</v>
      </c>
      <c r="B848" s="207" t="str">
        <f t="shared" si="39"/>
        <v>Riparian</v>
      </c>
      <c r="C848" s="188" t="s">
        <v>3386</v>
      </c>
      <c r="D848" s="188" t="s">
        <v>3387</v>
      </c>
      <c r="E848" s="188"/>
      <c r="F848" s="188"/>
      <c r="G848" s="188"/>
      <c r="H848" s="188" t="s">
        <v>4067</v>
      </c>
      <c r="I848" s="188" t="s">
        <v>55</v>
      </c>
      <c r="J848" s="188"/>
      <c r="K848" s="209">
        <v>465.1</v>
      </c>
      <c r="L848" s="209">
        <v>585</v>
      </c>
      <c r="M848" s="188" t="s">
        <v>56</v>
      </c>
      <c r="N848" s="188" t="s">
        <v>128</v>
      </c>
      <c r="O848" s="188" t="s">
        <v>128</v>
      </c>
      <c r="P848" s="188" t="s">
        <v>341</v>
      </c>
      <c r="Q848" s="188" t="s">
        <v>3391</v>
      </c>
      <c r="R848" s="188" t="s">
        <v>3392</v>
      </c>
      <c r="S848" s="188" t="s">
        <v>3393</v>
      </c>
      <c r="T848" s="188" t="s">
        <v>141</v>
      </c>
      <c r="U848" s="188"/>
      <c r="V848" s="188" t="s">
        <v>64</v>
      </c>
      <c r="W848" s="188"/>
      <c r="X848" s="188"/>
      <c r="Y848" s="188"/>
      <c r="Z848" s="188" t="s">
        <v>66</v>
      </c>
      <c r="AA848" s="189">
        <v>42892</v>
      </c>
      <c r="AB848" s="188" t="s">
        <v>67</v>
      </c>
      <c r="AC848" s="188" t="s">
        <v>8670</v>
      </c>
      <c r="AD848" s="188" t="s">
        <v>66</v>
      </c>
      <c r="AE848" s="188" t="s">
        <v>90</v>
      </c>
      <c r="AF848" s="188" t="s">
        <v>90</v>
      </c>
      <c r="AG848" s="188" t="s">
        <v>90</v>
      </c>
      <c r="AH848" s="188" t="s">
        <v>90</v>
      </c>
      <c r="AI848" s="188" t="s">
        <v>90</v>
      </c>
      <c r="AJ848" s="188" t="s">
        <v>90</v>
      </c>
      <c r="AK848" s="188" t="s">
        <v>90</v>
      </c>
      <c r="AL848" s="188" t="s">
        <v>90</v>
      </c>
      <c r="AM848" s="189">
        <v>42940</v>
      </c>
      <c r="AN848" s="188" t="s">
        <v>90</v>
      </c>
      <c r="AO848" s="188" t="s">
        <v>90</v>
      </c>
      <c r="AP848" s="188" t="s">
        <v>4067</v>
      </c>
      <c r="AQ848" s="188" t="s">
        <v>8534</v>
      </c>
      <c r="AR848" s="188" t="s">
        <v>8581</v>
      </c>
      <c r="AS848" s="188" t="s">
        <v>8535</v>
      </c>
      <c r="AT848" s="188" t="s">
        <v>8581</v>
      </c>
      <c r="AU848" s="188" t="str">
        <f t="shared" si="40"/>
        <v>R4</v>
      </c>
      <c r="AV848" s="188" t="str">
        <f t="shared" si="41"/>
        <v>P4</v>
      </c>
    </row>
    <row r="849" spans="1:48" ht="270" x14ac:dyDescent="0.25">
      <c r="A849" s="188" t="s">
        <v>3394</v>
      </c>
      <c r="B849" s="207" t="str">
        <f t="shared" si="39"/>
        <v>Riparian</v>
      </c>
      <c r="C849" s="188" t="s">
        <v>3395</v>
      </c>
      <c r="D849" s="188" t="s">
        <v>3396</v>
      </c>
      <c r="E849" s="188"/>
      <c r="F849" s="188"/>
      <c r="G849" s="188"/>
      <c r="H849" s="188" t="s">
        <v>4067</v>
      </c>
      <c r="I849" s="188" t="s">
        <v>55</v>
      </c>
      <c r="J849" s="188"/>
      <c r="K849" s="209">
        <v>819.5333333333333</v>
      </c>
      <c r="L849" s="209">
        <v>1142</v>
      </c>
      <c r="M849" s="188" t="s">
        <v>56</v>
      </c>
      <c r="N849" s="188" t="s">
        <v>1214</v>
      </c>
      <c r="O849" s="188" t="s">
        <v>306</v>
      </c>
      <c r="P849" s="188" t="s">
        <v>341</v>
      </c>
      <c r="Q849" s="188" t="s">
        <v>3397</v>
      </c>
      <c r="R849" s="188" t="s">
        <v>3398</v>
      </c>
      <c r="S849" s="188" t="s">
        <v>3399</v>
      </c>
      <c r="T849" s="188"/>
      <c r="U849" s="188"/>
      <c r="V849" s="188"/>
      <c r="W849" s="188"/>
      <c r="X849" s="188"/>
      <c r="Y849" s="188"/>
      <c r="Z849" s="188"/>
      <c r="AA849" s="189">
        <v>42891</v>
      </c>
      <c r="AB849" s="188" t="s">
        <v>81</v>
      </c>
      <c r="AC849" s="188" t="s">
        <v>3400</v>
      </c>
      <c r="AD849" s="188" t="s">
        <v>66</v>
      </c>
      <c r="AE849" s="188" t="s">
        <v>90</v>
      </c>
      <c r="AF849" s="188" t="s">
        <v>90</v>
      </c>
      <c r="AG849" s="188" t="s">
        <v>90</v>
      </c>
      <c r="AH849" s="188" t="s">
        <v>90</v>
      </c>
      <c r="AI849" s="188" t="s">
        <v>90</v>
      </c>
      <c r="AJ849" s="188" t="s">
        <v>90</v>
      </c>
      <c r="AK849" s="188" t="s">
        <v>90</v>
      </c>
      <c r="AL849" s="188" t="s">
        <v>90</v>
      </c>
      <c r="AM849" s="189">
        <v>42940</v>
      </c>
      <c r="AN849" s="188" t="s">
        <v>90</v>
      </c>
      <c r="AO849" s="188" t="s">
        <v>90</v>
      </c>
      <c r="AP849" s="188" t="s">
        <v>4067</v>
      </c>
      <c r="AQ849" s="188" t="s">
        <v>8534</v>
      </c>
      <c r="AR849" s="188" t="s">
        <v>8581</v>
      </c>
      <c r="AS849" s="188" t="s">
        <v>8535</v>
      </c>
      <c r="AT849" s="188" t="s">
        <v>8581</v>
      </c>
      <c r="AU849" s="188" t="str">
        <f t="shared" si="40"/>
        <v>R4</v>
      </c>
      <c r="AV849" s="188" t="str">
        <f t="shared" si="41"/>
        <v>P4</v>
      </c>
    </row>
    <row r="850" spans="1:48" ht="270" x14ac:dyDescent="0.25">
      <c r="A850" s="188" t="s">
        <v>3401</v>
      </c>
      <c r="B850" s="207" t="str">
        <f t="shared" si="39"/>
        <v>Riparian</v>
      </c>
      <c r="C850" s="188" t="s">
        <v>3395</v>
      </c>
      <c r="D850" s="188" t="s">
        <v>3396</v>
      </c>
      <c r="E850" s="188"/>
      <c r="F850" s="188"/>
      <c r="G850" s="188"/>
      <c r="H850" s="188" t="s">
        <v>4067</v>
      </c>
      <c r="I850" s="188" t="s">
        <v>55</v>
      </c>
      <c r="J850" s="188"/>
      <c r="K850" s="209">
        <v>434.8</v>
      </c>
      <c r="L850" s="209">
        <v>614</v>
      </c>
      <c r="M850" s="188" t="s">
        <v>56</v>
      </c>
      <c r="N850" s="188" t="s">
        <v>1214</v>
      </c>
      <c r="O850" s="188" t="s">
        <v>306</v>
      </c>
      <c r="P850" s="188" t="s">
        <v>341</v>
      </c>
      <c r="Q850" s="188" t="s">
        <v>3402</v>
      </c>
      <c r="R850" s="188" t="s">
        <v>3403</v>
      </c>
      <c r="S850" s="188" t="s">
        <v>3399</v>
      </c>
      <c r="T850" s="188" t="s">
        <v>174</v>
      </c>
      <c r="U850" s="188"/>
      <c r="V850" s="188" t="s">
        <v>174</v>
      </c>
      <c r="W850" s="188"/>
      <c r="X850" s="188"/>
      <c r="Y850" s="188"/>
      <c r="Z850" s="188"/>
      <c r="AA850" s="189">
        <v>42891</v>
      </c>
      <c r="AB850" s="188" t="s">
        <v>81</v>
      </c>
      <c r="AC850" s="188" t="s">
        <v>3404</v>
      </c>
      <c r="AD850" s="188" t="s">
        <v>66</v>
      </c>
      <c r="AE850" s="188" t="s">
        <v>90</v>
      </c>
      <c r="AF850" s="188" t="s">
        <v>90</v>
      </c>
      <c r="AG850" s="188" t="s">
        <v>90</v>
      </c>
      <c r="AH850" s="188" t="s">
        <v>90</v>
      </c>
      <c r="AI850" s="188" t="s">
        <v>90</v>
      </c>
      <c r="AJ850" s="188" t="s">
        <v>90</v>
      </c>
      <c r="AK850" s="188" t="s">
        <v>90</v>
      </c>
      <c r="AL850" s="188" t="s">
        <v>90</v>
      </c>
      <c r="AM850" s="189">
        <v>42940</v>
      </c>
      <c r="AN850" s="188" t="s">
        <v>90</v>
      </c>
      <c r="AO850" s="188" t="s">
        <v>90</v>
      </c>
      <c r="AP850" s="188" t="s">
        <v>4067</v>
      </c>
      <c r="AQ850" s="188" t="s">
        <v>8534</v>
      </c>
      <c r="AR850" s="188" t="s">
        <v>8581</v>
      </c>
      <c r="AS850" s="188" t="s">
        <v>8535</v>
      </c>
      <c r="AT850" s="188" t="s">
        <v>8581</v>
      </c>
      <c r="AU850" s="188" t="str">
        <f t="shared" si="40"/>
        <v>R4</v>
      </c>
      <c r="AV850" s="188" t="str">
        <f t="shared" si="41"/>
        <v>P4</v>
      </c>
    </row>
    <row r="851" spans="1:48" ht="270" x14ac:dyDescent="0.25">
      <c r="A851" s="188" t="s">
        <v>3405</v>
      </c>
      <c r="B851" s="207" t="str">
        <f t="shared" si="39"/>
        <v>Riparian</v>
      </c>
      <c r="C851" s="188" t="s">
        <v>3395</v>
      </c>
      <c r="D851" s="188" t="s">
        <v>3396</v>
      </c>
      <c r="E851" s="188"/>
      <c r="F851" s="188"/>
      <c r="G851" s="188"/>
      <c r="H851" s="188" t="s">
        <v>4067</v>
      </c>
      <c r="I851" s="188" t="s">
        <v>55</v>
      </c>
      <c r="J851" s="188"/>
      <c r="K851" s="209">
        <v>782</v>
      </c>
      <c r="L851" s="209">
        <v>1055</v>
      </c>
      <c r="M851" s="188" t="s">
        <v>56</v>
      </c>
      <c r="N851" s="188" t="s">
        <v>1214</v>
      </c>
      <c r="O851" s="188" t="s">
        <v>306</v>
      </c>
      <c r="P851" s="188" t="s">
        <v>341</v>
      </c>
      <c r="Q851" s="188" t="s">
        <v>3406</v>
      </c>
      <c r="R851" s="188" t="s">
        <v>3403</v>
      </c>
      <c r="S851" s="188" t="s">
        <v>3399</v>
      </c>
      <c r="T851" s="188" t="s">
        <v>174</v>
      </c>
      <c r="U851" s="188"/>
      <c r="V851" s="188" t="s">
        <v>174</v>
      </c>
      <c r="W851" s="188"/>
      <c r="X851" s="188"/>
      <c r="Y851" s="188"/>
      <c r="Z851" s="188"/>
      <c r="AA851" s="189">
        <v>42891</v>
      </c>
      <c r="AB851" s="188" t="s">
        <v>81</v>
      </c>
      <c r="AC851" s="188" t="s">
        <v>8465</v>
      </c>
      <c r="AD851" s="188" t="s">
        <v>66</v>
      </c>
      <c r="AE851" s="188" t="s">
        <v>90</v>
      </c>
      <c r="AF851" s="188" t="s">
        <v>90</v>
      </c>
      <c r="AG851" s="188" t="s">
        <v>90</v>
      </c>
      <c r="AH851" s="188" t="s">
        <v>90</v>
      </c>
      <c r="AI851" s="188" t="s">
        <v>90</v>
      </c>
      <c r="AJ851" s="188" t="s">
        <v>90</v>
      </c>
      <c r="AK851" s="188" t="s">
        <v>90</v>
      </c>
      <c r="AL851" s="188" t="s">
        <v>90</v>
      </c>
      <c r="AM851" s="189">
        <v>42940</v>
      </c>
      <c r="AN851" s="188" t="s">
        <v>90</v>
      </c>
      <c r="AO851" s="188" t="s">
        <v>90</v>
      </c>
      <c r="AP851" s="188" t="s">
        <v>4067</v>
      </c>
      <c r="AQ851" s="188" t="s">
        <v>8534</v>
      </c>
      <c r="AR851" s="188" t="s">
        <v>8581</v>
      </c>
      <c r="AS851" s="188" t="s">
        <v>8535</v>
      </c>
      <c r="AT851" s="188" t="s">
        <v>8581</v>
      </c>
      <c r="AU851" s="188" t="str">
        <f t="shared" si="40"/>
        <v>R4</v>
      </c>
      <c r="AV851" s="188" t="str">
        <f t="shared" si="41"/>
        <v>P4</v>
      </c>
    </row>
    <row r="852" spans="1:48" ht="270" x14ac:dyDescent="0.25">
      <c r="A852" s="188" t="s">
        <v>3407</v>
      </c>
      <c r="B852" s="207" t="str">
        <f t="shared" si="39"/>
        <v>Riparian</v>
      </c>
      <c r="C852" s="188" t="s">
        <v>3395</v>
      </c>
      <c r="D852" s="188" t="s">
        <v>3396</v>
      </c>
      <c r="E852" s="188"/>
      <c r="F852" s="188"/>
      <c r="G852" s="188"/>
      <c r="H852" s="188" t="s">
        <v>4067</v>
      </c>
      <c r="I852" s="188" t="s">
        <v>55</v>
      </c>
      <c r="J852" s="188"/>
      <c r="K852" s="209">
        <v>665.2</v>
      </c>
      <c r="L852" s="209">
        <v>883</v>
      </c>
      <c r="M852" s="188" t="s">
        <v>56</v>
      </c>
      <c r="N852" s="188" t="s">
        <v>1214</v>
      </c>
      <c r="O852" s="188" t="s">
        <v>306</v>
      </c>
      <c r="P852" s="188" t="s">
        <v>341</v>
      </c>
      <c r="Q852" s="188" t="s">
        <v>3408</v>
      </c>
      <c r="R852" s="188" t="s">
        <v>3408</v>
      </c>
      <c r="S852" s="188" t="s">
        <v>3409</v>
      </c>
      <c r="T852" s="188" t="s">
        <v>151</v>
      </c>
      <c r="U852" s="188"/>
      <c r="V852" s="188" t="s">
        <v>64</v>
      </c>
      <c r="W852" s="188"/>
      <c r="X852" s="188"/>
      <c r="Y852" s="188"/>
      <c r="Z852" s="188" t="s">
        <v>66</v>
      </c>
      <c r="AA852" s="189">
        <v>42892</v>
      </c>
      <c r="AB852" s="188" t="s">
        <v>67</v>
      </c>
      <c r="AC852" s="188" t="s">
        <v>8696</v>
      </c>
      <c r="AD852" s="188" t="s">
        <v>66</v>
      </c>
      <c r="AE852" s="188" t="s">
        <v>90</v>
      </c>
      <c r="AF852" s="188" t="s">
        <v>90</v>
      </c>
      <c r="AG852" s="188" t="s">
        <v>90</v>
      </c>
      <c r="AH852" s="188" t="s">
        <v>90</v>
      </c>
      <c r="AI852" s="188" t="s">
        <v>90</v>
      </c>
      <c r="AJ852" s="188" t="s">
        <v>90</v>
      </c>
      <c r="AK852" s="188" t="s">
        <v>90</v>
      </c>
      <c r="AL852" s="188" t="s">
        <v>90</v>
      </c>
      <c r="AM852" s="189">
        <v>42940</v>
      </c>
      <c r="AN852" s="188" t="s">
        <v>90</v>
      </c>
      <c r="AO852" s="188" t="s">
        <v>90</v>
      </c>
      <c r="AP852" s="188" t="s">
        <v>4067</v>
      </c>
      <c r="AQ852" s="188" t="s">
        <v>8534</v>
      </c>
      <c r="AR852" s="188" t="s">
        <v>8581</v>
      </c>
      <c r="AS852" s="188" t="s">
        <v>8535</v>
      </c>
      <c r="AT852" s="188" t="s">
        <v>8581</v>
      </c>
      <c r="AU852" s="188" t="str">
        <f t="shared" si="40"/>
        <v>R4</v>
      </c>
      <c r="AV852" s="188" t="str">
        <f t="shared" si="41"/>
        <v>P4</v>
      </c>
    </row>
    <row r="853" spans="1:48" ht="105" x14ac:dyDescent="0.25">
      <c r="A853" s="188" t="s">
        <v>3410</v>
      </c>
      <c r="B853" s="207" t="str">
        <f t="shared" si="39"/>
        <v>Pre-1914</v>
      </c>
      <c r="C853" s="188" t="s">
        <v>3411</v>
      </c>
      <c r="D853" s="188" t="s">
        <v>3411</v>
      </c>
      <c r="E853" s="188"/>
      <c r="F853" s="188"/>
      <c r="G853" s="188"/>
      <c r="H853" s="188"/>
      <c r="I853" s="188" t="s">
        <v>87</v>
      </c>
      <c r="J853" s="188"/>
      <c r="K853" s="209">
        <v>12835.999999999998</v>
      </c>
      <c r="L853" s="209">
        <v>17597</v>
      </c>
      <c r="M853" s="188" t="s">
        <v>66</v>
      </c>
      <c r="N853" s="188" t="s">
        <v>3412</v>
      </c>
      <c r="O853" s="188" t="s">
        <v>3413</v>
      </c>
      <c r="P853" s="188" t="s">
        <v>740</v>
      </c>
      <c r="Q853" s="188" t="s">
        <v>78</v>
      </c>
      <c r="R853" s="188"/>
      <c r="S853" s="188"/>
      <c r="T853" s="188"/>
      <c r="U853" s="188"/>
      <c r="V853" s="188"/>
      <c r="W853" s="188"/>
      <c r="X853" s="188"/>
      <c r="Y853" s="188"/>
      <c r="Z853" s="188"/>
      <c r="AA853" s="189">
        <v>42999</v>
      </c>
      <c r="AB853" s="188" t="s">
        <v>90</v>
      </c>
      <c r="AC853" s="188"/>
      <c r="AD853" s="188" t="s">
        <v>56</v>
      </c>
      <c r="AE853" s="188" t="s">
        <v>90</v>
      </c>
      <c r="AF853" s="188" t="s">
        <v>90</v>
      </c>
      <c r="AG853" s="190" t="s">
        <v>90</v>
      </c>
      <c r="AH853" s="188" t="s">
        <v>90</v>
      </c>
      <c r="AI853" s="188" t="s">
        <v>90</v>
      </c>
      <c r="AJ853" s="188" t="s">
        <v>90</v>
      </c>
      <c r="AK853" s="188" t="s">
        <v>90</v>
      </c>
      <c r="AL853" s="188" t="s">
        <v>90</v>
      </c>
      <c r="AM853" s="189">
        <v>42948</v>
      </c>
      <c r="AN853" s="188" t="s">
        <v>143</v>
      </c>
      <c r="AO853" s="188" t="s">
        <v>8466</v>
      </c>
      <c r="AP853" s="188"/>
      <c r="AQ853" s="188"/>
      <c r="AR853" s="188"/>
      <c r="AS853" s="188"/>
      <c r="AT853" s="188"/>
      <c r="AU853" s="188" t="str">
        <f t="shared" si="40"/>
        <v>N/A</v>
      </c>
      <c r="AV853" s="188" t="str">
        <f t="shared" si="41"/>
        <v>P3</v>
      </c>
    </row>
    <row r="854" spans="1:48" ht="90" x14ac:dyDescent="0.25">
      <c r="A854" s="188" t="s">
        <v>3414</v>
      </c>
      <c r="B854" s="207" t="str">
        <f t="shared" si="39"/>
        <v>Riparian and Pre-1914</v>
      </c>
      <c r="C854" s="188" t="s">
        <v>3415</v>
      </c>
      <c r="D854" s="188" t="s">
        <v>3416</v>
      </c>
      <c r="E854" s="188"/>
      <c r="F854" s="188" t="s">
        <v>1122</v>
      </c>
      <c r="G854" s="188"/>
      <c r="H854" s="188"/>
      <c r="I854" s="188" t="s">
        <v>55</v>
      </c>
      <c r="J854" s="188"/>
      <c r="K854" s="209">
        <v>1243.3533333333335</v>
      </c>
      <c r="L854" s="209">
        <v>1150.07</v>
      </c>
      <c r="M854" s="188" t="s">
        <v>56</v>
      </c>
      <c r="N854" s="188" t="s">
        <v>57</v>
      </c>
      <c r="O854" s="188" t="s">
        <v>58</v>
      </c>
      <c r="P854" s="188" t="s">
        <v>59</v>
      </c>
      <c r="Q854" s="188"/>
      <c r="R854" s="188" t="s">
        <v>3417</v>
      </c>
      <c r="S854" s="188" t="s">
        <v>3418</v>
      </c>
      <c r="T854" s="188" t="s">
        <v>151</v>
      </c>
      <c r="U854" s="188"/>
      <c r="V854" s="188" t="s">
        <v>115</v>
      </c>
      <c r="W854" s="188">
        <v>5</v>
      </c>
      <c r="X854" s="188" t="s">
        <v>56</v>
      </c>
      <c r="Y854" s="188" t="s">
        <v>3419</v>
      </c>
      <c r="Z854" s="188" t="s">
        <v>66</v>
      </c>
      <c r="AA854" s="189">
        <v>42964</v>
      </c>
      <c r="AB854" s="188" t="s">
        <v>81</v>
      </c>
      <c r="AC854" s="188" t="s">
        <v>8629</v>
      </c>
      <c r="AD854" s="188" t="s">
        <v>56</v>
      </c>
      <c r="AE854" s="188" t="s">
        <v>90</v>
      </c>
      <c r="AF854" s="188" t="s">
        <v>90</v>
      </c>
      <c r="AG854" s="188" t="s">
        <v>90</v>
      </c>
      <c r="AH854" s="188" t="s">
        <v>90</v>
      </c>
      <c r="AI854" s="188" t="s">
        <v>90</v>
      </c>
      <c r="AJ854" s="188" t="s">
        <v>90</v>
      </c>
      <c r="AK854" s="188" t="s">
        <v>90</v>
      </c>
      <c r="AL854" s="188" t="s">
        <v>90</v>
      </c>
      <c r="AM854" s="189">
        <v>42937</v>
      </c>
      <c r="AN854" s="188" t="s">
        <v>100</v>
      </c>
      <c r="AO854" s="188" t="s">
        <v>144</v>
      </c>
      <c r="AP854" s="188"/>
      <c r="AQ854" s="188"/>
      <c r="AR854" s="188"/>
      <c r="AS854" s="188"/>
      <c r="AT854" s="188"/>
      <c r="AU854" s="188" t="str">
        <f t="shared" si="40"/>
        <v>R1</v>
      </c>
      <c r="AV854" s="188" t="str">
        <f t="shared" si="41"/>
        <v>P1</v>
      </c>
    </row>
    <row r="855" spans="1:48" ht="60" x14ac:dyDescent="0.25">
      <c r="A855" s="188" t="s">
        <v>3420</v>
      </c>
      <c r="B855" s="207" t="str">
        <f t="shared" si="39"/>
        <v>Riparian and Pre-1914</v>
      </c>
      <c r="C855" s="188" t="s">
        <v>3421</v>
      </c>
      <c r="D855" s="188" t="s">
        <v>3422</v>
      </c>
      <c r="E855" s="188"/>
      <c r="F855" s="188" t="s">
        <v>1122</v>
      </c>
      <c r="G855" s="188"/>
      <c r="H855" s="188"/>
      <c r="I855" s="188" t="s">
        <v>55</v>
      </c>
      <c r="J855" s="188"/>
      <c r="K855" s="209">
        <v>891</v>
      </c>
      <c r="L855" s="209">
        <v>785.24</v>
      </c>
      <c r="M855" s="188" t="s">
        <v>56</v>
      </c>
      <c r="N855" s="188" t="s">
        <v>3423</v>
      </c>
      <c r="O855" s="188" t="s">
        <v>1373</v>
      </c>
      <c r="P855" s="188" t="s">
        <v>59</v>
      </c>
      <c r="Q855" s="188" t="s">
        <v>3424</v>
      </c>
      <c r="R855" s="188" t="s">
        <v>3425</v>
      </c>
      <c r="S855" s="188" t="s">
        <v>3426</v>
      </c>
      <c r="T855" s="188"/>
      <c r="U855" s="188">
        <v>1858</v>
      </c>
      <c r="V855" s="188" t="s">
        <v>115</v>
      </c>
      <c r="W855" s="188"/>
      <c r="X855" s="188"/>
      <c r="Y855" s="188"/>
      <c r="Z855" s="188" t="s">
        <v>66</v>
      </c>
      <c r="AA855" s="189">
        <v>42914</v>
      </c>
      <c r="AB855" s="188" t="s">
        <v>142</v>
      </c>
      <c r="AC855" s="188" t="s">
        <v>3427</v>
      </c>
      <c r="AD855" s="188" t="s">
        <v>56</v>
      </c>
      <c r="AE855" s="188" t="s">
        <v>90</v>
      </c>
      <c r="AF855" s="188" t="s">
        <v>90</v>
      </c>
      <c r="AG855" s="190" t="s">
        <v>90</v>
      </c>
      <c r="AH855" s="188" t="s">
        <v>90</v>
      </c>
      <c r="AI855" s="188" t="s">
        <v>90</v>
      </c>
      <c r="AJ855" s="188" t="s">
        <v>90</v>
      </c>
      <c r="AK855" s="188" t="s">
        <v>90</v>
      </c>
      <c r="AL855" s="188" t="s">
        <v>90</v>
      </c>
      <c r="AM855" s="189">
        <v>42914</v>
      </c>
      <c r="AN855" s="188" t="s">
        <v>100</v>
      </c>
      <c r="AO855" s="188" t="s">
        <v>489</v>
      </c>
      <c r="AP855" s="188"/>
      <c r="AQ855" s="188"/>
      <c r="AR855" s="188"/>
      <c r="AS855" s="188"/>
      <c r="AT855" s="188"/>
      <c r="AU855" s="188" t="str">
        <f t="shared" si="40"/>
        <v>R3</v>
      </c>
      <c r="AV855" s="188" t="str">
        <f t="shared" si="41"/>
        <v>P1</v>
      </c>
    </row>
    <row r="856" spans="1:48" ht="75" x14ac:dyDescent="0.25">
      <c r="A856" s="188" t="s">
        <v>3428</v>
      </c>
      <c r="B856" s="207" t="str">
        <f t="shared" si="39"/>
        <v>Riparian and Pre-1914</v>
      </c>
      <c r="C856" s="188" t="s">
        <v>3429</v>
      </c>
      <c r="D856" s="188" t="s">
        <v>3430</v>
      </c>
      <c r="E856" s="188"/>
      <c r="F856" s="188" t="s">
        <v>53</v>
      </c>
      <c r="G856" s="188"/>
      <c r="H856" s="188"/>
      <c r="I856" s="188" t="s">
        <v>55</v>
      </c>
      <c r="J856" s="188"/>
      <c r="K856" s="209">
        <v>320.13666666666666</v>
      </c>
      <c r="L856" s="209">
        <v>252.41</v>
      </c>
      <c r="M856" s="188" t="s">
        <v>56</v>
      </c>
      <c r="N856" s="188" t="s">
        <v>128</v>
      </c>
      <c r="O856" s="188" t="s">
        <v>1373</v>
      </c>
      <c r="P856" s="188" t="s">
        <v>59</v>
      </c>
      <c r="Q856" s="188" t="s">
        <v>3431</v>
      </c>
      <c r="R856" s="188" t="s">
        <v>3431</v>
      </c>
      <c r="S856" s="188" t="s">
        <v>3432</v>
      </c>
      <c r="T856" s="188" t="s">
        <v>63</v>
      </c>
      <c r="U856" s="188"/>
      <c r="V856" s="188" t="s">
        <v>115</v>
      </c>
      <c r="W856" s="188"/>
      <c r="X856" s="188"/>
      <c r="Y856" s="188"/>
      <c r="Z856" s="188" t="s">
        <v>66</v>
      </c>
      <c r="AA856" s="189">
        <v>42880</v>
      </c>
      <c r="AB856" s="188" t="s">
        <v>81</v>
      </c>
      <c r="AC856" s="188" t="s">
        <v>3176</v>
      </c>
      <c r="AD856" s="188" t="s">
        <v>56</v>
      </c>
      <c r="AE856" s="188" t="s">
        <v>90</v>
      </c>
      <c r="AF856" s="188" t="s">
        <v>90</v>
      </c>
      <c r="AG856" s="190" t="s">
        <v>90</v>
      </c>
      <c r="AH856" s="188" t="s">
        <v>90</v>
      </c>
      <c r="AI856" s="188" t="s">
        <v>90</v>
      </c>
      <c r="AJ856" s="188" t="s">
        <v>90</v>
      </c>
      <c r="AK856" s="188" t="s">
        <v>90</v>
      </c>
      <c r="AL856" s="188" t="s">
        <v>90</v>
      </c>
      <c r="AM856" s="189">
        <v>42915</v>
      </c>
      <c r="AN856" s="188" t="s">
        <v>100</v>
      </c>
      <c r="AO856" s="188" t="s">
        <v>489</v>
      </c>
      <c r="AP856" s="188"/>
      <c r="AQ856" s="188"/>
      <c r="AR856" s="188"/>
      <c r="AS856" s="188"/>
      <c r="AT856" s="188"/>
      <c r="AU856" s="188" t="str">
        <f t="shared" si="40"/>
        <v>R1</v>
      </c>
      <c r="AV856" s="188" t="str">
        <f t="shared" si="41"/>
        <v>P1</v>
      </c>
    </row>
    <row r="857" spans="1:48" ht="270" x14ac:dyDescent="0.25">
      <c r="A857" s="188" t="s">
        <v>3433</v>
      </c>
      <c r="B857" s="207" t="str">
        <f t="shared" si="39"/>
        <v>Riparian and Pre-1914</v>
      </c>
      <c r="C857" s="188" t="s">
        <v>3434</v>
      </c>
      <c r="D857" s="188" t="s">
        <v>3434</v>
      </c>
      <c r="E857" s="188"/>
      <c r="F857" s="188"/>
      <c r="G857" s="188"/>
      <c r="H857" s="188" t="s">
        <v>4067</v>
      </c>
      <c r="I857" s="188" t="s">
        <v>55</v>
      </c>
      <c r="J857" s="188"/>
      <c r="K857" s="209">
        <v>1429.66307299962</v>
      </c>
      <c r="L857" s="209">
        <v>848.66</v>
      </c>
      <c r="M857" s="188" t="s">
        <v>56</v>
      </c>
      <c r="N857" s="188" t="s">
        <v>137</v>
      </c>
      <c r="O857" s="188" t="s">
        <v>3435</v>
      </c>
      <c r="P857" s="188" t="s">
        <v>341</v>
      </c>
      <c r="Q857" s="188" t="s">
        <v>3436</v>
      </c>
      <c r="R857" s="188" t="s">
        <v>3437</v>
      </c>
      <c r="S857" s="188" t="s">
        <v>3438</v>
      </c>
      <c r="T857" s="188" t="s">
        <v>63</v>
      </c>
      <c r="U857" s="188"/>
      <c r="V857" s="188" t="s">
        <v>344</v>
      </c>
      <c r="W857" s="188"/>
      <c r="X857" s="188"/>
      <c r="Y857" s="188"/>
      <c r="Z857" s="188" t="s">
        <v>66</v>
      </c>
      <c r="AA857" s="189">
        <v>42921</v>
      </c>
      <c r="AB857" s="188" t="s">
        <v>81</v>
      </c>
      <c r="AC857" s="188" t="s">
        <v>3439</v>
      </c>
      <c r="AD857" s="188" t="s">
        <v>56</v>
      </c>
      <c r="AE857" s="188" t="s">
        <v>90</v>
      </c>
      <c r="AF857" s="188" t="s">
        <v>90</v>
      </c>
      <c r="AG857" s="190" t="s">
        <v>90</v>
      </c>
      <c r="AH857" s="188" t="s">
        <v>90</v>
      </c>
      <c r="AI857" s="188" t="s">
        <v>90</v>
      </c>
      <c r="AJ857" s="188" t="s">
        <v>90</v>
      </c>
      <c r="AK857" s="188" t="s">
        <v>90</v>
      </c>
      <c r="AL857" s="188" t="s">
        <v>90</v>
      </c>
      <c r="AM857" s="189">
        <v>42923</v>
      </c>
      <c r="AN857" s="188" t="s">
        <v>100</v>
      </c>
      <c r="AO857" s="188" t="s">
        <v>8410</v>
      </c>
      <c r="AP857" s="188" t="s">
        <v>4067</v>
      </c>
      <c r="AQ857" s="188" t="s">
        <v>8534</v>
      </c>
      <c r="AR857" s="188" t="s">
        <v>8581</v>
      </c>
      <c r="AS857" s="188" t="s">
        <v>8535</v>
      </c>
      <c r="AT857" s="188" t="s">
        <v>8581</v>
      </c>
      <c r="AU857" s="188" t="str">
        <f t="shared" si="40"/>
        <v>R4</v>
      </c>
      <c r="AV857" s="188" t="str">
        <f t="shared" si="41"/>
        <v>P4</v>
      </c>
    </row>
    <row r="858" spans="1:48" ht="270" x14ac:dyDescent="0.25">
      <c r="A858" s="188" t="s">
        <v>3440</v>
      </c>
      <c r="B858" s="207" t="str">
        <f t="shared" si="39"/>
        <v>Riparian and Pre-1914</v>
      </c>
      <c r="C858" s="188" t="s">
        <v>3434</v>
      </c>
      <c r="D858" s="188" t="s">
        <v>3434</v>
      </c>
      <c r="E858" s="188"/>
      <c r="F858" s="188"/>
      <c r="G858" s="188"/>
      <c r="H858" s="188" t="s">
        <v>4067</v>
      </c>
      <c r="I858" s="188" t="s">
        <v>55</v>
      </c>
      <c r="J858" s="188"/>
      <c r="K858" s="209">
        <v>1429.66307299962</v>
      </c>
      <c r="L858" s="209">
        <v>848.66</v>
      </c>
      <c r="M858" s="188" t="s">
        <v>56</v>
      </c>
      <c r="N858" s="188" t="s">
        <v>137</v>
      </c>
      <c r="O858" s="188"/>
      <c r="P858" s="188" t="s">
        <v>341</v>
      </c>
      <c r="Q858" s="188" t="s">
        <v>3441</v>
      </c>
      <c r="R858" s="188" t="s">
        <v>3437</v>
      </c>
      <c r="S858" s="188" t="s">
        <v>3438</v>
      </c>
      <c r="T858" s="188" t="s">
        <v>63</v>
      </c>
      <c r="U858" s="188"/>
      <c r="V858" s="188" t="s">
        <v>344</v>
      </c>
      <c r="W858" s="188"/>
      <c r="X858" s="188"/>
      <c r="Y858" s="188"/>
      <c r="Z858" s="188" t="s">
        <v>66</v>
      </c>
      <c r="AA858" s="189">
        <v>42921</v>
      </c>
      <c r="AB858" s="188" t="s">
        <v>81</v>
      </c>
      <c r="AC858" s="188" t="s">
        <v>3439</v>
      </c>
      <c r="AD858" s="188" t="s">
        <v>56</v>
      </c>
      <c r="AE858" s="188" t="s">
        <v>90</v>
      </c>
      <c r="AF858" s="188" t="s">
        <v>90</v>
      </c>
      <c r="AG858" s="190" t="s">
        <v>90</v>
      </c>
      <c r="AH858" s="188" t="s">
        <v>90</v>
      </c>
      <c r="AI858" s="188" t="s">
        <v>90</v>
      </c>
      <c r="AJ858" s="188" t="s">
        <v>90</v>
      </c>
      <c r="AK858" s="188" t="s">
        <v>90</v>
      </c>
      <c r="AL858" s="188" t="s">
        <v>90</v>
      </c>
      <c r="AM858" s="189">
        <v>42923</v>
      </c>
      <c r="AN858" s="188" t="s">
        <v>100</v>
      </c>
      <c r="AO858" s="188" t="s">
        <v>8410</v>
      </c>
      <c r="AP858" s="188" t="s">
        <v>4067</v>
      </c>
      <c r="AQ858" s="188" t="s">
        <v>8534</v>
      </c>
      <c r="AR858" s="188" t="s">
        <v>8581</v>
      </c>
      <c r="AS858" s="188" t="s">
        <v>8535</v>
      </c>
      <c r="AT858" s="188" t="s">
        <v>8581</v>
      </c>
      <c r="AU858" s="188" t="str">
        <f t="shared" si="40"/>
        <v>R4</v>
      </c>
      <c r="AV858" s="188" t="str">
        <f t="shared" si="41"/>
        <v>P4</v>
      </c>
    </row>
    <row r="859" spans="1:48" ht="270" x14ac:dyDescent="0.25">
      <c r="A859" s="188" t="s">
        <v>3442</v>
      </c>
      <c r="B859" s="207" t="str">
        <f t="shared" si="39"/>
        <v>Riparian and Pre-1914</v>
      </c>
      <c r="C859" s="188" t="s">
        <v>3434</v>
      </c>
      <c r="D859" s="188" t="s">
        <v>3434</v>
      </c>
      <c r="E859" s="188"/>
      <c r="F859" s="188"/>
      <c r="G859" s="188"/>
      <c r="H859" s="188" t="s">
        <v>4067</v>
      </c>
      <c r="I859" s="188" t="s">
        <v>55</v>
      </c>
      <c r="J859" s="188"/>
      <c r="K859" s="209">
        <v>1429.66307299962</v>
      </c>
      <c r="L859" s="209">
        <v>848.66</v>
      </c>
      <c r="M859" s="188" t="s">
        <v>56</v>
      </c>
      <c r="N859" s="188" t="s">
        <v>137</v>
      </c>
      <c r="O859" s="188"/>
      <c r="P859" s="188" t="s">
        <v>341</v>
      </c>
      <c r="Q859" s="188" t="s">
        <v>3443</v>
      </c>
      <c r="R859" s="188" t="s">
        <v>3437</v>
      </c>
      <c r="S859" s="188" t="s">
        <v>3438</v>
      </c>
      <c r="T859" s="188" t="s">
        <v>63</v>
      </c>
      <c r="U859" s="188"/>
      <c r="V859" s="188" t="s">
        <v>344</v>
      </c>
      <c r="W859" s="188"/>
      <c r="X859" s="188"/>
      <c r="Y859" s="188"/>
      <c r="Z859" s="188" t="s">
        <v>66</v>
      </c>
      <c r="AA859" s="189">
        <v>42921</v>
      </c>
      <c r="AB859" s="188" t="s">
        <v>67</v>
      </c>
      <c r="AC859" s="188" t="s">
        <v>8616</v>
      </c>
      <c r="AD859" s="188" t="s">
        <v>56</v>
      </c>
      <c r="AE859" s="188" t="s">
        <v>90</v>
      </c>
      <c r="AF859" s="188" t="s">
        <v>90</v>
      </c>
      <c r="AG859" s="190" t="s">
        <v>90</v>
      </c>
      <c r="AH859" s="188" t="s">
        <v>90</v>
      </c>
      <c r="AI859" s="188" t="s">
        <v>90</v>
      </c>
      <c r="AJ859" s="188" t="s">
        <v>90</v>
      </c>
      <c r="AK859" s="188" t="s">
        <v>90</v>
      </c>
      <c r="AL859" s="188" t="s">
        <v>90</v>
      </c>
      <c r="AM859" s="189">
        <v>42923</v>
      </c>
      <c r="AN859" s="188" t="s">
        <v>143</v>
      </c>
      <c r="AO859" s="188" t="s">
        <v>8404</v>
      </c>
      <c r="AP859" s="188" t="s">
        <v>4067</v>
      </c>
      <c r="AQ859" s="188" t="s">
        <v>8534</v>
      </c>
      <c r="AR859" s="188" t="s">
        <v>8581</v>
      </c>
      <c r="AS859" s="188" t="s">
        <v>8535</v>
      </c>
      <c r="AT859" s="188" t="s">
        <v>8581</v>
      </c>
      <c r="AU859" s="188" t="str">
        <f t="shared" si="40"/>
        <v>R4</v>
      </c>
      <c r="AV859" s="188" t="str">
        <f t="shared" si="41"/>
        <v>P4</v>
      </c>
    </row>
    <row r="860" spans="1:48" ht="60" x14ac:dyDescent="0.25">
      <c r="A860" s="188" t="s">
        <v>3444</v>
      </c>
      <c r="B860" s="207" t="str">
        <f t="shared" si="39"/>
        <v>Riparian and Pre-1914</v>
      </c>
      <c r="C860" s="188" t="s">
        <v>3445</v>
      </c>
      <c r="D860" s="188" t="s">
        <v>3446</v>
      </c>
      <c r="E860" s="188"/>
      <c r="F860" s="188" t="s">
        <v>1988</v>
      </c>
      <c r="G860" s="188"/>
      <c r="H860" s="188"/>
      <c r="I860" s="188" t="s">
        <v>55</v>
      </c>
      <c r="J860" s="188"/>
      <c r="K860" s="209">
        <v>275.82</v>
      </c>
      <c r="L860" s="209">
        <v>269.35000000000002</v>
      </c>
      <c r="M860" s="188" t="s">
        <v>56</v>
      </c>
      <c r="N860" s="188" t="s">
        <v>128</v>
      </c>
      <c r="O860" s="188" t="s">
        <v>1373</v>
      </c>
      <c r="P860" s="188" t="s">
        <v>59</v>
      </c>
      <c r="Q860" s="188" t="s">
        <v>1990</v>
      </c>
      <c r="R860" s="188" t="s">
        <v>3447</v>
      </c>
      <c r="S860" s="188" t="s">
        <v>3448</v>
      </c>
      <c r="T860" s="188" t="s">
        <v>141</v>
      </c>
      <c r="U860" s="188"/>
      <c r="V860" s="188" t="s">
        <v>64</v>
      </c>
      <c r="W860" s="188"/>
      <c r="X860" s="188"/>
      <c r="Y860" s="188"/>
      <c r="Z860" s="188" t="s">
        <v>66</v>
      </c>
      <c r="AA860" s="189">
        <v>42957</v>
      </c>
      <c r="AB860" s="188" t="s">
        <v>142</v>
      </c>
      <c r="AC860" s="188" t="s">
        <v>804</v>
      </c>
      <c r="AD860" s="188" t="s">
        <v>56</v>
      </c>
      <c r="AE860" s="188" t="s">
        <v>90</v>
      </c>
      <c r="AF860" s="188" t="s">
        <v>90</v>
      </c>
      <c r="AG860" s="188" t="s">
        <v>90</v>
      </c>
      <c r="AH860" s="188" t="s">
        <v>90</v>
      </c>
      <c r="AI860" s="188" t="s">
        <v>90</v>
      </c>
      <c r="AJ860" s="188" t="s">
        <v>90</v>
      </c>
      <c r="AK860" s="188" t="s">
        <v>90</v>
      </c>
      <c r="AL860" s="188" t="s">
        <v>90</v>
      </c>
      <c r="AM860" s="189">
        <v>42948</v>
      </c>
      <c r="AN860" s="188" t="s">
        <v>100</v>
      </c>
      <c r="AO860" s="188" t="s">
        <v>864</v>
      </c>
      <c r="AP860" s="188"/>
      <c r="AQ860" s="188"/>
      <c r="AR860" s="188"/>
      <c r="AS860" s="188"/>
      <c r="AT860" s="188"/>
      <c r="AU860" s="188" t="str">
        <f t="shared" si="40"/>
        <v>R3</v>
      </c>
      <c r="AV860" s="188" t="str">
        <f t="shared" si="41"/>
        <v>P1</v>
      </c>
    </row>
    <row r="861" spans="1:48" ht="270" x14ac:dyDescent="0.25">
      <c r="A861" s="188" t="s">
        <v>3449</v>
      </c>
      <c r="B861" s="207" t="str">
        <f t="shared" si="39"/>
        <v>Riparian</v>
      </c>
      <c r="C861" s="188" t="s">
        <v>3200</v>
      </c>
      <c r="D861" s="188" t="s">
        <v>3200</v>
      </c>
      <c r="E861" s="188"/>
      <c r="F861" s="188"/>
      <c r="G861" s="188"/>
      <c r="H861" s="188" t="s">
        <v>4067</v>
      </c>
      <c r="I861" s="188" t="s">
        <v>55</v>
      </c>
      <c r="J861" s="188"/>
      <c r="K861" s="209">
        <v>3500</v>
      </c>
      <c r="L861" s="209">
        <v>3500</v>
      </c>
      <c r="M861" s="188" t="s">
        <v>56</v>
      </c>
      <c r="N861" s="188" t="s">
        <v>1551</v>
      </c>
      <c r="O861" s="188" t="s">
        <v>3201</v>
      </c>
      <c r="P861" s="188" t="s">
        <v>77</v>
      </c>
      <c r="Q861" s="188" t="s">
        <v>3450</v>
      </c>
      <c r="R861" s="188" t="s">
        <v>3451</v>
      </c>
      <c r="S861" s="188" t="s">
        <v>3452</v>
      </c>
      <c r="T861" s="188" t="s">
        <v>63</v>
      </c>
      <c r="U861" s="188">
        <v>1908</v>
      </c>
      <c r="V861" s="188" t="s">
        <v>344</v>
      </c>
      <c r="W861" s="188">
        <v>2</v>
      </c>
      <c r="X861" s="188" t="s">
        <v>66</v>
      </c>
      <c r="Y861" s="188"/>
      <c r="Z861" s="188" t="s">
        <v>66</v>
      </c>
      <c r="AA861" s="189">
        <v>43263</v>
      </c>
      <c r="AB861" s="188" t="s">
        <v>142</v>
      </c>
      <c r="AC861" s="188" t="s">
        <v>8742</v>
      </c>
      <c r="AD861" s="188" t="s">
        <v>66</v>
      </c>
      <c r="AE861" s="188" t="s">
        <v>90</v>
      </c>
      <c r="AF861" s="188" t="s">
        <v>90</v>
      </c>
      <c r="AG861" s="188" t="s">
        <v>90</v>
      </c>
      <c r="AH861" s="188" t="s">
        <v>90</v>
      </c>
      <c r="AI861" s="188" t="s">
        <v>90</v>
      </c>
      <c r="AJ861" s="188" t="s">
        <v>90</v>
      </c>
      <c r="AK861" s="188" t="s">
        <v>90</v>
      </c>
      <c r="AL861" s="188" t="s">
        <v>90</v>
      </c>
      <c r="AM861" s="189"/>
      <c r="AN861" s="188" t="s">
        <v>90</v>
      </c>
      <c r="AO861" s="188" t="s">
        <v>90</v>
      </c>
      <c r="AP861" s="188" t="s">
        <v>4067</v>
      </c>
      <c r="AQ861" s="188" t="s">
        <v>8534</v>
      </c>
      <c r="AR861" s="188" t="s">
        <v>8581</v>
      </c>
      <c r="AS861" s="188" t="s">
        <v>8535</v>
      </c>
      <c r="AT861" s="188" t="s">
        <v>8581</v>
      </c>
      <c r="AU861" s="188" t="str">
        <f t="shared" si="40"/>
        <v>R4</v>
      </c>
      <c r="AV861" s="188" t="str">
        <f t="shared" si="41"/>
        <v>P4</v>
      </c>
    </row>
    <row r="862" spans="1:48" ht="270" x14ac:dyDescent="0.25">
      <c r="A862" s="188" t="s">
        <v>3453</v>
      </c>
      <c r="B862" s="207" t="str">
        <f t="shared" si="39"/>
        <v>Riparian and Pre-1914</v>
      </c>
      <c r="C862" s="188" t="s">
        <v>3454</v>
      </c>
      <c r="D862" s="188" t="s">
        <v>3455</v>
      </c>
      <c r="E862" s="188"/>
      <c r="F862" s="188"/>
      <c r="G862" s="188"/>
      <c r="H862" s="188" t="s">
        <v>4067</v>
      </c>
      <c r="I862" s="188" t="s">
        <v>55</v>
      </c>
      <c r="J862" s="188"/>
      <c r="K862" s="209">
        <v>663.84666666666669</v>
      </c>
      <c r="L862" s="209">
        <v>289.99</v>
      </c>
      <c r="M862" s="188" t="s">
        <v>56</v>
      </c>
      <c r="N862" s="188" t="s">
        <v>1074</v>
      </c>
      <c r="O862" s="188" t="s">
        <v>216</v>
      </c>
      <c r="P862" s="188" t="s">
        <v>341</v>
      </c>
      <c r="Q862" s="188" t="s">
        <v>3456</v>
      </c>
      <c r="R862" s="188" t="s">
        <v>3457</v>
      </c>
      <c r="S862" s="188" t="s">
        <v>3458</v>
      </c>
      <c r="T862" s="188" t="s">
        <v>63</v>
      </c>
      <c r="U862" s="188">
        <v>1860</v>
      </c>
      <c r="V862" s="188" t="s">
        <v>115</v>
      </c>
      <c r="W862" s="188"/>
      <c r="X862" s="188"/>
      <c r="Y862" s="188"/>
      <c r="Z862" s="188" t="s">
        <v>66</v>
      </c>
      <c r="AA862" s="189">
        <v>42893</v>
      </c>
      <c r="AB862" s="188" t="s">
        <v>81</v>
      </c>
      <c r="AC862" s="188" t="s">
        <v>8636</v>
      </c>
      <c r="AD862" s="188" t="s">
        <v>56</v>
      </c>
      <c r="AE862" s="188" t="s">
        <v>90</v>
      </c>
      <c r="AF862" s="188" t="s">
        <v>90</v>
      </c>
      <c r="AG862" s="188" t="s">
        <v>90</v>
      </c>
      <c r="AH862" s="188" t="s">
        <v>90</v>
      </c>
      <c r="AI862" s="188" t="s">
        <v>90</v>
      </c>
      <c r="AJ862" s="188" t="s">
        <v>90</v>
      </c>
      <c r="AK862" s="188" t="s">
        <v>90</v>
      </c>
      <c r="AL862" s="188" t="s">
        <v>90</v>
      </c>
      <c r="AM862" s="189">
        <v>43347</v>
      </c>
      <c r="AN862" s="188" t="s">
        <v>72</v>
      </c>
      <c r="AO862" s="188" t="s">
        <v>8769</v>
      </c>
      <c r="AP862" s="188" t="s">
        <v>4067</v>
      </c>
      <c r="AQ862" s="188" t="s">
        <v>8534</v>
      </c>
      <c r="AR862" s="188" t="s">
        <v>8581</v>
      </c>
      <c r="AS862" s="188" t="s">
        <v>8535</v>
      </c>
      <c r="AT862" s="188" t="s">
        <v>8581</v>
      </c>
      <c r="AU862" s="188" t="str">
        <f t="shared" si="40"/>
        <v>R4</v>
      </c>
      <c r="AV862" s="188" t="str">
        <f t="shared" si="41"/>
        <v>P4</v>
      </c>
    </row>
    <row r="863" spans="1:48" ht="270" x14ac:dyDescent="0.25">
      <c r="A863" s="188" t="s">
        <v>3459</v>
      </c>
      <c r="B863" s="207" t="str">
        <f t="shared" si="39"/>
        <v>Riparian and Pre-1914</v>
      </c>
      <c r="C863" s="188" t="s">
        <v>3454</v>
      </c>
      <c r="D863" s="188" t="s">
        <v>3455</v>
      </c>
      <c r="E863" s="188"/>
      <c r="F863" s="188"/>
      <c r="G863" s="188"/>
      <c r="H863" s="188" t="s">
        <v>4067</v>
      </c>
      <c r="I863" s="188" t="s">
        <v>55</v>
      </c>
      <c r="J863" s="188"/>
      <c r="K863" s="209">
        <v>529.58055555555563</v>
      </c>
      <c r="L863" s="209">
        <v>141.66999999999999</v>
      </c>
      <c r="M863" s="188" t="s">
        <v>56</v>
      </c>
      <c r="N863" s="188" t="s">
        <v>1074</v>
      </c>
      <c r="O863" s="188" t="s">
        <v>1464</v>
      </c>
      <c r="P863" s="188" t="s">
        <v>341</v>
      </c>
      <c r="Q863" s="188" t="s">
        <v>3460</v>
      </c>
      <c r="R863" s="188" t="s">
        <v>3461</v>
      </c>
      <c r="S863" s="188" t="s">
        <v>3458</v>
      </c>
      <c r="T863" s="188" t="s">
        <v>63</v>
      </c>
      <c r="U863" s="188">
        <v>1860</v>
      </c>
      <c r="V863" s="188" t="s">
        <v>115</v>
      </c>
      <c r="W863" s="188"/>
      <c r="X863" s="188"/>
      <c r="Y863" s="188"/>
      <c r="Z863" s="188" t="s">
        <v>66</v>
      </c>
      <c r="AA863" s="189">
        <v>42893</v>
      </c>
      <c r="AB863" s="188" t="s">
        <v>81</v>
      </c>
      <c r="AC863" s="188" t="s">
        <v>8636</v>
      </c>
      <c r="AD863" s="188" t="s">
        <v>56</v>
      </c>
      <c r="AE863" s="188" t="s">
        <v>90</v>
      </c>
      <c r="AF863" s="188" t="s">
        <v>90</v>
      </c>
      <c r="AG863" s="188" t="s">
        <v>90</v>
      </c>
      <c r="AH863" s="188" t="s">
        <v>90</v>
      </c>
      <c r="AI863" s="188" t="s">
        <v>90</v>
      </c>
      <c r="AJ863" s="188" t="s">
        <v>90</v>
      </c>
      <c r="AK863" s="188" t="s">
        <v>90</v>
      </c>
      <c r="AL863" s="188" t="s">
        <v>90</v>
      </c>
      <c r="AM863" s="189">
        <v>43347</v>
      </c>
      <c r="AN863" s="188" t="s">
        <v>72</v>
      </c>
      <c r="AO863" s="188" t="s">
        <v>8769</v>
      </c>
      <c r="AP863" s="188" t="s">
        <v>4067</v>
      </c>
      <c r="AQ863" s="188" t="s">
        <v>8534</v>
      </c>
      <c r="AR863" s="188" t="s">
        <v>8581</v>
      </c>
      <c r="AS863" s="188" t="s">
        <v>8535</v>
      </c>
      <c r="AT863" s="188" t="s">
        <v>8581</v>
      </c>
      <c r="AU863" s="188" t="str">
        <f t="shared" si="40"/>
        <v>R4</v>
      </c>
      <c r="AV863" s="188" t="str">
        <f t="shared" si="41"/>
        <v>P4</v>
      </c>
    </row>
    <row r="864" spans="1:48" ht="270" x14ac:dyDescent="0.25">
      <c r="A864" s="188" t="s">
        <v>3462</v>
      </c>
      <c r="B864" s="207" t="str">
        <f t="shared" si="39"/>
        <v>Riparian and Pre-1914</v>
      </c>
      <c r="C864" s="188" t="s">
        <v>339</v>
      </c>
      <c r="D864" s="188" t="s">
        <v>339</v>
      </c>
      <c r="E864" s="188"/>
      <c r="F864" s="188"/>
      <c r="G864" s="188"/>
      <c r="H864" s="188" t="s">
        <v>4067</v>
      </c>
      <c r="I864" s="188" t="s">
        <v>55</v>
      </c>
      <c r="J864" s="188"/>
      <c r="K864" s="209">
        <v>881.74</v>
      </c>
      <c r="L864" s="209">
        <v>0</v>
      </c>
      <c r="M864" s="188" t="s">
        <v>56</v>
      </c>
      <c r="N864" s="188" t="s">
        <v>137</v>
      </c>
      <c r="O864" s="188" t="s">
        <v>172</v>
      </c>
      <c r="P864" s="188" t="s">
        <v>341</v>
      </c>
      <c r="Q864" s="188" t="s">
        <v>3463</v>
      </c>
      <c r="R864" s="188" t="s">
        <v>3464</v>
      </c>
      <c r="S864" s="188" t="s">
        <v>3465</v>
      </c>
      <c r="T864" s="188" t="s">
        <v>63</v>
      </c>
      <c r="U864" s="188"/>
      <c r="V864" s="188" t="s">
        <v>115</v>
      </c>
      <c r="W864" s="188">
        <v>4</v>
      </c>
      <c r="X864" s="188" t="s">
        <v>66</v>
      </c>
      <c r="Y864" s="188"/>
      <c r="Z864" s="188" t="s">
        <v>66</v>
      </c>
      <c r="AA864" s="189">
        <v>42921</v>
      </c>
      <c r="AB864" s="188" t="s">
        <v>67</v>
      </c>
      <c r="AC864" s="188" t="s">
        <v>8663</v>
      </c>
      <c r="AD864" s="188" t="s">
        <v>56</v>
      </c>
      <c r="AE864" s="188" t="s">
        <v>90</v>
      </c>
      <c r="AF864" s="188" t="s">
        <v>90</v>
      </c>
      <c r="AG864" s="190" t="s">
        <v>90</v>
      </c>
      <c r="AH864" s="188" t="s">
        <v>90</v>
      </c>
      <c r="AI864" s="188" t="s">
        <v>90</v>
      </c>
      <c r="AJ864" s="188" t="s">
        <v>90</v>
      </c>
      <c r="AK864" s="188" t="s">
        <v>90</v>
      </c>
      <c r="AL864" s="188" t="s">
        <v>90</v>
      </c>
      <c r="AM864" s="189">
        <v>42921</v>
      </c>
      <c r="AN864" s="188" t="s">
        <v>100</v>
      </c>
      <c r="AO864" s="188" t="s">
        <v>144</v>
      </c>
      <c r="AP864" s="188" t="s">
        <v>4067</v>
      </c>
      <c r="AQ864" s="188" t="s">
        <v>8534</v>
      </c>
      <c r="AR864" s="188" t="s">
        <v>8581</v>
      </c>
      <c r="AS864" s="188" t="s">
        <v>8535</v>
      </c>
      <c r="AT864" s="188" t="s">
        <v>8581</v>
      </c>
      <c r="AU864" s="188" t="str">
        <f t="shared" si="40"/>
        <v>R4</v>
      </c>
      <c r="AV864" s="188" t="str">
        <f t="shared" si="41"/>
        <v>P4</v>
      </c>
    </row>
    <row r="865" spans="1:48" ht="270" x14ac:dyDescent="0.25">
      <c r="A865" s="188" t="s">
        <v>3466</v>
      </c>
      <c r="B865" s="207" t="str">
        <f t="shared" si="39"/>
        <v>Riparian and Pre-1914</v>
      </c>
      <c r="C865" s="188" t="s">
        <v>3467</v>
      </c>
      <c r="D865" s="188" t="s">
        <v>3467</v>
      </c>
      <c r="E865" s="188"/>
      <c r="F865" s="188"/>
      <c r="G865" s="188"/>
      <c r="H865" s="188" t="s">
        <v>4067</v>
      </c>
      <c r="I865" s="188" t="s">
        <v>55</v>
      </c>
      <c r="J865" s="188"/>
      <c r="K865" s="209">
        <v>440.20833333333337</v>
      </c>
      <c r="L865" s="209">
        <v>0</v>
      </c>
      <c r="M865" s="188" t="s">
        <v>56</v>
      </c>
      <c r="N865" s="188" t="s">
        <v>484</v>
      </c>
      <c r="O865" s="188" t="s">
        <v>3468</v>
      </c>
      <c r="P865" s="188" t="s">
        <v>341</v>
      </c>
      <c r="Q865" s="188" t="s">
        <v>3469</v>
      </c>
      <c r="R865" s="188" t="s">
        <v>3469</v>
      </c>
      <c r="S865" s="188" t="s">
        <v>1920</v>
      </c>
      <c r="T865" s="188" t="s">
        <v>141</v>
      </c>
      <c r="U865" s="188"/>
      <c r="V865" s="188" t="s">
        <v>64</v>
      </c>
      <c r="W865" s="188"/>
      <c r="X865" s="188"/>
      <c r="Y865" s="188"/>
      <c r="Z865" s="188" t="s">
        <v>66</v>
      </c>
      <c r="AA865" s="189">
        <v>42881</v>
      </c>
      <c r="AB865" s="188" t="s">
        <v>142</v>
      </c>
      <c r="AC865" s="188" t="s">
        <v>3470</v>
      </c>
      <c r="AD865" s="188" t="s">
        <v>56</v>
      </c>
      <c r="AE865" s="188" t="s">
        <v>90</v>
      </c>
      <c r="AF865" s="188" t="s">
        <v>90</v>
      </c>
      <c r="AG865" s="190" t="s">
        <v>90</v>
      </c>
      <c r="AH865" s="188" t="s">
        <v>90</v>
      </c>
      <c r="AI865" s="188" t="s">
        <v>90</v>
      </c>
      <c r="AJ865" s="188" t="s">
        <v>90</v>
      </c>
      <c r="AK865" s="188" t="s">
        <v>90</v>
      </c>
      <c r="AL865" s="188" t="s">
        <v>90</v>
      </c>
      <c r="AM865" s="189">
        <v>42915</v>
      </c>
      <c r="AN865" s="188" t="s">
        <v>100</v>
      </c>
      <c r="AO865" s="188" t="s">
        <v>489</v>
      </c>
      <c r="AP865" s="188" t="s">
        <v>4067</v>
      </c>
      <c r="AQ865" s="188" t="s">
        <v>8534</v>
      </c>
      <c r="AR865" s="188" t="s">
        <v>8581</v>
      </c>
      <c r="AS865" s="188" t="s">
        <v>8535</v>
      </c>
      <c r="AT865" s="188" t="s">
        <v>8581</v>
      </c>
      <c r="AU865" s="188" t="str">
        <f t="shared" si="40"/>
        <v>R4</v>
      </c>
      <c r="AV865" s="188" t="str">
        <f t="shared" si="41"/>
        <v>P4</v>
      </c>
    </row>
    <row r="866" spans="1:48" ht="60" x14ac:dyDescent="0.25">
      <c r="A866" s="188" t="s">
        <v>3471</v>
      </c>
      <c r="B866" s="207" t="str">
        <f t="shared" si="39"/>
        <v>Riparian and Pre-1914</v>
      </c>
      <c r="C866" s="188" t="s">
        <v>2731</v>
      </c>
      <c r="D866" s="188" t="s">
        <v>2731</v>
      </c>
      <c r="E866" s="188"/>
      <c r="F866" s="188" t="s">
        <v>848</v>
      </c>
      <c r="G866" s="188"/>
      <c r="H866" s="188"/>
      <c r="I866" s="188" t="s">
        <v>55</v>
      </c>
      <c r="J866" s="188" t="s">
        <v>2732</v>
      </c>
      <c r="K866" s="209">
        <v>520.29333333333329</v>
      </c>
      <c r="L866" s="209">
        <v>555.91</v>
      </c>
      <c r="M866" s="188" t="s">
        <v>56</v>
      </c>
      <c r="N866" s="188" t="s">
        <v>826</v>
      </c>
      <c r="O866" s="188" t="s">
        <v>57</v>
      </c>
      <c r="P866" s="188" t="s">
        <v>59</v>
      </c>
      <c r="Q866" s="188" t="s">
        <v>2733</v>
      </c>
      <c r="R866" s="188" t="s">
        <v>2734</v>
      </c>
      <c r="S866" s="188" t="s">
        <v>2735</v>
      </c>
      <c r="T866" s="188" t="s">
        <v>151</v>
      </c>
      <c r="U866" s="188"/>
      <c r="V866" s="188" t="s">
        <v>174</v>
      </c>
      <c r="W866" s="188">
        <v>4</v>
      </c>
      <c r="X866" s="188" t="s">
        <v>56</v>
      </c>
      <c r="Y866" s="188" t="s">
        <v>3472</v>
      </c>
      <c r="Z866" s="188" t="s">
        <v>66</v>
      </c>
      <c r="AA866" s="189">
        <v>42910</v>
      </c>
      <c r="AB866" s="188" t="s">
        <v>67</v>
      </c>
      <c r="AC866" s="188" t="s">
        <v>2736</v>
      </c>
      <c r="AD866" s="188" t="s">
        <v>56</v>
      </c>
      <c r="AE866" s="188" t="s">
        <v>90</v>
      </c>
      <c r="AF866" s="188" t="s">
        <v>90</v>
      </c>
      <c r="AG866" s="188" t="s">
        <v>90</v>
      </c>
      <c r="AH866" s="188" t="s">
        <v>90</v>
      </c>
      <c r="AI866" s="188" t="s">
        <v>90</v>
      </c>
      <c r="AJ866" s="188" t="s">
        <v>90</v>
      </c>
      <c r="AK866" s="188" t="s">
        <v>90</v>
      </c>
      <c r="AL866" s="188" t="s">
        <v>90</v>
      </c>
      <c r="AM866" s="189"/>
      <c r="AN866" s="188" t="s">
        <v>100</v>
      </c>
      <c r="AO866" s="188" t="s">
        <v>3473</v>
      </c>
      <c r="AP866" s="188"/>
      <c r="AQ866" s="188"/>
      <c r="AR866" s="188"/>
      <c r="AS866" s="188"/>
      <c r="AT866" s="188"/>
      <c r="AU866" s="188" t="str">
        <f t="shared" si="40"/>
        <v>R2</v>
      </c>
      <c r="AV866" s="188" t="str">
        <f t="shared" si="41"/>
        <v>P1</v>
      </c>
    </row>
    <row r="867" spans="1:48" ht="45" x14ac:dyDescent="0.25">
      <c r="A867" s="188" t="s">
        <v>3474</v>
      </c>
      <c r="B867" s="207" t="str">
        <f t="shared" si="39"/>
        <v>Riparian and Pre-1914</v>
      </c>
      <c r="C867" s="188" t="s">
        <v>3331</v>
      </c>
      <c r="D867" s="188" t="s">
        <v>3331</v>
      </c>
      <c r="E867" s="188"/>
      <c r="F867" s="188" t="s">
        <v>3325</v>
      </c>
      <c r="G867" s="188"/>
      <c r="H867" s="188"/>
      <c r="I867" s="188" t="s">
        <v>55</v>
      </c>
      <c r="J867" s="188"/>
      <c r="K867" s="209">
        <v>624</v>
      </c>
      <c r="L867" s="209">
        <v>563.41999999999996</v>
      </c>
      <c r="M867" s="188" t="s">
        <v>56</v>
      </c>
      <c r="N867" s="188" t="s">
        <v>3475</v>
      </c>
      <c r="O867" s="188" t="s">
        <v>128</v>
      </c>
      <c r="P867" s="188" t="s">
        <v>59</v>
      </c>
      <c r="Q867" s="188" t="s">
        <v>3476</v>
      </c>
      <c r="R867" s="188" t="s">
        <v>3477</v>
      </c>
      <c r="S867" s="188" t="s">
        <v>3478</v>
      </c>
      <c r="T867" s="188" t="s">
        <v>63</v>
      </c>
      <c r="U867" s="188"/>
      <c r="V867" s="188" t="s">
        <v>64</v>
      </c>
      <c r="W867" s="188"/>
      <c r="X867" s="188"/>
      <c r="Y867" s="188"/>
      <c r="Z867" s="188" t="s">
        <v>66</v>
      </c>
      <c r="AA867" s="189">
        <v>42957</v>
      </c>
      <c r="AB867" s="188" t="s">
        <v>142</v>
      </c>
      <c r="AC867" s="188" t="s">
        <v>1051</v>
      </c>
      <c r="AD867" s="188" t="s">
        <v>56</v>
      </c>
      <c r="AE867" s="188" t="s">
        <v>90</v>
      </c>
      <c r="AF867" s="188" t="s">
        <v>90</v>
      </c>
      <c r="AG867" s="190" t="s">
        <v>90</v>
      </c>
      <c r="AH867" s="188" t="s">
        <v>90</v>
      </c>
      <c r="AI867" s="188" t="s">
        <v>90</v>
      </c>
      <c r="AJ867" s="188" t="s">
        <v>90</v>
      </c>
      <c r="AK867" s="188" t="s">
        <v>90</v>
      </c>
      <c r="AL867" s="188" t="s">
        <v>90</v>
      </c>
      <c r="AM867" s="189">
        <v>42941</v>
      </c>
      <c r="AN867" s="188" t="s">
        <v>100</v>
      </c>
      <c r="AO867" s="188" t="s">
        <v>8403</v>
      </c>
      <c r="AP867" s="188"/>
      <c r="AQ867" s="188"/>
      <c r="AR867" s="188"/>
      <c r="AS867" s="188"/>
      <c r="AT867" s="188"/>
      <c r="AU867" s="188" t="str">
        <f t="shared" si="40"/>
        <v>R3</v>
      </c>
      <c r="AV867" s="188" t="str">
        <f t="shared" si="41"/>
        <v>P1</v>
      </c>
    </row>
    <row r="868" spans="1:48" ht="45" x14ac:dyDescent="0.25">
      <c r="A868" s="188" t="s">
        <v>3479</v>
      </c>
      <c r="B868" s="207" t="str">
        <f t="shared" si="39"/>
        <v>Riparian and Pre-1914</v>
      </c>
      <c r="C868" s="188" t="s">
        <v>3331</v>
      </c>
      <c r="D868" s="188" t="s">
        <v>3331</v>
      </c>
      <c r="E868" s="188"/>
      <c r="F868" s="188" t="s">
        <v>3325</v>
      </c>
      <c r="G868" s="188"/>
      <c r="H868" s="188"/>
      <c r="I868" s="188" t="s">
        <v>55</v>
      </c>
      <c r="J868" s="188"/>
      <c r="K868" s="209">
        <v>495</v>
      </c>
      <c r="L868" s="209">
        <v>595.29</v>
      </c>
      <c r="M868" s="188" t="s">
        <v>56</v>
      </c>
      <c r="N868" s="188" t="s">
        <v>3480</v>
      </c>
      <c r="O868" s="188" t="s">
        <v>57</v>
      </c>
      <c r="P868" s="188" t="s">
        <v>59</v>
      </c>
      <c r="Q868" s="188" t="s">
        <v>3476</v>
      </c>
      <c r="R868" s="188" t="s">
        <v>3477</v>
      </c>
      <c r="S868" s="188" t="s">
        <v>3478</v>
      </c>
      <c r="T868" s="188" t="s">
        <v>63</v>
      </c>
      <c r="U868" s="188">
        <v>1860</v>
      </c>
      <c r="V868" s="188" t="s">
        <v>64</v>
      </c>
      <c r="W868" s="188"/>
      <c r="X868" s="188"/>
      <c r="Y868" s="188"/>
      <c r="Z868" s="188" t="s">
        <v>66</v>
      </c>
      <c r="AA868" s="189">
        <v>42957</v>
      </c>
      <c r="AB868" s="188" t="s">
        <v>142</v>
      </c>
      <c r="AC868" s="188" t="s">
        <v>1051</v>
      </c>
      <c r="AD868" s="188" t="s">
        <v>56</v>
      </c>
      <c r="AE868" s="188" t="s">
        <v>90</v>
      </c>
      <c r="AF868" s="188" t="s">
        <v>90</v>
      </c>
      <c r="AG868" s="190" t="s">
        <v>90</v>
      </c>
      <c r="AH868" s="188" t="s">
        <v>90</v>
      </c>
      <c r="AI868" s="188" t="s">
        <v>90</v>
      </c>
      <c r="AJ868" s="188" t="s">
        <v>90</v>
      </c>
      <c r="AK868" s="188" t="s">
        <v>90</v>
      </c>
      <c r="AL868" s="188" t="s">
        <v>90</v>
      </c>
      <c r="AM868" s="189">
        <v>42941</v>
      </c>
      <c r="AN868" s="188" t="s">
        <v>100</v>
      </c>
      <c r="AO868" s="188" t="s">
        <v>8403</v>
      </c>
      <c r="AP868" s="188"/>
      <c r="AQ868" s="188"/>
      <c r="AR868" s="188"/>
      <c r="AS868" s="188"/>
      <c r="AT868" s="188"/>
      <c r="AU868" s="188" t="str">
        <f t="shared" si="40"/>
        <v>R3</v>
      </c>
      <c r="AV868" s="188" t="str">
        <f t="shared" si="41"/>
        <v>P1</v>
      </c>
    </row>
    <row r="869" spans="1:48" ht="45" x14ac:dyDescent="0.25">
      <c r="A869" s="188" t="s">
        <v>3481</v>
      </c>
      <c r="B869" s="207" t="str">
        <f t="shared" si="39"/>
        <v>Riparian and Pre-1914</v>
      </c>
      <c r="C869" s="188" t="s">
        <v>3331</v>
      </c>
      <c r="D869" s="188" t="s">
        <v>3331</v>
      </c>
      <c r="E869" s="188"/>
      <c r="F869" s="188" t="s">
        <v>3325</v>
      </c>
      <c r="G869" s="188"/>
      <c r="H869" s="188"/>
      <c r="I869" s="188" t="s">
        <v>55</v>
      </c>
      <c r="J869" s="188"/>
      <c r="K869" s="209">
        <v>282</v>
      </c>
      <c r="L869" s="209">
        <v>270.27</v>
      </c>
      <c r="M869" s="188" t="s">
        <v>56</v>
      </c>
      <c r="N869" s="188" t="s">
        <v>3480</v>
      </c>
      <c r="O869" s="188" t="s">
        <v>57</v>
      </c>
      <c r="P869" s="188" t="s">
        <v>59</v>
      </c>
      <c r="Q869" s="188" t="s">
        <v>3476</v>
      </c>
      <c r="R869" s="188" t="s">
        <v>3477</v>
      </c>
      <c r="S869" s="188" t="s">
        <v>3478</v>
      </c>
      <c r="T869" s="188" t="s">
        <v>63</v>
      </c>
      <c r="U869" s="188">
        <v>1860</v>
      </c>
      <c r="V869" s="188" t="s">
        <v>64</v>
      </c>
      <c r="W869" s="188"/>
      <c r="X869" s="188"/>
      <c r="Y869" s="188"/>
      <c r="Z869" s="188" t="s">
        <v>66</v>
      </c>
      <c r="AA869" s="189">
        <v>42957</v>
      </c>
      <c r="AB869" s="188" t="s">
        <v>142</v>
      </c>
      <c r="AC869" s="188" t="s">
        <v>1051</v>
      </c>
      <c r="AD869" s="188" t="s">
        <v>56</v>
      </c>
      <c r="AE869" s="188" t="s">
        <v>90</v>
      </c>
      <c r="AF869" s="188" t="s">
        <v>90</v>
      </c>
      <c r="AG869" s="190" t="s">
        <v>90</v>
      </c>
      <c r="AH869" s="188" t="s">
        <v>90</v>
      </c>
      <c r="AI869" s="188" t="s">
        <v>90</v>
      </c>
      <c r="AJ869" s="188" t="s">
        <v>90</v>
      </c>
      <c r="AK869" s="188" t="s">
        <v>90</v>
      </c>
      <c r="AL869" s="188" t="s">
        <v>90</v>
      </c>
      <c r="AM869" s="189">
        <v>42941</v>
      </c>
      <c r="AN869" s="188" t="s">
        <v>100</v>
      </c>
      <c r="AO869" s="188" t="s">
        <v>8403</v>
      </c>
      <c r="AP869" s="188"/>
      <c r="AQ869" s="188"/>
      <c r="AR869" s="188"/>
      <c r="AS869" s="188"/>
      <c r="AT869" s="188"/>
      <c r="AU869" s="188" t="str">
        <f t="shared" si="40"/>
        <v>R3</v>
      </c>
      <c r="AV869" s="188" t="str">
        <f t="shared" si="41"/>
        <v>P1</v>
      </c>
    </row>
    <row r="870" spans="1:48" ht="105" x14ac:dyDescent="0.25">
      <c r="A870" s="188" t="s">
        <v>3482</v>
      </c>
      <c r="B870" s="207" t="str">
        <f t="shared" si="39"/>
        <v>Riparian and Pre-1914</v>
      </c>
      <c r="C870" s="188" t="s">
        <v>3483</v>
      </c>
      <c r="D870" s="188" t="s">
        <v>3483</v>
      </c>
      <c r="E870" s="188"/>
      <c r="F870" s="188"/>
      <c r="G870" s="188"/>
      <c r="H870" s="188"/>
      <c r="I870" s="188" t="s">
        <v>87</v>
      </c>
      <c r="J870" s="188"/>
      <c r="K870" s="209">
        <v>15050</v>
      </c>
      <c r="L870" s="209">
        <v>13844</v>
      </c>
      <c r="M870" s="188" t="s">
        <v>56</v>
      </c>
      <c r="N870" s="188" t="s">
        <v>216</v>
      </c>
      <c r="O870" s="188" t="s">
        <v>902</v>
      </c>
      <c r="P870" s="188" t="s">
        <v>392</v>
      </c>
      <c r="Q870" s="188" t="s">
        <v>3484</v>
      </c>
      <c r="R870" s="188" t="s">
        <v>3223</v>
      </c>
      <c r="S870" s="188" t="s">
        <v>3175</v>
      </c>
      <c r="T870" s="188" t="s">
        <v>141</v>
      </c>
      <c r="U870" s="188"/>
      <c r="V870" s="188" t="s">
        <v>64</v>
      </c>
      <c r="W870" s="188" t="s">
        <v>3485</v>
      </c>
      <c r="X870" s="188" t="s">
        <v>56</v>
      </c>
      <c r="Y870" s="188" t="s">
        <v>3175</v>
      </c>
      <c r="Z870" s="188" t="s">
        <v>66</v>
      </c>
      <c r="AA870" s="189">
        <v>42916</v>
      </c>
      <c r="AB870" s="188" t="s">
        <v>142</v>
      </c>
      <c r="AC870" s="188" t="s">
        <v>3486</v>
      </c>
      <c r="AD870" s="188" t="s">
        <v>56</v>
      </c>
      <c r="AE870" s="188" t="s">
        <v>90</v>
      </c>
      <c r="AF870" s="188" t="s">
        <v>90</v>
      </c>
      <c r="AG870" s="189" t="s">
        <v>90</v>
      </c>
      <c r="AH870" s="188" t="s">
        <v>90</v>
      </c>
      <c r="AI870" s="188" t="s">
        <v>90</v>
      </c>
      <c r="AJ870" s="188" t="s">
        <v>90</v>
      </c>
      <c r="AK870" s="188" t="s">
        <v>90</v>
      </c>
      <c r="AL870" s="188" t="s">
        <v>90</v>
      </c>
      <c r="AM870" s="189">
        <v>42916</v>
      </c>
      <c r="AN870" s="188" t="s">
        <v>100</v>
      </c>
      <c r="AO870" s="188" t="s">
        <v>3487</v>
      </c>
      <c r="AP870" s="188"/>
      <c r="AQ870" s="188"/>
      <c r="AR870" s="188"/>
      <c r="AS870" s="188"/>
      <c r="AT870" s="188"/>
      <c r="AU870" s="188" t="str">
        <f t="shared" si="40"/>
        <v>R3</v>
      </c>
      <c r="AV870" s="188" t="str">
        <f t="shared" si="41"/>
        <v>P1</v>
      </c>
    </row>
    <row r="871" spans="1:48" ht="75" x14ac:dyDescent="0.25">
      <c r="A871" s="188" t="s">
        <v>3488</v>
      </c>
      <c r="B871" s="207" t="str">
        <f t="shared" si="39"/>
        <v>Riparian</v>
      </c>
      <c r="C871" s="188" t="s">
        <v>3483</v>
      </c>
      <c r="D871" s="188" t="s">
        <v>3483</v>
      </c>
      <c r="E871" s="188"/>
      <c r="F871" s="188"/>
      <c r="G871" s="188"/>
      <c r="H871" s="188"/>
      <c r="I871" s="188" t="s">
        <v>87</v>
      </c>
      <c r="J871" s="188"/>
      <c r="K871" s="209">
        <v>14752.75</v>
      </c>
      <c r="L871" s="209">
        <v>6959</v>
      </c>
      <c r="M871" s="188" t="s">
        <v>56</v>
      </c>
      <c r="N871" s="188" t="s">
        <v>216</v>
      </c>
      <c r="O871" s="188" t="s">
        <v>902</v>
      </c>
      <c r="P871" s="188" t="s">
        <v>170</v>
      </c>
      <c r="Q871" s="188" t="s">
        <v>3489</v>
      </c>
      <c r="R871" s="188" t="s">
        <v>3223</v>
      </c>
      <c r="S871" s="188" t="s">
        <v>3175</v>
      </c>
      <c r="T871" s="188" t="s">
        <v>141</v>
      </c>
      <c r="U871" s="188"/>
      <c r="V871" s="188" t="s">
        <v>64</v>
      </c>
      <c r="W871" s="188" t="s">
        <v>3485</v>
      </c>
      <c r="X871" s="188" t="s">
        <v>56</v>
      </c>
      <c r="Y871" s="188"/>
      <c r="Z871" s="188" t="s">
        <v>66</v>
      </c>
      <c r="AA871" s="189">
        <v>42916</v>
      </c>
      <c r="AB871" s="188" t="s">
        <v>142</v>
      </c>
      <c r="AC871" s="188" t="s">
        <v>3486</v>
      </c>
      <c r="AD871" s="188" t="s">
        <v>66</v>
      </c>
      <c r="AE871" s="188" t="s">
        <v>90</v>
      </c>
      <c r="AF871" s="188" t="s">
        <v>90</v>
      </c>
      <c r="AG871" s="188" t="s">
        <v>90</v>
      </c>
      <c r="AH871" s="188" t="s">
        <v>90</v>
      </c>
      <c r="AI871" s="188" t="s">
        <v>90</v>
      </c>
      <c r="AJ871" s="188" t="s">
        <v>90</v>
      </c>
      <c r="AK871" s="188" t="s">
        <v>90</v>
      </c>
      <c r="AL871" s="188" t="s">
        <v>90</v>
      </c>
      <c r="AM871" s="189">
        <v>42940</v>
      </c>
      <c r="AN871" s="188" t="s">
        <v>90</v>
      </c>
      <c r="AO871" s="188" t="s">
        <v>90</v>
      </c>
      <c r="AP871" s="188"/>
      <c r="AQ871" s="188"/>
      <c r="AR871" s="188"/>
      <c r="AS871" s="188"/>
      <c r="AT871" s="188"/>
      <c r="AU871" s="188" t="str">
        <f t="shared" si="40"/>
        <v>R3</v>
      </c>
      <c r="AV871" s="188" t="str">
        <f t="shared" si="41"/>
        <v>N/A</v>
      </c>
    </row>
    <row r="872" spans="1:48" ht="45" x14ac:dyDescent="0.25">
      <c r="A872" s="188" t="s">
        <v>3490</v>
      </c>
      <c r="B872" s="207" t="str">
        <f t="shared" si="39"/>
        <v>Riparian and Pre-1914</v>
      </c>
      <c r="C872" s="188" t="s">
        <v>3331</v>
      </c>
      <c r="D872" s="188" t="s">
        <v>3331</v>
      </c>
      <c r="E872" s="188"/>
      <c r="F872" s="188" t="s">
        <v>3325</v>
      </c>
      <c r="G872" s="188"/>
      <c r="H872" s="188"/>
      <c r="I872" s="188" t="s">
        <v>55</v>
      </c>
      <c r="J872" s="188"/>
      <c r="K872" s="209">
        <v>444</v>
      </c>
      <c r="L872" s="209">
        <v>1201.51</v>
      </c>
      <c r="M872" s="188" t="s">
        <v>56</v>
      </c>
      <c r="N872" s="188" t="s">
        <v>3491</v>
      </c>
      <c r="O872" s="188" t="s">
        <v>57</v>
      </c>
      <c r="P872" s="188" t="s">
        <v>59</v>
      </c>
      <c r="Q872" s="188" t="s">
        <v>3476</v>
      </c>
      <c r="R872" s="188" t="s">
        <v>3492</v>
      </c>
      <c r="S872" s="188" t="s">
        <v>3493</v>
      </c>
      <c r="T872" s="188" t="s">
        <v>141</v>
      </c>
      <c r="U872" s="188"/>
      <c r="V872" s="188" t="s">
        <v>64</v>
      </c>
      <c r="W872" s="188"/>
      <c r="X872" s="188"/>
      <c r="Y872" s="188"/>
      <c r="Z872" s="188" t="s">
        <v>66</v>
      </c>
      <c r="AA872" s="189">
        <v>42957</v>
      </c>
      <c r="AB872" s="188" t="s">
        <v>142</v>
      </c>
      <c r="AC872" s="188" t="s">
        <v>1051</v>
      </c>
      <c r="AD872" s="188" t="s">
        <v>56</v>
      </c>
      <c r="AE872" s="188" t="s">
        <v>90</v>
      </c>
      <c r="AF872" s="188" t="s">
        <v>90</v>
      </c>
      <c r="AG872" s="190" t="s">
        <v>90</v>
      </c>
      <c r="AH872" s="188" t="s">
        <v>90</v>
      </c>
      <c r="AI872" s="188" t="s">
        <v>90</v>
      </c>
      <c r="AJ872" s="188" t="s">
        <v>90</v>
      </c>
      <c r="AK872" s="188" t="s">
        <v>90</v>
      </c>
      <c r="AL872" s="188" t="s">
        <v>90</v>
      </c>
      <c r="AM872" s="189">
        <v>42941</v>
      </c>
      <c r="AN872" s="188" t="s">
        <v>100</v>
      </c>
      <c r="AO872" s="188" t="s">
        <v>8403</v>
      </c>
      <c r="AP872" s="188"/>
      <c r="AQ872" s="188"/>
      <c r="AR872" s="188"/>
      <c r="AS872" s="188"/>
      <c r="AT872" s="188"/>
      <c r="AU872" s="188" t="str">
        <f t="shared" si="40"/>
        <v>R3</v>
      </c>
      <c r="AV872" s="188" t="str">
        <f t="shared" si="41"/>
        <v>P1</v>
      </c>
    </row>
    <row r="873" spans="1:48" ht="60" x14ac:dyDescent="0.25">
      <c r="A873" s="188" t="s">
        <v>3494</v>
      </c>
      <c r="B873" s="207" t="str">
        <f t="shared" si="39"/>
        <v>Riparian</v>
      </c>
      <c r="C873" s="188" t="s">
        <v>3483</v>
      </c>
      <c r="D873" s="188" t="s">
        <v>3483</v>
      </c>
      <c r="E873" s="188"/>
      <c r="F873" s="188"/>
      <c r="G873" s="188"/>
      <c r="H873" s="188"/>
      <c r="I873" s="188" t="s">
        <v>87</v>
      </c>
      <c r="J873" s="188"/>
      <c r="K873" s="209">
        <v>16047.125</v>
      </c>
      <c r="L873" s="209">
        <v>24865</v>
      </c>
      <c r="M873" s="188" t="s">
        <v>56</v>
      </c>
      <c r="N873" s="188" t="s">
        <v>137</v>
      </c>
      <c r="O873" s="188" t="s">
        <v>1418</v>
      </c>
      <c r="P873" s="188" t="s">
        <v>392</v>
      </c>
      <c r="Q873" s="188" t="s">
        <v>3495</v>
      </c>
      <c r="R873" s="188" t="s">
        <v>3223</v>
      </c>
      <c r="S873" s="188" t="s">
        <v>3496</v>
      </c>
      <c r="T873" s="188" t="s">
        <v>141</v>
      </c>
      <c r="U873" s="188"/>
      <c r="V873" s="188" t="s">
        <v>64</v>
      </c>
      <c r="W873" s="188" t="s">
        <v>3485</v>
      </c>
      <c r="X873" s="188" t="s">
        <v>56</v>
      </c>
      <c r="Y873" s="188" t="s">
        <v>3175</v>
      </c>
      <c r="Z873" s="188" t="s">
        <v>66</v>
      </c>
      <c r="AA873" s="189">
        <v>42916</v>
      </c>
      <c r="AB873" s="188" t="s">
        <v>142</v>
      </c>
      <c r="AC873" s="188" t="s">
        <v>3497</v>
      </c>
      <c r="AD873" s="188" t="s">
        <v>66</v>
      </c>
      <c r="AE873" s="188" t="s">
        <v>90</v>
      </c>
      <c r="AF873" s="188" t="s">
        <v>90</v>
      </c>
      <c r="AG873" s="188" t="s">
        <v>90</v>
      </c>
      <c r="AH873" s="188" t="s">
        <v>90</v>
      </c>
      <c r="AI873" s="188" t="s">
        <v>90</v>
      </c>
      <c r="AJ873" s="188" t="s">
        <v>90</v>
      </c>
      <c r="AK873" s="188" t="s">
        <v>90</v>
      </c>
      <c r="AL873" s="188" t="s">
        <v>90</v>
      </c>
      <c r="AM873" s="189">
        <v>42940</v>
      </c>
      <c r="AN873" s="188" t="s">
        <v>90</v>
      </c>
      <c r="AO873" s="188" t="s">
        <v>90</v>
      </c>
      <c r="AP873" s="188"/>
      <c r="AQ873" s="188"/>
      <c r="AR873" s="188"/>
      <c r="AS873" s="188"/>
      <c r="AT873" s="188"/>
      <c r="AU873" s="188" t="str">
        <f t="shared" si="40"/>
        <v>R3</v>
      </c>
      <c r="AV873" s="188" t="str">
        <f t="shared" si="41"/>
        <v>N/A</v>
      </c>
    </row>
    <row r="874" spans="1:48" ht="45" x14ac:dyDescent="0.25">
      <c r="A874" s="188" t="s">
        <v>3498</v>
      </c>
      <c r="B874" s="207" t="str">
        <f t="shared" si="39"/>
        <v>Riparian and Pre-1914</v>
      </c>
      <c r="C874" s="188" t="s">
        <v>3499</v>
      </c>
      <c r="D874" s="188" t="s">
        <v>3500</v>
      </c>
      <c r="E874" s="188"/>
      <c r="F874" s="188"/>
      <c r="G874" s="188"/>
      <c r="H874" s="188"/>
      <c r="I874" s="188" t="s">
        <v>55</v>
      </c>
      <c r="J874" s="188"/>
      <c r="K874" s="209">
        <v>2050</v>
      </c>
      <c r="L874" s="209">
        <v>541.58799999999997</v>
      </c>
      <c r="M874" s="188" t="s">
        <v>56</v>
      </c>
      <c r="N874" s="188" t="s">
        <v>3501</v>
      </c>
      <c r="O874" s="188" t="s">
        <v>1418</v>
      </c>
      <c r="P874" s="188" t="s">
        <v>94</v>
      </c>
      <c r="Q874" s="188" t="s">
        <v>3502</v>
      </c>
      <c r="R874" s="188" t="s">
        <v>174</v>
      </c>
      <c r="S874" s="188" t="s">
        <v>3503</v>
      </c>
      <c r="T874" s="188" t="s">
        <v>151</v>
      </c>
      <c r="U874" s="188"/>
      <c r="V874" s="188" t="s">
        <v>344</v>
      </c>
      <c r="W874" s="188">
        <v>1</v>
      </c>
      <c r="X874" s="188" t="s">
        <v>66</v>
      </c>
      <c r="Y874" s="188"/>
      <c r="Z874" s="188" t="s">
        <v>66</v>
      </c>
      <c r="AA874" s="189">
        <v>42916</v>
      </c>
      <c r="AB874" s="188" t="s">
        <v>67</v>
      </c>
      <c r="AC874" s="188" t="s">
        <v>3039</v>
      </c>
      <c r="AD874" s="188" t="s">
        <v>56</v>
      </c>
      <c r="AE874" s="188" t="s">
        <v>90</v>
      </c>
      <c r="AF874" s="188" t="s">
        <v>90</v>
      </c>
      <c r="AG874" s="190" t="s">
        <v>90</v>
      </c>
      <c r="AH874" s="188" t="s">
        <v>90</v>
      </c>
      <c r="AI874" s="188" t="s">
        <v>90</v>
      </c>
      <c r="AJ874" s="188" t="s">
        <v>90</v>
      </c>
      <c r="AK874" s="188" t="s">
        <v>90</v>
      </c>
      <c r="AL874" s="188" t="s">
        <v>90</v>
      </c>
      <c r="AM874" s="189">
        <v>42915</v>
      </c>
      <c r="AN874" s="188" t="s">
        <v>100</v>
      </c>
      <c r="AO874" s="188" t="s">
        <v>489</v>
      </c>
      <c r="AP874" s="188"/>
      <c r="AQ874" s="188"/>
      <c r="AR874" s="188"/>
      <c r="AS874" s="188"/>
      <c r="AT874" s="188"/>
      <c r="AU874" s="188" t="str">
        <f t="shared" si="40"/>
        <v>R2</v>
      </c>
      <c r="AV874" s="188" t="str">
        <f t="shared" si="41"/>
        <v>P1</v>
      </c>
    </row>
    <row r="875" spans="1:48" ht="270" x14ac:dyDescent="0.25">
      <c r="A875" s="188" t="s">
        <v>3504</v>
      </c>
      <c r="B875" s="207" t="str">
        <f t="shared" si="39"/>
        <v>Riparian and Pre-1914</v>
      </c>
      <c r="C875" s="188" t="s">
        <v>3505</v>
      </c>
      <c r="D875" s="188" t="s">
        <v>3506</v>
      </c>
      <c r="E875" s="188"/>
      <c r="F875" s="188"/>
      <c r="G875" s="188"/>
      <c r="H875" s="188" t="s">
        <v>4067</v>
      </c>
      <c r="I875" s="188" t="s">
        <v>55</v>
      </c>
      <c r="J875" s="188"/>
      <c r="K875" s="209">
        <v>441.59333333333331</v>
      </c>
      <c r="L875" s="209">
        <v>632.94000000000005</v>
      </c>
      <c r="M875" s="188" t="s">
        <v>56</v>
      </c>
      <c r="N875" s="188" t="s">
        <v>137</v>
      </c>
      <c r="O875" s="188" t="s">
        <v>1418</v>
      </c>
      <c r="P875" s="188" t="s">
        <v>341</v>
      </c>
      <c r="Q875" s="188" t="s">
        <v>3507</v>
      </c>
      <c r="R875" s="188" t="s">
        <v>3508</v>
      </c>
      <c r="S875" s="188" t="s">
        <v>3509</v>
      </c>
      <c r="T875" s="188" t="s">
        <v>141</v>
      </c>
      <c r="U875" s="188"/>
      <c r="V875" s="188" t="s">
        <v>115</v>
      </c>
      <c r="W875" s="188"/>
      <c r="X875" s="188"/>
      <c r="Y875" s="188"/>
      <c r="Z875" s="188" t="s">
        <v>66</v>
      </c>
      <c r="AA875" s="189">
        <v>42921</v>
      </c>
      <c r="AB875" s="188" t="s">
        <v>142</v>
      </c>
      <c r="AC875" s="188" t="s">
        <v>3510</v>
      </c>
      <c r="AD875" s="188" t="s">
        <v>56</v>
      </c>
      <c r="AE875" s="188" t="s">
        <v>90</v>
      </c>
      <c r="AF875" s="188" t="s">
        <v>90</v>
      </c>
      <c r="AG875" s="190" t="s">
        <v>90</v>
      </c>
      <c r="AH875" s="188" t="s">
        <v>90</v>
      </c>
      <c r="AI875" s="188" t="s">
        <v>90</v>
      </c>
      <c r="AJ875" s="188" t="s">
        <v>90</v>
      </c>
      <c r="AK875" s="188" t="s">
        <v>90</v>
      </c>
      <c r="AL875" s="188" t="s">
        <v>90</v>
      </c>
      <c r="AM875" s="189">
        <v>42923</v>
      </c>
      <c r="AN875" s="188" t="s">
        <v>143</v>
      </c>
      <c r="AO875" s="188" t="s">
        <v>8404</v>
      </c>
      <c r="AP875" s="188" t="s">
        <v>4067</v>
      </c>
      <c r="AQ875" s="188" t="s">
        <v>8534</v>
      </c>
      <c r="AR875" s="188" t="s">
        <v>8581</v>
      </c>
      <c r="AS875" s="188" t="s">
        <v>8535</v>
      </c>
      <c r="AT875" s="188" t="s">
        <v>8581</v>
      </c>
      <c r="AU875" s="188" t="str">
        <f t="shared" si="40"/>
        <v>R4</v>
      </c>
      <c r="AV875" s="188" t="str">
        <f t="shared" si="41"/>
        <v>P4</v>
      </c>
    </row>
    <row r="876" spans="1:48" ht="270" x14ac:dyDescent="0.25">
      <c r="A876" s="188" t="s">
        <v>3511</v>
      </c>
      <c r="B876" s="207" t="str">
        <f t="shared" si="39"/>
        <v>Riparian and Pre-1914</v>
      </c>
      <c r="C876" s="188" t="s">
        <v>2717</v>
      </c>
      <c r="D876" s="188" t="s">
        <v>2717</v>
      </c>
      <c r="E876" s="188"/>
      <c r="F876" s="188"/>
      <c r="G876" s="188"/>
      <c r="H876" s="188" t="s">
        <v>4067</v>
      </c>
      <c r="I876" s="188" t="s">
        <v>55</v>
      </c>
      <c r="J876" s="188"/>
      <c r="K876" s="209">
        <v>405.58333333333331</v>
      </c>
      <c r="L876" s="209">
        <v>398.21255600000001</v>
      </c>
      <c r="M876" s="188" t="s">
        <v>56</v>
      </c>
      <c r="N876" s="188" t="s">
        <v>137</v>
      </c>
      <c r="O876" s="188"/>
      <c r="P876" s="188" t="s">
        <v>341</v>
      </c>
      <c r="Q876" s="188" t="s">
        <v>3512</v>
      </c>
      <c r="R876" s="188" t="s">
        <v>3512</v>
      </c>
      <c r="S876" s="188" t="s">
        <v>3513</v>
      </c>
      <c r="T876" s="188" t="s">
        <v>141</v>
      </c>
      <c r="U876" s="188"/>
      <c r="V876" s="188" t="s">
        <v>64</v>
      </c>
      <c r="W876" s="188"/>
      <c r="X876" s="188"/>
      <c r="Y876" s="188"/>
      <c r="Z876" s="188" t="s">
        <v>66</v>
      </c>
      <c r="AA876" s="189">
        <v>42919</v>
      </c>
      <c r="AB876" s="188" t="s">
        <v>142</v>
      </c>
      <c r="AC876" s="188" t="s">
        <v>2721</v>
      </c>
      <c r="AD876" s="188" t="s">
        <v>56</v>
      </c>
      <c r="AE876" s="188" t="s">
        <v>90</v>
      </c>
      <c r="AF876" s="188" t="s">
        <v>90</v>
      </c>
      <c r="AG876" s="190" t="s">
        <v>90</v>
      </c>
      <c r="AH876" s="188" t="s">
        <v>90</v>
      </c>
      <c r="AI876" s="188" t="s">
        <v>90</v>
      </c>
      <c r="AJ876" s="188" t="s">
        <v>90</v>
      </c>
      <c r="AK876" s="188" t="s">
        <v>90</v>
      </c>
      <c r="AL876" s="188" t="s">
        <v>90</v>
      </c>
      <c r="AM876" s="189">
        <v>42923</v>
      </c>
      <c r="AN876" s="188" t="s">
        <v>143</v>
      </c>
      <c r="AO876" s="188" t="s">
        <v>8404</v>
      </c>
      <c r="AP876" s="188" t="s">
        <v>4067</v>
      </c>
      <c r="AQ876" s="188" t="s">
        <v>8534</v>
      </c>
      <c r="AR876" s="188" t="s">
        <v>8581</v>
      </c>
      <c r="AS876" s="188" t="s">
        <v>8535</v>
      </c>
      <c r="AT876" s="188" t="s">
        <v>8581</v>
      </c>
      <c r="AU876" s="188" t="str">
        <f t="shared" si="40"/>
        <v>R4</v>
      </c>
      <c r="AV876" s="188" t="str">
        <f t="shared" si="41"/>
        <v>P4</v>
      </c>
    </row>
    <row r="877" spans="1:48" ht="270" x14ac:dyDescent="0.25">
      <c r="A877" s="188" t="s">
        <v>3514</v>
      </c>
      <c r="B877" s="207" t="str">
        <f t="shared" si="39"/>
        <v>Riparian and Pre-1914</v>
      </c>
      <c r="C877" s="188" t="s">
        <v>3515</v>
      </c>
      <c r="D877" s="188" t="s">
        <v>3515</v>
      </c>
      <c r="E877" s="188"/>
      <c r="F877" s="188"/>
      <c r="G877" s="188"/>
      <c r="H877" s="188" t="s">
        <v>4067</v>
      </c>
      <c r="I877" s="188" t="s">
        <v>55</v>
      </c>
      <c r="J877" s="188"/>
      <c r="K877" s="209">
        <v>362.37421398123701</v>
      </c>
      <c r="L877" s="209">
        <v>0</v>
      </c>
      <c r="M877" s="188" t="s">
        <v>56</v>
      </c>
      <c r="N877" s="188" t="s">
        <v>1767</v>
      </c>
      <c r="O877" s="188"/>
      <c r="P877" s="188" t="s">
        <v>341</v>
      </c>
      <c r="Q877" s="188" t="s">
        <v>868</v>
      </c>
      <c r="R877" s="188" t="s">
        <v>172</v>
      </c>
      <c r="S877" s="188" t="s">
        <v>3516</v>
      </c>
      <c r="T877" s="188" t="s">
        <v>174</v>
      </c>
      <c r="U877" s="188"/>
      <c r="V877" s="188" t="s">
        <v>174</v>
      </c>
      <c r="W877" s="188"/>
      <c r="X877" s="188"/>
      <c r="Y877" s="188"/>
      <c r="Z877" s="188" t="s">
        <v>66</v>
      </c>
      <c r="AA877" s="189">
        <v>42916</v>
      </c>
      <c r="AB877" s="188" t="s">
        <v>67</v>
      </c>
      <c r="AC877" s="188" t="s">
        <v>3517</v>
      </c>
      <c r="AD877" s="188" t="s">
        <v>56</v>
      </c>
      <c r="AE877" s="188" t="s">
        <v>90</v>
      </c>
      <c r="AF877" s="188" t="s">
        <v>90</v>
      </c>
      <c r="AG877" s="190" t="s">
        <v>90</v>
      </c>
      <c r="AH877" s="188" t="s">
        <v>90</v>
      </c>
      <c r="AI877" s="188" t="s">
        <v>90</v>
      </c>
      <c r="AJ877" s="188" t="s">
        <v>90</v>
      </c>
      <c r="AK877" s="188" t="s">
        <v>90</v>
      </c>
      <c r="AL877" s="188" t="s">
        <v>90</v>
      </c>
      <c r="AM877" s="189">
        <v>42905</v>
      </c>
      <c r="AN877" s="188" t="s">
        <v>100</v>
      </c>
      <c r="AO877" s="188" t="s">
        <v>3518</v>
      </c>
      <c r="AP877" s="188" t="s">
        <v>4067</v>
      </c>
      <c r="AQ877" s="188" t="s">
        <v>8534</v>
      </c>
      <c r="AR877" s="188" t="s">
        <v>8581</v>
      </c>
      <c r="AS877" s="188" t="s">
        <v>8535</v>
      </c>
      <c r="AT877" s="188" t="s">
        <v>8581</v>
      </c>
      <c r="AU877" s="188" t="str">
        <f t="shared" si="40"/>
        <v>R4</v>
      </c>
      <c r="AV877" s="188" t="str">
        <f t="shared" si="41"/>
        <v>P4</v>
      </c>
    </row>
    <row r="878" spans="1:48" ht="75" x14ac:dyDescent="0.25">
      <c r="A878" s="188" t="s">
        <v>3519</v>
      </c>
      <c r="B878" s="207" t="str">
        <f t="shared" si="39"/>
        <v>Riparian and Pre-1914</v>
      </c>
      <c r="C878" s="188" t="s">
        <v>2731</v>
      </c>
      <c r="D878" s="188" t="s">
        <v>2731</v>
      </c>
      <c r="E878" s="188"/>
      <c r="F878" s="188" t="s">
        <v>848</v>
      </c>
      <c r="G878" s="188"/>
      <c r="H878" s="188"/>
      <c r="I878" s="188" t="s">
        <v>55</v>
      </c>
      <c r="J878" s="188" t="s">
        <v>2732</v>
      </c>
      <c r="K878" s="209">
        <v>341.38</v>
      </c>
      <c r="L878" s="209">
        <v>551.34</v>
      </c>
      <c r="M878" s="188" t="s">
        <v>56</v>
      </c>
      <c r="N878" s="188" t="s">
        <v>325</v>
      </c>
      <c r="O878" s="188" t="s">
        <v>57</v>
      </c>
      <c r="P878" s="188" t="s">
        <v>59</v>
      </c>
      <c r="Q878" s="188" t="s">
        <v>3520</v>
      </c>
      <c r="R878" s="188" t="s">
        <v>3521</v>
      </c>
      <c r="S878" s="188" t="s">
        <v>3522</v>
      </c>
      <c r="T878" s="188" t="s">
        <v>141</v>
      </c>
      <c r="U878" s="188"/>
      <c r="V878" s="188" t="s">
        <v>174</v>
      </c>
      <c r="W878" s="188"/>
      <c r="X878" s="188" t="s">
        <v>66</v>
      </c>
      <c r="Y878" s="188" t="s">
        <v>3523</v>
      </c>
      <c r="Z878" s="188" t="s">
        <v>66</v>
      </c>
      <c r="AA878" s="189">
        <v>42910</v>
      </c>
      <c r="AB878" s="188" t="s">
        <v>67</v>
      </c>
      <c r="AC878" s="188" t="s">
        <v>3486</v>
      </c>
      <c r="AD878" s="188" t="s">
        <v>56</v>
      </c>
      <c r="AE878" s="188" t="s">
        <v>90</v>
      </c>
      <c r="AF878" s="188" t="s">
        <v>90</v>
      </c>
      <c r="AG878" s="189" t="s">
        <v>90</v>
      </c>
      <c r="AH878" s="188" t="s">
        <v>90</v>
      </c>
      <c r="AI878" s="188" t="s">
        <v>90</v>
      </c>
      <c r="AJ878" s="188" t="s">
        <v>90</v>
      </c>
      <c r="AK878" s="188" t="s">
        <v>90</v>
      </c>
      <c r="AL878" s="188" t="s">
        <v>90</v>
      </c>
      <c r="AM878" s="189">
        <v>42905</v>
      </c>
      <c r="AN878" s="188" t="s">
        <v>100</v>
      </c>
      <c r="AO878" s="188" t="s">
        <v>73</v>
      </c>
      <c r="AP878" s="188"/>
      <c r="AQ878" s="188"/>
      <c r="AR878" s="188"/>
      <c r="AS878" s="188"/>
      <c r="AT878" s="188"/>
      <c r="AU878" s="188" t="str">
        <f t="shared" si="40"/>
        <v>R2</v>
      </c>
      <c r="AV878" s="188" t="str">
        <f t="shared" si="41"/>
        <v>P1</v>
      </c>
    </row>
    <row r="879" spans="1:48" ht="165" x14ac:dyDescent="0.25">
      <c r="A879" s="188" t="s">
        <v>3524</v>
      </c>
      <c r="B879" s="207" t="str">
        <f t="shared" si="39"/>
        <v>Riparian and Pre-1914</v>
      </c>
      <c r="C879" s="188" t="s">
        <v>2731</v>
      </c>
      <c r="D879" s="188" t="s">
        <v>2731</v>
      </c>
      <c r="E879" s="188"/>
      <c r="F879" s="188" t="s">
        <v>848</v>
      </c>
      <c r="G879" s="188"/>
      <c r="H879" s="188"/>
      <c r="I879" s="188" t="s">
        <v>55</v>
      </c>
      <c r="J879" s="188" t="s">
        <v>2732</v>
      </c>
      <c r="K879" s="209">
        <v>630.19333333333327</v>
      </c>
      <c r="L879" s="209">
        <v>863.65</v>
      </c>
      <c r="M879" s="188" t="s">
        <v>56</v>
      </c>
      <c r="N879" s="188" t="s">
        <v>325</v>
      </c>
      <c r="O879" s="188" t="s">
        <v>57</v>
      </c>
      <c r="P879" s="188" t="s">
        <v>59</v>
      </c>
      <c r="Q879" s="188" t="s">
        <v>3520</v>
      </c>
      <c r="R879" s="188" t="s">
        <v>3254</v>
      </c>
      <c r="S879" s="188" t="s">
        <v>3525</v>
      </c>
      <c r="T879" s="188" t="s">
        <v>63</v>
      </c>
      <c r="U879" s="188"/>
      <c r="V879" s="188" t="s">
        <v>174</v>
      </c>
      <c r="W879" s="188">
        <v>5</v>
      </c>
      <c r="X879" s="188" t="s">
        <v>66</v>
      </c>
      <c r="Y879" s="188"/>
      <c r="Z879" s="188" t="s">
        <v>66</v>
      </c>
      <c r="AA879" s="189">
        <v>42910</v>
      </c>
      <c r="AB879" s="188" t="s">
        <v>67</v>
      </c>
      <c r="AC879" s="188" t="s">
        <v>8463</v>
      </c>
      <c r="AD879" s="188" t="s">
        <v>56</v>
      </c>
      <c r="AE879" s="188" t="s">
        <v>90</v>
      </c>
      <c r="AF879" s="188" t="s">
        <v>90</v>
      </c>
      <c r="AG879" s="189" t="s">
        <v>90</v>
      </c>
      <c r="AH879" s="188" t="s">
        <v>90</v>
      </c>
      <c r="AI879" s="188" t="s">
        <v>90</v>
      </c>
      <c r="AJ879" s="188" t="s">
        <v>90</v>
      </c>
      <c r="AK879" s="188" t="s">
        <v>90</v>
      </c>
      <c r="AL879" s="188" t="s">
        <v>90</v>
      </c>
      <c r="AM879" s="189">
        <v>42905</v>
      </c>
      <c r="AN879" s="188" t="s">
        <v>100</v>
      </c>
      <c r="AO879" s="188" t="s">
        <v>73</v>
      </c>
      <c r="AP879" s="188"/>
      <c r="AQ879" s="188"/>
      <c r="AR879" s="188"/>
      <c r="AS879" s="188"/>
      <c r="AT879" s="188"/>
      <c r="AU879" s="188" t="str">
        <f t="shared" si="40"/>
        <v>R2</v>
      </c>
      <c r="AV879" s="188" t="str">
        <f t="shared" si="41"/>
        <v>P1</v>
      </c>
    </row>
    <row r="880" spans="1:48" ht="165" x14ac:dyDescent="0.25">
      <c r="A880" s="188" t="s">
        <v>3526</v>
      </c>
      <c r="B880" s="207" t="str">
        <f t="shared" si="39"/>
        <v>Riparian and Pre-1914</v>
      </c>
      <c r="C880" s="188" t="s">
        <v>2731</v>
      </c>
      <c r="D880" s="188" t="s">
        <v>2731</v>
      </c>
      <c r="E880" s="188"/>
      <c r="F880" s="188" t="s">
        <v>848</v>
      </c>
      <c r="G880" s="188"/>
      <c r="H880" s="188"/>
      <c r="I880" s="188" t="s">
        <v>55</v>
      </c>
      <c r="J880" s="188" t="s">
        <v>2732</v>
      </c>
      <c r="K880" s="209">
        <v>299.91666666666669</v>
      </c>
      <c r="L880" s="209">
        <v>551.34</v>
      </c>
      <c r="M880" s="188" t="s">
        <v>56</v>
      </c>
      <c r="N880" s="188" t="s">
        <v>325</v>
      </c>
      <c r="O880" s="188" t="s">
        <v>57</v>
      </c>
      <c r="P880" s="188" t="s">
        <v>59</v>
      </c>
      <c r="Q880" s="188" t="s">
        <v>3520</v>
      </c>
      <c r="R880" s="188" t="s">
        <v>3521</v>
      </c>
      <c r="S880" s="188" t="s">
        <v>3522</v>
      </c>
      <c r="T880" s="188" t="s">
        <v>63</v>
      </c>
      <c r="U880" s="188"/>
      <c r="V880" s="188" t="s">
        <v>174</v>
      </c>
      <c r="W880" s="188"/>
      <c r="X880" s="188" t="s">
        <v>66</v>
      </c>
      <c r="Y880" s="188" t="s">
        <v>3523</v>
      </c>
      <c r="Z880" s="188" t="s">
        <v>66</v>
      </c>
      <c r="AA880" s="189">
        <v>42910</v>
      </c>
      <c r="AB880" s="188" t="s">
        <v>67</v>
      </c>
      <c r="AC880" s="188" t="s">
        <v>8463</v>
      </c>
      <c r="AD880" s="188" t="s">
        <v>56</v>
      </c>
      <c r="AE880" s="188" t="s">
        <v>90</v>
      </c>
      <c r="AF880" s="188" t="s">
        <v>90</v>
      </c>
      <c r="AG880" s="189" t="s">
        <v>90</v>
      </c>
      <c r="AH880" s="188" t="s">
        <v>90</v>
      </c>
      <c r="AI880" s="188" t="s">
        <v>90</v>
      </c>
      <c r="AJ880" s="188" t="s">
        <v>90</v>
      </c>
      <c r="AK880" s="188" t="s">
        <v>90</v>
      </c>
      <c r="AL880" s="188" t="s">
        <v>90</v>
      </c>
      <c r="AM880" s="189">
        <v>42905</v>
      </c>
      <c r="AN880" s="188" t="s">
        <v>100</v>
      </c>
      <c r="AO880" s="188" t="s">
        <v>73</v>
      </c>
      <c r="AP880" s="188"/>
      <c r="AQ880" s="188"/>
      <c r="AR880" s="188"/>
      <c r="AS880" s="188"/>
      <c r="AT880" s="188"/>
      <c r="AU880" s="188" t="str">
        <f t="shared" si="40"/>
        <v>R2</v>
      </c>
      <c r="AV880" s="188" t="str">
        <f t="shared" si="41"/>
        <v>P1</v>
      </c>
    </row>
    <row r="881" spans="1:48" ht="165" x14ac:dyDescent="0.25">
      <c r="A881" s="188" t="s">
        <v>3527</v>
      </c>
      <c r="B881" s="207" t="str">
        <f t="shared" si="39"/>
        <v>Riparian and Pre-1914</v>
      </c>
      <c r="C881" s="188" t="s">
        <v>2731</v>
      </c>
      <c r="D881" s="188" t="s">
        <v>2731</v>
      </c>
      <c r="E881" s="188"/>
      <c r="F881" s="188" t="s">
        <v>848</v>
      </c>
      <c r="G881" s="188"/>
      <c r="H881" s="188"/>
      <c r="I881" s="188" t="s">
        <v>55</v>
      </c>
      <c r="J881" s="188" t="s">
        <v>2732</v>
      </c>
      <c r="K881" s="209">
        <v>336.28999999999996</v>
      </c>
      <c r="L881" s="209">
        <v>598.51</v>
      </c>
      <c r="M881" s="188" t="s">
        <v>56</v>
      </c>
      <c r="N881" s="188" t="s">
        <v>1117</v>
      </c>
      <c r="O881" s="188" t="s">
        <v>57</v>
      </c>
      <c r="P881" s="188" t="s">
        <v>59</v>
      </c>
      <c r="Q881" s="188" t="s">
        <v>3528</v>
      </c>
      <c r="R881" s="188" t="s">
        <v>3528</v>
      </c>
      <c r="S881" s="188" t="s">
        <v>3529</v>
      </c>
      <c r="T881" s="188" t="s">
        <v>141</v>
      </c>
      <c r="U881" s="188">
        <v>1894</v>
      </c>
      <c r="V881" s="188" t="s">
        <v>174</v>
      </c>
      <c r="W881" s="188">
        <v>2</v>
      </c>
      <c r="X881" s="188" t="s">
        <v>66</v>
      </c>
      <c r="Y881" s="188"/>
      <c r="Z881" s="188" t="s">
        <v>66</v>
      </c>
      <c r="AA881" s="189">
        <v>42910</v>
      </c>
      <c r="AB881" s="188" t="s">
        <v>67</v>
      </c>
      <c r="AC881" s="188" t="s">
        <v>8463</v>
      </c>
      <c r="AD881" s="188" t="s">
        <v>56</v>
      </c>
      <c r="AE881" s="188" t="s">
        <v>90</v>
      </c>
      <c r="AF881" s="188" t="s">
        <v>90</v>
      </c>
      <c r="AG881" s="189" t="s">
        <v>90</v>
      </c>
      <c r="AH881" s="188" t="s">
        <v>90</v>
      </c>
      <c r="AI881" s="188" t="s">
        <v>90</v>
      </c>
      <c r="AJ881" s="188" t="s">
        <v>90</v>
      </c>
      <c r="AK881" s="188" t="s">
        <v>90</v>
      </c>
      <c r="AL881" s="188" t="s">
        <v>90</v>
      </c>
      <c r="AM881" s="189">
        <v>42905</v>
      </c>
      <c r="AN881" s="188" t="s">
        <v>100</v>
      </c>
      <c r="AO881" s="188" t="s">
        <v>73</v>
      </c>
      <c r="AP881" s="188"/>
      <c r="AQ881" s="188"/>
      <c r="AR881" s="188"/>
      <c r="AS881" s="188"/>
      <c r="AT881" s="188"/>
      <c r="AU881" s="188" t="str">
        <f t="shared" si="40"/>
        <v>R2</v>
      </c>
      <c r="AV881" s="188" t="str">
        <f t="shared" si="41"/>
        <v>P1</v>
      </c>
    </row>
    <row r="882" spans="1:48" ht="45" x14ac:dyDescent="0.25">
      <c r="A882" s="188" t="s">
        <v>3530</v>
      </c>
      <c r="B882" s="207" t="str">
        <f t="shared" si="39"/>
        <v>Riparian and Pre-1914</v>
      </c>
      <c r="C882" s="188" t="s">
        <v>2731</v>
      </c>
      <c r="D882" s="188" t="s">
        <v>2731</v>
      </c>
      <c r="E882" s="188"/>
      <c r="F882" s="188" t="s">
        <v>848</v>
      </c>
      <c r="G882" s="188"/>
      <c r="H882" s="188"/>
      <c r="I882" s="188" t="s">
        <v>55</v>
      </c>
      <c r="J882" s="188" t="s">
        <v>2732</v>
      </c>
      <c r="K882" s="209">
        <v>892.40333333333331</v>
      </c>
      <c r="L882" s="209">
        <v>1321.42</v>
      </c>
      <c r="M882" s="188" t="s">
        <v>56</v>
      </c>
      <c r="N882" s="188" t="s">
        <v>1117</v>
      </c>
      <c r="O882" s="188" t="s">
        <v>57</v>
      </c>
      <c r="P882" s="188" t="s">
        <v>59</v>
      </c>
      <c r="Q882" s="188" t="s">
        <v>3531</v>
      </c>
      <c r="R882" s="188" t="s">
        <v>3532</v>
      </c>
      <c r="S882" s="188" t="s">
        <v>3533</v>
      </c>
      <c r="T882" s="188" t="s">
        <v>141</v>
      </c>
      <c r="U882" s="188">
        <v>1894</v>
      </c>
      <c r="V882" s="188" t="s">
        <v>174</v>
      </c>
      <c r="W882" s="188">
        <v>3</v>
      </c>
      <c r="X882" s="188" t="s">
        <v>66</v>
      </c>
      <c r="Y882" s="188"/>
      <c r="Z882" s="188" t="s">
        <v>66</v>
      </c>
      <c r="AA882" s="189">
        <v>42910</v>
      </c>
      <c r="AB882" s="188" t="s">
        <v>67</v>
      </c>
      <c r="AC882" s="188" t="s">
        <v>3534</v>
      </c>
      <c r="AD882" s="188" t="s">
        <v>56</v>
      </c>
      <c r="AE882" s="188" t="s">
        <v>90</v>
      </c>
      <c r="AF882" s="188" t="s">
        <v>90</v>
      </c>
      <c r="AG882" s="189" t="s">
        <v>90</v>
      </c>
      <c r="AH882" s="188" t="s">
        <v>90</v>
      </c>
      <c r="AI882" s="188" t="s">
        <v>90</v>
      </c>
      <c r="AJ882" s="188" t="s">
        <v>90</v>
      </c>
      <c r="AK882" s="188" t="s">
        <v>90</v>
      </c>
      <c r="AL882" s="188" t="s">
        <v>90</v>
      </c>
      <c r="AM882" s="189">
        <v>42905</v>
      </c>
      <c r="AN882" s="188" t="s">
        <v>100</v>
      </c>
      <c r="AO882" s="188" t="s">
        <v>73</v>
      </c>
      <c r="AP882" s="188"/>
      <c r="AQ882" s="188"/>
      <c r="AR882" s="188"/>
      <c r="AS882" s="188"/>
      <c r="AT882" s="188"/>
      <c r="AU882" s="188" t="str">
        <f t="shared" si="40"/>
        <v>R2</v>
      </c>
      <c r="AV882" s="188" t="str">
        <f t="shared" si="41"/>
        <v>P1</v>
      </c>
    </row>
    <row r="883" spans="1:48" ht="165" x14ac:dyDescent="0.25">
      <c r="A883" s="188" t="s">
        <v>3535</v>
      </c>
      <c r="B883" s="207" t="str">
        <f t="shared" si="39"/>
        <v>Riparian and Pre-1914</v>
      </c>
      <c r="C883" s="188" t="s">
        <v>2731</v>
      </c>
      <c r="D883" s="188" t="s">
        <v>2731</v>
      </c>
      <c r="E883" s="188"/>
      <c r="F883" s="188" t="s">
        <v>848</v>
      </c>
      <c r="G883" s="188"/>
      <c r="H883" s="188"/>
      <c r="I883" s="188" t="s">
        <v>55</v>
      </c>
      <c r="J883" s="188" t="s">
        <v>2732</v>
      </c>
      <c r="K883" s="209">
        <v>530.57333333333338</v>
      </c>
      <c r="L883" s="209">
        <v>0</v>
      </c>
      <c r="M883" s="188" t="s">
        <v>56</v>
      </c>
      <c r="N883" s="188" t="s">
        <v>826</v>
      </c>
      <c r="O883" s="188" t="s">
        <v>57</v>
      </c>
      <c r="P883" s="188" t="s">
        <v>59</v>
      </c>
      <c r="Q883" s="188" t="s">
        <v>3254</v>
      </c>
      <c r="R883" s="188" t="s">
        <v>3254</v>
      </c>
      <c r="S883" s="188" t="s">
        <v>3525</v>
      </c>
      <c r="T883" s="188" t="s">
        <v>63</v>
      </c>
      <c r="U883" s="188"/>
      <c r="V883" s="188" t="s">
        <v>174</v>
      </c>
      <c r="W883" s="188">
        <v>5</v>
      </c>
      <c r="X883" s="188" t="s">
        <v>66</v>
      </c>
      <c r="Y883" s="188"/>
      <c r="Z883" s="188" t="s">
        <v>66</v>
      </c>
      <c r="AA883" s="189">
        <v>42910</v>
      </c>
      <c r="AB883" s="188" t="s">
        <v>67</v>
      </c>
      <c r="AC883" s="188" t="s">
        <v>8463</v>
      </c>
      <c r="AD883" s="188" t="s">
        <v>56</v>
      </c>
      <c r="AE883" s="188" t="s">
        <v>90</v>
      </c>
      <c r="AF883" s="188" t="s">
        <v>90</v>
      </c>
      <c r="AG883" s="189" t="s">
        <v>90</v>
      </c>
      <c r="AH883" s="188" t="s">
        <v>90</v>
      </c>
      <c r="AI883" s="188" t="s">
        <v>90</v>
      </c>
      <c r="AJ883" s="188" t="s">
        <v>90</v>
      </c>
      <c r="AK883" s="188" t="s">
        <v>90</v>
      </c>
      <c r="AL883" s="188" t="s">
        <v>90</v>
      </c>
      <c r="AM883" s="189">
        <v>42905</v>
      </c>
      <c r="AN883" s="188" t="s">
        <v>100</v>
      </c>
      <c r="AO883" s="188" t="s">
        <v>73</v>
      </c>
      <c r="AP883" s="188"/>
      <c r="AQ883" s="188"/>
      <c r="AR883" s="188"/>
      <c r="AS883" s="188"/>
      <c r="AT883" s="188"/>
      <c r="AU883" s="188" t="str">
        <f t="shared" si="40"/>
        <v>R2</v>
      </c>
      <c r="AV883" s="188" t="str">
        <f t="shared" si="41"/>
        <v>P1</v>
      </c>
    </row>
    <row r="884" spans="1:48" ht="150" x14ac:dyDescent="0.25">
      <c r="A884" s="188" t="s">
        <v>3536</v>
      </c>
      <c r="B884" s="207" t="str">
        <f t="shared" si="39"/>
        <v>Riparian and Pre-1914</v>
      </c>
      <c r="C884" s="188" t="s">
        <v>3537</v>
      </c>
      <c r="D884" s="188" t="s">
        <v>3538</v>
      </c>
      <c r="E884" s="188"/>
      <c r="F884" s="188" t="s">
        <v>848</v>
      </c>
      <c r="G884" s="188"/>
      <c r="H884" s="188"/>
      <c r="I884" s="188" t="s">
        <v>55</v>
      </c>
      <c r="J884" s="188"/>
      <c r="K884" s="209">
        <v>678.03</v>
      </c>
      <c r="L884" s="209">
        <v>241.42</v>
      </c>
      <c r="M884" s="188" t="s">
        <v>56</v>
      </c>
      <c r="N884" s="188" t="s">
        <v>2560</v>
      </c>
      <c r="O884" s="188" t="s">
        <v>3539</v>
      </c>
      <c r="P884" s="188" t="s">
        <v>59</v>
      </c>
      <c r="Q884" s="188" t="s">
        <v>3540</v>
      </c>
      <c r="R884" s="188" t="s">
        <v>3540</v>
      </c>
      <c r="S884" s="188" t="s">
        <v>1483</v>
      </c>
      <c r="T884" s="188" t="s">
        <v>141</v>
      </c>
      <c r="U884" s="188">
        <v>1907</v>
      </c>
      <c r="V884" s="188" t="s">
        <v>174</v>
      </c>
      <c r="W884" s="188"/>
      <c r="X884" s="188"/>
      <c r="Y884" s="188"/>
      <c r="Z884" s="188"/>
      <c r="AA884" s="189">
        <v>43003</v>
      </c>
      <c r="AB884" s="188" t="s">
        <v>67</v>
      </c>
      <c r="AC884" s="188" t="s">
        <v>8467</v>
      </c>
      <c r="AD884" s="188" t="s">
        <v>56</v>
      </c>
      <c r="AE884" s="188" t="s">
        <v>90</v>
      </c>
      <c r="AF884" s="188" t="s">
        <v>90</v>
      </c>
      <c r="AG884" s="188" t="s">
        <v>90</v>
      </c>
      <c r="AH884" s="188" t="s">
        <v>90</v>
      </c>
      <c r="AI884" s="188" t="s">
        <v>90</v>
      </c>
      <c r="AJ884" s="188" t="s">
        <v>90</v>
      </c>
      <c r="AK884" s="188" t="s">
        <v>90</v>
      </c>
      <c r="AL884" s="188" t="s">
        <v>90</v>
      </c>
      <c r="AM884" s="189">
        <v>42941</v>
      </c>
      <c r="AN884" s="188" t="s">
        <v>100</v>
      </c>
      <c r="AO884" s="188" t="s">
        <v>144</v>
      </c>
      <c r="AP884" s="188"/>
      <c r="AQ884" s="188"/>
      <c r="AR884" s="188"/>
      <c r="AS884" s="188"/>
      <c r="AT884" s="188"/>
      <c r="AU884" s="188" t="str">
        <f t="shared" si="40"/>
        <v>R2</v>
      </c>
      <c r="AV884" s="188" t="str">
        <f t="shared" si="41"/>
        <v>P1</v>
      </c>
    </row>
    <row r="885" spans="1:48" ht="150" x14ac:dyDescent="0.25">
      <c r="A885" s="188" t="s">
        <v>3541</v>
      </c>
      <c r="B885" s="207" t="str">
        <f t="shared" si="39"/>
        <v>Riparian and Pre-1914</v>
      </c>
      <c r="C885" s="188" t="s">
        <v>3537</v>
      </c>
      <c r="D885" s="188" t="s">
        <v>3538</v>
      </c>
      <c r="E885" s="188"/>
      <c r="F885" s="188" t="s">
        <v>848</v>
      </c>
      <c r="G885" s="188"/>
      <c r="H885" s="188"/>
      <c r="I885" s="188" t="s">
        <v>55</v>
      </c>
      <c r="J885" s="188"/>
      <c r="K885" s="209">
        <v>494.56000000000006</v>
      </c>
      <c r="L885" s="209">
        <v>241.42</v>
      </c>
      <c r="M885" s="188" t="s">
        <v>56</v>
      </c>
      <c r="N885" s="188" t="s">
        <v>2560</v>
      </c>
      <c r="O885" s="188" t="s">
        <v>58</v>
      </c>
      <c r="P885" s="188" t="s">
        <v>59</v>
      </c>
      <c r="Q885" s="188" t="s">
        <v>3540</v>
      </c>
      <c r="R885" s="188" t="s">
        <v>3542</v>
      </c>
      <c r="S885" s="188" t="s">
        <v>1483</v>
      </c>
      <c r="T885" s="188" t="s">
        <v>141</v>
      </c>
      <c r="U885" s="188">
        <v>1907</v>
      </c>
      <c r="V885" s="188" t="s">
        <v>174</v>
      </c>
      <c r="W885" s="188"/>
      <c r="X885" s="188"/>
      <c r="Y885" s="188"/>
      <c r="Z885" s="188"/>
      <c r="AA885" s="189">
        <v>43003</v>
      </c>
      <c r="AB885" s="188" t="s">
        <v>67</v>
      </c>
      <c r="AC885" s="188" t="s">
        <v>8467</v>
      </c>
      <c r="AD885" s="188" t="s">
        <v>56</v>
      </c>
      <c r="AE885" s="188" t="s">
        <v>90</v>
      </c>
      <c r="AF885" s="188" t="s">
        <v>90</v>
      </c>
      <c r="AG885" s="188" t="s">
        <v>90</v>
      </c>
      <c r="AH885" s="188" t="s">
        <v>90</v>
      </c>
      <c r="AI885" s="188" t="s">
        <v>90</v>
      </c>
      <c r="AJ885" s="188" t="s">
        <v>90</v>
      </c>
      <c r="AK885" s="188" t="s">
        <v>90</v>
      </c>
      <c r="AL885" s="188" t="s">
        <v>90</v>
      </c>
      <c r="AM885" s="189">
        <v>42941</v>
      </c>
      <c r="AN885" s="188" t="s">
        <v>100</v>
      </c>
      <c r="AO885" s="188" t="s">
        <v>144</v>
      </c>
      <c r="AP885" s="188"/>
      <c r="AQ885" s="188"/>
      <c r="AR885" s="188"/>
      <c r="AS885" s="188"/>
      <c r="AT885" s="188"/>
      <c r="AU885" s="188" t="str">
        <f t="shared" si="40"/>
        <v>R2</v>
      </c>
      <c r="AV885" s="188" t="str">
        <f t="shared" si="41"/>
        <v>P1</v>
      </c>
    </row>
    <row r="886" spans="1:48" ht="150" x14ac:dyDescent="0.25">
      <c r="A886" s="188" t="s">
        <v>3543</v>
      </c>
      <c r="B886" s="207" t="str">
        <f t="shared" si="39"/>
        <v>Riparian and Pre-1914</v>
      </c>
      <c r="C886" s="188" t="s">
        <v>3537</v>
      </c>
      <c r="D886" s="188" t="s">
        <v>3538</v>
      </c>
      <c r="E886" s="188"/>
      <c r="F886" s="188" t="s">
        <v>848</v>
      </c>
      <c r="G886" s="188"/>
      <c r="H886" s="188"/>
      <c r="I886" s="188" t="s">
        <v>55</v>
      </c>
      <c r="J886" s="188"/>
      <c r="K886" s="209">
        <v>420.38</v>
      </c>
      <c r="L886" s="209">
        <v>241.42</v>
      </c>
      <c r="M886" s="188" t="s">
        <v>56</v>
      </c>
      <c r="N886" s="188" t="s">
        <v>2560</v>
      </c>
      <c r="O886" s="188" t="s">
        <v>58</v>
      </c>
      <c r="P886" s="188" t="s">
        <v>59</v>
      </c>
      <c r="Q886" s="188" t="s">
        <v>3540</v>
      </c>
      <c r="R886" s="188" t="s">
        <v>3540</v>
      </c>
      <c r="S886" s="188" t="s">
        <v>1483</v>
      </c>
      <c r="T886" s="188" t="s">
        <v>141</v>
      </c>
      <c r="U886" s="188">
        <v>1907</v>
      </c>
      <c r="V886" s="188" t="s">
        <v>174</v>
      </c>
      <c r="W886" s="188"/>
      <c r="X886" s="188"/>
      <c r="Y886" s="188"/>
      <c r="Z886" s="188"/>
      <c r="AA886" s="189">
        <v>43003</v>
      </c>
      <c r="AB886" s="188" t="s">
        <v>67</v>
      </c>
      <c r="AC886" s="188" t="s">
        <v>8467</v>
      </c>
      <c r="AD886" s="188" t="s">
        <v>56</v>
      </c>
      <c r="AE886" s="188" t="s">
        <v>90</v>
      </c>
      <c r="AF886" s="188" t="s">
        <v>90</v>
      </c>
      <c r="AG886" s="188" t="s">
        <v>90</v>
      </c>
      <c r="AH886" s="188" t="s">
        <v>90</v>
      </c>
      <c r="AI886" s="188" t="s">
        <v>90</v>
      </c>
      <c r="AJ886" s="188" t="s">
        <v>90</v>
      </c>
      <c r="AK886" s="188" t="s">
        <v>90</v>
      </c>
      <c r="AL886" s="188" t="s">
        <v>90</v>
      </c>
      <c r="AM886" s="189">
        <v>42941</v>
      </c>
      <c r="AN886" s="188" t="s">
        <v>100</v>
      </c>
      <c r="AO886" s="188" t="s">
        <v>144</v>
      </c>
      <c r="AP886" s="188"/>
      <c r="AQ886" s="188"/>
      <c r="AR886" s="188"/>
      <c r="AS886" s="188"/>
      <c r="AT886" s="188"/>
      <c r="AU886" s="188" t="str">
        <f t="shared" si="40"/>
        <v>R2</v>
      </c>
      <c r="AV886" s="188" t="str">
        <f t="shared" si="41"/>
        <v>P1</v>
      </c>
    </row>
    <row r="887" spans="1:48" ht="150" x14ac:dyDescent="0.25">
      <c r="A887" s="188" t="s">
        <v>3544</v>
      </c>
      <c r="B887" s="207" t="str">
        <f t="shared" si="39"/>
        <v>Riparian and Pre-1914</v>
      </c>
      <c r="C887" s="188" t="s">
        <v>3537</v>
      </c>
      <c r="D887" s="188" t="s">
        <v>3538</v>
      </c>
      <c r="E887" s="188"/>
      <c r="F887" s="188"/>
      <c r="G887" s="188" t="s">
        <v>795</v>
      </c>
      <c r="H887" s="188"/>
      <c r="I887" s="188" t="s">
        <v>55</v>
      </c>
      <c r="J887" s="188"/>
      <c r="K887" s="209">
        <v>508.40000000000003</v>
      </c>
      <c r="L887" s="209">
        <v>261.14999999999998</v>
      </c>
      <c r="M887" s="188" t="s">
        <v>56</v>
      </c>
      <c r="N887" s="188" t="s">
        <v>3545</v>
      </c>
      <c r="O887" s="188" t="s">
        <v>58</v>
      </c>
      <c r="P887" s="188" t="s">
        <v>59</v>
      </c>
      <c r="Q887" s="188" t="s">
        <v>3546</v>
      </c>
      <c r="R887" s="188" t="s">
        <v>3547</v>
      </c>
      <c r="S887" s="188" t="s">
        <v>1483</v>
      </c>
      <c r="T887" s="188"/>
      <c r="U887" s="188"/>
      <c r="V887" s="188"/>
      <c r="W887" s="188"/>
      <c r="X887" s="188"/>
      <c r="Y887" s="188"/>
      <c r="Z887" s="188"/>
      <c r="AA887" s="189">
        <v>43003</v>
      </c>
      <c r="AB887" s="188" t="s">
        <v>67</v>
      </c>
      <c r="AC887" s="188" t="s">
        <v>8468</v>
      </c>
      <c r="AD887" s="188" t="s">
        <v>56</v>
      </c>
      <c r="AE887" s="188" t="s">
        <v>90</v>
      </c>
      <c r="AF887" s="188" t="s">
        <v>90</v>
      </c>
      <c r="AG887" s="188" t="s">
        <v>90</v>
      </c>
      <c r="AH887" s="188" t="s">
        <v>90</v>
      </c>
      <c r="AI887" s="188" t="s">
        <v>90</v>
      </c>
      <c r="AJ887" s="188" t="s">
        <v>90</v>
      </c>
      <c r="AK887" s="188" t="s">
        <v>90</v>
      </c>
      <c r="AL887" s="188" t="s">
        <v>90</v>
      </c>
      <c r="AM887" s="189">
        <v>42941</v>
      </c>
      <c r="AN887" s="188" t="s">
        <v>100</v>
      </c>
      <c r="AO887" s="188" t="s">
        <v>144</v>
      </c>
      <c r="AP887" s="188"/>
      <c r="AQ887" s="188"/>
      <c r="AR887" s="188"/>
      <c r="AS887" s="188"/>
      <c r="AT887" s="188"/>
      <c r="AU887" s="188" t="str">
        <f t="shared" si="40"/>
        <v>R2</v>
      </c>
      <c r="AV887" s="188" t="str">
        <f t="shared" si="41"/>
        <v>P1</v>
      </c>
    </row>
    <row r="888" spans="1:48" ht="150" x14ac:dyDescent="0.25">
      <c r="A888" s="188" t="s">
        <v>3548</v>
      </c>
      <c r="B888" s="207" t="str">
        <f t="shared" si="39"/>
        <v>Riparian and Pre-1914</v>
      </c>
      <c r="C888" s="188" t="s">
        <v>3537</v>
      </c>
      <c r="D888" s="188" t="s">
        <v>3538</v>
      </c>
      <c r="E888" s="188"/>
      <c r="F888" s="188"/>
      <c r="G888" s="188" t="s">
        <v>795</v>
      </c>
      <c r="H888" s="188"/>
      <c r="I888" s="188" t="s">
        <v>55</v>
      </c>
      <c r="J888" s="188"/>
      <c r="K888" s="209">
        <v>571.31333333333328</v>
      </c>
      <c r="L888" s="209">
        <v>261.14999999999998</v>
      </c>
      <c r="M888" s="188" t="s">
        <v>56</v>
      </c>
      <c r="N888" s="188" t="s">
        <v>3545</v>
      </c>
      <c r="O888" s="188" t="s">
        <v>58</v>
      </c>
      <c r="P888" s="188" t="s">
        <v>59</v>
      </c>
      <c r="Q888" s="188" t="s">
        <v>3546</v>
      </c>
      <c r="R888" s="188" t="s">
        <v>3549</v>
      </c>
      <c r="S888" s="188"/>
      <c r="T888" s="188"/>
      <c r="U888" s="188"/>
      <c r="V888" s="188"/>
      <c r="W888" s="188"/>
      <c r="X888" s="188"/>
      <c r="Y888" s="188"/>
      <c r="Z888" s="188"/>
      <c r="AA888" s="189">
        <v>43003</v>
      </c>
      <c r="AB888" s="188" t="s">
        <v>67</v>
      </c>
      <c r="AC888" s="188" t="s">
        <v>8468</v>
      </c>
      <c r="AD888" s="188" t="s">
        <v>56</v>
      </c>
      <c r="AE888" s="188" t="s">
        <v>90</v>
      </c>
      <c r="AF888" s="188" t="s">
        <v>90</v>
      </c>
      <c r="AG888" s="188" t="s">
        <v>90</v>
      </c>
      <c r="AH888" s="188" t="s">
        <v>90</v>
      </c>
      <c r="AI888" s="188" t="s">
        <v>90</v>
      </c>
      <c r="AJ888" s="188" t="s">
        <v>90</v>
      </c>
      <c r="AK888" s="188" t="s">
        <v>90</v>
      </c>
      <c r="AL888" s="188" t="s">
        <v>90</v>
      </c>
      <c r="AM888" s="189">
        <v>42941</v>
      </c>
      <c r="AN888" s="188" t="s">
        <v>100</v>
      </c>
      <c r="AO888" s="188" t="s">
        <v>144</v>
      </c>
      <c r="AP888" s="188"/>
      <c r="AQ888" s="188"/>
      <c r="AR888" s="188"/>
      <c r="AS888" s="188"/>
      <c r="AT888" s="188"/>
      <c r="AU888" s="188" t="str">
        <f t="shared" si="40"/>
        <v>R2</v>
      </c>
      <c r="AV888" s="188" t="str">
        <f t="shared" si="41"/>
        <v>P1</v>
      </c>
    </row>
    <row r="889" spans="1:48" ht="120" x14ac:dyDescent="0.25">
      <c r="A889" s="188" t="s">
        <v>3550</v>
      </c>
      <c r="B889" s="207" t="str">
        <f t="shared" si="39"/>
        <v>Riparian and Pre-1914</v>
      </c>
      <c r="C889" s="188" t="s">
        <v>3551</v>
      </c>
      <c r="D889" s="188" t="s">
        <v>3552</v>
      </c>
      <c r="E889" s="188"/>
      <c r="F889" s="188" t="s">
        <v>848</v>
      </c>
      <c r="G889" s="188"/>
      <c r="H889" s="188"/>
      <c r="I889" s="188" t="s">
        <v>55</v>
      </c>
      <c r="J889" s="188" t="s">
        <v>3553</v>
      </c>
      <c r="K889" s="209">
        <v>832.33999999999992</v>
      </c>
      <c r="L889" s="209">
        <v>378.69</v>
      </c>
      <c r="M889" s="188" t="s">
        <v>56</v>
      </c>
      <c r="N889" s="188" t="s">
        <v>3554</v>
      </c>
      <c r="O889" s="188" t="s">
        <v>596</v>
      </c>
      <c r="P889" s="188" t="s">
        <v>59</v>
      </c>
      <c r="Q889" s="188" t="s">
        <v>3555</v>
      </c>
      <c r="R889" s="188" t="s">
        <v>3556</v>
      </c>
      <c r="S889" s="188" t="s">
        <v>3557</v>
      </c>
      <c r="T889" s="188" t="s">
        <v>63</v>
      </c>
      <c r="U889" s="188">
        <v>1907</v>
      </c>
      <c r="V889" s="188" t="s">
        <v>115</v>
      </c>
      <c r="W889" s="188"/>
      <c r="X889" s="188"/>
      <c r="Y889" s="188"/>
      <c r="Z889" s="188" t="s">
        <v>66</v>
      </c>
      <c r="AA889" s="189">
        <v>42957</v>
      </c>
      <c r="AB889" s="188" t="s">
        <v>81</v>
      </c>
      <c r="AC889" s="188" t="s">
        <v>8716</v>
      </c>
      <c r="AD889" s="188" t="s">
        <v>56</v>
      </c>
      <c r="AE889" s="188" t="s">
        <v>90</v>
      </c>
      <c r="AF889" s="188" t="s">
        <v>90</v>
      </c>
      <c r="AG889" s="188" t="s">
        <v>90</v>
      </c>
      <c r="AH889" s="188" t="s">
        <v>90</v>
      </c>
      <c r="AI889" s="188" t="s">
        <v>90</v>
      </c>
      <c r="AJ889" s="188" t="s">
        <v>90</v>
      </c>
      <c r="AK889" s="188" t="s">
        <v>90</v>
      </c>
      <c r="AL889" s="188" t="s">
        <v>90</v>
      </c>
      <c r="AM889" s="189">
        <v>42948</v>
      </c>
      <c r="AN889" s="188" t="s">
        <v>100</v>
      </c>
      <c r="AO889" s="188" t="s">
        <v>144</v>
      </c>
      <c r="AP889" s="188"/>
      <c r="AQ889" s="188"/>
      <c r="AR889" s="188"/>
      <c r="AS889" s="188"/>
      <c r="AT889" s="188"/>
      <c r="AU889" s="188" t="str">
        <f t="shared" si="40"/>
        <v>R1</v>
      </c>
      <c r="AV889" s="188" t="str">
        <f t="shared" si="41"/>
        <v>P1</v>
      </c>
    </row>
    <row r="890" spans="1:48" ht="60" x14ac:dyDescent="0.25">
      <c r="A890" s="188" t="s">
        <v>3558</v>
      </c>
      <c r="B890" s="207" t="str">
        <f t="shared" si="39"/>
        <v>Riparian and Pre-1914</v>
      </c>
      <c r="C890" s="188" t="s">
        <v>3551</v>
      </c>
      <c r="D890" s="188" t="s">
        <v>3552</v>
      </c>
      <c r="E890" s="188"/>
      <c r="F890" s="188" t="s">
        <v>848</v>
      </c>
      <c r="G890" s="188"/>
      <c r="H890" s="188"/>
      <c r="I890" s="188" t="s">
        <v>55</v>
      </c>
      <c r="J890" s="188" t="s">
        <v>3559</v>
      </c>
      <c r="K890" s="209">
        <v>539.05999999999995</v>
      </c>
      <c r="L890" s="209">
        <v>378.69</v>
      </c>
      <c r="M890" s="188" t="s">
        <v>56</v>
      </c>
      <c r="N890" s="188" t="s">
        <v>3554</v>
      </c>
      <c r="O890" s="188" t="s">
        <v>596</v>
      </c>
      <c r="P890" s="188" t="s">
        <v>59</v>
      </c>
      <c r="Q890" s="188" t="s">
        <v>3555</v>
      </c>
      <c r="R890" s="188" t="s">
        <v>3560</v>
      </c>
      <c r="S890" s="188" t="s">
        <v>3561</v>
      </c>
      <c r="T890" s="188" t="s">
        <v>141</v>
      </c>
      <c r="U890" s="188">
        <v>1907</v>
      </c>
      <c r="V890" s="188" t="s">
        <v>344</v>
      </c>
      <c r="W890" s="188"/>
      <c r="X890" s="188"/>
      <c r="Y890" s="188"/>
      <c r="Z890" s="188" t="s">
        <v>66</v>
      </c>
      <c r="AA890" s="189">
        <v>42957</v>
      </c>
      <c r="AB890" s="188" t="s">
        <v>142</v>
      </c>
      <c r="AC890" s="188" t="s">
        <v>1051</v>
      </c>
      <c r="AD890" s="188" t="s">
        <v>56</v>
      </c>
      <c r="AE890" s="188" t="s">
        <v>90</v>
      </c>
      <c r="AF890" s="188" t="s">
        <v>90</v>
      </c>
      <c r="AG890" s="188" t="s">
        <v>90</v>
      </c>
      <c r="AH890" s="188" t="s">
        <v>90</v>
      </c>
      <c r="AI890" s="188" t="s">
        <v>90</v>
      </c>
      <c r="AJ890" s="188" t="s">
        <v>90</v>
      </c>
      <c r="AK890" s="188" t="s">
        <v>90</v>
      </c>
      <c r="AL890" s="188" t="s">
        <v>90</v>
      </c>
      <c r="AM890" s="189">
        <v>42948</v>
      </c>
      <c r="AN890" s="188" t="s">
        <v>100</v>
      </c>
      <c r="AO890" s="188" t="s">
        <v>144</v>
      </c>
      <c r="AP890" s="188"/>
      <c r="AQ890" s="188"/>
      <c r="AR890" s="188"/>
      <c r="AS890" s="188"/>
      <c r="AT890" s="188"/>
      <c r="AU890" s="188" t="str">
        <f t="shared" si="40"/>
        <v>R3</v>
      </c>
      <c r="AV890" s="188" t="str">
        <f t="shared" si="41"/>
        <v>P1</v>
      </c>
    </row>
    <row r="891" spans="1:48" ht="105" x14ac:dyDescent="0.25">
      <c r="A891" s="188" t="s">
        <v>3562</v>
      </c>
      <c r="B891" s="207" t="str">
        <f t="shared" si="39"/>
        <v>Riparian</v>
      </c>
      <c r="C891" s="188" t="s">
        <v>3563</v>
      </c>
      <c r="D891" s="188" t="s">
        <v>3563</v>
      </c>
      <c r="E891" s="188"/>
      <c r="F891" s="188"/>
      <c r="G891" s="188"/>
      <c r="H891" s="188"/>
      <c r="I891" s="188" t="s">
        <v>87</v>
      </c>
      <c r="J891" s="188"/>
      <c r="K891" s="209">
        <v>5073.666666666667</v>
      </c>
      <c r="L891" s="209">
        <v>5985.26</v>
      </c>
      <c r="M891" s="188" t="s">
        <v>56</v>
      </c>
      <c r="N891" s="188" t="s">
        <v>3564</v>
      </c>
      <c r="O891" s="188" t="s">
        <v>284</v>
      </c>
      <c r="P891" s="188" t="s">
        <v>528</v>
      </c>
      <c r="Q891" s="188" t="s">
        <v>78</v>
      </c>
      <c r="R891" s="188"/>
      <c r="S891" s="188"/>
      <c r="T891" s="188"/>
      <c r="U891" s="188"/>
      <c r="V891" s="188"/>
      <c r="W891" s="188"/>
      <c r="X891" s="188"/>
      <c r="Y891" s="188"/>
      <c r="Z891" s="188"/>
      <c r="AA891" s="189"/>
      <c r="AB891" s="188" t="s">
        <v>142</v>
      </c>
      <c r="AC891" s="188" t="s">
        <v>8469</v>
      </c>
      <c r="AD891" s="188" t="s">
        <v>66</v>
      </c>
      <c r="AE891" s="188" t="s">
        <v>90</v>
      </c>
      <c r="AF891" s="188" t="s">
        <v>90</v>
      </c>
      <c r="AG891" s="188" t="s">
        <v>90</v>
      </c>
      <c r="AH891" s="188" t="s">
        <v>90</v>
      </c>
      <c r="AI891" s="188" t="s">
        <v>90</v>
      </c>
      <c r="AJ891" s="188" t="s">
        <v>90</v>
      </c>
      <c r="AK891" s="188" t="s">
        <v>90</v>
      </c>
      <c r="AL891" s="188" t="s">
        <v>90</v>
      </c>
      <c r="AM891" s="189">
        <v>42940</v>
      </c>
      <c r="AN891" s="188" t="s">
        <v>90</v>
      </c>
      <c r="AO891" s="188" t="s">
        <v>90</v>
      </c>
      <c r="AP891" s="188"/>
      <c r="AQ891" s="188"/>
      <c r="AR891" s="188"/>
      <c r="AS891" s="188"/>
      <c r="AT891" s="188"/>
      <c r="AU891" s="188" t="str">
        <f t="shared" si="40"/>
        <v>R3</v>
      </c>
      <c r="AV891" s="188" t="str">
        <f t="shared" si="41"/>
        <v>N/A</v>
      </c>
    </row>
    <row r="892" spans="1:48" ht="90" x14ac:dyDescent="0.25">
      <c r="A892" s="188" t="s">
        <v>3565</v>
      </c>
      <c r="B892" s="207" t="str">
        <f t="shared" si="39"/>
        <v>Riparian and Pre-1914</v>
      </c>
      <c r="C892" s="188" t="s">
        <v>3566</v>
      </c>
      <c r="D892" s="188" t="s">
        <v>3567</v>
      </c>
      <c r="E892" s="188"/>
      <c r="F892" s="188"/>
      <c r="G892" s="188"/>
      <c r="H892" s="188"/>
      <c r="I892" s="188" t="s">
        <v>55</v>
      </c>
      <c r="J892" s="188"/>
      <c r="K892" s="209">
        <v>315.37333333333333</v>
      </c>
      <c r="L892" s="209">
        <v>0</v>
      </c>
      <c r="M892" s="188" t="s">
        <v>56</v>
      </c>
      <c r="N892" s="188" t="s">
        <v>1117</v>
      </c>
      <c r="O892" s="188" t="s">
        <v>57</v>
      </c>
      <c r="P892" s="188" t="s">
        <v>59</v>
      </c>
      <c r="Q892" s="188" t="s">
        <v>3568</v>
      </c>
      <c r="R892" s="188" t="s">
        <v>3569</v>
      </c>
      <c r="S892" s="189" t="s">
        <v>3570</v>
      </c>
      <c r="T892" s="188" t="s">
        <v>141</v>
      </c>
      <c r="U892" s="188">
        <v>1894</v>
      </c>
      <c r="V892" s="188" t="s">
        <v>115</v>
      </c>
      <c r="W892" s="188">
        <v>2</v>
      </c>
      <c r="X892" s="188" t="s">
        <v>66</v>
      </c>
      <c r="Y892" s="188"/>
      <c r="Z892" s="188" t="s">
        <v>66</v>
      </c>
      <c r="AA892" s="189">
        <v>42906</v>
      </c>
      <c r="AB892" s="188" t="s">
        <v>81</v>
      </c>
      <c r="AC892" s="188" t="s">
        <v>8470</v>
      </c>
      <c r="AD892" s="188" t="s">
        <v>56</v>
      </c>
      <c r="AE892" s="188" t="s">
        <v>90</v>
      </c>
      <c r="AF892" s="188" t="s">
        <v>90</v>
      </c>
      <c r="AG892" s="189" t="s">
        <v>90</v>
      </c>
      <c r="AH892" s="188" t="s">
        <v>90</v>
      </c>
      <c r="AI892" s="188" t="s">
        <v>90</v>
      </c>
      <c r="AJ892" s="188" t="s">
        <v>90</v>
      </c>
      <c r="AK892" s="188" t="s">
        <v>90</v>
      </c>
      <c r="AL892" s="188" t="s">
        <v>90</v>
      </c>
      <c r="AM892" s="189">
        <v>42905</v>
      </c>
      <c r="AN892" s="188" t="s">
        <v>100</v>
      </c>
      <c r="AO892" s="188" t="s">
        <v>73</v>
      </c>
      <c r="AP892" s="188"/>
      <c r="AQ892" s="188"/>
      <c r="AR892" s="188"/>
      <c r="AS892" s="188"/>
      <c r="AT892" s="188"/>
      <c r="AU892" s="188" t="str">
        <f t="shared" si="40"/>
        <v>R1</v>
      </c>
      <c r="AV892" s="188" t="str">
        <f t="shared" si="41"/>
        <v>P1</v>
      </c>
    </row>
    <row r="893" spans="1:48" ht="60" x14ac:dyDescent="0.25">
      <c r="A893" s="188" t="s">
        <v>3571</v>
      </c>
      <c r="B893" s="207" t="str">
        <f t="shared" si="39"/>
        <v>Riparian and Pre-1914</v>
      </c>
      <c r="C893" s="188" t="s">
        <v>3572</v>
      </c>
      <c r="D893" s="188" t="s">
        <v>3572</v>
      </c>
      <c r="E893" s="188"/>
      <c r="F893" s="188"/>
      <c r="G893" s="188"/>
      <c r="H893" s="188"/>
      <c r="I893" s="188" t="s">
        <v>55</v>
      </c>
      <c r="J893" s="188"/>
      <c r="K893" s="209">
        <v>902</v>
      </c>
      <c r="L893" s="209">
        <v>264.39999999999998</v>
      </c>
      <c r="M893" s="188" t="s">
        <v>56</v>
      </c>
      <c r="N893" s="188" t="s">
        <v>1117</v>
      </c>
      <c r="O893" s="188" t="s">
        <v>128</v>
      </c>
      <c r="P893" s="188" t="s">
        <v>59</v>
      </c>
      <c r="Q893" s="188">
        <v>5508002</v>
      </c>
      <c r="R893" s="188">
        <v>5508002</v>
      </c>
      <c r="S893" s="188" t="s">
        <v>3573</v>
      </c>
      <c r="T893" s="188" t="s">
        <v>141</v>
      </c>
      <c r="U893" s="188">
        <v>1894</v>
      </c>
      <c r="V893" s="188" t="s">
        <v>64</v>
      </c>
      <c r="W893" s="188">
        <v>1</v>
      </c>
      <c r="X893" s="188" t="s">
        <v>66</v>
      </c>
      <c r="Y893" s="188"/>
      <c r="Z893" s="188" t="s">
        <v>66</v>
      </c>
      <c r="AA893" s="189">
        <v>42922</v>
      </c>
      <c r="AB893" s="188" t="s">
        <v>81</v>
      </c>
      <c r="AC893" s="188" t="s">
        <v>8660</v>
      </c>
      <c r="AD893" s="188" t="s">
        <v>56</v>
      </c>
      <c r="AE893" s="188" t="s">
        <v>90</v>
      </c>
      <c r="AF893" s="188" t="s">
        <v>90</v>
      </c>
      <c r="AG893" s="190" t="s">
        <v>90</v>
      </c>
      <c r="AH893" s="188" t="s">
        <v>90</v>
      </c>
      <c r="AI893" s="188" t="s">
        <v>90</v>
      </c>
      <c r="AJ893" s="188" t="s">
        <v>90</v>
      </c>
      <c r="AK893" s="188" t="s">
        <v>90</v>
      </c>
      <c r="AL893" s="188" t="s">
        <v>90</v>
      </c>
      <c r="AM893" s="189">
        <v>42922</v>
      </c>
      <c r="AN893" s="188" t="s">
        <v>100</v>
      </c>
      <c r="AO893" s="188" t="s">
        <v>144</v>
      </c>
      <c r="AP893" s="188"/>
      <c r="AQ893" s="188"/>
      <c r="AR893" s="188"/>
      <c r="AS893" s="188"/>
      <c r="AT893" s="188"/>
      <c r="AU893" s="188" t="str">
        <f t="shared" si="40"/>
        <v>R1</v>
      </c>
      <c r="AV893" s="188" t="str">
        <f t="shared" si="41"/>
        <v>P1</v>
      </c>
    </row>
    <row r="894" spans="1:48" ht="270" x14ac:dyDescent="0.25">
      <c r="A894" s="188" t="s">
        <v>3574</v>
      </c>
      <c r="B894" s="207" t="str">
        <f t="shared" si="39"/>
        <v>Riparian</v>
      </c>
      <c r="C894" s="188" t="s">
        <v>3575</v>
      </c>
      <c r="D894" s="188" t="s">
        <v>3576</v>
      </c>
      <c r="E894" s="188"/>
      <c r="F894" s="188"/>
      <c r="G894" s="188"/>
      <c r="H894" s="188" t="s">
        <v>4067</v>
      </c>
      <c r="I894" s="188" t="s">
        <v>55</v>
      </c>
      <c r="J894" s="188"/>
      <c r="K894" s="209">
        <v>6000</v>
      </c>
      <c r="L894" s="209">
        <v>6540.2</v>
      </c>
      <c r="M894" s="188" t="s">
        <v>56</v>
      </c>
      <c r="N894" s="188" t="s">
        <v>1043</v>
      </c>
      <c r="O894" s="188" t="s">
        <v>137</v>
      </c>
      <c r="P894" s="188" t="s">
        <v>77</v>
      </c>
      <c r="Q894" s="188">
        <v>42120430</v>
      </c>
      <c r="R894" s="188" t="s">
        <v>3577</v>
      </c>
      <c r="S894" s="188" t="s">
        <v>3578</v>
      </c>
      <c r="T894" s="188" t="s">
        <v>63</v>
      </c>
      <c r="U894" s="188">
        <v>1876</v>
      </c>
      <c r="V894" s="188" t="s">
        <v>115</v>
      </c>
      <c r="W894" s="188">
        <v>6</v>
      </c>
      <c r="X894" s="188" t="s">
        <v>66</v>
      </c>
      <c r="Y894" s="188"/>
      <c r="Z894" s="188" t="s">
        <v>66</v>
      </c>
      <c r="AA894" s="189">
        <v>42872</v>
      </c>
      <c r="AB894" s="188" t="s">
        <v>67</v>
      </c>
      <c r="AC894" s="188" t="s">
        <v>3579</v>
      </c>
      <c r="AD894" s="188" t="s">
        <v>66</v>
      </c>
      <c r="AE894" s="188" t="s">
        <v>90</v>
      </c>
      <c r="AF894" s="188" t="s">
        <v>90</v>
      </c>
      <c r="AG894" s="188" t="s">
        <v>90</v>
      </c>
      <c r="AH894" s="188" t="s">
        <v>90</v>
      </c>
      <c r="AI894" s="188" t="s">
        <v>90</v>
      </c>
      <c r="AJ894" s="188" t="s">
        <v>90</v>
      </c>
      <c r="AK894" s="188" t="s">
        <v>90</v>
      </c>
      <c r="AL894" s="188" t="s">
        <v>90</v>
      </c>
      <c r="AM894" s="189"/>
      <c r="AN894" s="188" t="s">
        <v>90</v>
      </c>
      <c r="AO894" s="188" t="s">
        <v>90</v>
      </c>
      <c r="AP894" s="188" t="s">
        <v>4067</v>
      </c>
      <c r="AQ894" s="188" t="s">
        <v>8534</v>
      </c>
      <c r="AR894" s="188" t="s">
        <v>8581</v>
      </c>
      <c r="AS894" s="188" t="s">
        <v>8535</v>
      </c>
      <c r="AT894" s="188" t="s">
        <v>8581</v>
      </c>
      <c r="AU894" s="188" t="str">
        <f t="shared" si="40"/>
        <v>R4</v>
      </c>
      <c r="AV894" s="188" t="str">
        <f t="shared" si="41"/>
        <v>P4</v>
      </c>
    </row>
    <row r="895" spans="1:48" ht="270" x14ac:dyDescent="0.25">
      <c r="A895" s="188" t="s">
        <v>3580</v>
      </c>
      <c r="B895" s="207" t="str">
        <f t="shared" si="39"/>
        <v>Riparian and Pre-1914</v>
      </c>
      <c r="C895" s="188" t="s">
        <v>3581</v>
      </c>
      <c r="D895" s="188" t="s">
        <v>3581</v>
      </c>
      <c r="E895" s="188"/>
      <c r="F895" s="188" t="s">
        <v>3582</v>
      </c>
      <c r="G895" s="188"/>
      <c r="H895" s="188" t="s">
        <v>4067</v>
      </c>
      <c r="I895" s="188" t="s">
        <v>55</v>
      </c>
      <c r="J895" s="188"/>
      <c r="K895" s="209">
        <v>1599.1366666666665</v>
      </c>
      <c r="L895" s="209">
        <v>1736.21</v>
      </c>
      <c r="M895" s="188" t="s">
        <v>56</v>
      </c>
      <c r="N895" s="188" t="s">
        <v>520</v>
      </c>
      <c r="O895" s="188" t="s">
        <v>3583</v>
      </c>
      <c r="P895" s="188" t="s">
        <v>59</v>
      </c>
      <c r="Q895" s="188" t="s">
        <v>3584</v>
      </c>
      <c r="R895" s="188" t="s">
        <v>3585</v>
      </c>
      <c r="S895" s="188" t="s">
        <v>3586</v>
      </c>
      <c r="T895" s="188" t="s">
        <v>141</v>
      </c>
      <c r="U895" s="188">
        <v>1894</v>
      </c>
      <c r="V895" s="188" t="s">
        <v>64</v>
      </c>
      <c r="W895" s="188"/>
      <c r="X895" s="188"/>
      <c r="Y895" s="188"/>
      <c r="Z895" s="188" t="s">
        <v>66</v>
      </c>
      <c r="AA895" s="189">
        <v>42888</v>
      </c>
      <c r="AB895" s="188" t="s">
        <v>81</v>
      </c>
      <c r="AC895" s="188" t="s">
        <v>3587</v>
      </c>
      <c r="AD895" s="188" t="s">
        <v>56</v>
      </c>
      <c r="AE895" s="188" t="s">
        <v>90</v>
      </c>
      <c r="AF895" s="190" t="s">
        <v>90</v>
      </c>
      <c r="AG895" s="190" t="s">
        <v>90</v>
      </c>
      <c r="AH895" s="190" t="s">
        <v>90</v>
      </c>
      <c r="AI895" s="190" t="s">
        <v>90</v>
      </c>
      <c r="AJ895" s="190" t="s">
        <v>90</v>
      </c>
      <c r="AK895" s="190" t="s">
        <v>90</v>
      </c>
      <c r="AL895" s="190" t="s">
        <v>90</v>
      </c>
      <c r="AM895" s="189">
        <v>42922</v>
      </c>
      <c r="AN895" s="188" t="s">
        <v>100</v>
      </c>
      <c r="AO895" s="188" t="s">
        <v>8410</v>
      </c>
      <c r="AP895" s="188" t="s">
        <v>4067</v>
      </c>
      <c r="AQ895" s="188" t="s">
        <v>8534</v>
      </c>
      <c r="AR895" s="188" t="s">
        <v>8581</v>
      </c>
      <c r="AS895" s="188" t="s">
        <v>8535</v>
      </c>
      <c r="AT895" s="188" t="s">
        <v>8581</v>
      </c>
      <c r="AU895" s="188" t="str">
        <f t="shared" si="40"/>
        <v>R4</v>
      </c>
      <c r="AV895" s="188" t="str">
        <f t="shared" si="41"/>
        <v>P4</v>
      </c>
    </row>
    <row r="896" spans="1:48" ht="270" x14ac:dyDescent="0.25">
      <c r="A896" s="188" t="s">
        <v>3588</v>
      </c>
      <c r="B896" s="207" t="str">
        <f t="shared" si="39"/>
        <v>Riparian and Pre-1914</v>
      </c>
      <c r="C896" s="188" t="s">
        <v>3581</v>
      </c>
      <c r="D896" s="188" t="s">
        <v>3581</v>
      </c>
      <c r="E896" s="188"/>
      <c r="F896" s="188" t="s">
        <v>3582</v>
      </c>
      <c r="G896" s="188"/>
      <c r="H896" s="188" t="s">
        <v>4067</v>
      </c>
      <c r="I896" s="188" t="s">
        <v>55</v>
      </c>
      <c r="J896" s="188"/>
      <c r="K896" s="209">
        <v>389.47</v>
      </c>
      <c r="L896" s="209">
        <v>1131.8</v>
      </c>
      <c r="M896" s="188" t="s">
        <v>56</v>
      </c>
      <c r="N896" s="188" t="s">
        <v>520</v>
      </c>
      <c r="O896" s="188" t="s">
        <v>325</v>
      </c>
      <c r="P896" s="188" t="s">
        <v>59</v>
      </c>
      <c r="Q896" s="188" t="s">
        <v>3584</v>
      </c>
      <c r="R896" s="188" t="s">
        <v>3589</v>
      </c>
      <c r="S896" s="188" t="s">
        <v>3590</v>
      </c>
      <c r="T896" s="188" t="s">
        <v>141</v>
      </c>
      <c r="U896" s="188">
        <v>1894</v>
      </c>
      <c r="V896" s="188" t="s">
        <v>344</v>
      </c>
      <c r="W896" s="188"/>
      <c r="X896" s="188"/>
      <c r="Y896" s="188"/>
      <c r="Z896" s="188" t="s">
        <v>66</v>
      </c>
      <c r="AA896" s="189">
        <v>42935</v>
      </c>
      <c r="AB896" s="188" t="s">
        <v>142</v>
      </c>
      <c r="AC896" s="188" t="s">
        <v>927</v>
      </c>
      <c r="AD896" s="188" t="s">
        <v>56</v>
      </c>
      <c r="AE896" s="188" t="s">
        <v>90</v>
      </c>
      <c r="AF896" s="188" t="s">
        <v>90</v>
      </c>
      <c r="AG896" s="190" t="s">
        <v>90</v>
      </c>
      <c r="AH896" s="188" t="s">
        <v>90</v>
      </c>
      <c r="AI896" s="188" t="s">
        <v>90</v>
      </c>
      <c r="AJ896" s="188" t="s">
        <v>90</v>
      </c>
      <c r="AK896" s="188" t="s">
        <v>90</v>
      </c>
      <c r="AL896" s="188" t="s">
        <v>90</v>
      </c>
      <c r="AM896" s="189">
        <v>42947</v>
      </c>
      <c r="AN896" s="188" t="s">
        <v>143</v>
      </c>
      <c r="AO896" s="188" t="s">
        <v>144</v>
      </c>
      <c r="AP896" s="188" t="s">
        <v>4067</v>
      </c>
      <c r="AQ896" s="188" t="s">
        <v>8534</v>
      </c>
      <c r="AR896" s="188" t="s">
        <v>8581</v>
      </c>
      <c r="AS896" s="188" t="s">
        <v>8535</v>
      </c>
      <c r="AT896" s="188" t="s">
        <v>8581</v>
      </c>
      <c r="AU896" s="188" t="str">
        <f t="shared" si="40"/>
        <v>R4</v>
      </c>
      <c r="AV896" s="188" t="str">
        <f t="shared" si="41"/>
        <v>P4</v>
      </c>
    </row>
    <row r="897" spans="1:48" ht="270" x14ac:dyDescent="0.25">
      <c r="A897" s="188" t="s">
        <v>3591</v>
      </c>
      <c r="B897" s="207" t="str">
        <f t="shared" si="39"/>
        <v>Riparian and Pre-1914</v>
      </c>
      <c r="C897" s="188" t="s">
        <v>3581</v>
      </c>
      <c r="D897" s="188" t="s">
        <v>3581</v>
      </c>
      <c r="E897" s="188"/>
      <c r="F897" s="188" t="s">
        <v>3582</v>
      </c>
      <c r="G897" s="188"/>
      <c r="H897" s="188" t="s">
        <v>4067</v>
      </c>
      <c r="I897" s="188" t="s">
        <v>55</v>
      </c>
      <c r="J897" s="188"/>
      <c r="K897" s="209">
        <v>385.04333333333329</v>
      </c>
      <c r="L897" s="209">
        <v>1159.58</v>
      </c>
      <c r="M897" s="188" t="s">
        <v>56</v>
      </c>
      <c r="N897" s="188" t="s">
        <v>520</v>
      </c>
      <c r="O897" s="188" t="s">
        <v>3583</v>
      </c>
      <c r="P897" s="188" t="s">
        <v>59</v>
      </c>
      <c r="Q897" s="188" t="s">
        <v>3584</v>
      </c>
      <c r="R897" s="188" t="s">
        <v>3585</v>
      </c>
      <c r="S897" s="188" t="s">
        <v>3586</v>
      </c>
      <c r="T897" s="188" t="s">
        <v>141</v>
      </c>
      <c r="U897" s="188">
        <v>1894</v>
      </c>
      <c r="V897" s="188" t="s">
        <v>64</v>
      </c>
      <c r="W897" s="188"/>
      <c r="X897" s="188"/>
      <c r="Y897" s="188"/>
      <c r="Z897" s="188" t="s">
        <v>66</v>
      </c>
      <c r="AA897" s="189">
        <v>42888</v>
      </c>
      <c r="AB897" s="188" t="s">
        <v>81</v>
      </c>
      <c r="AC897" s="188" t="s">
        <v>3592</v>
      </c>
      <c r="AD897" s="188" t="s">
        <v>56</v>
      </c>
      <c r="AE897" s="188" t="s">
        <v>90</v>
      </c>
      <c r="AF897" s="190" t="s">
        <v>90</v>
      </c>
      <c r="AG897" s="190" t="s">
        <v>90</v>
      </c>
      <c r="AH897" s="190" t="s">
        <v>90</v>
      </c>
      <c r="AI897" s="190" t="s">
        <v>90</v>
      </c>
      <c r="AJ897" s="190" t="s">
        <v>90</v>
      </c>
      <c r="AK897" s="190" t="s">
        <v>90</v>
      </c>
      <c r="AL897" s="190" t="s">
        <v>90</v>
      </c>
      <c r="AM897" s="189">
        <v>42922</v>
      </c>
      <c r="AN897" s="188" t="s">
        <v>100</v>
      </c>
      <c r="AO897" s="188" t="s">
        <v>8410</v>
      </c>
      <c r="AP897" s="188" t="s">
        <v>4067</v>
      </c>
      <c r="AQ897" s="188" t="s">
        <v>8534</v>
      </c>
      <c r="AR897" s="188" t="s">
        <v>8581</v>
      </c>
      <c r="AS897" s="188" t="s">
        <v>8535</v>
      </c>
      <c r="AT897" s="188" t="s">
        <v>8581</v>
      </c>
      <c r="AU897" s="188" t="str">
        <f t="shared" si="40"/>
        <v>R4</v>
      </c>
      <c r="AV897" s="188" t="str">
        <f t="shared" si="41"/>
        <v>P4</v>
      </c>
    </row>
    <row r="898" spans="1:48" ht="270" x14ac:dyDescent="0.25">
      <c r="A898" s="188" t="s">
        <v>3593</v>
      </c>
      <c r="B898" s="207" t="str">
        <f t="shared" si="39"/>
        <v>Riparian and Pre-1914</v>
      </c>
      <c r="C898" s="188" t="s">
        <v>3581</v>
      </c>
      <c r="D898" s="188" t="s">
        <v>3581</v>
      </c>
      <c r="E898" s="188"/>
      <c r="F898" s="188" t="s">
        <v>3582</v>
      </c>
      <c r="G898" s="188"/>
      <c r="H898" s="188" t="s">
        <v>4067</v>
      </c>
      <c r="I898" s="188" t="s">
        <v>55</v>
      </c>
      <c r="J898" s="188"/>
      <c r="K898" s="209">
        <v>692.83030303030296</v>
      </c>
      <c r="L898" s="209">
        <v>616.34</v>
      </c>
      <c r="M898" s="188" t="s">
        <v>56</v>
      </c>
      <c r="N898" s="188" t="s">
        <v>520</v>
      </c>
      <c r="O898" s="188" t="s">
        <v>3583</v>
      </c>
      <c r="P898" s="188" t="s">
        <v>59</v>
      </c>
      <c r="Q898" s="188" t="s">
        <v>3584</v>
      </c>
      <c r="R898" s="188" t="s">
        <v>3585</v>
      </c>
      <c r="S898" s="188" t="s">
        <v>3594</v>
      </c>
      <c r="T898" s="188" t="s">
        <v>141</v>
      </c>
      <c r="U898" s="188">
        <v>1894</v>
      </c>
      <c r="V898" s="188" t="s">
        <v>64</v>
      </c>
      <c r="W898" s="188"/>
      <c r="X898" s="188"/>
      <c r="Y898" s="188"/>
      <c r="Z898" s="188" t="s">
        <v>66</v>
      </c>
      <c r="AA898" s="189">
        <v>42912</v>
      </c>
      <c r="AB898" s="188" t="s">
        <v>67</v>
      </c>
      <c r="AC898" s="188" t="s">
        <v>3595</v>
      </c>
      <c r="AD898" s="188" t="s">
        <v>56</v>
      </c>
      <c r="AE898" s="188" t="s">
        <v>90</v>
      </c>
      <c r="AF898" s="190" t="s">
        <v>90</v>
      </c>
      <c r="AG898" s="190" t="s">
        <v>90</v>
      </c>
      <c r="AH898" s="190" t="s">
        <v>90</v>
      </c>
      <c r="AI898" s="190" t="s">
        <v>90</v>
      </c>
      <c r="AJ898" s="190" t="s">
        <v>90</v>
      </c>
      <c r="AK898" s="190" t="s">
        <v>90</v>
      </c>
      <c r="AL898" s="190" t="s">
        <v>90</v>
      </c>
      <c r="AM898" s="189">
        <v>42922</v>
      </c>
      <c r="AN898" s="188" t="s">
        <v>100</v>
      </c>
      <c r="AO898" s="188" t="s">
        <v>8410</v>
      </c>
      <c r="AP898" s="188" t="s">
        <v>4067</v>
      </c>
      <c r="AQ898" s="188" t="s">
        <v>8534</v>
      </c>
      <c r="AR898" s="188" t="s">
        <v>8581</v>
      </c>
      <c r="AS898" s="188" t="s">
        <v>8535</v>
      </c>
      <c r="AT898" s="188" t="s">
        <v>8581</v>
      </c>
      <c r="AU898" s="188" t="str">
        <f t="shared" si="40"/>
        <v>R4</v>
      </c>
      <c r="AV898" s="188" t="str">
        <f t="shared" si="41"/>
        <v>P4</v>
      </c>
    </row>
    <row r="899" spans="1:48" ht="270" x14ac:dyDescent="0.25">
      <c r="A899" s="188" t="s">
        <v>3596</v>
      </c>
      <c r="B899" s="207" t="str">
        <f t="shared" ref="B899:B962" si="42">IF(AND(M899="Yes",AD899="Yes"), "Riparian and Pre-1914", IF(AND(M899= "Yes",AD899="No"),"Riparian",IF(AND(M899="No",AD899="Yes"),"Pre-1914","Neither")))</f>
        <v>Riparian and Pre-1914</v>
      </c>
      <c r="C899" s="188" t="s">
        <v>3581</v>
      </c>
      <c r="D899" s="188" t="s">
        <v>3581</v>
      </c>
      <c r="E899" s="188"/>
      <c r="F899" s="188" t="s">
        <v>3582</v>
      </c>
      <c r="G899" s="188"/>
      <c r="H899" s="188" t="s">
        <v>4067</v>
      </c>
      <c r="I899" s="188" t="s">
        <v>55</v>
      </c>
      <c r="J899" s="188"/>
      <c r="K899" s="209">
        <v>403.88666666666666</v>
      </c>
      <c r="L899" s="209">
        <v>235.04</v>
      </c>
      <c r="M899" s="188" t="s">
        <v>56</v>
      </c>
      <c r="N899" s="188" t="s">
        <v>325</v>
      </c>
      <c r="O899" s="188" t="s">
        <v>58</v>
      </c>
      <c r="P899" s="188" t="s">
        <v>59</v>
      </c>
      <c r="Q899" s="188" t="s">
        <v>3597</v>
      </c>
      <c r="R899" s="188" t="s">
        <v>3598</v>
      </c>
      <c r="S899" s="188" t="s">
        <v>3599</v>
      </c>
      <c r="T899" s="188" t="s">
        <v>141</v>
      </c>
      <c r="U899" s="188"/>
      <c r="V899" s="188" t="s">
        <v>64</v>
      </c>
      <c r="W899" s="188"/>
      <c r="X899" s="188"/>
      <c r="Y899" s="188"/>
      <c r="Z899" s="188" t="s">
        <v>66</v>
      </c>
      <c r="AA899" s="189">
        <v>42912</v>
      </c>
      <c r="AB899" s="188" t="s">
        <v>142</v>
      </c>
      <c r="AC899" s="188" t="s">
        <v>3600</v>
      </c>
      <c r="AD899" s="188" t="s">
        <v>56</v>
      </c>
      <c r="AE899" s="188" t="s">
        <v>90</v>
      </c>
      <c r="AF899" s="190" t="s">
        <v>90</v>
      </c>
      <c r="AG899" s="190" t="s">
        <v>90</v>
      </c>
      <c r="AH899" s="190" t="s">
        <v>90</v>
      </c>
      <c r="AI899" s="190" t="s">
        <v>90</v>
      </c>
      <c r="AJ899" s="190" t="s">
        <v>90</v>
      </c>
      <c r="AK899" s="190" t="s">
        <v>90</v>
      </c>
      <c r="AL899" s="190" t="s">
        <v>90</v>
      </c>
      <c r="AM899" s="189">
        <v>42922</v>
      </c>
      <c r="AN899" s="188" t="s">
        <v>143</v>
      </c>
      <c r="AO899" s="188" t="s">
        <v>8404</v>
      </c>
      <c r="AP899" s="188" t="s">
        <v>4067</v>
      </c>
      <c r="AQ899" s="188" t="s">
        <v>8534</v>
      </c>
      <c r="AR899" s="188" t="s">
        <v>8581</v>
      </c>
      <c r="AS899" s="188" t="s">
        <v>8535</v>
      </c>
      <c r="AT899" s="188" t="s">
        <v>8581</v>
      </c>
      <c r="AU899" s="188" t="str">
        <f t="shared" ref="AU899:AU962" si="43">IF(AQ899&lt;&gt;"",AQ899,AB899)</f>
        <v>R4</v>
      </c>
      <c r="AV899" s="188" t="str">
        <f t="shared" ref="AV899:AV962" si="44">IF(AS899&lt;&gt;"",AS899,AN899)</f>
        <v>P4</v>
      </c>
    </row>
    <row r="900" spans="1:48" ht="270" x14ac:dyDescent="0.25">
      <c r="A900" s="188" t="s">
        <v>3601</v>
      </c>
      <c r="B900" s="207" t="str">
        <f t="shared" si="42"/>
        <v>Riparian and Pre-1914</v>
      </c>
      <c r="C900" s="188" t="s">
        <v>3581</v>
      </c>
      <c r="D900" s="188" t="s">
        <v>3581</v>
      </c>
      <c r="E900" s="188"/>
      <c r="F900" s="188" t="s">
        <v>3582</v>
      </c>
      <c r="G900" s="188"/>
      <c r="H900" s="188" t="s">
        <v>4067</v>
      </c>
      <c r="I900" s="188" t="s">
        <v>55</v>
      </c>
      <c r="J900" s="188"/>
      <c r="K900" s="209">
        <v>471.58000000000004</v>
      </c>
      <c r="L900" s="209">
        <v>1055.2</v>
      </c>
      <c r="M900" s="188" t="s">
        <v>56</v>
      </c>
      <c r="N900" s="188" t="s">
        <v>325</v>
      </c>
      <c r="O900" s="188" t="s">
        <v>58</v>
      </c>
      <c r="P900" s="188" t="s">
        <v>59</v>
      </c>
      <c r="Q900" s="188" t="s">
        <v>3597</v>
      </c>
      <c r="R900" s="188" t="s">
        <v>3598</v>
      </c>
      <c r="S900" s="188" t="s">
        <v>3602</v>
      </c>
      <c r="T900" s="188" t="s">
        <v>141</v>
      </c>
      <c r="U900" s="188"/>
      <c r="V900" s="188" t="s">
        <v>64</v>
      </c>
      <c r="W900" s="188"/>
      <c r="X900" s="188"/>
      <c r="Y900" s="188"/>
      <c r="Z900" s="188" t="s">
        <v>66</v>
      </c>
      <c r="AA900" s="189">
        <v>42912</v>
      </c>
      <c r="AB900" s="188" t="s">
        <v>142</v>
      </c>
      <c r="AC900" s="188" t="s">
        <v>3603</v>
      </c>
      <c r="AD900" s="188" t="s">
        <v>56</v>
      </c>
      <c r="AE900" s="188" t="s">
        <v>90</v>
      </c>
      <c r="AF900" s="190" t="s">
        <v>90</v>
      </c>
      <c r="AG900" s="190" t="s">
        <v>90</v>
      </c>
      <c r="AH900" s="190" t="s">
        <v>90</v>
      </c>
      <c r="AI900" s="190" t="s">
        <v>90</v>
      </c>
      <c r="AJ900" s="190" t="s">
        <v>90</v>
      </c>
      <c r="AK900" s="190" t="s">
        <v>90</v>
      </c>
      <c r="AL900" s="190" t="s">
        <v>90</v>
      </c>
      <c r="AM900" s="189">
        <v>42922</v>
      </c>
      <c r="AN900" s="188" t="s">
        <v>143</v>
      </c>
      <c r="AO900" s="188" t="s">
        <v>8404</v>
      </c>
      <c r="AP900" s="188" t="s">
        <v>4067</v>
      </c>
      <c r="AQ900" s="188" t="s">
        <v>8534</v>
      </c>
      <c r="AR900" s="188" t="s">
        <v>8581</v>
      </c>
      <c r="AS900" s="188" t="s">
        <v>8535</v>
      </c>
      <c r="AT900" s="188" t="s">
        <v>8581</v>
      </c>
      <c r="AU900" s="188" t="str">
        <f t="shared" si="43"/>
        <v>R4</v>
      </c>
      <c r="AV900" s="188" t="str">
        <f t="shared" si="44"/>
        <v>P4</v>
      </c>
    </row>
    <row r="901" spans="1:48" ht="270" x14ac:dyDescent="0.25">
      <c r="A901" s="188" t="s">
        <v>3604</v>
      </c>
      <c r="B901" s="207" t="str">
        <f t="shared" si="42"/>
        <v>Riparian and Pre-1914</v>
      </c>
      <c r="C901" s="188" t="s">
        <v>3581</v>
      </c>
      <c r="D901" s="188" t="s">
        <v>3581</v>
      </c>
      <c r="E901" s="188"/>
      <c r="F901" s="188" t="s">
        <v>3582</v>
      </c>
      <c r="G901" s="188"/>
      <c r="H901" s="188" t="s">
        <v>4067</v>
      </c>
      <c r="I901" s="188" t="s">
        <v>55</v>
      </c>
      <c r="J901" s="188"/>
      <c r="K901" s="209">
        <v>924.56333333333339</v>
      </c>
      <c r="L901" s="209">
        <v>1022.45</v>
      </c>
      <c r="M901" s="188" t="s">
        <v>56</v>
      </c>
      <c r="N901" s="188" t="s">
        <v>325</v>
      </c>
      <c r="O901" s="188" t="s">
        <v>58</v>
      </c>
      <c r="P901" s="188" t="s">
        <v>59</v>
      </c>
      <c r="Q901" s="188" t="s">
        <v>3605</v>
      </c>
      <c r="R901" s="188" t="s">
        <v>3606</v>
      </c>
      <c r="S901" s="188" t="s">
        <v>3602</v>
      </c>
      <c r="T901" s="188" t="s">
        <v>141</v>
      </c>
      <c r="U901" s="188"/>
      <c r="V901" s="188" t="s">
        <v>64</v>
      </c>
      <c r="W901" s="188"/>
      <c r="X901" s="188"/>
      <c r="Y901" s="188"/>
      <c r="Z901" s="188" t="s">
        <v>66</v>
      </c>
      <c r="AA901" s="189">
        <v>42912</v>
      </c>
      <c r="AB901" s="188" t="s">
        <v>142</v>
      </c>
      <c r="AC901" s="188" t="s">
        <v>3603</v>
      </c>
      <c r="AD901" s="188" t="s">
        <v>56</v>
      </c>
      <c r="AE901" s="188" t="s">
        <v>90</v>
      </c>
      <c r="AF901" s="190" t="s">
        <v>90</v>
      </c>
      <c r="AG901" s="190" t="s">
        <v>90</v>
      </c>
      <c r="AH901" s="190" t="s">
        <v>90</v>
      </c>
      <c r="AI901" s="190" t="s">
        <v>90</v>
      </c>
      <c r="AJ901" s="190" t="s">
        <v>90</v>
      </c>
      <c r="AK901" s="190" t="s">
        <v>90</v>
      </c>
      <c r="AL901" s="190" t="s">
        <v>90</v>
      </c>
      <c r="AM901" s="189">
        <v>42922</v>
      </c>
      <c r="AN901" s="188" t="s">
        <v>143</v>
      </c>
      <c r="AO901" s="188" t="s">
        <v>8404</v>
      </c>
      <c r="AP901" s="188" t="s">
        <v>4067</v>
      </c>
      <c r="AQ901" s="188" t="s">
        <v>8534</v>
      </c>
      <c r="AR901" s="188" t="s">
        <v>8581</v>
      </c>
      <c r="AS901" s="188" t="s">
        <v>8535</v>
      </c>
      <c r="AT901" s="188" t="s">
        <v>8581</v>
      </c>
      <c r="AU901" s="188" t="str">
        <f t="shared" si="43"/>
        <v>R4</v>
      </c>
      <c r="AV901" s="188" t="str">
        <f t="shared" si="44"/>
        <v>P4</v>
      </c>
    </row>
    <row r="902" spans="1:48" ht="270" x14ac:dyDescent="0.25">
      <c r="A902" s="188" t="s">
        <v>3607</v>
      </c>
      <c r="B902" s="207" t="str">
        <f t="shared" si="42"/>
        <v>Riparian and Pre-1914</v>
      </c>
      <c r="C902" s="188" t="s">
        <v>3581</v>
      </c>
      <c r="D902" s="188" t="s">
        <v>3581</v>
      </c>
      <c r="E902" s="188"/>
      <c r="F902" s="188" t="s">
        <v>3582</v>
      </c>
      <c r="G902" s="188"/>
      <c r="H902" s="188" t="s">
        <v>4067</v>
      </c>
      <c r="I902" s="188" t="s">
        <v>55</v>
      </c>
      <c r="J902" s="188"/>
      <c r="K902" s="209">
        <v>585.06999999999994</v>
      </c>
      <c r="L902" s="209">
        <v>1057</v>
      </c>
      <c r="M902" s="188" t="s">
        <v>56</v>
      </c>
      <c r="N902" s="188" t="s">
        <v>325</v>
      </c>
      <c r="O902" s="188" t="s">
        <v>58</v>
      </c>
      <c r="P902" s="188" t="s">
        <v>59</v>
      </c>
      <c r="Q902" s="188" t="s">
        <v>3605</v>
      </c>
      <c r="R902" s="188" t="s">
        <v>3606</v>
      </c>
      <c r="S902" s="188" t="s">
        <v>3602</v>
      </c>
      <c r="T902" s="188" t="s">
        <v>141</v>
      </c>
      <c r="U902" s="188"/>
      <c r="V902" s="188" t="s">
        <v>64</v>
      </c>
      <c r="W902" s="188"/>
      <c r="X902" s="188"/>
      <c r="Y902" s="188"/>
      <c r="Z902" s="188" t="s">
        <v>66</v>
      </c>
      <c r="AA902" s="189">
        <v>42912</v>
      </c>
      <c r="AB902" s="188" t="s">
        <v>81</v>
      </c>
      <c r="AC902" s="188" t="s">
        <v>3608</v>
      </c>
      <c r="AD902" s="188" t="s">
        <v>56</v>
      </c>
      <c r="AE902" s="188" t="s">
        <v>90</v>
      </c>
      <c r="AF902" s="190" t="s">
        <v>90</v>
      </c>
      <c r="AG902" s="190" t="s">
        <v>90</v>
      </c>
      <c r="AH902" s="190" t="s">
        <v>90</v>
      </c>
      <c r="AI902" s="190" t="s">
        <v>90</v>
      </c>
      <c r="AJ902" s="190" t="s">
        <v>90</v>
      </c>
      <c r="AK902" s="190" t="s">
        <v>90</v>
      </c>
      <c r="AL902" s="190" t="s">
        <v>90</v>
      </c>
      <c r="AM902" s="189">
        <v>42922</v>
      </c>
      <c r="AN902" s="188" t="s">
        <v>100</v>
      </c>
      <c r="AO902" s="188" t="s">
        <v>8410</v>
      </c>
      <c r="AP902" s="188" t="s">
        <v>4067</v>
      </c>
      <c r="AQ902" s="188" t="s">
        <v>8534</v>
      </c>
      <c r="AR902" s="188" t="s">
        <v>8581</v>
      </c>
      <c r="AS902" s="188" t="s">
        <v>8535</v>
      </c>
      <c r="AT902" s="188" t="s">
        <v>8581</v>
      </c>
      <c r="AU902" s="188" t="str">
        <f t="shared" si="43"/>
        <v>R4</v>
      </c>
      <c r="AV902" s="188" t="str">
        <f t="shared" si="44"/>
        <v>P4</v>
      </c>
    </row>
    <row r="903" spans="1:48" ht="270" x14ac:dyDescent="0.25">
      <c r="A903" s="188" t="s">
        <v>3609</v>
      </c>
      <c r="B903" s="207" t="str">
        <f t="shared" si="42"/>
        <v>Riparian and Pre-1914</v>
      </c>
      <c r="C903" s="188" t="s">
        <v>3581</v>
      </c>
      <c r="D903" s="188" t="s">
        <v>3581</v>
      </c>
      <c r="E903" s="188"/>
      <c r="F903" s="188" t="s">
        <v>3582</v>
      </c>
      <c r="G903" s="188"/>
      <c r="H903" s="188" t="s">
        <v>4067</v>
      </c>
      <c r="I903" s="188" t="s">
        <v>55</v>
      </c>
      <c r="J903" s="188"/>
      <c r="K903" s="209">
        <v>369.82666666666671</v>
      </c>
      <c r="L903" s="209">
        <v>433.03</v>
      </c>
      <c r="M903" s="188" t="s">
        <v>56</v>
      </c>
      <c r="N903" s="188" t="s">
        <v>324</v>
      </c>
      <c r="O903" s="188" t="s">
        <v>3583</v>
      </c>
      <c r="P903" s="188" t="s">
        <v>59</v>
      </c>
      <c r="Q903" s="188" t="s">
        <v>3610</v>
      </c>
      <c r="R903" s="188" t="s">
        <v>3611</v>
      </c>
      <c r="S903" s="188" t="s">
        <v>3612</v>
      </c>
      <c r="T903" s="188" t="s">
        <v>141</v>
      </c>
      <c r="U903" s="188"/>
      <c r="V903" s="188" t="s">
        <v>64</v>
      </c>
      <c r="W903" s="188"/>
      <c r="X903" s="188"/>
      <c r="Y903" s="188"/>
      <c r="Z903" s="188" t="s">
        <v>66</v>
      </c>
      <c r="AA903" s="189">
        <v>42912</v>
      </c>
      <c r="AB903" s="188" t="s">
        <v>81</v>
      </c>
      <c r="AC903" s="188" t="s">
        <v>3613</v>
      </c>
      <c r="AD903" s="188" t="s">
        <v>56</v>
      </c>
      <c r="AE903" s="188" t="s">
        <v>90</v>
      </c>
      <c r="AF903" s="190" t="s">
        <v>90</v>
      </c>
      <c r="AG903" s="190" t="s">
        <v>90</v>
      </c>
      <c r="AH903" s="190" t="s">
        <v>90</v>
      </c>
      <c r="AI903" s="190" t="s">
        <v>90</v>
      </c>
      <c r="AJ903" s="190" t="s">
        <v>90</v>
      </c>
      <c r="AK903" s="190" t="s">
        <v>90</v>
      </c>
      <c r="AL903" s="190" t="s">
        <v>90</v>
      </c>
      <c r="AM903" s="189">
        <v>42922</v>
      </c>
      <c r="AN903" s="188" t="s">
        <v>100</v>
      </c>
      <c r="AO903" s="188" t="s">
        <v>8410</v>
      </c>
      <c r="AP903" s="188" t="s">
        <v>4067</v>
      </c>
      <c r="AQ903" s="188" t="s">
        <v>8534</v>
      </c>
      <c r="AR903" s="188" t="s">
        <v>8581</v>
      </c>
      <c r="AS903" s="188" t="s">
        <v>8535</v>
      </c>
      <c r="AT903" s="188" t="s">
        <v>8581</v>
      </c>
      <c r="AU903" s="188" t="str">
        <f t="shared" si="43"/>
        <v>R4</v>
      </c>
      <c r="AV903" s="188" t="str">
        <f t="shared" si="44"/>
        <v>P4</v>
      </c>
    </row>
    <row r="904" spans="1:48" ht="270" x14ac:dyDescent="0.25">
      <c r="A904" s="188" t="s">
        <v>3614</v>
      </c>
      <c r="B904" s="207" t="str">
        <f t="shared" si="42"/>
        <v>Riparian and Pre-1914</v>
      </c>
      <c r="C904" s="188" t="s">
        <v>3581</v>
      </c>
      <c r="D904" s="188" t="s">
        <v>3581</v>
      </c>
      <c r="E904" s="188"/>
      <c r="F904" s="188" t="s">
        <v>3582</v>
      </c>
      <c r="G904" s="188"/>
      <c r="H904" s="188" t="s">
        <v>4067</v>
      </c>
      <c r="I904" s="188" t="s">
        <v>55</v>
      </c>
      <c r="J904" s="188"/>
      <c r="K904" s="209">
        <v>810.92666666666662</v>
      </c>
      <c r="L904" s="209">
        <v>1970.95</v>
      </c>
      <c r="M904" s="188" t="s">
        <v>56</v>
      </c>
      <c r="N904" s="188" t="s">
        <v>324</v>
      </c>
      <c r="O904" s="188" t="s">
        <v>3583</v>
      </c>
      <c r="P904" s="188" t="s">
        <v>59</v>
      </c>
      <c r="Q904" s="188" t="s">
        <v>3610</v>
      </c>
      <c r="R904" s="188" t="s">
        <v>3611</v>
      </c>
      <c r="S904" s="188" t="s">
        <v>3615</v>
      </c>
      <c r="T904" s="188" t="s">
        <v>141</v>
      </c>
      <c r="U904" s="188"/>
      <c r="V904" s="188" t="s">
        <v>64</v>
      </c>
      <c r="W904" s="188"/>
      <c r="X904" s="188"/>
      <c r="Y904" s="188"/>
      <c r="Z904" s="188" t="s">
        <v>66</v>
      </c>
      <c r="AA904" s="189">
        <v>42913</v>
      </c>
      <c r="AB904" s="188" t="s">
        <v>81</v>
      </c>
      <c r="AC904" s="188" t="s">
        <v>3613</v>
      </c>
      <c r="AD904" s="188" t="s">
        <v>56</v>
      </c>
      <c r="AE904" s="188" t="s">
        <v>90</v>
      </c>
      <c r="AF904" s="190" t="s">
        <v>90</v>
      </c>
      <c r="AG904" s="190" t="s">
        <v>90</v>
      </c>
      <c r="AH904" s="190" t="s">
        <v>90</v>
      </c>
      <c r="AI904" s="190" t="s">
        <v>90</v>
      </c>
      <c r="AJ904" s="190" t="s">
        <v>90</v>
      </c>
      <c r="AK904" s="190" t="s">
        <v>90</v>
      </c>
      <c r="AL904" s="190" t="s">
        <v>90</v>
      </c>
      <c r="AM904" s="189">
        <v>42922</v>
      </c>
      <c r="AN904" s="188" t="s">
        <v>100</v>
      </c>
      <c r="AO904" s="188" t="s">
        <v>8410</v>
      </c>
      <c r="AP904" s="188" t="s">
        <v>4067</v>
      </c>
      <c r="AQ904" s="188" t="s">
        <v>8534</v>
      </c>
      <c r="AR904" s="188" t="s">
        <v>8581</v>
      </c>
      <c r="AS904" s="188" t="s">
        <v>8535</v>
      </c>
      <c r="AT904" s="188" t="s">
        <v>8581</v>
      </c>
      <c r="AU904" s="188" t="str">
        <f t="shared" si="43"/>
        <v>R4</v>
      </c>
      <c r="AV904" s="188" t="str">
        <f t="shared" si="44"/>
        <v>P4</v>
      </c>
    </row>
    <row r="905" spans="1:48" ht="270" x14ac:dyDescent="0.25">
      <c r="A905" s="188" t="s">
        <v>3616</v>
      </c>
      <c r="B905" s="207" t="str">
        <f t="shared" si="42"/>
        <v>Riparian and Pre-1914</v>
      </c>
      <c r="C905" s="188" t="s">
        <v>3581</v>
      </c>
      <c r="D905" s="188" t="s">
        <v>3581</v>
      </c>
      <c r="E905" s="188"/>
      <c r="F905" s="188" t="s">
        <v>3582</v>
      </c>
      <c r="G905" s="188"/>
      <c r="H905" s="188" t="s">
        <v>4067</v>
      </c>
      <c r="I905" s="188" t="s">
        <v>55</v>
      </c>
      <c r="J905" s="188"/>
      <c r="K905" s="209">
        <v>394.15666666666669</v>
      </c>
      <c r="L905" s="209">
        <v>649.61</v>
      </c>
      <c r="M905" s="188" t="s">
        <v>56</v>
      </c>
      <c r="N905" s="188" t="s">
        <v>324</v>
      </c>
      <c r="O905" s="188" t="s">
        <v>3583</v>
      </c>
      <c r="P905" s="188" t="s">
        <v>59</v>
      </c>
      <c r="Q905" s="188" t="s">
        <v>3610</v>
      </c>
      <c r="R905" s="188" t="s">
        <v>3611</v>
      </c>
      <c r="S905" s="188" t="s">
        <v>3612</v>
      </c>
      <c r="T905" s="188" t="s">
        <v>141</v>
      </c>
      <c r="U905" s="188"/>
      <c r="V905" s="188" t="s">
        <v>64</v>
      </c>
      <c r="W905" s="188"/>
      <c r="X905" s="188"/>
      <c r="Y905" s="188"/>
      <c r="Z905" s="188" t="s">
        <v>66</v>
      </c>
      <c r="AA905" s="189">
        <v>42913</v>
      </c>
      <c r="AB905" s="188" t="s">
        <v>142</v>
      </c>
      <c r="AC905" s="188" t="s">
        <v>1198</v>
      </c>
      <c r="AD905" s="188" t="s">
        <v>56</v>
      </c>
      <c r="AE905" s="188" t="s">
        <v>90</v>
      </c>
      <c r="AF905" s="190" t="s">
        <v>90</v>
      </c>
      <c r="AG905" s="190" t="s">
        <v>90</v>
      </c>
      <c r="AH905" s="190" t="s">
        <v>90</v>
      </c>
      <c r="AI905" s="190" t="s">
        <v>90</v>
      </c>
      <c r="AJ905" s="190" t="s">
        <v>90</v>
      </c>
      <c r="AK905" s="190" t="s">
        <v>90</v>
      </c>
      <c r="AL905" s="190" t="s">
        <v>90</v>
      </c>
      <c r="AM905" s="189">
        <v>42922</v>
      </c>
      <c r="AN905" s="188" t="s">
        <v>143</v>
      </c>
      <c r="AO905" s="188" t="s">
        <v>8404</v>
      </c>
      <c r="AP905" s="188" t="s">
        <v>4067</v>
      </c>
      <c r="AQ905" s="188" t="s">
        <v>8534</v>
      </c>
      <c r="AR905" s="188" t="s">
        <v>8581</v>
      </c>
      <c r="AS905" s="188" t="s">
        <v>8535</v>
      </c>
      <c r="AT905" s="188" t="s">
        <v>8581</v>
      </c>
      <c r="AU905" s="188" t="str">
        <f t="shared" si="43"/>
        <v>R4</v>
      </c>
      <c r="AV905" s="188" t="str">
        <f t="shared" si="44"/>
        <v>P4</v>
      </c>
    </row>
    <row r="906" spans="1:48" ht="270" x14ac:dyDescent="0.25">
      <c r="A906" s="188" t="s">
        <v>3617</v>
      </c>
      <c r="B906" s="207" t="str">
        <f t="shared" si="42"/>
        <v>Riparian and Pre-1914</v>
      </c>
      <c r="C906" s="188" t="s">
        <v>3581</v>
      </c>
      <c r="D906" s="188" t="s">
        <v>3581</v>
      </c>
      <c r="E906" s="188"/>
      <c r="F906" s="188" t="s">
        <v>3582</v>
      </c>
      <c r="G906" s="188"/>
      <c r="H906" s="188" t="s">
        <v>4067</v>
      </c>
      <c r="I906" s="188" t="s">
        <v>55</v>
      </c>
      <c r="J906" s="188"/>
      <c r="K906" s="209">
        <v>398.13000000000005</v>
      </c>
      <c r="L906" s="209">
        <v>1034.05</v>
      </c>
      <c r="M906" s="188" t="s">
        <v>56</v>
      </c>
      <c r="N906" s="188" t="s">
        <v>324</v>
      </c>
      <c r="O906" s="188" t="s">
        <v>3583</v>
      </c>
      <c r="P906" s="188" t="s">
        <v>59</v>
      </c>
      <c r="Q906" s="188" t="s">
        <v>3610</v>
      </c>
      <c r="R906" s="188" t="s">
        <v>3611</v>
      </c>
      <c r="S906" s="188" t="s">
        <v>3615</v>
      </c>
      <c r="T906" s="188" t="s">
        <v>141</v>
      </c>
      <c r="U906" s="188"/>
      <c r="V906" s="188" t="s">
        <v>64</v>
      </c>
      <c r="W906" s="188"/>
      <c r="X906" s="188"/>
      <c r="Y906" s="188"/>
      <c r="Z906" s="188" t="s">
        <v>66</v>
      </c>
      <c r="AA906" s="189">
        <v>42913</v>
      </c>
      <c r="AB906" s="188" t="s">
        <v>81</v>
      </c>
      <c r="AC906" s="188" t="s">
        <v>3618</v>
      </c>
      <c r="AD906" s="188" t="s">
        <v>56</v>
      </c>
      <c r="AE906" s="188" t="s">
        <v>90</v>
      </c>
      <c r="AF906" s="190" t="s">
        <v>90</v>
      </c>
      <c r="AG906" s="190" t="s">
        <v>90</v>
      </c>
      <c r="AH906" s="190" t="s">
        <v>90</v>
      </c>
      <c r="AI906" s="190" t="s">
        <v>90</v>
      </c>
      <c r="AJ906" s="190" t="s">
        <v>90</v>
      </c>
      <c r="AK906" s="190" t="s">
        <v>90</v>
      </c>
      <c r="AL906" s="190" t="s">
        <v>90</v>
      </c>
      <c r="AM906" s="189">
        <v>42922</v>
      </c>
      <c r="AN906" s="188" t="s">
        <v>100</v>
      </c>
      <c r="AO906" s="188" t="s">
        <v>8410</v>
      </c>
      <c r="AP906" s="188" t="s">
        <v>4067</v>
      </c>
      <c r="AQ906" s="188" t="s">
        <v>8534</v>
      </c>
      <c r="AR906" s="188" t="s">
        <v>8581</v>
      </c>
      <c r="AS906" s="188" t="s">
        <v>8535</v>
      </c>
      <c r="AT906" s="188" t="s">
        <v>8581</v>
      </c>
      <c r="AU906" s="188" t="str">
        <f t="shared" si="43"/>
        <v>R4</v>
      </c>
      <c r="AV906" s="188" t="str">
        <f t="shared" si="44"/>
        <v>P4</v>
      </c>
    </row>
    <row r="907" spans="1:48" ht="270" x14ac:dyDescent="0.25">
      <c r="A907" s="188" t="s">
        <v>3619</v>
      </c>
      <c r="B907" s="207" t="str">
        <f t="shared" si="42"/>
        <v>Riparian and Pre-1914</v>
      </c>
      <c r="C907" s="188" t="s">
        <v>3581</v>
      </c>
      <c r="D907" s="188" t="s">
        <v>3581</v>
      </c>
      <c r="E907" s="188"/>
      <c r="F907" s="188" t="s">
        <v>3582</v>
      </c>
      <c r="G907" s="188"/>
      <c r="H907" s="188" t="s">
        <v>4067</v>
      </c>
      <c r="I907" s="188" t="s">
        <v>55</v>
      </c>
      <c r="J907" s="188"/>
      <c r="K907" s="209">
        <v>930.40333333333319</v>
      </c>
      <c r="L907" s="209">
        <v>1013.53</v>
      </c>
      <c r="M907" s="188" t="s">
        <v>56</v>
      </c>
      <c r="N907" s="188" t="s">
        <v>324</v>
      </c>
      <c r="O907" s="188" t="s">
        <v>3583</v>
      </c>
      <c r="P907" s="188" t="s">
        <v>59</v>
      </c>
      <c r="Q907" s="188" t="s">
        <v>3610</v>
      </c>
      <c r="R907" s="188" t="s">
        <v>3611</v>
      </c>
      <c r="S907" s="188" t="s">
        <v>3615</v>
      </c>
      <c r="T907" s="188" t="s">
        <v>141</v>
      </c>
      <c r="U907" s="188"/>
      <c r="V907" s="188" t="s">
        <v>64</v>
      </c>
      <c r="W907" s="188"/>
      <c r="X907" s="188"/>
      <c r="Y907" s="188"/>
      <c r="Z907" s="188" t="s">
        <v>66</v>
      </c>
      <c r="AA907" s="189">
        <v>42913</v>
      </c>
      <c r="AB907" s="188" t="s">
        <v>67</v>
      </c>
      <c r="AC907" s="188" t="s">
        <v>3620</v>
      </c>
      <c r="AD907" s="188" t="s">
        <v>56</v>
      </c>
      <c r="AE907" s="188" t="s">
        <v>90</v>
      </c>
      <c r="AF907" s="190" t="s">
        <v>90</v>
      </c>
      <c r="AG907" s="190" t="s">
        <v>90</v>
      </c>
      <c r="AH907" s="190" t="s">
        <v>90</v>
      </c>
      <c r="AI907" s="190" t="s">
        <v>90</v>
      </c>
      <c r="AJ907" s="190" t="s">
        <v>90</v>
      </c>
      <c r="AK907" s="190" t="s">
        <v>90</v>
      </c>
      <c r="AL907" s="190" t="s">
        <v>90</v>
      </c>
      <c r="AM907" s="189">
        <v>42922</v>
      </c>
      <c r="AN907" s="188" t="s">
        <v>100</v>
      </c>
      <c r="AO907" s="188" t="s">
        <v>8410</v>
      </c>
      <c r="AP907" s="188" t="s">
        <v>4067</v>
      </c>
      <c r="AQ907" s="188" t="s">
        <v>8534</v>
      </c>
      <c r="AR907" s="188" t="s">
        <v>8581</v>
      </c>
      <c r="AS907" s="188" t="s">
        <v>8535</v>
      </c>
      <c r="AT907" s="188" t="s">
        <v>8581</v>
      </c>
      <c r="AU907" s="188" t="str">
        <f t="shared" si="43"/>
        <v>R4</v>
      </c>
      <c r="AV907" s="188" t="str">
        <f t="shared" si="44"/>
        <v>P4</v>
      </c>
    </row>
    <row r="908" spans="1:48" ht="90" x14ac:dyDescent="0.25">
      <c r="A908" s="188" t="s">
        <v>3621</v>
      </c>
      <c r="B908" s="207" t="str">
        <f t="shared" si="42"/>
        <v>Riparian and Pre-1914</v>
      </c>
      <c r="C908" s="188" t="s">
        <v>3622</v>
      </c>
      <c r="D908" s="188" t="s">
        <v>3623</v>
      </c>
      <c r="E908" s="188"/>
      <c r="F908" s="188" t="s">
        <v>635</v>
      </c>
      <c r="G908" s="188"/>
      <c r="H908" s="188"/>
      <c r="I908" s="188" t="s">
        <v>55</v>
      </c>
      <c r="J908" s="188" t="s">
        <v>3624</v>
      </c>
      <c r="K908" s="209">
        <v>1050.7066666666667</v>
      </c>
      <c r="L908" s="209">
        <v>2143.73</v>
      </c>
      <c r="M908" s="188" t="s">
        <v>56</v>
      </c>
      <c r="N908" s="188" t="s">
        <v>703</v>
      </c>
      <c r="O908" s="188" t="s">
        <v>57</v>
      </c>
      <c r="P908" s="188" t="s">
        <v>59</v>
      </c>
      <c r="Q908" s="188" t="s">
        <v>3625</v>
      </c>
      <c r="R908" s="188" t="s">
        <v>3626</v>
      </c>
      <c r="S908" s="188" t="s">
        <v>706</v>
      </c>
      <c r="T908" s="188" t="s">
        <v>63</v>
      </c>
      <c r="U908" s="188"/>
      <c r="V908" s="188" t="s">
        <v>174</v>
      </c>
      <c r="W908" s="188"/>
      <c r="X908" s="188"/>
      <c r="Y908" s="188"/>
      <c r="Z908" s="188" t="s">
        <v>66</v>
      </c>
      <c r="AA908" s="189">
        <v>42913</v>
      </c>
      <c r="AB908" s="188" t="s">
        <v>81</v>
      </c>
      <c r="AC908" s="188" t="s">
        <v>8471</v>
      </c>
      <c r="AD908" s="188" t="s">
        <v>56</v>
      </c>
      <c r="AE908" s="188" t="s">
        <v>90</v>
      </c>
      <c r="AF908" s="188" t="s">
        <v>90</v>
      </c>
      <c r="AG908" s="190" t="s">
        <v>90</v>
      </c>
      <c r="AH908" s="188" t="s">
        <v>90</v>
      </c>
      <c r="AI908" s="188" t="s">
        <v>90</v>
      </c>
      <c r="AJ908" s="188" t="s">
        <v>90</v>
      </c>
      <c r="AK908" s="188" t="s">
        <v>90</v>
      </c>
      <c r="AL908" s="188" t="s">
        <v>90</v>
      </c>
      <c r="AM908" s="189">
        <v>42923</v>
      </c>
      <c r="AN908" s="188" t="s">
        <v>100</v>
      </c>
      <c r="AO908" s="188" t="s">
        <v>8410</v>
      </c>
      <c r="AP908" s="188"/>
      <c r="AQ908" s="188"/>
      <c r="AR908" s="188"/>
      <c r="AS908" s="188"/>
      <c r="AT908" s="188"/>
      <c r="AU908" s="188" t="str">
        <f t="shared" si="43"/>
        <v>R1</v>
      </c>
      <c r="AV908" s="188" t="str">
        <f t="shared" si="44"/>
        <v>P1</v>
      </c>
    </row>
    <row r="909" spans="1:48" ht="90" x14ac:dyDescent="0.25">
      <c r="A909" s="188" t="s">
        <v>3627</v>
      </c>
      <c r="B909" s="207" t="str">
        <f t="shared" si="42"/>
        <v>Riparian and Pre-1914</v>
      </c>
      <c r="C909" s="188" t="s">
        <v>3622</v>
      </c>
      <c r="D909" s="188" t="s">
        <v>3623</v>
      </c>
      <c r="E909" s="188"/>
      <c r="F909" s="188" t="s">
        <v>635</v>
      </c>
      <c r="G909" s="188"/>
      <c r="H909" s="188"/>
      <c r="I909" s="188" t="s">
        <v>55</v>
      </c>
      <c r="J909" s="188" t="s">
        <v>3624</v>
      </c>
      <c r="K909" s="209">
        <v>1050.7066666666667</v>
      </c>
      <c r="L909" s="209">
        <v>0</v>
      </c>
      <c r="M909" s="188" t="s">
        <v>56</v>
      </c>
      <c r="N909" s="188" t="s">
        <v>703</v>
      </c>
      <c r="O909" s="188" t="s">
        <v>57</v>
      </c>
      <c r="P909" s="188" t="s">
        <v>59</v>
      </c>
      <c r="Q909" s="188" t="s">
        <v>3625</v>
      </c>
      <c r="R909" s="188" t="s">
        <v>3626</v>
      </c>
      <c r="S909" s="188" t="s">
        <v>706</v>
      </c>
      <c r="T909" s="188" t="s">
        <v>63</v>
      </c>
      <c r="U909" s="188"/>
      <c r="V909" s="188" t="s">
        <v>174</v>
      </c>
      <c r="W909" s="188"/>
      <c r="X909" s="188"/>
      <c r="Y909" s="188"/>
      <c r="Z909" s="188" t="s">
        <v>66</v>
      </c>
      <c r="AA909" s="189">
        <v>42913</v>
      </c>
      <c r="AB909" s="188" t="s">
        <v>81</v>
      </c>
      <c r="AC909" s="188" t="s">
        <v>8472</v>
      </c>
      <c r="AD909" s="188" t="s">
        <v>56</v>
      </c>
      <c r="AE909" s="188" t="s">
        <v>90</v>
      </c>
      <c r="AF909" s="188" t="s">
        <v>90</v>
      </c>
      <c r="AG909" s="190" t="s">
        <v>90</v>
      </c>
      <c r="AH909" s="188" t="s">
        <v>90</v>
      </c>
      <c r="AI909" s="188" t="s">
        <v>90</v>
      </c>
      <c r="AJ909" s="188" t="s">
        <v>90</v>
      </c>
      <c r="AK909" s="188" t="s">
        <v>90</v>
      </c>
      <c r="AL909" s="188" t="s">
        <v>90</v>
      </c>
      <c r="AM909" s="189">
        <v>42923</v>
      </c>
      <c r="AN909" s="188" t="s">
        <v>100</v>
      </c>
      <c r="AO909" s="188" t="s">
        <v>8410</v>
      </c>
      <c r="AP909" s="188"/>
      <c r="AQ909" s="188"/>
      <c r="AR909" s="188"/>
      <c r="AS909" s="188"/>
      <c r="AT909" s="188"/>
      <c r="AU909" s="188" t="str">
        <f t="shared" si="43"/>
        <v>R1</v>
      </c>
      <c r="AV909" s="188" t="str">
        <f t="shared" si="44"/>
        <v>P1</v>
      </c>
    </row>
    <row r="910" spans="1:48" ht="90" x14ac:dyDescent="0.25">
      <c r="A910" s="188" t="s">
        <v>3628</v>
      </c>
      <c r="B910" s="207" t="str">
        <f t="shared" si="42"/>
        <v>Riparian and Pre-1914</v>
      </c>
      <c r="C910" s="188" t="s">
        <v>3622</v>
      </c>
      <c r="D910" s="188" t="s">
        <v>3623</v>
      </c>
      <c r="E910" s="188"/>
      <c r="F910" s="188" t="s">
        <v>635</v>
      </c>
      <c r="G910" s="188"/>
      <c r="H910" s="188"/>
      <c r="I910" s="188" t="s">
        <v>55</v>
      </c>
      <c r="J910" s="188" t="s">
        <v>3624</v>
      </c>
      <c r="K910" s="209">
        <v>417.76000000000005</v>
      </c>
      <c r="L910" s="209">
        <v>2143.73</v>
      </c>
      <c r="M910" s="188" t="s">
        <v>56</v>
      </c>
      <c r="N910" s="188" t="s">
        <v>703</v>
      </c>
      <c r="O910" s="188" t="s">
        <v>57</v>
      </c>
      <c r="P910" s="188" t="s">
        <v>59</v>
      </c>
      <c r="Q910" s="188" t="s">
        <v>3629</v>
      </c>
      <c r="R910" s="188" t="s">
        <v>3630</v>
      </c>
      <c r="S910" s="188" t="s">
        <v>706</v>
      </c>
      <c r="T910" s="188" t="s">
        <v>141</v>
      </c>
      <c r="U910" s="188"/>
      <c r="V910" s="188" t="s">
        <v>174</v>
      </c>
      <c r="W910" s="188"/>
      <c r="X910" s="188"/>
      <c r="Y910" s="188"/>
      <c r="Z910" s="188" t="s">
        <v>66</v>
      </c>
      <c r="AA910" s="189">
        <v>42913</v>
      </c>
      <c r="AB910" s="188" t="s">
        <v>67</v>
      </c>
      <c r="AC910" s="188" t="s">
        <v>3631</v>
      </c>
      <c r="AD910" s="188" t="s">
        <v>56</v>
      </c>
      <c r="AE910" s="188" t="s">
        <v>90</v>
      </c>
      <c r="AF910" s="188" t="s">
        <v>90</v>
      </c>
      <c r="AG910" s="190" t="s">
        <v>90</v>
      </c>
      <c r="AH910" s="188" t="s">
        <v>90</v>
      </c>
      <c r="AI910" s="188" t="s">
        <v>90</v>
      </c>
      <c r="AJ910" s="188" t="s">
        <v>90</v>
      </c>
      <c r="AK910" s="188" t="s">
        <v>90</v>
      </c>
      <c r="AL910" s="188" t="s">
        <v>90</v>
      </c>
      <c r="AM910" s="189">
        <v>42923</v>
      </c>
      <c r="AN910" s="188" t="s">
        <v>100</v>
      </c>
      <c r="AO910" s="188" t="s">
        <v>8410</v>
      </c>
      <c r="AP910" s="188"/>
      <c r="AQ910" s="188"/>
      <c r="AR910" s="188"/>
      <c r="AS910" s="188"/>
      <c r="AT910" s="188"/>
      <c r="AU910" s="188" t="str">
        <f t="shared" si="43"/>
        <v>R2</v>
      </c>
      <c r="AV910" s="188" t="str">
        <f t="shared" si="44"/>
        <v>P1</v>
      </c>
    </row>
    <row r="911" spans="1:48" ht="90" x14ac:dyDescent="0.25">
      <c r="A911" s="188" t="s">
        <v>3632</v>
      </c>
      <c r="B911" s="207" t="str">
        <f t="shared" si="42"/>
        <v>Riparian and Pre-1914</v>
      </c>
      <c r="C911" s="188" t="s">
        <v>3633</v>
      </c>
      <c r="D911" s="188" t="s">
        <v>8473</v>
      </c>
      <c r="E911" s="188"/>
      <c r="F911" s="188"/>
      <c r="G911" s="188"/>
      <c r="H911" s="188"/>
      <c r="I911" s="188" t="s">
        <v>55</v>
      </c>
      <c r="J911" s="188"/>
      <c r="K911" s="209">
        <v>825.28999999999985</v>
      </c>
      <c r="L911" s="209">
        <v>724.03</v>
      </c>
      <c r="M911" s="188" t="s">
        <v>56</v>
      </c>
      <c r="N911" s="188" t="s">
        <v>627</v>
      </c>
      <c r="O911" s="188" t="s">
        <v>1634</v>
      </c>
      <c r="P911" s="188" t="s">
        <v>94</v>
      </c>
      <c r="Q911" s="188" t="s">
        <v>3635</v>
      </c>
      <c r="R911" s="188" t="s">
        <v>3636</v>
      </c>
      <c r="S911" s="188" t="s">
        <v>3637</v>
      </c>
      <c r="T911" s="188" t="s">
        <v>141</v>
      </c>
      <c r="U911" s="188"/>
      <c r="V911" s="188" t="s">
        <v>64</v>
      </c>
      <c r="W911" s="188">
        <v>2</v>
      </c>
      <c r="X911" s="188" t="s">
        <v>66</v>
      </c>
      <c r="Y911" s="188"/>
      <c r="Z911" s="188" t="s">
        <v>66</v>
      </c>
      <c r="AA911" s="189">
        <v>42919</v>
      </c>
      <c r="AB911" s="188" t="s">
        <v>142</v>
      </c>
      <c r="AC911" s="188" t="s">
        <v>927</v>
      </c>
      <c r="AD911" s="188" t="s">
        <v>56</v>
      </c>
      <c r="AE911" s="188" t="s">
        <v>90</v>
      </c>
      <c r="AF911" s="188" t="s">
        <v>90</v>
      </c>
      <c r="AG911" s="190" t="s">
        <v>90</v>
      </c>
      <c r="AH911" s="188" t="s">
        <v>90</v>
      </c>
      <c r="AI911" s="188" t="s">
        <v>90</v>
      </c>
      <c r="AJ911" s="188" t="s">
        <v>90</v>
      </c>
      <c r="AK911" s="188" t="s">
        <v>90</v>
      </c>
      <c r="AL911" s="188" t="s">
        <v>90</v>
      </c>
      <c r="AM911" s="189">
        <v>42922</v>
      </c>
      <c r="AN911" s="188" t="s">
        <v>143</v>
      </c>
      <c r="AO911" s="188" t="s">
        <v>8404</v>
      </c>
      <c r="AP911" s="188"/>
      <c r="AQ911" s="188"/>
      <c r="AR911" s="188"/>
      <c r="AS911" s="188"/>
      <c r="AT911" s="188"/>
      <c r="AU911" s="188" t="str">
        <f t="shared" si="43"/>
        <v>R3</v>
      </c>
      <c r="AV911" s="188" t="str">
        <f t="shared" si="44"/>
        <v>P3</v>
      </c>
    </row>
    <row r="912" spans="1:48" ht="90" x14ac:dyDescent="0.25">
      <c r="A912" s="188" t="s">
        <v>3638</v>
      </c>
      <c r="B912" s="207" t="str">
        <f t="shared" si="42"/>
        <v>Riparian and Pre-1914</v>
      </c>
      <c r="C912" s="188" t="s">
        <v>3633</v>
      </c>
      <c r="D912" s="188" t="s">
        <v>8473</v>
      </c>
      <c r="E912" s="188"/>
      <c r="F912" s="188"/>
      <c r="G912" s="188"/>
      <c r="H912" s="188"/>
      <c r="I912" s="188" t="s">
        <v>55</v>
      </c>
      <c r="J912" s="188"/>
      <c r="K912" s="209">
        <v>381.56</v>
      </c>
      <c r="L912" s="209">
        <v>733.9</v>
      </c>
      <c r="M912" s="188" t="s">
        <v>56</v>
      </c>
      <c r="N912" s="188" t="s">
        <v>3639</v>
      </c>
      <c r="O912" s="188" t="s">
        <v>1634</v>
      </c>
      <c r="P912" s="188" t="s">
        <v>94</v>
      </c>
      <c r="Q912" s="188" t="s">
        <v>3635</v>
      </c>
      <c r="R912" s="188" t="s">
        <v>3640</v>
      </c>
      <c r="S912" s="188" t="s">
        <v>3637</v>
      </c>
      <c r="T912" s="188" t="s">
        <v>141</v>
      </c>
      <c r="U912" s="188"/>
      <c r="V912" s="188" t="s">
        <v>64</v>
      </c>
      <c r="W912" s="188">
        <v>2</v>
      </c>
      <c r="X912" s="188" t="s">
        <v>66</v>
      </c>
      <c r="Y912" s="188"/>
      <c r="Z912" s="188" t="s">
        <v>66</v>
      </c>
      <c r="AA912" s="189">
        <v>42919</v>
      </c>
      <c r="AB912" s="188" t="s">
        <v>142</v>
      </c>
      <c r="AC912" s="188" t="s">
        <v>927</v>
      </c>
      <c r="AD912" s="188" t="s">
        <v>56</v>
      </c>
      <c r="AE912" s="188" t="s">
        <v>90</v>
      </c>
      <c r="AF912" s="188" t="s">
        <v>90</v>
      </c>
      <c r="AG912" s="190" t="s">
        <v>90</v>
      </c>
      <c r="AH912" s="188" t="s">
        <v>90</v>
      </c>
      <c r="AI912" s="188" t="s">
        <v>90</v>
      </c>
      <c r="AJ912" s="188" t="s">
        <v>90</v>
      </c>
      <c r="AK912" s="188" t="s">
        <v>90</v>
      </c>
      <c r="AL912" s="188" t="s">
        <v>90</v>
      </c>
      <c r="AM912" s="189">
        <v>42922</v>
      </c>
      <c r="AN912" s="188" t="s">
        <v>143</v>
      </c>
      <c r="AO912" s="188" t="s">
        <v>8404</v>
      </c>
      <c r="AP912" s="188"/>
      <c r="AQ912" s="188"/>
      <c r="AR912" s="188"/>
      <c r="AS912" s="188"/>
      <c r="AT912" s="188"/>
      <c r="AU912" s="188" t="str">
        <f t="shared" si="43"/>
        <v>R3</v>
      </c>
      <c r="AV912" s="188" t="str">
        <f t="shared" si="44"/>
        <v>P3</v>
      </c>
    </row>
    <row r="913" spans="1:48" ht="90" x14ac:dyDescent="0.25">
      <c r="A913" s="188" t="s">
        <v>3641</v>
      </c>
      <c r="B913" s="207" t="str">
        <f t="shared" si="42"/>
        <v>Riparian and Pre-1914</v>
      </c>
      <c r="C913" s="188" t="s">
        <v>3633</v>
      </c>
      <c r="D913" s="188" t="s">
        <v>8473</v>
      </c>
      <c r="E913" s="188"/>
      <c r="F913" s="188"/>
      <c r="G913" s="188"/>
      <c r="H913" s="188"/>
      <c r="I913" s="188" t="s">
        <v>55</v>
      </c>
      <c r="J913" s="188"/>
      <c r="K913" s="209">
        <v>349.65333333333331</v>
      </c>
      <c r="L913" s="209">
        <v>595.32000000000005</v>
      </c>
      <c r="M913" s="188" t="s">
        <v>56</v>
      </c>
      <c r="N913" s="188" t="s">
        <v>3639</v>
      </c>
      <c r="O913" s="188" t="s">
        <v>1634</v>
      </c>
      <c r="P913" s="188" t="s">
        <v>94</v>
      </c>
      <c r="Q913" s="188" t="s">
        <v>3635</v>
      </c>
      <c r="R913" s="188" t="s">
        <v>3642</v>
      </c>
      <c r="S913" s="188" t="s">
        <v>3643</v>
      </c>
      <c r="T913" s="188" t="s">
        <v>141</v>
      </c>
      <c r="U913" s="188"/>
      <c r="V913" s="188" t="s">
        <v>64</v>
      </c>
      <c r="W913" s="188">
        <v>2</v>
      </c>
      <c r="X913" s="188" t="s">
        <v>66</v>
      </c>
      <c r="Y913" s="188"/>
      <c r="Z913" s="188" t="s">
        <v>66</v>
      </c>
      <c r="AA913" s="189">
        <v>42919</v>
      </c>
      <c r="AB913" s="188" t="s">
        <v>142</v>
      </c>
      <c r="AC913" s="188" t="s">
        <v>927</v>
      </c>
      <c r="AD913" s="188" t="s">
        <v>56</v>
      </c>
      <c r="AE913" s="188" t="s">
        <v>90</v>
      </c>
      <c r="AF913" s="188" t="s">
        <v>90</v>
      </c>
      <c r="AG913" s="190" t="s">
        <v>90</v>
      </c>
      <c r="AH913" s="188" t="s">
        <v>90</v>
      </c>
      <c r="AI913" s="188" t="s">
        <v>90</v>
      </c>
      <c r="AJ913" s="188" t="s">
        <v>90</v>
      </c>
      <c r="AK913" s="188" t="s">
        <v>90</v>
      </c>
      <c r="AL913" s="188" t="s">
        <v>90</v>
      </c>
      <c r="AM913" s="189">
        <v>42922</v>
      </c>
      <c r="AN913" s="188" t="s">
        <v>143</v>
      </c>
      <c r="AO913" s="188" t="s">
        <v>8404</v>
      </c>
      <c r="AP913" s="188"/>
      <c r="AQ913" s="188"/>
      <c r="AR913" s="188"/>
      <c r="AS913" s="188"/>
      <c r="AT913" s="188"/>
      <c r="AU913" s="188" t="str">
        <f t="shared" si="43"/>
        <v>R3</v>
      </c>
      <c r="AV913" s="188" t="str">
        <f t="shared" si="44"/>
        <v>P3</v>
      </c>
    </row>
    <row r="914" spans="1:48" ht="90" x14ac:dyDescent="0.25">
      <c r="A914" s="188" t="s">
        <v>3644</v>
      </c>
      <c r="B914" s="207" t="str">
        <f t="shared" si="42"/>
        <v>Riparian and Pre-1914</v>
      </c>
      <c r="C914" s="188" t="s">
        <v>3633</v>
      </c>
      <c r="D914" s="188" t="s">
        <v>8473</v>
      </c>
      <c r="E914" s="188"/>
      <c r="F914" s="188"/>
      <c r="G914" s="188"/>
      <c r="H914" s="188"/>
      <c r="I914" s="188" t="s">
        <v>55</v>
      </c>
      <c r="J914" s="188"/>
      <c r="K914" s="209">
        <v>303.44666666666666</v>
      </c>
      <c r="L914" s="209">
        <v>589.65</v>
      </c>
      <c r="M914" s="188" t="s">
        <v>56</v>
      </c>
      <c r="N914" s="188" t="s">
        <v>627</v>
      </c>
      <c r="O914" s="188" t="s">
        <v>1634</v>
      </c>
      <c r="P914" s="188" t="s">
        <v>94</v>
      </c>
      <c r="Q914" s="188" t="s">
        <v>3645</v>
      </c>
      <c r="R914" s="188" t="s">
        <v>3646</v>
      </c>
      <c r="S914" s="188" t="s">
        <v>3647</v>
      </c>
      <c r="T914" s="188" t="s">
        <v>141</v>
      </c>
      <c r="U914" s="188"/>
      <c r="V914" s="188" t="s">
        <v>64</v>
      </c>
      <c r="W914" s="188">
        <v>2</v>
      </c>
      <c r="X914" s="188" t="s">
        <v>66</v>
      </c>
      <c r="Y914" s="188"/>
      <c r="Z914" s="188" t="s">
        <v>66</v>
      </c>
      <c r="AA914" s="189">
        <v>42919</v>
      </c>
      <c r="AB914" s="188" t="s">
        <v>142</v>
      </c>
      <c r="AC914" s="188" t="s">
        <v>927</v>
      </c>
      <c r="AD914" s="188" t="s">
        <v>56</v>
      </c>
      <c r="AE914" s="188" t="s">
        <v>90</v>
      </c>
      <c r="AF914" s="188" t="s">
        <v>90</v>
      </c>
      <c r="AG914" s="190" t="s">
        <v>90</v>
      </c>
      <c r="AH914" s="188" t="s">
        <v>90</v>
      </c>
      <c r="AI914" s="188" t="s">
        <v>90</v>
      </c>
      <c r="AJ914" s="188" t="s">
        <v>90</v>
      </c>
      <c r="AK914" s="188" t="s">
        <v>90</v>
      </c>
      <c r="AL914" s="188" t="s">
        <v>90</v>
      </c>
      <c r="AM914" s="189">
        <v>42922</v>
      </c>
      <c r="AN914" s="188" t="s">
        <v>143</v>
      </c>
      <c r="AO914" s="188" t="s">
        <v>8404</v>
      </c>
      <c r="AP914" s="188"/>
      <c r="AQ914" s="188"/>
      <c r="AR914" s="188"/>
      <c r="AS914" s="188"/>
      <c r="AT914" s="188"/>
      <c r="AU914" s="188" t="str">
        <f t="shared" si="43"/>
        <v>R3</v>
      </c>
      <c r="AV914" s="188" t="str">
        <f t="shared" si="44"/>
        <v>P3</v>
      </c>
    </row>
    <row r="915" spans="1:48" ht="90" x14ac:dyDescent="0.25">
      <c r="A915" s="188" t="s">
        <v>3648</v>
      </c>
      <c r="B915" s="207" t="str">
        <f t="shared" si="42"/>
        <v>Riparian and Pre-1914</v>
      </c>
      <c r="C915" s="188" t="s">
        <v>3633</v>
      </c>
      <c r="D915" s="188" t="s">
        <v>8473</v>
      </c>
      <c r="E915" s="188"/>
      <c r="F915" s="188"/>
      <c r="G915" s="188"/>
      <c r="H915" s="188"/>
      <c r="I915" s="188" t="s">
        <v>55</v>
      </c>
      <c r="J915" s="188"/>
      <c r="K915" s="209">
        <v>294.12666666666667</v>
      </c>
      <c r="L915" s="209">
        <v>724.03</v>
      </c>
      <c r="M915" s="188" t="s">
        <v>56</v>
      </c>
      <c r="N915" s="188" t="s">
        <v>627</v>
      </c>
      <c r="O915" s="188" t="s">
        <v>1634</v>
      </c>
      <c r="P915" s="188" t="s">
        <v>94</v>
      </c>
      <c r="Q915" s="188" t="s">
        <v>3635</v>
      </c>
      <c r="R915" s="188" t="s">
        <v>3636</v>
      </c>
      <c r="S915" s="188" t="s">
        <v>3637</v>
      </c>
      <c r="T915" s="188" t="s">
        <v>141</v>
      </c>
      <c r="U915" s="188"/>
      <c r="V915" s="188" t="s">
        <v>64</v>
      </c>
      <c r="W915" s="188">
        <v>2</v>
      </c>
      <c r="X915" s="188" t="s">
        <v>66</v>
      </c>
      <c r="Y915" s="188"/>
      <c r="Z915" s="188" t="s">
        <v>66</v>
      </c>
      <c r="AA915" s="189">
        <v>42919</v>
      </c>
      <c r="AB915" s="188" t="s">
        <v>142</v>
      </c>
      <c r="AC915" s="188" t="s">
        <v>927</v>
      </c>
      <c r="AD915" s="188" t="s">
        <v>56</v>
      </c>
      <c r="AE915" s="188" t="s">
        <v>90</v>
      </c>
      <c r="AF915" s="188" t="s">
        <v>90</v>
      </c>
      <c r="AG915" s="190" t="s">
        <v>90</v>
      </c>
      <c r="AH915" s="188" t="s">
        <v>90</v>
      </c>
      <c r="AI915" s="188" t="s">
        <v>90</v>
      </c>
      <c r="AJ915" s="188" t="s">
        <v>90</v>
      </c>
      <c r="AK915" s="188" t="s">
        <v>90</v>
      </c>
      <c r="AL915" s="188" t="s">
        <v>90</v>
      </c>
      <c r="AM915" s="189">
        <v>42922</v>
      </c>
      <c r="AN915" s="188" t="s">
        <v>143</v>
      </c>
      <c r="AO915" s="188" t="s">
        <v>8404</v>
      </c>
      <c r="AP915" s="188"/>
      <c r="AQ915" s="188"/>
      <c r="AR915" s="188"/>
      <c r="AS915" s="188"/>
      <c r="AT915" s="188"/>
      <c r="AU915" s="188" t="str">
        <f t="shared" si="43"/>
        <v>R3</v>
      </c>
      <c r="AV915" s="188" t="str">
        <f t="shared" si="44"/>
        <v>P3</v>
      </c>
    </row>
    <row r="916" spans="1:48" ht="90" x14ac:dyDescent="0.25">
      <c r="A916" s="188" t="s">
        <v>3649</v>
      </c>
      <c r="B916" s="207" t="str">
        <f t="shared" si="42"/>
        <v>Riparian and Pre-1914</v>
      </c>
      <c r="C916" s="188" t="s">
        <v>3650</v>
      </c>
      <c r="D916" s="188" t="s">
        <v>3650</v>
      </c>
      <c r="E916" s="188"/>
      <c r="F916" s="188" t="s">
        <v>635</v>
      </c>
      <c r="G916" s="188"/>
      <c r="H916" s="188"/>
      <c r="I916" s="188" t="s">
        <v>55</v>
      </c>
      <c r="J916" s="188"/>
      <c r="K916" s="209">
        <v>743.23333333333335</v>
      </c>
      <c r="L916" s="209">
        <v>1056.24</v>
      </c>
      <c r="M916" s="188" t="s">
        <v>56</v>
      </c>
      <c r="N916" s="188" t="s">
        <v>3651</v>
      </c>
      <c r="O916" s="188" t="s">
        <v>58</v>
      </c>
      <c r="P916" s="188" t="s">
        <v>59</v>
      </c>
      <c r="Q916" s="188" t="s">
        <v>3652</v>
      </c>
      <c r="R916" s="188"/>
      <c r="S916" s="188"/>
      <c r="T916" s="188" t="s">
        <v>141</v>
      </c>
      <c r="U916" s="188"/>
      <c r="V916" s="188" t="s">
        <v>64</v>
      </c>
      <c r="W916" s="188"/>
      <c r="X916" s="188"/>
      <c r="Y916" s="188"/>
      <c r="Z916" s="188" t="s">
        <v>66</v>
      </c>
      <c r="AA916" s="189">
        <v>43003</v>
      </c>
      <c r="AB916" s="188" t="s">
        <v>142</v>
      </c>
      <c r="AC916" s="188" t="s">
        <v>8640</v>
      </c>
      <c r="AD916" s="188" t="s">
        <v>56</v>
      </c>
      <c r="AE916" s="188" t="s">
        <v>90</v>
      </c>
      <c r="AF916" s="188" t="s">
        <v>90</v>
      </c>
      <c r="AG916" s="190" t="s">
        <v>90</v>
      </c>
      <c r="AH916" s="188" t="s">
        <v>90</v>
      </c>
      <c r="AI916" s="188" t="s">
        <v>90</v>
      </c>
      <c r="AJ916" s="188" t="s">
        <v>90</v>
      </c>
      <c r="AK916" s="188" t="s">
        <v>90</v>
      </c>
      <c r="AL916" s="188" t="s">
        <v>90</v>
      </c>
      <c r="AM916" s="189">
        <v>42922</v>
      </c>
      <c r="AN916" s="188" t="s">
        <v>143</v>
      </c>
      <c r="AO916" s="188" t="s">
        <v>8404</v>
      </c>
      <c r="AP916" s="188"/>
      <c r="AQ916" s="188"/>
      <c r="AR916" s="188"/>
      <c r="AS916" s="188"/>
      <c r="AT916" s="188"/>
      <c r="AU916" s="188" t="str">
        <f t="shared" si="43"/>
        <v>R3</v>
      </c>
      <c r="AV916" s="188" t="str">
        <f t="shared" si="44"/>
        <v>P3</v>
      </c>
    </row>
    <row r="917" spans="1:48" ht="270" x14ac:dyDescent="0.25">
      <c r="A917" s="188" t="s">
        <v>3653</v>
      </c>
      <c r="B917" s="207" t="str">
        <f t="shared" si="42"/>
        <v>Riparian and Pre-1914</v>
      </c>
      <c r="C917" s="188" t="s">
        <v>3654</v>
      </c>
      <c r="D917" s="188" t="s">
        <v>3655</v>
      </c>
      <c r="E917" s="188"/>
      <c r="F917" s="188" t="s">
        <v>834</v>
      </c>
      <c r="G917" s="188"/>
      <c r="H917" s="188"/>
      <c r="I917" s="188" t="s">
        <v>55</v>
      </c>
      <c r="J917" s="188"/>
      <c r="K917" s="209">
        <v>470.21666666666664</v>
      </c>
      <c r="L917" s="209">
        <v>999.34</v>
      </c>
      <c r="M917" s="188" t="s">
        <v>56</v>
      </c>
      <c r="N917" s="188" t="s">
        <v>325</v>
      </c>
      <c r="O917" s="188" t="s">
        <v>58</v>
      </c>
      <c r="P917" s="188" t="s">
        <v>59</v>
      </c>
      <c r="Q917" s="188" t="s">
        <v>3656</v>
      </c>
      <c r="R917" s="188" t="s">
        <v>3657</v>
      </c>
      <c r="S917" s="188" t="s">
        <v>3658</v>
      </c>
      <c r="T917" s="188" t="s">
        <v>141</v>
      </c>
      <c r="U917" s="188"/>
      <c r="V917" s="188" t="s">
        <v>64</v>
      </c>
      <c r="W917" s="188"/>
      <c r="X917" s="188"/>
      <c r="Y917" s="188"/>
      <c r="Z917" s="188" t="s">
        <v>66</v>
      </c>
      <c r="AA917" s="189">
        <v>42881</v>
      </c>
      <c r="AB917" s="188" t="s">
        <v>142</v>
      </c>
      <c r="AC917" s="188" t="s">
        <v>8486</v>
      </c>
      <c r="AD917" s="188" t="s">
        <v>56</v>
      </c>
      <c r="AE917" s="188" t="s">
        <v>90</v>
      </c>
      <c r="AF917" s="188" t="s">
        <v>90</v>
      </c>
      <c r="AG917" s="190" t="s">
        <v>90</v>
      </c>
      <c r="AH917" s="190" t="s">
        <v>90</v>
      </c>
      <c r="AI917" s="190" t="s">
        <v>90</v>
      </c>
      <c r="AJ917" s="190" t="s">
        <v>90</v>
      </c>
      <c r="AK917" s="190" t="s">
        <v>90</v>
      </c>
      <c r="AL917" s="190" t="s">
        <v>90</v>
      </c>
      <c r="AM917" s="189">
        <v>42922</v>
      </c>
      <c r="AN917" s="188" t="s">
        <v>143</v>
      </c>
      <c r="AO917" s="188" t="s">
        <v>8404</v>
      </c>
      <c r="AP917" s="188"/>
      <c r="AQ917" s="188"/>
      <c r="AR917" s="188"/>
      <c r="AS917" s="188"/>
      <c r="AT917" s="188"/>
      <c r="AU917" s="188" t="str">
        <f t="shared" si="43"/>
        <v>R3</v>
      </c>
      <c r="AV917" s="188" t="str">
        <f t="shared" si="44"/>
        <v>P3</v>
      </c>
    </row>
    <row r="918" spans="1:48" ht="270" x14ac:dyDescent="0.25">
      <c r="A918" s="188" t="s">
        <v>3659</v>
      </c>
      <c r="B918" s="207" t="str">
        <f t="shared" si="42"/>
        <v>Riparian and Pre-1914</v>
      </c>
      <c r="C918" s="188" t="s">
        <v>3654</v>
      </c>
      <c r="D918" s="188" t="s">
        <v>3655</v>
      </c>
      <c r="E918" s="188"/>
      <c r="F918" s="188" t="s">
        <v>834</v>
      </c>
      <c r="G918" s="188"/>
      <c r="H918" s="188"/>
      <c r="I918" s="188" t="s">
        <v>55</v>
      </c>
      <c r="J918" s="188"/>
      <c r="K918" s="209">
        <v>422.86</v>
      </c>
      <c r="L918" s="209">
        <v>519.22</v>
      </c>
      <c r="M918" s="188" t="s">
        <v>56</v>
      </c>
      <c r="N918" s="188" t="s">
        <v>324</v>
      </c>
      <c r="O918" s="188" t="s">
        <v>58</v>
      </c>
      <c r="P918" s="188" t="s">
        <v>59</v>
      </c>
      <c r="Q918" s="188" t="s">
        <v>3656</v>
      </c>
      <c r="R918" s="188" t="s">
        <v>3660</v>
      </c>
      <c r="S918" s="188" t="s">
        <v>3658</v>
      </c>
      <c r="T918" s="188" t="s">
        <v>141</v>
      </c>
      <c r="U918" s="188"/>
      <c r="V918" s="188" t="s">
        <v>64</v>
      </c>
      <c r="W918" s="188"/>
      <c r="X918" s="188"/>
      <c r="Y918" s="188"/>
      <c r="Z918" s="188" t="s">
        <v>66</v>
      </c>
      <c r="AA918" s="189">
        <v>42912</v>
      </c>
      <c r="AB918" s="188" t="s">
        <v>142</v>
      </c>
      <c r="AC918" s="188" t="s">
        <v>3661</v>
      </c>
      <c r="AD918" s="188" t="s">
        <v>56</v>
      </c>
      <c r="AE918" s="188" t="s">
        <v>90</v>
      </c>
      <c r="AF918" s="188" t="s">
        <v>90</v>
      </c>
      <c r="AG918" s="190" t="s">
        <v>90</v>
      </c>
      <c r="AH918" s="190" t="s">
        <v>90</v>
      </c>
      <c r="AI918" s="190" t="s">
        <v>90</v>
      </c>
      <c r="AJ918" s="190" t="s">
        <v>90</v>
      </c>
      <c r="AK918" s="190" t="s">
        <v>90</v>
      </c>
      <c r="AL918" s="190" t="s">
        <v>90</v>
      </c>
      <c r="AM918" s="189">
        <v>42922</v>
      </c>
      <c r="AN918" s="188" t="s">
        <v>143</v>
      </c>
      <c r="AO918" s="188" t="s">
        <v>8404</v>
      </c>
      <c r="AP918" s="188"/>
      <c r="AQ918" s="188"/>
      <c r="AR918" s="188"/>
      <c r="AS918" s="188"/>
      <c r="AT918" s="188"/>
      <c r="AU918" s="188" t="str">
        <f t="shared" si="43"/>
        <v>R3</v>
      </c>
      <c r="AV918" s="188" t="str">
        <f t="shared" si="44"/>
        <v>P3</v>
      </c>
    </row>
    <row r="919" spans="1:48" ht="270" x14ac:dyDescent="0.25">
      <c r="A919" s="188" t="s">
        <v>3662</v>
      </c>
      <c r="B919" s="207" t="str">
        <f t="shared" si="42"/>
        <v>Riparian and Pre-1914</v>
      </c>
      <c r="C919" s="188" t="s">
        <v>3654</v>
      </c>
      <c r="D919" s="188" t="s">
        <v>3655</v>
      </c>
      <c r="E919" s="188"/>
      <c r="F919" s="188" t="s">
        <v>834</v>
      </c>
      <c r="G919" s="188"/>
      <c r="H919" s="188"/>
      <c r="I919" s="188" t="s">
        <v>55</v>
      </c>
      <c r="J919" s="188"/>
      <c r="K919" s="209">
        <v>384.41818181818178</v>
      </c>
      <c r="L919" s="209">
        <v>1314</v>
      </c>
      <c r="M919" s="188" t="s">
        <v>56</v>
      </c>
      <c r="N919" s="188" t="s">
        <v>324</v>
      </c>
      <c r="O919" s="188" t="s">
        <v>58</v>
      </c>
      <c r="P919" s="188" t="s">
        <v>59</v>
      </c>
      <c r="Q919" s="188" t="s">
        <v>3656</v>
      </c>
      <c r="R919" s="188" t="s">
        <v>3660</v>
      </c>
      <c r="S919" s="188" t="s">
        <v>3658</v>
      </c>
      <c r="T919" s="188" t="s">
        <v>141</v>
      </c>
      <c r="U919" s="188"/>
      <c r="V919" s="188" t="s">
        <v>64</v>
      </c>
      <c r="W919" s="188"/>
      <c r="X919" s="188"/>
      <c r="Y919" s="188"/>
      <c r="Z919" s="188" t="s">
        <v>66</v>
      </c>
      <c r="AA919" s="189">
        <v>42881</v>
      </c>
      <c r="AB919" s="188" t="s">
        <v>142</v>
      </c>
      <c r="AC919" s="188" t="s">
        <v>8486</v>
      </c>
      <c r="AD919" s="188" t="s">
        <v>56</v>
      </c>
      <c r="AE919" s="188" t="s">
        <v>90</v>
      </c>
      <c r="AF919" s="188" t="s">
        <v>90</v>
      </c>
      <c r="AG919" s="190" t="s">
        <v>90</v>
      </c>
      <c r="AH919" s="190" t="s">
        <v>90</v>
      </c>
      <c r="AI919" s="190" t="s">
        <v>90</v>
      </c>
      <c r="AJ919" s="190" t="s">
        <v>90</v>
      </c>
      <c r="AK919" s="190" t="s">
        <v>90</v>
      </c>
      <c r="AL919" s="190" t="s">
        <v>90</v>
      </c>
      <c r="AM919" s="189">
        <v>42922</v>
      </c>
      <c r="AN919" s="188" t="s">
        <v>143</v>
      </c>
      <c r="AO919" s="188" t="s">
        <v>8404</v>
      </c>
      <c r="AP919" s="188"/>
      <c r="AQ919" s="188"/>
      <c r="AR919" s="188"/>
      <c r="AS919" s="188"/>
      <c r="AT919" s="188"/>
      <c r="AU919" s="188" t="str">
        <f t="shared" si="43"/>
        <v>R3</v>
      </c>
      <c r="AV919" s="188" t="str">
        <f t="shared" si="44"/>
        <v>P3</v>
      </c>
    </row>
    <row r="920" spans="1:48" ht="270" x14ac:dyDescent="0.25">
      <c r="A920" s="188" t="s">
        <v>3663</v>
      </c>
      <c r="B920" s="207" t="str">
        <f t="shared" si="42"/>
        <v>Riparian and Pre-1914</v>
      </c>
      <c r="C920" s="188" t="s">
        <v>3654</v>
      </c>
      <c r="D920" s="188" t="s">
        <v>3655</v>
      </c>
      <c r="E920" s="188"/>
      <c r="F920" s="188" t="s">
        <v>834</v>
      </c>
      <c r="G920" s="188"/>
      <c r="H920" s="188"/>
      <c r="I920" s="188" t="s">
        <v>55</v>
      </c>
      <c r="J920" s="188"/>
      <c r="K920" s="209">
        <v>422.86</v>
      </c>
      <c r="L920" s="209">
        <v>1314</v>
      </c>
      <c r="M920" s="188" t="s">
        <v>56</v>
      </c>
      <c r="N920" s="188" t="s">
        <v>324</v>
      </c>
      <c r="O920" s="188" t="s">
        <v>58</v>
      </c>
      <c r="P920" s="188" t="s">
        <v>59</v>
      </c>
      <c r="Q920" s="188" t="s">
        <v>3656</v>
      </c>
      <c r="R920" s="188" t="s">
        <v>3660</v>
      </c>
      <c r="S920" s="188" t="s">
        <v>3658</v>
      </c>
      <c r="T920" s="188" t="s">
        <v>141</v>
      </c>
      <c r="U920" s="188"/>
      <c r="V920" s="188" t="s">
        <v>64</v>
      </c>
      <c r="W920" s="188"/>
      <c r="X920" s="188"/>
      <c r="Y920" s="188"/>
      <c r="Z920" s="188" t="s">
        <v>66</v>
      </c>
      <c r="AA920" s="189">
        <v>42881</v>
      </c>
      <c r="AB920" s="188" t="s">
        <v>142</v>
      </c>
      <c r="AC920" s="188" t="s">
        <v>3664</v>
      </c>
      <c r="AD920" s="188" t="s">
        <v>56</v>
      </c>
      <c r="AE920" s="188" t="s">
        <v>90</v>
      </c>
      <c r="AF920" s="188" t="s">
        <v>90</v>
      </c>
      <c r="AG920" s="190" t="s">
        <v>90</v>
      </c>
      <c r="AH920" s="190" t="s">
        <v>90</v>
      </c>
      <c r="AI920" s="190" t="s">
        <v>90</v>
      </c>
      <c r="AJ920" s="190" t="s">
        <v>90</v>
      </c>
      <c r="AK920" s="190" t="s">
        <v>90</v>
      </c>
      <c r="AL920" s="190" t="s">
        <v>90</v>
      </c>
      <c r="AM920" s="189">
        <v>42922</v>
      </c>
      <c r="AN920" s="188" t="s">
        <v>143</v>
      </c>
      <c r="AO920" s="188" t="s">
        <v>8404</v>
      </c>
      <c r="AP920" s="188"/>
      <c r="AQ920" s="188"/>
      <c r="AR920" s="188"/>
      <c r="AS920" s="188"/>
      <c r="AT920" s="188"/>
      <c r="AU920" s="188" t="str">
        <f t="shared" si="43"/>
        <v>R3</v>
      </c>
      <c r="AV920" s="188" t="str">
        <f t="shared" si="44"/>
        <v>P3</v>
      </c>
    </row>
    <row r="921" spans="1:48" ht="270" x14ac:dyDescent="0.25">
      <c r="A921" s="188" t="s">
        <v>3665</v>
      </c>
      <c r="B921" s="207" t="str">
        <f t="shared" si="42"/>
        <v>Riparian and Pre-1914</v>
      </c>
      <c r="C921" s="188" t="s">
        <v>3654</v>
      </c>
      <c r="D921" s="188" t="s">
        <v>3655</v>
      </c>
      <c r="E921" s="188"/>
      <c r="F921" s="188"/>
      <c r="G921" s="188"/>
      <c r="H921" s="188"/>
      <c r="I921" s="188" t="s">
        <v>55</v>
      </c>
      <c r="J921" s="188"/>
      <c r="K921" s="209">
        <v>425.70512820512818</v>
      </c>
      <c r="L921" s="209">
        <v>254.93</v>
      </c>
      <c r="M921" s="188" t="s">
        <v>56</v>
      </c>
      <c r="N921" s="188" t="s">
        <v>324</v>
      </c>
      <c r="O921" s="188" t="s">
        <v>58</v>
      </c>
      <c r="P921" s="188" t="s">
        <v>59</v>
      </c>
      <c r="Q921" s="188" t="s">
        <v>3656</v>
      </c>
      <c r="R921" s="188" t="s">
        <v>3666</v>
      </c>
      <c r="S921" s="188" t="s">
        <v>3658</v>
      </c>
      <c r="T921" s="188" t="s">
        <v>141</v>
      </c>
      <c r="U921" s="188"/>
      <c r="V921" s="188" t="s">
        <v>64</v>
      </c>
      <c r="W921" s="188"/>
      <c r="X921" s="188"/>
      <c r="Y921" s="188"/>
      <c r="Z921" s="188" t="s">
        <v>66</v>
      </c>
      <c r="AA921" s="189">
        <v>42881</v>
      </c>
      <c r="AB921" s="188" t="s">
        <v>142</v>
      </c>
      <c r="AC921" s="188" t="s">
        <v>3664</v>
      </c>
      <c r="AD921" s="188" t="s">
        <v>56</v>
      </c>
      <c r="AE921" s="188" t="s">
        <v>90</v>
      </c>
      <c r="AF921" s="188" t="s">
        <v>90</v>
      </c>
      <c r="AG921" s="190" t="s">
        <v>90</v>
      </c>
      <c r="AH921" s="190" t="s">
        <v>90</v>
      </c>
      <c r="AI921" s="190" t="s">
        <v>90</v>
      </c>
      <c r="AJ921" s="190" t="s">
        <v>90</v>
      </c>
      <c r="AK921" s="190" t="s">
        <v>90</v>
      </c>
      <c r="AL921" s="190" t="s">
        <v>90</v>
      </c>
      <c r="AM921" s="189">
        <v>42922</v>
      </c>
      <c r="AN921" s="188" t="s">
        <v>143</v>
      </c>
      <c r="AO921" s="188" t="s">
        <v>8404</v>
      </c>
      <c r="AP921" s="188"/>
      <c r="AQ921" s="188"/>
      <c r="AR921" s="188"/>
      <c r="AS921" s="188"/>
      <c r="AT921" s="188"/>
      <c r="AU921" s="188" t="str">
        <f t="shared" si="43"/>
        <v>R3</v>
      </c>
      <c r="AV921" s="188" t="str">
        <f t="shared" si="44"/>
        <v>P3</v>
      </c>
    </row>
    <row r="922" spans="1:48" ht="270" x14ac:dyDescent="0.25">
      <c r="A922" s="188" t="s">
        <v>3667</v>
      </c>
      <c r="B922" s="207" t="str">
        <f t="shared" si="42"/>
        <v>Riparian and Pre-1914</v>
      </c>
      <c r="C922" s="188" t="s">
        <v>3654</v>
      </c>
      <c r="D922" s="188" t="s">
        <v>3655</v>
      </c>
      <c r="E922" s="188"/>
      <c r="F922" s="188"/>
      <c r="G922" s="188"/>
      <c r="H922" s="188"/>
      <c r="I922" s="188" t="s">
        <v>55</v>
      </c>
      <c r="J922" s="188"/>
      <c r="K922" s="209">
        <v>425.70512820512818</v>
      </c>
      <c r="L922" s="209">
        <v>578.74</v>
      </c>
      <c r="M922" s="188" t="s">
        <v>56</v>
      </c>
      <c r="N922" s="188" t="s">
        <v>324</v>
      </c>
      <c r="O922" s="188" t="s">
        <v>58</v>
      </c>
      <c r="P922" s="188" t="s">
        <v>59</v>
      </c>
      <c r="Q922" s="188" t="s">
        <v>3656</v>
      </c>
      <c r="R922" s="188" t="s">
        <v>3666</v>
      </c>
      <c r="S922" s="188" t="s">
        <v>3658</v>
      </c>
      <c r="T922" s="188" t="s">
        <v>141</v>
      </c>
      <c r="U922" s="188"/>
      <c r="V922" s="188" t="s">
        <v>64</v>
      </c>
      <c r="W922" s="188"/>
      <c r="X922" s="188"/>
      <c r="Y922" s="188"/>
      <c r="Z922" s="188" t="s">
        <v>66</v>
      </c>
      <c r="AA922" s="189">
        <v>42881</v>
      </c>
      <c r="AB922" s="188" t="s">
        <v>142</v>
      </c>
      <c r="AC922" s="188" t="s">
        <v>3664</v>
      </c>
      <c r="AD922" s="188" t="s">
        <v>56</v>
      </c>
      <c r="AE922" s="188" t="s">
        <v>90</v>
      </c>
      <c r="AF922" s="188" t="s">
        <v>90</v>
      </c>
      <c r="AG922" s="190" t="s">
        <v>90</v>
      </c>
      <c r="AH922" s="190" t="s">
        <v>90</v>
      </c>
      <c r="AI922" s="190" t="s">
        <v>90</v>
      </c>
      <c r="AJ922" s="190" t="s">
        <v>90</v>
      </c>
      <c r="AK922" s="190" t="s">
        <v>90</v>
      </c>
      <c r="AL922" s="190" t="s">
        <v>90</v>
      </c>
      <c r="AM922" s="189">
        <v>42922</v>
      </c>
      <c r="AN922" s="188" t="s">
        <v>143</v>
      </c>
      <c r="AO922" s="188" t="s">
        <v>8404</v>
      </c>
      <c r="AP922" s="188"/>
      <c r="AQ922" s="188"/>
      <c r="AR922" s="188"/>
      <c r="AS922" s="188"/>
      <c r="AT922" s="188"/>
      <c r="AU922" s="188" t="str">
        <f t="shared" si="43"/>
        <v>R3</v>
      </c>
      <c r="AV922" s="188" t="str">
        <f t="shared" si="44"/>
        <v>P3</v>
      </c>
    </row>
    <row r="923" spans="1:48" ht="165" x14ac:dyDescent="0.25">
      <c r="A923" s="188" t="s">
        <v>3668</v>
      </c>
      <c r="B923" s="207" t="str">
        <f t="shared" si="42"/>
        <v>Riparian and Pre-1914</v>
      </c>
      <c r="C923" s="188" t="s">
        <v>3669</v>
      </c>
      <c r="D923" s="188" t="s">
        <v>3670</v>
      </c>
      <c r="E923" s="188"/>
      <c r="F923" s="188" t="s">
        <v>834</v>
      </c>
      <c r="G923" s="188"/>
      <c r="H923" s="188"/>
      <c r="I923" s="188" t="s">
        <v>55</v>
      </c>
      <c r="J923" s="188"/>
      <c r="K923" s="209">
        <v>1510.5733333333335</v>
      </c>
      <c r="L923" s="209">
        <v>2273.62</v>
      </c>
      <c r="M923" s="188" t="s">
        <v>56</v>
      </c>
      <c r="N923" s="188" t="s">
        <v>826</v>
      </c>
      <c r="O923" s="188" t="s">
        <v>325</v>
      </c>
      <c r="P923" s="188" t="s">
        <v>59</v>
      </c>
      <c r="Q923" s="188" t="s">
        <v>3671</v>
      </c>
      <c r="R923" s="188" t="s">
        <v>3672</v>
      </c>
      <c r="S923" s="188" t="s">
        <v>3673</v>
      </c>
      <c r="T923" s="188" t="s">
        <v>141</v>
      </c>
      <c r="U923" s="188"/>
      <c r="V923" s="188" t="s">
        <v>64</v>
      </c>
      <c r="W923" s="188">
        <v>1</v>
      </c>
      <c r="X923" s="188" t="s">
        <v>56</v>
      </c>
      <c r="Y923" s="188" t="s">
        <v>1396</v>
      </c>
      <c r="Z923" s="188" t="s">
        <v>66</v>
      </c>
      <c r="AA923" s="189">
        <v>42965</v>
      </c>
      <c r="AB923" s="188" t="s">
        <v>142</v>
      </c>
      <c r="AC923" s="188" t="s">
        <v>3674</v>
      </c>
      <c r="AD923" s="188" t="s">
        <v>56</v>
      </c>
      <c r="AE923" s="188" t="s">
        <v>90</v>
      </c>
      <c r="AF923" s="188" t="s">
        <v>90</v>
      </c>
      <c r="AG923" s="188" t="s">
        <v>90</v>
      </c>
      <c r="AH923" s="188" t="s">
        <v>90</v>
      </c>
      <c r="AI923" s="188" t="s">
        <v>90</v>
      </c>
      <c r="AJ923" s="188" t="s">
        <v>90</v>
      </c>
      <c r="AK923" s="188" t="s">
        <v>90</v>
      </c>
      <c r="AL923" s="188" t="s">
        <v>90</v>
      </c>
      <c r="AM923" s="189">
        <v>42940</v>
      </c>
      <c r="AN923" s="188" t="s">
        <v>100</v>
      </c>
      <c r="AO923" s="188" t="s">
        <v>144</v>
      </c>
      <c r="AP923" s="188"/>
      <c r="AQ923" s="188"/>
      <c r="AR923" s="188"/>
      <c r="AS923" s="188"/>
      <c r="AT923" s="188"/>
      <c r="AU923" s="188" t="str">
        <f t="shared" si="43"/>
        <v>R3</v>
      </c>
      <c r="AV923" s="188" t="str">
        <f t="shared" si="44"/>
        <v>P1</v>
      </c>
    </row>
    <row r="924" spans="1:48" ht="165" x14ac:dyDescent="0.25">
      <c r="A924" s="188" t="s">
        <v>3675</v>
      </c>
      <c r="B924" s="207" t="str">
        <f t="shared" si="42"/>
        <v>Riparian and Pre-1914</v>
      </c>
      <c r="C924" s="188" t="s">
        <v>3669</v>
      </c>
      <c r="D924" s="188" t="s">
        <v>3676</v>
      </c>
      <c r="E924" s="188"/>
      <c r="F924" s="188" t="s">
        <v>834</v>
      </c>
      <c r="G924" s="188"/>
      <c r="H924" s="188"/>
      <c r="I924" s="188" t="s">
        <v>55</v>
      </c>
      <c r="J924" s="188"/>
      <c r="K924" s="209">
        <v>729.9233333333334</v>
      </c>
      <c r="L924" s="209">
        <v>996.8</v>
      </c>
      <c r="M924" s="188" t="s">
        <v>56</v>
      </c>
      <c r="N924" s="188" t="s">
        <v>826</v>
      </c>
      <c r="O924" s="188" t="s">
        <v>325</v>
      </c>
      <c r="P924" s="188" t="s">
        <v>59</v>
      </c>
      <c r="Q924" s="188" t="s">
        <v>3677</v>
      </c>
      <c r="R924" s="188" t="s">
        <v>3677</v>
      </c>
      <c r="S924" s="188" t="s">
        <v>3673</v>
      </c>
      <c r="T924" s="188" t="s">
        <v>141</v>
      </c>
      <c r="U924" s="188"/>
      <c r="V924" s="188" t="s">
        <v>64</v>
      </c>
      <c r="W924" s="188">
        <v>1</v>
      </c>
      <c r="X924" s="188" t="s">
        <v>56</v>
      </c>
      <c r="Y924" s="188" t="s">
        <v>1396</v>
      </c>
      <c r="Z924" s="188" t="s">
        <v>66</v>
      </c>
      <c r="AA924" s="189">
        <v>42965</v>
      </c>
      <c r="AB924" s="188" t="s">
        <v>142</v>
      </c>
      <c r="AC924" s="188" t="s">
        <v>3674</v>
      </c>
      <c r="AD924" s="188" t="s">
        <v>56</v>
      </c>
      <c r="AE924" s="188" t="s">
        <v>90</v>
      </c>
      <c r="AF924" s="188" t="s">
        <v>90</v>
      </c>
      <c r="AG924" s="188" t="s">
        <v>90</v>
      </c>
      <c r="AH924" s="188" t="s">
        <v>90</v>
      </c>
      <c r="AI924" s="188" t="s">
        <v>90</v>
      </c>
      <c r="AJ924" s="188" t="s">
        <v>90</v>
      </c>
      <c r="AK924" s="188" t="s">
        <v>90</v>
      </c>
      <c r="AL924" s="188" t="s">
        <v>90</v>
      </c>
      <c r="AM924" s="189">
        <v>42940</v>
      </c>
      <c r="AN924" s="188" t="s">
        <v>100</v>
      </c>
      <c r="AO924" s="188" t="s">
        <v>144</v>
      </c>
      <c r="AP924" s="188"/>
      <c r="AQ924" s="188"/>
      <c r="AR924" s="188"/>
      <c r="AS924" s="188"/>
      <c r="AT924" s="188"/>
      <c r="AU924" s="188" t="str">
        <f t="shared" si="43"/>
        <v>R3</v>
      </c>
      <c r="AV924" s="188" t="str">
        <f t="shared" si="44"/>
        <v>P1</v>
      </c>
    </row>
    <row r="925" spans="1:48" ht="165" x14ac:dyDescent="0.25">
      <c r="A925" s="188" t="s">
        <v>3678</v>
      </c>
      <c r="B925" s="207" t="str">
        <f t="shared" si="42"/>
        <v>Riparian and Pre-1914</v>
      </c>
      <c r="C925" s="188" t="s">
        <v>3669</v>
      </c>
      <c r="D925" s="188" t="s">
        <v>3676</v>
      </c>
      <c r="E925" s="188"/>
      <c r="F925" s="188" t="s">
        <v>834</v>
      </c>
      <c r="G925" s="188"/>
      <c r="H925" s="188"/>
      <c r="I925" s="188" t="s">
        <v>55</v>
      </c>
      <c r="J925" s="188"/>
      <c r="K925" s="209">
        <v>642.34333333333336</v>
      </c>
      <c r="L925" s="209">
        <v>370.22</v>
      </c>
      <c r="M925" s="188" t="s">
        <v>56</v>
      </c>
      <c r="N925" s="188" t="s">
        <v>826</v>
      </c>
      <c r="O925" s="188" t="s">
        <v>325</v>
      </c>
      <c r="P925" s="188" t="s">
        <v>59</v>
      </c>
      <c r="Q925" s="188" t="s">
        <v>3677</v>
      </c>
      <c r="R925" s="188" t="s">
        <v>3679</v>
      </c>
      <c r="S925" s="188" t="s">
        <v>3673</v>
      </c>
      <c r="T925" s="188" t="s">
        <v>63</v>
      </c>
      <c r="U925" s="188"/>
      <c r="V925" s="188" t="s">
        <v>344</v>
      </c>
      <c r="W925" s="188">
        <v>2</v>
      </c>
      <c r="X925" s="188" t="s">
        <v>56</v>
      </c>
      <c r="Y925" s="188" t="s">
        <v>1396</v>
      </c>
      <c r="Z925" s="188" t="s">
        <v>66</v>
      </c>
      <c r="AA925" s="189">
        <v>42968</v>
      </c>
      <c r="AB925" s="188" t="s">
        <v>142</v>
      </c>
      <c r="AC925" s="188" t="s">
        <v>3674</v>
      </c>
      <c r="AD925" s="188" t="s">
        <v>56</v>
      </c>
      <c r="AE925" s="188" t="s">
        <v>90</v>
      </c>
      <c r="AF925" s="188" t="s">
        <v>90</v>
      </c>
      <c r="AG925" s="188" t="s">
        <v>90</v>
      </c>
      <c r="AH925" s="188" t="s">
        <v>90</v>
      </c>
      <c r="AI925" s="188" t="s">
        <v>90</v>
      </c>
      <c r="AJ925" s="188" t="s">
        <v>90</v>
      </c>
      <c r="AK925" s="188" t="s">
        <v>90</v>
      </c>
      <c r="AL925" s="188" t="s">
        <v>90</v>
      </c>
      <c r="AM925" s="189">
        <v>42940</v>
      </c>
      <c r="AN925" s="188" t="s">
        <v>100</v>
      </c>
      <c r="AO925" s="188" t="s">
        <v>144</v>
      </c>
      <c r="AP925" s="188"/>
      <c r="AQ925" s="188"/>
      <c r="AR925" s="188"/>
      <c r="AS925" s="188"/>
      <c r="AT925" s="188"/>
      <c r="AU925" s="188" t="str">
        <f t="shared" si="43"/>
        <v>R3</v>
      </c>
      <c r="AV925" s="188" t="str">
        <f t="shared" si="44"/>
        <v>P1</v>
      </c>
    </row>
    <row r="926" spans="1:48" ht="165" x14ac:dyDescent="0.25">
      <c r="A926" s="188" t="s">
        <v>3680</v>
      </c>
      <c r="B926" s="207" t="str">
        <f t="shared" si="42"/>
        <v>Riparian and Pre-1914</v>
      </c>
      <c r="C926" s="188" t="s">
        <v>3669</v>
      </c>
      <c r="D926" s="188" t="s">
        <v>3676</v>
      </c>
      <c r="E926" s="188"/>
      <c r="F926" s="188" t="s">
        <v>834</v>
      </c>
      <c r="G926" s="188"/>
      <c r="H926" s="188"/>
      <c r="I926" s="188" t="s">
        <v>55</v>
      </c>
      <c r="J926" s="188"/>
      <c r="K926" s="209">
        <v>777.67</v>
      </c>
      <c r="L926" s="209">
        <v>1074.1600000000001</v>
      </c>
      <c r="M926" s="188" t="s">
        <v>56</v>
      </c>
      <c r="N926" s="188" t="s">
        <v>826</v>
      </c>
      <c r="O926" s="188" t="s">
        <v>325</v>
      </c>
      <c r="P926" s="188" t="s">
        <v>59</v>
      </c>
      <c r="Q926" s="188" t="s">
        <v>3677</v>
      </c>
      <c r="R926" s="188" t="s">
        <v>3679</v>
      </c>
      <c r="S926" s="188" t="s">
        <v>3673</v>
      </c>
      <c r="T926" s="188" t="s">
        <v>63</v>
      </c>
      <c r="U926" s="188"/>
      <c r="V926" s="188" t="s">
        <v>344</v>
      </c>
      <c r="W926" s="188">
        <v>2</v>
      </c>
      <c r="X926" s="188" t="s">
        <v>56</v>
      </c>
      <c r="Y926" s="188" t="s">
        <v>1396</v>
      </c>
      <c r="Z926" s="188" t="s">
        <v>66</v>
      </c>
      <c r="AA926" s="189">
        <v>42968</v>
      </c>
      <c r="AB926" s="188" t="s">
        <v>142</v>
      </c>
      <c r="AC926" s="188" t="s">
        <v>3674</v>
      </c>
      <c r="AD926" s="188" t="s">
        <v>56</v>
      </c>
      <c r="AE926" s="188" t="s">
        <v>90</v>
      </c>
      <c r="AF926" s="188" t="s">
        <v>90</v>
      </c>
      <c r="AG926" s="188" t="s">
        <v>90</v>
      </c>
      <c r="AH926" s="188" t="s">
        <v>90</v>
      </c>
      <c r="AI926" s="188" t="s">
        <v>90</v>
      </c>
      <c r="AJ926" s="188" t="s">
        <v>90</v>
      </c>
      <c r="AK926" s="188" t="s">
        <v>90</v>
      </c>
      <c r="AL926" s="188" t="s">
        <v>90</v>
      </c>
      <c r="AM926" s="189">
        <v>42940</v>
      </c>
      <c r="AN926" s="188" t="s">
        <v>100</v>
      </c>
      <c r="AO926" s="188" t="s">
        <v>144</v>
      </c>
      <c r="AP926" s="188"/>
      <c r="AQ926" s="188"/>
      <c r="AR926" s="188"/>
      <c r="AS926" s="188"/>
      <c r="AT926" s="188"/>
      <c r="AU926" s="188" t="str">
        <f t="shared" si="43"/>
        <v>R3</v>
      </c>
      <c r="AV926" s="188" t="str">
        <f t="shared" si="44"/>
        <v>P1</v>
      </c>
    </row>
    <row r="927" spans="1:48" ht="409.5" x14ac:dyDescent="0.25">
      <c r="A927" s="188" t="s">
        <v>3681</v>
      </c>
      <c r="B927" s="207" t="str">
        <f t="shared" si="42"/>
        <v>Riparian and Pre-1914</v>
      </c>
      <c r="C927" s="188" t="s">
        <v>1588</v>
      </c>
      <c r="D927" s="188" t="s">
        <v>1589</v>
      </c>
      <c r="E927" s="188"/>
      <c r="F927" s="188"/>
      <c r="G927" s="188"/>
      <c r="H927" s="188" t="s">
        <v>4067</v>
      </c>
      <c r="I927" s="188" t="s">
        <v>55</v>
      </c>
      <c r="J927" s="188"/>
      <c r="K927" s="209">
        <v>2454.333333333333</v>
      </c>
      <c r="L927" s="209">
        <v>1662.07</v>
      </c>
      <c r="M927" s="188" t="s">
        <v>56</v>
      </c>
      <c r="N927" s="188" t="s">
        <v>1611</v>
      </c>
      <c r="O927" s="188" t="s">
        <v>137</v>
      </c>
      <c r="P927" s="188" t="s">
        <v>77</v>
      </c>
      <c r="Q927" s="188" t="s">
        <v>932</v>
      </c>
      <c r="R927" s="188" t="s">
        <v>1592</v>
      </c>
      <c r="S927" s="188" t="s">
        <v>1593</v>
      </c>
      <c r="T927" s="188" t="s">
        <v>63</v>
      </c>
      <c r="U927" s="188"/>
      <c r="V927" s="188" t="s">
        <v>115</v>
      </c>
      <c r="W927" s="188">
        <v>28</v>
      </c>
      <c r="X927" s="188" t="s">
        <v>66</v>
      </c>
      <c r="Y927" s="188" t="s">
        <v>1594</v>
      </c>
      <c r="Z927" s="188" t="s">
        <v>66</v>
      </c>
      <c r="AA927" s="189">
        <v>42919</v>
      </c>
      <c r="AB927" s="188" t="s">
        <v>67</v>
      </c>
      <c r="AC927" s="188" t="s">
        <v>1595</v>
      </c>
      <c r="AD927" s="188" t="s">
        <v>56</v>
      </c>
      <c r="AE927" s="188" t="s">
        <v>90</v>
      </c>
      <c r="AF927" s="188" t="s">
        <v>90</v>
      </c>
      <c r="AG927" s="190" t="s">
        <v>90</v>
      </c>
      <c r="AH927" s="188" t="s">
        <v>90</v>
      </c>
      <c r="AI927" s="188" t="s">
        <v>90</v>
      </c>
      <c r="AJ927" s="188" t="s">
        <v>90</v>
      </c>
      <c r="AK927" s="188" t="s">
        <v>90</v>
      </c>
      <c r="AL927" s="188" t="s">
        <v>90</v>
      </c>
      <c r="AM927" s="189">
        <v>42923</v>
      </c>
      <c r="AN927" s="188" t="s">
        <v>100</v>
      </c>
      <c r="AO927" s="188" t="s">
        <v>8410</v>
      </c>
      <c r="AP927" s="188" t="s">
        <v>4067</v>
      </c>
      <c r="AQ927" s="188" t="s">
        <v>8534</v>
      </c>
      <c r="AR927" s="188" t="s">
        <v>8581</v>
      </c>
      <c r="AS927" s="188" t="s">
        <v>8535</v>
      </c>
      <c r="AT927" s="188" t="s">
        <v>8581</v>
      </c>
      <c r="AU927" s="188" t="str">
        <f t="shared" si="43"/>
        <v>R4</v>
      </c>
      <c r="AV927" s="188" t="str">
        <f t="shared" si="44"/>
        <v>P4</v>
      </c>
    </row>
    <row r="928" spans="1:48" ht="409.5" x14ac:dyDescent="0.25">
      <c r="A928" s="188" t="s">
        <v>3682</v>
      </c>
      <c r="B928" s="207" t="str">
        <f t="shared" si="42"/>
        <v>Riparian and Pre-1914</v>
      </c>
      <c r="C928" s="188" t="s">
        <v>1588</v>
      </c>
      <c r="D928" s="188" t="s">
        <v>1589</v>
      </c>
      <c r="E928" s="188"/>
      <c r="F928" s="188"/>
      <c r="G928" s="188"/>
      <c r="H928" s="188" t="s">
        <v>4067</v>
      </c>
      <c r="I928" s="188" t="s">
        <v>55</v>
      </c>
      <c r="J928" s="188"/>
      <c r="K928" s="209">
        <v>1246.6666666666665</v>
      </c>
      <c r="L928" s="209">
        <v>1525.91</v>
      </c>
      <c r="M928" s="188" t="s">
        <v>56</v>
      </c>
      <c r="N928" s="188" t="s">
        <v>3683</v>
      </c>
      <c r="O928" s="188" t="s">
        <v>137</v>
      </c>
      <c r="P928" s="188" t="s">
        <v>77</v>
      </c>
      <c r="Q928" s="188" t="s">
        <v>3684</v>
      </c>
      <c r="R928" s="188" t="s">
        <v>1592</v>
      </c>
      <c r="S928" s="188" t="s">
        <v>1593</v>
      </c>
      <c r="T928" s="188" t="s">
        <v>63</v>
      </c>
      <c r="U928" s="188"/>
      <c r="V928" s="188" t="s">
        <v>115</v>
      </c>
      <c r="W928" s="188">
        <v>28</v>
      </c>
      <c r="X928" s="188" t="s">
        <v>66</v>
      </c>
      <c r="Y928" s="188" t="s">
        <v>1594</v>
      </c>
      <c r="Z928" s="188" t="s">
        <v>66</v>
      </c>
      <c r="AA928" s="189">
        <v>42919</v>
      </c>
      <c r="AB928" s="188" t="s">
        <v>67</v>
      </c>
      <c r="AC928" s="188" t="s">
        <v>1595</v>
      </c>
      <c r="AD928" s="188" t="s">
        <v>56</v>
      </c>
      <c r="AE928" s="188" t="s">
        <v>90</v>
      </c>
      <c r="AF928" s="188" t="s">
        <v>90</v>
      </c>
      <c r="AG928" s="190" t="s">
        <v>90</v>
      </c>
      <c r="AH928" s="188" t="s">
        <v>90</v>
      </c>
      <c r="AI928" s="188" t="s">
        <v>90</v>
      </c>
      <c r="AJ928" s="188" t="s">
        <v>90</v>
      </c>
      <c r="AK928" s="188" t="s">
        <v>90</v>
      </c>
      <c r="AL928" s="188" t="s">
        <v>90</v>
      </c>
      <c r="AM928" s="189">
        <v>42923</v>
      </c>
      <c r="AN928" s="188" t="s">
        <v>100</v>
      </c>
      <c r="AO928" s="188" t="s">
        <v>8410</v>
      </c>
      <c r="AP928" s="188" t="s">
        <v>4067</v>
      </c>
      <c r="AQ928" s="188" t="s">
        <v>8534</v>
      </c>
      <c r="AR928" s="188" t="s">
        <v>8581</v>
      </c>
      <c r="AS928" s="188" t="s">
        <v>8535</v>
      </c>
      <c r="AT928" s="188" t="s">
        <v>8581</v>
      </c>
      <c r="AU928" s="188" t="str">
        <f t="shared" si="43"/>
        <v>R4</v>
      </c>
      <c r="AV928" s="188" t="str">
        <f t="shared" si="44"/>
        <v>P4</v>
      </c>
    </row>
    <row r="929" spans="1:48" ht="409.5" x14ac:dyDescent="0.25">
      <c r="A929" s="188" t="s">
        <v>3685</v>
      </c>
      <c r="B929" s="207" t="str">
        <f t="shared" si="42"/>
        <v>Riparian and Pre-1914</v>
      </c>
      <c r="C929" s="188" t="s">
        <v>1588</v>
      </c>
      <c r="D929" s="188" t="s">
        <v>1589</v>
      </c>
      <c r="E929" s="188"/>
      <c r="F929" s="188"/>
      <c r="G929" s="188"/>
      <c r="H929" s="188" t="s">
        <v>4067</v>
      </c>
      <c r="I929" s="188" t="s">
        <v>55</v>
      </c>
      <c r="J929" s="188"/>
      <c r="K929" s="209">
        <v>591.33333333333337</v>
      </c>
      <c r="L929" s="209">
        <v>716.5</v>
      </c>
      <c r="M929" s="188" t="s">
        <v>56</v>
      </c>
      <c r="N929" s="188" t="s">
        <v>1611</v>
      </c>
      <c r="O929" s="188" t="s">
        <v>137</v>
      </c>
      <c r="P929" s="188" t="s">
        <v>77</v>
      </c>
      <c r="Q929" s="188" t="s">
        <v>3686</v>
      </c>
      <c r="R929" s="188" t="s">
        <v>1592</v>
      </c>
      <c r="S929" s="188" t="s">
        <v>1593</v>
      </c>
      <c r="T929" s="188" t="s">
        <v>63</v>
      </c>
      <c r="U929" s="188"/>
      <c r="V929" s="188" t="s">
        <v>115</v>
      </c>
      <c r="W929" s="188">
        <v>28</v>
      </c>
      <c r="X929" s="188" t="s">
        <v>66</v>
      </c>
      <c r="Y929" s="188" t="s">
        <v>1594</v>
      </c>
      <c r="Z929" s="188" t="s">
        <v>66</v>
      </c>
      <c r="AA929" s="189">
        <v>42919</v>
      </c>
      <c r="AB929" s="188" t="s">
        <v>67</v>
      </c>
      <c r="AC929" s="188" t="s">
        <v>1595</v>
      </c>
      <c r="AD929" s="188" t="s">
        <v>56</v>
      </c>
      <c r="AE929" s="188" t="s">
        <v>90</v>
      </c>
      <c r="AF929" s="188" t="s">
        <v>90</v>
      </c>
      <c r="AG929" s="190" t="s">
        <v>90</v>
      </c>
      <c r="AH929" s="188" t="s">
        <v>90</v>
      </c>
      <c r="AI929" s="188" t="s">
        <v>90</v>
      </c>
      <c r="AJ929" s="188" t="s">
        <v>90</v>
      </c>
      <c r="AK929" s="188" t="s">
        <v>90</v>
      </c>
      <c r="AL929" s="188" t="s">
        <v>90</v>
      </c>
      <c r="AM929" s="189">
        <v>42923</v>
      </c>
      <c r="AN929" s="188" t="s">
        <v>100</v>
      </c>
      <c r="AO929" s="188" t="s">
        <v>8474</v>
      </c>
      <c r="AP929" s="188" t="s">
        <v>4067</v>
      </c>
      <c r="AQ929" s="188" t="s">
        <v>8534</v>
      </c>
      <c r="AR929" s="188" t="s">
        <v>8581</v>
      </c>
      <c r="AS929" s="188" t="s">
        <v>8535</v>
      </c>
      <c r="AT929" s="188" t="s">
        <v>8581</v>
      </c>
      <c r="AU929" s="188" t="str">
        <f t="shared" si="43"/>
        <v>R4</v>
      </c>
      <c r="AV929" s="188" t="str">
        <f t="shared" si="44"/>
        <v>P4</v>
      </c>
    </row>
    <row r="930" spans="1:48" ht="90" x14ac:dyDescent="0.25">
      <c r="A930" s="188" t="s">
        <v>3687</v>
      </c>
      <c r="B930" s="207" t="str">
        <f t="shared" si="42"/>
        <v>Riparian and Pre-1914</v>
      </c>
      <c r="C930" s="188" t="s">
        <v>3688</v>
      </c>
      <c r="D930" s="188" t="s">
        <v>3689</v>
      </c>
      <c r="E930" s="188"/>
      <c r="F930" s="188"/>
      <c r="G930" s="188"/>
      <c r="H930" s="188"/>
      <c r="I930" s="188" t="s">
        <v>55</v>
      </c>
      <c r="J930" s="188"/>
      <c r="K930" s="209">
        <v>316.5266666666667</v>
      </c>
      <c r="L930" s="209">
        <v>334.2</v>
      </c>
      <c r="M930" s="188" t="s">
        <v>56</v>
      </c>
      <c r="N930" s="188" t="s">
        <v>2312</v>
      </c>
      <c r="O930" s="188" t="s">
        <v>58</v>
      </c>
      <c r="P930" s="188" t="s">
        <v>59</v>
      </c>
      <c r="Q930" s="188" t="s">
        <v>3690</v>
      </c>
      <c r="R930" s="188" t="s">
        <v>3690</v>
      </c>
      <c r="S930" s="188" t="s">
        <v>706</v>
      </c>
      <c r="T930" s="188"/>
      <c r="U930" s="188">
        <v>1910</v>
      </c>
      <c r="V930" s="188" t="s">
        <v>64</v>
      </c>
      <c r="W930" s="188"/>
      <c r="X930" s="188"/>
      <c r="Y930" s="188"/>
      <c r="Z930" s="188" t="s">
        <v>66</v>
      </c>
      <c r="AA930" s="189">
        <v>42928</v>
      </c>
      <c r="AB930" s="188" t="s">
        <v>67</v>
      </c>
      <c r="AC930" s="188" t="s">
        <v>8617</v>
      </c>
      <c r="AD930" s="188" t="s">
        <v>56</v>
      </c>
      <c r="AE930" s="188" t="s">
        <v>90</v>
      </c>
      <c r="AF930" s="188" t="s">
        <v>90</v>
      </c>
      <c r="AG930" s="190" t="s">
        <v>90</v>
      </c>
      <c r="AH930" s="188" t="s">
        <v>90</v>
      </c>
      <c r="AI930" s="188" t="s">
        <v>90</v>
      </c>
      <c r="AJ930" s="188" t="s">
        <v>90</v>
      </c>
      <c r="AK930" s="188" t="s">
        <v>90</v>
      </c>
      <c r="AL930" s="188" t="s">
        <v>90</v>
      </c>
      <c r="AM930" s="189">
        <v>42928</v>
      </c>
      <c r="AN930" s="188" t="s">
        <v>100</v>
      </c>
      <c r="AO930" s="188" t="s">
        <v>8410</v>
      </c>
      <c r="AP930" s="188"/>
      <c r="AQ930" s="188"/>
      <c r="AR930" s="188"/>
      <c r="AS930" s="188"/>
      <c r="AT930" s="188"/>
      <c r="AU930" s="188" t="str">
        <f t="shared" si="43"/>
        <v>R2</v>
      </c>
      <c r="AV930" s="188" t="str">
        <f t="shared" si="44"/>
        <v>P1</v>
      </c>
    </row>
    <row r="931" spans="1:48" ht="90" x14ac:dyDescent="0.25">
      <c r="A931" s="188" t="s">
        <v>3691</v>
      </c>
      <c r="B931" s="207" t="str">
        <f t="shared" si="42"/>
        <v>Riparian and Pre-1914</v>
      </c>
      <c r="C931" s="188" t="s">
        <v>3688</v>
      </c>
      <c r="D931" s="188" t="s">
        <v>3689</v>
      </c>
      <c r="E931" s="188"/>
      <c r="F931" s="188"/>
      <c r="G931" s="188"/>
      <c r="H931" s="188"/>
      <c r="I931" s="188" t="s">
        <v>55</v>
      </c>
      <c r="J931" s="188"/>
      <c r="K931" s="209">
        <v>316.5266666666667</v>
      </c>
      <c r="L931" s="209">
        <v>334.2</v>
      </c>
      <c r="M931" s="188" t="s">
        <v>56</v>
      </c>
      <c r="N931" s="188" t="s">
        <v>2312</v>
      </c>
      <c r="O931" s="188" t="s">
        <v>58</v>
      </c>
      <c r="P931" s="188" t="s">
        <v>59</v>
      </c>
      <c r="Q931" s="188" t="s">
        <v>3690</v>
      </c>
      <c r="R931" s="188" t="s">
        <v>3690</v>
      </c>
      <c r="S931" s="188" t="s">
        <v>706</v>
      </c>
      <c r="T931" s="188"/>
      <c r="U931" s="188">
        <v>1910</v>
      </c>
      <c r="V931" s="188" t="s">
        <v>64</v>
      </c>
      <c r="W931" s="188"/>
      <c r="X931" s="188"/>
      <c r="Y931" s="188"/>
      <c r="Z931" s="188" t="s">
        <v>66</v>
      </c>
      <c r="AA931" s="189">
        <v>42928</v>
      </c>
      <c r="AB931" s="188" t="s">
        <v>67</v>
      </c>
      <c r="AC931" s="188" t="s">
        <v>8617</v>
      </c>
      <c r="AD931" s="188" t="s">
        <v>56</v>
      </c>
      <c r="AE931" s="188" t="s">
        <v>90</v>
      </c>
      <c r="AF931" s="188" t="s">
        <v>90</v>
      </c>
      <c r="AG931" s="190" t="s">
        <v>90</v>
      </c>
      <c r="AH931" s="188" t="s">
        <v>90</v>
      </c>
      <c r="AI931" s="188" t="s">
        <v>90</v>
      </c>
      <c r="AJ931" s="188" t="s">
        <v>90</v>
      </c>
      <c r="AK931" s="188" t="s">
        <v>90</v>
      </c>
      <c r="AL931" s="188" t="s">
        <v>90</v>
      </c>
      <c r="AM931" s="189">
        <v>42928</v>
      </c>
      <c r="AN931" s="188" t="s">
        <v>100</v>
      </c>
      <c r="AO931" s="188" t="s">
        <v>8410</v>
      </c>
      <c r="AP931" s="188"/>
      <c r="AQ931" s="188"/>
      <c r="AR931" s="188"/>
      <c r="AS931" s="188"/>
      <c r="AT931" s="188"/>
      <c r="AU931" s="188" t="str">
        <f t="shared" si="43"/>
        <v>R2</v>
      </c>
      <c r="AV931" s="188" t="str">
        <f t="shared" si="44"/>
        <v>P1</v>
      </c>
    </row>
    <row r="932" spans="1:48" ht="90" x14ac:dyDescent="0.25">
      <c r="A932" s="188" t="s">
        <v>3692</v>
      </c>
      <c r="B932" s="207" t="str">
        <f t="shared" si="42"/>
        <v>Riparian and Pre-1914</v>
      </c>
      <c r="C932" s="188" t="s">
        <v>3688</v>
      </c>
      <c r="D932" s="188" t="s">
        <v>3689</v>
      </c>
      <c r="E932" s="188"/>
      <c r="F932" s="188"/>
      <c r="G932" s="188"/>
      <c r="H932" s="188"/>
      <c r="I932" s="188" t="s">
        <v>55</v>
      </c>
      <c r="J932" s="188"/>
      <c r="K932" s="209">
        <v>316.5266666666667</v>
      </c>
      <c r="L932" s="209">
        <v>334.2</v>
      </c>
      <c r="M932" s="188" t="s">
        <v>56</v>
      </c>
      <c r="N932" s="188" t="s">
        <v>2312</v>
      </c>
      <c r="O932" s="188" t="s">
        <v>58</v>
      </c>
      <c r="P932" s="188" t="s">
        <v>59</v>
      </c>
      <c r="Q932" s="188" t="s">
        <v>3690</v>
      </c>
      <c r="R932" s="188" t="s">
        <v>3690</v>
      </c>
      <c r="S932" s="188" t="s">
        <v>706</v>
      </c>
      <c r="T932" s="188"/>
      <c r="U932" s="188">
        <v>1910</v>
      </c>
      <c r="V932" s="188" t="s">
        <v>64</v>
      </c>
      <c r="W932" s="188"/>
      <c r="X932" s="188"/>
      <c r="Y932" s="188"/>
      <c r="Z932" s="188" t="s">
        <v>66</v>
      </c>
      <c r="AA932" s="189">
        <v>42928</v>
      </c>
      <c r="AB932" s="188" t="s">
        <v>67</v>
      </c>
      <c r="AC932" s="188" t="s">
        <v>8617</v>
      </c>
      <c r="AD932" s="188" t="s">
        <v>56</v>
      </c>
      <c r="AE932" s="188" t="s">
        <v>90</v>
      </c>
      <c r="AF932" s="188" t="s">
        <v>90</v>
      </c>
      <c r="AG932" s="190" t="s">
        <v>90</v>
      </c>
      <c r="AH932" s="188" t="s">
        <v>90</v>
      </c>
      <c r="AI932" s="188" t="s">
        <v>90</v>
      </c>
      <c r="AJ932" s="188" t="s">
        <v>90</v>
      </c>
      <c r="AK932" s="188" t="s">
        <v>90</v>
      </c>
      <c r="AL932" s="188" t="s">
        <v>90</v>
      </c>
      <c r="AM932" s="189">
        <v>42928</v>
      </c>
      <c r="AN932" s="188" t="s">
        <v>100</v>
      </c>
      <c r="AO932" s="188" t="s">
        <v>8410</v>
      </c>
      <c r="AP932" s="188"/>
      <c r="AQ932" s="188"/>
      <c r="AR932" s="188"/>
      <c r="AS932" s="188"/>
      <c r="AT932" s="188"/>
      <c r="AU932" s="188" t="str">
        <f t="shared" si="43"/>
        <v>R2</v>
      </c>
      <c r="AV932" s="188" t="str">
        <f t="shared" si="44"/>
        <v>P1</v>
      </c>
    </row>
    <row r="933" spans="1:48" ht="60" x14ac:dyDescent="0.25">
      <c r="A933" s="188" t="s">
        <v>3693</v>
      </c>
      <c r="B933" s="207" t="str">
        <f t="shared" si="42"/>
        <v>Riparian and Pre-1914</v>
      </c>
      <c r="C933" s="188" t="s">
        <v>3694</v>
      </c>
      <c r="D933" s="188" t="s">
        <v>3695</v>
      </c>
      <c r="E933" s="188"/>
      <c r="F933" s="188" t="s">
        <v>415</v>
      </c>
      <c r="G933" s="188"/>
      <c r="H933" s="188"/>
      <c r="I933" s="188" t="s">
        <v>55</v>
      </c>
      <c r="J933" s="188"/>
      <c r="K933" s="209">
        <v>1113</v>
      </c>
      <c r="L933" s="209">
        <v>950.20699999999999</v>
      </c>
      <c r="M933" s="188" t="s">
        <v>56</v>
      </c>
      <c r="N933" s="188" t="s">
        <v>57</v>
      </c>
      <c r="O933" s="188" t="s">
        <v>1634</v>
      </c>
      <c r="P933" s="188" t="s">
        <v>59</v>
      </c>
      <c r="Q933" s="188" t="s">
        <v>3696</v>
      </c>
      <c r="R933" s="188" t="s">
        <v>3697</v>
      </c>
      <c r="S933" s="188" t="s">
        <v>3698</v>
      </c>
      <c r="T933" s="188" t="s">
        <v>141</v>
      </c>
      <c r="U933" s="188"/>
      <c r="V933" s="188" t="s">
        <v>64</v>
      </c>
      <c r="W933" s="188"/>
      <c r="X933" s="188"/>
      <c r="Y933" s="188"/>
      <c r="Z933" s="188" t="s">
        <v>66</v>
      </c>
      <c r="AA933" s="189">
        <v>42936</v>
      </c>
      <c r="AB933" s="188" t="s">
        <v>81</v>
      </c>
      <c r="AC933" s="188" t="s">
        <v>2443</v>
      </c>
      <c r="AD933" s="188" t="s">
        <v>56</v>
      </c>
      <c r="AE933" s="188" t="s">
        <v>90</v>
      </c>
      <c r="AF933" s="188" t="s">
        <v>90</v>
      </c>
      <c r="AG933" s="190" t="s">
        <v>90</v>
      </c>
      <c r="AH933" s="188" t="s">
        <v>90</v>
      </c>
      <c r="AI933" s="188" t="s">
        <v>90</v>
      </c>
      <c r="AJ933" s="188" t="s">
        <v>90</v>
      </c>
      <c r="AK933" s="188" t="s">
        <v>90</v>
      </c>
      <c r="AL933" s="188" t="s">
        <v>90</v>
      </c>
      <c r="AM933" s="189">
        <v>42940</v>
      </c>
      <c r="AN933" s="188" t="s">
        <v>100</v>
      </c>
      <c r="AO933" s="188" t="s">
        <v>864</v>
      </c>
      <c r="AP933" s="188"/>
      <c r="AQ933" s="188"/>
      <c r="AR933" s="188"/>
      <c r="AS933" s="188"/>
      <c r="AT933" s="188"/>
      <c r="AU933" s="188" t="str">
        <f t="shared" si="43"/>
        <v>R1</v>
      </c>
      <c r="AV933" s="188" t="str">
        <f t="shared" si="44"/>
        <v>P1</v>
      </c>
    </row>
    <row r="934" spans="1:48" ht="165" x14ac:dyDescent="0.25">
      <c r="A934" s="188" t="s">
        <v>3699</v>
      </c>
      <c r="B934" s="207" t="str">
        <f t="shared" si="42"/>
        <v>Riparian and Pre-1914</v>
      </c>
      <c r="C934" s="188" t="s">
        <v>3694</v>
      </c>
      <c r="D934" s="188" t="s">
        <v>3695</v>
      </c>
      <c r="E934" s="188"/>
      <c r="F934" s="188" t="s">
        <v>415</v>
      </c>
      <c r="G934" s="188"/>
      <c r="H934" s="188"/>
      <c r="I934" s="188" t="s">
        <v>55</v>
      </c>
      <c r="J934" s="188"/>
      <c r="K934" s="209">
        <v>350.15333333333331</v>
      </c>
      <c r="L934" s="209">
        <v>295.72000000000003</v>
      </c>
      <c r="M934" s="188" t="s">
        <v>56</v>
      </c>
      <c r="N934" s="188" t="s">
        <v>57</v>
      </c>
      <c r="O934" s="188" t="s">
        <v>1634</v>
      </c>
      <c r="P934" s="188" t="s">
        <v>59</v>
      </c>
      <c r="Q934" s="188" t="s">
        <v>3700</v>
      </c>
      <c r="R934" s="188" t="s">
        <v>3701</v>
      </c>
      <c r="S934" s="188" t="s">
        <v>3702</v>
      </c>
      <c r="T934" s="188" t="s">
        <v>141</v>
      </c>
      <c r="U934" s="188"/>
      <c r="V934" s="188" t="s">
        <v>64</v>
      </c>
      <c r="W934" s="188">
        <v>4</v>
      </c>
      <c r="X934" s="188" t="s">
        <v>66</v>
      </c>
      <c r="Y934" s="188" t="s">
        <v>3703</v>
      </c>
      <c r="Z934" s="188" t="s">
        <v>66</v>
      </c>
      <c r="AA934" s="189">
        <v>42912</v>
      </c>
      <c r="AB934" s="188" t="s">
        <v>67</v>
      </c>
      <c r="AC934" s="188" t="s">
        <v>8475</v>
      </c>
      <c r="AD934" s="188" t="s">
        <v>56</v>
      </c>
      <c r="AE934" s="188" t="s">
        <v>90</v>
      </c>
      <c r="AF934" s="188" t="s">
        <v>90</v>
      </c>
      <c r="AG934" s="189" t="s">
        <v>90</v>
      </c>
      <c r="AH934" s="188" t="s">
        <v>90</v>
      </c>
      <c r="AI934" s="188" t="s">
        <v>90</v>
      </c>
      <c r="AJ934" s="188" t="s">
        <v>90</v>
      </c>
      <c r="AK934" s="188" t="s">
        <v>90</v>
      </c>
      <c r="AL934" s="188" t="s">
        <v>90</v>
      </c>
      <c r="AM934" s="189">
        <v>42905</v>
      </c>
      <c r="AN934" s="188" t="s">
        <v>100</v>
      </c>
      <c r="AO934" s="188" t="s">
        <v>73</v>
      </c>
      <c r="AP934" s="188"/>
      <c r="AQ934" s="188"/>
      <c r="AR934" s="188"/>
      <c r="AS934" s="188"/>
      <c r="AT934" s="188"/>
      <c r="AU934" s="188" t="str">
        <f t="shared" si="43"/>
        <v>R2</v>
      </c>
      <c r="AV934" s="188" t="str">
        <f t="shared" si="44"/>
        <v>P1</v>
      </c>
    </row>
    <row r="935" spans="1:48" ht="45" x14ac:dyDescent="0.25">
      <c r="A935" s="188" t="s">
        <v>3704</v>
      </c>
      <c r="B935" s="207" t="str">
        <f t="shared" si="42"/>
        <v>Pre-1914</v>
      </c>
      <c r="C935" s="188" t="s">
        <v>3705</v>
      </c>
      <c r="D935" s="188" t="s">
        <v>3705</v>
      </c>
      <c r="E935" s="188"/>
      <c r="F935" s="188"/>
      <c r="G935" s="188"/>
      <c r="H935" s="188"/>
      <c r="I935" s="188" t="s">
        <v>87</v>
      </c>
      <c r="J935" s="188"/>
      <c r="K935" s="209">
        <v>29028</v>
      </c>
      <c r="L935" s="209">
        <v>22061</v>
      </c>
      <c r="M935" s="188" t="s">
        <v>66</v>
      </c>
      <c r="N935" s="188" t="s">
        <v>137</v>
      </c>
      <c r="O935" s="188"/>
      <c r="P935" s="188" t="s">
        <v>389</v>
      </c>
      <c r="Q935" s="188" t="s">
        <v>78</v>
      </c>
      <c r="R935" s="188"/>
      <c r="S935" s="188"/>
      <c r="T935" s="188"/>
      <c r="U935" s="188"/>
      <c r="V935" s="188"/>
      <c r="W935" s="188"/>
      <c r="X935" s="188"/>
      <c r="Y935" s="188"/>
      <c r="Z935" s="188"/>
      <c r="AA935" s="189">
        <v>42999</v>
      </c>
      <c r="AB935" s="188" t="s">
        <v>90</v>
      </c>
      <c r="AC935" s="188"/>
      <c r="AD935" s="188" t="s">
        <v>56</v>
      </c>
      <c r="AE935" s="188" t="s">
        <v>90</v>
      </c>
      <c r="AF935" s="188" t="s">
        <v>90</v>
      </c>
      <c r="AG935" s="190" t="s">
        <v>90</v>
      </c>
      <c r="AH935" s="188" t="s">
        <v>90</v>
      </c>
      <c r="AI935" s="188" t="s">
        <v>90</v>
      </c>
      <c r="AJ935" s="188" t="s">
        <v>90</v>
      </c>
      <c r="AK935" s="188" t="s">
        <v>90</v>
      </c>
      <c r="AL935" s="188" t="s">
        <v>90</v>
      </c>
      <c r="AM935" s="189">
        <v>42950</v>
      </c>
      <c r="AN935" s="188" t="s">
        <v>143</v>
      </c>
      <c r="AO935" s="188" t="s">
        <v>3706</v>
      </c>
      <c r="AP935" s="188"/>
      <c r="AQ935" s="188"/>
      <c r="AR935" s="188"/>
      <c r="AS935" s="188"/>
      <c r="AT935" s="188"/>
      <c r="AU935" s="188" t="str">
        <f t="shared" si="43"/>
        <v>N/A</v>
      </c>
      <c r="AV935" s="188" t="str">
        <f t="shared" si="44"/>
        <v>P3</v>
      </c>
    </row>
    <row r="936" spans="1:48" ht="105" x14ac:dyDescent="0.25">
      <c r="A936" s="188" t="s">
        <v>3707</v>
      </c>
      <c r="B936" s="207" t="str">
        <f t="shared" si="42"/>
        <v>Riparian and Pre-1914</v>
      </c>
      <c r="C936" s="188" t="s">
        <v>3708</v>
      </c>
      <c r="D936" s="188" t="s">
        <v>3708</v>
      </c>
      <c r="E936" s="188"/>
      <c r="F936" s="188"/>
      <c r="G936" s="188"/>
      <c r="H936" s="188"/>
      <c r="I936" s="188" t="s">
        <v>87</v>
      </c>
      <c r="J936" s="188"/>
      <c r="K936" s="209">
        <v>38357.333333333336</v>
      </c>
      <c r="L936" s="209">
        <v>34003</v>
      </c>
      <c r="M936" s="188" t="s">
        <v>56</v>
      </c>
      <c r="N936" s="188" t="s">
        <v>8230</v>
      </c>
      <c r="O936" s="188"/>
      <c r="P936" s="188" t="s">
        <v>389</v>
      </c>
      <c r="Q936" s="188" t="s">
        <v>78</v>
      </c>
      <c r="R936" s="188"/>
      <c r="S936" s="188"/>
      <c r="T936" s="188"/>
      <c r="U936" s="188"/>
      <c r="V936" s="188"/>
      <c r="W936" s="188"/>
      <c r="X936" s="188"/>
      <c r="Y936" s="188"/>
      <c r="Z936" s="188"/>
      <c r="AA936" s="189"/>
      <c r="AB936" s="188" t="s">
        <v>142</v>
      </c>
      <c r="AC936" s="188" t="s">
        <v>8365</v>
      </c>
      <c r="AD936" s="188" t="s">
        <v>56</v>
      </c>
      <c r="AE936" s="188" t="s">
        <v>90</v>
      </c>
      <c r="AF936" s="188" t="s">
        <v>90</v>
      </c>
      <c r="AG936" s="190" t="s">
        <v>90</v>
      </c>
      <c r="AH936" s="188" t="s">
        <v>90</v>
      </c>
      <c r="AI936" s="188" t="s">
        <v>90</v>
      </c>
      <c r="AJ936" s="188" t="s">
        <v>90</v>
      </c>
      <c r="AK936" s="188" t="s">
        <v>90</v>
      </c>
      <c r="AL936" s="188" t="s">
        <v>90</v>
      </c>
      <c r="AM936" s="189">
        <v>42950</v>
      </c>
      <c r="AN936" s="188" t="s">
        <v>143</v>
      </c>
      <c r="AO936" s="188" t="s">
        <v>3706</v>
      </c>
      <c r="AP936" s="188"/>
      <c r="AQ936" s="188"/>
      <c r="AR936" s="188"/>
      <c r="AS936" s="188"/>
      <c r="AT936" s="188"/>
      <c r="AU936" s="188" t="str">
        <f t="shared" si="43"/>
        <v>R3</v>
      </c>
      <c r="AV936" s="188" t="str">
        <f t="shared" si="44"/>
        <v>P3</v>
      </c>
    </row>
    <row r="937" spans="1:48" ht="270" x14ac:dyDescent="0.25">
      <c r="A937" s="188" t="s">
        <v>3709</v>
      </c>
      <c r="B937" s="207" t="str">
        <f t="shared" si="42"/>
        <v>Riparian</v>
      </c>
      <c r="C937" s="188" t="s">
        <v>3710</v>
      </c>
      <c r="D937" s="188" t="s">
        <v>3710</v>
      </c>
      <c r="E937" s="188"/>
      <c r="F937" s="188"/>
      <c r="G937" s="188"/>
      <c r="H937" s="188" t="s">
        <v>4067</v>
      </c>
      <c r="I937" s="188" t="s">
        <v>55</v>
      </c>
      <c r="J937" s="188" t="s">
        <v>3711</v>
      </c>
      <c r="K937" s="209">
        <v>470</v>
      </c>
      <c r="L937" s="209">
        <v>470</v>
      </c>
      <c r="M937" s="188" t="s">
        <v>56</v>
      </c>
      <c r="N937" s="188" t="s">
        <v>3712</v>
      </c>
      <c r="O937" s="188" t="s">
        <v>216</v>
      </c>
      <c r="P937" s="188" t="s">
        <v>170</v>
      </c>
      <c r="Q937" s="188" t="s">
        <v>3713</v>
      </c>
      <c r="R937" s="188" t="s">
        <v>3714</v>
      </c>
      <c r="S937" s="188"/>
      <c r="T937" s="188" t="s">
        <v>151</v>
      </c>
      <c r="U937" s="188"/>
      <c r="V937" s="188" t="s">
        <v>344</v>
      </c>
      <c r="W937" s="188">
        <v>1</v>
      </c>
      <c r="X937" s="188" t="s">
        <v>191</v>
      </c>
      <c r="Y937" s="188" t="s">
        <v>3715</v>
      </c>
      <c r="Z937" s="188"/>
      <c r="AA937" s="189">
        <v>42878</v>
      </c>
      <c r="AB937" s="188" t="s">
        <v>81</v>
      </c>
      <c r="AC937" s="188" t="s">
        <v>3716</v>
      </c>
      <c r="AD937" s="188" t="s">
        <v>66</v>
      </c>
      <c r="AE937" s="188" t="s">
        <v>90</v>
      </c>
      <c r="AF937" s="188" t="s">
        <v>90</v>
      </c>
      <c r="AG937" s="188" t="s">
        <v>90</v>
      </c>
      <c r="AH937" s="188" t="s">
        <v>90</v>
      </c>
      <c r="AI937" s="188" t="s">
        <v>90</v>
      </c>
      <c r="AJ937" s="188" t="s">
        <v>90</v>
      </c>
      <c r="AK937" s="188" t="s">
        <v>90</v>
      </c>
      <c r="AL937" s="188" t="s">
        <v>90</v>
      </c>
      <c r="AM937" s="189">
        <v>42940</v>
      </c>
      <c r="AN937" s="188" t="s">
        <v>90</v>
      </c>
      <c r="AO937" s="188" t="s">
        <v>90</v>
      </c>
      <c r="AP937" s="188" t="s">
        <v>4067</v>
      </c>
      <c r="AQ937" s="188" t="s">
        <v>8534</v>
      </c>
      <c r="AR937" s="188" t="s">
        <v>8581</v>
      </c>
      <c r="AS937" s="188" t="s">
        <v>8535</v>
      </c>
      <c r="AT937" s="188" t="s">
        <v>8581</v>
      </c>
      <c r="AU937" s="188" t="str">
        <f t="shared" si="43"/>
        <v>R4</v>
      </c>
      <c r="AV937" s="188" t="str">
        <f t="shared" si="44"/>
        <v>P4</v>
      </c>
    </row>
    <row r="938" spans="1:48" ht="90" x14ac:dyDescent="0.25">
      <c r="A938" s="188" t="s">
        <v>3717</v>
      </c>
      <c r="B938" s="207" t="str">
        <f t="shared" si="42"/>
        <v>Riparian and Pre-1914</v>
      </c>
      <c r="C938" s="188" t="s">
        <v>3566</v>
      </c>
      <c r="D938" s="188" t="s">
        <v>3567</v>
      </c>
      <c r="E938" s="188"/>
      <c r="F938" s="188" t="s">
        <v>848</v>
      </c>
      <c r="G938" s="188"/>
      <c r="H938" s="188"/>
      <c r="I938" s="188" t="s">
        <v>55</v>
      </c>
      <c r="J938" s="188"/>
      <c r="K938" s="209">
        <v>274.52666666666664</v>
      </c>
      <c r="L938" s="209">
        <v>0</v>
      </c>
      <c r="M938" s="188" t="s">
        <v>56</v>
      </c>
      <c r="N938" s="188" t="s">
        <v>2560</v>
      </c>
      <c r="O938" s="188" t="s">
        <v>3718</v>
      </c>
      <c r="P938" s="188" t="s">
        <v>59</v>
      </c>
      <c r="Q938" s="188" t="s">
        <v>3719</v>
      </c>
      <c r="R938" s="188" t="s">
        <v>3569</v>
      </c>
      <c r="S938" s="189" t="s">
        <v>3570</v>
      </c>
      <c r="T938" s="188" t="s">
        <v>151</v>
      </c>
      <c r="U938" s="188">
        <v>1907</v>
      </c>
      <c r="V938" s="188" t="s">
        <v>115</v>
      </c>
      <c r="W938" s="188">
        <v>2</v>
      </c>
      <c r="X938" s="188" t="s">
        <v>66</v>
      </c>
      <c r="Y938" s="188"/>
      <c r="Z938" s="188" t="s">
        <v>66</v>
      </c>
      <c r="AA938" s="189">
        <v>42906</v>
      </c>
      <c r="AB938" s="188" t="s">
        <v>81</v>
      </c>
      <c r="AC938" s="188" t="s">
        <v>8470</v>
      </c>
      <c r="AD938" s="188" t="s">
        <v>56</v>
      </c>
      <c r="AE938" s="188" t="s">
        <v>90</v>
      </c>
      <c r="AF938" s="188" t="s">
        <v>90</v>
      </c>
      <c r="AG938" s="189" t="s">
        <v>90</v>
      </c>
      <c r="AH938" s="188" t="s">
        <v>90</v>
      </c>
      <c r="AI938" s="188" t="s">
        <v>90</v>
      </c>
      <c r="AJ938" s="188" t="s">
        <v>90</v>
      </c>
      <c r="AK938" s="188" t="s">
        <v>90</v>
      </c>
      <c r="AL938" s="188" t="s">
        <v>90</v>
      </c>
      <c r="AM938" s="189">
        <v>42905</v>
      </c>
      <c r="AN938" s="188" t="s">
        <v>100</v>
      </c>
      <c r="AO938" s="188" t="s">
        <v>73</v>
      </c>
      <c r="AP938" s="188"/>
      <c r="AQ938" s="188"/>
      <c r="AR938" s="188"/>
      <c r="AS938" s="188"/>
      <c r="AT938" s="188"/>
      <c r="AU938" s="188" t="str">
        <f t="shared" si="43"/>
        <v>R1</v>
      </c>
      <c r="AV938" s="188" t="str">
        <f t="shared" si="44"/>
        <v>P1</v>
      </c>
    </row>
    <row r="939" spans="1:48" ht="105" x14ac:dyDescent="0.25">
      <c r="A939" s="188" t="s">
        <v>3720</v>
      </c>
      <c r="B939" s="207" t="str">
        <f t="shared" si="42"/>
        <v>Riparian and Pre-1914</v>
      </c>
      <c r="C939" s="188" t="s">
        <v>3721</v>
      </c>
      <c r="D939" s="188" t="s">
        <v>3721</v>
      </c>
      <c r="E939" s="188" t="s">
        <v>414</v>
      </c>
      <c r="F939" s="188" t="s">
        <v>415</v>
      </c>
      <c r="G939" s="188"/>
      <c r="H939" s="188"/>
      <c r="I939" s="188" t="s">
        <v>55</v>
      </c>
      <c r="J939" s="188"/>
      <c r="K939" s="209">
        <v>581</v>
      </c>
      <c r="L939" s="209">
        <v>7</v>
      </c>
      <c r="M939" s="188" t="s">
        <v>56</v>
      </c>
      <c r="N939" s="188" t="s">
        <v>128</v>
      </c>
      <c r="O939" s="188"/>
      <c r="P939" s="188" t="s">
        <v>59</v>
      </c>
      <c r="Q939" s="188" t="s">
        <v>3722</v>
      </c>
      <c r="R939" s="188"/>
      <c r="S939" s="188"/>
      <c r="T939" s="188"/>
      <c r="U939" s="188"/>
      <c r="V939" s="188"/>
      <c r="W939" s="188"/>
      <c r="X939" s="188"/>
      <c r="Y939" s="188"/>
      <c r="Z939" s="188" t="s">
        <v>66</v>
      </c>
      <c r="AA939" s="189">
        <v>43003</v>
      </c>
      <c r="AB939" s="188" t="s">
        <v>67</v>
      </c>
      <c r="AC939" s="188" t="s">
        <v>3723</v>
      </c>
      <c r="AD939" s="188" t="s">
        <v>56</v>
      </c>
      <c r="AE939" s="188" t="s">
        <v>90</v>
      </c>
      <c r="AF939" s="188" t="s">
        <v>90</v>
      </c>
      <c r="AG939" s="190" t="s">
        <v>90</v>
      </c>
      <c r="AH939" s="188" t="s">
        <v>90</v>
      </c>
      <c r="AI939" s="188" t="s">
        <v>90</v>
      </c>
      <c r="AJ939" s="188" t="s">
        <v>90</v>
      </c>
      <c r="AK939" s="188" t="s">
        <v>90</v>
      </c>
      <c r="AL939" s="188" t="s">
        <v>90</v>
      </c>
      <c r="AM939" s="189">
        <v>42939</v>
      </c>
      <c r="AN939" s="188" t="s">
        <v>100</v>
      </c>
      <c r="AO939" s="188" t="s">
        <v>2328</v>
      </c>
      <c r="AP939" s="188"/>
      <c r="AQ939" s="188"/>
      <c r="AR939" s="188"/>
      <c r="AS939" s="188"/>
      <c r="AT939" s="188"/>
      <c r="AU939" s="188" t="str">
        <f t="shared" si="43"/>
        <v>R2</v>
      </c>
      <c r="AV939" s="188" t="str">
        <f t="shared" si="44"/>
        <v>P1</v>
      </c>
    </row>
    <row r="940" spans="1:48" ht="45" x14ac:dyDescent="0.25">
      <c r="A940" s="188" t="s">
        <v>3724</v>
      </c>
      <c r="B940" s="207" t="str">
        <f t="shared" si="42"/>
        <v>Riparian and Pre-1914</v>
      </c>
      <c r="C940" s="188" t="s">
        <v>3725</v>
      </c>
      <c r="D940" s="188" t="s">
        <v>3725</v>
      </c>
      <c r="E940" s="188"/>
      <c r="F940" s="188" t="s">
        <v>3726</v>
      </c>
      <c r="G940" s="188"/>
      <c r="H940" s="188"/>
      <c r="I940" s="188" t="s">
        <v>55</v>
      </c>
      <c r="J940" s="188"/>
      <c r="K940" s="209">
        <v>290.80999999999995</v>
      </c>
      <c r="L940" s="209">
        <v>171.56</v>
      </c>
      <c r="M940" s="188" t="s">
        <v>56</v>
      </c>
      <c r="N940" s="188" t="s">
        <v>604</v>
      </c>
      <c r="O940" s="188" t="s">
        <v>58</v>
      </c>
      <c r="P940" s="188" t="s">
        <v>59</v>
      </c>
      <c r="Q940" s="188" t="s">
        <v>3727</v>
      </c>
      <c r="R940" s="188"/>
      <c r="S940" s="188"/>
      <c r="T940" s="188" t="s">
        <v>141</v>
      </c>
      <c r="U940" s="188"/>
      <c r="V940" s="188" t="s">
        <v>344</v>
      </c>
      <c r="W940" s="188"/>
      <c r="X940" s="188"/>
      <c r="Y940" s="188"/>
      <c r="Z940" s="188" t="s">
        <v>66</v>
      </c>
      <c r="AA940" s="189">
        <v>42881</v>
      </c>
      <c r="AB940" s="188" t="s">
        <v>142</v>
      </c>
      <c r="AC940" s="188"/>
      <c r="AD940" s="188" t="s">
        <v>56</v>
      </c>
      <c r="AE940" s="188" t="s">
        <v>90</v>
      </c>
      <c r="AF940" s="188" t="s">
        <v>90</v>
      </c>
      <c r="AG940" s="190" t="s">
        <v>90</v>
      </c>
      <c r="AH940" s="188" t="s">
        <v>90</v>
      </c>
      <c r="AI940" s="188" t="s">
        <v>90</v>
      </c>
      <c r="AJ940" s="188" t="s">
        <v>90</v>
      </c>
      <c r="AK940" s="188" t="s">
        <v>90</v>
      </c>
      <c r="AL940" s="188" t="s">
        <v>90</v>
      </c>
      <c r="AM940" s="189">
        <v>42913</v>
      </c>
      <c r="AN940" s="188" t="s">
        <v>100</v>
      </c>
      <c r="AO940" s="188" t="s">
        <v>310</v>
      </c>
      <c r="AP940" s="188"/>
      <c r="AQ940" s="188"/>
      <c r="AR940" s="188"/>
      <c r="AS940" s="188"/>
      <c r="AT940" s="188"/>
      <c r="AU940" s="188" t="str">
        <f t="shared" si="43"/>
        <v>R3</v>
      </c>
      <c r="AV940" s="188" t="str">
        <f t="shared" si="44"/>
        <v>P1</v>
      </c>
    </row>
    <row r="941" spans="1:48" ht="60" x14ac:dyDescent="0.25">
      <c r="A941" s="188" t="s">
        <v>3728</v>
      </c>
      <c r="B941" s="207" t="str">
        <f t="shared" si="42"/>
        <v>Riparian and Pre-1914</v>
      </c>
      <c r="C941" s="188" t="s">
        <v>3729</v>
      </c>
      <c r="D941" s="188" t="s">
        <v>3729</v>
      </c>
      <c r="E941" s="188"/>
      <c r="F941" s="188"/>
      <c r="G941" s="188"/>
      <c r="H941" s="188"/>
      <c r="I941" s="188" t="s">
        <v>55</v>
      </c>
      <c r="J941" s="188"/>
      <c r="K941" s="209">
        <v>648.5</v>
      </c>
      <c r="L941" s="209">
        <v>1067.18</v>
      </c>
      <c r="M941" s="188" t="s">
        <v>56</v>
      </c>
      <c r="N941" s="188" t="s">
        <v>604</v>
      </c>
      <c r="O941" s="188" t="s">
        <v>1634</v>
      </c>
      <c r="P941" s="188" t="s">
        <v>59</v>
      </c>
      <c r="Q941" s="188" t="s">
        <v>3730</v>
      </c>
      <c r="R941" s="188"/>
      <c r="S941" s="188" t="s">
        <v>8476</v>
      </c>
      <c r="T941" s="188" t="s">
        <v>141</v>
      </c>
      <c r="U941" s="188"/>
      <c r="V941" s="188" t="s">
        <v>64</v>
      </c>
      <c r="W941" s="188"/>
      <c r="X941" s="188"/>
      <c r="Y941" s="188"/>
      <c r="Z941" s="188" t="s">
        <v>66</v>
      </c>
      <c r="AA941" s="189"/>
      <c r="AB941" s="188" t="s">
        <v>142</v>
      </c>
      <c r="AC941" s="188"/>
      <c r="AD941" s="188" t="s">
        <v>56</v>
      </c>
      <c r="AE941" s="188" t="s">
        <v>90</v>
      </c>
      <c r="AF941" s="188" t="s">
        <v>90</v>
      </c>
      <c r="AG941" s="188" t="s">
        <v>90</v>
      </c>
      <c r="AH941" s="188" t="s">
        <v>90</v>
      </c>
      <c r="AI941" s="188" t="s">
        <v>90</v>
      </c>
      <c r="AJ941" s="188" t="s">
        <v>90</v>
      </c>
      <c r="AK941" s="188" t="s">
        <v>90</v>
      </c>
      <c r="AL941" s="188" t="s">
        <v>90</v>
      </c>
      <c r="AM941" s="189">
        <v>42948</v>
      </c>
      <c r="AN941" s="188" t="s">
        <v>100</v>
      </c>
      <c r="AO941" s="188" t="s">
        <v>144</v>
      </c>
      <c r="AP941" s="188"/>
      <c r="AQ941" s="188"/>
      <c r="AR941" s="188"/>
      <c r="AS941" s="188"/>
      <c r="AT941" s="188"/>
      <c r="AU941" s="188" t="str">
        <f t="shared" si="43"/>
        <v>R3</v>
      </c>
      <c r="AV941" s="188" t="str">
        <f t="shared" si="44"/>
        <v>P1</v>
      </c>
    </row>
    <row r="942" spans="1:48" ht="45" x14ac:dyDescent="0.25">
      <c r="A942" s="188" t="s">
        <v>3731</v>
      </c>
      <c r="B942" s="207" t="str">
        <f t="shared" si="42"/>
        <v>Pre-1914</v>
      </c>
      <c r="C942" s="188" t="s">
        <v>3725</v>
      </c>
      <c r="D942" s="188" t="s">
        <v>3725</v>
      </c>
      <c r="E942" s="188"/>
      <c r="F942" s="188" t="s">
        <v>3726</v>
      </c>
      <c r="G942" s="188"/>
      <c r="H942" s="188"/>
      <c r="I942" s="188" t="s">
        <v>55</v>
      </c>
      <c r="J942" s="188"/>
      <c r="K942" s="209">
        <v>283.50999999999993</v>
      </c>
      <c r="L942" s="209">
        <v>82.49</v>
      </c>
      <c r="M942" s="188" t="s">
        <v>66</v>
      </c>
      <c r="N942" s="188" t="s">
        <v>3732</v>
      </c>
      <c r="O942" s="188" t="s">
        <v>58</v>
      </c>
      <c r="P942" s="188" t="s">
        <v>59</v>
      </c>
      <c r="Q942" s="188" t="s">
        <v>3733</v>
      </c>
      <c r="R942" s="188"/>
      <c r="S942" s="188"/>
      <c r="T942" s="188" t="s">
        <v>141</v>
      </c>
      <c r="U942" s="188"/>
      <c r="V942" s="188" t="s">
        <v>64</v>
      </c>
      <c r="W942" s="188"/>
      <c r="X942" s="188"/>
      <c r="Y942" s="188"/>
      <c r="Z942" s="188" t="s">
        <v>66</v>
      </c>
      <c r="AA942" s="189">
        <v>42999</v>
      </c>
      <c r="AB942" s="188" t="s">
        <v>90</v>
      </c>
      <c r="AC942" s="188"/>
      <c r="AD942" s="188" t="s">
        <v>56</v>
      </c>
      <c r="AE942" s="188" t="s">
        <v>90</v>
      </c>
      <c r="AF942" s="188" t="s">
        <v>90</v>
      </c>
      <c r="AG942" s="190" t="s">
        <v>90</v>
      </c>
      <c r="AH942" s="188" t="s">
        <v>90</v>
      </c>
      <c r="AI942" s="188" t="s">
        <v>90</v>
      </c>
      <c r="AJ942" s="188" t="s">
        <v>90</v>
      </c>
      <c r="AK942" s="188" t="s">
        <v>90</v>
      </c>
      <c r="AL942" s="188" t="s">
        <v>90</v>
      </c>
      <c r="AM942" s="189">
        <v>42913</v>
      </c>
      <c r="AN942" s="188" t="s">
        <v>100</v>
      </c>
      <c r="AO942" s="188" t="s">
        <v>310</v>
      </c>
      <c r="AP942" s="188"/>
      <c r="AQ942" s="188"/>
      <c r="AR942" s="188"/>
      <c r="AS942" s="188"/>
      <c r="AT942" s="188"/>
      <c r="AU942" s="188" t="str">
        <f t="shared" si="43"/>
        <v>N/A</v>
      </c>
      <c r="AV942" s="188" t="str">
        <f t="shared" si="44"/>
        <v>P1</v>
      </c>
    </row>
    <row r="943" spans="1:48" ht="60" x14ac:dyDescent="0.25">
      <c r="A943" s="188" t="s">
        <v>3734</v>
      </c>
      <c r="B943" s="207" t="str">
        <f t="shared" si="42"/>
        <v>Riparian and Pre-1914</v>
      </c>
      <c r="C943" s="188" t="s">
        <v>3729</v>
      </c>
      <c r="D943" s="188" t="s">
        <v>3729</v>
      </c>
      <c r="E943" s="188"/>
      <c r="F943" s="188"/>
      <c r="G943" s="188"/>
      <c r="H943" s="188"/>
      <c r="I943" s="188" t="s">
        <v>55</v>
      </c>
      <c r="J943" s="188"/>
      <c r="K943" s="209">
        <v>447.95</v>
      </c>
      <c r="L943" s="209">
        <v>352.91</v>
      </c>
      <c r="M943" s="188" t="s">
        <v>56</v>
      </c>
      <c r="N943" s="188" t="s">
        <v>604</v>
      </c>
      <c r="O943" s="188" t="s">
        <v>1634</v>
      </c>
      <c r="P943" s="188" t="s">
        <v>59</v>
      </c>
      <c r="Q943" s="188" t="s">
        <v>3730</v>
      </c>
      <c r="R943" s="188"/>
      <c r="S943" s="188" t="s">
        <v>8477</v>
      </c>
      <c r="T943" s="188" t="s">
        <v>141</v>
      </c>
      <c r="U943" s="188"/>
      <c r="V943" s="188" t="s">
        <v>64</v>
      </c>
      <c r="W943" s="188"/>
      <c r="X943" s="188"/>
      <c r="Y943" s="188"/>
      <c r="Z943" s="188" t="s">
        <v>66</v>
      </c>
      <c r="AA943" s="189"/>
      <c r="AB943" s="188" t="s">
        <v>142</v>
      </c>
      <c r="AC943" s="188"/>
      <c r="AD943" s="188" t="s">
        <v>56</v>
      </c>
      <c r="AE943" s="188" t="s">
        <v>90</v>
      </c>
      <c r="AF943" s="188" t="s">
        <v>90</v>
      </c>
      <c r="AG943" s="188" t="s">
        <v>90</v>
      </c>
      <c r="AH943" s="188" t="s">
        <v>90</v>
      </c>
      <c r="AI943" s="188" t="s">
        <v>90</v>
      </c>
      <c r="AJ943" s="188" t="s">
        <v>90</v>
      </c>
      <c r="AK943" s="188" t="s">
        <v>90</v>
      </c>
      <c r="AL943" s="188" t="s">
        <v>90</v>
      </c>
      <c r="AM943" s="189">
        <v>42948</v>
      </c>
      <c r="AN943" s="188" t="s">
        <v>100</v>
      </c>
      <c r="AO943" s="188" t="s">
        <v>144</v>
      </c>
      <c r="AP943" s="188"/>
      <c r="AQ943" s="188"/>
      <c r="AR943" s="188"/>
      <c r="AS943" s="188"/>
      <c r="AT943" s="188"/>
      <c r="AU943" s="188" t="str">
        <f t="shared" si="43"/>
        <v>R3</v>
      </c>
      <c r="AV943" s="188" t="str">
        <f t="shared" si="44"/>
        <v>P1</v>
      </c>
    </row>
    <row r="944" spans="1:48" ht="60" x14ac:dyDescent="0.25">
      <c r="A944" s="188" t="s">
        <v>3735</v>
      </c>
      <c r="B944" s="207" t="str">
        <f t="shared" si="42"/>
        <v>Riparian and Pre-1914</v>
      </c>
      <c r="C944" s="188" t="s">
        <v>3729</v>
      </c>
      <c r="D944" s="188" t="s">
        <v>3729</v>
      </c>
      <c r="E944" s="188"/>
      <c r="F944" s="188" t="s">
        <v>3726</v>
      </c>
      <c r="G944" s="188"/>
      <c r="H944" s="188"/>
      <c r="I944" s="188" t="s">
        <v>55</v>
      </c>
      <c r="J944" s="188"/>
      <c r="K944" s="209">
        <v>2180.77</v>
      </c>
      <c r="L944" s="209">
        <v>1029.79</v>
      </c>
      <c r="M944" s="188" t="s">
        <v>56</v>
      </c>
      <c r="N944" s="188" t="s">
        <v>604</v>
      </c>
      <c r="O944" s="188" t="s">
        <v>1634</v>
      </c>
      <c r="P944" s="188" t="s">
        <v>59</v>
      </c>
      <c r="Q944" s="188" t="s">
        <v>3736</v>
      </c>
      <c r="R944" s="188"/>
      <c r="S944" s="188" t="s">
        <v>8478</v>
      </c>
      <c r="T944" s="188" t="s">
        <v>141</v>
      </c>
      <c r="U944" s="188"/>
      <c r="V944" s="188" t="s">
        <v>64</v>
      </c>
      <c r="W944" s="188"/>
      <c r="X944" s="188"/>
      <c r="Y944" s="188"/>
      <c r="Z944" s="188" t="s">
        <v>66</v>
      </c>
      <c r="AA944" s="189"/>
      <c r="AB944" s="188" t="s">
        <v>142</v>
      </c>
      <c r="AC944" s="188"/>
      <c r="AD944" s="188" t="s">
        <v>56</v>
      </c>
      <c r="AE944" s="188" t="s">
        <v>90</v>
      </c>
      <c r="AF944" s="188" t="s">
        <v>90</v>
      </c>
      <c r="AG944" s="188" t="s">
        <v>90</v>
      </c>
      <c r="AH944" s="188" t="s">
        <v>90</v>
      </c>
      <c r="AI944" s="188" t="s">
        <v>90</v>
      </c>
      <c r="AJ944" s="188" t="s">
        <v>90</v>
      </c>
      <c r="AK944" s="188" t="s">
        <v>90</v>
      </c>
      <c r="AL944" s="188" t="s">
        <v>90</v>
      </c>
      <c r="AM944" s="189">
        <v>42948</v>
      </c>
      <c r="AN944" s="188" t="s">
        <v>100</v>
      </c>
      <c r="AO944" s="188" t="s">
        <v>144</v>
      </c>
      <c r="AP944" s="188"/>
      <c r="AQ944" s="188"/>
      <c r="AR944" s="188"/>
      <c r="AS944" s="188"/>
      <c r="AT944" s="188"/>
      <c r="AU944" s="188" t="str">
        <f t="shared" si="43"/>
        <v>R3</v>
      </c>
      <c r="AV944" s="188" t="str">
        <f t="shared" si="44"/>
        <v>P1</v>
      </c>
    </row>
    <row r="945" spans="1:48" ht="60" x14ac:dyDescent="0.25">
      <c r="A945" s="188" t="s">
        <v>3737</v>
      </c>
      <c r="B945" s="207" t="str">
        <f t="shared" si="42"/>
        <v>Riparian and Pre-1914</v>
      </c>
      <c r="C945" s="188" t="s">
        <v>3729</v>
      </c>
      <c r="D945" s="188" t="s">
        <v>3729</v>
      </c>
      <c r="E945" s="188"/>
      <c r="F945" s="188" t="s">
        <v>3726</v>
      </c>
      <c r="G945" s="188"/>
      <c r="H945" s="188"/>
      <c r="I945" s="188" t="s">
        <v>55</v>
      </c>
      <c r="J945" s="188"/>
      <c r="K945" s="209">
        <v>1570.5800000000002</v>
      </c>
      <c r="L945" s="209">
        <v>718.37</v>
      </c>
      <c r="M945" s="188" t="s">
        <v>56</v>
      </c>
      <c r="N945" s="188" t="s">
        <v>57</v>
      </c>
      <c r="O945" s="188" t="s">
        <v>1634</v>
      </c>
      <c r="P945" s="188" t="s">
        <v>59</v>
      </c>
      <c r="Q945" s="188" t="s">
        <v>3736</v>
      </c>
      <c r="R945" s="188"/>
      <c r="S945" s="188"/>
      <c r="T945" s="188" t="s">
        <v>141</v>
      </c>
      <c r="U945" s="188"/>
      <c r="V945" s="188" t="s">
        <v>64</v>
      </c>
      <c r="W945" s="188"/>
      <c r="X945" s="188"/>
      <c r="Y945" s="188"/>
      <c r="Z945" s="188" t="s">
        <v>66</v>
      </c>
      <c r="AA945" s="189"/>
      <c r="AB945" s="188" t="s">
        <v>142</v>
      </c>
      <c r="AC945" s="188"/>
      <c r="AD945" s="188" t="s">
        <v>56</v>
      </c>
      <c r="AE945" s="188" t="s">
        <v>90</v>
      </c>
      <c r="AF945" s="188" t="s">
        <v>90</v>
      </c>
      <c r="AG945" s="188" t="s">
        <v>90</v>
      </c>
      <c r="AH945" s="188" t="s">
        <v>90</v>
      </c>
      <c r="AI945" s="188" t="s">
        <v>90</v>
      </c>
      <c r="AJ945" s="188" t="s">
        <v>90</v>
      </c>
      <c r="AK945" s="188" t="s">
        <v>90</v>
      </c>
      <c r="AL945" s="188" t="s">
        <v>90</v>
      </c>
      <c r="AM945" s="189">
        <v>42948</v>
      </c>
      <c r="AN945" s="188" t="s">
        <v>100</v>
      </c>
      <c r="AO945" s="188" t="s">
        <v>144</v>
      </c>
      <c r="AP945" s="188"/>
      <c r="AQ945" s="188"/>
      <c r="AR945" s="188"/>
      <c r="AS945" s="188"/>
      <c r="AT945" s="188"/>
      <c r="AU945" s="188" t="str">
        <f t="shared" si="43"/>
        <v>R3</v>
      </c>
      <c r="AV945" s="188" t="str">
        <f t="shared" si="44"/>
        <v>P1</v>
      </c>
    </row>
    <row r="946" spans="1:48" ht="60" x14ac:dyDescent="0.25">
      <c r="A946" s="188" t="s">
        <v>3738</v>
      </c>
      <c r="B946" s="207" t="str">
        <f t="shared" si="42"/>
        <v>Riparian and Pre-1914</v>
      </c>
      <c r="C946" s="188" t="s">
        <v>3729</v>
      </c>
      <c r="D946" s="188" t="s">
        <v>3729</v>
      </c>
      <c r="E946" s="188"/>
      <c r="F946" s="188" t="s">
        <v>3726</v>
      </c>
      <c r="G946" s="188"/>
      <c r="H946" s="188"/>
      <c r="I946" s="188" t="s">
        <v>55</v>
      </c>
      <c r="J946" s="188"/>
      <c r="K946" s="209">
        <v>555.41999999999996</v>
      </c>
      <c r="L946" s="209">
        <v>317.16000000000003</v>
      </c>
      <c r="M946" s="188" t="s">
        <v>56</v>
      </c>
      <c r="N946" s="188" t="s">
        <v>627</v>
      </c>
      <c r="O946" s="188" t="s">
        <v>1634</v>
      </c>
      <c r="P946" s="188" t="s">
        <v>59</v>
      </c>
      <c r="Q946" s="188" t="s">
        <v>3736</v>
      </c>
      <c r="R946" s="188"/>
      <c r="S946" s="188"/>
      <c r="T946" s="188" t="s">
        <v>141</v>
      </c>
      <c r="U946" s="188"/>
      <c r="V946" s="188" t="s">
        <v>64</v>
      </c>
      <c r="W946" s="188"/>
      <c r="X946" s="188"/>
      <c r="Y946" s="188"/>
      <c r="Z946" s="188" t="s">
        <v>66</v>
      </c>
      <c r="AA946" s="189"/>
      <c r="AB946" s="188" t="s">
        <v>142</v>
      </c>
      <c r="AC946" s="188"/>
      <c r="AD946" s="188" t="s">
        <v>56</v>
      </c>
      <c r="AE946" s="188" t="s">
        <v>90</v>
      </c>
      <c r="AF946" s="188" t="s">
        <v>90</v>
      </c>
      <c r="AG946" s="188" t="s">
        <v>90</v>
      </c>
      <c r="AH946" s="188" t="s">
        <v>90</v>
      </c>
      <c r="AI946" s="188" t="s">
        <v>90</v>
      </c>
      <c r="AJ946" s="188" t="s">
        <v>90</v>
      </c>
      <c r="AK946" s="188" t="s">
        <v>90</v>
      </c>
      <c r="AL946" s="188" t="s">
        <v>90</v>
      </c>
      <c r="AM946" s="189">
        <v>42948</v>
      </c>
      <c r="AN946" s="188" t="s">
        <v>100</v>
      </c>
      <c r="AO946" s="188" t="s">
        <v>144</v>
      </c>
      <c r="AP946" s="188"/>
      <c r="AQ946" s="188"/>
      <c r="AR946" s="188"/>
      <c r="AS946" s="188"/>
      <c r="AT946" s="188"/>
      <c r="AU946" s="188" t="str">
        <f t="shared" si="43"/>
        <v>R3</v>
      </c>
      <c r="AV946" s="188" t="str">
        <f t="shared" si="44"/>
        <v>P1</v>
      </c>
    </row>
    <row r="947" spans="1:48" ht="60" x14ac:dyDescent="0.25">
      <c r="A947" s="188" t="s">
        <v>3739</v>
      </c>
      <c r="B947" s="207" t="str">
        <f t="shared" si="42"/>
        <v>Riparian and Pre-1914</v>
      </c>
      <c r="C947" s="188" t="s">
        <v>3729</v>
      </c>
      <c r="D947" s="188" t="s">
        <v>3729</v>
      </c>
      <c r="E947" s="188"/>
      <c r="F947" s="188" t="s">
        <v>3726</v>
      </c>
      <c r="G947" s="188"/>
      <c r="H947" s="188"/>
      <c r="I947" s="188" t="s">
        <v>55</v>
      </c>
      <c r="J947" s="188"/>
      <c r="K947" s="209">
        <v>462.02</v>
      </c>
      <c r="L947" s="209">
        <v>686.22</v>
      </c>
      <c r="M947" s="188" t="s">
        <v>56</v>
      </c>
      <c r="N947" s="188" t="s">
        <v>627</v>
      </c>
      <c r="O947" s="188" t="s">
        <v>1634</v>
      </c>
      <c r="P947" s="188" t="s">
        <v>59</v>
      </c>
      <c r="Q947" s="188" t="s">
        <v>3736</v>
      </c>
      <c r="R947" s="188"/>
      <c r="S947" s="188"/>
      <c r="T947" s="188" t="s">
        <v>141</v>
      </c>
      <c r="U947" s="188"/>
      <c r="V947" s="188" t="s">
        <v>64</v>
      </c>
      <c r="W947" s="188"/>
      <c r="X947" s="188"/>
      <c r="Y947" s="188"/>
      <c r="Z947" s="188" t="s">
        <v>66</v>
      </c>
      <c r="AA947" s="189"/>
      <c r="AB947" s="188" t="s">
        <v>142</v>
      </c>
      <c r="AC947" s="188"/>
      <c r="AD947" s="188" t="s">
        <v>56</v>
      </c>
      <c r="AE947" s="188" t="s">
        <v>90</v>
      </c>
      <c r="AF947" s="188" t="s">
        <v>90</v>
      </c>
      <c r="AG947" s="188" t="s">
        <v>90</v>
      </c>
      <c r="AH947" s="188" t="s">
        <v>90</v>
      </c>
      <c r="AI947" s="188" t="s">
        <v>90</v>
      </c>
      <c r="AJ947" s="188" t="s">
        <v>90</v>
      </c>
      <c r="AK947" s="188" t="s">
        <v>90</v>
      </c>
      <c r="AL947" s="188" t="s">
        <v>90</v>
      </c>
      <c r="AM947" s="189">
        <v>42948</v>
      </c>
      <c r="AN947" s="188" t="s">
        <v>100</v>
      </c>
      <c r="AO947" s="188" t="s">
        <v>144</v>
      </c>
      <c r="AP947" s="188"/>
      <c r="AQ947" s="188"/>
      <c r="AR947" s="188"/>
      <c r="AS947" s="188"/>
      <c r="AT947" s="188"/>
      <c r="AU947" s="188" t="str">
        <f t="shared" si="43"/>
        <v>R3</v>
      </c>
      <c r="AV947" s="188" t="str">
        <f t="shared" si="44"/>
        <v>P1</v>
      </c>
    </row>
    <row r="948" spans="1:48" ht="60" x14ac:dyDescent="0.25">
      <c r="A948" s="188" t="s">
        <v>3740</v>
      </c>
      <c r="B948" s="207" t="str">
        <f t="shared" si="42"/>
        <v>Riparian and Pre-1914</v>
      </c>
      <c r="C948" s="188" t="s">
        <v>3729</v>
      </c>
      <c r="D948" s="188" t="s">
        <v>3729</v>
      </c>
      <c r="E948" s="188"/>
      <c r="F948" s="188" t="s">
        <v>3726</v>
      </c>
      <c r="G948" s="188"/>
      <c r="H948" s="188"/>
      <c r="I948" s="188" t="s">
        <v>55</v>
      </c>
      <c r="J948" s="188"/>
      <c r="K948" s="209">
        <v>462.02</v>
      </c>
      <c r="L948" s="209">
        <v>686.22</v>
      </c>
      <c r="M948" s="188" t="s">
        <v>56</v>
      </c>
      <c r="N948" s="188" t="s">
        <v>627</v>
      </c>
      <c r="O948" s="188" t="s">
        <v>1634</v>
      </c>
      <c r="P948" s="188" t="s">
        <v>59</v>
      </c>
      <c r="Q948" s="188" t="s">
        <v>3736</v>
      </c>
      <c r="R948" s="188"/>
      <c r="S948" s="188"/>
      <c r="T948" s="188" t="s">
        <v>141</v>
      </c>
      <c r="U948" s="188"/>
      <c r="V948" s="188" t="s">
        <v>64</v>
      </c>
      <c r="W948" s="188"/>
      <c r="X948" s="188"/>
      <c r="Y948" s="188"/>
      <c r="Z948" s="188" t="s">
        <v>66</v>
      </c>
      <c r="AA948" s="189"/>
      <c r="AB948" s="188" t="s">
        <v>142</v>
      </c>
      <c r="AC948" s="188"/>
      <c r="AD948" s="188" t="s">
        <v>56</v>
      </c>
      <c r="AE948" s="188" t="s">
        <v>90</v>
      </c>
      <c r="AF948" s="188" t="s">
        <v>90</v>
      </c>
      <c r="AG948" s="188" t="s">
        <v>90</v>
      </c>
      <c r="AH948" s="188" t="s">
        <v>90</v>
      </c>
      <c r="AI948" s="188" t="s">
        <v>90</v>
      </c>
      <c r="AJ948" s="188" t="s">
        <v>90</v>
      </c>
      <c r="AK948" s="188" t="s">
        <v>90</v>
      </c>
      <c r="AL948" s="188" t="s">
        <v>90</v>
      </c>
      <c r="AM948" s="189">
        <v>42948</v>
      </c>
      <c r="AN948" s="188" t="s">
        <v>100</v>
      </c>
      <c r="AO948" s="188" t="s">
        <v>144</v>
      </c>
      <c r="AP948" s="188"/>
      <c r="AQ948" s="188"/>
      <c r="AR948" s="188"/>
      <c r="AS948" s="188"/>
      <c r="AT948" s="188"/>
      <c r="AU948" s="188" t="str">
        <f t="shared" si="43"/>
        <v>R3</v>
      </c>
      <c r="AV948" s="188" t="str">
        <f t="shared" si="44"/>
        <v>P1</v>
      </c>
    </row>
    <row r="949" spans="1:48" ht="60" x14ac:dyDescent="0.25">
      <c r="A949" s="188" t="s">
        <v>3741</v>
      </c>
      <c r="B949" s="207" t="str">
        <f t="shared" si="42"/>
        <v>Riparian and Pre-1914</v>
      </c>
      <c r="C949" s="188" t="s">
        <v>3729</v>
      </c>
      <c r="D949" s="188" t="s">
        <v>3729</v>
      </c>
      <c r="E949" s="188"/>
      <c r="F949" s="188"/>
      <c r="G949" s="188"/>
      <c r="H949" s="188"/>
      <c r="I949" s="188" t="s">
        <v>55</v>
      </c>
      <c r="J949" s="188"/>
      <c r="K949" s="209">
        <v>349.53000000000003</v>
      </c>
      <c r="L949" s="209">
        <v>686.22</v>
      </c>
      <c r="M949" s="188" t="s">
        <v>56</v>
      </c>
      <c r="N949" s="188" t="s">
        <v>627</v>
      </c>
      <c r="O949" s="188" t="s">
        <v>1634</v>
      </c>
      <c r="P949" s="188" t="s">
        <v>59</v>
      </c>
      <c r="Q949" s="188" t="s">
        <v>3736</v>
      </c>
      <c r="R949" s="188"/>
      <c r="S949" s="188"/>
      <c r="T949" s="188" t="s">
        <v>141</v>
      </c>
      <c r="U949" s="188"/>
      <c r="V949" s="188" t="s">
        <v>64</v>
      </c>
      <c r="W949" s="188"/>
      <c r="X949" s="188"/>
      <c r="Y949" s="188"/>
      <c r="Z949" s="188" t="s">
        <v>66</v>
      </c>
      <c r="AA949" s="189"/>
      <c r="AB949" s="188" t="s">
        <v>142</v>
      </c>
      <c r="AC949" s="188" t="s">
        <v>8628</v>
      </c>
      <c r="AD949" s="188" t="s">
        <v>56</v>
      </c>
      <c r="AE949" s="188" t="s">
        <v>90</v>
      </c>
      <c r="AF949" s="188" t="s">
        <v>90</v>
      </c>
      <c r="AG949" s="188" t="s">
        <v>90</v>
      </c>
      <c r="AH949" s="188" t="s">
        <v>90</v>
      </c>
      <c r="AI949" s="188" t="s">
        <v>90</v>
      </c>
      <c r="AJ949" s="188" t="s">
        <v>90</v>
      </c>
      <c r="AK949" s="188" t="s">
        <v>90</v>
      </c>
      <c r="AL949" s="188" t="s">
        <v>90</v>
      </c>
      <c r="AM949" s="189">
        <v>42948</v>
      </c>
      <c r="AN949" s="188" t="s">
        <v>100</v>
      </c>
      <c r="AO949" s="188" t="s">
        <v>144</v>
      </c>
      <c r="AP949" s="188"/>
      <c r="AQ949" s="188"/>
      <c r="AR949" s="188"/>
      <c r="AS949" s="188"/>
      <c r="AT949" s="188"/>
      <c r="AU949" s="188" t="str">
        <f t="shared" si="43"/>
        <v>R3</v>
      </c>
      <c r="AV949" s="188" t="str">
        <f t="shared" si="44"/>
        <v>P1</v>
      </c>
    </row>
    <row r="950" spans="1:48" ht="60" x14ac:dyDescent="0.25">
      <c r="A950" s="188" t="s">
        <v>3742</v>
      </c>
      <c r="B950" s="207" t="str">
        <f t="shared" si="42"/>
        <v>Riparian and Pre-1914</v>
      </c>
      <c r="C950" s="188" t="s">
        <v>3729</v>
      </c>
      <c r="D950" s="188" t="s">
        <v>3729</v>
      </c>
      <c r="E950" s="188"/>
      <c r="F950" s="188" t="s">
        <v>3726</v>
      </c>
      <c r="G950" s="188"/>
      <c r="H950" s="188"/>
      <c r="I950" s="188" t="s">
        <v>55</v>
      </c>
      <c r="J950" s="188"/>
      <c r="K950" s="209">
        <v>892.30000000000007</v>
      </c>
      <c r="L950" s="209">
        <v>778.99</v>
      </c>
      <c r="M950" s="188" t="s">
        <v>56</v>
      </c>
      <c r="N950" s="188" t="s">
        <v>627</v>
      </c>
      <c r="O950" s="188" t="s">
        <v>1634</v>
      </c>
      <c r="P950" s="188" t="s">
        <v>59</v>
      </c>
      <c r="Q950" s="188" t="s">
        <v>3736</v>
      </c>
      <c r="R950" s="188"/>
      <c r="S950" s="188"/>
      <c r="T950" s="188" t="s">
        <v>141</v>
      </c>
      <c r="U950" s="188"/>
      <c r="V950" s="188" t="s">
        <v>64</v>
      </c>
      <c r="W950" s="188"/>
      <c r="X950" s="188"/>
      <c r="Y950" s="188"/>
      <c r="Z950" s="188" t="s">
        <v>66</v>
      </c>
      <c r="AA950" s="189"/>
      <c r="AB950" s="188" t="s">
        <v>142</v>
      </c>
      <c r="AC950" s="188"/>
      <c r="AD950" s="188" t="s">
        <v>56</v>
      </c>
      <c r="AE950" s="188" t="s">
        <v>90</v>
      </c>
      <c r="AF950" s="188" t="s">
        <v>90</v>
      </c>
      <c r="AG950" s="188" t="s">
        <v>90</v>
      </c>
      <c r="AH950" s="188" t="s">
        <v>90</v>
      </c>
      <c r="AI950" s="188" t="s">
        <v>90</v>
      </c>
      <c r="AJ950" s="188" t="s">
        <v>90</v>
      </c>
      <c r="AK950" s="188" t="s">
        <v>90</v>
      </c>
      <c r="AL950" s="188" t="s">
        <v>90</v>
      </c>
      <c r="AM950" s="189">
        <v>42948</v>
      </c>
      <c r="AN950" s="188" t="s">
        <v>100</v>
      </c>
      <c r="AO950" s="188" t="s">
        <v>144</v>
      </c>
      <c r="AP950" s="188"/>
      <c r="AQ950" s="188"/>
      <c r="AR950" s="188"/>
      <c r="AS950" s="188"/>
      <c r="AT950" s="188"/>
      <c r="AU950" s="188" t="str">
        <f t="shared" si="43"/>
        <v>R3</v>
      </c>
      <c r="AV950" s="188" t="str">
        <f t="shared" si="44"/>
        <v>P1</v>
      </c>
    </row>
    <row r="951" spans="1:48" ht="60" x14ac:dyDescent="0.25">
      <c r="A951" s="188" t="s">
        <v>3743</v>
      </c>
      <c r="B951" s="207" t="str">
        <f t="shared" si="42"/>
        <v>Riparian and Pre-1914</v>
      </c>
      <c r="C951" s="188" t="s">
        <v>3729</v>
      </c>
      <c r="D951" s="188" t="s">
        <v>3729</v>
      </c>
      <c r="E951" s="188"/>
      <c r="F951" s="188"/>
      <c r="G951" s="188"/>
      <c r="H951" s="188"/>
      <c r="I951" s="188" t="s">
        <v>55</v>
      </c>
      <c r="J951" s="188"/>
      <c r="K951" s="209">
        <v>892.30000000000007</v>
      </c>
      <c r="L951" s="209">
        <v>778.99</v>
      </c>
      <c r="M951" s="188" t="s">
        <v>56</v>
      </c>
      <c r="N951" s="188" t="s">
        <v>627</v>
      </c>
      <c r="O951" s="188" t="s">
        <v>1634</v>
      </c>
      <c r="P951" s="188" t="s">
        <v>59</v>
      </c>
      <c r="Q951" s="188" t="s">
        <v>3736</v>
      </c>
      <c r="R951" s="188"/>
      <c r="S951" s="188"/>
      <c r="T951" s="188" t="s">
        <v>141</v>
      </c>
      <c r="U951" s="188"/>
      <c r="V951" s="188" t="s">
        <v>64</v>
      </c>
      <c r="W951" s="188"/>
      <c r="X951" s="188"/>
      <c r="Y951" s="188"/>
      <c r="Z951" s="188" t="s">
        <v>66</v>
      </c>
      <c r="AA951" s="189"/>
      <c r="AB951" s="188" t="s">
        <v>142</v>
      </c>
      <c r="AC951" s="188"/>
      <c r="AD951" s="188" t="s">
        <v>56</v>
      </c>
      <c r="AE951" s="188" t="s">
        <v>90</v>
      </c>
      <c r="AF951" s="188" t="s">
        <v>90</v>
      </c>
      <c r="AG951" s="188" t="s">
        <v>90</v>
      </c>
      <c r="AH951" s="188" t="s">
        <v>90</v>
      </c>
      <c r="AI951" s="188" t="s">
        <v>90</v>
      </c>
      <c r="AJ951" s="188" t="s">
        <v>90</v>
      </c>
      <c r="AK951" s="188" t="s">
        <v>90</v>
      </c>
      <c r="AL951" s="188" t="s">
        <v>90</v>
      </c>
      <c r="AM951" s="189">
        <v>42948</v>
      </c>
      <c r="AN951" s="188" t="s">
        <v>100</v>
      </c>
      <c r="AO951" s="188" t="s">
        <v>144</v>
      </c>
      <c r="AP951" s="188"/>
      <c r="AQ951" s="188"/>
      <c r="AR951" s="188"/>
      <c r="AS951" s="188"/>
      <c r="AT951" s="188"/>
      <c r="AU951" s="188" t="str">
        <f t="shared" si="43"/>
        <v>R3</v>
      </c>
      <c r="AV951" s="188" t="str">
        <f t="shared" si="44"/>
        <v>P1</v>
      </c>
    </row>
    <row r="952" spans="1:48" ht="60" x14ac:dyDescent="0.25">
      <c r="A952" s="188" t="s">
        <v>3744</v>
      </c>
      <c r="B952" s="207" t="str">
        <f t="shared" si="42"/>
        <v>Riparian and Pre-1914</v>
      </c>
      <c r="C952" s="188" t="s">
        <v>3729</v>
      </c>
      <c r="D952" s="188" t="s">
        <v>3729</v>
      </c>
      <c r="E952" s="188"/>
      <c r="F952" s="188" t="s">
        <v>3726</v>
      </c>
      <c r="G952" s="188"/>
      <c r="H952" s="188"/>
      <c r="I952" s="188" t="s">
        <v>55</v>
      </c>
      <c r="J952" s="188"/>
      <c r="K952" s="209">
        <v>600.30999999999995</v>
      </c>
      <c r="L952" s="209">
        <v>325.92</v>
      </c>
      <c r="M952" s="188" t="s">
        <v>56</v>
      </c>
      <c r="N952" s="188" t="s">
        <v>627</v>
      </c>
      <c r="O952" s="188" t="s">
        <v>1634</v>
      </c>
      <c r="P952" s="188" t="s">
        <v>59</v>
      </c>
      <c r="Q952" s="188" t="s">
        <v>3736</v>
      </c>
      <c r="R952" s="188"/>
      <c r="S952" s="188"/>
      <c r="T952" s="188" t="s">
        <v>141</v>
      </c>
      <c r="U952" s="188"/>
      <c r="V952" s="188" t="s">
        <v>64</v>
      </c>
      <c r="W952" s="188"/>
      <c r="X952" s="188"/>
      <c r="Y952" s="188"/>
      <c r="Z952" s="188" t="s">
        <v>66</v>
      </c>
      <c r="AA952" s="189"/>
      <c r="AB952" s="188" t="s">
        <v>142</v>
      </c>
      <c r="AC952" s="188"/>
      <c r="AD952" s="188" t="s">
        <v>56</v>
      </c>
      <c r="AE952" s="188" t="s">
        <v>90</v>
      </c>
      <c r="AF952" s="188" t="s">
        <v>90</v>
      </c>
      <c r="AG952" s="188" t="s">
        <v>90</v>
      </c>
      <c r="AH952" s="188" t="s">
        <v>90</v>
      </c>
      <c r="AI952" s="188" t="s">
        <v>90</v>
      </c>
      <c r="AJ952" s="188" t="s">
        <v>90</v>
      </c>
      <c r="AK952" s="188" t="s">
        <v>90</v>
      </c>
      <c r="AL952" s="188" t="s">
        <v>90</v>
      </c>
      <c r="AM952" s="189">
        <v>42948</v>
      </c>
      <c r="AN952" s="188" t="s">
        <v>100</v>
      </c>
      <c r="AO952" s="188" t="s">
        <v>144</v>
      </c>
      <c r="AP952" s="188"/>
      <c r="AQ952" s="188"/>
      <c r="AR952" s="188"/>
      <c r="AS952" s="188"/>
      <c r="AT952" s="188"/>
      <c r="AU952" s="188" t="str">
        <f t="shared" si="43"/>
        <v>R3</v>
      </c>
      <c r="AV952" s="188" t="str">
        <f t="shared" si="44"/>
        <v>P1</v>
      </c>
    </row>
    <row r="953" spans="1:48" ht="60" x14ac:dyDescent="0.25">
      <c r="A953" s="188" t="s">
        <v>3745</v>
      </c>
      <c r="B953" s="207" t="str">
        <f t="shared" si="42"/>
        <v>Riparian and Pre-1914</v>
      </c>
      <c r="C953" s="188" t="s">
        <v>3729</v>
      </c>
      <c r="D953" s="188" t="s">
        <v>3729</v>
      </c>
      <c r="E953" s="188"/>
      <c r="F953" s="188" t="s">
        <v>3726</v>
      </c>
      <c r="G953" s="188"/>
      <c r="H953" s="188"/>
      <c r="I953" s="188" t="s">
        <v>55</v>
      </c>
      <c r="J953" s="188"/>
      <c r="K953" s="209">
        <v>600.28</v>
      </c>
      <c r="L953" s="209">
        <v>325.92</v>
      </c>
      <c r="M953" s="188" t="s">
        <v>56</v>
      </c>
      <c r="N953" s="188" t="s">
        <v>627</v>
      </c>
      <c r="O953" s="188" t="s">
        <v>1634</v>
      </c>
      <c r="P953" s="188" t="s">
        <v>59</v>
      </c>
      <c r="Q953" s="188" t="s">
        <v>3736</v>
      </c>
      <c r="R953" s="188"/>
      <c r="S953" s="188"/>
      <c r="T953" s="188" t="s">
        <v>141</v>
      </c>
      <c r="U953" s="188"/>
      <c r="V953" s="188" t="s">
        <v>64</v>
      </c>
      <c r="W953" s="188"/>
      <c r="X953" s="188"/>
      <c r="Y953" s="188"/>
      <c r="Z953" s="188" t="s">
        <v>66</v>
      </c>
      <c r="AA953" s="189"/>
      <c r="AB953" s="188" t="s">
        <v>142</v>
      </c>
      <c r="AC953" s="188"/>
      <c r="AD953" s="188" t="s">
        <v>56</v>
      </c>
      <c r="AE953" s="188" t="s">
        <v>90</v>
      </c>
      <c r="AF953" s="188" t="s">
        <v>90</v>
      </c>
      <c r="AG953" s="188" t="s">
        <v>90</v>
      </c>
      <c r="AH953" s="188" t="s">
        <v>90</v>
      </c>
      <c r="AI953" s="188" t="s">
        <v>90</v>
      </c>
      <c r="AJ953" s="188" t="s">
        <v>90</v>
      </c>
      <c r="AK953" s="188" t="s">
        <v>90</v>
      </c>
      <c r="AL953" s="188" t="s">
        <v>90</v>
      </c>
      <c r="AM953" s="189">
        <v>42948</v>
      </c>
      <c r="AN953" s="188" t="s">
        <v>100</v>
      </c>
      <c r="AO953" s="188" t="s">
        <v>144</v>
      </c>
      <c r="AP953" s="188"/>
      <c r="AQ953" s="188"/>
      <c r="AR953" s="188"/>
      <c r="AS953" s="188"/>
      <c r="AT953" s="188"/>
      <c r="AU953" s="188" t="str">
        <f t="shared" si="43"/>
        <v>R3</v>
      </c>
      <c r="AV953" s="188" t="str">
        <f t="shared" si="44"/>
        <v>P1</v>
      </c>
    </row>
    <row r="954" spans="1:48" ht="60" x14ac:dyDescent="0.25">
      <c r="A954" s="188" t="s">
        <v>3746</v>
      </c>
      <c r="B954" s="207" t="str">
        <f t="shared" si="42"/>
        <v>Riparian and Pre-1914</v>
      </c>
      <c r="C954" s="188" t="s">
        <v>3729</v>
      </c>
      <c r="D954" s="188" t="s">
        <v>3729</v>
      </c>
      <c r="E954" s="188"/>
      <c r="F954" s="188" t="s">
        <v>3726</v>
      </c>
      <c r="G954" s="188"/>
      <c r="H954" s="188"/>
      <c r="I954" s="188" t="s">
        <v>55</v>
      </c>
      <c r="J954" s="188"/>
      <c r="K954" s="209">
        <v>600.30999999999995</v>
      </c>
      <c r="L954" s="209">
        <v>325.92</v>
      </c>
      <c r="M954" s="188" t="s">
        <v>56</v>
      </c>
      <c r="N954" s="188" t="s">
        <v>627</v>
      </c>
      <c r="O954" s="188" t="s">
        <v>1634</v>
      </c>
      <c r="P954" s="188" t="s">
        <v>59</v>
      </c>
      <c r="Q954" s="188" t="s">
        <v>3736</v>
      </c>
      <c r="R954" s="188"/>
      <c r="S954" s="188"/>
      <c r="T954" s="188" t="s">
        <v>141</v>
      </c>
      <c r="U954" s="188"/>
      <c r="V954" s="188" t="s">
        <v>64</v>
      </c>
      <c r="W954" s="188"/>
      <c r="X954" s="188"/>
      <c r="Y954" s="188"/>
      <c r="Z954" s="188" t="s">
        <v>66</v>
      </c>
      <c r="AA954" s="189"/>
      <c r="AB954" s="188" t="s">
        <v>142</v>
      </c>
      <c r="AC954" s="188"/>
      <c r="AD954" s="188" t="s">
        <v>56</v>
      </c>
      <c r="AE954" s="188" t="s">
        <v>90</v>
      </c>
      <c r="AF954" s="188" t="s">
        <v>90</v>
      </c>
      <c r="AG954" s="188" t="s">
        <v>90</v>
      </c>
      <c r="AH954" s="188" t="s">
        <v>90</v>
      </c>
      <c r="AI954" s="188" t="s">
        <v>90</v>
      </c>
      <c r="AJ954" s="188" t="s">
        <v>90</v>
      </c>
      <c r="AK954" s="188" t="s">
        <v>90</v>
      </c>
      <c r="AL954" s="188" t="s">
        <v>90</v>
      </c>
      <c r="AM954" s="189">
        <v>42948</v>
      </c>
      <c r="AN954" s="188" t="s">
        <v>100</v>
      </c>
      <c r="AO954" s="188" t="s">
        <v>144</v>
      </c>
      <c r="AP954" s="188"/>
      <c r="AQ954" s="188"/>
      <c r="AR954" s="188"/>
      <c r="AS954" s="188"/>
      <c r="AT954" s="188"/>
      <c r="AU954" s="188" t="str">
        <f t="shared" si="43"/>
        <v>R3</v>
      </c>
      <c r="AV954" s="188" t="str">
        <f t="shared" si="44"/>
        <v>P1</v>
      </c>
    </row>
    <row r="955" spans="1:48" ht="60" x14ac:dyDescent="0.25">
      <c r="A955" s="188" t="s">
        <v>3747</v>
      </c>
      <c r="B955" s="207" t="str">
        <f t="shared" si="42"/>
        <v>Riparian and Pre-1914</v>
      </c>
      <c r="C955" s="188" t="s">
        <v>3729</v>
      </c>
      <c r="D955" s="188" t="s">
        <v>3729</v>
      </c>
      <c r="E955" s="188"/>
      <c r="F955" s="188"/>
      <c r="G955" s="188"/>
      <c r="H955" s="188"/>
      <c r="I955" s="188" t="s">
        <v>55</v>
      </c>
      <c r="J955" s="188"/>
      <c r="K955" s="209">
        <v>344.11</v>
      </c>
      <c r="L955" s="209">
        <v>144.88</v>
      </c>
      <c r="M955" s="188" t="s">
        <v>56</v>
      </c>
      <c r="N955" s="188" t="s">
        <v>627</v>
      </c>
      <c r="O955" s="188" t="s">
        <v>1634</v>
      </c>
      <c r="P955" s="188" t="s">
        <v>59</v>
      </c>
      <c r="Q955" s="188" t="s">
        <v>3748</v>
      </c>
      <c r="R955" s="188"/>
      <c r="S955" s="188"/>
      <c r="T955" s="188"/>
      <c r="U955" s="188"/>
      <c r="V955" s="188" t="s">
        <v>344</v>
      </c>
      <c r="W955" s="188"/>
      <c r="X955" s="188"/>
      <c r="Y955" s="188"/>
      <c r="Z955" s="188" t="s">
        <v>66</v>
      </c>
      <c r="AA955" s="189"/>
      <c r="AB955" s="188" t="s">
        <v>142</v>
      </c>
      <c r="AC955" s="188"/>
      <c r="AD955" s="188" t="s">
        <v>56</v>
      </c>
      <c r="AE955" s="188" t="s">
        <v>90</v>
      </c>
      <c r="AF955" s="188" t="s">
        <v>90</v>
      </c>
      <c r="AG955" s="188" t="s">
        <v>90</v>
      </c>
      <c r="AH955" s="188" t="s">
        <v>90</v>
      </c>
      <c r="AI955" s="188" t="s">
        <v>90</v>
      </c>
      <c r="AJ955" s="188" t="s">
        <v>90</v>
      </c>
      <c r="AK955" s="188" t="s">
        <v>90</v>
      </c>
      <c r="AL955" s="188" t="s">
        <v>90</v>
      </c>
      <c r="AM955" s="189">
        <v>42948</v>
      </c>
      <c r="AN955" s="188" t="s">
        <v>100</v>
      </c>
      <c r="AO955" s="188" t="s">
        <v>144</v>
      </c>
      <c r="AP955" s="188"/>
      <c r="AQ955" s="188"/>
      <c r="AR955" s="188"/>
      <c r="AS955" s="188"/>
      <c r="AT955" s="188"/>
      <c r="AU955" s="188" t="str">
        <f t="shared" si="43"/>
        <v>R3</v>
      </c>
      <c r="AV955" s="188" t="str">
        <f t="shared" si="44"/>
        <v>P1</v>
      </c>
    </row>
    <row r="956" spans="1:48" ht="60" x14ac:dyDescent="0.25">
      <c r="A956" s="188" t="s">
        <v>3749</v>
      </c>
      <c r="B956" s="207" t="str">
        <f t="shared" si="42"/>
        <v>Riparian and Pre-1914</v>
      </c>
      <c r="C956" s="188" t="s">
        <v>3729</v>
      </c>
      <c r="D956" s="188" t="s">
        <v>3729</v>
      </c>
      <c r="E956" s="188"/>
      <c r="F956" s="188"/>
      <c r="G956" s="188"/>
      <c r="H956" s="188"/>
      <c r="I956" s="188" t="s">
        <v>55</v>
      </c>
      <c r="J956" s="188"/>
      <c r="K956" s="209">
        <v>344.11</v>
      </c>
      <c r="L956" s="209">
        <v>144.88</v>
      </c>
      <c r="M956" s="188" t="s">
        <v>56</v>
      </c>
      <c r="N956" s="188" t="s">
        <v>627</v>
      </c>
      <c r="O956" s="188" t="s">
        <v>1634</v>
      </c>
      <c r="P956" s="188" t="s">
        <v>59</v>
      </c>
      <c r="Q956" s="188" t="s">
        <v>3748</v>
      </c>
      <c r="R956" s="188"/>
      <c r="S956" s="188"/>
      <c r="T956" s="188"/>
      <c r="U956" s="188"/>
      <c r="V956" s="188" t="s">
        <v>344</v>
      </c>
      <c r="W956" s="188"/>
      <c r="X956" s="188"/>
      <c r="Y956" s="188"/>
      <c r="Z956" s="188" t="s">
        <v>66</v>
      </c>
      <c r="AA956" s="189"/>
      <c r="AB956" s="188" t="s">
        <v>142</v>
      </c>
      <c r="AC956" s="188"/>
      <c r="AD956" s="188" t="s">
        <v>56</v>
      </c>
      <c r="AE956" s="188" t="s">
        <v>90</v>
      </c>
      <c r="AF956" s="188" t="s">
        <v>90</v>
      </c>
      <c r="AG956" s="188" t="s">
        <v>90</v>
      </c>
      <c r="AH956" s="188" t="s">
        <v>90</v>
      </c>
      <c r="AI956" s="188" t="s">
        <v>90</v>
      </c>
      <c r="AJ956" s="188" t="s">
        <v>90</v>
      </c>
      <c r="AK956" s="188" t="s">
        <v>90</v>
      </c>
      <c r="AL956" s="188" t="s">
        <v>90</v>
      </c>
      <c r="AM956" s="189">
        <v>42948</v>
      </c>
      <c r="AN956" s="188" t="s">
        <v>100</v>
      </c>
      <c r="AO956" s="188" t="s">
        <v>144</v>
      </c>
      <c r="AP956" s="188"/>
      <c r="AQ956" s="188"/>
      <c r="AR956" s="188"/>
      <c r="AS956" s="188"/>
      <c r="AT956" s="188"/>
      <c r="AU956" s="188" t="str">
        <f t="shared" si="43"/>
        <v>R3</v>
      </c>
      <c r="AV956" s="188" t="str">
        <f t="shared" si="44"/>
        <v>P1</v>
      </c>
    </row>
    <row r="957" spans="1:48" ht="60" x14ac:dyDescent="0.25">
      <c r="A957" s="188" t="s">
        <v>3750</v>
      </c>
      <c r="B957" s="207" t="str">
        <f t="shared" si="42"/>
        <v>Riparian and Pre-1914</v>
      </c>
      <c r="C957" s="188" t="s">
        <v>3729</v>
      </c>
      <c r="D957" s="188" t="s">
        <v>3729</v>
      </c>
      <c r="E957" s="188"/>
      <c r="F957" s="188" t="s">
        <v>3726</v>
      </c>
      <c r="G957" s="188"/>
      <c r="H957" s="188"/>
      <c r="I957" s="188" t="s">
        <v>55</v>
      </c>
      <c r="J957" s="188"/>
      <c r="K957" s="209">
        <v>454.12</v>
      </c>
      <c r="L957" s="209">
        <v>291.5</v>
      </c>
      <c r="M957" s="188" t="s">
        <v>56</v>
      </c>
      <c r="N957" s="188" t="s">
        <v>627</v>
      </c>
      <c r="O957" s="188" t="s">
        <v>1634</v>
      </c>
      <c r="P957" s="188" t="s">
        <v>59</v>
      </c>
      <c r="Q957" s="188" t="s">
        <v>3736</v>
      </c>
      <c r="R957" s="188"/>
      <c r="S957" s="188"/>
      <c r="T957" s="188" t="s">
        <v>141</v>
      </c>
      <c r="U957" s="188"/>
      <c r="V957" s="188" t="s">
        <v>64</v>
      </c>
      <c r="W957" s="188"/>
      <c r="X957" s="188"/>
      <c r="Y957" s="188"/>
      <c r="Z957" s="188" t="s">
        <v>66</v>
      </c>
      <c r="AA957" s="189"/>
      <c r="AB957" s="188" t="s">
        <v>142</v>
      </c>
      <c r="AC957" s="188"/>
      <c r="AD957" s="188" t="s">
        <v>56</v>
      </c>
      <c r="AE957" s="188" t="s">
        <v>90</v>
      </c>
      <c r="AF957" s="188" t="s">
        <v>90</v>
      </c>
      <c r="AG957" s="188" t="s">
        <v>90</v>
      </c>
      <c r="AH957" s="188" t="s">
        <v>90</v>
      </c>
      <c r="AI957" s="188" t="s">
        <v>90</v>
      </c>
      <c r="AJ957" s="188" t="s">
        <v>90</v>
      </c>
      <c r="AK957" s="188" t="s">
        <v>90</v>
      </c>
      <c r="AL957" s="188" t="s">
        <v>90</v>
      </c>
      <c r="AM957" s="189">
        <v>42948</v>
      </c>
      <c r="AN957" s="188" t="s">
        <v>100</v>
      </c>
      <c r="AO957" s="188" t="s">
        <v>144</v>
      </c>
      <c r="AP957" s="188"/>
      <c r="AQ957" s="188"/>
      <c r="AR957" s="188"/>
      <c r="AS957" s="188"/>
      <c r="AT957" s="188"/>
      <c r="AU957" s="188" t="str">
        <f t="shared" si="43"/>
        <v>R3</v>
      </c>
      <c r="AV957" s="188" t="str">
        <f t="shared" si="44"/>
        <v>P1</v>
      </c>
    </row>
    <row r="958" spans="1:48" ht="45" x14ac:dyDescent="0.25">
      <c r="A958" s="188" t="s">
        <v>3751</v>
      </c>
      <c r="B958" s="207" t="str">
        <f t="shared" si="42"/>
        <v>Riparian and Pre-1914</v>
      </c>
      <c r="C958" s="188" t="s">
        <v>3725</v>
      </c>
      <c r="D958" s="188" t="s">
        <v>3725</v>
      </c>
      <c r="E958" s="188"/>
      <c r="F958" s="188" t="s">
        <v>3726</v>
      </c>
      <c r="G958" s="188"/>
      <c r="H958" s="188"/>
      <c r="I958" s="188" t="s">
        <v>55</v>
      </c>
      <c r="J958" s="188"/>
      <c r="K958" s="209">
        <v>3375.9399999999996</v>
      </c>
      <c r="L958" s="209">
        <v>1029.79</v>
      </c>
      <c r="M958" s="188" t="s">
        <v>56</v>
      </c>
      <c r="N958" s="188" t="s">
        <v>604</v>
      </c>
      <c r="O958" s="188" t="s">
        <v>58</v>
      </c>
      <c r="P958" s="188" t="s">
        <v>59</v>
      </c>
      <c r="Q958" s="188" t="s">
        <v>3736</v>
      </c>
      <c r="R958" s="188"/>
      <c r="S958" s="188"/>
      <c r="T958" s="188" t="s">
        <v>141</v>
      </c>
      <c r="U958" s="188"/>
      <c r="V958" s="188" t="s">
        <v>64</v>
      </c>
      <c r="W958" s="188"/>
      <c r="X958" s="188"/>
      <c r="Y958" s="188"/>
      <c r="Z958" s="188" t="s">
        <v>66</v>
      </c>
      <c r="AA958" s="189">
        <v>42881</v>
      </c>
      <c r="AB958" s="188" t="s">
        <v>142</v>
      </c>
      <c r="AC958" s="188" t="s">
        <v>3752</v>
      </c>
      <c r="AD958" s="188" t="s">
        <v>56</v>
      </c>
      <c r="AE958" s="188" t="s">
        <v>90</v>
      </c>
      <c r="AF958" s="188" t="s">
        <v>90</v>
      </c>
      <c r="AG958" s="190" t="s">
        <v>90</v>
      </c>
      <c r="AH958" s="188" t="s">
        <v>90</v>
      </c>
      <c r="AI958" s="188" t="s">
        <v>90</v>
      </c>
      <c r="AJ958" s="188" t="s">
        <v>90</v>
      </c>
      <c r="AK958" s="188" t="s">
        <v>90</v>
      </c>
      <c r="AL958" s="188" t="s">
        <v>90</v>
      </c>
      <c r="AM958" s="189">
        <v>42913</v>
      </c>
      <c r="AN958" s="188" t="s">
        <v>100</v>
      </c>
      <c r="AO958" s="188" t="s">
        <v>310</v>
      </c>
      <c r="AP958" s="188"/>
      <c r="AQ958" s="188"/>
      <c r="AR958" s="188"/>
      <c r="AS958" s="188"/>
      <c r="AT958" s="188"/>
      <c r="AU958" s="188" t="str">
        <f t="shared" si="43"/>
        <v>R3</v>
      </c>
      <c r="AV958" s="188" t="str">
        <f t="shared" si="44"/>
        <v>P1</v>
      </c>
    </row>
    <row r="959" spans="1:48" ht="45" x14ac:dyDescent="0.25">
      <c r="A959" s="188" t="s">
        <v>3753</v>
      </c>
      <c r="B959" s="207" t="str">
        <f t="shared" si="42"/>
        <v>Riparian and Pre-1914</v>
      </c>
      <c r="C959" s="188" t="s">
        <v>3725</v>
      </c>
      <c r="D959" s="188" t="s">
        <v>3725</v>
      </c>
      <c r="E959" s="188"/>
      <c r="F959" s="188" t="s">
        <v>3726</v>
      </c>
      <c r="G959" s="188"/>
      <c r="H959" s="188"/>
      <c r="I959" s="188" t="s">
        <v>55</v>
      </c>
      <c r="J959" s="188"/>
      <c r="K959" s="209">
        <v>914.03999999999985</v>
      </c>
      <c r="L959" s="209">
        <v>15.76</v>
      </c>
      <c r="M959" s="188" t="s">
        <v>56</v>
      </c>
      <c r="N959" s="188" t="s">
        <v>604</v>
      </c>
      <c r="O959" s="188" t="s">
        <v>58</v>
      </c>
      <c r="P959" s="188" t="s">
        <v>59</v>
      </c>
      <c r="Q959" s="188" t="s">
        <v>3736</v>
      </c>
      <c r="R959" s="188"/>
      <c r="S959" s="188"/>
      <c r="T959" s="188" t="s">
        <v>141</v>
      </c>
      <c r="U959" s="188"/>
      <c r="V959" s="188" t="s">
        <v>64</v>
      </c>
      <c r="W959" s="188"/>
      <c r="X959" s="188"/>
      <c r="Y959" s="188"/>
      <c r="Z959" s="188" t="s">
        <v>66</v>
      </c>
      <c r="AA959" s="189">
        <v>42881</v>
      </c>
      <c r="AB959" s="188" t="s">
        <v>142</v>
      </c>
      <c r="AC959" s="188"/>
      <c r="AD959" s="188" t="s">
        <v>56</v>
      </c>
      <c r="AE959" s="188" t="s">
        <v>90</v>
      </c>
      <c r="AF959" s="188" t="s">
        <v>90</v>
      </c>
      <c r="AG959" s="190" t="s">
        <v>90</v>
      </c>
      <c r="AH959" s="188" t="s">
        <v>90</v>
      </c>
      <c r="AI959" s="188" t="s">
        <v>90</v>
      </c>
      <c r="AJ959" s="188" t="s">
        <v>90</v>
      </c>
      <c r="AK959" s="188" t="s">
        <v>90</v>
      </c>
      <c r="AL959" s="188" t="s">
        <v>90</v>
      </c>
      <c r="AM959" s="189">
        <v>42913</v>
      </c>
      <c r="AN959" s="188" t="s">
        <v>100</v>
      </c>
      <c r="AO959" s="188" t="s">
        <v>310</v>
      </c>
      <c r="AP959" s="188"/>
      <c r="AQ959" s="188"/>
      <c r="AR959" s="188"/>
      <c r="AS959" s="188"/>
      <c r="AT959" s="188"/>
      <c r="AU959" s="188" t="str">
        <f t="shared" si="43"/>
        <v>R3</v>
      </c>
      <c r="AV959" s="188" t="str">
        <f t="shared" si="44"/>
        <v>P1</v>
      </c>
    </row>
    <row r="960" spans="1:48" ht="45" x14ac:dyDescent="0.25">
      <c r="A960" s="188" t="s">
        <v>3754</v>
      </c>
      <c r="B960" s="207" t="str">
        <f t="shared" si="42"/>
        <v>Riparian and Pre-1914</v>
      </c>
      <c r="C960" s="188" t="s">
        <v>3725</v>
      </c>
      <c r="D960" s="188" t="s">
        <v>3725</v>
      </c>
      <c r="E960" s="188"/>
      <c r="F960" s="188" t="s">
        <v>3726</v>
      </c>
      <c r="G960" s="188"/>
      <c r="H960" s="188"/>
      <c r="I960" s="188" t="s">
        <v>55</v>
      </c>
      <c r="J960" s="188"/>
      <c r="K960" s="209">
        <v>537.74</v>
      </c>
      <c r="L960" s="209">
        <v>6.45</v>
      </c>
      <c r="M960" s="188" t="s">
        <v>56</v>
      </c>
      <c r="N960" s="188" t="s">
        <v>604</v>
      </c>
      <c r="O960" s="188" t="s">
        <v>58</v>
      </c>
      <c r="P960" s="188" t="s">
        <v>59</v>
      </c>
      <c r="Q960" s="188" t="s">
        <v>3733</v>
      </c>
      <c r="R960" s="188"/>
      <c r="S960" s="188"/>
      <c r="T960" s="188" t="s">
        <v>141</v>
      </c>
      <c r="U960" s="188"/>
      <c r="V960" s="188" t="s">
        <v>64</v>
      </c>
      <c r="W960" s="188"/>
      <c r="X960" s="188"/>
      <c r="Y960" s="188"/>
      <c r="Z960" s="188" t="s">
        <v>66</v>
      </c>
      <c r="AA960" s="189">
        <v>42881</v>
      </c>
      <c r="AB960" s="188" t="s">
        <v>142</v>
      </c>
      <c r="AC960" s="188" t="s">
        <v>8630</v>
      </c>
      <c r="AD960" s="188" t="s">
        <v>56</v>
      </c>
      <c r="AE960" s="188" t="s">
        <v>90</v>
      </c>
      <c r="AF960" s="188" t="s">
        <v>90</v>
      </c>
      <c r="AG960" s="190" t="s">
        <v>90</v>
      </c>
      <c r="AH960" s="188" t="s">
        <v>90</v>
      </c>
      <c r="AI960" s="188" t="s">
        <v>90</v>
      </c>
      <c r="AJ960" s="188" t="s">
        <v>90</v>
      </c>
      <c r="AK960" s="188" t="s">
        <v>90</v>
      </c>
      <c r="AL960" s="188" t="s">
        <v>90</v>
      </c>
      <c r="AM960" s="189">
        <v>42913</v>
      </c>
      <c r="AN960" s="188" t="s">
        <v>100</v>
      </c>
      <c r="AO960" s="188" t="s">
        <v>310</v>
      </c>
      <c r="AP960" s="188"/>
      <c r="AQ960" s="188"/>
      <c r="AR960" s="188"/>
      <c r="AS960" s="188"/>
      <c r="AT960" s="188"/>
      <c r="AU960" s="188" t="str">
        <f t="shared" si="43"/>
        <v>R3</v>
      </c>
      <c r="AV960" s="188" t="str">
        <f t="shared" si="44"/>
        <v>P1</v>
      </c>
    </row>
    <row r="961" spans="1:48" ht="75" x14ac:dyDescent="0.25">
      <c r="A961" s="188" t="s">
        <v>3755</v>
      </c>
      <c r="B961" s="207" t="str">
        <f t="shared" si="42"/>
        <v>Riparian and Pre-1914</v>
      </c>
      <c r="C961" s="188" t="s">
        <v>3725</v>
      </c>
      <c r="D961" s="188" t="s">
        <v>3725</v>
      </c>
      <c r="E961" s="188"/>
      <c r="F961" s="188" t="s">
        <v>3726</v>
      </c>
      <c r="G961" s="188"/>
      <c r="H961" s="188"/>
      <c r="I961" s="188" t="s">
        <v>55</v>
      </c>
      <c r="J961" s="188"/>
      <c r="K961" s="209">
        <v>283.50999999999993</v>
      </c>
      <c r="L961" s="209">
        <v>82.49</v>
      </c>
      <c r="M961" s="188" t="s">
        <v>56</v>
      </c>
      <c r="N961" s="188" t="s">
        <v>3732</v>
      </c>
      <c r="O961" s="188" t="s">
        <v>58</v>
      </c>
      <c r="P961" s="188" t="s">
        <v>59</v>
      </c>
      <c r="Q961" s="188" t="s">
        <v>3733</v>
      </c>
      <c r="R961" s="188"/>
      <c r="S961" s="188"/>
      <c r="T961" s="188" t="s">
        <v>141</v>
      </c>
      <c r="U961" s="188"/>
      <c r="V961" s="188" t="s">
        <v>64</v>
      </c>
      <c r="W961" s="188"/>
      <c r="X961" s="188"/>
      <c r="Y961" s="188"/>
      <c r="Z961" s="188" t="s">
        <v>66</v>
      </c>
      <c r="AA961" s="189">
        <v>42881</v>
      </c>
      <c r="AB961" s="188" t="s">
        <v>142</v>
      </c>
      <c r="AC961" s="188" t="s">
        <v>8631</v>
      </c>
      <c r="AD961" s="188" t="s">
        <v>56</v>
      </c>
      <c r="AE961" s="188" t="s">
        <v>90</v>
      </c>
      <c r="AF961" s="188" t="s">
        <v>90</v>
      </c>
      <c r="AG961" s="190" t="s">
        <v>90</v>
      </c>
      <c r="AH961" s="188" t="s">
        <v>90</v>
      </c>
      <c r="AI961" s="188" t="s">
        <v>90</v>
      </c>
      <c r="AJ961" s="188" t="s">
        <v>90</v>
      </c>
      <c r="AK961" s="188" t="s">
        <v>90</v>
      </c>
      <c r="AL961" s="188" t="s">
        <v>90</v>
      </c>
      <c r="AM961" s="189">
        <v>42913</v>
      </c>
      <c r="AN961" s="188" t="s">
        <v>100</v>
      </c>
      <c r="AO961" s="188" t="s">
        <v>310</v>
      </c>
      <c r="AP961" s="188"/>
      <c r="AQ961" s="188"/>
      <c r="AR961" s="188"/>
      <c r="AS961" s="188"/>
      <c r="AT961" s="188"/>
      <c r="AU961" s="188" t="str">
        <f t="shared" si="43"/>
        <v>R3</v>
      </c>
      <c r="AV961" s="188" t="str">
        <f t="shared" si="44"/>
        <v>P1</v>
      </c>
    </row>
    <row r="962" spans="1:48" ht="60" x14ac:dyDescent="0.25">
      <c r="A962" s="188" t="s">
        <v>3756</v>
      </c>
      <c r="B962" s="207" t="str">
        <f t="shared" si="42"/>
        <v>Riparian and Pre-1914</v>
      </c>
      <c r="C962" s="188" t="s">
        <v>3729</v>
      </c>
      <c r="D962" s="188" t="s">
        <v>3729</v>
      </c>
      <c r="E962" s="188"/>
      <c r="F962" s="188" t="s">
        <v>3726</v>
      </c>
      <c r="G962" s="188"/>
      <c r="H962" s="188"/>
      <c r="I962" s="188" t="s">
        <v>55</v>
      </c>
      <c r="J962" s="188"/>
      <c r="K962" s="209">
        <v>402.01000000000005</v>
      </c>
      <c r="L962" s="209">
        <v>170.13</v>
      </c>
      <c r="M962" s="188" t="s">
        <v>56</v>
      </c>
      <c r="N962" s="188" t="s">
        <v>604</v>
      </c>
      <c r="O962" s="188" t="s">
        <v>1634</v>
      </c>
      <c r="P962" s="188" t="s">
        <v>59</v>
      </c>
      <c r="Q962" s="188" t="s">
        <v>3736</v>
      </c>
      <c r="R962" s="188"/>
      <c r="S962" s="188"/>
      <c r="T962" s="188"/>
      <c r="U962" s="188"/>
      <c r="V962" s="188"/>
      <c r="W962" s="188"/>
      <c r="X962" s="188"/>
      <c r="Y962" s="188"/>
      <c r="Z962" s="188"/>
      <c r="AA962" s="189"/>
      <c r="AB962" s="188" t="s">
        <v>142</v>
      </c>
      <c r="AC962" s="188"/>
      <c r="AD962" s="188" t="s">
        <v>56</v>
      </c>
      <c r="AE962" s="188" t="s">
        <v>90</v>
      </c>
      <c r="AF962" s="188" t="s">
        <v>90</v>
      </c>
      <c r="AG962" s="188" t="s">
        <v>90</v>
      </c>
      <c r="AH962" s="188" t="s">
        <v>90</v>
      </c>
      <c r="AI962" s="188" t="s">
        <v>90</v>
      </c>
      <c r="AJ962" s="188" t="s">
        <v>90</v>
      </c>
      <c r="AK962" s="188" t="s">
        <v>90</v>
      </c>
      <c r="AL962" s="188" t="s">
        <v>90</v>
      </c>
      <c r="AM962" s="189">
        <v>42948</v>
      </c>
      <c r="AN962" s="188" t="s">
        <v>100</v>
      </c>
      <c r="AO962" s="188" t="s">
        <v>144</v>
      </c>
      <c r="AP962" s="188"/>
      <c r="AQ962" s="188"/>
      <c r="AR962" s="188"/>
      <c r="AS962" s="188"/>
      <c r="AT962" s="188"/>
      <c r="AU962" s="188" t="str">
        <f t="shared" si="43"/>
        <v>R3</v>
      </c>
      <c r="AV962" s="188" t="str">
        <f t="shared" si="44"/>
        <v>P1</v>
      </c>
    </row>
    <row r="963" spans="1:48" ht="60" x14ac:dyDescent="0.25">
      <c r="A963" s="188" t="s">
        <v>3757</v>
      </c>
      <c r="B963" s="207" t="str">
        <f t="shared" ref="B963:B1026" si="45">IF(AND(M963="Yes",AD963="Yes"), "Riparian and Pre-1914", IF(AND(M963= "Yes",AD963="No"),"Riparian",IF(AND(M963="No",AD963="Yes"),"Pre-1914","Neither")))</f>
        <v>Riparian and Pre-1914</v>
      </c>
      <c r="C963" s="188" t="s">
        <v>3729</v>
      </c>
      <c r="D963" s="188" t="s">
        <v>3729</v>
      </c>
      <c r="E963" s="188"/>
      <c r="F963" s="188" t="s">
        <v>3726</v>
      </c>
      <c r="G963" s="188"/>
      <c r="H963" s="188"/>
      <c r="I963" s="188" t="s">
        <v>55</v>
      </c>
      <c r="J963" s="188"/>
      <c r="K963" s="209">
        <v>371.88</v>
      </c>
      <c r="L963" s="209">
        <v>15.76</v>
      </c>
      <c r="M963" s="188" t="s">
        <v>56</v>
      </c>
      <c r="N963" s="188" t="s">
        <v>604</v>
      </c>
      <c r="O963" s="188" t="s">
        <v>1634</v>
      </c>
      <c r="P963" s="188" t="s">
        <v>59</v>
      </c>
      <c r="Q963" s="188" t="s">
        <v>3736</v>
      </c>
      <c r="R963" s="188"/>
      <c r="S963" s="188"/>
      <c r="T963" s="188" t="s">
        <v>141</v>
      </c>
      <c r="U963" s="188"/>
      <c r="V963" s="188" t="s">
        <v>64</v>
      </c>
      <c r="W963" s="188"/>
      <c r="X963" s="188"/>
      <c r="Y963" s="188"/>
      <c r="Z963" s="188" t="s">
        <v>66</v>
      </c>
      <c r="AA963" s="189"/>
      <c r="AB963" s="188" t="s">
        <v>142</v>
      </c>
      <c r="AC963" s="188"/>
      <c r="AD963" s="188" t="s">
        <v>56</v>
      </c>
      <c r="AE963" s="188" t="s">
        <v>90</v>
      </c>
      <c r="AF963" s="188" t="s">
        <v>90</v>
      </c>
      <c r="AG963" s="188" t="s">
        <v>90</v>
      </c>
      <c r="AH963" s="188" t="s">
        <v>90</v>
      </c>
      <c r="AI963" s="188" t="s">
        <v>90</v>
      </c>
      <c r="AJ963" s="188" t="s">
        <v>90</v>
      </c>
      <c r="AK963" s="188" t="s">
        <v>90</v>
      </c>
      <c r="AL963" s="188" t="s">
        <v>90</v>
      </c>
      <c r="AM963" s="189">
        <v>42948</v>
      </c>
      <c r="AN963" s="188" t="s">
        <v>100</v>
      </c>
      <c r="AO963" s="188" t="s">
        <v>144</v>
      </c>
      <c r="AP963" s="188"/>
      <c r="AQ963" s="188"/>
      <c r="AR963" s="188"/>
      <c r="AS963" s="188"/>
      <c r="AT963" s="188"/>
      <c r="AU963" s="188" t="str">
        <f t="shared" ref="AU963:AU1026" si="46">IF(AQ963&lt;&gt;"",AQ963,AB963)</f>
        <v>R3</v>
      </c>
      <c r="AV963" s="188" t="str">
        <f t="shared" ref="AV963:AV1026" si="47">IF(AS963&lt;&gt;"",AS963,AN963)</f>
        <v>P1</v>
      </c>
    </row>
    <row r="964" spans="1:48" ht="60" x14ac:dyDescent="0.25">
      <c r="A964" s="188" t="s">
        <v>3758</v>
      </c>
      <c r="B964" s="207" t="str">
        <f t="shared" si="45"/>
        <v>Riparian and Pre-1914</v>
      </c>
      <c r="C964" s="188" t="s">
        <v>3729</v>
      </c>
      <c r="D964" s="188" t="s">
        <v>3729</v>
      </c>
      <c r="E964" s="188"/>
      <c r="F964" s="188" t="s">
        <v>3726</v>
      </c>
      <c r="G964" s="188"/>
      <c r="H964" s="188"/>
      <c r="I964" s="188" t="s">
        <v>55</v>
      </c>
      <c r="J964" s="188"/>
      <c r="K964" s="209">
        <v>2180.77</v>
      </c>
      <c r="L964" s="209">
        <v>1029.79</v>
      </c>
      <c r="M964" s="188" t="s">
        <v>56</v>
      </c>
      <c r="N964" s="188" t="s">
        <v>604</v>
      </c>
      <c r="O964" s="188" t="s">
        <v>1634</v>
      </c>
      <c r="P964" s="188" t="s">
        <v>59</v>
      </c>
      <c r="Q964" s="188" t="s">
        <v>3736</v>
      </c>
      <c r="R964" s="188"/>
      <c r="S964" s="188"/>
      <c r="T964" s="188" t="s">
        <v>141</v>
      </c>
      <c r="U964" s="188"/>
      <c r="V964" s="188" t="s">
        <v>64</v>
      </c>
      <c r="W964" s="188"/>
      <c r="X964" s="188"/>
      <c r="Y964" s="188"/>
      <c r="Z964" s="188" t="s">
        <v>66</v>
      </c>
      <c r="AA964" s="189"/>
      <c r="AB964" s="188" t="s">
        <v>142</v>
      </c>
      <c r="AC964" s="188"/>
      <c r="AD964" s="188" t="s">
        <v>56</v>
      </c>
      <c r="AE964" s="188" t="s">
        <v>90</v>
      </c>
      <c r="AF964" s="188" t="s">
        <v>90</v>
      </c>
      <c r="AG964" s="188" t="s">
        <v>90</v>
      </c>
      <c r="AH964" s="188" t="s">
        <v>90</v>
      </c>
      <c r="AI964" s="188" t="s">
        <v>90</v>
      </c>
      <c r="AJ964" s="188" t="s">
        <v>90</v>
      </c>
      <c r="AK964" s="188" t="s">
        <v>90</v>
      </c>
      <c r="AL964" s="188" t="s">
        <v>90</v>
      </c>
      <c r="AM964" s="189">
        <v>42948</v>
      </c>
      <c r="AN964" s="188" t="s">
        <v>100</v>
      </c>
      <c r="AO964" s="188" t="s">
        <v>144</v>
      </c>
      <c r="AP964" s="188"/>
      <c r="AQ964" s="188"/>
      <c r="AR964" s="188"/>
      <c r="AS964" s="188"/>
      <c r="AT964" s="188"/>
      <c r="AU964" s="188" t="str">
        <f t="shared" si="46"/>
        <v>R3</v>
      </c>
      <c r="AV964" s="188" t="str">
        <f t="shared" si="47"/>
        <v>P1</v>
      </c>
    </row>
    <row r="965" spans="1:48" ht="45" x14ac:dyDescent="0.25">
      <c r="A965" s="188" t="s">
        <v>3759</v>
      </c>
      <c r="B965" s="207" t="str">
        <f t="shared" si="45"/>
        <v>Riparian and Pre-1914</v>
      </c>
      <c r="C965" s="188" t="s">
        <v>3725</v>
      </c>
      <c r="D965" s="188" t="s">
        <v>3725</v>
      </c>
      <c r="E965" s="188"/>
      <c r="F965" s="188" t="s">
        <v>3726</v>
      </c>
      <c r="G965" s="188"/>
      <c r="H965" s="188"/>
      <c r="I965" s="188" t="s">
        <v>55</v>
      </c>
      <c r="J965" s="188"/>
      <c r="K965" s="209">
        <v>1672.21</v>
      </c>
      <c r="L965" s="209">
        <v>718.37</v>
      </c>
      <c r="M965" s="188" t="s">
        <v>56</v>
      </c>
      <c r="N965" s="188" t="s">
        <v>57</v>
      </c>
      <c r="O965" s="188" t="s">
        <v>58</v>
      </c>
      <c r="P965" s="188" t="s">
        <v>59</v>
      </c>
      <c r="Q965" s="188" t="s">
        <v>3736</v>
      </c>
      <c r="R965" s="188"/>
      <c r="S965" s="188"/>
      <c r="T965" s="188" t="s">
        <v>141</v>
      </c>
      <c r="U965" s="188"/>
      <c r="V965" s="188" t="s">
        <v>64</v>
      </c>
      <c r="W965" s="188"/>
      <c r="X965" s="188"/>
      <c r="Y965" s="188"/>
      <c r="Z965" s="188" t="s">
        <v>66</v>
      </c>
      <c r="AA965" s="189">
        <v>42881</v>
      </c>
      <c r="AB965" s="188" t="s">
        <v>142</v>
      </c>
      <c r="AC965" s="188"/>
      <c r="AD965" s="188" t="s">
        <v>56</v>
      </c>
      <c r="AE965" s="188" t="s">
        <v>90</v>
      </c>
      <c r="AF965" s="188" t="s">
        <v>90</v>
      </c>
      <c r="AG965" s="190" t="s">
        <v>90</v>
      </c>
      <c r="AH965" s="188" t="s">
        <v>90</v>
      </c>
      <c r="AI965" s="188" t="s">
        <v>90</v>
      </c>
      <c r="AJ965" s="188" t="s">
        <v>90</v>
      </c>
      <c r="AK965" s="188" t="s">
        <v>90</v>
      </c>
      <c r="AL965" s="188" t="s">
        <v>90</v>
      </c>
      <c r="AM965" s="189">
        <v>42913</v>
      </c>
      <c r="AN965" s="188" t="s">
        <v>100</v>
      </c>
      <c r="AO965" s="188" t="s">
        <v>310</v>
      </c>
      <c r="AP965" s="188"/>
      <c r="AQ965" s="188"/>
      <c r="AR965" s="188"/>
      <c r="AS965" s="188"/>
      <c r="AT965" s="188"/>
      <c r="AU965" s="188" t="str">
        <f t="shared" si="46"/>
        <v>R3</v>
      </c>
      <c r="AV965" s="188" t="str">
        <f t="shared" si="47"/>
        <v>P1</v>
      </c>
    </row>
    <row r="966" spans="1:48" ht="45" x14ac:dyDescent="0.25">
      <c r="A966" s="188" t="s">
        <v>3760</v>
      </c>
      <c r="B966" s="207" t="str">
        <f t="shared" si="45"/>
        <v>Riparian and Pre-1914</v>
      </c>
      <c r="C966" s="188" t="s">
        <v>3725</v>
      </c>
      <c r="D966" s="188" t="s">
        <v>3725</v>
      </c>
      <c r="E966" s="188"/>
      <c r="F966" s="188" t="s">
        <v>3726</v>
      </c>
      <c r="G966" s="188"/>
      <c r="H966" s="188"/>
      <c r="I966" s="188" t="s">
        <v>55</v>
      </c>
      <c r="J966" s="188"/>
      <c r="K966" s="209">
        <v>537.74</v>
      </c>
      <c r="L966" s="209">
        <v>6.45</v>
      </c>
      <c r="M966" s="188" t="s">
        <v>56</v>
      </c>
      <c r="N966" s="188" t="s">
        <v>604</v>
      </c>
      <c r="O966" s="188" t="s">
        <v>58</v>
      </c>
      <c r="P966" s="188" t="s">
        <v>59</v>
      </c>
      <c r="Q966" s="188" t="s">
        <v>3733</v>
      </c>
      <c r="R966" s="188"/>
      <c r="S966" s="188"/>
      <c r="T966" s="188" t="s">
        <v>141</v>
      </c>
      <c r="U966" s="188"/>
      <c r="V966" s="188" t="s">
        <v>64</v>
      </c>
      <c r="W966" s="188"/>
      <c r="X966" s="188"/>
      <c r="Y966" s="188"/>
      <c r="Z966" s="188" t="s">
        <v>66</v>
      </c>
      <c r="AA966" s="189">
        <v>42881</v>
      </c>
      <c r="AB966" s="188" t="s">
        <v>142</v>
      </c>
      <c r="AC966" s="188"/>
      <c r="AD966" s="188" t="s">
        <v>56</v>
      </c>
      <c r="AE966" s="188" t="s">
        <v>90</v>
      </c>
      <c r="AF966" s="188" t="s">
        <v>90</v>
      </c>
      <c r="AG966" s="190" t="s">
        <v>90</v>
      </c>
      <c r="AH966" s="188" t="s">
        <v>90</v>
      </c>
      <c r="AI966" s="188" t="s">
        <v>90</v>
      </c>
      <c r="AJ966" s="188" t="s">
        <v>90</v>
      </c>
      <c r="AK966" s="188" t="s">
        <v>90</v>
      </c>
      <c r="AL966" s="188" t="s">
        <v>90</v>
      </c>
      <c r="AM966" s="189">
        <v>42913</v>
      </c>
      <c r="AN966" s="188" t="s">
        <v>100</v>
      </c>
      <c r="AO966" s="188" t="s">
        <v>310</v>
      </c>
      <c r="AP966" s="188"/>
      <c r="AQ966" s="188"/>
      <c r="AR966" s="188"/>
      <c r="AS966" s="188"/>
      <c r="AT966" s="188"/>
      <c r="AU966" s="188" t="str">
        <f t="shared" si="46"/>
        <v>R3</v>
      </c>
      <c r="AV966" s="188" t="str">
        <f t="shared" si="47"/>
        <v>P1</v>
      </c>
    </row>
    <row r="967" spans="1:48" ht="45" x14ac:dyDescent="0.25">
      <c r="A967" s="188" t="s">
        <v>3761</v>
      </c>
      <c r="B967" s="207" t="str">
        <f t="shared" si="45"/>
        <v>Riparian and Pre-1914</v>
      </c>
      <c r="C967" s="188" t="s">
        <v>3725</v>
      </c>
      <c r="D967" s="188" t="s">
        <v>3725</v>
      </c>
      <c r="E967" s="188"/>
      <c r="F967" s="188" t="s">
        <v>3726</v>
      </c>
      <c r="G967" s="188"/>
      <c r="H967" s="188"/>
      <c r="I967" s="188" t="s">
        <v>55</v>
      </c>
      <c r="J967" s="188"/>
      <c r="K967" s="209">
        <v>3375.9399999999996</v>
      </c>
      <c r="L967" s="209">
        <v>1029.79</v>
      </c>
      <c r="M967" s="188" t="s">
        <v>56</v>
      </c>
      <c r="N967" s="188" t="s">
        <v>604</v>
      </c>
      <c r="O967" s="188" t="s">
        <v>58</v>
      </c>
      <c r="P967" s="188" t="s">
        <v>59</v>
      </c>
      <c r="Q967" s="188" t="s">
        <v>3736</v>
      </c>
      <c r="R967" s="188"/>
      <c r="S967" s="188"/>
      <c r="T967" s="188" t="s">
        <v>141</v>
      </c>
      <c r="U967" s="188"/>
      <c r="V967" s="188" t="s">
        <v>64</v>
      </c>
      <c r="W967" s="188"/>
      <c r="X967" s="188"/>
      <c r="Y967" s="188"/>
      <c r="Z967" s="188" t="s">
        <v>66</v>
      </c>
      <c r="AA967" s="189">
        <v>42881</v>
      </c>
      <c r="AB967" s="188" t="s">
        <v>142</v>
      </c>
      <c r="AC967" s="188" t="s">
        <v>8630</v>
      </c>
      <c r="AD967" s="188" t="s">
        <v>56</v>
      </c>
      <c r="AE967" s="188" t="s">
        <v>90</v>
      </c>
      <c r="AF967" s="188" t="s">
        <v>90</v>
      </c>
      <c r="AG967" s="190" t="s">
        <v>90</v>
      </c>
      <c r="AH967" s="188" t="s">
        <v>90</v>
      </c>
      <c r="AI967" s="188" t="s">
        <v>90</v>
      </c>
      <c r="AJ967" s="188" t="s">
        <v>90</v>
      </c>
      <c r="AK967" s="188" t="s">
        <v>90</v>
      </c>
      <c r="AL967" s="188" t="s">
        <v>90</v>
      </c>
      <c r="AM967" s="189">
        <v>42913</v>
      </c>
      <c r="AN967" s="188" t="s">
        <v>100</v>
      </c>
      <c r="AO967" s="188" t="s">
        <v>310</v>
      </c>
      <c r="AP967" s="188"/>
      <c r="AQ967" s="188"/>
      <c r="AR967" s="188"/>
      <c r="AS967" s="188"/>
      <c r="AT967" s="188"/>
      <c r="AU967" s="188" t="str">
        <f t="shared" si="46"/>
        <v>R3</v>
      </c>
      <c r="AV967" s="188" t="str">
        <f t="shared" si="47"/>
        <v>P1</v>
      </c>
    </row>
    <row r="968" spans="1:48" ht="45" x14ac:dyDescent="0.25">
      <c r="A968" s="188" t="s">
        <v>3762</v>
      </c>
      <c r="B968" s="207" t="str">
        <f t="shared" si="45"/>
        <v>Riparian and Pre-1914</v>
      </c>
      <c r="C968" s="188" t="s">
        <v>3725</v>
      </c>
      <c r="D968" s="188" t="s">
        <v>3725</v>
      </c>
      <c r="E968" s="188"/>
      <c r="F968" s="188" t="s">
        <v>3726</v>
      </c>
      <c r="G968" s="188"/>
      <c r="H968" s="188"/>
      <c r="I968" s="188" t="s">
        <v>55</v>
      </c>
      <c r="J968" s="188"/>
      <c r="K968" s="209">
        <v>537.74</v>
      </c>
      <c r="L968" s="209">
        <v>15.76</v>
      </c>
      <c r="M968" s="188" t="s">
        <v>56</v>
      </c>
      <c r="N968" s="188" t="s">
        <v>604</v>
      </c>
      <c r="O968" s="188" t="s">
        <v>58</v>
      </c>
      <c r="P968" s="188" t="s">
        <v>59</v>
      </c>
      <c r="Q968" s="188" t="s">
        <v>3736</v>
      </c>
      <c r="R968" s="188"/>
      <c r="S968" s="188"/>
      <c r="T968" s="188" t="s">
        <v>141</v>
      </c>
      <c r="U968" s="188"/>
      <c r="V968" s="188" t="s">
        <v>64</v>
      </c>
      <c r="W968" s="188"/>
      <c r="X968" s="188"/>
      <c r="Y968" s="188"/>
      <c r="Z968" s="188" t="s">
        <v>66</v>
      </c>
      <c r="AA968" s="189">
        <v>42881</v>
      </c>
      <c r="AB968" s="188" t="s">
        <v>142</v>
      </c>
      <c r="AC968" s="188"/>
      <c r="AD968" s="188" t="s">
        <v>56</v>
      </c>
      <c r="AE968" s="188" t="s">
        <v>90</v>
      </c>
      <c r="AF968" s="188" t="s">
        <v>90</v>
      </c>
      <c r="AG968" s="190" t="s">
        <v>90</v>
      </c>
      <c r="AH968" s="188" t="s">
        <v>90</v>
      </c>
      <c r="AI968" s="188" t="s">
        <v>90</v>
      </c>
      <c r="AJ968" s="188" t="s">
        <v>90</v>
      </c>
      <c r="AK968" s="188" t="s">
        <v>90</v>
      </c>
      <c r="AL968" s="188" t="s">
        <v>90</v>
      </c>
      <c r="AM968" s="189">
        <v>42913</v>
      </c>
      <c r="AN968" s="188" t="s">
        <v>100</v>
      </c>
      <c r="AO968" s="188" t="s">
        <v>310</v>
      </c>
      <c r="AP968" s="188"/>
      <c r="AQ968" s="188"/>
      <c r="AR968" s="188"/>
      <c r="AS968" s="188"/>
      <c r="AT968" s="188"/>
      <c r="AU968" s="188" t="str">
        <f t="shared" si="46"/>
        <v>R3</v>
      </c>
      <c r="AV968" s="188" t="str">
        <f t="shared" si="47"/>
        <v>P1</v>
      </c>
    </row>
    <row r="969" spans="1:48" ht="45" x14ac:dyDescent="0.25">
      <c r="A969" s="188" t="s">
        <v>3763</v>
      </c>
      <c r="B969" s="207" t="str">
        <f t="shared" si="45"/>
        <v>Riparian and Pre-1914</v>
      </c>
      <c r="C969" s="188" t="s">
        <v>3725</v>
      </c>
      <c r="D969" s="188" t="s">
        <v>3725</v>
      </c>
      <c r="E969" s="188"/>
      <c r="F969" s="188" t="s">
        <v>3726</v>
      </c>
      <c r="G969" s="188"/>
      <c r="H969" s="188"/>
      <c r="I969" s="188" t="s">
        <v>55</v>
      </c>
      <c r="J969" s="188"/>
      <c r="K969" s="209">
        <v>717</v>
      </c>
      <c r="L969" s="209">
        <v>1029.79</v>
      </c>
      <c r="M969" s="188" t="s">
        <v>56</v>
      </c>
      <c r="N969" s="188" t="s">
        <v>604</v>
      </c>
      <c r="O969" s="188" t="s">
        <v>58</v>
      </c>
      <c r="P969" s="188" t="s">
        <v>59</v>
      </c>
      <c r="Q969" s="188" t="s">
        <v>3736</v>
      </c>
      <c r="R969" s="188"/>
      <c r="S969" s="188"/>
      <c r="T969" s="188" t="s">
        <v>141</v>
      </c>
      <c r="U969" s="188"/>
      <c r="V969" s="188" t="s">
        <v>64</v>
      </c>
      <c r="W969" s="188"/>
      <c r="X969" s="188"/>
      <c r="Y969" s="188"/>
      <c r="Z969" s="188" t="s">
        <v>66</v>
      </c>
      <c r="AA969" s="189">
        <v>42881</v>
      </c>
      <c r="AB969" s="188" t="s">
        <v>142</v>
      </c>
      <c r="AC969" s="188"/>
      <c r="AD969" s="188" t="s">
        <v>56</v>
      </c>
      <c r="AE969" s="188" t="s">
        <v>90</v>
      </c>
      <c r="AF969" s="188" t="s">
        <v>90</v>
      </c>
      <c r="AG969" s="190" t="s">
        <v>90</v>
      </c>
      <c r="AH969" s="188" t="s">
        <v>90</v>
      </c>
      <c r="AI969" s="188" t="s">
        <v>90</v>
      </c>
      <c r="AJ969" s="188" t="s">
        <v>90</v>
      </c>
      <c r="AK969" s="188" t="s">
        <v>90</v>
      </c>
      <c r="AL969" s="188" t="s">
        <v>90</v>
      </c>
      <c r="AM969" s="189">
        <v>42913</v>
      </c>
      <c r="AN969" s="188" t="s">
        <v>100</v>
      </c>
      <c r="AO969" s="188" t="s">
        <v>310</v>
      </c>
      <c r="AP969" s="188"/>
      <c r="AQ969" s="188"/>
      <c r="AR969" s="188"/>
      <c r="AS969" s="188"/>
      <c r="AT969" s="188"/>
      <c r="AU969" s="188" t="str">
        <f t="shared" si="46"/>
        <v>R3</v>
      </c>
      <c r="AV969" s="188" t="str">
        <f t="shared" si="47"/>
        <v>P1</v>
      </c>
    </row>
    <row r="970" spans="1:48" ht="45" x14ac:dyDescent="0.25">
      <c r="A970" s="188" t="s">
        <v>3764</v>
      </c>
      <c r="B970" s="207" t="str">
        <f t="shared" si="45"/>
        <v>Riparian and Pre-1914</v>
      </c>
      <c r="C970" s="188" t="s">
        <v>3725</v>
      </c>
      <c r="D970" s="188" t="s">
        <v>3725</v>
      </c>
      <c r="E970" s="188"/>
      <c r="F970" s="188" t="s">
        <v>3726</v>
      </c>
      <c r="G970" s="188"/>
      <c r="H970" s="188"/>
      <c r="I970" s="188" t="s">
        <v>55</v>
      </c>
      <c r="J970" s="188"/>
      <c r="K970" s="209">
        <v>717</v>
      </c>
      <c r="L970" s="209">
        <v>1029.79</v>
      </c>
      <c r="M970" s="188" t="s">
        <v>56</v>
      </c>
      <c r="N970" s="188" t="s">
        <v>604</v>
      </c>
      <c r="O970" s="188" t="s">
        <v>58</v>
      </c>
      <c r="P970" s="188" t="s">
        <v>59</v>
      </c>
      <c r="Q970" s="188" t="s">
        <v>3736</v>
      </c>
      <c r="R970" s="188"/>
      <c r="S970" s="188"/>
      <c r="T970" s="188" t="s">
        <v>141</v>
      </c>
      <c r="U970" s="188"/>
      <c r="V970" s="188" t="s">
        <v>64</v>
      </c>
      <c r="W970" s="188"/>
      <c r="X970" s="188"/>
      <c r="Y970" s="188"/>
      <c r="Z970" s="188" t="s">
        <v>66</v>
      </c>
      <c r="AA970" s="189">
        <v>42881</v>
      </c>
      <c r="AB970" s="188" t="s">
        <v>142</v>
      </c>
      <c r="AC970" s="188"/>
      <c r="AD970" s="188" t="s">
        <v>56</v>
      </c>
      <c r="AE970" s="188" t="s">
        <v>90</v>
      </c>
      <c r="AF970" s="188" t="s">
        <v>90</v>
      </c>
      <c r="AG970" s="190" t="s">
        <v>90</v>
      </c>
      <c r="AH970" s="188" t="s">
        <v>90</v>
      </c>
      <c r="AI970" s="188" t="s">
        <v>90</v>
      </c>
      <c r="AJ970" s="188" t="s">
        <v>90</v>
      </c>
      <c r="AK970" s="188" t="s">
        <v>90</v>
      </c>
      <c r="AL970" s="188" t="s">
        <v>90</v>
      </c>
      <c r="AM970" s="189">
        <v>42913</v>
      </c>
      <c r="AN970" s="188" t="s">
        <v>100</v>
      </c>
      <c r="AO970" s="188" t="s">
        <v>310</v>
      </c>
      <c r="AP970" s="188"/>
      <c r="AQ970" s="188"/>
      <c r="AR970" s="188"/>
      <c r="AS970" s="188"/>
      <c r="AT970" s="188"/>
      <c r="AU970" s="188" t="str">
        <f t="shared" si="46"/>
        <v>R3</v>
      </c>
      <c r="AV970" s="188" t="str">
        <f t="shared" si="47"/>
        <v>P1</v>
      </c>
    </row>
    <row r="971" spans="1:48" ht="270" x14ac:dyDescent="0.25">
      <c r="A971" s="188" t="s">
        <v>3765</v>
      </c>
      <c r="B971" s="207" t="str">
        <f t="shared" si="45"/>
        <v>Riparian</v>
      </c>
      <c r="C971" s="188" t="s">
        <v>3766</v>
      </c>
      <c r="D971" s="188" t="s">
        <v>3767</v>
      </c>
      <c r="E971" s="188"/>
      <c r="F971" s="188"/>
      <c r="G971" s="188"/>
      <c r="H971" s="188" t="s">
        <v>4067</v>
      </c>
      <c r="I971" s="188" t="s">
        <v>55</v>
      </c>
      <c r="J971" s="188"/>
      <c r="K971" s="209">
        <v>634</v>
      </c>
      <c r="L971" s="209">
        <v>0</v>
      </c>
      <c r="M971" s="188" t="s">
        <v>56</v>
      </c>
      <c r="N971" s="188" t="s">
        <v>3768</v>
      </c>
      <c r="O971" s="188" t="s">
        <v>137</v>
      </c>
      <c r="P971" s="188" t="s">
        <v>170</v>
      </c>
      <c r="Q971" s="188" t="s">
        <v>3769</v>
      </c>
      <c r="R971" s="188" t="s">
        <v>3769</v>
      </c>
      <c r="S971" s="188" t="s">
        <v>3770</v>
      </c>
      <c r="T971" s="188" t="s">
        <v>141</v>
      </c>
      <c r="U971" s="188"/>
      <c r="V971" s="188" t="s">
        <v>64</v>
      </c>
      <c r="W971" s="188">
        <v>1</v>
      </c>
      <c r="X971" s="188" t="s">
        <v>66</v>
      </c>
      <c r="Y971" s="188"/>
      <c r="Z971" s="188"/>
      <c r="AA971" s="189">
        <v>42935</v>
      </c>
      <c r="AB971" s="188" t="s">
        <v>67</v>
      </c>
      <c r="AC971" s="188" t="s">
        <v>3771</v>
      </c>
      <c r="AD971" s="200" t="s">
        <v>66</v>
      </c>
      <c r="AE971" s="188" t="s">
        <v>90</v>
      </c>
      <c r="AF971" s="188" t="s">
        <v>90</v>
      </c>
      <c r="AG971" s="188" t="s">
        <v>90</v>
      </c>
      <c r="AH971" s="188" t="s">
        <v>90</v>
      </c>
      <c r="AI971" s="188" t="s">
        <v>90</v>
      </c>
      <c r="AJ971" s="188" t="s">
        <v>90</v>
      </c>
      <c r="AK971" s="188" t="s">
        <v>90</v>
      </c>
      <c r="AL971" s="188" t="s">
        <v>90</v>
      </c>
      <c r="AM971" s="189">
        <v>42940</v>
      </c>
      <c r="AN971" s="188" t="s">
        <v>90</v>
      </c>
      <c r="AO971" s="188" t="s">
        <v>90</v>
      </c>
      <c r="AP971" s="188" t="s">
        <v>4067</v>
      </c>
      <c r="AQ971" s="188" t="s">
        <v>8534</v>
      </c>
      <c r="AR971" s="188" t="s">
        <v>8581</v>
      </c>
      <c r="AS971" s="188" t="s">
        <v>8535</v>
      </c>
      <c r="AT971" s="188" t="s">
        <v>8581</v>
      </c>
      <c r="AU971" s="188" t="str">
        <f t="shared" si="46"/>
        <v>R4</v>
      </c>
      <c r="AV971" s="188" t="str">
        <f t="shared" si="47"/>
        <v>P4</v>
      </c>
    </row>
    <row r="972" spans="1:48" ht="270" x14ac:dyDescent="0.25">
      <c r="A972" s="188" t="s">
        <v>3772</v>
      </c>
      <c r="B972" s="207" t="str">
        <f t="shared" si="45"/>
        <v>Pre-1914</v>
      </c>
      <c r="C972" s="188" t="s">
        <v>3773</v>
      </c>
      <c r="D972" s="188" t="s">
        <v>3773</v>
      </c>
      <c r="E972" s="188"/>
      <c r="F972" s="188"/>
      <c r="G972" s="188"/>
      <c r="H972" s="188" t="s">
        <v>4067</v>
      </c>
      <c r="I972" s="188" t="s">
        <v>55</v>
      </c>
      <c r="J972" s="188"/>
      <c r="K972" s="209">
        <v>3210</v>
      </c>
      <c r="L972" s="209">
        <v>0</v>
      </c>
      <c r="M972" s="188" t="s">
        <v>66</v>
      </c>
      <c r="N972" s="188" t="s">
        <v>3774</v>
      </c>
      <c r="O972" s="188" t="s">
        <v>137</v>
      </c>
      <c r="P972" s="188" t="s">
        <v>77</v>
      </c>
      <c r="Q972" s="188"/>
      <c r="R972" s="188" t="s">
        <v>3775</v>
      </c>
      <c r="S972" s="188"/>
      <c r="T972" s="188" t="s">
        <v>63</v>
      </c>
      <c r="U972" s="188"/>
      <c r="V972" s="188" t="s">
        <v>64</v>
      </c>
      <c r="W972" s="188"/>
      <c r="X972" s="188"/>
      <c r="Y972" s="188"/>
      <c r="Z972" s="188" t="s">
        <v>66</v>
      </c>
      <c r="AA972" s="189">
        <v>42999</v>
      </c>
      <c r="AB972" s="188" t="s">
        <v>90</v>
      </c>
      <c r="AC972" s="188"/>
      <c r="AD972" s="200" t="s">
        <v>56</v>
      </c>
      <c r="AE972" s="200" t="s">
        <v>90</v>
      </c>
      <c r="AF972" s="200" t="s">
        <v>90</v>
      </c>
      <c r="AG972" s="201" t="s">
        <v>90</v>
      </c>
      <c r="AH972" s="200" t="s">
        <v>90</v>
      </c>
      <c r="AI972" s="200" t="s">
        <v>90</v>
      </c>
      <c r="AJ972" s="200" t="s">
        <v>90</v>
      </c>
      <c r="AK972" s="200" t="s">
        <v>90</v>
      </c>
      <c r="AL972" s="200" t="s">
        <v>90</v>
      </c>
      <c r="AM972" s="202">
        <v>42943</v>
      </c>
      <c r="AN972" s="200" t="s">
        <v>100</v>
      </c>
      <c r="AO972" s="203" t="s">
        <v>864</v>
      </c>
      <c r="AP972" s="188" t="s">
        <v>4067</v>
      </c>
      <c r="AQ972" s="188" t="s">
        <v>8534</v>
      </c>
      <c r="AR972" s="188" t="s">
        <v>8581</v>
      </c>
      <c r="AS972" s="188" t="s">
        <v>8535</v>
      </c>
      <c r="AT972" s="188" t="s">
        <v>8581</v>
      </c>
      <c r="AU972" s="188" t="str">
        <f t="shared" si="46"/>
        <v>R4</v>
      </c>
      <c r="AV972" s="188" t="str">
        <f t="shared" si="47"/>
        <v>P4</v>
      </c>
    </row>
    <row r="973" spans="1:48" ht="60" x14ac:dyDescent="0.25">
      <c r="A973" s="188" t="s">
        <v>3776</v>
      </c>
      <c r="B973" s="207" t="str">
        <f t="shared" si="45"/>
        <v>Riparian and Pre-1914</v>
      </c>
      <c r="C973" s="188" t="s">
        <v>3777</v>
      </c>
      <c r="D973" s="188" t="s">
        <v>3777</v>
      </c>
      <c r="E973" s="188"/>
      <c r="F973" s="188"/>
      <c r="G973" s="188"/>
      <c r="H973" s="188"/>
      <c r="I973" s="188" t="s">
        <v>55</v>
      </c>
      <c r="J973" s="188"/>
      <c r="K973" s="209">
        <v>629.41000000000008</v>
      </c>
      <c r="L973" s="209">
        <v>548.19000000000005</v>
      </c>
      <c r="M973" s="188" t="s">
        <v>56</v>
      </c>
      <c r="N973" s="188" t="s">
        <v>970</v>
      </c>
      <c r="O973" s="188" t="s">
        <v>3778</v>
      </c>
      <c r="P973" s="188" t="s">
        <v>59</v>
      </c>
      <c r="Q973" s="188" t="s">
        <v>3779</v>
      </c>
      <c r="R973" s="188" t="s">
        <v>3779</v>
      </c>
      <c r="S973" s="188" t="s">
        <v>3780</v>
      </c>
      <c r="T973" s="188" t="s">
        <v>141</v>
      </c>
      <c r="U973" s="188"/>
      <c r="V973" s="188" t="s">
        <v>64</v>
      </c>
      <c r="W973" s="188"/>
      <c r="X973" s="188"/>
      <c r="Y973" s="188"/>
      <c r="Z973" s="188"/>
      <c r="AA973" s="189">
        <v>42957</v>
      </c>
      <c r="AB973" s="188" t="s">
        <v>142</v>
      </c>
      <c r="AC973" s="188" t="s">
        <v>1051</v>
      </c>
      <c r="AD973" s="188" t="s">
        <v>56</v>
      </c>
      <c r="AE973" s="188" t="s">
        <v>90</v>
      </c>
      <c r="AF973" s="188" t="s">
        <v>90</v>
      </c>
      <c r="AG973" s="188" t="s">
        <v>90</v>
      </c>
      <c r="AH973" s="188" t="s">
        <v>90</v>
      </c>
      <c r="AI973" s="188" t="s">
        <v>90</v>
      </c>
      <c r="AJ973" s="188" t="s">
        <v>90</v>
      </c>
      <c r="AK973" s="188" t="s">
        <v>90</v>
      </c>
      <c r="AL973" s="188" t="s">
        <v>90</v>
      </c>
      <c r="AM973" s="189">
        <v>42948</v>
      </c>
      <c r="AN973" s="188" t="s">
        <v>100</v>
      </c>
      <c r="AO973" s="188" t="s">
        <v>144</v>
      </c>
      <c r="AP973" s="188"/>
      <c r="AQ973" s="188"/>
      <c r="AR973" s="188"/>
      <c r="AS973" s="188"/>
      <c r="AT973" s="188"/>
      <c r="AU973" s="188" t="str">
        <f t="shared" si="46"/>
        <v>R3</v>
      </c>
      <c r="AV973" s="188" t="str">
        <f t="shared" si="47"/>
        <v>P1</v>
      </c>
    </row>
    <row r="974" spans="1:48" ht="60" x14ac:dyDescent="0.25">
      <c r="A974" s="188" t="s">
        <v>3781</v>
      </c>
      <c r="B974" s="207" t="str">
        <f t="shared" si="45"/>
        <v>Riparian and Pre-1914</v>
      </c>
      <c r="C974" s="188" t="s">
        <v>3777</v>
      </c>
      <c r="D974" s="188" t="s">
        <v>3777</v>
      </c>
      <c r="E974" s="188"/>
      <c r="F974" s="188" t="s">
        <v>848</v>
      </c>
      <c r="G974" s="188"/>
      <c r="H974" s="188"/>
      <c r="I974" s="188" t="s">
        <v>55</v>
      </c>
      <c r="J974" s="188"/>
      <c r="K974" s="209">
        <v>629.41000000000008</v>
      </c>
      <c r="L974" s="209">
        <v>548.19000000000005</v>
      </c>
      <c r="M974" s="188" t="s">
        <v>56</v>
      </c>
      <c r="N974" s="188" t="s">
        <v>970</v>
      </c>
      <c r="O974" s="188" t="s">
        <v>3778</v>
      </c>
      <c r="P974" s="188" t="s">
        <v>59</v>
      </c>
      <c r="Q974" s="188" t="s">
        <v>3779</v>
      </c>
      <c r="R974" s="188" t="s">
        <v>3779</v>
      </c>
      <c r="S974" s="188" t="s">
        <v>3780</v>
      </c>
      <c r="T974" s="188" t="s">
        <v>141</v>
      </c>
      <c r="U974" s="188"/>
      <c r="V974" s="188" t="s">
        <v>64</v>
      </c>
      <c r="W974" s="188"/>
      <c r="X974" s="188"/>
      <c r="Y974" s="188"/>
      <c r="Z974" s="188"/>
      <c r="AA974" s="189">
        <v>42957</v>
      </c>
      <c r="AB974" s="188" t="s">
        <v>142</v>
      </c>
      <c r="AC974" s="188" t="s">
        <v>1051</v>
      </c>
      <c r="AD974" s="188" t="s">
        <v>56</v>
      </c>
      <c r="AE974" s="188" t="s">
        <v>90</v>
      </c>
      <c r="AF974" s="188" t="s">
        <v>90</v>
      </c>
      <c r="AG974" s="188" t="s">
        <v>90</v>
      </c>
      <c r="AH974" s="188" t="s">
        <v>90</v>
      </c>
      <c r="AI974" s="188" t="s">
        <v>90</v>
      </c>
      <c r="AJ974" s="188" t="s">
        <v>90</v>
      </c>
      <c r="AK974" s="188" t="s">
        <v>90</v>
      </c>
      <c r="AL974" s="188" t="s">
        <v>90</v>
      </c>
      <c r="AM974" s="189">
        <v>42948</v>
      </c>
      <c r="AN974" s="188" t="s">
        <v>100</v>
      </c>
      <c r="AO974" s="188" t="s">
        <v>144</v>
      </c>
      <c r="AP974" s="188"/>
      <c r="AQ974" s="188"/>
      <c r="AR974" s="188"/>
      <c r="AS974" s="188"/>
      <c r="AT974" s="188"/>
      <c r="AU974" s="188" t="str">
        <f t="shared" si="46"/>
        <v>R3</v>
      </c>
      <c r="AV974" s="188" t="str">
        <f t="shared" si="47"/>
        <v>P1</v>
      </c>
    </row>
    <row r="975" spans="1:48" ht="60" x14ac:dyDescent="0.25">
      <c r="A975" s="188" t="s">
        <v>3782</v>
      </c>
      <c r="B975" s="207" t="str">
        <f t="shared" si="45"/>
        <v>Riparian and Pre-1914</v>
      </c>
      <c r="C975" s="188" t="s">
        <v>3783</v>
      </c>
      <c r="D975" s="188" t="s">
        <v>3783</v>
      </c>
      <c r="E975" s="188"/>
      <c r="F975" s="188" t="s">
        <v>848</v>
      </c>
      <c r="G975" s="188"/>
      <c r="H975" s="188"/>
      <c r="I975" s="188" t="s">
        <v>55</v>
      </c>
      <c r="J975" s="188"/>
      <c r="K975" s="209">
        <v>750.0766666666666</v>
      </c>
      <c r="L975" s="209">
        <v>653.29</v>
      </c>
      <c r="M975" s="188" t="s">
        <v>56</v>
      </c>
      <c r="N975" s="188" t="s">
        <v>826</v>
      </c>
      <c r="O975" s="188" t="s">
        <v>3784</v>
      </c>
      <c r="P975" s="188" t="s">
        <v>59</v>
      </c>
      <c r="Q975" s="188" t="s">
        <v>78</v>
      </c>
      <c r="R975" s="188" t="s">
        <v>3785</v>
      </c>
      <c r="S975" s="188" t="s">
        <v>3786</v>
      </c>
      <c r="T975" s="188" t="s">
        <v>151</v>
      </c>
      <c r="U975" s="188"/>
      <c r="V975" s="188" t="s">
        <v>115</v>
      </c>
      <c r="W975" s="188"/>
      <c r="X975" s="188"/>
      <c r="Y975" s="188"/>
      <c r="Z975" s="188" t="s">
        <v>66</v>
      </c>
      <c r="AA975" s="189"/>
      <c r="AB975" s="188" t="s">
        <v>81</v>
      </c>
      <c r="AC975" s="188" t="s">
        <v>8368</v>
      </c>
      <c r="AD975" s="188" t="s">
        <v>56</v>
      </c>
      <c r="AE975" s="188" t="s">
        <v>90</v>
      </c>
      <c r="AF975" s="188" t="s">
        <v>90</v>
      </c>
      <c r="AG975" s="188" t="s">
        <v>90</v>
      </c>
      <c r="AH975" s="188" t="s">
        <v>90</v>
      </c>
      <c r="AI975" s="188" t="s">
        <v>90</v>
      </c>
      <c r="AJ975" s="188" t="s">
        <v>90</v>
      </c>
      <c r="AK975" s="188" t="s">
        <v>90</v>
      </c>
      <c r="AL975" s="188" t="s">
        <v>90</v>
      </c>
      <c r="AM975" s="189">
        <v>42948</v>
      </c>
      <c r="AN975" s="188" t="s">
        <v>100</v>
      </c>
      <c r="AO975" s="188" t="s">
        <v>144</v>
      </c>
      <c r="AP975" s="188"/>
      <c r="AQ975" s="188"/>
      <c r="AR975" s="188"/>
      <c r="AS975" s="188"/>
      <c r="AT975" s="188"/>
      <c r="AU975" s="188" t="str">
        <f t="shared" si="46"/>
        <v>R1</v>
      </c>
      <c r="AV975" s="188" t="str">
        <f t="shared" si="47"/>
        <v>P1</v>
      </c>
    </row>
    <row r="976" spans="1:48" ht="270" x14ac:dyDescent="0.25">
      <c r="A976" s="188" t="s">
        <v>3787</v>
      </c>
      <c r="B976" s="207" t="str">
        <f t="shared" si="45"/>
        <v>Riparian</v>
      </c>
      <c r="C976" s="188" t="s">
        <v>1441</v>
      </c>
      <c r="D976" s="188" t="s">
        <v>1441</v>
      </c>
      <c r="E976" s="188"/>
      <c r="F976" s="188"/>
      <c r="G976" s="188"/>
      <c r="H976" s="188" t="s">
        <v>4067</v>
      </c>
      <c r="I976" s="188" t="s">
        <v>55</v>
      </c>
      <c r="J976" s="188"/>
      <c r="K976" s="209">
        <v>2995.5166666666669</v>
      </c>
      <c r="L976" s="209">
        <v>4677.5600000000004</v>
      </c>
      <c r="M976" s="188" t="s">
        <v>56</v>
      </c>
      <c r="N976" s="188" t="s">
        <v>3788</v>
      </c>
      <c r="O976" s="188" t="s">
        <v>137</v>
      </c>
      <c r="P976" s="188" t="s">
        <v>170</v>
      </c>
      <c r="Q976" s="188" t="s">
        <v>3789</v>
      </c>
      <c r="R976" s="188" t="s">
        <v>3790</v>
      </c>
      <c r="S976" s="188" t="s">
        <v>3791</v>
      </c>
      <c r="T976" s="188" t="s">
        <v>141</v>
      </c>
      <c r="U976" s="188"/>
      <c r="V976" s="188" t="s">
        <v>64</v>
      </c>
      <c r="W976" s="188">
        <v>2</v>
      </c>
      <c r="X976" s="188" t="s">
        <v>66</v>
      </c>
      <c r="Y976" s="188"/>
      <c r="Z976" s="188" t="s">
        <v>66</v>
      </c>
      <c r="AA976" s="189">
        <v>42933</v>
      </c>
      <c r="AB976" s="188" t="s">
        <v>142</v>
      </c>
      <c r="AC976" s="188" t="s">
        <v>927</v>
      </c>
      <c r="AD976" s="200" t="s">
        <v>66</v>
      </c>
      <c r="AE976" s="188" t="s">
        <v>90</v>
      </c>
      <c r="AF976" s="188" t="s">
        <v>90</v>
      </c>
      <c r="AG976" s="188" t="s">
        <v>90</v>
      </c>
      <c r="AH976" s="188" t="s">
        <v>90</v>
      </c>
      <c r="AI976" s="188" t="s">
        <v>90</v>
      </c>
      <c r="AJ976" s="188" t="s">
        <v>90</v>
      </c>
      <c r="AK976" s="188" t="s">
        <v>90</v>
      </c>
      <c r="AL976" s="188" t="s">
        <v>90</v>
      </c>
      <c r="AM976" s="189">
        <v>42941</v>
      </c>
      <c r="AN976" s="188" t="s">
        <v>90</v>
      </c>
      <c r="AO976" s="188" t="s">
        <v>90</v>
      </c>
      <c r="AP976" s="188" t="s">
        <v>4067</v>
      </c>
      <c r="AQ976" s="188" t="s">
        <v>8534</v>
      </c>
      <c r="AR976" s="188" t="s">
        <v>8581</v>
      </c>
      <c r="AS976" s="188" t="s">
        <v>8535</v>
      </c>
      <c r="AT976" s="188" t="s">
        <v>8581</v>
      </c>
      <c r="AU976" s="188" t="str">
        <f t="shared" si="46"/>
        <v>R4</v>
      </c>
      <c r="AV976" s="188" t="str">
        <f t="shared" si="47"/>
        <v>P4</v>
      </c>
    </row>
    <row r="977" spans="1:48" ht="270" x14ac:dyDescent="0.25">
      <c r="A977" s="188" t="s">
        <v>3792</v>
      </c>
      <c r="B977" s="207" t="str">
        <f t="shared" si="45"/>
        <v>Riparian and Pre-1914</v>
      </c>
      <c r="C977" s="188" t="s">
        <v>1441</v>
      </c>
      <c r="D977" s="188" t="s">
        <v>1441</v>
      </c>
      <c r="E977" s="188"/>
      <c r="F977" s="188"/>
      <c r="G977" s="188"/>
      <c r="H977" s="188" t="s">
        <v>4067</v>
      </c>
      <c r="I977" s="188" t="s">
        <v>55</v>
      </c>
      <c r="J977" s="188"/>
      <c r="K977" s="209">
        <v>1323.7399999999998</v>
      </c>
      <c r="L977" s="209">
        <v>1660.74</v>
      </c>
      <c r="M977" s="188" t="s">
        <v>56</v>
      </c>
      <c r="N977" s="188" t="s">
        <v>2644</v>
      </c>
      <c r="O977" s="188" t="s">
        <v>137</v>
      </c>
      <c r="P977" s="188" t="s">
        <v>170</v>
      </c>
      <c r="Q977" s="188" t="s">
        <v>3793</v>
      </c>
      <c r="R977" s="188" t="s">
        <v>3794</v>
      </c>
      <c r="S977" s="188" t="s">
        <v>3795</v>
      </c>
      <c r="T977" s="188" t="s">
        <v>63</v>
      </c>
      <c r="U977" s="188"/>
      <c r="V977" s="188" t="s">
        <v>115</v>
      </c>
      <c r="W977" s="188">
        <v>24</v>
      </c>
      <c r="X977" s="188" t="s">
        <v>66</v>
      </c>
      <c r="Y977" s="188"/>
      <c r="Z977" s="188" t="s">
        <v>66</v>
      </c>
      <c r="AA977" s="189">
        <v>42933</v>
      </c>
      <c r="AB977" s="188" t="s">
        <v>81</v>
      </c>
      <c r="AC977" s="188" t="s">
        <v>3796</v>
      </c>
      <c r="AD977" s="200" t="s">
        <v>56</v>
      </c>
      <c r="AE977" s="188" t="s">
        <v>90</v>
      </c>
      <c r="AF977" s="188" t="s">
        <v>90</v>
      </c>
      <c r="AG977" s="188" t="s">
        <v>90</v>
      </c>
      <c r="AH977" s="188" t="s">
        <v>90</v>
      </c>
      <c r="AI977" s="188" t="s">
        <v>90</v>
      </c>
      <c r="AJ977" s="188" t="s">
        <v>90</v>
      </c>
      <c r="AK977" s="188" t="s">
        <v>90</v>
      </c>
      <c r="AL977" s="188" t="s">
        <v>90</v>
      </c>
      <c r="AM977" s="189">
        <v>42942</v>
      </c>
      <c r="AN977" s="188" t="s">
        <v>100</v>
      </c>
      <c r="AO977" s="188" t="s">
        <v>3797</v>
      </c>
      <c r="AP977" s="188" t="s">
        <v>4067</v>
      </c>
      <c r="AQ977" s="188" t="s">
        <v>8534</v>
      </c>
      <c r="AR977" s="188" t="s">
        <v>8581</v>
      </c>
      <c r="AS977" s="188" t="s">
        <v>8535</v>
      </c>
      <c r="AT977" s="188" t="s">
        <v>8581</v>
      </c>
      <c r="AU977" s="188" t="str">
        <f t="shared" si="46"/>
        <v>R4</v>
      </c>
      <c r="AV977" s="188" t="str">
        <f t="shared" si="47"/>
        <v>P4</v>
      </c>
    </row>
    <row r="978" spans="1:48" ht="45" x14ac:dyDescent="0.25">
      <c r="A978" s="188" t="s">
        <v>3798</v>
      </c>
      <c r="B978" s="207" t="str">
        <f t="shared" si="45"/>
        <v>Riparian and Pre-1914</v>
      </c>
      <c r="C978" s="188" t="s">
        <v>3799</v>
      </c>
      <c r="D978" s="188" t="s">
        <v>3799</v>
      </c>
      <c r="E978" s="188"/>
      <c r="F978" s="188"/>
      <c r="G978" s="188"/>
      <c r="H978" s="188"/>
      <c r="I978" s="188" t="s">
        <v>55</v>
      </c>
      <c r="J978" s="188"/>
      <c r="K978" s="209">
        <v>898.62999999999988</v>
      </c>
      <c r="L978" s="209">
        <v>1865.6030000000001</v>
      </c>
      <c r="M978" s="188" t="s">
        <v>56</v>
      </c>
      <c r="N978" s="188" t="s">
        <v>627</v>
      </c>
      <c r="O978" s="188" t="s">
        <v>58</v>
      </c>
      <c r="P978" s="188" t="s">
        <v>94</v>
      </c>
      <c r="Q978" s="188" t="s">
        <v>3800</v>
      </c>
      <c r="R978" s="188" t="s">
        <v>3801</v>
      </c>
      <c r="S978" s="192" t="s">
        <v>3802</v>
      </c>
      <c r="T978" s="188" t="s">
        <v>141</v>
      </c>
      <c r="U978" s="188"/>
      <c r="V978" s="188" t="s">
        <v>64</v>
      </c>
      <c r="W978" s="188">
        <v>0</v>
      </c>
      <c r="X978" s="188" t="s">
        <v>66</v>
      </c>
      <c r="Y978" s="188"/>
      <c r="Z978" s="188" t="s">
        <v>66</v>
      </c>
      <c r="AA978" s="189">
        <v>42915</v>
      </c>
      <c r="AB978" s="188" t="s">
        <v>142</v>
      </c>
      <c r="AC978" s="188" t="s">
        <v>1637</v>
      </c>
      <c r="AD978" s="200" t="s">
        <v>56</v>
      </c>
      <c r="AE978" s="188" t="s">
        <v>90</v>
      </c>
      <c r="AF978" s="188" t="s">
        <v>90</v>
      </c>
      <c r="AG978" s="190" t="s">
        <v>90</v>
      </c>
      <c r="AH978" s="188" t="s">
        <v>90</v>
      </c>
      <c r="AI978" s="188" t="s">
        <v>90</v>
      </c>
      <c r="AJ978" s="188" t="s">
        <v>90</v>
      </c>
      <c r="AK978" s="188" t="s">
        <v>90</v>
      </c>
      <c r="AL978" s="188" t="s">
        <v>90</v>
      </c>
      <c r="AM978" s="189">
        <v>42915</v>
      </c>
      <c r="AN978" s="188" t="s">
        <v>100</v>
      </c>
      <c r="AO978" s="188" t="s">
        <v>489</v>
      </c>
      <c r="AP978" s="188"/>
      <c r="AQ978" s="188"/>
      <c r="AR978" s="188"/>
      <c r="AS978" s="188"/>
      <c r="AT978" s="188"/>
      <c r="AU978" s="188" t="str">
        <f t="shared" si="46"/>
        <v>R3</v>
      </c>
      <c r="AV978" s="188" t="str">
        <f t="shared" si="47"/>
        <v>P1</v>
      </c>
    </row>
    <row r="979" spans="1:48" ht="45" x14ac:dyDescent="0.25">
      <c r="A979" s="188" t="s">
        <v>3803</v>
      </c>
      <c r="B979" s="207" t="str">
        <f t="shared" si="45"/>
        <v>Riparian and Pre-1914</v>
      </c>
      <c r="C979" s="188" t="s">
        <v>3799</v>
      </c>
      <c r="D979" s="188" t="s">
        <v>3799</v>
      </c>
      <c r="E979" s="188"/>
      <c r="F979" s="188"/>
      <c r="G979" s="188"/>
      <c r="H979" s="188"/>
      <c r="I979" s="188" t="s">
        <v>55</v>
      </c>
      <c r="J979" s="188"/>
      <c r="K979" s="209">
        <v>496.82727272727266</v>
      </c>
      <c r="L979" s="209">
        <v>815.24699999999996</v>
      </c>
      <c r="M979" s="188" t="s">
        <v>56</v>
      </c>
      <c r="N979" s="188" t="s">
        <v>627</v>
      </c>
      <c r="O979" s="188" t="s">
        <v>58</v>
      </c>
      <c r="P979" s="188" t="s">
        <v>94</v>
      </c>
      <c r="Q979" s="188" t="s">
        <v>3800</v>
      </c>
      <c r="R979" s="188" t="s">
        <v>3804</v>
      </c>
      <c r="S979" s="192" t="s">
        <v>3802</v>
      </c>
      <c r="T979" s="188" t="s">
        <v>141</v>
      </c>
      <c r="U979" s="188"/>
      <c r="V979" s="188" t="s">
        <v>64</v>
      </c>
      <c r="W979" s="188">
        <v>0</v>
      </c>
      <c r="X979" s="188" t="s">
        <v>66</v>
      </c>
      <c r="Y979" s="188"/>
      <c r="Z979" s="188" t="s">
        <v>66</v>
      </c>
      <c r="AA979" s="189">
        <v>42915</v>
      </c>
      <c r="AB979" s="188" t="s">
        <v>142</v>
      </c>
      <c r="AC979" s="188" t="s">
        <v>1637</v>
      </c>
      <c r="AD979" s="200" t="s">
        <v>56</v>
      </c>
      <c r="AE979" s="188" t="s">
        <v>90</v>
      </c>
      <c r="AF979" s="188" t="s">
        <v>90</v>
      </c>
      <c r="AG979" s="190" t="s">
        <v>90</v>
      </c>
      <c r="AH979" s="188" t="s">
        <v>90</v>
      </c>
      <c r="AI979" s="188" t="s">
        <v>90</v>
      </c>
      <c r="AJ979" s="188" t="s">
        <v>90</v>
      </c>
      <c r="AK979" s="188" t="s">
        <v>90</v>
      </c>
      <c r="AL979" s="188" t="s">
        <v>90</v>
      </c>
      <c r="AM979" s="189">
        <v>42915</v>
      </c>
      <c r="AN979" s="188" t="s">
        <v>100</v>
      </c>
      <c r="AO979" s="188" t="s">
        <v>489</v>
      </c>
      <c r="AP979" s="188"/>
      <c r="AQ979" s="188"/>
      <c r="AR979" s="188"/>
      <c r="AS979" s="188"/>
      <c r="AT979" s="188"/>
      <c r="AU979" s="188" t="str">
        <f t="shared" si="46"/>
        <v>R3</v>
      </c>
      <c r="AV979" s="188" t="str">
        <f t="shared" si="47"/>
        <v>P1</v>
      </c>
    </row>
    <row r="980" spans="1:48" ht="45" x14ac:dyDescent="0.25">
      <c r="A980" s="188" t="s">
        <v>3805</v>
      </c>
      <c r="B980" s="207" t="str">
        <f t="shared" si="45"/>
        <v>Riparian and Pre-1914</v>
      </c>
      <c r="C980" s="188" t="s">
        <v>3799</v>
      </c>
      <c r="D980" s="188" t="s">
        <v>3799</v>
      </c>
      <c r="E980" s="188"/>
      <c r="F980" s="188"/>
      <c r="G980" s="188"/>
      <c r="H980" s="188"/>
      <c r="I980" s="188" t="s">
        <v>55</v>
      </c>
      <c r="J980" s="188"/>
      <c r="K980" s="209">
        <v>1052.25</v>
      </c>
      <c r="L980" s="209">
        <v>2176.8580000000002</v>
      </c>
      <c r="M980" s="188" t="s">
        <v>56</v>
      </c>
      <c r="N980" s="188" t="s">
        <v>3806</v>
      </c>
      <c r="O980" s="188" t="s">
        <v>58</v>
      </c>
      <c r="P980" s="188" t="s">
        <v>94</v>
      </c>
      <c r="Q980" s="188" t="s">
        <v>1752</v>
      </c>
      <c r="R980" s="188" t="s">
        <v>3807</v>
      </c>
      <c r="S980" s="192" t="s">
        <v>1412</v>
      </c>
      <c r="T980" s="188" t="s">
        <v>141</v>
      </c>
      <c r="U980" s="188"/>
      <c r="V980" s="188" t="s">
        <v>64</v>
      </c>
      <c r="W980" s="188">
        <v>0</v>
      </c>
      <c r="X980" s="188" t="s">
        <v>66</v>
      </c>
      <c r="Y980" s="188"/>
      <c r="Z980" s="188" t="s">
        <v>66</v>
      </c>
      <c r="AA980" s="189">
        <v>42915</v>
      </c>
      <c r="AB980" s="188" t="s">
        <v>142</v>
      </c>
      <c r="AC980" s="188" t="s">
        <v>1637</v>
      </c>
      <c r="AD980" s="188" t="s">
        <v>56</v>
      </c>
      <c r="AE980" s="188" t="s">
        <v>90</v>
      </c>
      <c r="AF980" s="188" t="s">
        <v>90</v>
      </c>
      <c r="AG980" s="190" t="s">
        <v>90</v>
      </c>
      <c r="AH980" s="188" t="s">
        <v>90</v>
      </c>
      <c r="AI980" s="188" t="s">
        <v>90</v>
      </c>
      <c r="AJ980" s="188" t="s">
        <v>90</v>
      </c>
      <c r="AK980" s="188" t="s">
        <v>90</v>
      </c>
      <c r="AL980" s="188" t="s">
        <v>90</v>
      </c>
      <c r="AM980" s="189">
        <v>42915</v>
      </c>
      <c r="AN980" s="188" t="s">
        <v>100</v>
      </c>
      <c r="AO980" s="188" t="s">
        <v>489</v>
      </c>
      <c r="AP980" s="188"/>
      <c r="AQ980" s="188"/>
      <c r="AR980" s="188"/>
      <c r="AS980" s="188"/>
      <c r="AT980" s="188"/>
      <c r="AU980" s="188" t="str">
        <f t="shared" si="46"/>
        <v>R3</v>
      </c>
      <c r="AV980" s="188" t="str">
        <f t="shared" si="47"/>
        <v>P1</v>
      </c>
    </row>
    <row r="981" spans="1:48" ht="45" x14ac:dyDescent="0.25">
      <c r="A981" s="188" t="s">
        <v>3808</v>
      </c>
      <c r="B981" s="207" t="str">
        <f t="shared" si="45"/>
        <v>Riparian and Pre-1914</v>
      </c>
      <c r="C981" s="188" t="s">
        <v>3799</v>
      </c>
      <c r="D981" s="188" t="s">
        <v>3799</v>
      </c>
      <c r="E981" s="188"/>
      <c r="F981" s="188"/>
      <c r="G981" s="188"/>
      <c r="H981" s="188"/>
      <c r="I981" s="188" t="s">
        <v>55</v>
      </c>
      <c r="J981" s="188"/>
      <c r="K981" s="209">
        <v>911.78000000000009</v>
      </c>
      <c r="L981" s="209">
        <v>1930.53</v>
      </c>
      <c r="M981" s="188" t="s">
        <v>56</v>
      </c>
      <c r="N981" s="188" t="s">
        <v>627</v>
      </c>
      <c r="O981" s="188" t="s">
        <v>58</v>
      </c>
      <c r="P981" s="188" t="s">
        <v>94</v>
      </c>
      <c r="Q981" s="188" t="s">
        <v>3800</v>
      </c>
      <c r="R981" s="188" t="s">
        <v>3809</v>
      </c>
      <c r="S981" s="192" t="s">
        <v>1412</v>
      </c>
      <c r="T981" s="188" t="s">
        <v>141</v>
      </c>
      <c r="U981" s="188"/>
      <c r="V981" s="188" t="s">
        <v>64</v>
      </c>
      <c r="W981" s="188">
        <v>0</v>
      </c>
      <c r="X981" s="188" t="s">
        <v>66</v>
      </c>
      <c r="Y981" s="188"/>
      <c r="Z981" s="188" t="s">
        <v>66</v>
      </c>
      <c r="AA981" s="189">
        <v>42915</v>
      </c>
      <c r="AB981" s="188" t="s">
        <v>142</v>
      </c>
      <c r="AC981" s="188" t="s">
        <v>1637</v>
      </c>
      <c r="AD981" s="200" t="s">
        <v>56</v>
      </c>
      <c r="AE981" s="188" t="s">
        <v>90</v>
      </c>
      <c r="AF981" s="188" t="s">
        <v>90</v>
      </c>
      <c r="AG981" s="190" t="s">
        <v>90</v>
      </c>
      <c r="AH981" s="188" t="s">
        <v>90</v>
      </c>
      <c r="AI981" s="188" t="s">
        <v>90</v>
      </c>
      <c r="AJ981" s="188" t="s">
        <v>90</v>
      </c>
      <c r="AK981" s="188" t="s">
        <v>90</v>
      </c>
      <c r="AL981" s="188" t="s">
        <v>90</v>
      </c>
      <c r="AM981" s="189">
        <v>42915</v>
      </c>
      <c r="AN981" s="188" t="s">
        <v>100</v>
      </c>
      <c r="AO981" s="188" t="s">
        <v>489</v>
      </c>
      <c r="AP981" s="188"/>
      <c r="AQ981" s="188"/>
      <c r="AR981" s="188"/>
      <c r="AS981" s="188"/>
      <c r="AT981" s="188"/>
      <c r="AU981" s="188" t="str">
        <f t="shared" si="46"/>
        <v>R3</v>
      </c>
      <c r="AV981" s="188" t="str">
        <f t="shared" si="47"/>
        <v>P1</v>
      </c>
    </row>
    <row r="982" spans="1:48" ht="120" x14ac:dyDescent="0.25">
      <c r="A982" s="188" t="s">
        <v>3810</v>
      </c>
      <c r="B982" s="207" t="str">
        <f t="shared" si="45"/>
        <v>Riparian and Pre-1914</v>
      </c>
      <c r="C982" s="188" t="s">
        <v>2449</v>
      </c>
      <c r="D982" s="188" t="s">
        <v>2449</v>
      </c>
      <c r="E982" s="188"/>
      <c r="F982" s="188" t="s">
        <v>595</v>
      </c>
      <c r="G982" s="188"/>
      <c r="H982" s="188"/>
      <c r="I982" s="188" t="s">
        <v>55</v>
      </c>
      <c r="J982" s="188"/>
      <c r="K982" s="209">
        <v>354.50666666666666</v>
      </c>
      <c r="L982" s="209">
        <v>243.45</v>
      </c>
      <c r="M982" s="188" t="s">
        <v>56</v>
      </c>
      <c r="N982" s="188" t="s">
        <v>604</v>
      </c>
      <c r="O982" s="188" t="s">
        <v>1418</v>
      </c>
      <c r="P982" s="188" t="s">
        <v>59</v>
      </c>
      <c r="Q982" s="188" t="s">
        <v>78</v>
      </c>
      <c r="R982" s="188" t="s">
        <v>3811</v>
      </c>
      <c r="S982" s="188" t="s">
        <v>3812</v>
      </c>
      <c r="T982" s="188" t="s">
        <v>141</v>
      </c>
      <c r="U982" s="188"/>
      <c r="V982" s="188" t="s">
        <v>64</v>
      </c>
      <c r="W982" s="188"/>
      <c r="X982" s="188"/>
      <c r="Y982" s="188"/>
      <c r="Z982" s="188" t="s">
        <v>66</v>
      </c>
      <c r="AA982" s="189">
        <v>43003</v>
      </c>
      <c r="AB982" s="188" t="s">
        <v>142</v>
      </c>
      <c r="AC982" s="188" t="s">
        <v>3813</v>
      </c>
      <c r="AD982" s="188" t="s">
        <v>56</v>
      </c>
      <c r="AE982" s="188" t="s">
        <v>90</v>
      </c>
      <c r="AF982" s="188" t="s">
        <v>90</v>
      </c>
      <c r="AG982" s="190" t="s">
        <v>90</v>
      </c>
      <c r="AH982" s="188" t="s">
        <v>90</v>
      </c>
      <c r="AI982" s="188" t="s">
        <v>90</v>
      </c>
      <c r="AJ982" s="188" t="s">
        <v>90</v>
      </c>
      <c r="AK982" s="188" t="s">
        <v>90</v>
      </c>
      <c r="AL982" s="188" t="s">
        <v>90</v>
      </c>
      <c r="AM982" s="189">
        <v>42951</v>
      </c>
      <c r="AN982" s="188" t="s">
        <v>100</v>
      </c>
      <c r="AO982" s="188" t="s">
        <v>864</v>
      </c>
      <c r="AP982" s="188"/>
      <c r="AQ982" s="188"/>
      <c r="AR982" s="188"/>
      <c r="AS982" s="188"/>
      <c r="AT982" s="188"/>
      <c r="AU982" s="188" t="str">
        <f t="shared" si="46"/>
        <v>R3</v>
      </c>
      <c r="AV982" s="188" t="str">
        <f t="shared" si="47"/>
        <v>P1</v>
      </c>
    </row>
    <row r="983" spans="1:48" ht="45" x14ac:dyDescent="0.25">
      <c r="A983" s="188" t="s">
        <v>3814</v>
      </c>
      <c r="B983" s="207" t="str">
        <f t="shared" si="45"/>
        <v>Pre-1914</v>
      </c>
      <c r="C983" s="188" t="s">
        <v>3815</v>
      </c>
      <c r="D983" s="188" t="s">
        <v>3815</v>
      </c>
      <c r="E983" s="188"/>
      <c r="F983" s="188"/>
      <c r="G983" s="188"/>
      <c r="H983" s="188"/>
      <c r="I983" s="188" t="s">
        <v>55</v>
      </c>
      <c r="J983" s="188"/>
      <c r="K983" s="209">
        <v>23541.333333333332</v>
      </c>
      <c r="L983" s="209">
        <v>16730.62</v>
      </c>
      <c r="M983" s="188" t="s">
        <v>66</v>
      </c>
      <c r="N983" s="188" t="s">
        <v>1556</v>
      </c>
      <c r="O983" s="188" t="s">
        <v>137</v>
      </c>
      <c r="P983" s="188" t="s">
        <v>94</v>
      </c>
      <c r="Q983" s="188" t="s">
        <v>78</v>
      </c>
      <c r="R983" s="204" t="s">
        <v>3816</v>
      </c>
      <c r="S983" s="188"/>
      <c r="T983" s="192"/>
      <c r="U983" s="188">
        <v>1914</v>
      </c>
      <c r="V983" s="192"/>
      <c r="W983" s="192"/>
      <c r="X983" s="188"/>
      <c r="Y983" s="188" t="s">
        <v>2627</v>
      </c>
      <c r="Z983" s="188" t="s">
        <v>66</v>
      </c>
      <c r="AA983" s="189">
        <v>42999</v>
      </c>
      <c r="AB983" s="188" t="s">
        <v>90</v>
      </c>
      <c r="AC983" s="188"/>
      <c r="AD983" s="188" t="s">
        <v>56</v>
      </c>
      <c r="AE983" s="188" t="s">
        <v>90</v>
      </c>
      <c r="AF983" s="188" t="s">
        <v>90</v>
      </c>
      <c r="AG983" s="190" t="s">
        <v>90</v>
      </c>
      <c r="AH983" s="188" t="s">
        <v>90</v>
      </c>
      <c r="AI983" s="188" t="s">
        <v>90</v>
      </c>
      <c r="AJ983" s="188" t="s">
        <v>90</v>
      </c>
      <c r="AK983" s="188" t="s">
        <v>90</v>
      </c>
      <c r="AL983" s="188" t="s">
        <v>90</v>
      </c>
      <c r="AM983" s="189">
        <v>42948</v>
      </c>
      <c r="AN983" s="188" t="s">
        <v>143</v>
      </c>
      <c r="AO983" s="188" t="s">
        <v>3817</v>
      </c>
      <c r="AP983" s="188"/>
      <c r="AQ983" s="188"/>
      <c r="AR983" s="188"/>
      <c r="AS983" s="188"/>
      <c r="AT983" s="188"/>
      <c r="AU983" s="188" t="str">
        <f t="shared" si="46"/>
        <v>N/A</v>
      </c>
      <c r="AV983" s="188" t="str">
        <f t="shared" si="47"/>
        <v>P3</v>
      </c>
    </row>
    <row r="984" spans="1:48" ht="270" x14ac:dyDescent="0.25">
      <c r="A984" s="188" t="s">
        <v>3818</v>
      </c>
      <c r="B984" s="207" t="str">
        <f t="shared" si="45"/>
        <v>Riparian and Pre-1914</v>
      </c>
      <c r="C984" s="188" t="s">
        <v>1073</v>
      </c>
      <c r="D984" s="188" t="s">
        <v>1073</v>
      </c>
      <c r="E984" s="188"/>
      <c r="F984" s="188"/>
      <c r="G984" s="188"/>
      <c r="H984" s="188" t="s">
        <v>4067</v>
      </c>
      <c r="I984" s="188" t="s">
        <v>55</v>
      </c>
      <c r="J984" s="188"/>
      <c r="K984" s="209">
        <v>3406.6666666666665</v>
      </c>
      <c r="L984" s="209">
        <v>2253.7199999999998</v>
      </c>
      <c r="M984" s="188" t="s">
        <v>56</v>
      </c>
      <c r="N984" s="188" t="s">
        <v>1590</v>
      </c>
      <c r="O984" s="188" t="s">
        <v>137</v>
      </c>
      <c r="P984" s="188" t="s">
        <v>77</v>
      </c>
      <c r="Q984" s="188" t="s">
        <v>3819</v>
      </c>
      <c r="R984" s="188" t="s">
        <v>3820</v>
      </c>
      <c r="S984" s="188" t="s">
        <v>3821</v>
      </c>
      <c r="T984" s="188" t="s">
        <v>63</v>
      </c>
      <c r="U984" s="188">
        <v>1860</v>
      </c>
      <c r="V984" s="188" t="s">
        <v>174</v>
      </c>
      <c r="W984" s="188"/>
      <c r="X984" s="188" t="s">
        <v>66</v>
      </c>
      <c r="Y984" s="188"/>
      <c r="Z984" s="188" t="s">
        <v>66</v>
      </c>
      <c r="AA984" s="189">
        <v>42919</v>
      </c>
      <c r="AB984" s="188" t="s">
        <v>81</v>
      </c>
      <c r="AC984" s="188" t="s">
        <v>8479</v>
      </c>
      <c r="AD984" s="197" t="s">
        <v>56</v>
      </c>
      <c r="AE984" s="188" t="s">
        <v>90</v>
      </c>
      <c r="AF984" s="188" t="s">
        <v>90</v>
      </c>
      <c r="AG984" s="190" t="s">
        <v>90</v>
      </c>
      <c r="AH984" s="188" t="s">
        <v>90</v>
      </c>
      <c r="AI984" s="188" t="s">
        <v>90</v>
      </c>
      <c r="AJ984" s="188" t="s">
        <v>90</v>
      </c>
      <c r="AK984" s="188" t="s">
        <v>90</v>
      </c>
      <c r="AL984" s="188" t="s">
        <v>90</v>
      </c>
      <c r="AM984" s="189">
        <v>42912</v>
      </c>
      <c r="AN984" s="197" t="s">
        <v>72</v>
      </c>
      <c r="AO984" s="195" t="s">
        <v>3822</v>
      </c>
      <c r="AP984" s="188" t="s">
        <v>4067</v>
      </c>
      <c r="AQ984" s="188" t="s">
        <v>8534</v>
      </c>
      <c r="AR984" s="188" t="s">
        <v>8581</v>
      </c>
      <c r="AS984" s="188" t="s">
        <v>8535</v>
      </c>
      <c r="AT984" s="188" t="s">
        <v>8581</v>
      </c>
      <c r="AU984" s="188" t="str">
        <f t="shared" si="46"/>
        <v>R4</v>
      </c>
      <c r="AV984" s="188" t="str">
        <f t="shared" si="47"/>
        <v>P4</v>
      </c>
    </row>
    <row r="985" spans="1:48" ht="270" x14ac:dyDescent="0.25">
      <c r="A985" s="188" t="s">
        <v>3823</v>
      </c>
      <c r="B985" s="207" t="str">
        <f t="shared" si="45"/>
        <v>Riparian</v>
      </c>
      <c r="C985" s="188" t="s">
        <v>3824</v>
      </c>
      <c r="D985" s="188" t="s">
        <v>3824</v>
      </c>
      <c r="E985" s="188"/>
      <c r="F985" s="188"/>
      <c r="G985" s="188"/>
      <c r="H985" s="188" t="s">
        <v>4067</v>
      </c>
      <c r="I985" s="188" t="s">
        <v>55</v>
      </c>
      <c r="J985" s="188"/>
      <c r="K985" s="209">
        <v>333.33333333333331</v>
      </c>
      <c r="L985" s="209">
        <v>0</v>
      </c>
      <c r="M985" s="188" t="s">
        <v>56</v>
      </c>
      <c r="N985" s="188" t="s">
        <v>137</v>
      </c>
      <c r="O985" s="188" t="s">
        <v>3825</v>
      </c>
      <c r="P985" s="188" t="s">
        <v>170</v>
      </c>
      <c r="Q985" s="188" t="s">
        <v>3826</v>
      </c>
      <c r="R985" s="188" t="s">
        <v>3827</v>
      </c>
      <c r="S985" s="188" t="s">
        <v>3828</v>
      </c>
      <c r="T985" s="188" t="s">
        <v>141</v>
      </c>
      <c r="U985" s="188"/>
      <c r="V985" s="188" t="s">
        <v>64</v>
      </c>
      <c r="W985" s="188">
        <v>1</v>
      </c>
      <c r="X985" s="188" t="s">
        <v>66</v>
      </c>
      <c r="Y985" s="188" t="s">
        <v>8480</v>
      </c>
      <c r="Z985" s="188" t="s">
        <v>66</v>
      </c>
      <c r="AA985" s="189">
        <v>42877</v>
      </c>
      <c r="AB985" s="188" t="s">
        <v>142</v>
      </c>
      <c r="AC985" s="188" t="s">
        <v>1168</v>
      </c>
      <c r="AD985" s="188" t="s">
        <v>66</v>
      </c>
      <c r="AE985" s="188" t="s">
        <v>90</v>
      </c>
      <c r="AF985" s="188" t="s">
        <v>90</v>
      </c>
      <c r="AG985" s="188" t="s">
        <v>90</v>
      </c>
      <c r="AH985" s="188" t="s">
        <v>90</v>
      </c>
      <c r="AI985" s="188" t="s">
        <v>90</v>
      </c>
      <c r="AJ985" s="188" t="s">
        <v>90</v>
      </c>
      <c r="AK985" s="188" t="s">
        <v>90</v>
      </c>
      <c r="AL985" s="188" t="s">
        <v>90</v>
      </c>
      <c r="AM985" s="189">
        <v>42940</v>
      </c>
      <c r="AN985" s="188" t="s">
        <v>90</v>
      </c>
      <c r="AO985" s="188" t="s">
        <v>90</v>
      </c>
      <c r="AP985" s="188" t="s">
        <v>4067</v>
      </c>
      <c r="AQ985" s="188" t="s">
        <v>8534</v>
      </c>
      <c r="AR985" s="188" t="s">
        <v>8581</v>
      </c>
      <c r="AS985" s="188" t="s">
        <v>8535</v>
      </c>
      <c r="AT985" s="188" t="s">
        <v>8581</v>
      </c>
      <c r="AU985" s="188" t="str">
        <f t="shared" si="46"/>
        <v>R4</v>
      </c>
      <c r="AV985" s="188" t="str">
        <f t="shared" si="47"/>
        <v>P4</v>
      </c>
    </row>
    <row r="986" spans="1:48" ht="75" x14ac:dyDescent="0.25">
      <c r="A986" s="188" t="s">
        <v>3829</v>
      </c>
      <c r="B986" s="207" t="str">
        <f t="shared" si="45"/>
        <v>Riparian and Pre-1914</v>
      </c>
      <c r="C986" s="188" t="s">
        <v>2622</v>
      </c>
      <c r="D986" s="188" t="s">
        <v>2623</v>
      </c>
      <c r="E986" s="188"/>
      <c r="F986" s="188" t="s">
        <v>2624</v>
      </c>
      <c r="G986" s="188"/>
      <c r="H986" s="188"/>
      <c r="I986" s="188" t="s">
        <v>55</v>
      </c>
      <c r="J986" s="188"/>
      <c r="K986" s="209">
        <v>660.18666666666661</v>
      </c>
      <c r="L986" s="209">
        <v>549.12</v>
      </c>
      <c r="M986" s="188" t="s">
        <v>56</v>
      </c>
      <c r="N986" s="188" t="s">
        <v>604</v>
      </c>
      <c r="O986" s="188" t="s">
        <v>511</v>
      </c>
      <c r="P986" s="188" t="s">
        <v>59</v>
      </c>
      <c r="Q986" s="188" t="s">
        <v>3830</v>
      </c>
      <c r="R986" s="188" t="s">
        <v>3830</v>
      </c>
      <c r="S986" s="188" t="s">
        <v>2626</v>
      </c>
      <c r="T986" s="188" t="s">
        <v>141</v>
      </c>
      <c r="U986" s="188"/>
      <c r="V986" s="188" t="s">
        <v>115</v>
      </c>
      <c r="W986" s="188">
        <v>0</v>
      </c>
      <c r="X986" s="188" t="s">
        <v>56</v>
      </c>
      <c r="Y986" s="188" t="s">
        <v>2627</v>
      </c>
      <c r="Z986" s="188" t="s">
        <v>66</v>
      </c>
      <c r="AA986" s="189">
        <v>42914</v>
      </c>
      <c r="AB986" s="188" t="s">
        <v>142</v>
      </c>
      <c r="AC986" s="188" t="s">
        <v>2628</v>
      </c>
      <c r="AD986" s="188" t="s">
        <v>56</v>
      </c>
      <c r="AE986" s="188" t="s">
        <v>90</v>
      </c>
      <c r="AF986" s="188" t="s">
        <v>90</v>
      </c>
      <c r="AG986" s="189" t="s">
        <v>90</v>
      </c>
      <c r="AH986" s="188" t="s">
        <v>90</v>
      </c>
      <c r="AI986" s="188" t="s">
        <v>90</v>
      </c>
      <c r="AJ986" s="188" t="s">
        <v>90</v>
      </c>
      <c r="AK986" s="188" t="s">
        <v>90</v>
      </c>
      <c r="AL986" s="188" t="s">
        <v>90</v>
      </c>
      <c r="AM986" s="189">
        <v>42905</v>
      </c>
      <c r="AN986" s="188" t="s">
        <v>100</v>
      </c>
      <c r="AO986" s="188" t="s">
        <v>8452</v>
      </c>
      <c r="AP986" s="188"/>
      <c r="AQ986" s="188"/>
      <c r="AR986" s="188"/>
      <c r="AS986" s="188"/>
      <c r="AT986" s="188"/>
      <c r="AU986" s="188" t="str">
        <f t="shared" si="46"/>
        <v>R3</v>
      </c>
      <c r="AV986" s="188" t="str">
        <f t="shared" si="47"/>
        <v>P1</v>
      </c>
    </row>
    <row r="987" spans="1:48" ht="75" x14ac:dyDescent="0.25">
      <c r="A987" s="188" t="s">
        <v>3831</v>
      </c>
      <c r="B987" s="207" t="str">
        <f t="shared" si="45"/>
        <v>Riparian and Pre-1914</v>
      </c>
      <c r="C987" s="188" t="s">
        <v>2622</v>
      </c>
      <c r="D987" s="188" t="s">
        <v>2623</v>
      </c>
      <c r="E987" s="188"/>
      <c r="F987" s="188" t="s">
        <v>2624</v>
      </c>
      <c r="G987" s="188"/>
      <c r="H987" s="188"/>
      <c r="I987" s="188" t="s">
        <v>55</v>
      </c>
      <c r="J987" s="188"/>
      <c r="K987" s="209">
        <v>352.03000000000003</v>
      </c>
      <c r="L987" s="209">
        <v>559.35</v>
      </c>
      <c r="M987" s="188" t="s">
        <v>56</v>
      </c>
      <c r="N987" s="188" t="s">
        <v>604</v>
      </c>
      <c r="O987" s="188" t="s">
        <v>511</v>
      </c>
      <c r="P987" s="188" t="s">
        <v>59</v>
      </c>
      <c r="Q987" s="188" t="s">
        <v>3830</v>
      </c>
      <c r="R987" s="188" t="s">
        <v>3830</v>
      </c>
      <c r="S987" s="188" t="s">
        <v>2626</v>
      </c>
      <c r="T987" s="188" t="s">
        <v>141</v>
      </c>
      <c r="U987" s="188"/>
      <c r="V987" s="188" t="s">
        <v>115</v>
      </c>
      <c r="W987" s="188">
        <v>0</v>
      </c>
      <c r="X987" s="188" t="s">
        <v>56</v>
      </c>
      <c r="Y987" s="188" t="s">
        <v>2627</v>
      </c>
      <c r="Z987" s="188" t="s">
        <v>66</v>
      </c>
      <c r="AA987" s="189">
        <v>42914</v>
      </c>
      <c r="AB987" s="188" t="s">
        <v>142</v>
      </c>
      <c r="AC987" s="188" t="s">
        <v>2628</v>
      </c>
      <c r="AD987" s="188" t="s">
        <v>56</v>
      </c>
      <c r="AE987" s="188" t="s">
        <v>90</v>
      </c>
      <c r="AF987" s="188" t="s">
        <v>90</v>
      </c>
      <c r="AG987" s="189" t="s">
        <v>90</v>
      </c>
      <c r="AH987" s="188" t="s">
        <v>90</v>
      </c>
      <c r="AI987" s="188" t="s">
        <v>90</v>
      </c>
      <c r="AJ987" s="188" t="s">
        <v>90</v>
      </c>
      <c r="AK987" s="188" t="s">
        <v>90</v>
      </c>
      <c r="AL987" s="188" t="s">
        <v>90</v>
      </c>
      <c r="AM987" s="189">
        <v>42905</v>
      </c>
      <c r="AN987" s="188" t="s">
        <v>100</v>
      </c>
      <c r="AO987" s="188" t="s">
        <v>8452</v>
      </c>
      <c r="AP987" s="188"/>
      <c r="AQ987" s="188"/>
      <c r="AR987" s="188"/>
      <c r="AS987" s="188"/>
      <c r="AT987" s="188"/>
      <c r="AU987" s="188" t="str">
        <f t="shared" si="46"/>
        <v>R3</v>
      </c>
      <c r="AV987" s="188" t="str">
        <f t="shared" si="47"/>
        <v>P1</v>
      </c>
    </row>
    <row r="988" spans="1:48" ht="75" x14ac:dyDescent="0.25">
      <c r="A988" s="188" t="s">
        <v>3832</v>
      </c>
      <c r="B988" s="207" t="str">
        <f t="shared" si="45"/>
        <v>Riparian and Pre-1914</v>
      </c>
      <c r="C988" s="188" t="s">
        <v>2622</v>
      </c>
      <c r="D988" s="188" t="s">
        <v>2623</v>
      </c>
      <c r="E988" s="188"/>
      <c r="F988" s="188" t="s">
        <v>2624</v>
      </c>
      <c r="G988" s="188"/>
      <c r="H988" s="188"/>
      <c r="I988" s="188" t="s">
        <v>55</v>
      </c>
      <c r="J988" s="188"/>
      <c r="K988" s="209">
        <v>954.52999999999986</v>
      </c>
      <c r="L988" s="209">
        <v>1302.1099999999999</v>
      </c>
      <c r="M988" s="188" t="s">
        <v>56</v>
      </c>
      <c r="N988" s="188" t="s">
        <v>604</v>
      </c>
      <c r="O988" s="188" t="s">
        <v>511</v>
      </c>
      <c r="P988" s="188" t="s">
        <v>59</v>
      </c>
      <c r="Q988" s="188" t="s">
        <v>3830</v>
      </c>
      <c r="R988" s="188" t="s">
        <v>3830</v>
      </c>
      <c r="S988" s="188" t="s">
        <v>2626</v>
      </c>
      <c r="T988" s="188" t="s">
        <v>141</v>
      </c>
      <c r="U988" s="188"/>
      <c r="V988" s="188" t="s">
        <v>115</v>
      </c>
      <c r="W988" s="188">
        <v>0</v>
      </c>
      <c r="X988" s="188" t="s">
        <v>56</v>
      </c>
      <c r="Y988" s="188" t="s">
        <v>2627</v>
      </c>
      <c r="Z988" s="188" t="s">
        <v>66</v>
      </c>
      <c r="AA988" s="189">
        <v>42914</v>
      </c>
      <c r="AB988" s="188" t="s">
        <v>142</v>
      </c>
      <c r="AC988" s="188" t="s">
        <v>2628</v>
      </c>
      <c r="AD988" s="188" t="s">
        <v>56</v>
      </c>
      <c r="AE988" s="188" t="s">
        <v>90</v>
      </c>
      <c r="AF988" s="188" t="s">
        <v>90</v>
      </c>
      <c r="AG988" s="189" t="s">
        <v>90</v>
      </c>
      <c r="AH988" s="188" t="s">
        <v>90</v>
      </c>
      <c r="AI988" s="188" t="s">
        <v>90</v>
      </c>
      <c r="AJ988" s="188" t="s">
        <v>90</v>
      </c>
      <c r="AK988" s="188" t="s">
        <v>90</v>
      </c>
      <c r="AL988" s="188" t="s">
        <v>90</v>
      </c>
      <c r="AM988" s="189">
        <v>42905</v>
      </c>
      <c r="AN988" s="188" t="s">
        <v>100</v>
      </c>
      <c r="AO988" s="188" t="s">
        <v>8452</v>
      </c>
      <c r="AP988" s="188"/>
      <c r="AQ988" s="188"/>
      <c r="AR988" s="188"/>
      <c r="AS988" s="188"/>
      <c r="AT988" s="188"/>
      <c r="AU988" s="188" t="str">
        <f t="shared" si="46"/>
        <v>R3</v>
      </c>
      <c r="AV988" s="188" t="str">
        <f t="shared" si="47"/>
        <v>P1</v>
      </c>
    </row>
    <row r="989" spans="1:48" ht="75" x14ac:dyDescent="0.25">
      <c r="A989" s="188" t="s">
        <v>3833</v>
      </c>
      <c r="B989" s="207" t="str">
        <f t="shared" si="45"/>
        <v>Riparian and Pre-1914</v>
      </c>
      <c r="C989" s="188" t="s">
        <v>2622</v>
      </c>
      <c r="D989" s="188" t="s">
        <v>2623</v>
      </c>
      <c r="E989" s="188"/>
      <c r="F989" s="188" t="s">
        <v>2624</v>
      </c>
      <c r="G989" s="188"/>
      <c r="H989" s="188"/>
      <c r="I989" s="188" t="s">
        <v>55</v>
      </c>
      <c r="J989" s="188"/>
      <c r="K989" s="209">
        <v>870.5333333333333</v>
      </c>
      <c r="L989" s="209">
        <v>814.34</v>
      </c>
      <c r="M989" s="188" t="s">
        <v>56</v>
      </c>
      <c r="N989" s="188" t="s">
        <v>604</v>
      </c>
      <c r="O989" s="188" t="s">
        <v>511</v>
      </c>
      <c r="P989" s="188" t="s">
        <v>59</v>
      </c>
      <c r="Q989" s="188" t="s">
        <v>3830</v>
      </c>
      <c r="R989" s="188" t="s">
        <v>3830</v>
      </c>
      <c r="S989" s="188" t="s">
        <v>2626</v>
      </c>
      <c r="T989" s="188" t="s">
        <v>141</v>
      </c>
      <c r="U989" s="188"/>
      <c r="V989" s="188" t="s">
        <v>115</v>
      </c>
      <c r="W989" s="188">
        <v>0</v>
      </c>
      <c r="X989" s="188" t="s">
        <v>56</v>
      </c>
      <c r="Y989" s="188" t="s">
        <v>2627</v>
      </c>
      <c r="Z989" s="188" t="s">
        <v>66</v>
      </c>
      <c r="AA989" s="189">
        <v>42914</v>
      </c>
      <c r="AB989" s="188" t="s">
        <v>142</v>
      </c>
      <c r="AC989" s="188" t="s">
        <v>2628</v>
      </c>
      <c r="AD989" s="188" t="s">
        <v>56</v>
      </c>
      <c r="AE989" s="188" t="s">
        <v>90</v>
      </c>
      <c r="AF989" s="188" t="s">
        <v>90</v>
      </c>
      <c r="AG989" s="189" t="s">
        <v>90</v>
      </c>
      <c r="AH989" s="188" t="s">
        <v>90</v>
      </c>
      <c r="AI989" s="188" t="s">
        <v>90</v>
      </c>
      <c r="AJ989" s="188" t="s">
        <v>90</v>
      </c>
      <c r="AK989" s="188" t="s">
        <v>90</v>
      </c>
      <c r="AL989" s="188" t="s">
        <v>90</v>
      </c>
      <c r="AM989" s="189">
        <v>42905</v>
      </c>
      <c r="AN989" s="188" t="s">
        <v>100</v>
      </c>
      <c r="AO989" s="188" t="s">
        <v>8452</v>
      </c>
      <c r="AP989" s="188"/>
      <c r="AQ989" s="188"/>
      <c r="AR989" s="188"/>
      <c r="AS989" s="188"/>
      <c r="AT989" s="188"/>
      <c r="AU989" s="188" t="str">
        <f t="shared" si="46"/>
        <v>R3</v>
      </c>
      <c r="AV989" s="188" t="str">
        <f t="shared" si="47"/>
        <v>P1</v>
      </c>
    </row>
    <row r="990" spans="1:48" ht="75" x14ac:dyDescent="0.25">
      <c r="A990" s="188" t="s">
        <v>3834</v>
      </c>
      <c r="B990" s="207" t="str">
        <f t="shared" si="45"/>
        <v>Riparian and Pre-1914</v>
      </c>
      <c r="C990" s="188" t="s">
        <v>2622</v>
      </c>
      <c r="D990" s="188" t="s">
        <v>2623</v>
      </c>
      <c r="E990" s="188"/>
      <c r="F990" s="188" t="s">
        <v>2624</v>
      </c>
      <c r="G990" s="188"/>
      <c r="H990" s="188"/>
      <c r="I990" s="188" t="s">
        <v>55</v>
      </c>
      <c r="J990" s="188"/>
      <c r="K990" s="209">
        <v>732.56333333333328</v>
      </c>
      <c r="L990" s="209">
        <v>902.79</v>
      </c>
      <c r="M990" s="188" t="s">
        <v>56</v>
      </c>
      <c r="N990" s="188" t="s">
        <v>604</v>
      </c>
      <c r="O990" s="188" t="s">
        <v>511</v>
      </c>
      <c r="P990" s="188" t="s">
        <v>59</v>
      </c>
      <c r="Q990" s="188" t="s">
        <v>3830</v>
      </c>
      <c r="R990" s="188" t="s">
        <v>3830</v>
      </c>
      <c r="S990" s="188" t="s">
        <v>2626</v>
      </c>
      <c r="T990" s="188" t="s">
        <v>141</v>
      </c>
      <c r="U990" s="188"/>
      <c r="V990" s="188" t="s">
        <v>115</v>
      </c>
      <c r="W990" s="188">
        <v>0</v>
      </c>
      <c r="X990" s="188" t="s">
        <v>56</v>
      </c>
      <c r="Y990" s="188" t="s">
        <v>2627</v>
      </c>
      <c r="Z990" s="188" t="s">
        <v>66</v>
      </c>
      <c r="AA990" s="189">
        <v>42914</v>
      </c>
      <c r="AB990" s="188" t="s">
        <v>142</v>
      </c>
      <c r="AC990" s="188" t="s">
        <v>2628</v>
      </c>
      <c r="AD990" s="188" t="s">
        <v>56</v>
      </c>
      <c r="AE990" s="188" t="s">
        <v>90</v>
      </c>
      <c r="AF990" s="188" t="s">
        <v>90</v>
      </c>
      <c r="AG990" s="189" t="s">
        <v>90</v>
      </c>
      <c r="AH990" s="188" t="s">
        <v>90</v>
      </c>
      <c r="AI990" s="188" t="s">
        <v>90</v>
      </c>
      <c r="AJ990" s="188" t="s">
        <v>90</v>
      </c>
      <c r="AK990" s="188" t="s">
        <v>90</v>
      </c>
      <c r="AL990" s="188" t="s">
        <v>90</v>
      </c>
      <c r="AM990" s="189">
        <v>42905</v>
      </c>
      <c r="AN990" s="188" t="s">
        <v>100</v>
      </c>
      <c r="AO990" s="188" t="s">
        <v>8452</v>
      </c>
      <c r="AP990" s="188"/>
      <c r="AQ990" s="188"/>
      <c r="AR990" s="188"/>
      <c r="AS990" s="188"/>
      <c r="AT990" s="188"/>
      <c r="AU990" s="188" t="str">
        <f t="shared" si="46"/>
        <v>R3</v>
      </c>
      <c r="AV990" s="188" t="str">
        <f t="shared" si="47"/>
        <v>P1</v>
      </c>
    </row>
    <row r="991" spans="1:48" ht="75" x14ac:dyDescent="0.25">
      <c r="A991" s="188" t="s">
        <v>3835</v>
      </c>
      <c r="B991" s="207" t="str">
        <f t="shared" si="45"/>
        <v>Riparian and Pre-1914</v>
      </c>
      <c r="C991" s="188" t="s">
        <v>2622</v>
      </c>
      <c r="D991" s="188" t="s">
        <v>2623</v>
      </c>
      <c r="E991" s="188"/>
      <c r="F991" s="188" t="s">
        <v>2624</v>
      </c>
      <c r="G991" s="188"/>
      <c r="H991" s="188"/>
      <c r="I991" s="188" t="s">
        <v>55</v>
      </c>
      <c r="J991" s="188"/>
      <c r="K991" s="209">
        <v>647.45666666666659</v>
      </c>
      <c r="L991" s="209">
        <v>1075.52</v>
      </c>
      <c r="M991" s="188" t="s">
        <v>56</v>
      </c>
      <c r="N991" s="188" t="s">
        <v>627</v>
      </c>
      <c r="O991" s="188" t="s">
        <v>511</v>
      </c>
      <c r="P991" s="188" t="s">
        <v>59</v>
      </c>
      <c r="Q991" s="188" t="s">
        <v>3830</v>
      </c>
      <c r="R991" s="188" t="s">
        <v>3830</v>
      </c>
      <c r="S991" s="188" t="s">
        <v>2626</v>
      </c>
      <c r="T991" s="188" t="s">
        <v>141</v>
      </c>
      <c r="U991" s="188"/>
      <c r="V991" s="188" t="s">
        <v>115</v>
      </c>
      <c r="W991" s="188">
        <v>0</v>
      </c>
      <c r="X991" s="188" t="s">
        <v>56</v>
      </c>
      <c r="Y991" s="188" t="s">
        <v>2627</v>
      </c>
      <c r="Z991" s="188" t="s">
        <v>66</v>
      </c>
      <c r="AA991" s="189">
        <v>42914</v>
      </c>
      <c r="AB991" s="188" t="s">
        <v>142</v>
      </c>
      <c r="AC991" s="188" t="s">
        <v>2628</v>
      </c>
      <c r="AD991" s="188" t="s">
        <v>56</v>
      </c>
      <c r="AE991" s="188" t="s">
        <v>90</v>
      </c>
      <c r="AF991" s="188" t="s">
        <v>90</v>
      </c>
      <c r="AG991" s="189" t="s">
        <v>90</v>
      </c>
      <c r="AH991" s="188" t="s">
        <v>90</v>
      </c>
      <c r="AI991" s="188" t="s">
        <v>90</v>
      </c>
      <c r="AJ991" s="188" t="s">
        <v>90</v>
      </c>
      <c r="AK991" s="188" t="s">
        <v>90</v>
      </c>
      <c r="AL991" s="188" t="s">
        <v>90</v>
      </c>
      <c r="AM991" s="189">
        <v>42905</v>
      </c>
      <c r="AN991" s="188" t="s">
        <v>100</v>
      </c>
      <c r="AO991" s="188" t="s">
        <v>8452</v>
      </c>
      <c r="AP991" s="188"/>
      <c r="AQ991" s="188"/>
      <c r="AR991" s="188"/>
      <c r="AS991" s="188"/>
      <c r="AT991" s="188"/>
      <c r="AU991" s="188" t="str">
        <f t="shared" si="46"/>
        <v>R3</v>
      </c>
      <c r="AV991" s="188" t="str">
        <f t="shared" si="47"/>
        <v>P1</v>
      </c>
    </row>
    <row r="992" spans="1:48" ht="75" x14ac:dyDescent="0.25">
      <c r="A992" s="188" t="s">
        <v>3836</v>
      </c>
      <c r="B992" s="207" t="str">
        <f t="shared" si="45"/>
        <v>Riparian and Pre-1914</v>
      </c>
      <c r="C992" s="188" t="s">
        <v>2622</v>
      </c>
      <c r="D992" s="188" t="s">
        <v>2623</v>
      </c>
      <c r="E992" s="188"/>
      <c r="F992" s="188" t="s">
        <v>2624</v>
      </c>
      <c r="G992" s="188"/>
      <c r="H992" s="188"/>
      <c r="I992" s="188" t="s">
        <v>55</v>
      </c>
      <c r="J992" s="188"/>
      <c r="K992" s="209">
        <v>1140.0966666666666</v>
      </c>
      <c r="L992" s="209">
        <v>1882.66</v>
      </c>
      <c r="M992" s="188" t="s">
        <v>56</v>
      </c>
      <c r="N992" s="188" t="s">
        <v>3837</v>
      </c>
      <c r="O992" s="188" t="s">
        <v>511</v>
      </c>
      <c r="P992" s="188" t="s">
        <v>59</v>
      </c>
      <c r="Q992" s="188" t="s">
        <v>3830</v>
      </c>
      <c r="R992" s="188" t="s">
        <v>3830</v>
      </c>
      <c r="S992" s="188" t="s">
        <v>2626</v>
      </c>
      <c r="T992" s="188" t="s">
        <v>141</v>
      </c>
      <c r="U992" s="188"/>
      <c r="V992" s="188" t="s">
        <v>115</v>
      </c>
      <c r="W992" s="188">
        <v>0</v>
      </c>
      <c r="X992" s="188" t="s">
        <v>56</v>
      </c>
      <c r="Y992" s="188" t="s">
        <v>2627</v>
      </c>
      <c r="Z992" s="188" t="s">
        <v>66</v>
      </c>
      <c r="AA992" s="189">
        <v>42914</v>
      </c>
      <c r="AB992" s="188" t="s">
        <v>142</v>
      </c>
      <c r="AC992" s="188" t="s">
        <v>2628</v>
      </c>
      <c r="AD992" s="188" t="s">
        <v>56</v>
      </c>
      <c r="AE992" s="188" t="s">
        <v>90</v>
      </c>
      <c r="AF992" s="188" t="s">
        <v>90</v>
      </c>
      <c r="AG992" s="189" t="s">
        <v>90</v>
      </c>
      <c r="AH992" s="188" t="s">
        <v>90</v>
      </c>
      <c r="AI992" s="188" t="s">
        <v>90</v>
      </c>
      <c r="AJ992" s="188" t="s">
        <v>90</v>
      </c>
      <c r="AK992" s="188" t="s">
        <v>90</v>
      </c>
      <c r="AL992" s="188" t="s">
        <v>90</v>
      </c>
      <c r="AM992" s="189">
        <v>42905</v>
      </c>
      <c r="AN992" s="188" t="s">
        <v>100</v>
      </c>
      <c r="AO992" s="188" t="s">
        <v>8452</v>
      </c>
      <c r="AP992" s="188"/>
      <c r="AQ992" s="188"/>
      <c r="AR992" s="188"/>
      <c r="AS992" s="188"/>
      <c r="AT992" s="188"/>
      <c r="AU992" s="188" t="str">
        <f t="shared" si="46"/>
        <v>R3</v>
      </c>
      <c r="AV992" s="188" t="str">
        <f t="shared" si="47"/>
        <v>P1</v>
      </c>
    </row>
    <row r="993" spans="1:48" ht="75" x14ac:dyDescent="0.25">
      <c r="A993" s="188" t="s">
        <v>3838</v>
      </c>
      <c r="B993" s="207" t="str">
        <f t="shared" si="45"/>
        <v>Riparian and Pre-1914</v>
      </c>
      <c r="C993" s="188" t="s">
        <v>2622</v>
      </c>
      <c r="D993" s="188" t="s">
        <v>2623</v>
      </c>
      <c r="E993" s="188"/>
      <c r="F993" s="188" t="s">
        <v>2624</v>
      </c>
      <c r="G993" s="188"/>
      <c r="H993" s="188"/>
      <c r="I993" s="188" t="s">
        <v>55</v>
      </c>
      <c r="J993" s="188"/>
      <c r="K993" s="209">
        <v>620.07666666666671</v>
      </c>
      <c r="L993" s="209">
        <v>893.69</v>
      </c>
      <c r="M993" s="188" t="s">
        <v>56</v>
      </c>
      <c r="N993" s="188" t="s">
        <v>3837</v>
      </c>
      <c r="O993" s="188" t="s">
        <v>511</v>
      </c>
      <c r="P993" s="188" t="s">
        <v>59</v>
      </c>
      <c r="Q993" s="188" t="s">
        <v>3830</v>
      </c>
      <c r="R993" s="188" t="s">
        <v>3830</v>
      </c>
      <c r="S993" s="188" t="s">
        <v>2626</v>
      </c>
      <c r="T993" s="188" t="s">
        <v>141</v>
      </c>
      <c r="U993" s="188"/>
      <c r="V993" s="188" t="s">
        <v>115</v>
      </c>
      <c r="W993" s="188">
        <v>0</v>
      </c>
      <c r="X993" s="188" t="s">
        <v>56</v>
      </c>
      <c r="Y993" s="188" t="s">
        <v>2627</v>
      </c>
      <c r="Z993" s="188" t="s">
        <v>66</v>
      </c>
      <c r="AA993" s="189">
        <v>42914</v>
      </c>
      <c r="AB993" s="188" t="s">
        <v>142</v>
      </c>
      <c r="AC993" s="188" t="s">
        <v>2628</v>
      </c>
      <c r="AD993" s="188" t="s">
        <v>56</v>
      </c>
      <c r="AE993" s="188" t="s">
        <v>90</v>
      </c>
      <c r="AF993" s="188" t="s">
        <v>90</v>
      </c>
      <c r="AG993" s="189" t="s">
        <v>90</v>
      </c>
      <c r="AH993" s="188" t="s">
        <v>90</v>
      </c>
      <c r="AI993" s="188" t="s">
        <v>90</v>
      </c>
      <c r="AJ993" s="188" t="s">
        <v>90</v>
      </c>
      <c r="AK993" s="188" t="s">
        <v>90</v>
      </c>
      <c r="AL993" s="188" t="s">
        <v>90</v>
      </c>
      <c r="AM993" s="189">
        <v>42905</v>
      </c>
      <c r="AN993" s="188" t="s">
        <v>100</v>
      </c>
      <c r="AO993" s="188" t="s">
        <v>8452</v>
      </c>
      <c r="AP993" s="188"/>
      <c r="AQ993" s="188"/>
      <c r="AR993" s="188"/>
      <c r="AS993" s="188"/>
      <c r="AT993" s="188"/>
      <c r="AU993" s="188" t="str">
        <f t="shared" si="46"/>
        <v>R3</v>
      </c>
      <c r="AV993" s="188" t="str">
        <f t="shared" si="47"/>
        <v>P1</v>
      </c>
    </row>
    <row r="994" spans="1:48" ht="75" x14ac:dyDescent="0.25">
      <c r="A994" s="188" t="s">
        <v>3839</v>
      </c>
      <c r="B994" s="207" t="str">
        <f t="shared" si="45"/>
        <v>Riparian and Pre-1914</v>
      </c>
      <c r="C994" s="188" t="s">
        <v>2622</v>
      </c>
      <c r="D994" s="188" t="s">
        <v>2623</v>
      </c>
      <c r="E994" s="188"/>
      <c r="F994" s="188" t="s">
        <v>2624</v>
      </c>
      <c r="G994" s="188"/>
      <c r="H994" s="188"/>
      <c r="I994" s="188" t="s">
        <v>55</v>
      </c>
      <c r="J994" s="188"/>
      <c r="K994" s="209">
        <v>1303.7266666666665</v>
      </c>
      <c r="L994" s="209">
        <v>1304.99</v>
      </c>
      <c r="M994" s="188" t="s">
        <v>56</v>
      </c>
      <c r="N994" s="188" t="s">
        <v>3837</v>
      </c>
      <c r="O994" s="188" t="s">
        <v>511</v>
      </c>
      <c r="P994" s="188" t="s">
        <v>59</v>
      </c>
      <c r="Q994" s="188" t="s">
        <v>3830</v>
      </c>
      <c r="R994" s="188" t="s">
        <v>3830</v>
      </c>
      <c r="S994" s="188" t="s">
        <v>2626</v>
      </c>
      <c r="T994" s="188" t="s">
        <v>141</v>
      </c>
      <c r="U994" s="188"/>
      <c r="V994" s="188" t="s">
        <v>115</v>
      </c>
      <c r="W994" s="188">
        <v>0</v>
      </c>
      <c r="X994" s="188" t="s">
        <v>56</v>
      </c>
      <c r="Y994" s="188" t="s">
        <v>2627</v>
      </c>
      <c r="Z994" s="188" t="s">
        <v>66</v>
      </c>
      <c r="AA994" s="189">
        <v>42914</v>
      </c>
      <c r="AB994" s="188" t="s">
        <v>142</v>
      </c>
      <c r="AC994" s="188" t="s">
        <v>2628</v>
      </c>
      <c r="AD994" s="188" t="s">
        <v>56</v>
      </c>
      <c r="AE994" s="188" t="s">
        <v>90</v>
      </c>
      <c r="AF994" s="188" t="s">
        <v>90</v>
      </c>
      <c r="AG994" s="189" t="s">
        <v>90</v>
      </c>
      <c r="AH994" s="188" t="s">
        <v>90</v>
      </c>
      <c r="AI994" s="188" t="s">
        <v>90</v>
      </c>
      <c r="AJ994" s="188" t="s">
        <v>90</v>
      </c>
      <c r="AK994" s="188" t="s">
        <v>90</v>
      </c>
      <c r="AL994" s="188" t="s">
        <v>90</v>
      </c>
      <c r="AM994" s="189">
        <v>42905</v>
      </c>
      <c r="AN994" s="188" t="s">
        <v>100</v>
      </c>
      <c r="AO994" s="188" t="s">
        <v>8452</v>
      </c>
      <c r="AP994" s="188"/>
      <c r="AQ994" s="188"/>
      <c r="AR994" s="188"/>
      <c r="AS994" s="188"/>
      <c r="AT994" s="188"/>
      <c r="AU994" s="188" t="str">
        <f t="shared" si="46"/>
        <v>R3</v>
      </c>
      <c r="AV994" s="188" t="str">
        <f t="shared" si="47"/>
        <v>P1</v>
      </c>
    </row>
    <row r="995" spans="1:48" ht="75" x14ac:dyDescent="0.25">
      <c r="A995" s="188" t="s">
        <v>3840</v>
      </c>
      <c r="B995" s="207" t="str">
        <f t="shared" si="45"/>
        <v>Riparian and Pre-1914</v>
      </c>
      <c r="C995" s="188" t="s">
        <v>2622</v>
      </c>
      <c r="D995" s="188" t="s">
        <v>2623</v>
      </c>
      <c r="E995" s="188"/>
      <c r="F995" s="188" t="s">
        <v>2624</v>
      </c>
      <c r="G995" s="188"/>
      <c r="H995" s="188"/>
      <c r="I995" s="188" t="s">
        <v>55</v>
      </c>
      <c r="J995" s="188"/>
      <c r="K995" s="209">
        <v>529.1733333333334</v>
      </c>
      <c r="L995" s="209">
        <v>1146.49</v>
      </c>
      <c r="M995" s="188" t="s">
        <v>56</v>
      </c>
      <c r="N995" s="188" t="s">
        <v>627</v>
      </c>
      <c r="O995" s="188" t="s">
        <v>511</v>
      </c>
      <c r="P995" s="188" t="s">
        <v>59</v>
      </c>
      <c r="Q995" s="188" t="s">
        <v>3830</v>
      </c>
      <c r="R995" s="188" t="s">
        <v>3830</v>
      </c>
      <c r="S995" s="188" t="s">
        <v>2626</v>
      </c>
      <c r="T995" s="188" t="s">
        <v>141</v>
      </c>
      <c r="U995" s="188"/>
      <c r="V995" s="188" t="s">
        <v>115</v>
      </c>
      <c r="W995" s="188">
        <v>0</v>
      </c>
      <c r="X995" s="188" t="s">
        <v>56</v>
      </c>
      <c r="Y995" s="188" t="s">
        <v>2627</v>
      </c>
      <c r="Z995" s="188" t="s">
        <v>66</v>
      </c>
      <c r="AA995" s="189">
        <v>42914</v>
      </c>
      <c r="AB995" s="188" t="s">
        <v>142</v>
      </c>
      <c r="AC995" s="188" t="s">
        <v>2628</v>
      </c>
      <c r="AD995" s="200" t="s">
        <v>56</v>
      </c>
      <c r="AE995" s="200" t="s">
        <v>90</v>
      </c>
      <c r="AF995" s="188" t="s">
        <v>90</v>
      </c>
      <c r="AG995" s="189" t="s">
        <v>90</v>
      </c>
      <c r="AH995" s="188" t="s">
        <v>90</v>
      </c>
      <c r="AI995" s="188" t="s">
        <v>90</v>
      </c>
      <c r="AJ995" s="188" t="s">
        <v>90</v>
      </c>
      <c r="AK995" s="188" t="s">
        <v>90</v>
      </c>
      <c r="AL995" s="188" t="s">
        <v>90</v>
      </c>
      <c r="AM995" s="189">
        <v>42905</v>
      </c>
      <c r="AN995" s="188" t="s">
        <v>100</v>
      </c>
      <c r="AO995" s="188" t="s">
        <v>8452</v>
      </c>
      <c r="AP995" s="188"/>
      <c r="AQ995" s="188"/>
      <c r="AR995" s="188"/>
      <c r="AS995" s="188"/>
      <c r="AT995" s="188"/>
      <c r="AU995" s="188" t="str">
        <f t="shared" si="46"/>
        <v>R3</v>
      </c>
      <c r="AV995" s="188" t="str">
        <f t="shared" si="47"/>
        <v>P1</v>
      </c>
    </row>
    <row r="996" spans="1:48" ht="45" x14ac:dyDescent="0.25">
      <c r="A996" s="188" t="s">
        <v>3841</v>
      </c>
      <c r="B996" s="207" t="str">
        <f t="shared" si="45"/>
        <v>Riparian and Pre-1914</v>
      </c>
      <c r="C996" s="188" t="s">
        <v>2622</v>
      </c>
      <c r="D996" s="188" t="s">
        <v>2623</v>
      </c>
      <c r="E996" s="188"/>
      <c r="F996" s="188" t="s">
        <v>2624</v>
      </c>
      <c r="G996" s="188"/>
      <c r="H996" s="188"/>
      <c r="I996" s="188" t="s">
        <v>55</v>
      </c>
      <c r="J996" s="188"/>
      <c r="K996" s="209">
        <v>1010.7266666666666</v>
      </c>
      <c r="L996" s="209">
        <v>1331.02</v>
      </c>
      <c r="M996" s="188" t="s">
        <v>56</v>
      </c>
      <c r="N996" s="188" t="s">
        <v>627</v>
      </c>
      <c r="O996" s="188" t="s">
        <v>511</v>
      </c>
      <c r="P996" s="188" t="s">
        <v>59</v>
      </c>
      <c r="Q996" s="188" t="s">
        <v>3830</v>
      </c>
      <c r="R996" s="188" t="s">
        <v>3830</v>
      </c>
      <c r="S996" s="188" t="s">
        <v>2626</v>
      </c>
      <c r="T996" s="188" t="s">
        <v>141</v>
      </c>
      <c r="U996" s="188"/>
      <c r="V996" s="188" t="s">
        <v>115</v>
      </c>
      <c r="W996" s="188">
        <v>0</v>
      </c>
      <c r="X996" s="188" t="s">
        <v>66</v>
      </c>
      <c r="Y996" s="188" t="s">
        <v>2627</v>
      </c>
      <c r="Z996" s="188" t="s">
        <v>66</v>
      </c>
      <c r="AA996" s="189">
        <v>42914</v>
      </c>
      <c r="AB996" s="188" t="s">
        <v>142</v>
      </c>
      <c r="AC996" s="188" t="s">
        <v>2628</v>
      </c>
      <c r="AD996" s="188" t="s">
        <v>56</v>
      </c>
      <c r="AE996" s="188" t="s">
        <v>90</v>
      </c>
      <c r="AF996" s="188" t="s">
        <v>90</v>
      </c>
      <c r="AG996" s="189" t="s">
        <v>90</v>
      </c>
      <c r="AH996" s="188" t="s">
        <v>90</v>
      </c>
      <c r="AI996" s="188" t="s">
        <v>90</v>
      </c>
      <c r="AJ996" s="188" t="s">
        <v>90</v>
      </c>
      <c r="AK996" s="188" t="s">
        <v>90</v>
      </c>
      <c r="AL996" s="188" t="s">
        <v>90</v>
      </c>
      <c r="AM996" s="189">
        <v>42905</v>
      </c>
      <c r="AN996" s="188" t="s">
        <v>100</v>
      </c>
      <c r="AO996" s="188" t="s">
        <v>864</v>
      </c>
      <c r="AP996" s="188"/>
      <c r="AQ996" s="188"/>
      <c r="AR996" s="188"/>
      <c r="AS996" s="188"/>
      <c r="AT996" s="188"/>
      <c r="AU996" s="188" t="str">
        <f t="shared" si="46"/>
        <v>R3</v>
      </c>
      <c r="AV996" s="188" t="str">
        <f t="shared" si="47"/>
        <v>P1</v>
      </c>
    </row>
    <row r="997" spans="1:48" ht="45" x14ac:dyDescent="0.25">
      <c r="A997" s="188" t="s">
        <v>3842</v>
      </c>
      <c r="B997" s="207" t="str">
        <f t="shared" si="45"/>
        <v>Riparian and Pre-1914</v>
      </c>
      <c r="C997" s="188" t="s">
        <v>2622</v>
      </c>
      <c r="D997" s="188" t="s">
        <v>2623</v>
      </c>
      <c r="E997" s="188"/>
      <c r="F997" s="188" t="s">
        <v>2624</v>
      </c>
      <c r="G997" s="188"/>
      <c r="H997" s="188"/>
      <c r="I997" s="188" t="s">
        <v>55</v>
      </c>
      <c r="J997" s="188"/>
      <c r="K997" s="209">
        <v>1095.1666666666667</v>
      </c>
      <c r="L997" s="209">
        <v>1320.88</v>
      </c>
      <c r="M997" s="188" t="s">
        <v>56</v>
      </c>
      <c r="N997" s="188" t="s">
        <v>627</v>
      </c>
      <c r="O997" s="188" t="s">
        <v>511</v>
      </c>
      <c r="P997" s="188" t="s">
        <v>59</v>
      </c>
      <c r="Q997" s="188" t="s">
        <v>2625</v>
      </c>
      <c r="R997" s="188" t="s">
        <v>2625</v>
      </c>
      <c r="S997" s="188" t="s">
        <v>2626</v>
      </c>
      <c r="T997" s="188" t="s">
        <v>141</v>
      </c>
      <c r="U997" s="188"/>
      <c r="V997" s="188" t="s">
        <v>115</v>
      </c>
      <c r="W997" s="188">
        <v>0</v>
      </c>
      <c r="X997" s="188" t="s">
        <v>66</v>
      </c>
      <c r="Y997" s="188" t="s">
        <v>2627</v>
      </c>
      <c r="Z997" s="188" t="s">
        <v>66</v>
      </c>
      <c r="AA997" s="189">
        <v>42914</v>
      </c>
      <c r="AB997" s="188" t="s">
        <v>142</v>
      </c>
      <c r="AC997" s="188" t="s">
        <v>2628</v>
      </c>
      <c r="AD997" s="188" t="s">
        <v>56</v>
      </c>
      <c r="AE997" s="188" t="s">
        <v>90</v>
      </c>
      <c r="AF997" s="188" t="s">
        <v>90</v>
      </c>
      <c r="AG997" s="189" t="s">
        <v>90</v>
      </c>
      <c r="AH997" s="188" t="s">
        <v>90</v>
      </c>
      <c r="AI997" s="188" t="s">
        <v>90</v>
      </c>
      <c r="AJ997" s="188" t="s">
        <v>90</v>
      </c>
      <c r="AK997" s="188" t="s">
        <v>90</v>
      </c>
      <c r="AL997" s="188" t="s">
        <v>90</v>
      </c>
      <c r="AM997" s="189">
        <v>42905</v>
      </c>
      <c r="AN997" s="188" t="s">
        <v>100</v>
      </c>
      <c r="AO997" s="188" t="s">
        <v>864</v>
      </c>
      <c r="AP997" s="188"/>
      <c r="AQ997" s="188"/>
      <c r="AR997" s="188"/>
      <c r="AS997" s="188"/>
      <c r="AT997" s="188"/>
      <c r="AU997" s="188" t="str">
        <f t="shared" si="46"/>
        <v>R3</v>
      </c>
      <c r="AV997" s="188" t="str">
        <f t="shared" si="47"/>
        <v>P1</v>
      </c>
    </row>
    <row r="998" spans="1:48" ht="75" x14ac:dyDescent="0.25">
      <c r="A998" s="188" t="s">
        <v>3843</v>
      </c>
      <c r="B998" s="207" t="str">
        <f t="shared" si="45"/>
        <v>Riparian and Pre-1914</v>
      </c>
      <c r="C998" s="188" t="s">
        <v>2622</v>
      </c>
      <c r="D998" s="188" t="s">
        <v>2623</v>
      </c>
      <c r="E998" s="188"/>
      <c r="F998" s="188" t="s">
        <v>2624</v>
      </c>
      <c r="G998" s="188"/>
      <c r="H998" s="188"/>
      <c r="I998" s="188" t="s">
        <v>55</v>
      </c>
      <c r="J998" s="188"/>
      <c r="K998" s="209">
        <v>566.61</v>
      </c>
      <c r="L998" s="209">
        <v>1077.8699999999999</v>
      </c>
      <c r="M998" s="188" t="s">
        <v>56</v>
      </c>
      <c r="N998" s="188" t="s">
        <v>627</v>
      </c>
      <c r="O998" s="188" t="s">
        <v>511</v>
      </c>
      <c r="P998" s="188" t="s">
        <v>59</v>
      </c>
      <c r="Q998" s="188" t="s">
        <v>3830</v>
      </c>
      <c r="R998" s="188" t="s">
        <v>3830</v>
      </c>
      <c r="S998" s="188" t="s">
        <v>2626</v>
      </c>
      <c r="T998" s="188" t="s">
        <v>141</v>
      </c>
      <c r="U998" s="188"/>
      <c r="V998" s="188" t="s">
        <v>115</v>
      </c>
      <c r="W998" s="188">
        <v>0</v>
      </c>
      <c r="X998" s="188" t="s">
        <v>56</v>
      </c>
      <c r="Y998" s="188" t="s">
        <v>2627</v>
      </c>
      <c r="Z998" s="188" t="s">
        <v>66</v>
      </c>
      <c r="AA998" s="189">
        <v>42914</v>
      </c>
      <c r="AB998" s="188" t="s">
        <v>142</v>
      </c>
      <c r="AC998" s="188" t="s">
        <v>2628</v>
      </c>
      <c r="AD998" s="188" t="s">
        <v>56</v>
      </c>
      <c r="AE998" s="188" t="s">
        <v>90</v>
      </c>
      <c r="AF998" s="188" t="s">
        <v>90</v>
      </c>
      <c r="AG998" s="189" t="s">
        <v>90</v>
      </c>
      <c r="AH998" s="188" t="s">
        <v>90</v>
      </c>
      <c r="AI998" s="188" t="s">
        <v>90</v>
      </c>
      <c r="AJ998" s="188" t="s">
        <v>90</v>
      </c>
      <c r="AK998" s="188" t="s">
        <v>90</v>
      </c>
      <c r="AL998" s="188" t="s">
        <v>90</v>
      </c>
      <c r="AM998" s="189">
        <v>42905</v>
      </c>
      <c r="AN998" s="188" t="s">
        <v>100</v>
      </c>
      <c r="AO998" s="188" t="s">
        <v>8452</v>
      </c>
      <c r="AP998" s="188"/>
      <c r="AQ998" s="188"/>
      <c r="AR998" s="188"/>
      <c r="AS998" s="188"/>
      <c r="AT998" s="188"/>
      <c r="AU998" s="188" t="str">
        <f t="shared" si="46"/>
        <v>R3</v>
      </c>
      <c r="AV998" s="188" t="str">
        <f t="shared" si="47"/>
        <v>P1</v>
      </c>
    </row>
    <row r="999" spans="1:48" ht="75" x14ac:dyDescent="0.25">
      <c r="A999" s="188" t="s">
        <v>3844</v>
      </c>
      <c r="B999" s="207" t="str">
        <f t="shared" si="45"/>
        <v>Riparian and Pre-1914</v>
      </c>
      <c r="C999" s="188" t="s">
        <v>2622</v>
      </c>
      <c r="D999" s="188" t="s">
        <v>2623</v>
      </c>
      <c r="E999" s="188"/>
      <c r="F999" s="188" t="s">
        <v>2624</v>
      </c>
      <c r="G999" s="188"/>
      <c r="H999" s="188"/>
      <c r="I999" s="188" t="s">
        <v>55</v>
      </c>
      <c r="J999" s="188"/>
      <c r="K999" s="209">
        <v>481.1</v>
      </c>
      <c r="L999" s="209">
        <v>955.56</v>
      </c>
      <c r="M999" s="188" t="s">
        <v>56</v>
      </c>
      <c r="N999" s="188" t="s">
        <v>3837</v>
      </c>
      <c r="O999" s="188" t="s">
        <v>511</v>
      </c>
      <c r="P999" s="188" t="s">
        <v>59</v>
      </c>
      <c r="Q999" s="188" t="s">
        <v>3830</v>
      </c>
      <c r="R999" s="188" t="s">
        <v>3830</v>
      </c>
      <c r="S999" s="188" t="s">
        <v>2626</v>
      </c>
      <c r="T999" s="188" t="s">
        <v>141</v>
      </c>
      <c r="U999" s="188"/>
      <c r="V999" s="188" t="s">
        <v>115</v>
      </c>
      <c r="W999" s="188">
        <v>0</v>
      </c>
      <c r="X999" s="188" t="s">
        <v>56</v>
      </c>
      <c r="Y999" s="188" t="s">
        <v>2627</v>
      </c>
      <c r="Z999" s="188" t="s">
        <v>66</v>
      </c>
      <c r="AA999" s="189">
        <v>42914</v>
      </c>
      <c r="AB999" s="188" t="s">
        <v>142</v>
      </c>
      <c r="AC999" s="188" t="s">
        <v>2628</v>
      </c>
      <c r="AD999" s="188" t="s">
        <v>56</v>
      </c>
      <c r="AE999" s="188" t="s">
        <v>90</v>
      </c>
      <c r="AF999" s="188" t="s">
        <v>90</v>
      </c>
      <c r="AG999" s="189" t="s">
        <v>90</v>
      </c>
      <c r="AH999" s="188" t="s">
        <v>90</v>
      </c>
      <c r="AI999" s="188" t="s">
        <v>90</v>
      </c>
      <c r="AJ999" s="188" t="s">
        <v>90</v>
      </c>
      <c r="AK999" s="188" t="s">
        <v>90</v>
      </c>
      <c r="AL999" s="188" t="s">
        <v>90</v>
      </c>
      <c r="AM999" s="189">
        <v>42905</v>
      </c>
      <c r="AN999" s="188" t="s">
        <v>100</v>
      </c>
      <c r="AO999" s="188" t="s">
        <v>8452</v>
      </c>
      <c r="AP999" s="188"/>
      <c r="AQ999" s="188"/>
      <c r="AR999" s="188"/>
      <c r="AS999" s="188"/>
      <c r="AT999" s="188"/>
      <c r="AU999" s="188" t="str">
        <f t="shared" si="46"/>
        <v>R3</v>
      </c>
      <c r="AV999" s="188" t="str">
        <f t="shared" si="47"/>
        <v>P1</v>
      </c>
    </row>
    <row r="1000" spans="1:48" ht="75" x14ac:dyDescent="0.25">
      <c r="A1000" s="188" t="s">
        <v>3845</v>
      </c>
      <c r="B1000" s="207" t="str">
        <f t="shared" si="45"/>
        <v>Riparian and Pre-1914</v>
      </c>
      <c r="C1000" s="188" t="s">
        <v>2622</v>
      </c>
      <c r="D1000" s="188" t="s">
        <v>2623</v>
      </c>
      <c r="E1000" s="188"/>
      <c r="F1000" s="188" t="s">
        <v>2624</v>
      </c>
      <c r="G1000" s="188"/>
      <c r="H1000" s="188"/>
      <c r="I1000" s="188" t="s">
        <v>55</v>
      </c>
      <c r="J1000" s="188"/>
      <c r="K1000" s="209">
        <v>478.94999999999993</v>
      </c>
      <c r="L1000" s="209">
        <v>695.49</v>
      </c>
      <c r="M1000" s="188" t="s">
        <v>56</v>
      </c>
      <c r="N1000" s="188" t="s">
        <v>3837</v>
      </c>
      <c r="O1000" s="188" t="s">
        <v>511</v>
      </c>
      <c r="P1000" s="188" t="s">
        <v>59</v>
      </c>
      <c r="Q1000" s="188" t="s">
        <v>3830</v>
      </c>
      <c r="R1000" s="188" t="s">
        <v>3830</v>
      </c>
      <c r="S1000" s="188" t="s">
        <v>2626</v>
      </c>
      <c r="T1000" s="188" t="s">
        <v>141</v>
      </c>
      <c r="U1000" s="188"/>
      <c r="V1000" s="188" t="s">
        <v>115</v>
      </c>
      <c r="W1000" s="188">
        <v>0</v>
      </c>
      <c r="X1000" s="188" t="s">
        <v>56</v>
      </c>
      <c r="Y1000" s="188" t="s">
        <v>2627</v>
      </c>
      <c r="Z1000" s="188" t="s">
        <v>66</v>
      </c>
      <c r="AA1000" s="189">
        <v>42914</v>
      </c>
      <c r="AB1000" s="188" t="s">
        <v>142</v>
      </c>
      <c r="AC1000" s="188" t="s">
        <v>2628</v>
      </c>
      <c r="AD1000" s="188" t="s">
        <v>56</v>
      </c>
      <c r="AE1000" s="188" t="s">
        <v>90</v>
      </c>
      <c r="AF1000" s="188" t="s">
        <v>90</v>
      </c>
      <c r="AG1000" s="189" t="s">
        <v>90</v>
      </c>
      <c r="AH1000" s="188" t="s">
        <v>90</v>
      </c>
      <c r="AI1000" s="188" t="s">
        <v>90</v>
      </c>
      <c r="AJ1000" s="188" t="s">
        <v>90</v>
      </c>
      <c r="AK1000" s="188" t="s">
        <v>90</v>
      </c>
      <c r="AL1000" s="188" t="s">
        <v>90</v>
      </c>
      <c r="AM1000" s="189">
        <v>42905</v>
      </c>
      <c r="AN1000" s="188" t="s">
        <v>100</v>
      </c>
      <c r="AO1000" s="188" t="s">
        <v>8452</v>
      </c>
      <c r="AP1000" s="188"/>
      <c r="AQ1000" s="188"/>
      <c r="AR1000" s="188"/>
      <c r="AS1000" s="188"/>
      <c r="AT1000" s="188"/>
      <c r="AU1000" s="188" t="str">
        <f t="shared" si="46"/>
        <v>R3</v>
      </c>
      <c r="AV1000" s="188" t="str">
        <f t="shared" si="47"/>
        <v>P1</v>
      </c>
    </row>
    <row r="1001" spans="1:48" ht="75" x14ac:dyDescent="0.25">
      <c r="A1001" s="188" t="s">
        <v>3846</v>
      </c>
      <c r="B1001" s="207" t="str">
        <f t="shared" si="45"/>
        <v>Riparian and Pre-1914</v>
      </c>
      <c r="C1001" s="188" t="s">
        <v>2622</v>
      </c>
      <c r="D1001" s="188" t="s">
        <v>2623</v>
      </c>
      <c r="E1001" s="188"/>
      <c r="F1001" s="188" t="s">
        <v>2624</v>
      </c>
      <c r="G1001" s="188"/>
      <c r="H1001" s="188"/>
      <c r="I1001" s="188" t="s">
        <v>55</v>
      </c>
      <c r="J1001" s="188"/>
      <c r="K1001" s="209">
        <v>574.22</v>
      </c>
      <c r="L1001" s="209">
        <v>936.31</v>
      </c>
      <c r="M1001" s="188" t="s">
        <v>56</v>
      </c>
      <c r="N1001" s="188" t="s">
        <v>3837</v>
      </c>
      <c r="O1001" s="188" t="s">
        <v>511</v>
      </c>
      <c r="P1001" s="188" t="s">
        <v>59</v>
      </c>
      <c r="Q1001" s="188" t="s">
        <v>3830</v>
      </c>
      <c r="R1001" s="188" t="s">
        <v>3830</v>
      </c>
      <c r="S1001" s="188" t="s">
        <v>2626</v>
      </c>
      <c r="T1001" s="188" t="s">
        <v>141</v>
      </c>
      <c r="U1001" s="188"/>
      <c r="V1001" s="188" t="s">
        <v>115</v>
      </c>
      <c r="W1001" s="188">
        <v>0</v>
      </c>
      <c r="X1001" s="188" t="s">
        <v>56</v>
      </c>
      <c r="Y1001" s="188" t="s">
        <v>2627</v>
      </c>
      <c r="Z1001" s="188" t="s">
        <v>66</v>
      </c>
      <c r="AA1001" s="189">
        <v>42914</v>
      </c>
      <c r="AB1001" s="188" t="s">
        <v>142</v>
      </c>
      <c r="AC1001" s="188" t="s">
        <v>2628</v>
      </c>
      <c r="AD1001" s="188" t="s">
        <v>56</v>
      </c>
      <c r="AE1001" s="188" t="s">
        <v>90</v>
      </c>
      <c r="AF1001" s="188" t="s">
        <v>90</v>
      </c>
      <c r="AG1001" s="189" t="s">
        <v>90</v>
      </c>
      <c r="AH1001" s="188" t="s">
        <v>90</v>
      </c>
      <c r="AI1001" s="188" t="s">
        <v>90</v>
      </c>
      <c r="AJ1001" s="188" t="s">
        <v>90</v>
      </c>
      <c r="AK1001" s="188" t="s">
        <v>90</v>
      </c>
      <c r="AL1001" s="188" t="s">
        <v>90</v>
      </c>
      <c r="AM1001" s="189">
        <v>42905</v>
      </c>
      <c r="AN1001" s="188" t="s">
        <v>100</v>
      </c>
      <c r="AO1001" s="188" t="s">
        <v>8452</v>
      </c>
      <c r="AP1001" s="188"/>
      <c r="AQ1001" s="188"/>
      <c r="AR1001" s="188"/>
      <c r="AS1001" s="188"/>
      <c r="AT1001" s="188"/>
      <c r="AU1001" s="188" t="str">
        <f t="shared" si="46"/>
        <v>R3</v>
      </c>
      <c r="AV1001" s="188" t="str">
        <f t="shared" si="47"/>
        <v>P1</v>
      </c>
    </row>
    <row r="1002" spans="1:48" ht="75" x14ac:dyDescent="0.25">
      <c r="A1002" s="188" t="s">
        <v>3847</v>
      </c>
      <c r="B1002" s="207" t="str">
        <f t="shared" si="45"/>
        <v>Riparian and Pre-1914</v>
      </c>
      <c r="C1002" s="188" t="s">
        <v>2622</v>
      </c>
      <c r="D1002" s="188" t="s">
        <v>2623</v>
      </c>
      <c r="E1002" s="188"/>
      <c r="F1002" s="188" t="s">
        <v>2624</v>
      </c>
      <c r="G1002" s="188"/>
      <c r="H1002" s="188"/>
      <c r="I1002" s="188" t="s">
        <v>55</v>
      </c>
      <c r="J1002" s="188"/>
      <c r="K1002" s="209">
        <v>434.35333333333335</v>
      </c>
      <c r="L1002" s="209">
        <v>459.74</v>
      </c>
      <c r="M1002" s="188" t="s">
        <v>56</v>
      </c>
      <c r="N1002" s="188" t="s">
        <v>3837</v>
      </c>
      <c r="O1002" s="188" t="s">
        <v>511</v>
      </c>
      <c r="P1002" s="188" t="s">
        <v>59</v>
      </c>
      <c r="Q1002" s="188" t="s">
        <v>2625</v>
      </c>
      <c r="R1002" s="188" t="s">
        <v>2625</v>
      </c>
      <c r="S1002" s="188" t="s">
        <v>2626</v>
      </c>
      <c r="T1002" s="188" t="s">
        <v>141</v>
      </c>
      <c r="U1002" s="188"/>
      <c r="V1002" s="188" t="s">
        <v>115</v>
      </c>
      <c r="W1002" s="188">
        <v>0</v>
      </c>
      <c r="X1002" s="188" t="s">
        <v>56</v>
      </c>
      <c r="Y1002" s="188" t="s">
        <v>2627</v>
      </c>
      <c r="Z1002" s="188" t="s">
        <v>66</v>
      </c>
      <c r="AA1002" s="189">
        <v>42914</v>
      </c>
      <c r="AB1002" s="188" t="s">
        <v>142</v>
      </c>
      <c r="AC1002" s="188" t="s">
        <v>2628</v>
      </c>
      <c r="AD1002" s="188" t="s">
        <v>56</v>
      </c>
      <c r="AE1002" s="188" t="s">
        <v>90</v>
      </c>
      <c r="AF1002" s="188" t="s">
        <v>90</v>
      </c>
      <c r="AG1002" s="189" t="s">
        <v>90</v>
      </c>
      <c r="AH1002" s="188" t="s">
        <v>90</v>
      </c>
      <c r="AI1002" s="188" t="s">
        <v>90</v>
      </c>
      <c r="AJ1002" s="188" t="s">
        <v>90</v>
      </c>
      <c r="AK1002" s="188" t="s">
        <v>90</v>
      </c>
      <c r="AL1002" s="188" t="s">
        <v>90</v>
      </c>
      <c r="AM1002" s="189">
        <v>42905</v>
      </c>
      <c r="AN1002" s="188" t="s">
        <v>100</v>
      </c>
      <c r="AO1002" s="188" t="s">
        <v>8452</v>
      </c>
      <c r="AP1002" s="188"/>
      <c r="AQ1002" s="188"/>
      <c r="AR1002" s="188"/>
      <c r="AS1002" s="188"/>
      <c r="AT1002" s="188"/>
      <c r="AU1002" s="188" t="str">
        <f t="shared" si="46"/>
        <v>R3</v>
      </c>
      <c r="AV1002" s="188" t="str">
        <f t="shared" si="47"/>
        <v>P1</v>
      </c>
    </row>
    <row r="1003" spans="1:48" ht="45" x14ac:dyDescent="0.25">
      <c r="A1003" s="188" t="s">
        <v>3848</v>
      </c>
      <c r="B1003" s="207" t="str">
        <f t="shared" si="45"/>
        <v>Riparian and Pre-1914</v>
      </c>
      <c r="C1003" s="188" t="s">
        <v>2622</v>
      </c>
      <c r="D1003" s="188" t="s">
        <v>2623</v>
      </c>
      <c r="E1003" s="188"/>
      <c r="F1003" s="188" t="s">
        <v>2624</v>
      </c>
      <c r="G1003" s="188"/>
      <c r="H1003" s="188"/>
      <c r="I1003" s="188" t="s">
        <v>55</v>
      </c>
      <c r="J1003" s="188"/>
      <c r="K1003" s="209">
        <v>1844.9099999999999</v>
      </c>
      <c r="L1003" s="209">
        <v>1740.46</v>
      </c>
      <c r="M1003" s="188" t="s">
        <v>56</v>
      </c>
      <c r="N1003" s="188" t="s">
        <v>3837</v>
      </c>
      <c r="O1003" s="188" t="s">
        <v>511</v>
      </c>
      <c r="P1003" s="188" t="s">
        <v>59</v>
      </c>
      <c r="Q1003" s="188" t="s">
        <v>2625</v>
      </c>
      <c r="R1003" s="188" t="s">
        <v>2625</v>
      </c>
      <c r="S1003" s="188" t="s">
        <v>2626</v>
      </c>
      <c r="T1003" s="188" t="s">
        <v>141</v>
      </c>
      <c r="U1003" s="188"/>
      <c r="V1003" s="188" t="s">
        <v>115</v>
      </c>
      <c r="W1003" s="188">
        <v>0</v>
      </c>
      <c r="X1003" s="188" t="s">
        <v>66</v>
      </c>
      <c r="Y1003" s="188" t="s">
        <v>2627</v>
      </c>
      <c r="Z1003" s="188" t="s">
        <v>66</v>
      </c>
      <c r="AA1003" s="189">
        <v>42914</v>
      </c>
      <c r="AB1003" s="188" t="s">
        <v>142</v>
      </c>
      <c r="AC1003" s="188" t="s">
        <v>2628</v>
      </c>
      <c r="AD1003" s="188" t="s">
        <v>56</v>
      </c>
      <c r="AE1003" s="188" t="s">
        <v>90</v>
      </c>
      <c r="AF1003" s="188" t="s">
        <v>90</v>
      </c>
      <c r="AG1003" s="189" t="s">
        <v>90</v>
      </c>
      <c r="AH1003" s="188" t="s">
        <v>90</v>
      </c>
      <c r="AI1003" s="188" t="s">
        <v>90</v>
      </c>
      <c r="AJ1003" s="188" t="s">
        <v>90</v>
      </c>
      <c r="AK1003" s="188" t="s">
        <v>90</v>
      </c>
      <c r="AL1003" s="188" t="s">
        <v>90</v>
      </c>
      <c r="AM1003" s="189">
        <v>42905</v>
      </c>
      <c r="AN1003" s="188" t="s">
        <v>100</v>
      </c>
      <c r="AO1003" s="188" t="s">
        <v>864</v>
      </c>
      <c r="AP1003" s="188"/>
      <c r="AQ1003" s="188"/>
      <c r="AR1003" s="188"/>
      <c r="AS1003" s="188"/>
      <c r="AT1003" s="188"/>
      <c r="AU1003" s="188" t="str">
        <f t="shared" si="46"/>
        <v>R3</v>
      </c>
      <c r="AV1003" s="188" t="str">
        <f t="shared" si="47"/>
        <v>P1</v>
      </c>
    </row>
    <row r="1004" spans="1:48" ht="270" x14ac:dyDescent="0.25">
      <c r="A1004" s="188" t="s">
        <v>3849</v>
      </c>
      <c r="B1004" s="207" t="str">
        <f t="shared" si="45"/>
        <v>Riparian and Pre-1914</v>
      </c>
      <c r="C1004" s="188" t="s">
        <v>3850</v>
      </c>
      <c r="D1004" s="188" t="s">
        <v>3851</v>
      </c>
      <c r="E1004" s="188"/>
      <c r="F1004" s="188"/>
      <c r="G1004" s="188"/>
      <c r="H1004" s="188" t="s">
        <v>4067</v>
      </c>
      <c r="I1004" s="188" t="s">
        <v>55</v>
      </c>
      <c r="J1004" s="188"/>
      <c r="K1004" s="209">
        <v>700.86666666666667</v>
      </c>
      <c r="L1004" s="209">
        <v>1078.1300000000001</v>
      </c>
      <c r="M1004" s="188" t="s">
        <v>56</v>
      </c>
      <c r="N1004" s="188" t="s">
        <v>137</v>
      </c>
      <c r="O1004" s="188"/>
      <c r="P1004" s="188" t="s">
        <v>341</v>
      </c>
      <c r="Q1004" s="188" t="s">
        <v>3852</v>
      </c>
      <c r="R1004" s="188" t="s">
        <v>3853</v>
      </c>
      <c r="S1004" s="188" t="s">
        <v>1234</v>
      </c>
      <c r="T1004" s="188" t="s">
        <v>151</v>
      </c>
      <c r="U1004" s="188"/>
      <c r="V1004" s="188" t="s">
        <v>344</v>
      </c>
      <c r="W1004" s="188"/>
      <c r="X1004" s="188"/>
      <c r="Y1004" s="188"/>
      <c r="Z1004" s="188" t="s">
        <v>66</v>
      </c>
      <c r="AA1004" s="189">
        <v>42957</v>
      </c>
      <c r="AB1004" s="188" t="s">
        <v>81</v>
      </c>
      <c r="AC1004" s="188" t="s">
        <v>3854</v>
      </c>
      <c r="AD1004" s="188" t="s">
        <v>56</v>
      </c>
      <c r="AE1004" s="188" t="s">
        <v>90</v>
      </c>
      <c r="AF1004" s="188" t="s">
        <v>90</v>
      </c>
      <c r="AG1004" s="188" t="s">
        <v>90</v>
      </c>
      <c r="AH1004" s="188" t="s">
        <v>90</v>
      </c>
      <c r="AI1004" s="188" t="s">
        <v>90</v>
      </c>
      <c r="AJ1004" s="188" t="s">
        <v>90</v>
      </c>
      <c r="AK1004" s="188" t="s">
        <v>90</v>
      </c>
      <c r="AL1004" s="188" t="s">
        <v>90</v>
      </c>
      <c r="AM1004" s="189">
        <v>42948</v>
      </c>
      <c r="AN1004" s="188" t="s">
        <v>100</v>
      </c>
      <c r="AO1004" s="188" t="s">
        <v>144</v>
      </c>
      <c r="AP1004" s="188" t="s">
        <v>4067</v>
      </c>
      <c r="AQ1004" s="188" t="s">
        <v>8534</v>
      </c>
      <c r="AR1004" s="188" t="s">
        <v>8581</v>
      </c>
      <c r="AS1004" s="188" t="s">
        <v>8535</v>
      </c>
      <c r="AT1004" s="188" t="s">
        <v>8581</v>
      </c>
      <c r="AU1004" s="188" t="str">
        <f t="shared" si="46"/>
        <v>R4</v>
      </c>
      <c r="AV1004" s="188" t="str">
        <f t="shared" si="47"/>
        <v>P4</v>
      </c>
    </row>
    <row r="1005" spans="1:48" ht="270" x14ac:dyDescent="0.25">
      <c r="A1005" s="188" t="s">
        <v>3855</v>
      </c>
      <c r="B1005" s="207" t="str">
        <f t="shared" si="45"/>
        <v>Riparian</v>
      </c>
      <c r="C1005" s="188" t="s">
        <v>3856</v>
      </c>
      <c r="D1005" s="188" t="s">
        <v>3856</v>
      </c>
      <c r="E1005" s="188"/>
      <c r="F1005" s="188"/>
      <c r="G1005" s="188"/>
      <c r="H1005" s="188" t="s">
        <v>4067</v>
      </c>
      <c r="I1005" s="188" t="s">
        <v>55</v>
      </c>
      <c r="J1005" s="188"/>
      <c r="K1005" s="209">
        <v>348</v>
      </c>
      <c r="L1005" s="209">
        <v>176</v>
      </c>
      <c r="M1005" s="188" t="s">
        <v>56</v>
      </c>
      <c r="N1005" s="188" t="s">
        <v>3857</v>
      </c>
      <c r="O1005" s="188" t="s">
        <v>3858</v>
      </c>
      <c r="P1005" s="188" t="s">
        <v>341</v>
      </c>
      <c r="Q1005" s="188" t="s">
        <v>3859</v>
      </c>
      <c r="R1005" s="188" t="s">
        <v>3860</v>
      </c>
      <c r="S1005" s="188" t="s">
        <v>3861</v>
      </c>
      <c r="T1005" s="188" t="s">
        <v>141</v>
      </c>
      <c r="U1005" s="188"/>
      <c r="V1005" s="188" t="s">
        <v>115</v>
      </c>
      <c r="W1005" s="188"/>
      <c r="X1005" s="188"/>
      <c r="Y1005" s="188"/>
      <c r="Z1005" s="188" t="s">
        <v>66</v>
      </c>
      <c r="AA1005" s="189">
        <v>42957</v>
      </c>
      <c r="AB1005" s="188" t="s">
        <v>142</v>
      </c>
      <c r="AC1005" s="188" t="s">
        <v>1051</v>
      </c>
      <c r="AD1005" s="188" t="s">
        <v>66</v>
      </c>
      <c r="AE1005" s="188" t="s">
        <v>90</v>
      </c>
      <c r="AF1005" s="188" t="s">
        <v>90</v>
      </c>
      <c r="AG1005" s="188" t="s">
        <v>90</v>
      </c>
      <c r="AH1005" s="188" t="s">
        <v>90</v>
      </c>
      <c r="AI1005" s="188" t="s">
        <v>90</v>
      </c>
      <c r="AJ1005" s="188" t="s">
        <v>90</v>
      </c>
      <c r="AK1005" s="188" t="s">
        <v>90</v>
      </c>
      <c r="AL1005" s="188" t="s">
        <v>90</v>
      </c>
      <c r="AM1005" s="189"/>
      <c r="AN1005" s="188" t="s">
        <v>90</v>
      </c>
      <c r="AO1005" s="188" t="s">
        <v>90</v>
      </c>
      <c r="AP1005" s="188" t="s">
        <v>4067</v>
      </c>
      <c r="AQ1005" s="188" t="s">
        <v>8534</v>
      </c>
      <c r="AR1005" s="188" t="s">
        <v>8581</v>
      </c>
      <c r="AS1005" s="188" t="s">
        <v>8535</v>
      </c>
      <c r="AT1005" s="188" t="s">
        <v>8581</v>
      </c>
      <c r="AU1005" s="188" t="str">
        <f t="shared" si="46"/>
        <v>R4</v>
      </c>
      <c r="AV1005" s="188" t="str">
        <f t="shared" si="47"/>
        <v>P4</v>
      </c>
    </row>
    <row r="1006" spans="1:48" ht="105" x14ac:dyDescent="0.25">
      <c r="A1006" s="188" t="s">
        <v>3862</v>
      </c>
      <c r="B1006" s="207" t="str">
        <f t="shared" si="45"/>
        <v>Riparian and Pre-1914</v>
      </c>
      <c r="C1006" s="188" t="s">
        <v>1741</v>
      </c>
      <c r="D1006" s="188" t="s">
        <v>1741</v>
      </c>
      <c r="E1006" s="188"/>
      <c r="F1006" s="188"/>
      <c r="G1006" s="188"/>
      <c r="H1006" s="188"/>
      <c r="I1006" s="188" t="s">
        <v>55</v>
      </c>
      <c r="J1006" s="188"/>
      <c r="K1006" s="209">
        <v>653.03333333333342</v>
      </c>
      <c r="L1006" s="209">
        <v>889.97</v>
      </c>
      <c r="M1006" s="188" t="s">
        <v>56</v>
      </c>
      <c r="N1006" s="188" t="s">
        <v>641</v>
      </c>
      <c r="O1006" s="188" t="s">
        <v>1418</v>
      </c>
      <c r="P1006" s="188" t="s">
        <v>59</v>
      </c>
      <c r="Q1006" s="188"/>
      <c r="R1006" s="188"/>
      <c r="S1006" s="188"/>
      <c r="T1006" s="188"/>
      <c r="U1006" s="188">
        <v>1876</v>
      </c>
      <c r="V1006" s="188"/>
      <c r="W1006" s="188"/>
      <c r="X1006" s="188"/>
      <c r="Y1006" s="188"/>
      <c r="Z1006" s="188"/>
      <c r="AA1006" s="189">
        <v>43347</v>
      </c>
      <c r="AB1006" s="188" t="s">
        <v>67</v>
      </c>
      <c r="AC1006" s="188" t="s">
        <v>8768</v>
      </c>
      <c r="AD1006" s="188" t="s">
        <v>56</v>
      </c>
      <c r="AE1006" s="188" t="s">
        <v>90</v>
      </c>
      <c r="AF1006" s="188" t="s">
        <v>90</v>
      </c>
      <c r="AG1006" s="188" t="s">
        <v>90</v>
      </c>
      <c r="AH1006" s="188" t="s">
        <v>90</v>
      </c>
      <c r="AI1006" s="188" t="s">
        <v>90</v>
      </c>
      <c r="AJ1006" s="188" t="s">
        <v>90</v>
      </c>
      <c r="AK1006" s="188" t="s">
        <v>90</v>
      </c>
      <c r="AL1006" s="188" t="s">
        <v>90</v>
      </c>
      <c r="AM1006" s="189">
        <v>42948</v>
      </c>
      <c r="AN1006" s="188" t="s">
        <v>100</v>
      </c>
      <c r="AO1006" s="188" t="s">
        <v>144</v>
      </c>
      <c r="AP1006" s="188"/>
      <c r="AQ1006" s="188"/>
      <c r="AR1006" s="188"/>
      <c r="AS1006" s="188"/>
      <c r="AT1006" s="188"/>
      <c r="AU1006" s="188" t="str">
        <f t="shared" si="46"/>
        <v>R2</v>
      </c>
      <c r="AV1006" s="188" t="str">
        <f t="shared" si="47"/>
        <v>P1</v>
      </c>
    </row>
    <row r="1007" spans="1:48" ht="270" x14ac:dyDescent="0.25">
      <c r="A1007" s="188" t="s">
        <v>3863</v>
      </c>
      <c r="B1007" s="207" t="str">
        <f t="shared" si="45"/>
        <v>Riparian and Pre-1914</v>
      </c>
      <c r="C1007" s="188" t="s">
        <v>3864</v>
      </c>
      <c r="D1007" s="188" t="s">
        <v>3864</v>
      </c>
      <c r="E1007" s="188"/>
      <c r="F1007" s="188"/>
      <c r="G1007" s="188"/>
      <c r="H1007" s="188" t="s">
        <v>4067</v>
      </c>
      <c r="I1007" s="188" t="s">
        <v>55</v>
      </c>
      <c r="J1007" s="188"/>
      <c r="K1007" s="209">
        <v>372.43666666666672</v>
      </c>
      <c r="L1007" s="209">
        <v>189</v>
      </c>
      <c r="M1007" s="188" t="s">
        <v>56</v>
      </c>
      <c r="N1007" s="188" t="s">
        <v>216</v>
      </c>
      <c r="O1007" s="188"/>
      <c r="P1007" s="188" t="s">
        <v>341</v>
      </c>
      <c r="Q1007" s="188" t="s">
        <v>3865</v>
      </c>
      <c r="R1007" s="188" t="s">
        <v>3865</v>
      </c>
      <c r="S1007" s="188" t="s">
        <v>1957</v>
      </c>
      <c r="T1007" s="188" t="s">
        <v>141</v>
      </c>
      <c r="U1007" s="188"/>
      <c r="V1007" s="188" t="s">
        <v>64</v>
      </c>
      <c r="W1007" s="188"/>
      <c r="X1007" s="188"/>
      <c r="Y1007" s="188"/>
      <c r="Z1007" s="188" t="s">
        <v>66</v>
      </c>
      <c r="AA1007" s="189">
        <v>42886</v>
      </c>
      <c r="AB1007" s="188" t="s">
        <v>142</v>
      </c>
      <c r="AC1007" s="188" t="s">
        <v>3866</v>
      </c>
      <c r="AD1007" s="188" t="s">
        <v>56</v>
      </c>
      <c r="AE1007" s="188" t="s">
        <v>90</v>
      </c>
      <c r="AF1007" s="188" t="s">
        <v>90</v>
      </c>
      <c r="AG1007" s="190" t="s">
        <v>90</v>
      </c>
      <c r="AH1007" s="188" t="s">
        <v>90</v>
      </c>
      <c r="AI1007" s="188" t="s">
        <v>90</v>
      </c>
      <c r="AJ1007" s="188" t="s">
        <v>90</v>
      </c>
      <c r="AK1007" s="188" t="s">
        <v>90</v>
      </c>
      <c r="AL1007" s="188" t="s">
        <v>90</v>
      </c>
      <c r="AM1007" s="189">
        <v>43347</v>
      </c>
      <c r="AN1007" s="188" t="s">
        <v>72</v>
      </c>
      <c r="AO1007" s="188" t="s">
        <v>8769</v>
      </c>
      <c r="AP1007" s="188" t="s">
        <v>4067</v>
      </c>
      <c r="AQ1007" s="188" t="s">
        <v>8534</v>
      </c>
      <c r="AR1007" s="188" t="s">
        <v>8581</v>
      </c>
      <c r="AS1007" s="188" t="s">
        <v>8535</v>
      </c>
      <c r="AT1007" s="188" t="s">
        <v>8581</v>
      </c>
      <c r="AU1007" s="188" t="str">
        <f t="shared" si="46"/>
        <v>R4</v>
      </c>
      <c r="AV1007" s="188" t="str">
        <f t="shared" si="47"/>
        <v>P4</v>
      </c>
    </row>
    <row r="1008" spans="1:48" ht="270" x14ac:dyDescent="0.25">
      <c r="A1008" s="188" t="s">
        <v>3867</v>
      </c>
      <c r="B1008" s="207" t="str">
        <f t="shared" si="45"/>
        <v>Riparian and Pre-1914</v>
      </c>
      <c r="C1008" s="188" t="s">
        <v>3864</v>
      </c>
      <c r="D1008" s="188" t="s">
        <v>3864</v>
      </c>
      <c r="E1008" s="188"/>
      <c r="F1008" s="188"/>
      <c r="G1008" s="188"/>
      <c r="H1008" s="188" t="s">
        <v>4067</v>
      </c>
      <c r="I1008" s="188" t="s">
        <v>55</v>
      </c>
      <c r="J1008" s="188"/>
      <c r="K1008" s="209">
        <v>301.97666666666663</v>
      </c>
      <c r="L1008" s="209">
        <v>305</v>
      </c>
      <c r="M1008" s="188" t="s">
        <v>56</v>
      </c>
      <c r="N1008" s="188" t="s">
        <v>1464</v>
      </c>
      <c r="O1008" s="188"/>
      <c r="P1008" s="188" t="s">
        <v>341</v>
      </c>
      <c r="Q1008" s="188" t="s">
        <v>3865</v>
      </c>
      <c r="R1008" s="188" t="s">
        <v>3865</v>
      </c>
      <c r="S1008" s="188" t="s">
        <v>1957</v>
      </c>
      <c r="T1008" s="188" t="s">
        <v>141</v>
      </c>
      <c r="U1008" s="188"/>
      <c r="V1008" s="188" t="s">
        <v>64</v>
      </c>
      <c r="W1008" s="188"/>
      <c r="X1008" s="188"/>
      <c r="Y1008" s="188"/>
      <c r="Z1008" s="188" t="s">
        <v>66</v>
      </c>
      <c r="AA1008" s="189">
        <v>42886</v>
      </c>
      <c r="AB1008" s="188" t="s">
        <v>142</v>
      </c>
      <c r="AC1008" s="188" t="s">
        <v>3866</v>
      </c>
      <c r="AD1008" s="188" t="s">
        <v>56</v>
      </c>
      <c r="AE1008" s="188" t="s">
        <v>90</v>
      </c>
      <c r="AF1008" s="188" t="s">
        <v>90</v>
      </c>
      <c r="AG1008" s="190" t="s">
        <v>90</v>
      </c>
      <c r="AH1008" s="188" t="s">
        <v>90</v>
      </c>
      <c r="AI1008" s="188" t="s">
        <v>90</v>
      </c>
      <c r="AJ1008" s="188" t="s">
        <v>90</v>
      </c>
      <c r="AK1008" s="188" t="s">
        <v>90</v>
      </c>
      <c r="AL1008" s="188" t="s">
        <v>90</v>
      </c>
      <c r="AM1008" s="189">
        <v>43347</v>
      </c>
      <c r="AN1008" s="188" t="s">
        <v>72</v>
      </c>
      <c r="AO1008" s="188" t="s">
        <v>8769</v>
      </c>
      <c r="AP1008" s="188" t="s">
        <v>4067</v>
      </c>
      <c r="AQ1008" s="188" t="s">
        <v>8534</v>
      </c>
      <c r="AR1008" s="188" t="s">
        <v>8581</v>
      </c>
      <c r="AS1008" s="188" t="s">
        <v>8535</v>
      </c>
      <c r="AT1008" s="188" t="s">
        <v>8581</v>
      </c>
      <c r="AU1008" s="188" t="str">
        <f t="shared" si="46"/>
        <v>R4</v>
      </c>
      <c r="AV1008" s="188" t="str">
        <f t="shared" si="47"/>
        <v>P4</v>
      </c>
    </row>
    <row r="1009" spans="1:48" ht="270" x14ac:dyDescent="0.25">
      <c r="A1009" s="188" t="s">
        <v>3868</v>
      </c>
      <c r="B1009" s="207" t="str">
        <f t="shared" si="45"/>
        <v>Riparian and Pre-1914</v>
      </c>
      <c r="C1009" s="188" t="s">
        <v>3864</v>
      </c>
      <c r="D1009" s="188" t="s">
        <v>3864</v>
      </c>
      <c r="E1009" s="188"/>
      <c r="F1009" s="188" t="s">
        <v>304</v>
      </c>
      <c r="G1009" s="188"/>
      <c r="H1009" s="188" t="s">
        <v>4067</v>
      </c>
      <c r="I1009" s="188" t="s">
        <v>55</v>
      </c>
      <c r="J1009" s="188"/>
      <c r="K1009" s="209">
        <v>956.98</v>
      </c>
      <c r="L1009" s="209">
        <v>775</v>
      </c>
      <c r="M1009" s="188" t="s">
        <v>56</v>
      </c>
      <c r="N1009" s="188" t="s">
        <v>325</v>
      </c>
      <c r="O1009" s="188" t="s">
        <v>57</v>
      </c>
      <c r="P1009" s="188" t="s">
        <v>59</v>
      </c>
      <c r="Q1009" s="188" t="s">
        <v>3869</v>
      </c>
      <c r="R1009" s="188" t="s">
        <v>3869</v>
      </c>
      <c r="S1009" s="188" t="s">
        <v>3870</v>
      </c>
      <c r="T1009" s="188" t="s">
        <v>141</v>
      </c>
      <c r="U1009" s="188"/>
      <c r="V1009" s="188" t="s">
        <v>64</v>
      </c>
      <c r="W1009" s="188">
        <v>1</v>
      </c>
      <c r="X1009" s="188" t="s">
        <v>335</v>
      </c>
      <c r="Y1009" s="188"/>
      <c r="Z1009" s="188" t="s">
        <v>66</v>
      </c>
      <c r="AA1009" s="189">
        <v>42914</v>
      </c>
      <c r="AB1009" s="188" t="s">
        <v>142</v>
      </c>
      <c r="AC1009" s="188" t="s">
        <v>8645</v>
      </c>
      <c r="AD1009" s="188" t="s">
        <v>56</v>
      </c>
      <c r="AE1009" s="188" t="s">
        <v>90</v>
      </c>
      <c r="AF1009" s="188" t="s">
        <v>90</v>
      </c>
      <c r="AG1009" s="190" t="s">
        <v>90</v>
      </c>
      <c r="AH1009" s="188" t="s">
        <v>90</v>
      </c>
      <c r="AI1009" s="188" t="s">
        <v>90</v>
      </c>
      <c r="AJ1009" s="188" t="s">
        <v>90</v>
      </c>
      <c r="AK1009" s="188" t="s">
        <v>90</v>
      </c>
      <c r="AL1009" s="188" t="s">
        <v>90</v>
      </c>
      <c r="AM1009" s="189">
        <v>42914</v>
      </c>
      <c r="AN1009" s="188" t="s">
        <v>143</v>
      </c>
      <c r="AO1009" s="188" t="s">
        <v>8744</v>
      </c>
      <c r="AP1009" s="188" t="s">
        <v>4067</v>
      </c>
      <c r="AQ1009" s="188" t="s">
        <v>8534</v>
      </c>
      <c r="AR1009" s="188" t="s">
        <v>8581</v>
      </c>
      <c r="AS1009" s="188" t="s">
        <v>8535</v>
      </c>
      <c r="AT1009" s="188" t="s">
        <v>8581</v>
      </c>
      <c r="AU1009" s="188" t="str">
        <f t="shared" si="46"/>
        <v>R4</v>
      </c>
      <c r="AV1009" s="188" t="str">
        <f t="shared" si="47"/>
        <v>P4</v>
      </c>
    </row>
    <row r="1010" spans="1:48" ht="270" x14ac:dyDescent="0.25">
      <c r="A1010" s="188" t="s">
        <v>3871</v>
      </c>
      <c r="B1010" s="207" t="str">
        <f t="shared" si="45"/>
        <v>Riparian and Pre-1914</v>
      </c>
      <c r="C1010" s="188" t="s">
        <v>3864</v>
      </c>
      <c r="D1010" s="188" t="s">
        <v>3864</v>
      </c>
      <c r="E1010" s="188"/>
      <c r="F1010" s="188"/>
      <c r="G1010" s="188"/>
      <c r="H1010" s="188" t="s">
        <v>4067</v>
      </c>
      <c r="I1010" s="188" t="s">
        <v>55</v>
      </c>
      <c r="J1010" s="188"/>
      <c r="K1010" s="209">
        <v>284.11333333333334</v>
      </c>
      <c r="L1010" s="209">
        <v>362</v>
      </c>
      <c r="M1010" s="188" t="s">
        <v>56</v>
      </c>
      <c r="N1010" s="188" t="s">
        <v>1074</v>
      </c>
      <c r="O1010" s="188" t="s">
        <v>216</v>
      </c>
      <c r="P1010" s="188" t="s">
        <v>341</v>
      </c>
      <c r="Q1010" s="188" t="s">
        <v>3872</v>
      </c>
      <c r="R1010" s="188" t="s">
        <v>3873</v>
      </c>
      <c r="S1010" s="188" t="s">
        <v>3081</v>
      </c>
      <c r="T1010" s="188" t="s">
        <v>151</v>
      </c>
      <c r="U1010" s="188">
        <v>1860</v>
      </c>
      <c r="V1010" s="188" t="s">
        <v>64</v>
      </c>
      <c r="W1010" s="188"/>
      <c r="X1010" s="188"/>
      <c r="Y1010" s="188"/>
      <c r="Z1010" s="188" t="s">
        <v>66</v>
      </c>
      <c r="AA1010" s="189">
        <v>42888</v>
      </c>
      <c r="AB1010" s="188" t="s">
        <v>81</v>
      </c>
      <c r="AC1010" s="188" t="s">
        <v>3874</v>
      </c>
      <c r="AD1010" s="188" t="s">
        <v>56</v>
      </c>
      <c r="AE1010" s="188" t="s">
        <v>90</v>
      </c>
      <c r="AF1010" s="188" t="s">
        <v>90</v>
      </c>
      <c r="AG1010" s="190" t="s">
        <v>90</v>
      </c>
      <c r="AH1010" s="188" t="s">
        <v>90</v>
      </c>
      <c r="AI1010" s="188" t="s">
        <v>90</v>
      </c>
      <c r="AJ1010" s="188" t="s">
        <v>90</v>
      </c>
      <c r="AK1010" s="188" t="s">
        <v>90</v>
      </c>
      <c r="AL1010" s="188" t="s">
        <v>90</v>
      </c>
      <c r="AM1010" s="189">
        <v>43347</v>
      </c>
      <c r="AN1010" s="188" t="s">
        <v>72</v>
      </c>
      <c r="AO1010" s="188" t="s">
        <v>8769</v>
      </c>
      <c r="AP1010" s="188" t="s">
        <v>4067</v>
      </c>
      <c r="AQ1010" s="188" t="s">
        <v>8534</v>
      </c>
      <c r="AR1010" s="188" t="s">
        <v>8581</v>
      </c>
      <c r="AS1010" s="188" t="s">
        <v>8535</v>
      </c>
      <c r="AT1010" s="188" t="s">
        <v>8581</v>
      </c>
      <c r="AU1010" s="188" t="str">
        <f t="shared" si="46"/>
        <v>R4</v>
      </c>
      <c r="AV1010" s="188" t="str">
        <f t="shared" si="47"/>
        <v>P4</v>
      </c>
    </row>
    <row r="1011" spans="1:48" ht="270" x14ac:dyDescent="0.25">
      <c r="A1011" s="188" t="s">
        <v>3875</v>
      </c>
      <c r="B1011" s="207" t="str">
        <f t="shared" si="45"/>
        <v>Riparian and Pre-1914</v>
      </c>
      <c r="C1011" s="188" t="s">
        <v>3864</v>
      </c>
      <c r="D1011" s="188" t="s">
        <v>3864</v>
      </c>
      <c r="E1011" s="188"/>
      <c r="F1011" s="188"/>
      <c r="G1011" s="188"/>
      <c r="H1011" s="188" t="s">
        <v>4067</v>
      </c>
      <c r="I1011" s="188" t="s">
        <v>55</v>
      </c>
      <c r="J1011" s="188"/>
      <c r="K1011" s="209">
        <v>275.88</v>
      </c>
      <c r="L1011" s="209">
        <v>446</v>
      </c>
      <c r="M1011" s="188" t="s">
        <v>56</v>
      </c>
      <c r="N1011" s="188" t="s">
        <v>1464</v>
      </c>
      <c r="O1011" s="188"/>
      <c r="P1011" s="188" t="s">
        <v>341</v>
      </c>
      <c r="Q1011" s="188" t="s">
        <v>3876</v>
      </c>
      <c r="R1011" s="188" t="s">
        <v>3877</v>
      </c>
      <c r="S1011" s="188" t="s">
        <v>3878</v>
      </c>
      <c r="T1011" s="188" t="s">
        <v>63</v>
      </c>
      <c r="U1011" s="188"/>
      <c r="V1011" s="188" t="s">
        <v>115</v>
      </c>
      <c r="W1011" s="188"/>
      <c r="X1011" s="188"/>
      <c r="Y1011" s="188"/>
      <c r="Z1011" s="188" t="s">
        <v>66</v>
      </c>
      <c r="AA1011" s="189">
        <v>42888</v>
      </c>
      <c r="AB1011" s="188" t="s">
        <v>81</v>
      </c>
      <c r="AC1011" s="188" t="s">
        <v>3879</v>
      </c>
      <c r="AD1011" s="188" t="s">
        <v>56</v>
      </c>
      <c r="AE1011" s="188" t="s">
        <v>90</v>
      </c>
      <c r="AF1011" s="188" t="s">
        <v>90</v>
      </c>
      <c r="AG1011" s="190" t="s">
        <v>90</v>
      </c>
      <c r="AH1011" s="188" t="s">
        <v>90</v>
      </c>
      <c r="AI1011" s="188" t="s">
        <v>90</v>
      </c>
      <c r="AJ1011" s="188" t="s">
        <v>90</v>
      </c>
      <c r="AK1011" s="188" t="s">
        <v>90</v>
      </c>
      <c r="AL1011" s="188" t="s">
        <v>90</v>
      </c>
      <c r="AM1011" s="189">
        <v>43347</v>
      </c>
      <c r="AN1011" s="188" t="s">
        <v>72</v>
      </c>
      <c r="AO1011" s="188" t="s">
        <v>8769</v>
      </c>
      <c r="AP1011" s="188" t="s">
        <v>4067</v>
      </c>
      <c r="AQ1011" s="188" t="s">
        <v>8534</v>
      </c>
      <c r="AR1011" s="188" t="s">
        <v>8581</v>
      </c>
      <c r="AS1011" s="188" t="s">
        <v>8535</v>
      </c>
      <c r="AT1011" s="188" t="s">
        <v>8581</v>
      </c>
      <c r="AU1011" s="188" t="str">
        <f t="shared" si="46"/>
        <v>R4</v>
      </c>
      <c r="AV1011" s="188" t="str">
        <f t="shared" si="47"/>
        <v>P4</v>
      </c>
    </row>
    <row r="1012" spans="1:48" ht="270" x14ac:dyDescent="0.25">
      <c r="A1012" s="188" t="s">
        <v>3880</v>
      </c>
      <c r="B1012" s="207" t="str">
        <f t="shared" si="45"/>
        <v>Riparian and Pre-1914</v>
      </c>
      <c r="C1012" s="188" t="s">
        <v>3864</v>
      </c>
      <c r="D1012" s="188" t="s">
        <v>3864</v>
      </c>
      <c r="E1012" s="188"/>
      <c r="F1012" s="188"/>
      <c r="G1012" s="188"/>
      <c r="H1012" s="188" t="s">
        <v>4067</v>
      </c>
      <c r="I1012" s="188" t="s">
        <v>55</v>
      </c>
      <c r="J1012" s="188"/>
      <c r="K1012" s="209">
        <v>427.83</v>
      </c>
      <c r="L1012" s="209">
        <v>517</v>
      </c>
      <c r="M1012" s="188" t="s">
        <v>56</v>
      </c>
      <c r="N1012" s="188" t="s">
        <v>216</v>
      </c>
      <c r="O1012" s="188"/>
      <c r="P1012" s="188" t="s">
        <v>341</v>
      </c>
      <c r="Q1012" s="188" t="s">
        <v>3881</v>
      </c>
      <c r="R1012" s="188" t="s">
        <v>3882</v>
      </c>
      <c r="S1012" s="188" t="s">
        <v>3883</v>
      </c>
      <c r="T1012" s="188" t="s">
        <v>63</v>
      </c>
      <c r="U1012" s="188"/>
      <c r="V1012" s="188" t="s">
        <v>115</v>
      </c>
      <c r="W1012" s="188"/>
      <c r="X1012" s="188"/>
      <c r="Y1012" s="188"/>
      <c r="Z1012" s="188" t="s">
        <v>66</v>
      </c>
      <c r="AA1012" s="189">
        <v>42888</v>
      </c>
      <c r="AB1012" s="188" t="s">
        <v>67</v>
      </c>
      <c r="AC1012" s="188" t="s">
        <v>8481</v>
      </c>
      <c r="AD1012" s="188" t="s">
        <v>56</v>
      </c>
      <c r="AE1012" s="188" t="s">
        <v>90</v>
      </c>
      <c r="AF1012" s="188" t="s">
        <v>90</v>
      </c>
      <c r="AG1012" s="190" t="s">
        <v>90</v>
      </c>
      <c r="AH1012" s="188" t="s">
        <v>90</v>
      </c>
      <c r="AI1012" s="188" t="s">
        <v>90</v>
      </c>
      <c r="AJ1012" s="188" t="s">
        <v>90</v>
      </c>
      <c r="AK1012" s="188" t="s">
        <v>90</v>
      </c>
      <c r="AL1012" s="188" t="s">
        <v>90</v>
      </c>
      <c r="AM1012" s="189">
        <v>43347</v>
      </c>
      <c r="AN1012" s="188" t="s">
        <v>72</v>
      </c>
      <c r="AO1012" s="188" t="s">
        <v>8769</v>
      </c>
      <c r="AP1012" s="188" t="s">
        <v>4067</v>
      </c>
      <c r="AQ1012" s="188" t="s">
        <v>8534</v>
      </c>
      <c r="AR1012" s="188" t="s">
        <v>8581</v>
      </c>
      <c r="AS1012" s="188" t="s">
        <v>8535</v>
      </c>
      <c r="AT1012" s="188" t="s">
        <v>8581</v>
      </c>
      <c r="AU1012" s="188" t="str">
        <f t="shared" si="46"/>
        <v>R4</v>
      </c>
      <c r="AV1012" s="188" t="str">
        <f t="shared" si="47"/>
        <v>P4</v>
      </c>
    </row>
    <row r="1013" spans="1:48" ht="270" x14ac:dyDescent="0.25">
      <c r="A1013" s="188" t="s">
        <v>3884</v>
      </c>
      <c r="B1013" s="207" t="str">
        <f t="shared" si="45"/>
        <v>Riparian and Pre-1914</v>
      </c>
      <c r="C1013" s="188" t="s">
        <v>3864</v>
      </c>
      <c r="D1013" s="188" t="s">
        <v>3864</v>
      </c>
      <c r="E1013" s="188"/>
      <c r="F1013" s="188"/>
      <c r="G1013" s="188"/>
      <c r="H1013" s="188" t="s">
        <v>4067</v>
      </c>
      <c r="I1013" s="188" t="s">
        <v>55</v>
      </c>
      <c r="J1013" s="188"/>
      <c r="K1013" s="209">
        <v>288</v>
      </c>
      <c r="L1013" s="209">
        <v>389</v>
      </c>
      <c r="M1013" s="188" t="s">
        <v>56</v>
      </c>
      <c r="N1013" s="188" t="s">
        <v>216</v>
      </c>
      <c r="O1013" s="188"/>
      <c r="P1013" s="188" t="s">
        <v>341</v>
      </c>
      <c r="Q1013" s="188" t="s">
        <v>3885</v>
      </c>
      <c r="R1013" s="188" t="s">
        <v>3886</v>
      </c>
      <c r="S1013" s="188" t="s">
        <v>3887</v>
      </c>
      <c r="T1013" s="188" t="s">
        <v>141</v>
      </c>
      <c r="U1013" s="188"/>
      <c r="V1013" s="188" t="s">
        <v>115</v>
      </c>
      <c r="W1013" s="188"/>
      <c r="X1013" s="188"/>
      <c r="Y1013" s="188"/>
      <c r="Z1013" s="188" t="s">
        <v>66</v>
      </c>
      <c r="AA1013" s="189">
        <v>42888</v>
      </c>
      <c r="AB1013" s="188" t="s">
        <v>142</v>
      </c>
      <c r="AC1013" s="188" t="s">
        <v>3888</v>
      </c>
      <c r="AD1013" s="188" t="s">
        <v>56</v>
      </c>
      <c r="AE1013" s="188" t="s">
        <v>90</v>
      </c>
      <c r="AF1013" s="188" t="s">
        <v>90</v>
      </c>
      <c r="AG1013" s="190" t="s">
        <v>90</v>
      </c>
      <c r="AH1013" s="188" t="s">
        <v>90</v>
      </c>
      <c r="AI1013" s="188" t="s">
        <v>90</v>
      </c>
      <c r="AJ1013" s="188" t="s">
        <v>90</v>
      </c>
      <c r="AK1013" s="188" t="s">
        <v>90</v>
      </c>
      <c r="AL1013" s="188" t="s">
        <v>90</v>
      </c>
      <c r="AM1013" s="189">
        <v>43347</v>
      </c>
      <c r="AN1013" s="188" t="s">
        <v>72</v>
      </c>
      <c r="AO1013" s="188" t="s">
        <v>8769</v>
      </c>
      <c r="AP1013" s="188" t="s">
        <v>4067</v>
      </c>
      <c r="AQ1013" s="188" t="s">
        <v>8534</v>
      </c>
      <c r="AR1013" s="188" t="s">
        <v>8581</v>
      </c>
      <c r="AS1013" s="188" t="s">
        <v>8535</v>
      </c>
      <c r="AT1013" s="188" t="s">
        <v>8581</v>
      </c>
      <c r="AU1013" s="188" t="str">
        <f t="shared" si="46"/>
        <v>R4</v>
      </c>
      <c r="AV1013" s="188" t="str">
        <f t="shared" si="47"/>
        <v>P4</v>
      </c>
    </row>
    <row r="1014" spans="1:48" ht="270" x14ac:dyDescent="0.25">
      <c r="A1014" s="188" t="s">
        <v>3889</v>
      </c>
      <c r="B1014" s="207" t="str">
        <f t="shared" si="45"/>
        <v>Riparian and Pre-1914</v>
      </c>
      <c r="C1014" s="188" t="s">
        <v>1869</v>
      </c>
      <c r="D1014" s="188" t="s">
        <v>1870</v>
      </c>
      <c r="E1014" s="188"/>
      <c r="F1014" s="188"/>
      <c r="G1014" s="188"/>
      <c r="H1014" s="188" t="s">
        <v>4067</v>
      </c>
      <c r="I1014" s="188" t="s">
        <v>55</v>
      </c>
      <c r="J1014" s="188"/>
      <c r="K1014" s="209">
        <v>534.71</v>
      </c>
      <c r="L1014" s="209">
        <v>724.34</v>
      </c>
      <c r="M1014" s="188" t="s">
        <v>56</v>
      </c>
      <c r="N1014" s="188" t="s">
        <v>325</v>
      </c>
      <c r="O1014" s="188" t="s">
        <v>511</v>
      </c>
      <c r="P1014" s="188" t="s">
        <v>341</v>
      </c>
      <c r="Q1014" s="188"/>
      <c r="R1014" s="188" t="s">
        <v>3890</v>
      </c>
      <c r="S1014" s="188" t="s">
        <v>3891</v>
      </c>
      <c r="T1014" s="188" t="s">
        <v>141</v>
      </c>
      <c r="U1014" s="188"/>
      <c r="V1014" s="188" t="s">
        <v>115</v>
      </c>
      <c r="W1014" s="188"/>
      <c r="X1014" s="188"/>
      <c r="Y1014" s="188"/>
      <c r="Z1014" s="188" t="s">
        <v>66</v>
      </c>
      <c r="AA1014" s="189">
        <v>42978</v>
      </c>
      <c r="AB1014" s="188" t="s">
        <v>142</v>
      </c>
      <c r="AC1014" s="188" t="s">
        <v>3236</v>
      </c>
      <c r="AD1014" s="188" t="s">
        <v>56</v>
      </c>
      <c r="AE1014" s="188" t="s">
        <v>90</v>
      </c>
      <c r="AF1014" s="188" t="s">
        <v>90</v>
      </c>
      <c r="AG1014" s="190" t="s">
        <v>90</v>
      </c>
      <c r="AH1014" s="188" t="s">
        <v>90</v>
      </c>
      <c r="AI1014" s="188" t="s">
        <v>90</v>
      </c>
      <c r="AJ1014" s="188" t="s">
        <v>90</v>
      </c>
      <c r="AK1014" s="188" t="s">
        <v>90</v>
      </c>
      <c r="AL1014" s="188" t="s">
        <v>90</v>
      </c>
      <c r="AM1014" s="189">
        <v>42948</v>
      </c>
      <c r="AN1014" s="188" t="s">
        <v>100</v>
      </c>
      <c r="AO1014" s="188" t="s">
        <v>8393</v>
      </c>
      <c r="AP1014" s="188" t="s">
        <v>4067</v>
      </c>
      <c r="AQ1014" s="188" t="s">
        <v>8534</v>
      </c>
      <c r="AR1014" s="188" t="s">
        <v>8581</v>
      </c>
      <c r="AS1014" s="188" t="s">
        <v>8535</v>
      </c>
      <c r="AT1014" s="188" t="s">
        <v>8581</v>
      </c>
      <c r="AU1014" s="188" t="str">
        <f t="shared" si="46"/>
        <v>R4</v>
      </c>
      <c r="AV1014" s="188" t="str">
        <f t="shared" si="47"/>
        <v>P4</v>
      </c>
    </row>
    <row r="1015" spans="1:48" ht="270" x14ac:dyDescent="0.25">
      <c r="A1015" s="188" t="s">
        <v>3892</v>
      </c>
      <c r="B1015" s="207" t="str">
        <f t="shared" si="45"/>
        <v>Riparian and Pre-1914</v>
      </c>
      <c r="C1015" s="188" t="s">
        <v>1869</v>
      </c>
      <c r="D1015" s="188" t="s">
        <v>1870</v>
      </c>
      <c r="E1015" s="188"/>
      <c r="F1015" s="188"/>
      <c r="G1015" s="188"/>
      <c r="H1015" s="188" t="s">
        <v>4067</v>
      </c>
      <c r="I1015" s="188" t="s">
        <v>55</v>
      </c>
      <c r="J1015" s="188"/>
      <c r="K1015" s="209">
        <v>534.71</v>
      </c>
      <c r="L1015" s="209">
        <v>724.34</v>
      </c>
      <c r="M1015" s="188" t="s">
        <v>56</v>
      </c>
      <c r="N1015" s="188" t="s">
        <v>325</v>
      </c>
      <c r="O1015" s="188" t="s">
        <v>511</v>
      </c>
      <c r="P1015" s="188" t="s">
        <v>341</v>
      </c>
      <c r="Q1015" s="188"/>
      <c r="R1015" s="188" t="s">
        <v>3890</v>
      </c>
      <c r="S1015" s="188" t="s">
        <v>3891</v>
      </c>
      <c r="T1015" s="188" t="s">
        <v>141</v>
      </c>
      <c r="U1015" s="188"/>
      <c r="V1015" s="188" t="s">
        <v>115</v>
      </c>
      <c r="W1015" s="188"/>
      <c r="X1015" s="188"/>
      <c r="Y1015" s="188"/>
      <c r="Z1015" s="188" t="s">
        <v>66</v>
      </c>
      <c r="AA1015" s="189">
        <v>42978</v>
      </c>
      <c r="AB1015" s="188" t="s">
        <v>142</v>
      </c>
      <c r="AC1015" s="188" t="s">
        <v>3236</v>
      </c>
      <c r="AD1015" s="188" t="s">
        <v>56</v>
      </c>
      <c r="AE1015" s="188" t="s">
        <v>90</v>
      </c>
      <c r="AF1015" s="188" t="s">
        <v>90</v>
      </c>
      <c r="AG1015" s="190" t="s">
        <v>90</v>
      </c>
      <c r="AH1015" s="188" t="s">
        <v>90</v>
      </c>
      <c r="AI1015" s="188" t="s">
        <v>90</v>
      </c>
      <c r="AJ1015" s="188" t="s">
        <v>90</v>
      </c>
      <c r="AK1015" s="188" t="s">
        <v>90</v>
      </c>
      <c r="AL1015" s="188" t="s">
        <v>90</v>
      </c>
      <c r="AM1015" s="189">
        <v>42948</v>
      </c>
      <c r="AN1015" s="188" t="s">
        <v>100</v>
      </c>
      <c r="AO1015" s="188" t="s">
        <v>8393</v>
      </c>
      <c r="AP1015" s="188" t="s">
        <v>4067</v>
      </c>
      <c r="AQ1015" s="188" t="s">
        <v>8534</v>
      </c>
      <c r="AR1015" s="188" t="s">
        <v>8581</v>
      </c>
      <c r="AS1015" s="188" t="s">
        <v>8535</v>
      </c>
      <c r="AT1015" s="188" t="s">
        <v>8581</v>
      </c>
      <c r="AU1015" s="188" t="str">
        <f t="shared" si="46"/>
        <v>R4</v>
      </c>
      <c r="AV1015" s="188" t="str">
        <f t="shared" si="47"/>
        <v>P4</v>
      </c>
    </row>
    <row r="1016" spans="1:48" ht="270" x14ac:dyDescent="0.25">
      <c r="A1016" s="188" t="s">
        <v>3893</v>
      </c>
      <c r="B1016" s="207" t="str">
        <f t="shared" si="45"/>
        <v>Riparian and Pre-1914</v>
      </c>
      <c r="C1016" s="188" t="s">
        <v>1869</v>
      </c>
      <c r="D1016" s="188" t="s">
        <v>1870</v>
      </c>
      <c r="E1016" s="188"/>
      <c r="F1016" s="188"/>
      <c r="G1016" s="188"/>
      <c r="H1016" s="188" t="s">
        <v>4067</v>
      </c>
      <c r="I1016" s="188" t="s">
        <v>55</v>
      </c>
      <c r="J1016" s="188"/>
      <c r="K1016" s="209">
        <v>534.71</v>
      </c>
      <c r="L1016" s="209">
        <v>724.34</v>
      </c>
      <c r="M1016" s="188" t="s">
        <v>56</v>
      </c>
      <c r="N1016" s="188" t="s">
        <v>325</v>
      </c>
      <c r="O1016" s="188" t="s">
        <v>511</v>
      </c>
      <c r="P1016" s="188" t="s">
        <v>341</v>
      </c>
      <c r="Q1016" s="188"/>
      <c r="R1016" s="188" t="s">
        <v>3894</v>
      </c>
      <c r="S1016" s="188" t="s">
        <v>3891</v>
      </c>
      <c r="T1016" s="188" t="s">
        <v>141</v>
      </c>
      <c r="U1016" s="188"/>
      <c r="V1016" s="188" t="s">
        <v>115</v>
      </c>
      <c r="W1016" s="188"/>
      <c r="X1016" s="188"/>
      <c r="Y1016" s="188"/>
      <c r="Z1016" s="188" t="s">
        <v>66</v>
      </c>
      <c r="AA1016" s="189">
        <v>42978</v>
      </c>
      <c r="AB1016" s="188" t="s">
        <v>67</v>
      </c>
      <c r="AC1016" s="188" t="s">
        <v>3895</v>
      </c>
      <c r="AD1016" s="188" t="s">
        <v>56</v>
      </c>
      <c r="AE1016" s="188" t="s">
        <v>90</v>
      </c>
      <c r="AF1016" s="188" t="s">
        <v>90</v>
      </c>
      <c r="AG1016" s="190" t="s">
        <v>90</v>
      </c>
      <c r="AH1016" s="188" t="s">
        <v>90</v>
      </c>
      <c r="AI1016" s="188" t="s">
        <v>90</v>
      </c>
      <c r="AJ1016" s="188" t="s">
        <v>90</v>
      </c>
      <c r="AK1016" s="188" t="s">
        <v>90</v>
      </c>
      <c r="AL1016" s="188" t="s">
        <v>90</v>
      </c>
      <c r="AM1016" s="189">
        <v>42948</v>
      </c>
      <c r="AN1016" s="188" t="s">
        <v>100</v>
      </c>
      <c r="AO1016" s="188" t="s">
        <v>8393</v>
      </c>
      <c r="AP1016" s="188" t="s">
        <v>4067</v>
      </c>
      <c r="AQ1016" s="188" t="s">
        <v>8534</v>
      </c>
      <c r="AR1016" s="188" t="s">
        <v>8581</v>
      </c>
      <c r="AS1016" s="188" t="s">
        <v>8535</v>
      </c>
      <c r="AT1016" s="188" t="s">
        <v>8581</v>
      </c>
      <c r="AU1016" s="188" t="str">
        <f t="shared" si="46"/>
        <v>R4</v>
      </c>
      <c r="AV1016" s="188" t="str">
        <f t="shared" si="47"/>
        <v>P4</v>
      </c>
    </row>
    <row r="1017" spans="1:48" ht="270" x14ac:dyDescent="0.25">
      <c r="A1017" s="188" t="s">
        <v>3896</v>
      </c>
      <c r="B1017" s="207" t="str">
        <f t="shared" si="45"/>
        <v>Riparian and Pre-1914</v>
      </c>
      <c r="C1017" s="188" t="s">
        <v>1869</v>
      </c>
      <c r="D1017" s="188" t="s">
        <v>1870</v>
      </c>
      <c r="E1017" s="188"/>
      <c r="F1017" s="188"/>
      <c r="G1017" s="188"/>
      <c r="H1017" s="188" t="s">
        <v>4067</v>
      </c>
      <c r="I1017" s="188" t="s">
        <v>55</v>
      </c>
      <c r="J1017" s="188"/>
      <c r="K1017" s="209">
        <v>534.71</v>
      </c>
      <c r="L1017" s="209">
        <v>724.34</v>
      </c>
      <c r="M1017" s="188" t="s">
        <v>56</v>
      </c>
      <c r="N1017" s="188" t="s">
        <v>325</v>
      </c>
      <c r="O1017" s="188" t="s">
        <v>511</v>
      </c>
      <c r="P1017" s="188" t="s">
        <v>341</v>
      </c>
      <c r="Q1017" s="188"/>
      <c r="R1017" s="188" t="s">
        <v>3894</v>
      </c>
      <c r="S1017" s="188" t="s">
        <v>3891</v>
      </c>
      <c r="T1017" s="188" t="s">
        <v>141</v>
      </c>
      <c r="U1017" s="188"/>
      <c r="V1017" s="188" t="s">
        <v>115</v>
      </c>
      <c r="W1017" s="188"/>
      <c r="X1017" s="188"/>
      <c r="Y1017" s="188"/>
      <c r="Z1017" s="188" t="s">
        <v>66</v>
      </c>
      <c r="AA1017" s="189">
        <v>42978</v>
      </c>
      <c r="AB1017" s="188" t="s">
        <v>67</v>
      </c>
      <c r="AC1017" s="188" t="s">
        <v>3895</v>
      </c>
      <c r="AD1017" s="188" t="s">
        <v>56</v>
      </c>
      <c r="AE1017" s="188" t="s">
        <v>90</v>
      </c>
      <c r="AF1017" s="188" t="s">
        <v>90</v>
      </c>
      <c r="AG1017" s="190" t="s">
        <v>90</v>
      </c>
      <c r="AH1017" s="188" t="s">
        <v>90</v>
      </c>
      <c r="AI1017" s="188" t="s">
        <v>90</v>
      </c>
      <c r="AJ1017" s="188" t="s">
        <v>90</v>
      </c>
      <c r="AK1017" s="188" t="s">
        <v>90</v>
      </c>
      <c r="AL1017" s="188" t="s">
        <v>90</v>
      </c>
      <c r="AM1017" s="189">
        <v>42948</v>
      </c>
      <c r="AN1017" s="188" t="s">
        <v>100</v>
      </c>
      <c r="AO1017" s="188" t="s">
        <v>8393</v>
      </c>
      <c r="AP1017" s="188" t="s">
        <v>4067</v>
      </c>
      <c r="AQ1017" s="188" t="s">
        <v>8534</v>
      </c>
      <c r="AR1017" s="188" t="s">
        <v>8581</v>
      </c>
      <c r="AS1017" s="188" t="s">
        <v>8535</v>
      </c>
      <c r="AT1017" s="188" t="s">
        <v>8581</v>
      </c>
      <c r="AU1017" s="188" t="str">
        <f t="shared" si="46"/>
        <v>R4</v>
      </c>
      <c r="AV1017" s="188" t="str">
        <f t="shared" si="47"/>
        <v>P4</v>
      </c>
    </row>
    <row r="1018" spans="1:48" ht="270" x14ac:dyDescent="0.25">
      <c r="A1018" s="188" t="s">
        <v>3897</v>
      </c>
      <c r="B1018" s="207" t="str">
        <f t="shared" si="45"/>
        <v>Riparian and Pre-1914</v>
      </c>
      <c r="C1018" s="188" t="s">
        <v>1869</v>
      </c>
      <c r="D1018" s="188" t="s">
        <v>1870</v>
      </c>
      <c r="E1018" s="188"/>
      <c r="F1018" s="188"/>
      <c r="G1018" s="188"/>
      <c r="H1018" s="188" t="s">
        <v>4067</v>
      </c>
      <c r="I1018" s="188" t="s">
        <v>55</v>
      </c>
      <c r="J1018" s="188"/>
      <c r="K1018" s="209">
        <v>534.71</v>
      </c>
      <c r="L1018" s="209">
        <v>724.34</v>
      </c>
      <c r="M1018" s="188" t="s">
        <v>56</v>
      </c>
      <c r="N1018" s="188" t="s">
        <v>325</v>
      </c>
      <c r="O1018" s="188" t="s">
        <v>511</v>
      </c>
      <c r="P1018" s="188" t="s">
        <v>341</v>
      </c>
      <c r="Q1018" s="188"/>
      <c r="R1018" s="188" t="s">
        <v>3898</v>
      </c>
      <c r="S1018" s="188" t="s">
        <v>3891</v>
      </c>
      <c r="T1018" s="188" t="s">
        <v>141</v>
      </c>
      <c r="U1018" s="188"/>
      <c r="V1018" s="188" t="s">
        <v>115</v>
      </c>
      <c r="W1018" s="188"/>
      <c r="X1018" s="188"/>
      <c r="Y1018" s="188"/>
      <c r="Z1018" s="188" t="s">
        <v>66</v>
      </c>
      <c r="AA1018" s="189">
        <v>42978</v>
      </c>
      <c r="AB1018" s="188" t="s">
        <v>142</v>
      </c>
      <c r="AC1018" s="188" t="s">
        <v>3236</v>
      </c>
      <c r="AD1018" s="188" t="s">
        <v>56</v>
      </c>
      <c r="AE1018" s="188" t="s">
        <v>90</v>
      </c>
      <c r="AF1018" s="188" t="s">
        <v>90</v>
      </c>
      <c r="AG1018" s="190" t="s">
        <v>90</v>
      </c>
      <c r="AH1018" s="188" t="s">
        <v>90</v>
      </c>
      <c r="AI1018" s="188" t="s">
        <v>90</v>
      </c>
      <c r="AJ1018" s="188" t="s">
        <v>90</v>
      </c>
      <c r="AK1018" s="188" t="s">
        <v>90</v>
      </c>
      <c r="AL1018" s="188" t="s">
        <v>90</v>
      </c>
      <c r="AM1018" s="189">
        <v>42948</v>
      </c>
      <c r="AN1018" s="188" t="s">
        <v>100</v>
      </c>
      <c r="AO1018" s="188" t="s">
        <v>8393</v>
      </c>
      <c r="AP1018" s="188" t="s">
        <v>4067</v>
      </c>
      <c r="AQ1018" s="188" t="s">
        <v>8534</v>
      </c>
      <c r="AR1018" s="188" t="s">
        <v>8581</v>
      </c>
      <c r="AS1018" s="188" t="s">
        <v>8535</v>
      </c>
      <c r="AT1018" s="188" t="s">
        <v>8581</v>
      </c>
      <c r="AU1018" s="188" t="str">
        <f t="shared" si="46"/>
        <v>R4</v>
      </c>
      <c r="AV1018" s="188" t="str">
        <f t="shared" si="47"/>
        <v>P4</v>
      </c>
    </row>
    <row r="1019" spans="1:48" ht="270" x14ac:dyDescent="0.25">
      <c r="A1019" s="188" t="s">
        <v>3899</v>
      </c>
      <c r="B1019" s="207" t="str">
        <f t="shared" si="45"/>
        <v>Riparian and Pre-1914</v>
      </c>
      <c r="C1019" s="188" t="s">
        <v>1869</v>
      </c>
      <c r="D1019" s="188" t="s">
        <v>1870</v>
      </c>
      <c r="E1019" s="188"/>
      <c r="F1019" s="188"/>
      <c r="G1019" s="188"/>
      <c r="H1019" s="188" t="s">
        <v>4067</v>
      </c>
      <c r="I1019" s="188" t="s">
        <v>55</v>
      </c>
      <c r="J1019" s="188"/>
      <c r="K1019" s="209">
        <v>534.71</v>
      </c>
      <c r="L1019" s="209">
        <v>724.34</v>
      </c>
      <c r="M1019" s="188" t="s">
        <v>56</v>
      </c>
      <c r="N1019" s="188" t="s">
        <v>325</v>
      </c>
      <c r="O1019" s="188" t="s">
        <v>511</v>
      </c>
      <c r="P1019" s="188" t="s">
        <v>341</v>
      </c>
      <c r="Q1019" s="188"/>
      <c r="R1019" s="188" t="s">
        <v>3898</v>
      </c>
      <c r="S1019" s="188" t="s">
        <v>3891</v>
      </c>
      <c r="T1019" s="188" t="s">
        <v>141</v>
      </c>
      <c r="U1019" s="188"/>
      <c r="V1019" s="188" t="s">
        <v>115</v>
      </c>
      <c r="W1019" s="188"/>
      <c r="X1019" s="188"/>
      <c r="Y1019" s="188"/>
      <c r="Z1019" s="188" t="s">
        <v>66</v>
      </c>
      <c r="AA1019" s="189">
        <v>42978</v>
      </c>
      <c r="AB1019" s="188" t="s">
        <v>142</v>
      </c>
      <c r="AC1019" s="188" t="s">
        <v>3236</v>
      </c>
      <c r="AD1019" s="188" t="s">
        <v>56</v>
      </c>
      <c r="AE1019" s="188" t="s">
        <v>90</v>
      </c>
      <c r="AF1019" s="188" t="s">
        <v>90</v>
      </c>
      <c r="AG1019" s="190" t="s">
        <v>90</v>
      </c>
      <c r="AH1019" s="188" t="s">
        <v>90</v>
      </c>
      <c r="AI1019" s="188" t="s">
        <v>90</v>
      </c>
      <c r="AJ1019" s="188" t="s">
        <v>90</v>
      </c>
      <c r="AK1019" s="188" t="s">
        <v>90</v>
      </c>
      <c r="AL1019" s="188" t="s">
        <v>90</v>
      </c>
      <c r="AM1019" s="189">
        <v>42948</v>
      </c>
      <c r="AN1019" s="188" t="s">
        <v>100</v>
      </c>
      <c r="AO1019" s="188" t="s">
        <v>8393</v>
      </c>
      <c r="AP1019" s="188" t="s">
        <v>4067</v>
      </c>
      <c r="AQ1019" s="188" t="s">
        <v>8534</v>
      </c>
      <c r="AR1019" s="188" t="s">
        <v>8581</v>
      </c>
      <c r="AS1019" s="188" t="s">
        <v>8535</v>
      </c>
      <c r="AT1019" s="188" t="s">
        <v>8581</v>
      </c>
      <c r="AU1019" s="188" t="str">
        <f t="shared" si="46"/>
        <v>R4</v>
      </c>
      <c r="AV1019" s="188" t="str">
        <f t="shared" si="47"/>
        <v>P4</v>
      </c>
    </row>
    <row r="1020" spans="1:48" ht="45" x14ac:dyDescent="0.25">
      <c r="A1020" s="188" t="s">
        <v>3900</v>
      </c>
      <c r="B1020" s="207" t="str">
        <f t="shared" si="45"/>
        <v>Riparian and Pre-1914</v>
      </c>
      <c r="C1020" s="188" t="s">
        <v>963</v>
      </c>
      <c r="D1020" s="188" t="s">
        <v>964</v>
      </c>
      <c r="E1020" s="188"/>
      <c r="F1020" s="188" t="s">
        <v>965</v>
      </c>
      <c r="G1020" s="188"/>
      <c r="H1020" s="188"/>
      <c r="I1020" s="188" t="s">
        <v>55</v>
      </c>
      <c r="J1020" s="188"/>
      <c r="K1020" s="209">
        <v>428.31999999999994</v>
      </c>
      <c r="L1020" s="209">
        <v>463.27</v>
      </c>
      <c r="M1020" s="188" t="s">
        <v>56</v>
      </c>
      <c r="N1020" s="188" t="s">
        <v>966</v>
      </c>
      <c r="O1020" s="188" t="s">
        <v>57</v>
      </c>
      <c r="P1020" s="188" t="s">
        <v>59</v>
      </c>
      <c r="Q1020" s="188" t="s">
        <v>967</v>
      </c>
      <c r="R1020" s="188" t="s">
        <v>967</v>
      </c>
      <c r="S1020" s="188"/>
      <c r="T1020" s="188"/>
      <c r="U1020" s="188">
        <v>1886</v>
      </c>
      <c r="V1020" s="188"/>
      <c r="W1020" s="188"/>
      <c r="X1020" s="188"/>
      <c r="Y1020" s="188"/>
      <c r="Z1020" s="188"/>
      <c r="AA1020" s="189">
        <v>42881</v>
      </c>
      <c r="AB1020" s="188" t="s">
        <v>67</v>
      </c>
      <c r="AC1020" s="188" t="s">
        <v>3901</v>
      </c>
      <c r="AD1020" s="188" t="s">
        <v>56</v>
      </c>
      <c r="AE1020" s="188" t="s">
        <v>90</v>
      </c>
      <c r="AF1020" s="188" t="s">
        <v>90</v>
      </c>
      <c r="AG1020" s="190" t="s">
        <v>90</v>
      </c>
      <c r="AH1020" s="188" t="s">
        <v>90</v>
      </c>
      <c r="AI1020" s="188" t="s">
        <v>90</v>
      </c>
      <c r="AJ1020" s="188" t="s">
        <v>90</v>
      </c>
      <c r="AK1020" s="188" t="s">
        <v>90</v>
      </c>
      <c r="AL1020" s="188" t="s">
        <v>90</v>
      </c>
      <c r="AM1020" s="189">
        <v>42914</v>
      </c>
      <c r="AN1020" s="188" t="s">
        <v>100</v>
      </c>
      <c r="AO1020" s="188" t="s">
        <v>310</v>
      </c>
      <c r="AP1020" s="188"/>
      <c r="AQ1020" s="188"/>
      <c r="AR1020" s="188"/>
      <c r="AS1020" s="188"/>
      <c r="AT1020" s="188"/>
      <c r="AU1020" s="188" t="str">
        <f t="shared" si="46"/>
        <v>R2</v>
      </c>
      <c r="AV1020" s="188" t="str">
        <f t="shared" si="47"/>
        <v>P1</v>
      </c>
    </row>
    <row r="1021" spans="1:48" ht="30" x14ac:dyDescent="0.25">
      <c r="A1021" s="188" t="s">
        <v>3902</v>
      </c>
      <c r="B1021" s="207" t="str">
        <f t="shared" si="45"/>
        <v>Riparian</v>
      </c>
      <c r="C1021" s="188" t="s">
        <v>3903</v>
      </c>
      <c r="D1021" s="188" t="s">
        <v>3903</v>
      </c>
      <c r="E1021" s="188"/>
      <c r="F1021" s="188"/>
      <c r="G1021" s="188"/>
      <c r="H1021" s="188"/>
      <c r="I1021" s="188" t="s">
        <v>55</v>
      </c>
      <c r="J1021" s="188"/>
      <c r="K1021" s="209">
        <v>348.95</v>
      </c>
      <c r="L1021" s="209">
        <v>206.63</v>
      </c>
      <c r="M1021" s="188" t="s">
        <v>56</v>
      </c>
      <c r="N1021" s="188" t="s">
        <v>826</v>
      </c>
      <c r="O1021" s="188" t="s">
        <v>325</v>
      </c>
      <c r="P1021" s="188" t="s">
        <v>59</v>
      </c>
      <c r="Q1021" s="188" t="s">
        <v>3904</v>
      </c>
      <c r="R1021" s="188" t="s">
        <v>3904</v>
      </c>
      <c r="S1021" s="188" t="s">
        <v>3905</v>
      </c>
      <c r="T1021" s="188" t="s">
        <v>141</v>
      </c>
      <c r="U1021" s="188"/>
      <c r="V1021" s="188" t="s">
        <v>64</v>
      </c>
      <c r="W1021" s="188"/>
      <c r="X1021" s="188"/>
      <c r="Y1021" s="188"/>
      <c r="Z1021" s="188" t="s">
        <v>66</v>
      </c>
      <c r="AA1021" s="189">
        <v>42933</v>
      </c>
      <c r="AB1021" s="188" t="s">
        <v>142</v>
      </c>
      <c r="AC1021" s="188" t="s">
        <v>927</v>
      </c>
      <c r="AD1021" s="188" t="s">
        <v>66</v>
      </c>
      <c r="AE1021" s="188" t="s">
        <v>90</v>
      </c>
      <c r="AF1021" s="188" t="s">
        <v>90</v>
      </c>
      <c r="AG1021" s="188" t="s">
        <v>90</v>
      </c>
      <c r="AH1021" s="188" t="s">
        <v>90</v>
      </c>
      <c r="AI1021" s="188" t="s">
        <v>90</v>
      </c>
      <c r="AJ1021" s="188" t="s">
        <v>90</v>
      </c>
      <c r="AK1021" s="188" t="s">
        <v>90</v>
      </c>
      <c r="AL1021" s="188" t="s">
        <v>90</v>
      </c>
      <c r="AM1021" s="189"/>
      <c r="AN1021" s="188" t="s">
        <v>90</v>
      </c>
      <c r="AO1021" s="188" t="s">
        <v>90</v>
      </c>
      <c r="AP1021" s="188"/>
      <c r="AQ1021" s="188"/>
      <c r="AR1021" s="188"/>
      <c r="AS1021" s="188"/>
      <c r="AT1021" s="188"/>
      <c r="AU1021" s="188" t="str">
        <f t="shared" si="46"/>
        <v>R3</v>
      </c>
      <c r="AV1021" s="188" t="str">
        <f t="shared" si="47"/>
        <v>N/A</v>
      </c>
    </row>
    <row r="1022" spans="1:48" ht="270" x14ac:dyDescent="0.25">
      <c r="A1022" s="188" t="s">
        <v>3906</v>
      </c>
      <c r="B1022" s="207" t="str">
        <f t="shared" si="45"/>
        <v>Riparian and Pre-1914</v>
      </c>
      <c r="C1022" s="188" t="s">
        <v>3907</v>
      </c>
      <c r="D1022" s="188" t="s">
        <v>3907</v>
      </c>
      <c r="E1022" s="188"/>
      <c r="F1022" s="188"/>
      <c r="G1022" s="188"/>
      <c r="H1022" s="188" t="s">
        <v>4067</v>
      </c>
      <c r="I1022" s="188" t="s">
        <v>55</v>
      </c>
      <c r="J1022" s="188"/>
      <c r="K1022" s="209">
        <v>1118.3333333333333</v>
      </c>
      <c r="L1022" s="209">
        <v>485.5</v>
      </c>
      <c r="M1022" s="188" t="s">
        <v>56</v>
      </c>
      <c r="N1022" s="188" t="s">
        <v>1551</v>
      </c>
      <c r="O1022" s="188" t="s">
        <v>58</v>
      </c>
      <c r="P1022" s="188" t="s">
        <v>170</v>
      </c>
      <c r="Q1022" s="188" t="s">
        <v>3908</v>
      </c>
      <c r="R1022" s="188"/>
      <c r="S1022" s="188"/>
      <c r="T1022" s="188" t="s">
        <v>141</v>
      </c>
      <c r="U1022" s="188">
        <v>1908</v>
      </c>
      <c r="V1022" s="188" t="s">
        <v>344</v>
      </c>
      <c r="W1022" s="188">
        <v>2</v>
      </c>
      <c r="X1022" s="188" t="s">
        <v>66</v>
      </c>
      <c r="Y1022" s="188"/>
      <c r="Z1022" s="188" t="s">
        <v>66</v>
      </c>
      <c r="AA1022" s="189">
        <v>42891</v>
      </c>
      <c r="AB1022" s="188" t="s">
        <v>142</v>
      </c>
      <c r="AC1022" s="188" t="s">
        <v>8482</v>
      </c>
      <c r="AD1022" s="188" t="s">
        <v>56</v>
      </c>
      <c r="AE1022" s="188" t="s">
        <v>90</v>
      </c>
      <c r="AF1022" s="188" t="s">
        <v>90</v>
      </c>
      <c r="AG1022" s="188" t="s">
        <v>90</v>
      </c>
      <c r="AH1022" s="188" t="s">
        <v>90</v>
      </c>
      <c r="AI1022" s="188" t="s">
        <v>90</v>
      </c>
      <c r="AJ1022" s="188" t="s">
        <v>90</v>
      </c>
      <c r="AK1022" s="188" t="s">
        <v>90</v>
      </c>
      <c r="AL1022" s="188" t="s">
        <v>90</v>
      </c>
      <c r="AM1022" s="189">
        <v>42940</v>
      </c>
      <c r="AN1022" s="188" t="s">
        <v>100</v>
      </c>
      <c r="AO1022" s="188" t="s">
        <v>144</v>
      </c>
      <c r="AP1022" s="188" t="s">
        <v>4067</v>
      </c>
      <c r="AQ1022" s="188" t="s">
        <v>8534</v>
      </c>
      <c r="AR1022" s="188" t="s">
        <v>8581</v>
      </c>
      <c r="AS1022" s="188" t="s">
        <v>8535</v>
      </c>
      <c r="AT1022" s="188" t="s">
        <v>8581</v>
      </c>
      <c r="AU1022" s="188" t="str">
        <f t="shared" si="46"/>
        <v>R4</v>
      </c>
      <c r="AV1022" s="188" t="str">
        <f t="shared" si="47"/>
        <v>P4</v>
      </c>
    </row>
    <row r="1023" spans="1:48" ht="270" x14ac:dyDescent="0.25">
      <c r="A1023" s="188" t="s">
        <v>3909</v>
      </c>
      <c r="B1023" s="207" t="str">
        <f t="shared" si="45"/>
        <v>Riparian</v>
      </c>
      <c r="C1023" s="188" t="s">
        <v>3907</v>
      </c>
      <c r="D1023" s="188" t="s">
        <v>3907</v>
      </c>
      <c r="E1023" s="188"/>
      <c r="F1023" s="188"/>
      <c r="G1023" s="188"/>
      <c r="H1023" s="188" t="s">
        <v>4067</v>
      </c>
      <c r="I1023" s="188" t="s">
        <v>55</v>
      </c>
      <c r="J1023" s="188"/>
      <c r="K1023" s="209">
        <v>407.06666666666666</v>
      </c>
      <c r="L1023" s="209">
        <v>178.5</v>
      </c>
      <c r="M1023" s="188" t="s">
        <v>56</v>
      </c>
      <c r="N1023" s="188" t="s">
        <v>1590</v>
      </c>
      <c r="O1023" s="188" t="s">
        <v>137</v>
      </c>
      <c r="P1023" s="188" t="s">
        <v>77</v>
      </c>
      <c r="Q1023" s="188" t="s">
        <v>3910</v>
      </c>
      <c r="R1023" s="188" t="s">
        <v>3911</v>
      </c>
      <c r="S1023" s="188" t="s">
        <v>3912</v>
      </c>
      <c r="T1023" s="188" t="s">
        <v>141</v>
      </c>
      <c r="U1023" s="188">
        <v>1860</v>
      </c>
      <c r="V1023" s="188" t="s">
        <v>64</v>
      </c>
      <c r="W1023" s="188"/>
      <c r="X1023" s="188" t="s">
        <v>66</v>
      </c>
      <c r="Y1023" s="188"/>
      <c r="Z1023" s="188" t="s">
        <v>66</v>
      </c>
      <c r="AA1023" s="189">
        <v>42885</v>
      </c>
      <c r="AB1023" s="188" t="s">
        <v>142</v>
      </c>
      <c r="AC1023" s="188" t="s">
        <v>3913</v>
      </c>
      <c r="AD1023" s="188" t="s">
        <v>66</v>
      </c>
      <c r="AE1023" s="188" t="s">
        <v>90</v>
      </c>
      <c r="AF1023" s="188" t="s">
        <v>90</v>
      </c>
      <c r="AG1023" s="188" t="s">
        <v>90</v>
      </c>
      <c r="AH1023" s="188" t="s">
        <v>90</v>
      </c>
      <c r="AI1023" s="188" t="s">
        <v>90</v>
      </c>
      <c r="AJ1023" s="188" t="s">
        <v>90</v>
      </c>
      <c r="AK1023" s="188" t="s">
        <v>90</v>
      </c>
      <c r="AL1023" s="188" t="s">
        <v>90</v>
      </c>
      <c r="AM1023" s="189"/>
      <c r="AN1023" s="188" t="s">
        <v>90</v>
      </c>
      <c r="AO1023" s="188" t="s">
        <v>90</v>
      </c>
      <c r="AP1023" s="188" t="s">
        <v>4067</v>
      </c>
      <c r="AQ1023" s="188" t="s">
        <v>8534</v>
      </c>
      <c r="AR1023" s="188" t="s">
        <v>8581</v>
      </c>
      <c r="AS1023" s="188" t="s">
        <v>8535</v>
      </c>
      <c r="AT1023" s="188" t="s">
        <v>8581</v>
      </c>
      <c r="AU1023" s="188" t="str">
        <f t="shared" si="46"/>
        <v>R4</v>
      </c>
      <c r="AV1023" s="188" t="str">
        <f t="shared" si="47"/>
        <v>P4</v>
      </c>
    </row>
    <row r="1024" spans="1:48" ht="270" x14ac:dyDescent="0.25">
      <c r="A1024" s="188" t="s">
        <v>3914</v>
      </c>
      <c r="B1024" s="207" t="str">
        <f t="shared" si="45"/>
        <v>Riparian and Pre-1914</v>
      </c>
      <c r="C1024" s="188" t="s">
        <v>3915</v>
      </c>
      <c r="D1024" s="188" t="s">
        <v>3915</v>
      </c>
      <c r="E1024" s="188"/>
      <c r="F1024" s="188"/>
      <c r="G1024" s="188"/>
      <c r="H1024" s="188" t="s">
        <v>4067</v>
      </c>
      <c r="I1024" s="188" t="s">
        <v>55</v>
      </c>
      <c r="J1024" s="188"/>
      <c r="K1024" s="209">
        <v>442.70000000000005</v>
      </c>
      <c r="L1024" s="209">
        <v>161.4</v>
      </c>
      <c r="M1024" s="188" t="s">
        <v>56</v>
      </c>
      <c r="N1024" s="188" t="s">
        <v>1767</v>
      </c>
      <c r="O1024" s="188" t="s">
        <v>137</v>
      </c>
      <c r="P1024" s="188" t="s">
        <v>341</v>
      </c>
      <c r="Q1024" s="188" t="s">
        <v>3916</v>
      </c>
      <c r="R1024" s="188" t="s">
        <v>3916</v>
      </c>
      <c r="S1024" s="188" t="s">
        <v>3917</v>
      </c>
      <c r="T1024" s="188" t="s">
        <v>141</v>
      </c>
      <c r="U1024" s="188"/>
      <c r="V1024" s="188" t="s">
        <v>64</v>
      </c>
      <c r="W1024" s="188"/>
      <c r="X1024" s="188"/>
      <c r="Y1024" s="188"/>
      <c r="Z1024" s="188" t="s">
        <v>66</v>
      </c>
      <c r="AA1024" s="189">
        <v>42886</v>
      </c>
      <c r="AB1024" s="188" t="s">
        <v>142</v>
      </c>
      <c r="AC1024" s="188" t="s">
        <v>8678</v>
      </c>
      <c r="AD1024" s="188" t="s">
        <v>56</v>
      </c>
      <c r="AE1024" s="188" t="s">
        <v>90</v>
      </c>
      <c r="AF1024" s="188" t="s">
        <v>90</v>
      </c>
      <c r="AG1024" s="189" t="s">
        <v>90</v>
      </c>
      <c r="AH1024" s="188" t="s">
        <v>90</v>
      </c>
      <c r="AI1024" s="188" t="s">
        <v>90</v>
      </c>
      <c r="AJ1024" s="188" t="s">
        <v>90</v>
      </c>
      <c r="AK1024" s="188" t="s">
        <v>90</v>
      </c>
      <c r="AL1024" s="188" t="s">
        <v>90</v>
      </c>
      <c r="AM1024" s="189">
        <v>42905</v>
      </c>
      <c r="AN1024" s="188" t="s">
        <v>100</v>
      </c>
      <c r="AO1024" s="188" t="s">
        <v>73</v>
      </c>
      <c r="AP1024" s="188" t="s">
        <v>4067</v>
      </c>
      <c r="AQ1024" s="188" t="s">
        <v>8534</v>
      </c>
      <c r="AR1024" s="188" t="s">
        <v>8581</v>
      </c>
      <c r="AS1024" s="188" t="s">
        <v>8535</v>
      </c>
      <c r="AT1024" s="188" t="s">
        <v>8581</v>
      </c>
      <c r="AU1024" s="188" t="str">
        <f t="shared" si="46"/>
        <v>R4</v>
      </c>
      <c r="AV1024" s="188" t="str">
        <f t="shared" si="47"/>
        <v>P4</v>
      </c>
    </row>
    <row r="1025" spans="1:48" ht="195" x14ac:dyDescent="0.25">
      <c r="A1025" s="188" t="s">
        <v>3918</v>
      </c>
      <c r="B1025" s="207" t="str">
        <f t="shared" si="45"/>
        <v>Riparian</v>
      </c>
      <c r="C1025" s="188" t="s">
        <v>3919</v>
      </c>
      <c r="D1025" s="188" t="s">
        <v>3919</v>
      </c>
      <c r="E1025" s="188"/>
      <c r="F1025" s="188"/>
      <c r="G1025" s="188"/>
      <c r="H1025" s="188"/>
      <c r="I1025" s="188" t="s">
        <v>87</v>
      </c>
      <c r="J1025" s="188" t="s">
        <v>3920</v>
      </c>
      <c r="K1025" s="209">
        <v>6600</v>
      </c>
      <c r="L1025" s="209">
        <v>0</v>
      </c>
      <c r="M1025" s="188" t="s">
        <v>56</v>
      </c>
      <c r="N1025" s="188" t="s">
        <v>2302</v>
      </c>
      <c r="O1025" s="188"/>
      <c r="P1025" s="188" t="s">
        <v>315</v>
      </c>
      <c r="Q1025" s="188" t="s">
        <v>3921</v>
      </c>
      <c r="R1025" s="188" t="s">
        <v>3922</v>
      </c>
      <c r="S1025" s="188" t="s">
        <v>8775</v>
      </c>
      <c r="T1025" s="188" t="s">
        <v>63</v>
      </c>
      <c r="U1025" s="188"/>
      <c r="V1025" s="188" t="s">
        <v>174</v>
      </c>
      <c r="W1025" s="188"/>
      <c r="X1025" s="188"/>
      <c r="Y1025" s="188"/>
      <c r="Z1025" s="188" t="s">
        <v>66</v>
      </c>
      <c r="AA1025" s="189">
        <v>42893</v>
      </c>
      <c r="AB1025" s="188" t="s">
        <v>81</v>
      </c>
      <c r="AC1025" s="188" t="s">
        <v>3923</v>
      </c>
      <c r="AD1025" s="188" t="s">
        <v>66</v>
      </c>
      <c r="AE1025" s="188" t="s">
        <v>90</v>
      </c>
      <c r="AF1025" s="188" t="s">
        <v>90</v>
      </c>
      <c r="AG1025" s="188" t="s">
        <v>90</v>
      </c>
      <c r="AH1025" s="188" t="s">
        <v>90</v>
      </c>
      <c r="AI1025" s="188" t="s">
        <v>90</v>
      </c>
      <c r="AJ1025" s="188" t="s">
        <v>90</v>
      </c>
      <c r="AK1025" s="188" t="s">
        <v>90</v>
      </c>
      <c r="AL1025" s="188" t="s">
        <v>90</v>
      </c>
      <c r="AM1025" s="189">
        <v>42940</v>
      </c>
      <c r="AN1025" s="188" t="s">
        <v>90</v>
      </c>
      <c r="AO1025" s="188" t="s">
        <v>90</v>
      </c>
      <c r="AP1025" s="188"/>
      <c r="AQ1025" s="188"/>
      <c r="AR1025" s="188"/>
      <c r="AS1025" s="188"/>
      <c r="AT1025" s="188"/>
      <c r="AU1025" s="188" t="str">
        <f t="shared" si="46"/>
        <v>R1</v>
      </c>
      <c r="AV1025" s="188" t="str">
        <f t="shared" si="47"/>
        <v>N/A</v>
      </c>
    </row>
    <row r="1026" spans="1:48" ht="330" x14ac:dyDescent="0.25">
      <c r="A1026" s="188" t="s">
        <v>3924</v>
      </c>
      <c r="B1026" s="207" t="str">
        <f t="shared" si="45"/>
        <v>Riparian and Pre-1914</v>
      </c>
      <c r="C1026" s="188" t="s">
        <v>3925</v>
      </c>
      <c r="D1026" s="188" t="s">
        <v>3925</v>
      </c>
      <c r="E1026" s="188"/>
      <c r="F1026" s="188" t="s">
        <v>3325</v>
      </c>
      <c r="G1026" s="188"/>
      <c r="H1026" s="188"/>
      <c r="I1026" s="188" t="s">
        <v>55</v>
      </c>
      <c r="J1026" s="188"/>
      <c r="K1026" s="209">
        <v>469.35333333333335</v>
      </c>
      <c r="L1026" s="209">
        <v>209.65</v>
      </c>
      <c r="M1026" s="188" t="s">
        <v>56</v>
      </c>
      <c r="N1026" s="188" t="s">
        <v>669</v>
      </c>
      <c r="O1026" s="188" t="s">
        <v>57</v>
      </c>
      <c r="P1026" s="188" t="s">
        <v>59</v>
      </c>
      <c r="Q1026" s="188" t="s">
        <v>3926</v>
      </c>
      <c r="R1026" s="188" t="s">
        <v>3927</v>
      </c>
      <c r="S1026" s="188" t="s">
        <v>3928</v>
      </c>
      <c r="T1026" s="188" t="s">
        <v>141</v>
      </c>
      <c r="U1026" s="188"/>
      <c r="V1026" s="188" t="s">
        <v>64</v>
      </c>
      <c r="W1026" s="188"/>
      <c r="X1026" s="188"/>
      <c r="Y1026" s="188"/>
      <c r="Z1026" s="188" t="s">
        <v>66</v>
      </c>
      <c r="AA1026" s="189">
        <v>42914</v>
      </c>
      <c r="AB1026" s="188" t="s">
        <v>67</v>
      </c>
      <c r="AC1026" s="188" t="s">
        <v>3929</v>
      </c>
      <c r="AD1026" s="188" t="s">
        <v>56</v>
      </c>
      <c r="AE1026" s="188" t="s">
        <v>90</v>
      </c>
      <c r="AF1026" s="188" t="s">
        <v>90</v>
      </c>
      <c r="AG1026" s="190" t="s">
        <v>90</v>
      </c>
      <c r="AH1026" s="188" t="s">
        <v>90</v>
      </c>
      <c r="AI1026" s="188" t="s">
        <v>90</v>
      </c>
      <c r="AJ1026" s="188" t="s">
        <v>90</v>
      </c>
      <c r="AK1026" s="188" t="s">
        <v>90</v>
      </c>
      <c r="AL1026" s="188" t="s">
        <v>90</v>
      </c>
      <c r="AM1026" s="189">
        <v>42906</v>
      </c>
      <c r="AN1026" s="188" t="s">
        <v>100</v>
      </c>
      <c r="AO1026" s="188" t="s">
        <v>3930</v>
      </c>
      <c r="AP1026" s="188"/>
      <c r="AQ1026" s="188"/>
      <c r="AR1026" s="188"/>
      <c r="AS1026" s="188"/>
      <c r="AT1026" s="188"/>
      <c r="AU1026" s="188" t="str">
        <f t="shared" si="46"/>
        <v>R2</v>
      </c>
      <c r="AV1026" s="188" t="str">
        <f t="shared" si="47"/>
        <v>P1</v>
      </c>
    </row>
    <row r="1027" spans="1:48" ht="75" x14ac:dyDescent="0.25">
      <c r="A1027" s="188" t="s">
        <v>3931</v>
      </c>
      <c r="B1027" s="207" t="str">
        <f t="shared" ref="B1027:B1063" si="48">IF(AND(M1027="Yes",AD1027="Yes"), "Riparian and Pre-1914", IF(AND(M1027= "Yes",AD1027="No"),"Riparian",IF(AND(M1027="No",AD1027="Yes"),"Pre-1914","Neither")))</f>
        <v>Riparian and Pre-1914</v>
      </c>
      <c r="C1027" s="188" t="s">
        <v>3932</v>
      </c>
      <c r="D1027" s="188" t="s">
        <v>3932</v>
      </c>
      <c r="E1027" s="188"/>
      <c r="F1027" s="188" t="s">
        <v>3325</v>
      </c>
      <c r="G1027" s="188"/>
      <c r="H1027" s="188"/>
      <c r="I1027" s="188" t="s">
        <v>55</v>
      </c>
      <c r="J1027" s="188"/>
      <c r="K1027" s="209">
        <v>383.85</v>
      </c>
      <c r="L1027" s="209">
        <v>286.77</v>
      </c>
      <c r="M1027" s="188" t="s">
        <v>56</v>
      </c>
      <c r="N1027" s="188" t="s">
        <v>3491</v>
      </c>
      <c r="O1027" s="188" t="s">
        <v>57</v>
      </c>
      <c r="P1027" s="188" t="s">
        <v>59</v>
      </c>
      <c r="Q1027" s="188" t="s">
        <v>3476</v>
      </c>
      <c r="R1027" s="188" t="s">
        <v>3933</v>
      </c>
      <c r="S1027" s="188" t="s">
        <v>3934</v>
      </c>
      <c r="T1027" s="188" t="s">
        <v>141</v>
      </c>
      <c r="U1027" s="188"/>
      <c r="V1027" s="188" t="s">
        <v>64</v>
      </c>
      <c r="W1027" s="188"/>
      <c r="X1027" s="188"/>
      <c r="Y1027" s="188"/>
      <c r="Z1027" s="188" t="s">
        <v>66</v>
      </c>
      <c r="AA1027" s="189">
        <v>42964</v>
      </c>
      <c r="AB1027" s="188" t="s">
        <v>142</v>
      </c>
      <c r="AC1027" s="188" t="s">
        <v>3236</v>
      </c>
      <c r="AD1027" s="188" t="s">
        <v>56</v>
      </c>
      <c r="AE1027" s="188" t="s">
        <v>90</v>
      </c>
      <c r="AF1027" s="188" t="s">
        <v>90</v>
      </c>
      <c r="AG1027" s="188" t="s">
        <v>90</v>
      </c>
      <c r="AH1027" s="188" t="s">
        <v>90</v>
      </c>
      <c r="AI1027" s="188" t="s">
        <v>90</v>
      </c>
      <c r="AJ1027" s="188" t="s">
        <v>90</v>
      </c>
      <c r="AK1027" s="188" t="s">
        <v>90</v>
      </c>
      <c r="AL1027" s="188" t="s">
        <v>90</v>
      </c>
      <c r="AM1027" s="189">
        <v>42940</v>
      </c>
      <c r="AN1027" s="188" t="s">
        <v>100</v>
      </c>
      <c r="AO1027" s="188" t="s">
        <v>144</v>
      </c>
      <c r="AP1027" s="188"/>
      <c r="AQ1027" s="188"/>
      <c r="AR1027" s="188"/>
      <c r="AS1027" s="188"/>
      <c r="AT1027" s="188"/>
      <c r="AU1027" s="188" t="str">
        <f t="shared" ref="AU1027:AU1063" si="49">IF(AQ1027&lt;&gt;"",AQ1027,AB1027)</f>
        <v>R3</v>
      </c>
      <c r="AV1027" s="188" t="str">
        <f t="shared" ref="AV1027:AV1063" si="50">IF(AS1027&lt;&gt;"",AS1027,AN1027)</f>
        <v>P1</v>
      </c>
    </row>
    <row r="1028" spans="1:48" ht="195" x14ac:dyDescent="0.25">
      <c r="A1028" s="188" t="s">
        <v>3935</v>
      </c>
      <c r="B1028" s="207" t="str">
        <f t="shared" si="48"/>
        <v>Riparian and Pre-1914</v>
      </c>
      <c r="C1028" s="188" t="s">
        <v>2731</v>
      </c>
      <c r="D1028" s="188" t="s">
        <v>2731</v>
      </c>
      <c r="E1028" s="188"/>
      <c r="F1028" s="188" t="s">
        <v>3325</v>
      </c>
      <c r="G1028" s="188"/>
      <c r="H1028" s="188"/>
      <c r="I1028" s="188" t="s">
        <v>55</v>
      </c>
      <c r="J1028" s="188" t="s">
        <v>8483</v>
      </c>
      <c r="K1028" s="209">
        <v>502.03666666666663</v>
      </c>
      <c r="L1028" s="209">
        <v>291.12</v>
      </c>
      <c r="M1028" s="188" t="s">
        <v>56</v>
      </c>
      <c r="N1028" s="188" t="s">
        <v>3936</v>
      </c>
      <c r="O1028" s="188" t="s">
        <v>57</v>
      </c>
      <c r="P1028" s="188" t="s">
        <v>59</v>
      </c>
      <c r="Q1028" s="188" t="s">
        <v>3937</v>
      </c>
      <c r="R1028" s="188" t="s">
        <v>3937</v>
      </c>
      <c r="S1028" s="188" t="s">
        <v>3938</v>
      </c>
      <c r="T1028" s="188" t="s">
        <v>141</v>
      </c>
      <c r="U1028" s="188"/>
      <c r="V1028" s="188" t="s">
        <v>174</v>
      </c>
      <c r="W1028" s="188">
        <v>5</v>
      </c>
      <c r="X1028" s="188" t="s">
        <v>56</v>
      </c>
      <c r="Y1028" s="188"/>
      <c r="Z1028" s="188" t="s">
        <v>66</v>
      </c>
      <c r="AA1028" s="189">
        <v>42910</v>
      </c>
      <c r="AB1028" s="188" t="s">
        <v>67</v>
      </c>
      <c r="AC1028" s="188" t="s">
        <v>8484</v>
      </c>
      <c r="AD1028" s="188" t="s">
        <v>56</v>
      </c>
      <c r="AE1028" s="188" t="s">
        <v>90</v>
      </c>
      <c r="AF1028" s="188" t="s">
        <v>90</v>
      </c>
      <c r="AG1028" s="189" t="s">
        <v>90</v>
      </c>
      <c r="AH1028" s="188" t="s">
        <v>90</v>
      </c>
      <c r="AI1028" s="188" t="s">
        <v>90</v>
      </c>
      <c r="AJ1028" s="188" t="s">
        <v>90</v>
      </c>
      <c r="AK1028" s="188" t="s">
        <v>90</v>
      </c>
      <c r="AL1028" s="188" t="s">
        <v>90</v>
      </c>
      <c r="AM1028" s="189">
        <v>42905</v>
      </c>
      <c r="AN1028" s="188" t="s">
        <v>100</v>
      </c>
      <c r="AO1028" s="188" t="s">
        <v>73</v>
      </c>
      <c r="AP1028" s="188"/>
      <c r="AQ1028" s="188"/>
      <c r="AR1028" s="188"/>
      <c r="AS1028" s="188"/>
      <c r="AT1028" s="188"/>
      <c r="AU1028" s="188" t="str">
        <f t="shared" si="49"/>
        <v>R2</v>
      </c>
      <c r="AV1028" s="188" t="str">
        <f t="shared" si="50"/>
        <v>P1</v>
      </c>
    </row>
    <row r="1029" spans="1:48" ht="165" x14ac:dyDescent="0.25">
      <c r="A1029" s="188" t="s">
        <v>3939</v>
      </c>
      <c r="B1029" s="207" t="str">
        <f t="shared" si="48"/>
        <v>Riparian and Pre-1914</v>
      </c>
      <c r="C1029" s="188" t="s">
        <v>2731</v>
      </c>
      <c r="D1029" s="188" t="s">
        <v>2731</v>
      </c>
      <c r="E1029" s="188"/>
      <c r="F1029" s="188" t="s">
        <v>3325</v>
      </c>
      <c r="G1029" s="188"/>
      <c r="H1029" s="188"/>
      <c r="I1029" s="188" t="s">
        <v>55</v>
      </c>
      <c r="J1029" s="188" t="s">
        <v>8483</v>
      </c>
      <c r="K1029" s="209">
        <v>596.8366666666667</v>
      </c>
      <c r="L1029" s="209">
        <v>667.17</v>
      </c>
      <c r="M1029" s="188" t="s">
        <v>56</v>
      </c>
      <c r="N1029" s="188" t="s">
        <v>3491</v>
      </c>
      <c r="O1029" s="188" t="s">
        <v>57</v>
      </c>
      <c r="P1029" s="188" t="s">
        <v>59</v>
      </c>
      <c r="Q1029" s="188" t="s">
        <v>3940</v>
      </c>
      <c r="R1029" s="188" t="s">
        <v>3941</v>
      </c>
      <c r="S1029" s="188" t="s">
        <v>3942</v>
      </c>
      <c r="T1029" s="188" t="s">
        <v>63</v>
      </c>
      <c r="U1029" s="188"/>
      <c r="V1029" s="188" t="s">
        <v>174</v>
      </c>
      <c r="W1029" s="188">
        <v>3</v>
      </c>
      <c r="X1029" s="188" t="s">
        <v>56</v>
      </c>
      <c r="Y1029" s="188"/>
      <c r="Z1029" s="188" t="s">
        <v>66</v>
      </c>
      <c r="AA1029" s="189">
        <v>42910</v>
      </c>
      <c r="AB1029" s="188" t="s">
        <v>67</v>
      </c>
      <c r="AC1029" s="188" t="s">
        <v>8463</v>
      </c>
      <c r="AD1029" s="188" t="s">
        <v>56</v>
      </c>
      <c r="AE1029" s="188" t="s">
        <v>90</v>
      </c>
      <c r="AF1029" s="188" t="s">
        <v>90</v>
      </c>
      <c r="AG1029" s="189" t="s">
        <v>90</v>
      </c>
      <c r="AH1029" s="188" t="s">
        <v>90</v>
      </c>
      <c r="AI1029" s="188" t="s">
        <v>90</v>
      </c>
      <c r="AJ1029" s="188" t="s">
        <v>90</v>
      </c>
      <c r="AK1029" s="188" t="s">
        <v>90</v>
      </c>
      <c r="AL1029" s="188" t="s">
        <v>90</v>
      </c>
      <c r="AM1029" s="189">
        <v>42905</v>
      </c>
      <c r="AN1029" s="188" t="s">
        <v>100</v>
      </c>
      <c r="AO1029" s="188" t="s">
        <v>73</v>
      </c>
      <c r="AP1029" s="188"/>
      <c r="AQ1029" s="188"/>
      <c r="AR1029" s="188"/>
      <c r="AS1029" s="188"/>
      <c r="AT1029" s="188"/>
      <c r="AU1029" s="188" t="str">
        <f t="shared" si="49"/>
        <v>R2</v>
      </c>
      <c r="AV1029" s="188" t="str">
        <f t="shared" si="50"/>
        <v>P1</v>
      </c>
    </row>
    <row r="1030" spans="1:48" ht="165" x14ac:dyDescent="0.25">
      <c r="A1030" s="188" t="s">
        <v>3943</v>
      </c>
      <c r="B1030" s="207" t="str">
        <f t="shared" si="48"/>
        <v>Riparian and Pre-1914</v>
      </c>
      <c r="C1030" s="188" t="s">
        <v>2731</v>
      </c>
      <c r="D1030" s="188" t="s">
        <v>2731</v>
      </c>
      <c r="E1030" s="188"/>
      <c r="F1030" s="188" t="s">
        <v>3325</v>
      </c>
      <c r="G1030" s="188"/>
      <c r="H1030" s="188"/>
      <c r="I1030" s="188" t="s">
        <v>55</v>
      </c>
      <c r="J1030" s="188" t="s">
        <v>8483</v>
      </c>
      <c r="K1030" s="209">
        <v>629.85</v>
      </c>
      <c r="L1030" s="209">
        <v>801.97</v>
      </c>
      <c r="M1030" s="188" t="s">
        <v>56</v>
      </c>
      <c r="N1030" s="188" t="s">
        <v>3491</v>
      </c>
      <c r="O1030" s="188" t="s">
        <v>57</v>
      </c>
      <c r="P1030" s="188" t="s">
        <v>59</v>
      </c>
      <c r="Q1030" s="188" t="s">
        <v>3940</v>
      </c>
      <c r="R1030" s="188" t="s">
        <v>3944</v>
      </c>
      <c r="S1030" s="188" t="s">
        <v>3938</v>
      </c>
      <c r="T1030" s="188" t="s">
        <v>141</v>
      </c>
      <c r="U1030" s="188"/>
      <c r="V1030" s="188" t="s">
        <v>174</v>
      </c>
      <c r="W1030" s="188">
        <v>5</v>
      </c>
      <c r="X1030" s="188" t="s">
        <v>56</v>
      </c>
      <c r="Y1030" s="188"/>
      <c r="Z1030" s="188" t="s">
        <v>66</v>
      </c>
      <c r="AA1030" s="189">
        <v>42910</v>
      </c>
      <c r="AB1030" s="188" t="s">
        <v>67</v>
      </c>
      <c r="AC1030" s="188" t="s">
        <v>8463</v>
      </c>
      <c r="AD1030" s="188" t="s">
        <v>56</v>
      </c>
      <c r="AE1030" s="188" t="s">
        <v>90</v>
      </c>
      <c r="AF1030" s="188" t="s">
        <v>90</v>
      </c>
      <c r="AG1030" s="189" t="s">
        <v>90</v>
      </c>
      <c r="AH1030" s="188" t="s">
        <v>90</v>
      </c>
      <c r="AI1030" s="188" t="s">
        <v>90</v>
      </c>
      <c r="AJ1030" s="188" t="s">
        <v>90</v>
      </c>
      <c r="AK1030" s="188" t="s">
        <v>90</v>
      </c>
      <c r="AL1030" s="188" t="s">
        <v>90</v>
      </c>
      <c r="AM1030" s="189">
        <v>42905</v>
      </c>
      <c r="AN1030" s="188" t="s">
        <v>100</v>
      </c>
      <c r="AO1030" s="188" t="s">
        <v>73</v>
      </c>
      <c r="AP1030" s="188"/>
      <c r="AQ1030" s="188"/>
      <c r="AR1030" s="188"/>
      <c r="AS1030" s="188"/>
      <c r="AT1030" s="188"/>
      <c r="AU1030" s="188" t="str">
        <f t="shared" si="49"/>
        <v>R2</v>
      </c>
      <c r="AV1030" s="188" t="str">
        <f t="shared" si="50"/>
        <v>P1</v>
      </c>
    </row>
    <row r="1031" spans="1:48" ht="270" x14ac:dyDescent="0.25">
      <c r="A1031" s="188" t="s">
        <v>3945</v>
      </c>
      <c r="B1031" s="207" t="str">
        <f t="shared" si="48"/>
        <v>Riparian and Pre-1914</v>
      </c>
      <c r="C1031" s="188" t="s">
        <v>3946</v>
      </c>
      <c r="D1031" s="188" t="s">
        <v>3946</v>
      </c>
      <c r="E1031" s="188"/>
      <c r="F1031" s="188"/>
      <c r="G1031" s="188"/>
      <c r="H1031" s="188" t="s">
        <v>4067</v>
      </c>
      <c r="I1031" s="188" t="s">
        <v>55</v>
      </c>
      <c r="J1031" s="188"/>
      <c r="K1031" s="209">
        <v>434.0333333333333</v>
      </c>
      <c r="L1031" s="209">
        <v>239.1</v>
      </c>
      <c r="M1031" s="188" t="s">
        <v>56</v>
      </c>
      <c r="N1031" s="188" t="s">
        <v>1871</v>
      </c>
      <c r="O1031" s="188" t="s">
        <v>325</v>
      </c>
      <c r="P1031" s="188" t="s">
        <v>341</v>
      </c>
      <c r="Q1031" s="188" t="s">
        <v>3947</v>
      </c>
      <c r="R1031" s="188" t="s">
        <v>3947</v>
      </c>
      <c r="S1031" s="188" t="s">
        <v>3948</v>
      </c>
      <c r="T1031" s="188" t="s">
        <v>141</v>
      </c>
      <c r="U1031" s="188"/>
      <c r="V1031" s="188" t="s">
        <v>64</v>
      </c>
      <c r="W1031" s="188"/>
      <c r="X1031" s="188"/>
      <c r="Y1031" s="188"/>
      <c r="Z1031" s="188" t="s">
        <v>66</v>
      </c>
      <c r="AA1031" s="189">
        <v>42893</v>
      </c>
      <c r="AB1031" s="188" t="s">
        <v>142</v>
      </c>
      <c r="AC1031" s="188" t="s">
        <v>8679</v>
      </c>
      <c r="AD1031" s="188" t="s">
        <v>56</v>
      </c>
      <c r="AE1031" s="188" t="s">
        <v>90</v>
      </c>
      <c r="AF1031" s="188" t="s">
        <v>90</v>
      </c>
      <c r="AG1031" s="188" t="s">
        <v>90</v>
      </c>
      <c r="AH1031" s="188" t="s">
        <v>90</v>
      </c>
      <c r="AI1031" s="188" t="s">
        <v>90</v>
      </c>
      <c r="AJ1031" s="188" t="s">
        <v>90</v>
      </c>
      <c r="AK1031" s="188" t="s">
        <v>90</v>
      </c>
      <c r="AL1031" s="188" t="s">
        <v>90</v>
      </c>
      <c r="AM1031" s="189">
        <v>42940</v>
      </c>
      <c r="AN1031" s="188" t="s">
        <v>100</v>
      </c>
      <c r="AO1031" s="188" t="s">
        <v>144</v>
      </c>
      <c r="AP1031" s="188" t="s">
        <v>4067</v>
      </c>
      <c r="AQ1031" s="188" t="s">
        <v>8534</v>
      </c>
      <c r="AR1031" s="188" t="s">
        <v>8581</v>
      </c>
      <c r="AS1031" s="188" t="s">
        <v>8535</v>
      </c>
      <c r="AT1031" s="188" t="s">
        <v>8581</v>
      </c>
      <c r="AU1031" s="188" t="str">
        <f t="shared" si="49"/>
        <v>R4</v>
      </c>
      <c r="AV1031" s="188" t="str">
        <f t="shared" si="50"/>
        <v>P4</v>
      </c>
    </row>
    <row r="1032" spans="1:48" ht="270" x14ac:dyDescent="0.25">
      <c r="A1032" s="188" t="s">
        <v>3949</v>
      </c>
      <c r="B1032" s="207" t="str">
        <f t="shared" si="48"/>
        <v>Riparian and Pre-1914</v>
      </c>
      <c r="C1032" s="188" t="s">
        <v>3950</v>
      </c>
      <c r="D1032" s="188" t="s">
        <v>3951</v>
      </c>
      <c r="E1032" s="188"/>
      <c r="F1032" s="188"/>
      <c r="G1032" s="188"/>
      <c r="H1032" s="188" t="s">
        <v>4067</v>
      </c>
      <c r="I1032" s="188" t="s">
        <v>55</v>
      </c>
      <c r="J1032" s="188"/>
      <c r="K1032" s="209">
        <v>1732</v>
      </c>
      <c r="L1032" s="209">
        <v>1060.9100000000001</v>
      </c>
      <c r="M1032" s="188" t="s">
        <v>56</v>
      </c>
      <c r="N1032" s="188" t="s">
        <v>1590</v>
      </c>
      <c r="O1032" s="188" t="s">
        <v>137</v>
      </c>
      <c r="P1032" s="188" t="s">
        <v>341</v>
      </c>
      <c r="Q1032" s="188" t="s">
        <v>3952</v>
      </c>
      <c r="R1032" s="188" t="s">
        <v>3953</v>
      </c>
      <c r="S1032" s="188" t="s">
        <v>3954</v>
      </c>
      <c r="T1032" s="188" t="s">
        <v>141</v>
      </c>
      <c r="U1032" s="188">
        <v>1860</v>
      </c>
      <c r="V1032" s="188" t="s">
        <v>64</v>
      </c>
      <c r="W1032" s="188">
        <v>2</v>
      </c>
      <c r="X1032" s="188" t="s">
        <v>191</v>
      </c>
      <c r="Y1032" s="188"/>
      <c r="Z1032" s="188" t="s">
        <v>66</v>
      </c>
      <c r="AA1032" s="189">
        <v>42912</v>
      </c>
      <c r="AB1032" s="188" t="s">
        <v>81</v>
      </c>
      <c r="AC1032" s="188" t="s">
        <v>3955</v>
      </c>
      <c r="AD1032" s="188" t="s">
        <v>56</v>
      </c>
      <c r="AE1032" s="188" t="s">
        <v>90</v>
      </c>
      <c r="AF1032" s="188" t="s">
        <v>90</v>
      </c>
      <c r="AG1032" s="190" t="s">
        <v>90</v>
      </c>
      <c r="AH1032" s="188" t="s">
        <v>90</v>
      </c>
      <c r="AI1032" s="188" t="s">
        <v>90</v>
      </c>
      <c r="AJ1032" s="188" t="s">
        <v>90</v>
      </c>
      <c r="AK1032" s="188" t="s">
        <v>90</v>
      </c>
      <c r="AL1032" s="188" t="s">
        <v>90</v>
      </c>
      <c r="AM1032" s="189">
        <v>42912</v>
      </c>
      <c r="AN1032" s="188" t="s">
        <v>100</v>
      </c>
      <c r="AO1032" s="188" t="s">
        <v>144</v>
      </c>
      <c r="AP1032" s="188" t="s">
        <v>4067</v>
      </c>
      <c r="AQ1032" s="188" t="s">
        <v>8534</v>
      </c>
      <c r="AR1032" s="188" t="s">
        <v>8581</v>
      </c>
      <c r="AS1032" s="188" t="s">
        <v>8535</v>
      </c>
      <c r="AT1032" s="188" t="s">
        <v>8581</v>
      </c>
      <c r="AU1032" s="188" t="str">
        <f t="shared" si="49"/>
        <v>R4</v>
      </c>
      <c r="AV1032" s="188" t="str">
        <f t="shared" si="50"/>
        <v>P4</v>
      </c>
    </row>
    <row r="1033" spans="1:48" ht="270" x14ac:dyDescent="0.25">
      <c r="A1033" s="188" t="s">
        <v>3956</v>
      </c>
      <c r="B1033" s="207" t="str">
        <f t="shared" si="48"/>
        <v>Riparian and Pre-1914</v>
      </c>
      <c r="C1033" s="188" t="s">
        <v>3957</v>
      </c>
      <c r="D1033" s="188" t="s">
        <v>3957</v>
      </c>
      <c r="E1033" s="188"/>
      <c r="F1033" s="188"/>
      <c r="G1033" s="188"/>
      <c r="H1033" s="188" t="s">
        <v>4067</v>
      </c>
      <c r="I1033" s="188" t="s">
        <v>55</v>
      </c>
      <c r="J1033" s="188"/>
      <c r="K1033" s="209">
        <v>609.29333333333341</v>
      </c>
      <c r="L1033" s="209">
        <v>836.14</v>
      </c>
      <c r="M1033" s="188" t="s">
        <v>56</v>
      </c>
      <c r="N1033" s="188" t="s">
        <v>1590</v>
      </c>
      <c r="O1033" s="188" t="s">
        <v>137</v>
      </c>
      <c r="P1033" s="188" t="s">
        <v>341</v>
      </c>
      <c r="Q1033" s="188" t="s">
        <v>3958</v>
      </c>
      <c r="R1033" s="188" t="s">
        <v>3958</v>
      </c>
      <c r="S1033" s="188" t="s">
        <v>1234</v>
      </c>
      <c r="T1033" s="188" t="s">
        <v>63</v>
      </c>
      <c r="U1033" s="188">
        <v>1860</v>
      </c>
      <c r="V1033" s="188" t="s">
        <v>64</v>
      </c>
      <c r="W1033" s="188"/>
      <c r="X1033" s="188"/>
      <c r="Y1033" s="188"/>
      <c r="Z1033" s="188" t="s">
        <v>66</v>
      </c>
      <c r="AA1033" s="189">
        <v>42935</v>
      </c>
      <c r="AB1033" s="188" t="s">
        <v>81</v>
      </c>
      <c r="AC1033" s="188" t="s">
        <v>2572</v>
      </c>
      <c r="AD1033" s="188" t="s">
        <v>56</v>
      </c>
      <c r="AE1033" s="188" t="s">
        <v>90</v>
      </c>
      <c r="AF1033" s="188" t="s">
        <v>90</v>
      </c>
      <c r="AG1033" s="188" t="s">
        <v>90</v>
      </c>
      <c r="AH1033" s="188" t="s">
        <v>90</v>
      </c>
      <c r="AI1033" s="188" t="s">
        <v>90</v>
      </c>
      <c r="AJ1033" s="188" t="s">
        <v>90</v>
      </c>
      <c r="AK1033" s="188" t="s">
        <v>90</v>
      </c>
      <c r="AL1033" s="188" t="s">
        <v>90</v>
      </c>
      <c r="AM1033" s="189">
        <v>42948</v>
      </c>
      <c r="AN1033" s="188" t="s">
        <v>100</v>
      </c>
      <c r="AO1033" s="188" t="s">
        <v>144</v>
      </c>
      <c r="AP1033" s="188" t="s">
        <v>4067</v>
      </c>
      <c r="AQ1033" s="188" t="s">
        <v>8534</v>
      </c>
      <c r="AR1033" s="188" t="s">
        <v>8581</v>
      </c>
      <c r="AS1033" s="188" t="s">
        <v>8535</v>
      </c>
      <c r="AT1033" s="188" t="s">
        <v>8581</v>
      </c>
      <c r="AU1033" s="188" t="str">
        <f t="shared" si="49"/>
        <v>R4</v>
      </c>
      <c r="AV1033" s="188" t="str">
        <f t="shared" si="50"/>
        <v>P4</v>
      </c>
    </row>
    <row r="1034" spans="1:48" ht="270" x14ac:dyDescent="0.25">
      <c r="A1034" s="188" t="s">
        <v>3959</v>
      </c>
      <c r="B1034" s="207" t="str">
        <f t="shared" si="48"/>
        <v>Riparian and Pre-1914</v>
      </c>
      <c r="C1034" s="188" t="s">
        <v>3960</v>
      </c>
      <c r="D1034" s="188" t="s">
        <v>3960</v>
      </c>
      <c r="E1034" s="188"/>
      <c r="F1034" s="188"/>
      <c r="G1034" s="188"/>
      <c r="H1034" s="188" t="s">
        <v>4067</v>
      </c>
      <c r="I1034" s="188" t="s">
        <v>55</v>
      </c>
      <c r="J1034" s="188"/>
      <c r="K1034" s="209">
        <v>318.6466666666667</v>
      </c>
      <c r="L1034" s="209">
        <v>296.57</v>
      </c>
      <c r="M1034" s="188" t="s">
        <v>56</v>
      </c>
      <c r="N1034" s="188" t="s">
        <v>137</v>
      </c>
      <c r="O1034" s="188"/>
      <c r="P1034" s="188" t="s">
        <v>341</v>
      </c>
      <c r="Q1034" s="188" t="s">
        <v>3961</v>
      </c>
      <c r="R1034" s="188" t="s">
        <v>3961</v>
      </c>
      <c r="S1034" s="188" t="s">
        <v>3962</v>
      </c>
      <c r="T1034" s="188" t="s">
        <v>141</v>
      </c>
      <c r="U1034" s="188"/>
      <c r="V1034" s="188" t="s">
        <v>64</v>
      </c>
      <c r="W1034" s="188"/>
      <c r="X1034" s="188"/>
      <c r="Y1034" s="188"/>
      <c r="Z1034" s="188" t="s">
        <v>66</v>
      </c>
      <c r="AA1034" s="189">
        <v>42919</v>
      </c>
      <c r="AB1034" s="188" t="s">
        <v>67</v>
      </c>
      <c r="AC1034" s="188" t="s">
        <v>2721</v>
      </c>
      <c r="AD1034" s="188" t="s">
        <v>56</v>
      </c>
      <c r="AE1034" s="188" t="s">
        <v>90</v>
      </c>
      <c r="AF1034" s="188" t="s">
        <v>90</v>
      </c>
      <c r="AG1034" s="190" t="s">
        <v>90</v>
      </c>
      <c r="AH1034" s="188" t="s">
        <v>90</v>
      </c>
      <c r="AI1034" s="188" t="s">
        <v>90</v>
      </c>
      <c r="AJ1034" s="188" t="s">
        <v>90</v>
      </c>
      <c r="AK1034" s="188" t="s">
        <v>90</v>
      </c>
      <c r="AL1034" s="188" t="s">
        <v>90</v>
      </c>
      <c r="AM1034" s="189">
        <v>42923</v>
      </c>
      <c r="AN1034" s="188" t="s">
        <v>143</v>
      </c>
      <c r="AO1034" s="188" t="s">
        <v>8404</v>
      </c>
      <c r="AP1034" s="188" t="s">
        <v>4067</v>
      </c>
      <c r="AQ1034" s="188" t="s">
        <v>8534</v>
      </c>
      <c r="AR1034" s="188" t="s">
        <v>8581</v>
      </c>
      <c r="AS1034" s="188" t="s">
        <v>8535</v>
      </c>
      <c r="AT1034" s="188" t="s">
        <v>8581</v>
      </c>
      <c r="AU1034" s="188" t="str">
        <f t="shared" si="49"/>
        <v>R4</v>
      </c>
      <c r="AV1034" s="188" t="str">
        <f t="shared" si="50"/>
        <v>P4</v>
      </c>
    </row>
    <row r="1035" spans="1:48" ht="270" x14ac:dyDescent="0.25">
      <c r="A1035" s="188" t="s">
        <v>3963</v>
      </c>
      <c r="B1035" s="207" t="str">
        <f t="shared" si="48"/>
        <v>Riparian</v>
      </c>
      <c r="C1035" s="188" t="s">
        <v>3964</v>
      </c>
      <c r="D1035" s="188" t="s">
        <v>3964</v>
      </c>
      <c r="E1035" s="188"/>
      <c r="F1035" s="188"/>
      <c r="G1035" s="188"/>
      <c r="H1035" s="188" t="s">
        <v>4067</v>
      </c>
      <c r="I1035" s="188" t="s">
        <v>55</v>
      </c>
      <c r="J1035" s="188"/>
      <c r="K1035" s="209">
        <v>309.54666666666662</v>
      </c>
      <c r="L1035" s="209">
        <v>337.43157600000001</v>
      </c>
      <c r="M1035" s="188" t="s">
        <v>56</v>
      </c>
      <c r="N1035" s="188" t="s">
        <v>137</v>
      </c>
      <c r="O1035" s="188"/>
      <c r="P1035" s="188" t="s">
        <v>341</v>
      </c>
      <c r="Q1035" s="188" t="s">
        <v>3965</v>
      </c>
      <c r="R1035" s="188" t="s">
        <v>3965</v>
      </c>
      <c r="S1035" s="188" t="s">
        <v>3966</v>
      </c>
      <c r="T1035" s="188" t="s">
        <v>141</v>
      </c>
      <c r="U1035" s="188"/>
      <c r="V1035" s="188" t="s">
        <v>64</v>
      </c>
      <c r="W1035" s="188"/>
      <c r="X1035" s="188"/>
      <c r="Y1035" s="188"/>
      <c r="Z1035" s="188" t="s">
        <v>66</v>
      </c>
      <c r="AA1035" s="189">
        <v>42893</v>
      </c>
      <c r="AB1035" s="188" t="s">
        <v>142</v>
      </c>
      <c r="AC1035" s="188" t="s">
        <v>8678</v>
      </c>
      <c r="AD1035" s="188" t="s">
        <v>66</v>
      </c>
      <c r="AE1035" s="188" t="s">
        <v>90</v>
      </c>
      <c r="AF1035" s="188" t="s">
        <v>90</v>
      </c>
      <c r="AG1035" s="188" t="s">
        <v>90</v>
      </c>
      <c r="AH1035" s="188" t="s">
        <v>90</v>
      </c>
      <c r="AI1035" s="188" t="s">
        <v>90</v>
      </c>
      <c r="AJ1035" s="188" t="s">
        <v>90</v>
      </c>
      <c r="AK1035" s="188" t="s">
        <v>90</v>
      </c>
      <c r="AL1035" s="188" t="s">
        <v>90</v>
      </c>
      <c r="AM1035" s="189">
        <v>42940</v>
      </c>
      <c r="AN1035" s="188" t="s">
        <v>90</v>
      </c>
      <c r="AO1035" s="188" t="s">
        <v>90</v>
      </c>
      <c r="AP1035" s="188" t="s">
        <v>4067</v>
      </c>
      <c r="AQ1035" s="188" t="s">
        <v>8534</v>
      </c>
      <c r="AR1035" s="188" t="s">
        <v>8581</v>
      </c>
      <c r="AS1035" s="188" t="s">
        <v>8535</v>
      </c>
      <c r="AT1035" s="188" t="s">
        <v>8581</v>
      </c>
      <c r="AU1035" s="188" t="str">
        <f t="shared" si="49"/>
        <v>R4</v>
      </c>
      <c r="AV1035" s="188" t="str">
        <f t="shared" si="50"/>
        <v>P4</v>
      </c>
    </row>
    <row r="1036" spans="1:48" ht="75" x14ac:dyDescent="0.25">
      <c r="A1036" s="188" t="s">
        <v>3967</v>
      </c>
      <c r="B1036" s="207" t="str">
        <f t="shared" si="48"/>
        <v>Riparian and Pre-1914</v>
      </c>
      <c r="C1036" s="188" t="s">
        <v>3968</v>
      </c>
      <c r="D1036" s="188" t="s">
        <v>3968</v>
      </c>
      <c r="E1036" s="188"/>
      <c r="F1036" s="188" t="s">
        <v>2268</v>
      </c>
      <c r="G1036" s="188"/>
      <c r="H1036" s="188"/>
      <c r="I1036" s="188" t="s">
        <v>55</v>
      </c>
      <c r="J1036" s="188"/>
      <c r="K1036" s="209">
        <v>350.70333333333332</v>
      </c>
      <c r="L1036" s="209">
        <v>626.12</v>
      </c>
      <c r="M1036" s="188" t="s">
        <v>56</v>
      </c>
      <c r="N1036" s="188" t="s">
        <v>1606</v>
      </c>
      <c r="O1036" s="188" t="s">
        <v>57</v>
      </c>
      <c r="P1036" s="188" t="s">
        <v>59</v>
      </c>
      <c r="Q1036" s="188" t="s">
        <v>3969</v>
      </c>
      <c r="R1036" s="188" t="s">
        <v>3969</v>
      </c>
      <c r="S1036" s="188" t="s">
        <v>3970</v>
      </c>
      <c r="T1036" s="188" t="s">
        <v>141</v>
      </c>
      <c r="U1036" s="188"/>
      <c r="V1036" s="188" t="s">
        <v>64</v>
      </c>
      <c r="W1036" s="188">
        <v>3</v>
      </c>
      <c r="X1036" s="188" t="s">
        <v>56</v>
      </c>
      <c r="Y1036" s="188"/>
      <c r="Z1036" s="188" t="s">
        <v>66</v>
      </c>
      <c r="AA1036" s="189">
        <v>42913</v>
      </c>
      <c r="AB1036" s="188" t="s">
        <v>67</v>
      </c>
      <c r="AC1036" s="188" t="s">
        <v>8676</v>
      </c>
      <c r="AD1036" s="188" t="s">
        <v>56</v>
      </c>
      <c r="AE1036" s="188" t="s">
        <v>90</v>
      </c>
      <c r="AF1036" s="188" t="s">
        <v>90</v>
      </c>
      <c r="AG1036" s="189" t="s">
        <v>90</v>
      </c>
      <c r="AH1036" s="188" t="s">
        <v>90</v>
      </c>
      <c r="AI1036" s="188" t="s">
        <v>90</v>
      </c>
      <c r="AJ1036" s="188" t="s">
        <v>90</v>
      </c>
      <c r="AK1036" s="188" t="s">
        <v>90</v>
      </c>
      <c r="AL1036" s="188" t="s">
        <v>90</v>
      </c>
      <c r="AM1036" s="189">
        <v>42905</v>
      </c>
      <c r="AN1036" s="188" t="s">
        <v>100</v>
      </c>
      <c r="AO1036" s="188" t="s">
        <v>3971</v>
      </c>
      <c r="AP1036" s="188"/>
      <c r="AQ1036" s="188"/>
      <c r="AR1036" s="188"/>
      <c r="AS1036" s="188"/>
      <c r="AT1036" s="188"/>
      <c r="AU1036" s="188" t="str">
        <f t="shared" si="49"/>
        <v>R2</v>
      </c>
      <c r="AV1036" s="188" t="str">
        <f t="shared" si="50"/>
        <v>P1</v>
      </c>
    </row>
    <row r="1037" spans="1:48" ht="270" x14ac:dyDescent="0.25">
      <c r="A1037" s="188" t="s">
        <v>3972</v>
      </c>
      <c r="B1037" s="207" t="str">
        <f t="shared" si="48"/>
        <v>Riparian and Pre-1914</v>
      </c>
      <c r="C1037" s="188" t="s">
        <v>474</v>
      </c>
      <c r="D1037" s="188" t="s">
        <v>474</v>
      </c>
      <c r="E1037" s="188"/>
      <c r="F1037" s="188"/>
      <c r="G1037" s="188"/>
      <c r="H1037" s="188" t="s">
        <v>4067</v>
      </c>
      <c r="I1037" s="188" t="s">
        <v>55</v>
      </c>
      <c r="J1037" s="188" t="s">
        <v>3973</v>
      </c>
      <c r="K1037" s="209">
        <v>670</v>
      </c>
      <c r="L1037" s="209">
        <v>830</v>
      </c>
      <c r="M1037" s="188" t="s">
        <v>56</v>
      </c>
      <c r="N1037" s="188" t="s">
        <v>2644</v>
      </c>
      <c r="O1037" s="188"/>
      <c r="P1037" s="188" t="s">
        <v>170</v>
      </c>
      <c r="Q1037" s="197" t="s">
        <v>3974</v>
      </c>
      <c r="R1037" s="195" t="s">
        <v>3975</v>
      </c>
      <c r="S1037" s="188" t="s">
        <v>3976</v>
      </c>
      <c r="T1037" s="188" t="s">
        <v>63</v>
      </c>
      <c r="U1037" s="188"/>
      <c r="V1037" s="188" t="s">
        <v>174</v>
      </c>
      <c r="W1037" s="188"/>
      <c r="X1037" s="188"/>
      <c r="Y1037" s="188"/>
      <c r="Z1037" s="188" t="s">
        <v>66</v>
      </c>
      <c r="AA1037" s="189">
        <v>43343</v>
      </c>
      <c r="AB1037" s="188" t="s">
        <v>81</v>
      </c>
      <c r="AC1037" s="188" t="s">
        <v>8755</v>
      </c>
      <c r="AD1037" s="188" t="s">
        <v>56</v>
      </c>
      <c r="AE1037" s="188" t="s">
        <v>90</v>
      </c>
      <c r="AF1037" s="188" t="s">
        <v>90</v>
      </c>
      <c r="AG1037" s="190" t="s">
        <v>90</v>
      </c>
      <c r="AH1037" s="188" t="s">
        <v>90</v>
      </c>
      <c r="AI1037" s="188" t="s">
        <v>90</v>
      </c>
      <c r="AJ1037" s="188" t="s">
        <v>90</v>
      </c>
      <c r="AK1037" s="188" t="s">
        <v>90</v>
      </c>
      <c r="AL1037" s="188" t="s">
        <v>90</v>
      </c>
      <c r="AM1037" s="189">
        <v>42923</v>
      </c>
      <c r="AN1037" s="188" t="s">
        <v>100</v>
      </c>
      <c r="AO1037" s="188" t="s">
        <v>8410</v>
      </c>
      <c r="AP1037" s="188" t="s">
        <v>4067</v>
      </c>
      <c r="AQ1037" s="188" t="s">
        <v>8534</v>
      </c>
      <c r="AR1037" s="188" t="s">
        <v>8581</v>
      </c>
      <c r="AS1037" s="188" t="s">
        <v>8535</v>
      </c>
      <c r="AT1037" s="188" t="s">
        <v>8581</v>
      </c>
      <c r="AU1037" s="188" t="str">
        <f t="shared" si="49"/>
        <v>R4</v>
      </c>
      <c r="AV1037" s="188" t="str">
        <f t="shared" si="50"/>
        <v>P4</v>
      </c>
    </row>
    <row r="1038" spans="1:48" ht="270" x14ac:dyDescent="0.25">
      <c r="A1038" s="188" t="s">
        <v>3977</v>
      </c>
      <c r="B1038" s="207" t="str">
        <f t="shared" si="48"/>
        <v>Riparian and Pre-1914</v>
      </c>
      <c r="C1038" s="188" t="s">
        <v>474</v>
      </c>
      <c r="D1038" s="188" t="s">
        <v>474</v>
      </c>
      <c r="E1038" s="188"/>
      <c r="F1038" s="188"/>
      <c r="G1038" s="188"/>
      <c r="H1038" s="188" t="s">
        <v>4067</v>
      </c>
      <c r="I1038" s="188" t="s">
        <v>55</v>
      </c>
      <c r="J1038" s="188" t="s">
        <v>3973</v>
      </c>
      <c r="K1038" s="209">
        <v>3800</v>
      </c>
      <c r="L1038" s="209">
        <v>3300</v>
      </c>
      <c r="M1038" s="188" t="s">
        <v>56</v>
      </c>
      <c r="N1038" s="188" t="s">
        <v>1043</v>
      </c>
      <c r="O1038" s="188" t="s">
        <v>137</v>
      </c>
      <c r="P1038" s="188" t="s">
        <v>77</v>
      </c>
      <c r="Q1038" s="197" t="s">
        <v>3978</v>
      </c>
      <c r="R1038" s="195" t="s">
        <v>3979</v>
      </c>
      <c r="S1038" s="188"/>
      <c r="T1038" s="188" t="s">
        <v>63</v>
      </c>
      <c r="U1038" s="188">
        <v>1876</v>
      </c>
      <c r="V1038" s="188" t="s">
        <v>174</v>
      </c>
      <c r="W1038" s="188"/>
      <c r="X1038" s="188"/>
      <c r="Y1038" s="188"/>
      <c r="Z1038" s="188" t="s">
        <v>66</v>
      </c>
      <c r="AA1038" s="189">
        <v>43343</v>
      </c>
      <c r="AB1038" s="188" t="s">
        <v>81</v>
      </c>
      <c r="AC1038" s="188" t="s">
        <v>8756</v>
      </c>
      <c r="AD1038" s="188" t="s">
        <v>56</v>
      </c>
      <c r="AE1038" s="188" t="s">
        <v>90</v>
      </c>
      <c r="AF1038" s="188" t="s">
        <v>90</v>
      </c>
      <c r="AG1038" s="190" t="s">
        <v>90</v>
      </c>
      <c r="AH1038" s="188" t="s">
        <v>90</v>
      </c>
      <c r="AI1038" s="188" t="s">
        <v>90</v>
      </c>
      <c r="AJ1038" s="188" t="s">
        <v>90</v>
      </c>
      <c r="AK1038" s="188" t="s">
        <v>90</v>
      </c>
      <c r="AL1038" s="188" t="s">
        <v>90</v>
      </c>
      <c r="AM1038" s="189">
        <v>42923</v>
      </c>
      <c r="AN1038" s="188" t="s">
        <v>100</v>
      </c>
      <c r="AO1038" s="188" t="s">
        <v>8410</v>
      </c>
      <c r="AP1038" s="188" t="s">
        <v>4067</v>
      </c>
      <c r="AQ1038" s="188" t="s">
        <v>8534</v>
      </c>
      <c r="AR1038" s="188" t="s">
        <v>8581</v>
      </c>
      <c r="AS1038" s="188" t="s">
        <v>8535</v>
      </c>
      <c r="AT1038" s="188" t="s">
        <v>8581</v>
      </c>
      <c r="AU1038" s="188" t="str">
        <f t="shared" si="49"/>
        <v>R4</v>
      </c>
      <c r="AV1038" s="188" t="str">
        <f t="shared" si="50"/>
        <v>P4</v>
      </c>
    </row>
    <row r="1039" spans="1:48" ht="270" x14ac:dyDescent="0.25">
      <c r="A1039" s="188" t="s">
        <v>3980</v>
      </c>
      <c r="B1039" s="207" t="str">
        <f t="shared" si="48"/>
        <v>Riparian and Pre-1914</v>
      </c>
      <c r="C1039" s="188" t="s">
        <v>474</v>
      </c>
      <c r="D1039" s="188" t="s">
        <v>474</v>
      </c>
      <c r="E1039" s="188"/>
      <c r="F1039" s="188"/>
      <c r="G1039" s="188"/>
      <c r="H1039" s="188" t="s">
        <v>4067</v>
      </c>
      <c r="I1039" s="188" t="s">
        <v>55</v>
      </c>
      <c r="J1039" s="188" t="s">
        <v>3973</v>
      </c>
      <c r="K1039" s="209">
        <v>280</v>
      </c>
      <c r="L1039" s="209">
        <v>280</v>
      </c>
      <c r="M1039" s="188" t="s">
        <v>56</v>
      </c>
      <c r="N1039" s="188" t="s">
        <v>2644</v>
      </c>
      <c r="O1039" s="188"/>
      <c r="P1039" s="188" t="s">
        <v>170</v>
      </c>
      <c r="Q1039" s="188" t="s">
        <v>3981</v>
      </c>
      <c r="R1039" s="188" t="s">
        <v>3981</v>
      </c>
      <c r="S1039" s="188"/>
      <c r="T1039" s="188" t="s">
        <v>141</v>
      </c>
      <c r="U1039" s="188"/>
      <c r="V1039" s="188" t="s">
        <v>174</v>
      </c>
      <c r="W1039" s="188"/>
      <c r="X1039" s="188"/>
      <c r="Y1039" s="188"/>
      <c r="Z1039" s="188" t="s">
        <v>66</v>
      </c>
      <c r="AA1039" s="189">
        <v>43343</v>
      </c>
      <c r="AB1039" s="188" t="s">
        <v>142</v>
      </c>
      <c r="AC1039" s="188" t="s">
        <v>8757</v>
      </c>
      <c r="AD1039" s="188" t="s">
        <v>56</v>
      </c>
      <c r="AE1039" s="188" t="s">
        <v>90</v>
      </c>
      <c r="AF1039" s="188" t="s">
        <v>90</v>
      </c>
      <c r="AG1039" s="190" t="s">
        <v>90</v>
      </c>
      <c r="AH1039" s="188" t="s">
        <v>90</v>
      </c>
      <c r="AI1039" s="188" t="s">
        <v>90</v>
      </c>
      <c r="AJ1039" s="188" t="s">
        <v>90</v>
      </c>
      <c r="AK1039" s="188" t="s">
        <v>90</v>
      </c>
      <c r="AL1039" s="188" t="s">
        <v>90</v>
      </c>
      <c r="AM1039" s="189">
        <v>42923</v>
      </c>
      <c r="AN1039" s="188" t="s">
        <v>143</v>
      </c>
      <c r="AO1039" s="188" t="s">
        <v>8404</v>
      </c>
      <c r="AP1039" s="188" t="s">
        <v>4067</v>
      </c>
      <c r="AQ1039" s="188" t="s">
        <v>8534</v>
      </c>
      <c r="AR1039" s="188" t="s">
        <v>8581</v>
      </c>
      <c r="AS1039" s="188" t="s">
        <v>8535</v>
      </c>
      <c r="AT1039" s="188" t="s">
        <v>8581</v>
      </c>
      <c r="AU1039" s="188" t="str">
        <f t="shared" si="49"/>
        <v>R4</v>
      </c>
      <c r="AV1039" s="188" t="str">
        <f t="shared" si="50"/>
        <v>P4</v>
      </c>
    </row>
    <row r="1040" spans="1:48" ht="270" x14ac:dyDescent="0.25">
      <c r="A1040" s="188" t="s">
        <v>3982</v>
      </c>
      <c r="B1040" s="207" t="str">
        <f t="shared" si="48"/>
        <v>Riparian</v>
      </c>
      <c r="C1040" s="188" t="s">
        <v>474</v>
      </c>
      <c r="D1040" s="188" t="s">
        <v>474</v>
      </c>
      <c r="E1040" s="188"/>
      <c r="F1040" s="188"/>
      <c r="G1040" s="188"/>
      <c r="H1040" s="188" t="s">
        <v>4067</v>
      </c>
      <c r="I1040" s="188" t="s">
        <v>55</v>
      </c>
      <c r="J1040" s="188" t="s">
        <v>3973</v>
      </c>
      <c r="K1040" s="209">
        <v>3200</v>
      </c>
      <c r="L1040" s="209">
        <v>3200</v>
      </c>
      <c r="M1040" s="188" t="s">
        <v>56</v>
      </c>
      <c r="N1040" s="188" t="s">
        <v>2644</v>
      </c>
      <c r="O1040" s="188"/>
      <c r="P1040" s="188" t="s">
        <v>170</v>
      </c>
      <c r="Q1040" s="188" t="s">
        <v>3983</v>
      </c>
      <c r="R1040" s="188" t="s">
        <v>3984</v>
      </c>
      <c r="S1040" s="188"/>
      <c r="T1040" s="188" t="s">
        <v>141</v>
      </c>
      <c r="U1040" s="188"/>
      <c r="V1040" s="188" t="s">
        <v>174</v>
      </c>
      <c r="W1040" s="188"/>
      <c r="X1040" s="188"/>
      <c r="Y1040" s="188"/>
      <c r="Z1040" s="188" t="s">
        <v>66</v>
      </c>
      <c r="AA1040" s="189">
        <v>43343</v>
      </c>
      <c r="AB1040" s="188" t="s">
        <v>81</v>
      </c>
      <c r="AC1040" s="188" t="s">
        <v>8758</v>
      </c>
      <c r="AD1040" s="188" t="s">
        <v>66</v>
      </c>
      <c r="AE1040" s="188" t="s">
        <v>90</v>
      </c>
      <c r="AF1040" s="188" t="s">
        <v>90</v>
      </c>
      <c r="AG1040" s="188" t="s">
        <v>90</v>
      </c>
      <c r="AH1040" s="188" t="s">
        <v>90</v>
      </c>
      <c r="AI1040" s="188" t="s">
        <v>90</v>
      </c>
      <c r="AJ1040" s="188" t="s">
        <v>90</v>
      </c>
      <c r="AK1040" s="188" t="s">
        <v>90</v>
      </c>
      <c r="AL1040" s="188" t="s">
        <v>90</v>
      </c>
      <c r="AM1040" s="189">
        <v>42940</v>
      </c>
      <c r="AN1040" s="188" t="s">
        <v>90</v>
      </c>
      <c r="AO1040" s="188" t="s">
        <v>90</v>
      </c>
      <c r="AP1040" s="188" t="s">
        <v>4067</v>
      </c>
      <c r="AQ1040" s="188" t="s">
        <v>8534</v>
      </c>
      <c r="AR1040" s="188" t="s">
        <v>8581</v>
      </c>
      <c r="AS1040" s="188" t="s">
        <v>8535</v>
      </c>
      <c r="AT1040" s="188" t="s">
        <v>8581</v>
      </c>
      <c r="AU1040" s="188" t="str">
        <f t="shared" si="49"/>
        <v>R4</v>
      </c>
      <c r="AV1040" s="188" t="str">
        <f t="shared" si="50"/>
        <v>P4</v>
      </c>
    </row>
    <row r="1041" spans="1:48" ht="270" x14ac:dyDescent="0.25">
      <c r="A1041" s="188" t="s">
        <v>3985</v>
      </c>
      <c r="B1041" s="207" t="str">
        <f t="shared" si="48"/>
        <v>Riparian and Pre-1914</v>
      </c>
      <c r="C1041" s="188" t="s">
        <v>474</v>
      </c>
      <c r="D1041" s="188" t="s">
        <v>474</v>
      </c>
      <c r="E1041" s="188"/>
      <c r="F1041" s="188"/>
      <c r="G1041" s="188"/>
      <c r="H1041" s="188" t="s">
        <v>4067</v>
      </c>
      <c r="I1041" s="188" t="s">
        <v>55</v>
      </c>
      <c r="J1041" s="188" t="s">
        <v>3973</v>
      </c>
      <c r="K1041" s="209">
        <v>8805</v>
      </c>
      <c r="L1041" s="209">
        <v>10305</v>
      </c>
      <c r="M1041" s="188" t="s">
        <v>56</v>
      </c>
      <c r="N1041" s="188" t="s">
        <v>3788</v>
      </c>
      <c r="O1041" s="188" t="s">
        <v>137</v>
      </c>
      <c r="P1041" s="188" t="s">
        <v>170</v>
      </c>
      <c r="Q1041" s="188" t="s">
        <v>3986</v>
      </c>
      <c r="R1041" s="188"/>
      <c r="S1041" s="188" t="s">
        <v>3987</v>
      </c>
      <c r="T1041" s="188"/>
      <c r="U1041" s="188"/>
      <c r="V1041" s="188" t="s">
        <v>174</v>
      </c>
      <c r="W1041" s="188"/>
      <c r="X1041" s="188"/>
      <c r="Y1041" s="188"/>
      <c r="Z1041" s="188" t="s">
        <v>66</v>
      </c>
      <c r="AA1041" s="189">
        <v>43343</v>
      </c>
      <c r="AB1041" s="188" t="s">
        <v>81</v>
      </c>
      <c r="AC1041" s="188" t="s">
        <v>8751</v>
      </c>
      <c r="AD1041" s="188" t="s">
        <v>56</v>
      </c>
      <c r="AE1041" s="188" t="s">
        <v>90</v>
      </c>
      <c r="AF1041" s="188" t="s">
        <v>90</v>
      </c>
      <c r="AG1041" s="190" t="s">
        <v>90</v>
      </c>
      <c r="AH1041" s="188" t="s">
        <v>90</v>
      </c>
      <c r="AI1041" s="188" t="s">
        <v>90</v>
      </c>
      <c r="AJ1041" s="188" t="s">
        <v>90</v>
      </c>
      <c r="AK1041" s="188" t="s">
        <v>90</v>
      </c>
      <c r="AL1041" s="188" t="s">
        <v>90</v>
      </c>
      <c r="AM1041" s="189">
        <v>42923</v>
      </c>
      <c r="AN1041" s="188" t="s">
        <v>100</v>
      </c>
      <c r="AO1041" s="188" t="s">
        <v>8410</v>
      </c>
      <c r="AP1041" s="188" t="s">
        <v>4067</v>
      </c>
      <c r="AQ1041" s="188" t="s">
        <v>8534</v>
      </c>
      <c r="AR1041" s="188" t="s">
        <v>8581</v>
      </c>
      <c r="AS1041" s="188" t="s">
        <v>8535</v>
      </c>
      <c r="AT1041" s="188" t="s">
        <v>8581</v>
      </c>
      <c r="AU1041" s="188" t="str">
        <f t="shared" si="49"/>
        <v>R4</v>
      </c>
      <c r="AV1041" s="188" t="str">
        <f t="shared" si="50"/>
        <v>P4</v>
      </c>
    </row>
    <row r="1042" spans="1:48" ht="270" x14ac:dyDescent="0.25">
      <c r="A1042" s="188" t="s">
        <v>3988</v>
      </c>
      <c r="B1042" s="207" t="str">
        <f t="shared" si="48"/>
        <v>Riparian</v>
      </c>
      <c r="C1042" s="188" t="s">
        <v>3989</v>
      </c>
      <c r="D1042" s="188" t="s">
        <v>3989</v>
      </c>
      <c r="E1042" s="188"/>
      <c r="F1042" s="188"/>
      <c r="G1042" s="188"/>
      <c r="H1042" s="188" t="s">
        <v>4067</v>
      </c>
      <c r="I1042" s="188" t="s">
        <v>55</v>
      </c>
      <c r="J1042" s="188"/>
      <c r="K1042" s="209">
        <v>1082.9545454545455</v>
      </c>
      <c r="L1042" s="209">
        <v>0</v>
      </c>
      <c r="M1042" s="188" t="s">
        <v>56</v>
      </c>
      <c r="N1042" s="188" t="s">
        <v>3990</v>
      </c>
      <c r="O1042" s="188" t="s">
        <v>119</v>
      </c>
      <c r="P1042" s="188" t="s">
        <v>740</v>
      </c>
      <c r="Q1042" s="188" t="s">
        <v>3991</v>
      </c>
      <c r="R1042" s="188" t="s">
        <v>3992</v>
      </c>
      <c r="S1042" s="188" t="s">
        <v>3993</v>
      </c>
      <c r="T1042" s="188" t="s">
        <v>63</v>
      </c>
      <c r="U1042" s="188"/>
      <c r="V1042" s="188" t="s">
        <v>344</v>
      </c>
      <c r="W1042" s="188">
        <v>5</v>
      </c>
      <c r="X1042" s="188" t="s">
        <v>66</v>
      </c>
      <c r="Y1042" s="188"/>
      <c r="Z1042" s="188" t="s">
        <v>56</v>
      </c>
      <c r="AA1042" s="189">
        <v>43343</v>
      </c>
      <c r="AB1042" s="188" t="s">
        <v>67</v>
      </c>
      <c r="AC1042" s="188" t="s">
        <v>8759</v>
      </c>
      <c r="AD1042" s="188" t="s">
        <v>66</v>
      </c>
      <c r="AE1042" s="188" t="s">
        <v>90</v>
      </c>
      <c r="AF1042" s="188" t="s">
        <v>90</v>
      </c>
      <c r="AG1042" s="188" t="s">
        <v>90</v>
      </c>
      <c r="AH1042" s="188" t="s">
        <v>90</v>
      </c>
      <c r="AI1042" s="188" t="s">
        <v>90</v>
      </c>
      <c r="AJ1042" s="188" t="s">
        <v>90</v>
      </c>
      <c r="AK1042" s="188" t="s">
        <v>90</v>
      </c>
      <c r="AL1042" s="188" t="s">
        <v>90</v>
      </c>
      <c r="AM1042" s="189">
        <v>42940</v>
      </c>
      <c r="AN1042" s="188" t="s">
        <v>90</v>
      </c>
      <c r="AO1042" s="188" t="s">
        <v>90</v>
      </c>
      <c r="AP1042" s="188" t="s">
        <v>4067</v>
      </c>
      <c r="AQ1042" s="188" t="s">
        <v>8534</v>
      </c>
      <c r="AR1042" s="188" t="s">
        <v>8581</v>
      </c>
      <c r="AS1042" s="188" t="s">
        <v>8535</v>
      </c>
      <c r="AT1042" s="188" t="s">
        <v>8581</v>
      </c>
      <c r="AU1042" s="188" t="str">
        <f t="shared" si="49"/>
        <v>R4</v>
      </c>
      <c r="AV1042" s="188" t="str">
        <f t="shared" si="50"/>
        <v>P4</v>
      </c>
    </row>
    <row r="1043" spans="1:48" ht="135" x14ac:dyDescent="0.25">
      <c r="A1043" s="188" t="s">
        <v>3994</v>
      </c>
      <c r="B1043" s="207" t="str">
        <f t="shared" si="48"/>
        <v>Riparian and Pre-1914</v>
      </c>
      <c r="C1043" s="188" t="s">
        <v>3995</v>
      </c>
      <c r="D1043" s="188" t="s">
        <v>3996</v>
      </c>
      <c r="E1043" s="188"/>
      <c r="F1043" s="188"/>
      <c r="G1043" s="188"/>
      <c r="H1043" s="188"/>
      <c r="I1043" s="188" t="s">
        <v>87</v>
      </c>
      <c r="J1043" s="188" t="s">
        <v>3997</v>
      </c>
      <c r="K1043" s="209">
        <v>4808.333333333333</v>
      </c>
      <c r="L1043" s="209">
        <v>0</v>
      </c>
      <c r="M1043" s="188" t="s">
        <v>56</v>
      </c>
      <c r="N1043" s="188" t="s">
        <v>57</v>
      </c>
      <c r="O1043" s="188"/>
      <c r="P1043" s="188" t="s">
        <v>279</v>
      </c>
      <c r="Q1043" s="188" t="s">
        <v>78</v>
      </c>
      <c r="R1043" s="188" t="s">
        <v>3998</v>
      </c>
      <c r="S1043" s="188" t="s">
        <v>3999</v>
      </c>
      <c r="T1043" s="188"/>
      <c r="U1043" s="188"/>
      <c r="V1043" s="188"/>
      <c r="W1043" s="188"/>
      <c r="X1043" s="188"/>
      <c r="Y1043" s="188"/>
      <c r="Z1043" s="188"/>
      <c r="AA1043" s="189">
        <v>43343</v>
      </c>
      <c r="AB1043" s="188" t="s">
        <v>67</v>
      </c>
      <c r="AC1043" s="188" t="s">
        <v>8760</v>
      </c>
      <c r="AD1043" s="188" t="s">
        <v>56</v>
      </c>
      <c r="AE1043" s="188" t="s">
        <v>90</v>
      </c>
      <c r="AF1043" s="188" t="s">
        <v>90</v>
      </c>
      <c r="AG1043" s="190" t="s">
        <v>90</v>
      </c>
      <c r="AH1043" s="188" t="s">
        <v>90</v>
      </c>
      <c r="AI1043" s="188" t="s">
        <v>90</v>
      </c>
      <c r="AJ1043" s="188" t="s">
        <v>90</v>
      </c>
      <c r="AK1043" s="188" t="s">
        <v>90</v>
      </c>
      <c r="AL1043" s="188" t="s">
        <v>90</v>
      </c>
      <c r="AM1043" s="189">
        <v>42941</v>
      </c>
      <c r="AN1043" s="188" t="s">
        <v>100</v>
      </c>
      <c r="AO1043" s="188" t="s">
        <v>8403</v>
      </c>
      <c r="AP1043" s="188"/>
      <c r="AQ1043" s="188"/>
      <c r="AR1043" s="188"/>
      <c r="AS1043" s="188"/>
      <c r="AT1043" s="188"/>
      <c r="AU1043" s="188" t="str">
        <f t="shared" si="49"/>
        <v>R2</v>
      </c>
      <c r="AV1043" s="188" t="str">
        <f t="shared" si="50"/>
        <v>P1</v>
      </c>
    </row>
    <row r="1044" spans="1:48" ht="75" x14ac:dyDescent="0.25">
      <c r="A1044" s="188" t="s">
        <v>4000</v>
      </c>
      <c r="B1044" s="207" t="str">
        <f t="shared" si="48"/>
        <v>Riparian</v>
      </c>
      <c r="C1044" s="188" t="s">
        <v>4001</v>
      </c>
      <c r="D1044" s="188" t="s">
        <v>4001</v>
      </c>
      <c r="E1044" s="188"/>
      <c r="F1044" s="188"/>
      <c r="G1044" s="188"/>
      <c r="H1044" s="188"/>
      <c r="I1044" s="188" t="s">
        <v>87</v>
      </c>
      <c r="J1044" s="188"/>
      <c r="K1044" s="209">
        <v>5830.333333333333</v>
      </c>
      <c r="L1044" s="209">
        <v>7100</v>
      </c>
      <c r="M1044" s="188" t="s">
        <v>56</v>
      </c>
      <c r="N1044" s="188" t="s">
        <v>137</v>
      </c>
      <c r="O1044" s="188"/>
      <c r="P1044" s="188" t="s">
        <v>170</v>
      </c>
      <c r="Q1044" s="188" t="s">
        <v>78</v>
      </c>
      <c r="R1044" s="188"/>
      <c r="S1044" s="188" t="s">
        <v>3496</v>
      </c>
      <c r="T1044" s="188"/>
      <c r="U1044" s="188"/>
      <c r="V1044" s="188"/>
      <c r="W1044" s="188"/>
      <c r="X1044" s="188"/>
      <c r="Y1044" s="188"/>
      <c r="Z1044" s="188"/>
      <c r="AA1044" s="189">
        <v>43343</v>
      </c>
      <c r="AB1044" s="188" t="s">
        <v>67</v>
      </c>
      <c r="AC1044" s="188" t="s">
        <v>8761</v>
      </c>
      <c r="AD1044" s="188" t="s">
        <v>66</v>
      </c>
      <c r="AE1044" s="188" t="s">
        <v>90</v>
      </c>
      <c r="AF1044" s="188" t="s">
        <v>90</v>
      </c>
      <c r="AG1044" s="188" t="s">
        <v>90</v>
      </c>
      <c r="AH1044" s="188" t="s">
        <v>90</v>
      </c>
      <c r="AI1044" s="188" t="s">
        <v>90</v>
      </c>
      <c r="AJ1044" s="188" t="s">
        <v>90</v>
      </c>
      <c r="AK1044" s="188" t="s">
        <v>90</v>
      </c>
      <c r="AL1044" s="188" t="s">
        <v>90</v>
      </c>
      <c r="AM1044" s="189"/>
      <c r="AN1044" s="188" t="s">
        <v>90</v>
      </c>
      <c r="AO1044" s="188" t="s">
        <v>90</v>
      </c>
      <c r="AP1044" s="188"/>
      <c r="AQ1044" s="188"/>
      <c r="AR1044" s="188"/>
      <c r="AS1044" s="188"/>
      <c r="AT1044" s="188"/>
      <c r="AU1044" s="188" t="str">
        <f t="shared" si="49"/>
        <v>R2</v>
      </c>
      <c r="AV1044" s="188" t="str">
        <f t="shared" si="50"/>
        <v>N/A</v>
      </c>
    </row>
    <row r="1045" spans="1:48" ht="90" x14ac:dyDescent="0.25">
      <c r="A1045" s="188" t="s">
        <v>4002</v>
      </c>
      <c r="B1045" s="207" t="str">
        <f t="shared" si="48"/>
        <v>Riparian and Pre-1914</v>
      </c>
      <c r="C1045" s="188" t="s">
        <v>4003</v>
      </c>
      <c r="D1045" s="188" t="s">
        <v>4003</v>
      </c>
      <c r="E1045" s="188"/>
      <c r="F1045" s="188"/>
      <c r="G1045" s="188"/>
      <c r="H1045" s="188"/>
      <c r="I1045" s="188" t="s">
        <v>55</v>
      </c>
      <c r="J1045" s="188"/>
      <c r="K1045" s="209">
        <v>600.15333333333331</v>
      </c>
      <c r="L1045" s="209">
        <v>701.81</v>
      </c>
      <c r="M1045" s="188" t="s">
        <v>56</v>
      </c>
      <c r="N1045" s="188" t="s">
        <v>57</v>
      </c>
      <c r="O1045" s="188" t="s">
        <v>346</v>
      </c>
      <c r="P1045" s="188" t="s">
        <v>59</v>
      </c>
      <c r="Q1045" s="188" t="s">
        <v>4004</v>
      </c>
      <c r="R1045" s="188" t="s">
        <v>4005</v>
      </c>
      <c r="S1045" s="188" t="s">
        <v>4006</v>
      </c>
      <c r="T1045" s="188" t="s">
        <v>63</v>
      </c>
      <c r="U1045" s="188"/>
      <c r="V1045" s="188" t="s">
        <v>115</v>
      </c>
      <c r="W1045" s="188">
        <v>5</v>
      </c>
      <c r="X1045" s="188" t="s">
        <v>56</v>
      </c>
      <c r="Y1045" s="188"/>
      <c r="Z1045" s="188" t="s">
        <v>66</v>
      </c>
      <c r="AA1045" s="189">
        <v>43343</v>
      </c>
      <c r="AB1045" s="188" t="s">
        <v>81</v>
      </c>
      <c r="AC1045" s="188" t="s">
        <v>8762</v>
      </c>
      <c r="AD1045" s="188" t="s">
        <v>56</v>
      </c>
      <c r="AE1045" s="188" t="s">
        <v>90</v>
      </c>
      <c r="AF1045" s="188" t="s">
        <v>90</v>
      </c>
      <c r="AG1045" s="188" t="s">
        <v>90</v>
      </c>
      <c r="AH1045" s="188" t="s">
        <v>90</v>
      </c>
      <c r="AI1045" s="188" t="s">
        <v>90</v>
      </c>
      <c r="AJ1045" s="188" t="s">
        <v>90</v>
      </c>
      <c r="AK1045" s="188" t="s">
        <v>90</v>
      </c>
      <c r="AL1045" s="188" t="s">
        <v>90</v>
      </c>
      <c r="AM1045" s="189">
        <v>42937</v>
      </c>
      <c r="AN1045" s="188" t="s">
        <v>100</v>
      </c>
      <c r="AO1045" s="188" t="s">
        <v>144</v>
      </c>
      <c r="AP1045" s="188"/>
      <c r="AQ1045" s="188"/>
      <c r="AR1045" s="188"/>
      <c r="AS1045" s="188"/>
      <c r="AT1045" s="188"/>
      <c r="AU1045" s="188" t="str">
        <f t="shared" si="49"/>
        <v>R1</v>
      </c>
      <c r="AV1045" s="188" t="str">
        <f t="shared" si="50"/>
        <v>P1</v>
      </c>
    </row>
    <row r="1046" spans="1:48" ht="270" x14ac:dyDescent="0.25">
      <c r="A1046" s="188" t="s">
        <v>4007</v>
      </c>
      <c r="B1046" s="207" t="str">
        <f t="shared" si="48"/>
        <v>Riparian and Pre-1914</v>
      </c>
      <c r="C1046" s="188" t="s">
        <v>4008</v>
      </c>
      <c r="D1046" s="188" t="s">
        <v>4008</v>
      </c>
      <c r="E1046" s="188"/>
      <c r="F1046" s="188"/>
      <c r="G1046" s="188"/>
      <c r="H1046" s="188" t="s">
        <v>4067</v>
      </c>
      <c r="I1046" s="188" t="s">
        <v>55</v>
      </c>
      <c r="J1046" s="188"/>
      <c r="K1046" s="209">
        <v>295.18666666666661</v>
      </c>
      <c r="L1046" s="209">
        <v>135.5</v>
      </c>
      <c r="M1046" s="188" t="s">
        <v>56</v>
      </c>
      <c r="N1046" s="188" t="s">
        <v>137</v>
      </c>
      <c r="O1046" s="188"/>
      <c r="P1046" s="188" t="s">
        <v>341</v>
      </c>
      <c r="Q1046" s="188" t="s">
        <v>4009</v>
      </c>
      <c r="R1046" s="188" t="s">
        <v>4010</v>
      </c>
      <c r="S1046" s="188" t="s">
        <v>1395</v>
      </c>
      <c r="T1046" s="188" t="s">
        <v>151</v>
      </c>
      <c r="U1046" s="188"/>
      <c r="V1046" s="188" t="s">
        <v>64</v>
      </c>
      <c r="W1046" s="188"/>
      <c r="X1046" s="188"/>
      <c r="Y1046" s="188"/>
      <c r="Z1046" s="188" t="s">
        <v>66</v>
      </c>
      <c r="AA1046" s="189">
        <v>43343</v>
      </c>
      <c r="AB1046" s="188" t="s">
        <v>67</v>
      </c>
      <c r="AC1046" s="188" t="s">
        <v>8763</v>
      </c>
      <c r="AD1046" s="188" t="s">
        <v>56</v>
      </c>
      <c r="AE1046" s="188" t="s">
        <v>90</v>
      </c>
      <c r="AF1046" s="188" t="s">
        <v>90</v>
      </c>
      <c r="AG1046" s="188" t="s">
        <v>90</v>
      </c>
      <c r="AH1046" s="188" t="s">
        <v>90</v>
      </c>
      <c r="AI1046" s="188" t="s">
        <v>90</v>
      </c>
      <c r="AJ1046" s="188" t="s">
        <v>90</v>
      </c>
      <c r="AK1046" s="188" t="s">
        <v>90</v>
      </c>
      <c r="AL1046" s="188" t="s">
        <v>90</v>
      </c>
      <c r="AM1046" s="189">
        <v>42948</v>
      </c>
      <c r="AN1046" s="188" t="s">
        <v>143</v>
      </c>
      <c r="AO1046" s="188" t="s">
        <v>4011</v>
      </c>
      <c r="AP1046" s="188" t="s">
        <v>4067</v>
      </c>
      <c r="AQ1046" s="188" t="s">
        <v>8534</v>
      </c>
      <c r="AR1046" s="188" t="s">
        <v>8581</v>
      </c>
      <c r="AS1046" s="188" t="s">
        <v>8535</v>
      </c>
      <c r="AT1046" s="188" t="s">
        <v>8581</v>
      </c>
      <c r="AU1046" s="188" t="str">
        <f t="shared" si="49"/>
        <v>R4</v>
      </c>
      <c r="AV1046" s="188" t="str">
        <f t="shared" si="50"/>
        <v>P4</v>
      </c>
    </row>
    <row r="1047" spans="1:48" ht="270" x14ac:dyDescent="0.25">
      <c r="A1047" s="188" t="s">
        <v>4012</v>
      </c>
      <c r="B1047" s="207" t="str">
        <f t="shared" si="48"/>
        <v>Riparian and Pre-1914</v>
      </c>
      <c r="C1047" s="188" t="s">
        <v>4013</v>
      </c>
      <c r="D1047" s="188" t="s">
        <v>4013</v>
      </c>
      <c r="E1047" s="188"/>
      <c r="F1047" s="188"/>
      <c r="G1047" s="188"/>
      <c r="H1047" s="188" t="s">
        <v>4067</v>
      </c>
      <c r="I1047" s="188" t="s">
        <v>55</v>
      </c>
      <c r="J1047" s="188"/>
      <c r="K1047" s="209">
        <v>557.66666666666663</v>
      </c>
      <c r="L1047" s="209">
        <v>319.7</v>
      </c>
      <c r="M1047" s="188" t="s">
        <v>56</v>
      </c>
      <c r="N1047" s="188" t="s">
        <v>8291</v>
      </c>
      <c r="O1047" s="188" t="s">
        <v>325</v>
      </c>
      <c r="P1047" s="188" t="s">
        <v>341</v>
      </c>
      <c r="Q1047" s="188" t="s">
        <v>4016</v>
      </c>
      <c r="R1047" s="188" t="s">
        <v>4017</v>
      </c>
      <c r="S1047" s="188" t="s">
        <v>4018</v>
      </c>
      <c r="T1047" s="188" t="s">
        <v>63</v>
      </c>
      <c r="U1047" s="188"/>
      <c r="V1047" s="188" t="s">
        <v>344</v>
      </c>
      <c r="W1047" s="188"/>
      <c r="X1047" s="188"/>
      <c r="Y1047" s="188"/>
      <c r="Z1047" s="188" t="s">
        <v>66</v>
      </c>
      <c r="AA1047" s="189">
        <v>43343</v>
      </c>
      <c r="AB1047" s="188" t="s">
        <v>67</v>
      </c>
      <c r="AC1047" s="188" t="s">
        <v>8765</v>
      </c>
      <c r="AD1047" s="188" t="s">
        <v>56</v>
      </c>
      <c r="AE1047" s="188" t="s">
        <v>90</v>
      </c>
      <c r="AF1047" s="188" t="s">
        <v>90</v>
      </c>
      <c r="AG1047" s="190" t="s">
        <v>90</v>
      </c>
      <c r="AH1047" s="188" t="s">
        <v>90</v>
      </c>
      <c r="AI1047" s="188" t="s">
        <v>90</v>
      </c>
      <c r="AJ1047" s="188" t="s">
        <v>90</v>
      </c>
      <c r="AK1047" s="188" t="s">
        <v>90</v>
      </c>
      <c r="AL1047" s="188" t="s">
        <v>90</v>
      </c>
      <c r="AM1047" s="189">
        <v>43347</v>
      </c>
      <c r="AN1047" s="188" t="s">
        <v>72</v>
      </c>
      <c r="AO1047" s="188" t="s">
        <v>8769</v>
      </c>
      <c r="AP1047" s="188" t="s">
        <v>4067</v>
      </c>
      <c r="AQ1047" s="188" t="s">
        <v>8534</v>
      </c>
      <c r="AR1047" s="188" t="s">
        <v>8581</v>
      </c>
      <c r="AS1047" s="188" t="s">
        <v>8535</v>
      </c>
      <c r="AT1047" s="188" t="s">
        <v>8581</v>
      </c>
      <c r="AU1047" s="188" t="str">
        <f t="shared" si="49"/>
        <v>R4</v>
      </c>
      <c r="AV1047" s="188" t="str">
        <f t="shared" si="50"/>
        <v>P4</v>
      </c>
    </row>
    <row r="1048" spans="1:48" ht="270" x14ac:dyDescent="0.25">
      <c r="A1048" s="188" t="s">
        <v>4019</v>
      </c>
      <c r="B1048" s="207" t="str">
        <f t="shared" si="48"/>
        <v>Riparian and Pre-1914</v>
      </c>
      <c r="C1048" s="188" t="s">
        <v>4013</v>
      </c>
      <c r="D1048" s="188" t="s">
        <v>4013</v>
      </c>
      <c r="E1048" s="188"/>
      <c r="F1048" s="188"/>
      <c r="G1048" s="188"/>
      <c r="H1048" s="188" t="s">
        <v>4067</v>
      </c>
      <c r="I1048" s="188" t="s">
        <v>55</v>
      </c>
      <c r="J1048" s="188"/>
      <c r="K1048" s="209">
        <v>609.46666666666658</v>
      </c>
      <c r="L1048" s="209">
        <v>30.2</v>
      </c>
      <c r="M1048" s="188" t="s">
        <v>56</v>
      </c>
      <c r="N1048" s="188" t="s">
        <v>8291</v>
      </c>
      <c r="O1048" s="188" t="s">
        <v>325</v>
      </c>
      <c r="P1048" s="188" t="s">
        <v>341</v>
      </c>
      <c r="Q1048" s="188" t="s">
        <v>4016</v>
      </c>
      <c r="R1048" s="188" t="s">
        <v>4017</v>
      </c>
      <c r="S1048" s="188" t="s">
        <v>4018</v>
      </c>
      <c r="T1048" s="188" t="s">
        <v>63</v>
      </c>
      <c r="U1048" s="188"/>
      <c r="V1048" s="188" t="s">
        <v>344</v>
      </c>
      <c r="W1048" s="188"/>
      <c r="X1048" s="188"/>
      <c r="Y1048" s="188"/>
      <c r="Z1048" s="188" t="s">
        <v>66</v>
      </c>
      <c r="AA1048" s="189">
        <v>43343</v>
      </c>
      <c r="AB1048" s="188" t="s">
        <v>67</v>
      </c>
      <c r="AC1048" s="188" t="s">
        <v>8764</v>
      </c>
      <c r="AD1048" s="188" t="s">
        <v>56</v>
      </c>
      <c r="AE1048" s="188" t="s">
        <v>90</v>
      </c>
      <c r="AF1048" s="188" t="s">
        <v>90</v>
      </c>
      <c r="AG1048" s="190" t="s">
        <v>90</v>
      </c>
      <c r="AH1048" s="188" t="s">
        <v>90</v>
      </c>
      <c r="AI1048" s="188" t="s">
        <v>90</v>
      </c>
      <c r="AJ1048" s="188" t="s">
        <v>90</v>
      </c>
      <c r="AK1048" s="188" t="s">
        <v>90</v>
      </c>
      <c r="AL1048" s="188" t="s">
        <v>90</v>
      </c>
      <c r="AM1048" s="189">
        <v>43347</v>
      </c>
      <c r="AN1048" s="188" t="s">
        <v>72</v>
      </c>
      <c r="AO1048" s="188" t="s">
        <v>8769</v>
      </c>
      <c r="AP1048" s="188" t="s">
        <v>4067</v>
      </c>
      <c r="AQ1048" s="188" t="s">
        <v>8534</v>
      </c>
      <c r="AR1048" s="188" t="s">
        <v>8581</v>
      </c>
      <c r="AS1048" s="188" t="s">
        <v>8535</v>
      </c>
      <c r="AT1048" s="188" t="s">
        <v>8581</v>
      </c>
      <c r="AU1048" s="188" t="str">
        <f t="shared" si="49"/>
        <v>R4</v>
      </c>
      <c r="AV1048" s="188" t="str">
        <f t="shared" si="50"/>
        <v>P4</v>
      </c>
    </row>
    <row r="1049" spans="1:48" ht="270" x14ac:dyDescent="0.25">
      <c r="A1049" s="188" t="s">
        <v>4020</v>
      </c>
      <c r="B1049" s="207" t="str">
        <f t="shared" si="48"/>
        <v>Riparian</v>
      </c>
      <c r="C1049" s="188" t="s">
        <v>4021</v>
      </c>
      <c r="D1049" s="188" t="s">
        <v>4021</v>
      </c>
      <c r="E1049" s="188"/>
      <c r="F1049" s="188"/>
      <c r="G1049" s="188"/>
      <c r="H1049" s="188" t="s">
        <v>4067</v>
      </c>
      <c r="I1049" s="188" t="s">
        <v>55</v>
      </c>
      <c r="J1049" s="188"/>
      <c r="K1049" s="209">
        <v>608.5333333333333</v>
      </c>
      <c r="L1049" s="209">
        <v>91.1</v>
      </c>
      <c r="M1049" s="188" t="s">
        <v>56</v>
      </c>
      <c r="N1049" s="188" t="s">
        <v>1871</v>
      </c>
      <c r="O1049" s="188"/>
      <c r="P1049" s="188" t="s">
        <v>341</v>
      </c>
      <c r="Q1049" s="188" t="s">
        <v>4022</v>
      </c>
      <c r="R1049" s="188" t="s">
        <v>4023</v>
      </c>
      <c r="S1049" s="188" t="s">
        <v>4024</v>
      </c>
      <c r="T1049" s="188" t="s">
        <v>63</v>
      </c>
      <c r="U1049" s="188"/>
      <c r="V1049" s="188" t="s">
        <v>344</v>
      </c>
      <c r="W1049" s="188"/>
      <c r="X1049" s="188"/>
      <c r="Y1049" s="188"/>
      <c r="Z1049" s="188" t="s">
        <v>191</v>
      </c>
      <c r="AA1049" s="189">
        <v>43343</v>
      </c>
      <c r="AB1049" s="188" t="s">
        <v>67</v>
      </c>
      <c r="AC1049" s="188" t="s">
        <v>8766</v>
      </c>
      <c r="AD1049" s="188" t="s">
        <v>66</v>
      </c>
      <c r="AE1049" s="188" t="s">
        <v>90</v>
      </c>
      <c r="AF1049" s="188" t="s">
        <v>90</v>
      </c>
      <c r="AG1049" s="188" t="s">
        <v>90</v>
      </c>
      <c r="AH1049" s="188" t="s">
        <v>90</v>
      </c>
      <c r="AI1049" s="188" t="s">
        <v>90</v>
      </c>
      <c r="AJ1049" s="188" t="s">
        <v>90</v>
      </c>
      <c r="AK1049" s="188" t="s">
        <v>90</v>
      </c>
      <c r="AL1049" s="188" t="s">
        <v>90</v>
      </c>
      <c r="AM1049" s="189"/>
      <c r="AN1049" s="188" t="s">
        <v>90</v>
      </c>
      <c r="AO1049" s="188" t="s">
        <v>90</v>
      </c>
      <c r="AP1049" s="188" t="s">
        <v>4067</v>
      </c>
      <c r="AQ1049" s="188" t="s">
        <v>8534</v>
      </c>
      <c r="AR1049" s="188" t="s">
        <v>8581</v>
      </c>
      <c r="AS1049" s="188" t="s">
        <v>8535</v>
      </c>
      <c r="AT1049" s="188" t="s">
        <v>8581</v>
      </c>
      <c r="AU1049" s="188" t="str">
        <f t="shared" si="49"/>
        <v>R4</v>
      </c>
      <c r="AV1049" s="188" t="str">
        <f t="shared" si="50"/>
        <v>P4</v>
      </c>
    </row>
    <row r="1050" spans="1:48" ht="270" x14ac:dyDescent="0.25">
      <c r="A1050" s="188" t="s">
        <v>4025</v>
      </c>
      <c r="B1050" s="207" t="str">
        <f t="shared" si="48"/>
        <v>Riparian</v>
      </c>
      <c r="C1050" s="188" t="s">
        <v>4021</v>
      </c>
      <c r="D1050" s="188" t="s">
        <v>4021</v>
      </c>
      <c r="E1050" s="188"/>
      <c r="F1050" s="188"/>
      <c r="G1050" s="188"/>
      <c r="H1050" s="188" t="s">
        <v>4067</v>
      </c>
      <c r="I1050" s="188" t="s">
        <v>55</v>
      </c>
      <c r="J1050" s="188"/>
      <c r="K1050" s="209">
        <v>413.13333333333333</v>
      </c>
      <c r="L1050" s="209">
        <v>128.1</v>
      </c>
      <c r="M1050" s="188" t="s">
        <v>56</v>
      </c>
      <c r="N1050" s="188" t="s">
        <v>1871</v>
      </c>
      <c r="O1050" s="188"/>
      <c r="P1050" s="188" t="s">
        <v>341</v>
      </c>
      <c r="Q1050" s="188" t="s">
        <v>4022</v>
      </c>
      <c r="R1050" s="188" t="s">
        <v>4023</v>
      </c>
      <c r="S1050" s="188" t="s">
        <v>4024</v>
      </c>
      <c r="T1050" s="188" t="s">
        <v>63</v>
      </c>
      <c r="U1050" s="188"/>
      <c r="V1050" s="188" t="s">
        <v>344</v>
      </c>
      <c r="W1050" s="188"/>
      <c r="X1050" s="188"/>
      <c r="Y1050" s="188"/>
      <c r="Z1050" s="188" t="s">
        <v>191</v>
      </c>
      <c r="AA1050" s="189">
        <v>43343</v>
      </c>
      <c r="AB1050" s="188" t="s">
        <v>67</v>
      </c>
      <c r="AC1050" s="188" t="s">
        <v>8766</v>
      </c>
      <c r="AD1050" s="188" t="s">
        <v>66</v>
      </c>
      <c r="AE1050" s="188" t="s">
        <v>90</v>
      </c>
      <c r="AF1050" s="188" t="s">
        <v>90</v>
      </c>
      <c r="AG1050" s="188" t="s">
        <v>90</v>
      </c>
      <c r="AH1050" s="188" t="s">
        <v>90</v>
      </c>
      <c r="AI1050" s="188" t="s">
        <v>90</v>
      </c>
      <c r="AJ1050" s="188" t="s">
        <v>90</v>
      </c>
      <c r="AK1050" s="188" t="s">
        <v>90</v>
      </c>
      <c r="AL1050" s="188" t="s">
        <v>90</v>
      </c>
      <c r="AM1050" s="189"/>
      <c r="AN1050" s="188" t="s">
        <v>90</v>
      </c>
      <c r="AO1050" s="188" t="s">
        <v>90</v>
      </c>
      <c r="AP1050" s="188" t="s">
        <v>4067</v>
      </c>
      <c r="AQ1050" s="188" t="s">
        <v>8534</v>
      </c>
      <c r="AR1050" s="188" t="s">
        <v>8581</v>
      </c>
      <c r="AS1050" s="188" t="s">
        <v>8535</v>
      </c>
      <c r="AT1050" s="188" t="s">
        <v>8581</v>
      </c>
      <c r="AU1050" s="188" t="str">
        <f t="shared" si="49"/>
        <v>R4</v>
      </c>
      <c r="AV1050" s="188" t="str">
        <f t="shared" si="50"/>
        <v>P4</v>
      </c>
    </row>
    <row r="1051" spans="1:48" ht="270" x14ac:dyDescent="0.25">
      <c r="A1051" s="188" t="s">
        <v>4026</v>
      </c>
      <c r="B1051" s="207" t="str">
        <f t="shared" si="48"/>
        <v>Riparian and Pre-1914</v>
      </c>
      <c r="C1051" s="188" t="s">
        <v>4027</v>
      </c>
      <c r="D1051" s="188" t="s">
        <v>4027</v>
      </c>
      <c r="E1051" s="188"/>
      <c r="F1051" s="188"/>
      <c r="G1051" s="188"/>
      <c r="H1051" s="188" t="s">
        <v>4067</v>
      </c>
      <c r="I1051" s="188" t="s">
        <v>55</v>
      </c>
      <c r="J1051" s="188" t="s">
        <v>4028</v>
      </c>
      <c r="K1051" s="209">
        <v>767.39999999999986</v>
      </c>
      <c r="L1051" s="209">
        <v>190.4</v>
      </c>
      <c r="M1051" s="188" t="s">
        <v>56</v>
      </c>
      <c r="N1051" s="188" t="s">
        <v>325</v>
      </c>
      <c r="O1051" s="188" t="s">
        <v>172</v>
      </c>
      <c r="P1051" s="188" t="s">
        <v>341</v>
      </c>
      <c r="Q1051" s="188" t="s">
        <v>4029</v>
      </c>
      <c r="R1051" s="188" t="s">
        <v>4029</v>
      </c>
      <c r="S1051" s="188" t="s">
        <v>4030</v>
      </c>
      <c r="T1051" s="188" t="s">
        <v>141</v>
      </c>
      <c r="U1051" s="188"/>
      <c r="V1051" s="188" t="s">
        <v>64</v>
      </c>
      <c r="W1051" s="188"/>
      <c r="X1051" s="188"/>
      <c r="Y1051" s="188"/>
      <c r="Z1051" s="188" t="s">
        <v>66</v>
      </c>
      <c r="AA1051" s="189">
        <v>43343</v>
      </c>
      <c r="AB1051" s="188" t="s">
        <v>142</v>
      </c>
      <c r="AC1051" s="188" t="s">
        <v>8767</v>
      </c>
      <c r="AD1051" s="188" t="s">
        <v>56</v>
      </c>
      <c r="AE1051" s="188" t="s">
        <v>90</v>
      </c>
      <c r="AF1051" s="188" t="s">
        <v>90</v>
      </c>
      <c r="AG1051" s="189" t="s">
        <v>90</v>
      </c>
      <c r="AH1051" s="188" t="s">
        <v>90</v>
      </c>
      <c r="AI1051" s="188" t="s">
        <v>90</v>
      </c>
      <c r="AJ1051" s="188" t="s">
        <v>90</v>
      </c>
      <c r="AK1051" s="188" t="s">
        <v>90</v>
      </c>
      <c r="AL1051" s="188" t="s">
        <v>90</v>
      </c>
      <c r="AM1051" s="189">
        <v>42948</v>
      </c>
      <c r="AN1051" s="188" t="s">
        <v>143</v>
      </c>
      <c r="AO1051" s="188" t="s">
        <v>8589</v>
      </c>
      <c r="AP1051" s="188" t="s">
        <v>4067</v>
      </c>
      <c r="AQ1051" s="188" t="s">
        <v>8534</v>
      </c>
      <c r="AR1051" s="188" t="s">
        <v>8581</v>
      </c>
      <c r="AS1051" s="188" t="s">
        <v>8535</v>
      </c>
      <c r="AT1051" s="188" t="s">
        <v>8581</v>
      </c>
      <c r="AU1051" s="188" t="str">
        <f t="shared" si="49"/>
        <v>R4</v>
      </c>
      <c r="AV1051" s="188" t="str">
        <f t="shared" si="50"/>
        <v>P4</v>
      </c>
    </row>
    <row r="1052" spans="1:48" ht="75" x14ac:dyDescent="0.25">
      <c r="A1052" s="188" t="s">
        <v>4031</v>
      </c>
      <c r="B1052" s="207" t="str">
        <f t="shared" si="48"/>
        <v>Riparian and Pre-1914</v>
      </c>
      <c r="C1052" s="188" t="s">
        <v>3968</v>
      </c>
      <c r="D1052" s="188" t="s">
        <v>3968</v>
      </c>
      <c r="E1052" s="188"/>
      <c r="F1052" s="188" t="s">
        <v>2268</v>
      </c>
      <c r="G1052" s="188"/>
      <c r="H1052" s="188"/>
      <c r="I1052" s="188" t="s">
        <v>55</v>
      </c>
      <c r="J1052" s="188"/>
      <c r="K1052" s="209">
        <v>1007.3033333333333</v>
      </c>
      <c r="L1052" s="209">
        <v>1412</v>
      </c>
      <c r="M1052" s="188" t="s">
        <v>56</v>
      </c>
      <c r="N1052" s="188" t="s">
        <v>1606</v>
      </c>
      <c r="O1052" s="188" t="s">
        <v>58</v>
      </c>
      <c r="P1052" s="188" t="s">
        <v>59</v>
      </c>
      <c r="Q1052" s="188" t="s">
        <v>3969</v>
      </c>
      <c r="R1052" s="188" t="s">
        <v>3969</v>
      </c>
      <c r="S1052" s="188" t="s">
        <v>3970</v>
      </c>
      <c r="T1052" s="188" t="s">
        <v>141</v>
      </c>
      <c r="U1052" s="188"/>
      <c r="V1052" s="188" t="s">
        <v>64</v>
      </c>
      <c r="W1052" s="188">
        <v>3</v>
      </c>
      <c r="X1052" s="188" t="s">
        <v>56</v>
      </c>
      <c r="Y1052" s="188"/>
      <c r="Z1052" s="188" t="s">
        <v>66</v>
      </c>
      <c r="AA1052" s="189">
        <v>42913</v>
      </c>
      <c r="AB1052" s="188" t="s">
        <v>67</v>
      </c>
      <c r="AC1052" s="188" t="s">
        <v>8677</v>
      </c>
      <c r="AD1052" s="188" t="s">
        <v>56</v>
      </c>
      <c r="AE1052" s="188" t="s">
        <v>90</v>
      </c>
      <c r="AF1052" s="188" t="s">
        <v>90</v>
      </c>
      <c r="AG1052" s="189" t="s">
        <v>90</v>
      </c>
      <c r="AH1052" s="188" t="s">
        <v>90</v>
      </c>
      <c r="AI1052" s="188" t="s">
        <v>90</v>
      </c>
      <c r="AJ1052" s="188" t="s">
        <v>90</v>
      </c>
      <c r="AK1052" s="188" t="s">
        <v>90</v>
      </c>
      <c r="AL1052" s="188" t="s">
        <v>90</v>
      </c>
      <c r="AM1052" s="189">
        <v>42905</v>
      </c>
      <c r="AN1052" s="188" t="s">
        <v>100</v>
      </c>
      <c r="AO1052" s="188" t="s">
        <v>3971</v>
      </c>
      <c r="AP1052" s="188"/>
      <c r="AQ1052" s="188"/>
      <c r="AR1052" s="188"/>
      <c r="AS1052" s="188"/>
      <c r="AT1052" s="188"/>
      <c r="AU1052" s="188" t="str">
        <f t="shared" si="49"/>
        <v>R2</v>
      </c>
      <c r="AV1052" s="188" t="str">
        <f t="shared" si="50"/>
        <v>P1</v>
      </c>
    </row>
    <row r="1053" spans="1:48" ht="90" x14ac:dyDescent="0.25">
      <c r="A1053" s="188" t="s">
        <v>4032</v>
      </c>
      <c r="B1053" s="207" t="str">
        <f t="shared" si="48"/>
        <v>Riparian and Pre-1914</v>
      </c>
      <c r="C1053" s="188" t="s">
        <v>4033</v>
      </c>
      <c r="D1053" s="188" t="s">
        <v>4033</v>
      </c>
      <c r="E1053" s="188"/>
      <c r="F1053" s="188"/>
      <c r="G1053" s="188"/>
      <c r="H1053" s="188"/>
      <c r="I1053" s="188" t="s">
        <v>55</v>
      </c>
      <c r="J1053" s="188"/>
      <c r="K1053" s="209">
        <v>290.62000000000006</v>
      </c>
      <c r="L1053" s="209">
        <v>367.21</v>
      </c>
      <c r="M1053" s="188" t="s">
        <v>56</v>
      </c>
      <c r="N1053" s="188" t="s">
        <v>2312</v>
      </c>
      <c r="O1053" s="188" t="s">
        <v>511</v>
      </c>
      <c r="P1053" s="188" t="s">
        <v>59</v>
      </c>
      <c r="Q1053" s="188">
        <v>13112001</v>
      </c>
      <c r="R1053" s="188" t="s">
        <v>4034</v>
      </c>
      <c r="S1053" s="188" t="s">
        <v>4035</v>
      </c>
      <c r="T1053" s="188" t="s">
        <v>63</v>
      </c>
      <c r="U1053" s="188">
        <v>1910</v>
      </c>
      <c r="V1053" s="188" t="s">
        <v>115</v>
      </c>
      <c r="W1053" s="188"/>
      <c r="X1053" s="188"/>
      <c r="Y1053" s="188"/>
      <c r="Z1053" s="188" t="s">
        <v>66</v>
      </c>
      <c r="AA1053" s="189">
        <v>42937</v>
      </c>
      <c r="AB1053" s="188" t="s">
        <v>142</v>
      </c>
      <c r="AC1053" s="188" t="s">
        <v>4036</v>
      </c>
      <c r="AD1053" s="188" t="s">
        <v>56</v>
      </c>
      <c r="AE1053" s="188" t="s">
        <v>90</v>
      </c>
      <c r="AF1053" s="188" t="s">
        <v>90</v>
      </c>
      <c r="AG1053" s="190" t="s">
        <v>90</v>
      </c>
      <c r="AH1053" s="188" t="s">
        <v>90</v>
      </c>
      <c r="AI1053" s="188" t="s">
        <v>90</v>
      </c>
      <c r="AJ1053" s="188" t="s">
        <v>90</v>
      </c>
      <c r="AK1053" s="188" t="s">
        <v>90</v>
      </c>
      <c r="AL1053" s="188" t="s">
        <v>90</v>
      </c>
      <c r="AM1053" s="189">
        <v>42940</v>
      </c>
      <c r="AN1053" s="188" t="s">
        <v>100</v>
      </c>
      <c r="AO1053" s="188" t="s">
        <v>8393</v>
      </c>
      <c r="AP1053" s="188"/>
      <c r="AQ1053" s="188"/>
      <c r="AR1053" s="188"/>
      <c r="AS1053" s="188"/>
      <c r="AT1053" s="188"/>
      <c r="AU1053" s="188" t="str">
        <f t="shared" si="49"/>
        <v>R3</v>
      </c>
      <c r="AV1053" s="188" t="str">
        <f t="shared" si="50"/>
        <v>P1</v>
      </c>
    </row>
    <row r="1054" spans="1:48" ht="90" x14ac:dyDescent="0.25">
      <c r="A1054" s="188" t="s">
        <v>4037</v>
      </c>
      <c r="B1054" s="207" t="str">
        <f t="shared" si="48"/>
        <v>Riparian and Pre-1914</v>
      </c>
      <c r="C1054" s="188" t="s">
        <v>4033</v>
      </c>
      <c r="D1054" s="188" t="s">
        <v>4033</v>
      </c>
      <c r="E1054" s="188"/>
      <c r="F1054" s="188"/>
      <c r="G1054" s="188"/>
      <c r="H1054" s="188"/>
      <c r="I1054" s="188" t="s">
        <v>55</v>
      </c>
      <c r="J1054" s="188"/>
      <c r="K1054" s="209">
        <v>290.62000000000006</v>
      </c>
      <c r="L1054" s="209">
        <v>277.14999999999998</v>
      </c>
      <c r="M1054" s="188" t="s">
        <v>56</v>
      </c>
      <c r="N1054" s="188" t="s">
        <v>2312</v>
      </c>
      <c r="O1054" s="188" t="s">
        <v>511</v>
      </c>
      <c r="P1054" s="188" t="s">
        <v>59</v>
      </c>
      <c r="Q1054" s="188">
        <v>13112001</v>
      </c>
      <c r="R1054" s="188" t="s">
        <v>4034</v>
      </c>
      <c r="S1054" s="188" t="s">
        <v>4035</v>
      </c>
      <c r="T1054" s="188" t="s">
        <v>63</v>
      </c>
      <c r="U1054" s="188">
        <v>1910</v>
      </c>
      <c r="V1054" s="188" t="s">
        <v>115</v>
      </c>
      <c r="W1054" s="188"/>
      <c r="X1054" s="188"/>
      <c r="Y1054" s="188"/>
      <c r="Z1054" s="188" t="s">
        <v>66</v>
      </c>
      <c r="AA1054" s="189">
        <v>42937</v>
      </c>
      <c r="AB1054" s="188" t="s">
        <v>142</v>
      </c>
      <c r="AC1054" s="188" t="s">
        <v>4036</v>
      </c>
      <c r="AD1054" s="188" t="s">
        <v>56</v>
      </c>
      <c r="AE1054" s="188" t="s">
        <v>90</v>
      </c>
      <c r="AF1054" s="188" t="s">
        <v>90</v>
      </c>
      <c r="AG1054" s="190" t="s">
        <v>90</v>
      </c>
      <c r="AH1054" s="188" t="s">
        <v>90</v>
      </c>
      <c r="AI1054" s="188" t="s">
        <v>90</v>
      </c>
      <c r="AJ1054" s="188" t="s">
        <v>90</v>
      </c>
      <c r="AK1054" s="188" t="s">
        <v>90</v>
      </c>
      <c r="AL1054" s="188" t="s">
        <v>90</v>
      </c>
      <c r="AM1054" s="189">
        <v>42940</v>
      </c>
      <c r="AN1054" s="188" t="s">
        <v>100</v>
      </c>
      <c r="AO1054" s="188" t="s">
        <v>8393</v>
      </c>
      <c r="AP1054" s="188"/>
      <c r="AQ1054" s="188"/>
      <c r="AR1054" s="188"/>
      <c r="AS1054" s="188"/>
      <c r="AT1054" s="188"/>
      <c r="AU1054" s="188" t="str">
        <f t="shared" si="49"/>
        <v>R3</v>
      </c>
      <c r="AV1054" s="188" t="str">
        <f t="shared" si="50"/>
        <v>P1</v>
      </c>
    </row>
    <row r="1055" spans="1:48" ht="90" x14ac:dyDescent="0.25">
      <c r="A1055" s="188" t="s">
        <v>4038</v>
      </c>
      <c r="B1055" s="207" t="str">
        <f t="shared" si="48"/>
        <v>Riparian and Pre-1914</v>
      </c>
      <c r="C1055" s="188" t="s">
        <v>4033</v>
      </c>
      <c r="D1055" s="188" t="s">
        <v>4033</v>
      </c>
      <c r="E1055" s="188"/>
      <c r="F1055" s="188"/>
      <c r="G1055" s="188"/>
      <c r="H1055" s="188"/>
      <c r="I1055" s="188" t="s">
        <v>55</v>
      </c>
      <c r="J1055" s="188"/>
      <c r="K1055" s="209">
        <v>562.73333333333335</v>
      </c>
      <c r="L1055" s="209">
        <v>1254.7</v>
      </c>
      <c r="M1055" s="188" t="s">
        <v>56</v>
      </c>
      <c r="N1055" s="188" t="s">
        <v>2312</v>
      </c>
      <c r="O1055" s="188" t="s">
        <v>511</v>
      </c>
      <c r="P1055" s="188" t="s">
        <v>59</v>
      </c>
      <c r="Q1055" s="205">
        <v>13112004</v>
      </c>
      <c r="R1055" s="188" t="s">
        <v>4034</v>
      </c>
      <c r="S1055" s="188" t="s">
        <v>4035</v>
      </c>
      <c r="T1055" s="188" t="s">
        <v>63</v>
      </c>
      <c r="U1055" s="188">
        <v>1910</v>
      </c>
      <c r="V1055" s="188" t="s">
        <v>115</v>
      </c>
      <c r="W1055" s="188"/>
      <c r="X1055" s="188"/>
      <c r="Y1055" s="188"/>
      <c r="Z1055" s="188" t="s">
        <v>66</v>
      </c>
      <c r="AA1055" s="189">
        <v>42937</v>
      </c>
      <c r="AB1055" s="188" t="s">
        <v>142</v>
      </c>
      <c r="AC1055" s="188" t="s">
        <v>4036</v>
      </c>
      <c r="AD1055" s="188" t="s">
        <v>56</v>
      </c>
      <c r="AE1055" s="188" t="s">
        <v>90</v>
      </c>
      <c r="AF1055" s="188" t="s">
        <v>90</v>
      </c>
      <c r="AG1055" s="190" t="s">
        <v>90</v>
      </c>
      <c r="AH1055" s="188" t="s">
        <v>90</v>
      </c>
      <c r="AI1055" s="188" t="s">
        <v>90</v>
      </c>
      <c r="AJ1055" s="188" t="s">
        <v>90</v>
      </c>
      <c r="AK1055" s="188" t="s">
        <v>90</v>
      </c>
      <c r="AL1055" s="188" t="s">
        <v>90</v>
      </c>
      <c r="AM1055" s="189">
        <v>42940</v>
      </c>
      <c r="AN1055" s="188" t="s">
        <v>100</v>
      </c>
      <c r="AO1055" s="188" t="s">
        <v>8393</v>
      </c>
      <c r="AP1055" s="188"/>
      <c r="AQ1055" s="188"/>
      <c r="AR1055" s="188"/>
      <c r="AS1055" s="188"/>
      <c r="AT1055" s="188"/>
      <c r="AU1055" s="188" t="str">
        <f t="shared" si="49"/>
        <v>R3</v>
      </c>
      <c r="AV1055" s="188" t="str">
        <f t="shared" si="50"/>
        <v>P1</v>
      </c>
    </row>
    <row r="1056" spans="1:48" ht="90" x14ac:dyDescent="0.25">
      <c r="A1056" s="188" t="s">
        <v>4039</v>
      </c>
      <c r="B1056" s="207" t="str">
        <f t="shared" si="48"/>
        <v>Riparian and Pre-1914</v>
      </c>
      <c r="C1056" s="188" t="s">
        <v>4033</v>
      </c>
      <c r="D1056" s="188" t="s">
        <v>4033</v>
      </c>
      <c r="E1056" s="188"/>
      <c r="F1056" s="188"/>
      <c r="G1056" s="188"/>
      <c r="H1056" s="188"/>
      <c r="I1056" s="188" t="s">
        <v>55</v>
      </c>
      <c r="J1056" s="188"/>
      <c r="K1056" s="209">
        <v>562.73333333333335</v>
      </c>
      <c r="L1056" s="209">
        <v>601.80999999999995</v>
      </c>
      <c r="M1056" s="188" t="s">
        <v>56</v>
      </c>
      <c r="N1056" s="188" t="s">
        <v>2312</v>
      </c>
      <c r="O1056" s="188" t="s">
        <v>511</v>
      </c>
      <c r="P1056" s="188" t="s">
        <v>59</v>
      </c>
      <c r="Q1056" s="205">
        <v>13112004</v>
      </c>
      <c r="R1056" s="188" t="s">
        <v>4034</v>
      </c>
      <c r="S1056" s="188" t="s">
        <v>4035</v>
      </c>
      <c r="T1056" s="188" t="s">
        <v>63</v>
      </c>
      <c r="U1056" s="188">
        <v>1910</v>
      </c>
      <c r="V1056" s="188" t="s">
        <v>115</v>
      </c>
      <c r="W1056" s="188"/>
      <c r="X1056" s="188"/>
      <c r="Y1056" s="188"/>
      <c r="Z1056" s="188" t="s">
        <v>66</v>
      </c>
      <c r="AA1056" s="189">
        <v>42937</v>
      </c>
      <c r="AB1056" s="188" t="s">
        <v>142</v>
      </c>
      <c r="AC1056" s="188" t="s">
        <v>4036</v>
      </c>
      <c r="AD1056" s="188" t="s">
        <v>56</v>
      </c>
      <c r="AE1056" s="188" t="s">
        <v>90</v>
      </c>
      <c r="AF1056" s="188" t="s">
        <v>90</v>
      </c>
      <c r="AG1056" s="190" t="s">
        <v>90</v>
      </c>
      <c r="AH1056" s="188" t="s">
        <v>90</v>
      </c>
      <c r="AI1056" s="188" t="s">
        <v>90</v>
      </c>
      <c r="AJ1056" s="188" t="s">
        <v>90</v>
      </c>
      <c r="AK1056" s="188" t="s">
        <v>90</v>
      </c>
      <c r="AL1056" s="188" t="s">
        <v>90</v>
      </c>
      <c r="AM1056" s="189">
        <v>42940</v>
      </c>
      <c r="AN1056" s="188" t="s">
        <v>100</v>
      </c>
      <c r="AO1056" s="188" t="s">
        <v>8393</v>
      </c>
      <c r="AP1056" s="188"/>
      <c r="AQ1056" s="188"/>
      <c r="AR1056" s="188"/>
      <c r="AS1056" s="188"/>
      <c r="AT1056" s="188"/>
      <c r="AU1056" s="188" t="str">
        <f t="shared" si="49"/>
        <v>R3</v>
      </c>
      <c r="AV1056" s="188" t="str">
        <f t="shared" si="50"/>
        <v>P1</v>
      </c>
    </row>
    <row r="1057" spans="1:48" ht="90" x14ac:dyDescent="0.25">
      <c r="A1057" s="188" t="s">
        <v>4040</v>
      </c>
      <c r="B1057" s="207" t="str">
        <f t="shared" si="48"/>
        <v>Riparian and Pre-1914</v>
      </c>
      <c r="C1057" s="188" t="s">
        <v>4033</v>
      </c>
      <c r="D1057" s="188" t="s">
        <v>4033</v>
      </c>
      <c r="E1057" s="188"/>
      <c r="F1057" s="188"/>
      <c r="G1057" s="188"/>
      <c r="H1057" s="188"/>
      <c r="I1057" s="188" t="s">
        <v>55</v>
      </c>
      <c r="J1057" s="188"/>
      <c r="K1057" s="209">
        <v>394.64722222222224</v>
      </c>
      <c r="L1057" s="209">
        <v>239.39</v>
      </c>
      <c r="M1057" s="188" t="s">
        <v>56</v>
      </c>
      <c r="N1057" s="188" t="s">
        <v>604</v>
      </c>
      <c r="O1057" s="188" t="s">
        <v>511</v>
      </c>
      <c r="P1057" s="188" t="s">
        <v>59</v>
      </c>
      <c r="Q1057" s="188">
        <v>13112004</v>
      </c>
      <c r="R1057" s="188" t="s">
        <v>4034</v>
      </c>
      <c r="S1057" s="188" t="s">
        <v>4035</v>
      </c>
      <c r="T1057" s="188" t="s">
        <v>63</v>
      </c>
      <c r="U1057" s="188"/>
      <c r="V1057" s="188" t="s">
        <v>115</v>
      </c>
      <c r="W1057" s="188"/>
      <c r="X1057" s="188"/>
      <c r="Y1057" s="188"/>
      <c r="Z1057" s="188" t="s">
        <v>66</v>
      </c>
      <c r="AA1057" s="189">
        <v>42937</v>
      </c>
      <c r="AB1057" s="188" t="s">
        <v>142</v>
      </c>
      <c r="AC1057" s="188" t="s">
        <v>4036</v>
      </c>
      <c r="AD1057" s="188" t="s">
        <v>56</v>
      </c>
      <c r="AE1057" s="188" t="s">
        <v>90</v>
      </c>
      <c r="AF1057" s="188" t="s">
        <v>90</v>
      </c>
      <c r="AG1057" s="190" t="s">
        <v>90</v>
      </c>
      <c r="AH1057" s="188" t="s">
        <v>90</v>
      </c>
      <c r="AI1057" s="188" t="s">
        <v>90</v>
      </c>
      <c r="AJ1057" s="188" t="s">
        <v>90</v>
      </c>
      <c r="AK1057" s="188" t="s">
        <v>90</v>
      </c>
      <c r="AL1057" s="188" t="s">
        <v>90</v>
      </c>
      <c r="AM1057" s="189">
        <v>42940</v>
      </c>
      <c r="AN1057" s="188" t="s">
        <v>100</v>
      </c>
      <c r="AO1057" s="188" t="s">
        <v>8393</v>
      </c>
      <c r="AP1057" s="188"/>
      <c r="AQ1057" s="188"/>
      <c r="AR1057" s="188"/>
      <c r="AS1057" s="188"/>
      <c r="AT1057" s="188"/>
      <c r="AU1057" s="188" t="str">
        <f t="shared" si="49"/>
        <v>R3</v>
      </c>
      <c r="AV1057" s="188" t="str">
        <f t="shared" si="50"/>
        <v>P1</v>
      </c>
    </row>
    <row r="1058" spans="1:48" ht="90" x14ac:dyDescent="0.25">
      <c r="A1058" s="188" t="s">
        <v>4041</v>
      </c>
      <c r="B1058" s="207" t="str">
        <f t="shared" si="48"/>
        <v>Riparian and Pre-1914</v>
      </c>
      <c r="C1058" s="188" t="s">
        <v>4033</v>
      </c>
      <c r="D1058" s="188" t="s">
        <v>4033</v>
      </c>
      <c r="E1058" s="188"/>
      <c r="F1058" s="188"/>
      <c r="G1058" s="188"/>
      <c r="H1058" s="188"/>
      <c r="I1058" s="188" t="s">
        <v>55</v>
      </c>
      <c r="J1058" s="188"/>
      <c r="K1058" s="209">
        <v>473.5866666666667</v>
      </c>
      <c r="L1058" s="209">
        <v>390.4</v>
      </c>
      <c r="M1058" s="188" t="s">
        <v>56</v>
      </c>
      <c r="N1058" s="188" t="s">
        <v>604</v>
      </c>
      <c r="O1058" s="188" t="s">
        <v>511</v>
      </c>
      <c r="P1058" s="188" t="s">
        <v>59</v>
      </c>
      <c r="Q1058" s="188">
        <v>13112004</v>
      </c>
      <c r="R1058" s="188" t="s">
        <v>4034</v>
      </c>
      <c r="S1058" s="188" t="s">
        <v>4035</v>
      </c>
      <c r="T1058" s="188" t="s">
        <v>63</v>
      </c>
      <c r="U1058" s="188"/>
      <c r="V1058" s="188" t="s">
        <v>115</v>
      </c>
      <c r="W1058" s="188"/>
      <c r="X1058" s="188"/>
      <c r="Y1058" s="188"/>
      <c r="Z1058" s="188" t="s">
        <v>66</v>
      </c>
      <c r="AA1058" s="189">
        <v>42937</v>
      </c>
      <c r="AB1058" s="188" t="s">
        <v>142</v>
      </c>
      <c r="AC1058" s="188" t="s">
        <v>4036</v>
      </c>
      <c r="AD1058" s="188" t="s">
        <v>56</v>
      </c>
      <c r="AE1058" s="188" t="s">
        <v>90</v>
      </c>
      <c r="AF1058" s="188" t="s">
        <v>90</v>
      </c>
      <c r="AG1058" s="190" t="s">
        <v>90</v>
      </c>
      <c r="AH1058" s="188" t="s">
        <v>90</v>
      </c>
      <c r="AI1058" s="188" t="s">
        <v>90</v>
      </c>
      <c r="AJ1058" s="188" t="s">
        <v>90</v>
      </c>
      <c r="AK1058" s="188" t="s">
        <v>90</v>
      </c>
      <c r="AL1058" s="188" t="s">
        <v>90</v>
      </c>
      <c r="AM1058" s="189">
        <v>42940</v>
      </c>
      <c r="AN1058" s="188" t="s">
        <v>100</v>
      </c>
      <c r="AO1058" s="188" t="s">
        <v>8393</v>
      </c>
      <c r="AP1058" s="188"/>
      <c r="AQ1058" s="188"/>
      <c r="AR1058" s="188"/>
      <c r="AS1058" s="188"/>
      <c r="AT1058" s="188"/>
      <c r="AU1058" s="188" t="str">
        <f t="shared" si="49"/>
        <v>R3</v>
      </c>
      <c r="AV1058" s="188" t="str">
        <f t="shared" si="50"/>
        <v>P1</v>
      </c>
    </row>
    <row r="1059" spans="1:48" ht="90" x14ac:dyDescent="0.25">
      <c r="A1059" s="188" t="s">
        <v>4042</v>
      </c>
      <c r="B1059" s="207" t="str">
        <f t="shared" si="48"/>
        <v>Riparian and Pre-1914</v>
      </c>
      <c r="C1059" s="188" t="s">
        <v>4033</v>
      </c>
      <c r="D1059" s="188" t="s">
        <v>4033</v>
      </c>
      <c r="E1059" s="188"/>
      <c r="F1059" s="188"/>
      <c r="G1059" s="188"/>
      <c r="H1059" s="188"/>
      <c r="I1059" s="188" t="s">
        <v>55</v>
      </c>
      <c r="J1059" s="188"/>
      <c r="K1059" s="209">
        <v>473.5866666666667</v>
      </c>
      <c r="L1059" s="209">
        <v>1667.87</v>
      </c>
      <c r="M1059" s="188" t="s">
        <v>56</v>
      </c>
      <c r="N1059" s="188" t="s">
        <v>604</v>
      </c>
      <c r="O1059" s="188" t="s">
        <v>511</v>
      </c>
      <c r="P1059" s="188" t="s">
        <v>59</v>
      </c>
      <c r="Q1059" s="188">
        <v>13112004</v>
      </c>
      <c r="R1059" s="188" t="s">
        <v>4034</v>
      </c>
      <c r="S1059" s="188" t="s">
        <v>4035</v>
      </c>
      <c r="T1059" s="188" t="s">
        <v>63</v>
      </c>
      <c r="U1059" s="188"/>
      <c r="V1059" s="188" t="s">
        <v>115</v>
      </c>
      <c r="W1059" s="188"/>
      <c r="X1059" s="188"/>
      <c r="Y1059" s="188"/>
      <c r="Z1059" s="188" t="s">
        <v>66</v>
      </c>
      <c r="AA1059" s="189">
        <v>42937</v>
      </c>
      <c r="AB1059" s="188" t="s">
        <v>142</v>
      </c>
      <c r="AC1059" s="188" t="s">
        <v>4036</v>
      </c>
      <c r="AD1059" s="188" t="s">
        <v>56</v>
      </c>
      <c r="AE1059" s="188" t="s">
        <v>90</v>
      </c>
      <c r="AF1059" s="188" t="s">
        <v>90</v>
      </c>
      <c r="AG1059" s="190" t="s">
        <v>90</v>
      </c>
      <c r="AH1059" s="188" t="s">
        <v>90</v>
      </c>
      <c r="AI1059" s="188" t="s">
        <v>90</v>
      </c>
      <c r="AJ1059" s="188" t="s">
        <v>90</v>
      </c>
      <c r="AK1059" s="188" t="s">
        <v>90</v>
      </c>
      <c r="AL1059" s="188" t="s">
        <v>90</v>
      </c>
      <c r="AM1059" s="189">
        <v>42940</v>
      </c>
      <c r="AN1059" s="188" t="s">
        <v>100</v>
      </c>
      <c r="AO1059" s="188" t="s">
        <v>8393</v>
      </c>
      <c r="AP1059" s="188"/>
      <c r="AQ1059" s="188"/>
      <c r="AR1059" s="188"/>
      <c r="AS1059" s="188"/>
      <c r="AT1059" s="188"/>
      <c r="AU1059" s="188" t="str">
        <f t="shared" si="49"/>
        <v>R3</v>
      </c>
      <c r="AV1059" s="188" t="str">
        <f t="shared" si="50"/>
        <v>P1</v>
      </c>
    </row>
    <row r="1060" spans="1:48" ht="60" x14ac:dyDescent="0.25">
      <c r="A1060" s="188" t="s">
        <v>4043</v>
      </c>
      <c r="B1060" s="207" t="str">
        <f t="shared" si="48"/>
        <v>Riparian and Pre-1914</v>
      </c>
      <c r="C1060" s="188" t="s">
        <v>3624</v>
      </c>
      <c r="D1060" s="188" t="s">
        <v>3624</v>
      </c>
      <c r="E1060" s="188"/>
      <c r="F1060" s="188"/>
      <c r="G1060" s="188"/>
      <c r="H1060" s="188"/>
      <c r="I1060" s="188" t="s">
        <v>55</v>
      </c>
      <c r="J1060" s="188" t="s">
        <v>3622</v>
      </c>
      <c r="K1060" s="209">
        <v>756.0866666666667</v>
      </c>
      <c r="L1060" s="209">
        <v>839.95</v>
      </c>
      <c r="M1060" s="188" t="s">
        <v>56</v>
      </c>
      <c r="N1060" s="188" t="s">
        <v>604</v>
      </c>
      <c r="O1060" s="188" t="s">
        <v>57</v>
      </c>
      <c r="P1060" s="188" t="s">
        <v>59</v>
      </c>
      <c r="Q1060" s="188" t="s">
        <v>4044</v>
      </c>
      <c r="R1060" s="188" t="s">
        <v>4044</v>
      </c>
      <c r="S1060" s="188" t="s">
        <v>706</v>
      </c>
      <c r="T1060" s="188" t="s">
        <v>141</v>
      </c>
      <c r="U1060" s="188"/>
      <c r="V1060" s="188" t="s">
        <v>174</v>
      </c>
      <c r="W1060" s="188"/>
      <c r="X1060" s="188"/>
      <c r="Y1060" s="188"/>
      <c r="Z1060" s="188" t="s">
        <v>66</v>
      </c>
      <c r="AA1060" s="189">
        <v>42978</v>
      </c>
      <c r="AB1060" s="188" t="s">
        <v>142</v>
      </c>
      <c r="AC1060" s="188" t="s">
        <v>4045</v>
      </c>
      <c r="AD1060" s="188" t="s">
        <v>56</v>
      </c>
      <c r="AE1060" s="188" t="s">
        <v>90</v>
      </c>
      <c r="AF1060" s="188" t="s">
        <v>90</v>
      </c>
      <c r="AG1060" s="188" t="s">
        <v>90</v>
      </c>
      <c r="AH1060" s="188" t="s">
        <v>90</v>
      </c>
      <c r="AI1060" s="188" t="s">
        <v>90</v>
      </c>
      <c r="AJ1060" s="188" t="s">
        <v>90</v>
      </c>
      <c r="AK1060" s="188" t="s">
        <v>90</v>
      </c>
      <c r="AL1060" s="188" t="s">
        <v>90</v>
      </c>
      <c r="AM1060" s="189">
        <v>42948</v>
      </c>
      <c r="AN1060" s="188" t="s">
        <v>100</v>
      </c>
      <c r="AO1060" s="188" t="s">
        <v>144</v>
      </c>
      <c r="AP1060" s="188"/>
      <c r="AQ1060" s="188"/>
      <c r="AR1060" s="188"/>
      <c r="AS1060" s="188"/>
      <c r="AT1060" s="188"/>
      <c r="AU1060" s="188" t="str">
        <f t="shared" si="49"/>
        <v>R3</v>
      </c>
      <c r="AV1060" s="188" t="str">
        <f t="shared" si="50"/>
        <v>P1</v>
      </c>
    </row>
    <row r="1061" spans="1:48" ht="270" x14ac:dyDescent="0.25">
      <c r="A1061" s="188" t="s">
        <v>4046</v>
      </c>
      <c r="B1061" s="207" t="str">
        <f t="shared" si="48"/>
        <v>Riparian and Pre-1914</v>
      </c>
      <c r="C1061" s="188" t="s">
        <v>4047</v>
      </c>
      <c r="D1061" s="188" t="s">
        <v>4048</v>
      </c>
      <c r="E1061" s="188"/>
      <c r="F1061" s="188"/>
      <c r="G1061" s="188"/>
      <c r="H1061" s="188"/>
      <c r="I1061" s="188" t="s">
        <v>55</v>
      </c>
      <c r="J1061" s="188"/>
      <c r="K1061" s="209">
        <v>349.84999999999997</v>
      </c>
      <c r="L1061" s="209">
        <v>253.54</v>
      </c>
      <c r="M1061" s="188" t="s">
        <v>56</v>
      </c>
      <c r="N1061" s="188" t="s">
        <v>57</v>
      </c>
      <c r="O1061" s="188" t="s">
        <v>58</v>
      </c>
      <c r="P1061" s="188" t="s">
        <v>59</v>
      </c>
      <c r="Q1061" s="188" t="s">
        <v>4049</v>
      </c>
      <c r="R1061" s="188" t="s">
        <v>4050</v>
      </c>
      <c r="S1061" s="188" t="s">
        <v>4051</v>
      </c>
      <c r="T1061" s="188" t="s">
        <v>151</v>
      </c>
      <c r="U1061" s="188"/>
      <c r="V1061" s="188" t="s">
        <v>115</v>
      </c>
      <c r="W1061" s="188"/>
      <c r="X1061" s="188"/>
      <c r="Y1061" s="188"/>
      <c r="Z1061" s="188" t="s">
        <v>66</v>
      </c>
      <c r="AA1061" s="189"/>
      <c r="AB1061" s="188" t="s">
        <v>81</v>
      </c>
      <c r="AC1061" s="188" t="s">
        <v>8369</v>
      </c>
      <c r="AD1061" s="188" t="s">
        <v>56</v>
      </c>
      <c r="AE1061" s="188" t="s">
        <v>90</v>
      </c>
      <c r="AF1061" s="188" t="s">
        <v>90</v>
      </c>
      <c r="AG1061" s="188" t="s">
        <v>90</v>
      </c>
      <c r="AH1061" s="188" t="s">
        <v>90</v>
      </c>
      <c r="AI1061" s="188" t="s">
        <v>90</v>
      </c>
      <c r="AJ1061" s="188" t="s">
        <v>90</v>
      </c>
      <c r="AK1061" s="188" t="s">
        <v>90</v>
      </c>
      <c r="AL1061" s="188" t="s">
        <v>90</v>
      </c>
      <c r="AM1061" s="189">
        <v>42948</v>
      </c>
      <c r="AN1061" s="188" t="s">
        <v>100</v>
      </c>
      <c r="AO1061" s="188" t="s">
        <v>144</v>
      </c>
      <c r="AP1061" s="188"/>
      <c r="AQ1061" s="188"/>
      <c r="AR1061" s="188"/>
      <c r="AS1061" s="188"/>
      <c r="AT1061" s="188"/>
      <c r="AU1061" s="188" t="str">
        <f t="shared" si="49"/>
        <v>R1</v>
      </c>
      <c r="AV1061" s="188" t="str">
        <f t="shared" si="50"/>
        <v>P1</v>
      </c>
    </row>
    <row r="1062" spans="1:48" ht="240" x14ac:dyDescent="0.25">
      <c r="A1062" s="188" t="s">
        <v>4052</v>
      </c>
      <c r="B1062" s="207" t="str">
        <f t="shared" si="48"/>
        <v>Riparian and Pre-1914</v>
      </c>
      <c r="C1062" s="188" t="s">
        <v>2363</v>
      </c>
      <c r="D1062" s="188" t="s">
        <v>2364</v>
      </c>
      <c r="E1062" s="188"/>
      <c r="F1062" s="188" t="s">
        <v>1122</v>
      </c>
      <c r="G1062" s="188"/>
      <c r="H1062" s="188"/>
      <c r="I1062" s="188" t="s">
        <v>55</v>
      </c>
      <c r="J1062" s="188"/>
      <c r="K1062" s="209">
        <v>300.89</v>
      </c>
      <c r="L1062" s="209">
        <v>430.87</v>
      </c>
      <c r="M1062" s="188" t="s">
        <v>56</v>
      </c>
      <c r="N1062" s="188" t="s">
        <v>57</v>
      </c>
      <c r="O1062" s="188" t="s">
        <v>58</v>
      </c>
      <c r="P1062" s="188" t="s">
        <v>59</v>
      </c>
      <c r="Q1062" s="188" t="s">
        <v>4053</v>
      </c>
      <c r="R1062" s="188" t="s">
        <v>4050</v>
      </c>
      <c r="S1062" s="188" t="s">
        <v>4051</v>
      </c>
      <c r="T1062" s="188" t="s">
        <v>151</v>
      </c>
      <c r="U1062" s="188"/>
      <c r="V1062" s="188" t="s">
        <v>115</v>
      </c>
      <c r="W1062" s="188"/>
      <c r="X1062" s="188"/>
      <c r="Y1062" s="188"/>
      <c r="Z1062" s="188" t="s">
        <v>66</v>
      </c>
      <c r="AA1062" s="189">
        <v>42928</v>
      </c>
      <c r="AB1062" s="188" t="s">
        <v>81</v>
      </c>
      <c r="AC1062" s="188" t="s">
        <v>4054</v>
      </c>
      <c r="AD1062" s="188" t="s">
        <v>56</v>
      </c>
      <c r="AE1062" s="188" t="s">
        <v>90</v>
      </c>
      <c r="AF1062" s="188" t="s">
        <v>90</v>
      </c>
      <c r="AG1062" s="188" t="s">
        <v>90</v>
      </c>
      <c r="AH1062" s="188" t="s">
        <v>90</v>
      </c>
      <c r="AI1062" s="188" t="s">
        <v>90</v>
      </c>
      <c r="AJ1062" s="188" t="s">
        <v>90</v>
      </c>
      <c r="AK1062" s="188" t="s">
        <v>90</v>
      </c>
      <c r="AL1062" s="188" t="s">
        <v>90</v>
      </c>
      <c r="AM1062" s="189">
        <v>42928</v>
      </c>
      <c r="AN1062" s="188" t="s">
        <v>100</v>
      </c>
      <c r="AO1062" s="188" t="s">
        <v>8410</v>
      </c>
      <c r="AP1062" s="188"/>
      <c r="AQ1062" s="188"/>
      <c r="AR1062" s="188"/>
      <c r="AS1062" s="188"/>
      <c r="AT1062" s="188"/>
      <c r="AU1062" s="188" t="str">
        <f t="shared" si="49"/>
        <v>R1</v>
      </c>
      <c r="AV1062" s="188" t="str">
        <f t="shared" si="50"/>
        <v>P1</v>
      </c>
    </row>
    <row r="1063" spans="1:48" ht="270" x14ac:dyDescent="0.25">
      <c r="A1063" s="188" t="s">
        <v>4055</v>
      </c>
      <c r="B1063" s="207" t="str">
        <f t="shared" si="48"/>
        <v>Riparian and Pre-1914</v>
      </c>
      <c r="C1063" s="188" t="s">
        <v>4047</v>
      </c>
      <c r="D1063" s="188" t="s">
        <v>4048</v>
      </c>
      <c r="E1063" s="188"/>
      <c r="F1063" s="188"/>
      <c r="G1063" s="188"/>
      <c r="H1063" s="188"/>
      <c r="I1063" s="188" t="s">
        <v>55</v>
      </c>
      <c r="J1063" s="188"/>
      <c r="K1063" s="209">
        <v>1399.38666666667</v>
      </c>
      <c r="L1063" s="209">
        <v>205.06</v>
      </c>
      <c r="M1063" s="188" t="s">
        <v>56</v>
      </c>
      <c r="N1063" s="188" t="s">
        <v>57</v>
      </c>
      <c r="O1063" s="188" t="s">
        <v>58</v>
      </c>
      <c r="P1063" s="188" t="s">
        <v>59</v>
      </c>
      <c r="Q1063" s="188" t="s">
        <v>4049</v>
      </c>
      <c r="R1063" s="188" t="s">
        <v>4056</v>
      </c>
      <c r="S1063" s="188" t="s">
        <v>4057</v>
      </c>
      <c r="T1063" s="188" t="s">
        <v>151</v>
      </c>
      <c r="U1063" s="188"/>
      <c r="V1063" s="188"/>
      <c r="W1063" s="188"/>
      <c r="X1063" s="188"/>
      <c r="Y1063" s="188"/>
      <c r="Z1063" s="188"/>
      <c r="AA1063" s="189"/>
      <c r="AB1063" s="188" t="s">
        <v>81</v>
      </c>
      <c r="AC1063" s="188" t="s">
        <v>8369</v>
      </c>
      <c r="AD1063" s="188" t="s">
        <v>56</v>
      </c>
      <c r="AE1063" s="188" t="s">
        <v>90</v>
      </c>
      <c r="AF1063" s="188" t="s">
        <v>90</v>
      </c>
      <c r="AG1063" s="188" t="s">
        <v>90</v>
      </c>
      <c r="AH1063" s="188" t="s">
        <v>90</v>
      </c>
      <c r="AI1063" s="188" t="s">
        <v>90</v>
      </c>
      <c r="AJ1063" s="188" t="s">
        <v>90</v>
      </c>
      <c r="AK1063" s="188" t="s">
        <v>90</v>
      </c>
      <c r="AL1063" s="188" t="s">
        <v>90</v>
      </c>
      <c r="AM1063" s="189">
        <v>42948</v>
      </c>
      <c r="AN1063" s="188" t="s">
        <v>100</v>
      </c>
      <c r="AO1063" s="188" t="s">
        <v>144</v>
      </c>
      <c r="AP1063" s="188"/>
      <c r="AQ1063" s="188"/>
      <c r="AR1063" s="188"/>
      <c r="AS1063" s="188"/>
      <c r="AT1063" s="188"/>
      <c r="AU1063" s="188" t="str">
        <f t="shared" si="49"/>
        <v>R1</v>
      </c>
      <c r="AV1063" s="188" t="str">
        <f t="shared" si="50"/>
        <v>P1</v>
      </c>
    </row>
    <row r="1066" spans="1:48" x14ac:dyDescent="0.25">
      <c r="AO1066" s="14"/>
    </row>
  </sheetData>
  <autoFilter ref="A2:AV1063" xr:uid="{00000000-0009-0000-0000-000003000000}"/>
  <mergeCells count="8">
    <mergeCell ref="AU1:AV1"/>
    <mergeCell ref="A1:L1"/>
    <mergeCell ref="AP1:AT1"/>
    <mergeCell ref="M1:S1"/>
    <mergeCell ref="T1:U1"/>
    <mergeCell ref="V1:Y1"/>
    <mergeCell ref="AA1:AC1"/>
    <mergeCell ref="AD1:AO1"/>
  </mergeCells>
  <conditionalFormatting sqref="A3:AV1063">
    <cfRule type="expression" dxfId="781" priority="1">
      <formula>MOD(ROW(),2)=1</formula>
    </cfRule>
  </conditionalFormatting>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25"/>
  <sheetViews>
    <sheetView workbookViewId="0">
      <selection activeCell="A22" sqref="A22"/>
    </sheetView>
  </sheetViews>
  <sheetFormatPr defaultRowHeight="15" x14ac:dyDescent="0.25"/>
  <sheetData>
    <row r="1" spans="1:1" x14ac:dyDescent="0.25">
      <c r="A1" t="s">
        <v>8516</v>
      </c>
    </row>
    <row r="3" spans="1:1" x14ac:dyDescent="0.25">
      <c r="A3" t="s">
        <v>8517</v>
      </c>
    </row>
    <row r="4" spans="1:1" x14ac:dyDescent="0.25">
      <c r="A4" t="s">
        <v>8518</v>
      </c>
    </row>
    <row r="5" spans="1:1" x14ac:dyDescent="0.25">
      <c r="A5" t="s">
        <v>8519</v>
      </c>
    </row>
    <row r="6" spans="1:1" x14ac:dyDescent="0.25">
      <c r="A6" t="s">
        <v>8520</v>
      </c>
    </row>
    <row r="7" spans="1:1" x14ac:dyDescent="0.25">
      <c r="A7" t="s">
        <v>8521</v>
      </c>
    </row>
    <row r="9" spans="1:1" x14ac:dyDescent="0.25">
      <c r="A9" t="s">
        <v>8538</v>
      </c>
    </row>
    <row r="10" spans="1:1" x14ac:dyDescent="0.25">
      <c r="A10" t="s">
        <v>8522</v>
      </c>
    </row>
    <row r="11" spans="1:1" x14ac:dyDescent="0.25">
      <c r="A11" t="s">
        <v>8523</v>
      </c>
    </row>
    <row r="12" spans="1:1" x14ac:dyDescent="0.25">
      <c r="A12" t="s">
        <v>8524</v>
      </c>
    </row>
    <row r="13" spans="1:1" x14ac:dyDescent="0.25">
      <c r="A13" t="s">
        <v>8525</v>
      </c>
    </row>
    <row r="14" spans="1:1" x14ac:dyDescent="0.25">
      <c r="A14" t="s">
        <v>8526</v>
      </c>
    </row>
    <row r="15" spans="1:1" x14ac:dyDescent="0.25">
      <c r="A15" t="s">
        <v>8527</v>
      </c>
    </row>
    <row r="16" spans="1:1" x14ac:dyDescent="0.25">
      <c r="A16" t="s">
        <v>8528</v>
      </c>
    </row>
    <row r="17" spans="1:1" x14ac:dyDescent="0.25">
      <c r="A17" t="s">
        <v>8529</v>
      </c>
    </row>
    <row r="19" spans="1:1" x14ac:dyDescent="0.25">
      <c r="A19" t="s">
        <v>8530</v>
      </c>
    </row>
    <row r="20" spans="1:1" x14ac:dyDescent="0.25">
      <c r="A20" t="s">
        <v>8531</v>
      </c>
    </row>
    <row r="24" spans="1:1" x14ac:dyDescent="0.25">
      <c r="A24" s="36" t="s">
        <v>8536</v>
      </c>
    </row>
    <row r="25" spans="1:1" x14ac:dyDescent="0.25">
      <c r="A25" s="36" t="s">
        <v>8537</v>
      </c>
    </row>
  </sheetData>
  <sortState xmlns:xlrd2="http://schemas.microsoft.com/office/spreadsheetml/2017/richdata2" ref="A15:A44">
    <sortCondition ref="A14"/>
  </sortState>
  <hyperlinks>
    <hyperlink ref="A24" r:id="rId1" xr:uid="{00000000-0004-0000-0400-000000000000}"/>
    <hyperlink ref="A25" r:id="rId2" xr:uid="{00000000-0004-0000-0400-000001000000}"/>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9999"/>
  </sheetPr>
  <dimension ref="A1:F406"/>
  <sheetViews>
    <sheetView zoomScale="85" zoomScaleNormal="85" workbookViewId="0">
      <selection activeCell="E36" sqref="E36"/>
    </sheetView>
  </sheetViews>
  <sheetFormatPr defaultRowHeight="15" x14ac:dyDescent="0.25"/>
  <cols>
    <col min="1" max="1" width="14.42578125" customWidth="1"/>
    <col min="2" max="2" width="46.42578125" customWidth="1"/>
    <col min="3" max="7" width="45.7109375" customWidth="1"/>
  </cols>
  <sheetData>
    <row r="1" spans="1:6" ht="18.75" x14ac:dyDescent="0.3">
      <c r="A1" s="18" t="s">
        <v>4065</v>
      </c>
      <c r="B1" s="18"/>
    </row>
    <row r="2" spans="1:6" x14ac:dyDescent="0.25">
      <c r="A2" t="s">
        <v>8558</v>
      </c>
    </row>
    <row r="4" spans="1:6" ht="30" x14ac:dyDescent="0.25">
      <c r="A4" s="19" t="s">
        <v>48</v>
      </c>
      <c r="B4" s="20" t="s">
        <v>4066</v>
      </c>
      <c r="C4" s="20" t="s">
        <v>147</v>
      </c>
      <c r="D4" s="20" t="s">
        <v>760</v>
      </c>
      <c r="E4" s="20" t="s">
        <v>4067</v>
      </c>
      <c r="F4" s="20" t="s">
        <v>4068</v>
      </c>
    </row>
    <row r="5" spans="1:6" ht="30" x14ac:dyDescent="0.25">
      <c r="A5" s="19" t="s">
        <v>8569</v>
      </c>
      <c r="B5" s="21" t="s">
        <v>8534</v>
      </c>
      <c r="C5" s="21" t="s">
        <v>8534</v>
      </c>
      <c r="D5" s="21" t="s">
        <v>8534</v>
      </c>
      <c r="E5" s="21" t="s">
        <v>8534</v>
      </c>
      <c r="F5" s="21" t="s">
        <v>8534</v>
      </c>
    </row>
    <row r="6" spans="1:6" ht="30" x14ac:dyDescent="0.25">
      <c r="A6" s="19" t="s">
        <v>8570</v>
      </c>
      <c r="B6" s="21" t="s">
        <v>100</v>
      </c>
      <c r="C6" s="21" t="s">
        <v>8535</v>
      </c>
      <c r="D6" s="21" t="s">
        <v>8535</v>
      </c>
      <c r="E6" s="21" t="s">
        <v>8535</v>
      </c>
      <c r="F6" s="21" t="s">
        <v>8535</v>
      </c>
    </row>
    <row r="7" spans="1:6" ht="195" x14ac:dyDescent="0.25">
      <c r="A7" s="19" t="s">
        <v>4069</v>
      </c>
      <c r="B7" s="12" t="s">
        <v>8559</v>
      </c>
      <c r="C7" s="12" t="s">
        <v>4071</v>
      </c>
      <c r="D7" s="12" t="s">
        <v>8561</v>
      </c>
      <c r="E7" s="12" t="s">
        <v>8581</v>
      </c>
      <c r="F7" s="12" t="s">
        <v>8562</v>
      </c>
    </row>
    <row r="8" spans="1:6" ht="165" x14ac:dyDescent="0.25">
      <c r="A8" s="19" t="s">
        <v>4073</v>
      </c>
      <c r="B8" s="22" t="s">
        <v>8560</v>
      </c>
      <c r="C8" s="12" t="s">
        <v>4071</v>
      </c>
      <c r="D8" s="12" t="s">
        <v>8561</v>
      </c>
      <c r="E8" s="12" t="s">
        <v>8592</v>
      </c>
      <c r="F8" s="12" t="s">
        <v>8562</v>
      </c>
    </row>
    <row r="9" spans="1:6" x14ac:dyDescent="0.25">
      <c r="A9" s="277" t="s">
        <v>4075</v>
      </c>
      <c r="B9" s="1" t="s">
        <v>1734</v>
      </c>
      <c r="C9" s="1" t="s">
        <v>371</v>
      </c>
      <c r="D9" s="1" t="s">
        <v>757</v>
      </c>
      <c r="E9" s="23" t="s">
        <v>4076</v>
      </c>
      <c r="F9" s="23" t="s">
        <v>4077</v>
      </c>
    </row>
    <row r="10" spans="1:6" x14ac:dyDescent="0.25">
      <c r="A10" s="278"/>
      <c r="B10" s="1" t="s">
        <v>1726</v>
      </c>
      <c r="C10" s="1" t="s">
        <v>145</v>
      </c>
      <c r="D10" s="1" t="s">
        <v>762</v>
      </c>
      <c r="E10" s="13"/>
      <c r="F10" s="13"/>
    </row>
    <row r="11" spans="1:6" x14ac:dyDescent="0.25">
      <c r="A11" s="278"/>
      <c r="B11" s="1" t="s">
        <v>2927</v>
      </c>
      <c r="C11" s="1" t="s">
        <v>154</v>
      </c>
      <c r="D11" s="1" t="s">
        <v>1616</v>
      </c>
      <c r="E11" s="13"/>
      <c r="F11" s="13"/>
    </row>
    <row r="12" spans="1:6" x14ac:dyDescent="0.25">
      <c r="A12" s="278"/>
      <c r="B12" s="1" t="s">
        <v>2939</v>
      </c>
      <c r="C12" s="1" t="s">
        <v>157</v>
      </c>
      <c r="D12" s="1" t="s">
        <v>1677</v>
      </c>
      <c r="E12" s="13"/>
      <c r="F12" s="13"/>
    </row>
    <row r="13" spans="1:6" x14ac:dyDescent="0.25">
      <c r="A13" s="278"/>
      <c r="B13" s="1" t="s">
        <v>2949</v>
      </c>
      <c r="C13" s="1" t="s">
        <v>161</v>
      </c>
      <c r="D13" s="1" t="s">
        <v>1691</v>
      </c>
      <c r="E13" s="13"/>
      <c r="F13" s="13"/>
    </row>
    <row r="14" spans="1:6" x14ac:dyDescent="0.25">
      <c r="A14" s="278"/>
      <c r="B14" s="1" t="s">
        <v>2956</v>
      </c>
      <c r="C14" s="1" t="s">
        <v>163</v>
      </c>
      <c r="D14" s="1" t="s">
        <v>1698</v>
      </c>
      <c r="E14" s="13"/>
      <c r="F14" s="13"/>
    </row>
    <row r="15" spans="1:6" x14ac:dyDescent="0.25">
      <c r="A15" s="278"/>
      <c r="B15" s="1" t="s">
        <v>2958</v>
      </c>
      <c r="C15" s="1" t="s">
        <v>165</v>
      </c>
      <c r="D15" s="1" t="s">
        <v>1708</v>
      </c>
      <c r="E15" s="13"/>
      <c r="F15" s="13"/>
    </row>
    <row r="16" spans="1:6" x14ac:dyDescent="0.25">
      <c r="A16" s="278"/>
      <c r="B16" s="1" t="s">
        <v>2959</v>
      </c>
      <c r="C16" s="1" t="s">
        <v>167</v>
      </c>
      <c r="D16" s="1" t="s">
        <v>2097</v>
      </c>
      <c r="E16" s="13"/>
      <c r="F16" s="13"/>
    </row>
    <row r="17" spans="1:6" x14ac:dyDescent="0.25">
      <c r="A17" s="278"/>
      <c r="B17" s="1" t="s">
        <v>2961</v>
      </c>
      <c r="C17" s="1" t="s">
        <v>176</v>
      </c>
      <c r="D17" s="1" t="s">
        <v>2355</v>
      </c>
      <c r="E17" s="13"/>
      <c r="F17" s="13"/>
    </row>
    <row r="18" spans="1:6" x14ac:dyDescent="0.25">
      <c r="A18" s="278"/>
      <c r="B18" s="1" t="s">
        <v>2962</v>
      </c>
      <c r="C18" s="1" t="s">
        <v>179</v>
      </c>
      <c r="D18" s="1" t="s">
        <v>2379</v>
      </c>
      <c r="E18" s="13"/>
      <c r="F18" s="13"/>
    </row>
    <row r="19" spans="1:6" x14ac:dyDescent="0.25">
      <c r="A19" s="278"/>
      <c r="B19" s="1"/>
      <c r="C19" s="1" t="s">
        <v>181</v>
      </c>
      <c r="D19" s="1" t="s">
        <v>2650</v>
      </c>
      <c r="E19" s="13"/>
      <c r="F19" s="13"/>
    </row>
    <row r="20" spans="1:6" x14ac:dyDescent="0.25">
      <c r="A20" s="278"/>
      <c r="B20" s="1"/>
      <c r="C20" s="1" t="s">
        <v>184</v>
      </c>
      <c r="D20" s="1" t="s">
        <v>2818</v>
      </c>
      <c r="E20" s="13"/>
      <c r="F20" s="13"/>
    </row>
    <row r="21" spans="1:6" x14ac:dyDescent="0.25">
      <c r="A21" s="278"/>
      <c r="B21" s="1"/>
      <c r="C21" s="1" t="s">
        <v>186</v>
      </c>
      <c r="D21" s="1" t="s">
        <v>2833</v>
      </c>
      <c r="E21" s="13"/>
      <c r="F21" s="13"/>
    </row>
    <row r="22" spans="1:6" x14ac:dyDescent="0.25">
      <c r="A22" s="278"/>
      <c r="B22" s="1"/>
      <c r="C22" s="1" t="s">
        <v>192</v>
      </c>
      <c r="D22" s="1" t="s">
        <v>3135</v>
      </c>
      <c r="E22" s="13"/>
      <c r="F22" s="13"/>
    </row>
    <row r="23" spans="1:6" x14ac:dyDescent="0.25">
      <c r="A23" s="278"/>
      <c r="B23" s="1"/>
      <c r="C23" s="1" t="s">
        <v>195</v>
      </c>
      <c r="D23" s="1" t="s">
        <v>3138</v>
      </c>
      <c r="E23" s="13"/>
      <c r="F23" s="13"/>
    </row>
    <row r="24" spans="1:6" x14ac:dyDescent="0.25">
      <c r="A24" s="278"/>
      <c r="B24" s="1"/>
      <c r="C24" s="1" t="s">
        <v>199</v>
      </c>
      <c r="D24" s="1" t="s">
        <v>3238</v>
      </c>
      <c r="E24" s="13"/>
      <c r="F24" s="13"/>
    </row>
    <row r="25" spans="1:6" x14ac:dyDescent="0.25">
      <c r="A25" s="278"/>
      <c r="B25" s="1"/>
      <c r="C25" s="1"/>
      <c r="D25" s="1" t="s">
        <v>3308</v>
      </c>
      <c r="E25" s="13"/>
      <c r="F25" s="13"/>
    </row>
    <row r="26" spans="1:6" x14ac:dyDescent="0.25">
      <c r="A26" s="278"/>
      <c r="B26" s="1"/>
      <c r="C26" s="1"/>
      <c r="D26" s="1" t="s">
        <v>3371</v>
      </c>
      <c r="E26" s="13"/>
      <c r="F26" s="13"/>
    </row>
    <row r="27" spans="1:6" x14ac:dyDescent="0.25">
      <c r="A27" s="278"/>
      <c r="B27" s="1"/>
      <c r="C27" s="1"/>
      <c r="D27" s="1" t="s">
        <v>3374</v>
      </c>
      <c r="E27" s="13"/>
      <c r="F27" s="13"/>
    </row>
    <row r="28" spans="1:6" x14ac:dyDescent="0.25">
      <c r="A28" s="279"/>
      <c r="B28" s="1"/>
      <c r="C28" s="1"/>
      <c r="D28" s="1" t="s">
        <v>3377</v>
      </c>
      <c r="E28" s="13"/>
      <c r="F28" s="13"/>
    </row>
    <row r="34" spans="1:5" ht="18.75" x14ac:dyDescent="0.3">
      <c r="A34" s="24" t="s">
        <v>4078</v>
      </c>
      <c r="B34" s="24"/>
    </row>
    <row r="35" spans="1:5" ht="30" x14ac:dyDescent="0.25">
      <c r="A35" s="25" t="s">
        <v>15</v>
      </c>
      <c r="B35" s="25" t="s">
        <v>4079</v>
      </c>
      <c r="C35" s="25" t="s">
        <v>48</v>
      </c>
      <c r="D35" s="25" t="s">
        <v>8571</v>
      </c>
      <c r="E35" s="25" t="s">
        <v>8572</v>
      </c>
    </row>
    <row r="36" spans="1:5" x14ac:dyDescent="0.25">
      <c r="A36" s="2" t="s">
        <v>1734</v>
      </c>
      <c r="B36" s="2" t="s">
        <v>1735</v>
      </c>
      <c r="C36" s="2" t="s">
        <v>4066</v>
      </c>
      <c r="D36" s="21" t="s">
        <v>8534</v>
      </c>
      <c r="E36" s="21" t="s">
        <v>8535</v>
      </c>
    </row>
    <row r="37" spans="1:5" x14ac:dyDescent="0.25">
      <c r="A37" s="2" t="s">
        <v>1726</v>
      </c>
      <c r="B37" s="2" t="s">
        <v>1727</v>
      </c>
      <c r="C37" s="2" t="s">
        <v>4066</v>
      </c>
      <c r="D37" s="21" t="s">
        <v>8534</v>
      </c>
      <c r="E37" s="21" t="s">
        <v>8535</v>
      </c>
    </row>
    <row r="38" spans="1:5" x14ac:dyDescent="0.25">
      <c r="A38" s="2" t="s">
        <v>2927</v>
      </c>
      <c r="B38" s="2" t="s">
        <v>2928</v>
      </c>
      <c r="C38" s="2" t="s">
        <v>4066</v>
      </c>
      <c r="D38" s="21" t="s">
        <v>8534</v>
      </c>
      <c r="E38" s="21" t="s">
        <v>8535</v>
      </c>
    </row>
    <row r="39" spans="1:5" x14ac:dyDescent="0.25">
      <c r="A39" s="2" t="s">
        <v>2939</v>
      </c>
      <c r="B39" s="2" t="s">
        <v>2928</v>
      </c>
      <c r="C39" s="2" t="s">
        <v>4066</v>
      </c>
      <c r="D39" s="21" t="s">
        <v>8534</v>
      </c>
      <c r="E39" s="21" t="s">
        <v>8535</v>
      </c>
    </row>
    <row r="40" spans="1:5" x14ac:dyDescent="0.25">
      <c r="A40" s="2" t="s">
        <v>2949</v>
      </c>
      <c r="B40" s="2" t="s">
        <v>2928</v>
      </c>
      <c r="C40" s="2" t="s">
        <v>4066</v>
      </c>
      <c r="D40" s="21" t="s">
        <v>8534</v>
      </c>
      <c r="E40" s="21" t="s">
        <v>8535</v>
      </c>
    </row>
    <row r="41" spans="1:5" x14ac:dyDescent="0.25">
      <c r="A41" s="2" t="s">
        <v>2956</v>
      </c>
      <c r="B41" s="2" t="s">
        <v>2928</v>
      </c>
      <c r="C41" s="2" t="s">
        <v>4066</v>
      </c>
      <c r="D41" s="21" t="s">
        <v>8534</v>
      </c>
      <c r="E41" s="21" t="s">
        <v>8535</v>
      </c>
    </row>
    <row r="42" spans="1:5" x14ac:dyDescent="0.25">
      <c r="A42" s="2" t="s">
        <v>2958</v>
      </c>
      <c r="B42" s="2" t="s">
        <v>2928</v>
      </c>
      <c r="C42" s="2" t="s">
        <v>4066</v>
      </c>
      <c r="D42" s="21" t="s">
        <v>8534</v>
      </c>
      <c r="E42" s="21" t="s">
        <v>8535</v>
      </c>
    </row>
    <row r="43" spans="1:5" x14ac:dyDescent="0.25">
      <c r="A43" s="2" t="s">
        <v>2959</v>
      </c>
      <c r="B43" s="2" t="s">
        <v>2928</v>
      </c>
      <c r="C43" s="2" t="s">
        <v>4066</v>
      </c>
      <c r="D43" s="21" t="s">
        <v>8534</v>
      </c>
      <c r="E43" s="21" t="s">
        <v>8535</v>
      </c>
    </row>
    <row r="44" spans="1:5" x14ac:dyDescent="0.25">
      <c r="A44" s="2" t="s">
        <v>2961</v>
      </c>
      <c r="B44" s="2" t="s">
        <v>2928</v>
      </c>
      <c r="C44" s="2" t="s">
        <v>4066</v>
      </c>
      <c r="D44" s="21" t="s">
        <v>8534</v>
      </c>
      <c r="E44" s="21" t="s">
        <v>8535</v>
      </c>
    </row>
    <row r="45" spans="1:5" x14ac:dyDescent="0.25">
      <c r="A45" s="2" t="s">
        <v>2962</v>
      </c>
      <c r="B45" s="2" t="s">
        <v>2928</v>
      </c>
      <c r="C45" s="2" t="s">
        <v>4066</v>
      </c>
      <c r="D45" s="21" t="s">
        <v>8534</v>
      </c>
      <c r="E45" s="21" t="s">
        <v>8535</v>
      </c>
    </row>
    <row r="46" spans="1:5" x14ac:dyDescent="0.25">
      <c r="A46" s="2" t="s">
        <v>371</v>
      </c>
      <c r="B46" s="2" t="s">
        <v>146</v>
      </c>
      <c r="C46" s="2" t="s">
        <v>147</v>
      </c>
      <c r="D46" s="21" t="s">
        <v>8534</v>
      </c>
      <c r="E46" s="21" t="s">
        <v>100</v>
      </c>
    </row>
    <row r="47" spans="1:5" x14ac:dyDescent="0.25">
      <c r="A47" s="2" t="s">
        <v>145</v>
      </c>
      <c r="B47" s="2" t="s">
        <v>146</v>
      </c>
      <c r="C47" s="2" t="s">
        <v>147</v>
      </c>
      <c r="D47" s="21" t="s">
        <v>8534</v>
      </c>
      <c r="E47" s="21" t="s">
        <v>100</v>
      </c>
    </row>
    <row r="48" spans="1:5" x14ac:dyDescent="0.25">
      <c r="A48" s="2" t="s">
        <v>154</v>
      </c>
      <c r="B48" s="2" t="s">
        <v>146</v>
      </c>
      <c r="C48" s="2" t="s">
        <v>147</v>
      </c>
      <c r="D48" s="21" t="s">
        <v>8534</v>
      </c>
      <c r="E48" s="21" t="s">
        <v>100</v>
      </c>
    </row>
    <row r="49" spans="1:5" x14ac:dyDescent="0.25">
      <c r="A49" s="2" t="s">
        <v>157</v>
      </c>
      <c r="B49" s="2" t="s">
        <v>146</v>
      </c>
      <c r="C49" s="2" t="s">
        <v>147</v>
      </c>
      <c r="D49" s="21" t="s">
        <v>8534</v>
      </c>
      <c r="E49" s="21" t="s">
        <v>100</v>
      </c>
    </row>
    <row r="50" spans="1:5" x14ac:dyDescent="0.25">
      <c r="A50" s="2" t="s">
        <v>161</v>
      </c>
      <c r="B50" s="2" t="s">
        <v>146</v>
      </c>
      <c r="C50" s="2" t="s">
        <v>147</v>
      </c>
      <c r="D50" s="21" t="s">
        <v>8534</v>
      </c>
      <c r="E50" s="21" t="s">
        <v>100</v>
      </c>
    </row>
    <row r="51" spans="1:5" x14ac:dyDescent="0.25">
      <c r="A51" s="2" t="s">
        <v>163</v>
      </c>
      <c r="B51" s="2" t="s">
        <v>146</v>
      </c>
      <c r="C51" s="2" t="s">
        <v>147</v>
      </c>
      <c r="D51" s="21" t="s">
        <v>8534</v>
      </c>
      <c r="E51" s="21" t="s">
        <v>100</v>
      </c>
    </row>
    <row r="52" spans="1:5" x14ac:dyDescent="0.25">
      <c r="A52" s="2" t="s">
        <v>165</v>
      </c>
      <c r="B52" s="2" t="s">
        <v>146</v>
      </c>
      <c r="C52" s="2" t="s">
        <v>147</v>
      </c>
      <c r="D52" s="21" t="s">
        <v>8534</v>
      </c>
      <c r="E52" s="21" t="s">
        <v>100</v>
      </c>
    </row>
    <row r="53" spans="1:5" x14ac:dyDescent="0.25">
      <c r="A53" s="2" t="s">
        <v>167</v>
      </c>
      <c r="B53" s="2" t="s">
        <v>146</v>
      </c>
      <c r="C53" s="2" t="s">
        <v>147</v>
      </c>
      <c r="D53" s="21" t="s">
        <v>8534</v>
      </c>
      <c r="E53" s="21" t="s">
        <v>100</v>
      </c>
    </row>
    <row r="54" spans="1:5" x14ac:dyDescent="0.25">
      <c r="A54" s="2" t="s">
        <v>176</v>
      </c>
      <c r="B54" s="2" t="s">
        <v>146</v>
      </c>
      <c r="C54" s="2" t="s">
        <v>147</v>
      </c>
      <c r="D54" s="21" t="s">
        <v>8534</v>
      </c>
      <c r="E54" s="21" t="s">
        <v>100</v>
      </c>
    </row>
    <row r="55" spans="1:5" x14ac:dyDescent="0.25">
      <c r="A55" s="2" t="s">
        <v>179</v>
      </c>
      <c r="B55" s="2" t="s">
        <v>146</v>
      </c>
      <c r="C55" s="2" t="s">
        <v>147</v>
      </c>
      <c r="D55" s="21" t="s">
        <v>8534</v>
      </c>
      <c r="E55" s="21" t="s">
        <v>100</v>
      </c>
    </row>
    <row r="56" spans="1:5" x14ac:dyDescent="0.25">
      <c r="A56" s="2" t="s">
        <v>181</v>
      </c>
      <c r="B56" s="2" t="s">
        <v>146</v>
      </c>
      <c r="C56" s="2" t="s">
        <v>147</v>
      </c>
      <c r="D56" s="21" t="s">
        <v>8534</v>
      </c>
      <c r="E56" s="21" t="s">
        <v>100</v>
      </c>
    </row>
    <row r="57" spans="1:5" x14ac:dyDescent="0.25">
      <c r="A57" s="2" t="s">
        <v>184</v>
      </c>
      <c r="B57" s="2" t="s">
        <v>146</v>
      </c>
      <c r="C57" s="2" t="s">
        <v>147</v>
      </c>
      <c r="D57" s="21" t="s">
        <v>8534</v>
      </c>
      <c r="E57" s="21" t="s">
        <v>100</v>
      </c>
    </row>
    <row r="58" spans="1:5" x14ac:dyDescent="0.25">
      <c r="A58" s="2" t="s">
        <v>186</v>
      </c>
      <c r="B58" s="2" t="s">
        <v>146</v>
      </c>
      <c r="C58" s="2" t="s">
        <v>147</v>
      </c>
      <c r="D58" s="21" t="s">
        <v>8534</v>
      </c>
      <c r="E58" s="21" t="s">
        <v>100</v>
      </c>
    </row>
    <row r="59" spans="1:5" x14ac:dyDescent="0.25">
      <c r="A59" s="2" t="s">
        <v>192</v>
      </c>
      <c r="B59" s="2" t="s">
        <v>146</v>
      </c>
      <c r="C59" s="2" t="s">
        <v>147</v>
      </c>
      <c r="D59" s="21" t="s">
        <v>8534</v>
      </c>
      <c r="E59" s="21" t="s">
        <v>100</v>
      </c>
    </row>
    <row r="60" spans="1:5" x14ac:dyDescent="0.25">
      <c r="A60" s="2" t="s">
        <v>195</v>
      </c>
      <c r="B60" s="2" t="s">
        <v>146</v>
      </c>
      <c r="C60" s="2" t="s">
        <v>147</v>
      </c>
      <c r="D60" s="21" t="s">
        <v>8534</v>
      </c>
      <c r="E60" s="21" t="s">
        <v>100</v>
      </c>
    </row>
    <row r="61" spans="1:5" x14ac:dyDescent="0.25">
      <c r="A61" s="2" t="s">
        <v>199</v>
      </c>
      <c r="B61" s="2" t="s">
        <v>146</v>
      </c>
      <c r="C61" s="2" t="s">
        <v>147</v>
      </c>
      <c r="D61" s="21" t="s">
        <v>8534</v>
      </c>
      <c r="E61" s="21" t="s">
        <v>100</v>
      </c>
    </row>
    <row r="62" spans="1:5" x14ac:dyDescent="0.25">
      <c r="A62" s="2" t="s">
        <v>757</v>
      </c>
      <c r="B62" s="2" t="s">
        <v>758</v>
      </c>
      <c r="C62" s="2" t="s">
        <v>760</v>
      </c>
      <c r="D62" s="21" t="s">
        <v>8534</v>
      </c>
      <c r="E62" s="21" t="s">
        <v>100</v>
      </c>
    </row>
    <row r="63" spans="1:5" x14ac:dyDescent="0.25">
      <c r="A63" s="2" t="s">
        <v>762</v>
      </c>
      <c r="B63" s="2" t="s">
        <v>763</v>
      </c>
      <c r="C63" s="2" t="s">
        <v>760</v>
      </c>
      <c r="D63" s="21" t="s">
        <v>8534</v>
      </c>
      <c r="E63" s="21" t="s">
        <v>100</v>
      </c>
    </row>
    <row r="64" spans="1:5" x14ac:dyDescent="0.25">
      <c r="A64" s="2" t="s">
        <v>1616</v>
      </c>
      <c r="B64" s="2" t="s">
        <v>1617</v>
      </c>
      <c r="C64" s="2" t="s">
        <v>760</v>
      </c>
      <c r="D64" s="21" t="s">
        <v>8534</v>
      </c>
      <c r="E64" s="21" t="s">
        <v>100</v>
      </c>
    </row>
    <row r="65" spans="1:5" x14ac:dyDescent="0.25">
      <c r="A65" s="2" t="s">
        <v>1677</v>
      </c>
      <c r="B65" s="2" t="s">
        <v>1678</v>
      </c>
      <c r="C65" s="2" t="s">
        <v>760</v>
      </c>
      <c r="D65" s="21" t="s">
        <v>8534</v>
      </c>
      <c r="E65" s="21" t="s">
        <v>100</v>
      </c>
    </row>
    <row r="66" spans="1:5" x14ac:dyDescent="0.25">
      <c r="A66" s="2" t="s">
        <v>1691</v>
      </c>
      <c r="B66" s="2" t="s">
        <v>1678</v>
      </c>
      <c r="C66" s="2" t="s">
        <v>760</v>
      </c>
      <c r="D66" s="21" t="s">
        <v>8534</v>
      </c>
      <c r="E66" s="21" t="s">
        <v>100</v>
      </c>
    </row>
    <row r="67" spans="1:5" x14ac:dyDescent="0.25">
      <c r="A67" s="2" t="s">
        <v>1698</v>
      </c>
      <c r="B67" s="2" t="s">
        <v>602</v>
      </c>
      <c r="C67" s="2" t="s">
        <v>760</v>
      </c>
      <c r="D67" s="21" t="s">
        <v>8534</v>
      </c>
      <c r="E67" s="21" t="s">
        <v>100</v>
      </c>
    </row>
    <row r="68" spans="1:5" x14ac:dyDescent="0.25">
      <c r="A68" s="2" t="s">
        <v>1708</v>
      </c>
      <c r="B68" s="2" t="s">
        <v>602</v>
      </c>
      <c r="C68" s="2" t="s">
        <v>760</v>
      </c>
      <c r="D68" s="21" t="s">
        <v>8534</v>
      </c>
      <c r="E68" s="21" t="s">
        <v>100</v>
      </c>
    </row>
    <row r="69" spans="1:5" x14ac:dyDescent="0.25">
      <c r="A69" s="2" t="s">
        <v>2097</v>
      </c>
      <c r="B69" s="2" t="s">
        <v>2098</v>
      </c>
      <c r="C69" s="2" t="s">
        <v>760</v>
      </c>
      <c r="D69" s="21" t="s">
        <v>8534</v>
      </c>
      <c r="E69" s="21" t="s">
        <v>100</v>
      </c>
    </row>
    <row r="70" spans="1:5" x14ac:dyDescent="0.25">
      <c r="A70" s="2" t="s">
        <v>2355</v>
      </c>
      <c r="B70" s="2" t="s">
        <v>2356</v>
      </c>
      <c r="C70" s="2" t="s">
        <v>760</v>
      </c>
      <c r="D70" s="21" t="s">
        <v>8534</v>
      </c>
      <c r="E70" s="21" t="s">
        <v>100</v>
      </c>
    </row>
    <row r="71" spans="1:5" x14ac:dyDescent="0.25">
      <c r="A71" s="2" t="s">
        <v>2379</v>
      </c>
      <c r="B71" s="2" t="s">
        <v>2356</v>
      </c>
      <c r="C71" s="2" t="s">
        <v>760</v>
      </c>
      <c r="D71" s="21" t="s">
        <v>8534</v>
      </c>
      <c r="E71" s="21" t="s">
        <v>100</v>
      </c>
    </row>
    <row r="72" spans="1:5" x14ac:dyDescent="0.25">
      <c r="A72" s="2" t="s">
        <v>2650</v>
      </c>
      <c r="B72" s="2" t="s">
        <v>2651</v>
      </c>
      <c r="C72" s="2" t="s">
        <v>760</v>
      </c>
      <c r="D72" s="21" t="s">
        <v>8534</v>
      </c>
      <c r="E72" s="21" t="s">
        <v>100</v>
      </c>
    </row>
    <row r="73" spans="1:5" x14ac:dyDescent="0.25">
      <c r="A73" s="2" t="s">
        <v>2818</v>
      </c>
      <c r="B73" s="2" t="s">
        <v>2813</v>
      </c>
      <c r="C73" s="2" t="s">
        <v>760</v>
      </c>
      <c r="D73" s="21" t="s">
        <v>8534</v>
      </c>
      <c r="E73" s="21" t="s">
        <v>100</v>
      </c>
    </row>
    <row r="74" spans="1:5" x14ac:dyDescent="0.25">
      <c r="A74" s="2" t="s">
        <v>2833</v>
      </c>
      <c r="B74" s="2" t="s">
        <v>2834</v>
      </c>
      <c r="C74" s="2" t="s">
        <v>760</v>
      </c>
      <c r="D74" s="21" t="s">
        <v>8534</v>
      </c>
      <c r="E74" s="21" t="s">
        <v>100</v>
      </c>
    </row>
    <row r="75" spans="1:5" x14ac:dyDescent="0.25">
      <c r="A75" s="2" t="s">
        <v>3135</v>
      </c>
      <c r="B75" s="2" t="s">
        <v>602</v>
      </c>
      <c r="C75" s="2" t="s">
        <v>760</v>
      </c>
      <c r="D75" s="21" t="s">
        <v>8534</v>
      </c>
      <c r="E75" s="21" t="s">
        <v>100</v>
      </c>
    </row>
    <row r="76" spans="1:5" x14ac:dyDescent="0.25">
      <c r="A76" s="2" t="s">
        <v>3138</v>
      </c>
      <c r="B76" s="2" t="s">
        <v>602</v>
      </c>
      <c r="C76" s="2" t="s">
        <v>760</v>
      </c>
      <c r="D76" s="21" t="s">
        <v>8534</v>
      </c>
      <c r="E76" s="21" t="s">
        <v>100</v>
      </c>
    </row>
    <row r="77" spans="1:5" x14ac:dyDescent="0.25">
      <c r="A77" s="2" t="s">
        <v>3238</v>
      </c>
      <c r="B77" s="2" t="s">
        <v>3239</v>
      </c>
      <c r="C77" s="2" t="s">
        <v>760</v>
      </c>
      <c r="D77" s="21" t="s">
        <v>8534</v>
      </c>
      <c r="E77" s="21" t="s">
        <v>100</v>
      </c>
    </row>
    <row r="78" spans="1:5" x14ac:dyDescent="0.25">
      <c r="A78" s="2" t="s">
        <v>3308</v>
      </c>
      <c r="B78" s="2" t="s">
        <v>3309</v>
      </c>
      <c r="C78" s="2" t="s">
        <v>760</v>
      </c>
      <c r="D78" s="21" t="s">
        <v>8534</v>
      </c>
      <c r="E78" s="21" t="s">
        <v>100</v>
      </c>
    </row>
    <row r="79" spans="1:5" x14ac:dyDescent="0.25">
      <c r="A79" s="2" t="s">
        <v>3371</v>
      </c>
      <c r="B79" s="2" t="s">
        <v>2651</v>
      </c>
      <c r="C79" s="2" t="s">
        <v>760</v>
      </c>
      <c r="D79" s="21" t="s">
        <v>8534</v>
      </c>
      <c r="E79" s="21" t="s">
        <v>100</v>
      </c>
    </row>
    <row r="80" spans="1:5" x14ac:dyDescent="0.25">
      <c r="A80" s="2" t="s">
        <v>3374</v>
      </c>
      <c r="B80" s="2" t="s">
        <v>2651</v>
      </c>
      <c r="C80" s="2" t="s">
        <v>760</v>
      </c>
      <c r="D80" s="21" t="s">
        <v>8534</v>
      </c>
      <c r="E80" s="21" t="s">
        <v>100</v>
      </c>
    </row>
    <row r="81" spans="1:5" x14ac:dyDescent="0.25">
      <c r="A81" s="2" t="s">
        <v>3377</v>
      </c>
      <c r="B81" s="2" t="s">
        <v>2651</v>
      </c>
      <c r="C81" s="2" t="s">
        <v>760</v>
      </c>
      <c r="D81" s="21" t="s">
        <v>8534</v>
      </c>
      <c r="E81" s="21" t="s">
        <v>100</v>
      </c>
    </row>
    <row r="82" spans="1:5" x14ac:dyDescent="0.25">
      <c r="A82" s="2" t="s">
        <v>371</v>
      </c>
      <c r="B82" s="2" t="s">
        <v>146</v>
      </c>
      <c r="C82" s="2" t="s">
        <v>4067</v>
      </c>
      <c r="D82" s="26" t="s">
        <v>8534</v>
      </c>
      <c r="E82" s="26" t="s">
        <v>100</v>
      </c>
    </row>
    <row r="83" spans="1:5" x14ac:dyDescent="0.25">
      <c r="A83" s="2" t="s">
        <v>145</v>
      </c>
      <c r="B83" s="2" t="s">
        <v>146</v>
      </c>
      <c r="C83" s="2" t="s">
        <v>4067</v>
      </c>
      <c r="D83" s="26" t="s">
        <v>8534</v>
      </c>
      <c r="E83" s="26" t="s">
        <v>100</v>
      </c>
    </row>
    <row r="84" spans="1:5" x14ac:dyDescent="0.25">
      <c r="A84" s="2" t="s">
        <v>154</v>
      </c>
      <c r="B84" s="2" t="s">
        <v>146</v>
      </c>
      <c r="C84" s="2" t="s">
        <v>4067</v>
      </c>
      <c r="D84" s="26" t="s">
        <v>8534</v>
      </c>
      <c r="E84" s="26" t="s">
        <v>100</v>
      </c>
    </row>
    <row r="85" spans="1:5" x14ac:dyDescent="0.25">
      <c r="A85" s="2" t="s">
        <v>157</v>
      </c>
      <c r="B85" s="2" t="s">
        <v>146</v>
      </c>
      <c r="C85" s="2" t="s">
        <v>4067</v>
      </c>
      <c r="D85" s="26" t="s">
        <v>8534</v>
      </c>
      <c r="E85" s="26" t="s">
        <v>100</v>
      </c>
    </row>
    <row r="86" spans="1:5" x14ac:dyDescent="0.25">
      <c r="A86" s="2" t="s">
        <v>161</v>
      </c>
      <c r="B86" s="2" t="s">
        <v>146</v>
      </c>
      <c r="C86" s="2" t="s">
        <v>4067</v>
      </c>
      <c r="D86" s="26" t="s">
        <v>8534</v>
      </c>
      <c r="E86" s="26" t="s">
        <v>100</v>
      </c>
    </row>
    <row r="87" spans="1:5" x14ac:dyDescent="0.25">
      <c r="A87" s="2" t="s">
        <v>163</v>
      </c>
      <c r="B87" s="2" t="s">
        <v>146</v>
      </c>
      <c r="C87" s="2" t="s">
        <v>4067</v>
      </c>
      <c r="D87" s="26" t="s">
        <v>8534</v>
      </c>
      <c r="E87" s="26" t="s">
        <v>100</v>
      </c>
    </row>
    <row r="88" spans="1:5" x14ac:dyDescent="0.25">
      <c r="A88" s="2" t="s">
        <v>165</v>
      </c>
      <c r="B88" s="2" t="s">
        <v>146</v>
      </c>
      <c r="C88" s="2" t="s">
        <v>4067</v>
      </c>
      <c r="D88" s="26" t="s">
        <v>8534</v>
      </c>
      <c r="E88" s="26" t="s">
        <v>100</v>
      </c>
    </row>
    <row r="89" spans="1:5" x14ac:dyDescent="0.25">
      <c r="A89" s="2" t="s">
        <v>167</v>
      </c>
      <c r="B89" s="2" t="s">
        <v>146</v>
      </c>
      <c r="C89" s="2" t="s">
        <v>4067</v>
      </c>
      <c r="D89" s="26" t="s">
        <v>8534</v>
      </c>
      <c r="E89" s="26" t="s">
        <v>100</v>
      </c>
    </row>
    <row r="90" spans="1:5" x14ac:dyDescent="0.25">
      <c r="A90" s="2" t="s">
        <v>176</v>
      </c>
      <c r="B90" s="2" t="s">
        <v>146</v>
      </c>
      <c r="C90" s="2" t="s">
        <v>4067</v>
      </c>
      <c r="D90" s="26" t="s">
        <v>8534</v>
      </c>
      <c r="E90" s="26" t="s">
        <v>100</v>
      </c>
    </row>
    <row r="91" spans="1:5" x14ac:dyDescent="0.25">
      <c r="A91" s="2" t="s">
        <v>179</v>
      </c>
      <c r="B91" s="2" t="s">
        <v>146</v>
      </c>
      <c r="C91" s="2" t="s">
        <v>4067</v>
      </c>
      <c r="D91" s="26" t="s">
        <v>8534</v>
      </c>
      <c r="E91" s="26" t="s">
        <v>100</v>
      </c>
    </row>
    <row r="92" spans="1:5" x14ac:dyDescent="0.25">
      <c r="A92" s="2" t="s">
        <v>181</v>
      </c>
      <c r="B92" s="2" t="s">
        <v>146</v>
      </c>
      <c r="C92" s="2" t="s">
        <v>4067</v>
      </c>
      <c r="D92" s="26" t="s">
        <v>8534</v>
      </c>
      <c r="E92" s="26" t="s">
        <v>100</v>
      </c>
    </row>
    <row r="93" spans="1:5" x14ac:dyDescent="0.25">
      <c r="A93" s="2" t="s">
        <v>184</v>
      </c>
      <c r="B93" s="2" t="s">
        <v>146</v>
      </c>
      <c r="C93" s="2" t="s">
        <v>4067</v>
      </c>
      <c r="D93" s="26" t="s">
        <v>8534</v>
      </c>
      <c r="E93" s="26" t="s">
        <v>100</v>
      </c>
    </row>
    <row r="94" spans="1:5" x14ac:dyDescent="0.25">
      <c r="A94" s="2" t="s">
        <v>186</v>
      </c>
      <c r="B94" s="2" t="s">
        <v>146</v>
      </c>
      <c r="C94" s="2" t="s">
        <v>4067</v>
      </c>
      <c r="D94" s="26" t="s">
        <v>8534</v>
      </c>
      <c r="E94" s="26" t="s">
        <v>100</v>
      </c>
    </row>
    <row r="95" spans="1:5" x14ac:dyDescent="0.25">
      <c r="A95" s="2" t="s">
        <v>192</v>
      </c>
      <c r="B95" s="2" t="s">
        <v>146</v>
      </c>
      <c r="C95" s="2" t="s">
        <v>4067</v>
      </c>
      <c r="D95" s="26" t="s">
        <v>8534</v>
      </c>
      <c r="E95" s="26" t="s">
        <v>100</v>
      </c>
    </row>
    <row r="96" spans="1:5" x14ac:dyDescent="0.25">
      <c r="A96" s="2" t="s">
        <v>195</v>
      </c>
      <c r="B96" s="2" t="s">
        <v>146</v>
      </c>
      <c r="C96" s="2" t="s">
        <v>4067</v>
      </c>
      <c r="D96" s="26" t="s">
        <v>8534</v>
      </c>
      <c r="E96" s="26" t="s">
        <v>100</v>
      </c>
    </row>
    <row r="97" spans="1:5" x14ac:dyDescent="0.25">
      <c r="A97" s="2" t="s">
        <v>199</v>
      </c>
      <c r="B97" s="2" t="s">
        <v>146</v>
      </c>
      <c r="C97" s="2" t="s">
        <v>4067</v>
      </c>
      <c r="D97" s="26" t="s">
        <v>8534</v>
      </c>
      <c r="E97" s="26" t="s">
        <v>100</v>
      </c>
    </row>
    <row r="98" spans="1:5" x14ac:dyDescent="0.25">
      <c r="A98" s="2" t="s">
        <v>74</v>
      </c>
      <c r="B98" s="2" t="s">
        <v>75</v>
      </c>
      <c r="C98" s="2" t="s">
        <v>4067</v>
      </c>
      <c r="D98" s="26" t="s">
        <v>8534</v>
      </c>
      <c r="E98" s="26" t="s">
        <v>100</v>
      </c>
    </row>
    <row r="99" spans="1:5" x14ac:dyDescent="0.25">
      <c r="A99" s="2" t="s">
        <v>212</v>
      </c>
      <c r="B99" s="2" t="s">
        <v>213</v>
      </c>
      <c r="C99" s="2" t="s">
        <v>4067</v>
      </c>
      <c r="D99" s="26" t="s">
        <v>8534</v>
      </c>
      <c r="E99" s="26" t="s">
        <v>100</v>
      </c>
    </row>
    <row r="100" spans="1:5" x14ac:dyDescent="0.25">
      <c r="A100" s="2" t="s">
        <v>302</v>
      </c>
      <c r="B100" s="2" t="s">
        <v>303</v>
      </c>
      <c r="C100" s="2" t="s">
        <v>4067</v>
      </c>
      <c r="D100" s="26" t="s">
        <v>8534</v>
      </c>
      <c r="E100" s="26" t="s">
        <v>100</v>
      </c>
    </row>
    <row r="101" spans="1:5" x14ac:dyDescent="0.25">
      <c r="A101" s="2" t="s">
        <v>322</v>
      </c>
      <c r="B101" s="2" t="s">
        <v>323</v>
      </c>
      <c r="C101" s="2" t="s">
        <v>4067</v>
      </c>
      <c r="D101" s="26" t="s">
        <v>8534</v>
      </c>
      <c r="E101" s="26" t="s">
        <v>100</v>
      </c>
    </row>
    <row r="102" spans="1:5" x14ac:dyDescent="0.25">
      <c r="A102" s="2" t="s">
        <v>329</v>
      </c>
      <c r="B102" s="2" t="s">
        <v>330</v>
      </c>
      <c r="C102" s="2" t="s">
        <v>4067</v>
      </c>
      <c r="D102" s="26" t="s">
        <v>8534</v>
      </c>
      <c r="E102" s="26" t="s">
        <v>100</v>
      </c>
    </row>
    <row r="103" spans="1:5" x14ac:dyDescent="0.25">
      <c r="A103" s="2" t="s">
        <v>337</v>
      </c>
      <c r="B103" s="2" t="s">
        <v>338</v>
      </c>
      <c r="C103" s="2" t="s">
        <v>4067</v>
      </c>
      <c r="D103" s="26" t="s">
        <v>8534</v>
      </c>
      <c r="E103" s="26" t="s">
        <v>100</v>
      </c>
    </row>
    <row r="104" spans="1:5" x14ac:dyDescent="0.25">
      <c r="A104" s="2" t="s">
        <v>345</v>
      </c>
      <c r="B104" s="2" t="s">
        <v>338</v>
      </c>
      <c r="C104" s="2" t="s">
        <v>4067</v>
      </c>
      <c r="D104" s="26" t="s">
        <v>8534</v>
      </c>
      <c r="E104" s="26" t="s">
        <v>100</v>
      </c>
    </row>
    <row r="105" spans="1:5" x14ac:dyDescent="0.25">
      <c r="A105" s="2" t="s">
        <v>347</v>
      </c>
      <c r="B105" s="2" t="s">
        <v>338</v>
      </c>
      <c r="C105" s="2" t="s">
        <v>4067</v>
      </c>
      <c r="D105" s="26" t="s">
        <v>8534</v>
      </c>
      <c r="E105" s="26" t="s">
        <v>100</v>
      </c>
    </row>
    <row r="106" spans="1:5" x14ac:dyDescent="0.25">
      <c r="A106" s="2" t="s">
        <v>379</v>
      </c>
      <c r="B106" s="2" t="s">
        <v>380</v>
      </c>
      <c r="C106" s="2" t="s">
        <v>4067</v>
      </c>
      <c r="D106" s="26" t="s">
        <v>8534</v>
      </c>
      <c r="E106" s="26" t="s">
        <v>100</v>
      </c>
    </row>
    <row r="107" spans="1:5" x14ac:dyDescent="0.25">
      <c r="A107" s="2" t="s">
        <v>400</v>
      </c>
      <c r="B107" s="2" t="s">
        <v>338</v>
      </c>
      <c r="C107" s="2" t="s">
        <v>4067</v>
      </c>
      <c r="D107" s="26" t="s">
        <v>8534</v>
      </c>
      <c r="E107" s="26" t="s">
        <v>100</v>
      </c>
    </row>
    <row r="108" spans="1:5" x14ac:dyDescent="0.25">
      <c r="A108" s="2" t="s">
        <v>463</v>
      </c>
      <c r="B108" s="2" t="s">
        <v>464</v>
      </c>
      <c r="C108" s="2" t="s">
        <v>4067</v>
      </c>
      <c r="D108" s="26" t="s">
        <v>8534</v>
      </c>
      <c r="E108" s="26" t="s">
        <v>100</v>
      </c>
    </row>
    <row r="109" spans="1:5" x14ac:dyDescent="0.25">
      <c r="A109" s="2" t="s">
        <v>469</v>
      </c>
      <c r="B109" s="2" t="s">
        <v>464</v>
      </c>
      <c r="C109" s="2" t="s">
        <v>4067</v>
      </c>
      <c r="D109" s="26" t="s">
        <v>8534</v>
      </c>
      <c r="E109" s="26" t="s">
        <v>100</v>
      </c>
    </row>
    <row r="110" spans="1:5" x14ac:dyDescent="0.25">
      <c r="A110" s="2" t="s">
        <v>473</v>
      </c>
      <c r="B110" s="2" t="s">
        <v>474</v>
      </c>
      <c r="C110" s="2" t="s">
        <v>4067</v>
      </c>
      <c r="D110" s="26" t="s">
        <v>8534</v>
      </c>
      <c r="E110" s="26" t="s">
        <v>100</v>
      </c>
    </row>
    <row r="111" spans="1:5" x14ac:dyDescent="0.25">
      <c r="A111" s="2" t="s">
        <v>482</v>
      </c>
      <c r="B111" s="2" t="s">
        <v>483</v>
      </c>
      <c r="C111" s="2" t="s">
        <v>4067</v>
      </c>
      <c r="D111" s="26" t="s">
        <v>8534</v>
      </c>
      <c r="E111" s="26" t="s">
        <v>100</v>
      </c>
    </row>
    <row r="112" spans="1:5" x14ac:dyDescent="0.25">
      <c r="A112" s="2" t="s">
        <v>518</v>
      </c>
      <c r="B112" s="2" t="s">
        <v>519</v>
      </c>
      <c r="C112" s="2" t="s">
        <v>4067</v>
      </c>
      <c r="D112" s="26" t="s">
        <v>8534</v>
      </c>
      <c r="E112" s="26" t="s">
        <v>100</v>
      </c>
    </row>
    <row r="113" spans="1:5" x14ac:dyDescent="0.25">
      <c r="A113" s="2" t="s">
        <v>564</v>
      </c>
      <c r="B113" s="2" t="s">
        <v>565</v>
      </c>
      <c r="C113" s="2" t="s">
        <v>4067</v>
      </c>
      <c r="D113" s="26" t="s">
        <v>8534</v>
      </c>
      <c r="E113" s="26" t="s">
        <v>100</v>
      </c>
    </row>
    <row r="114" spans="1:5" x14ac:dyDescent="0.25">
      <c r="A114" s="2" t="s">
        <v>741</v>
      </c>
      <c r="B114" s="2" t="s">
        <v>742</v>
      </c>
      <c r="C114" s="2" t="s">
        <v>4067</v>
      </c>
      <c r="D114" s="26" t="s">
        <v>8534</v>
      </c>
      <c r="E114" s="26" t="s">
        <v>100</v>
      </c>
    </row>
    <row r="115" spans="1:5" x14ac:dyDescent="0.25">
      <c r="A115" s="2" t="s">
        <v>748</v>
      </c>
      <c r="B115" s="2" t="s">
        <v>742</v>
      </c>
      <c r="C115" s="2" t="s">
        <v>4067</v>
      </c>
      <c r="D115" s="26" t="s">
        <v>8534</v>
      </c>
      <c r="E115" s="26" t="s">
        <v>100</v>
      </c>
    </row>
    <row r="116" spans="1:5" x14ac:dyDescent="0.25">
      <c r="A116" s="2" t="s">
        <v>751</v>
      </c>
      <c r="B116" s="2" t="s">
        <v>752</v>
      </c>
      <c r="C116" s="2" t="s">
        <v>4067</v>
      </c>
      <c r="D116" s="26" t="s">
        <v>8534</v>
      </c>
      <c r="E116" s="26" t="s">
        <v>100</v>
      </c>
    </row>
    <row r="117" spans="1:5" x14ac:dyDescent="0.25">
      <c r="A117" s="2" t="s">
        <v>784</v>
      </c>
      <c r="B117" s="2" t="s">
        <v>785</v>
      </c>
      <c r="C117" s="2" t="s">
        <v>4067</v>
      </c>
      <c r="D117" s="26" t="s">
        <v>8534</v>
      </c>
      <c r="E117" s="26" t="s">
        <v>100</v>
      </c>
    </row>
    <row r="118" spans="1:5" x14ac:dyDescent="0.25">
      <c r="A118" s="2" t="s">
        <v>865</v>
      </c>
      <c r="B118" s="2" t="s">
        <v>866</v>
      </c>
      <c r="C118" s="2" t="s">
        <v>4067</v>
      </c>
      <c r="D118" s="26" t="s">
        <v>8534</v>
      </c>
      <c r="E118" s="26" t="s">
        <v>100</v>
      </c>
    </row>
    <row r="119" spans="1:5" x14ac:dyDescent="0.25">
      <c r="A119" s="2" t="s">
        <v>871</v>
      </c>
      <c r="B119" s="2" t="s">
        <v>866</v>
      </c>
      <c r="C119" s="2" t="s">
        <v>4067</v>
      </c>
      <c r="D119" s="26" t="s">
        <v>8534</v>
      </c>
      <c r="E119" s="26" t="s">
        <v>100</v>
      </c>
    </row>
    <row r="120" spans="1:5" x14ac:dyDescent="0.25">
      <c r="A120" s="2" t="s">
        <v>872</v>
      </c>
      <c r="B120" s="2" t="s">
        <v>866</v>
      </c>
      <c r="C120" s="2" t="s">
        <v>4067</v>
      </c>
      <c r="D120" s="26" t="s">
        <v>8534</v>
      </c>
      <c r="E120" s="26" t="s">
        <v>100</v>
      </c>
    </row>
    <row r="121" spans="1:5" x14ac:dyDescent="0.25">
      <c r="A121" s="2" t="s">
        <v>876</v>
      </c>
      <c r="B121" s="2" t="s">
        <v>877</v>
      </c>
      <c r="C121" s="2" t="s">
        <v>4067</v>
      </c>
      <c r="D121" s="26" t="s">
        <v>8534</v>
      </c>
      <c r="E121" s="26" t="s">
        <v>100</v>
      </c>
    </row>
    <row r="122" spans="1:5" x14ac:dyDescent="0.25">
      <c r="A122" s="2" t="s">
        <v>909</v>
      </c>
      <c r="B122" s="2" t="s">
        <v>910</v>
      </c>
      <c r="C122" s="2" t="s">
        <v>4067</v>
      </c>
      <c r="D122" s="26" t="s">
        <v>8534</v>
      </c>
      <c r="E122" s="26" t="s">
        <v>100</v>
      </c>
    </row>
    <row r="123" spans="1:5" x14ac:dyDescent="0.25">
      <c r="A123" s="2" t="s">
        <v>916</v>
      </c>
      <c r="B123" s="2" t="s">
        <v>917</v>
      </c>
      <c r="C123" s="2" t="s">
        <v>4067</v>
      </c>
      <c r="D123" s="26" t="s">
        <v>8534</v>
      </c>
      <c r="E123" s="26" t="s">
        <v>100</v>
      </c>
    </row>
    <row r="124" spans="1:5" x14ac:dyDescent="0.25">
      <c r="A124" s="2" t="s">
        <v>923</v>
      </c>
      <c r="B124" s="2" t="s">
        <v>924</v>
      </c>
      <c r="C124" s="2" t="s">
        <v>4067</v>
      </c>
      <c r="D124" s="26" t="s">
        <v>8534</v>
      </c>
      <c r="E124" s="26" t="s">
        <v>100</v>
      </c>
    </row>
    <row r="125" spans="1:5" x14ac:dyDescent="0.25">
      <c r="A125" s="2" t="s">
        <v>928</v>
      </c>
      <c r="B125" s="2" t="s">
        <v>929</v>
      </c>
      <c r="C125" s="2" t="s">
        <v>4067</v>
      </c>
      <c r="D125" s="26" t="s">
        <v>8534</v>
      </c>
      <c r="E125" s="26" t="s">
        <v>100</v>
      </c>
    </row>
    <row r="126" spans="1:5" x14ac:dyDescent="0.25">
      <c r="A126" s="2" t="s">
        <v>958</v>
      </c>
      <c r="B126" s="2" t="s">
        <v>959</v>
      </c>
      <c r="C126" s="2" t="s">
        <v>4067</v>
      </c>
      <c r="D126" s="26" t="s">
        <v>8534</v>
      </c>
      <c r="E126" s="26" t="s">
        <v>100</v>
      </c>
    </row>
    <row r="127" spans="1:5" x14ac:dyDescent="0.25">
      <c r="A127" s="2" t="s">
        <v>982</v>
      </c>
      <c r="B127" s="2" t="s">
        <v>983</v>
      </c>
      <c r="C127" s="2" t="s">
        <v>4067</v>
      </c>
      <c r="D127" s="26" t="s">
        <v>8534</v>
      </c>
      <c r="E127" s="26" t="s">
        <v>100</v>
      </c>
    </row>
    <row r="128" spans="1:5" x14ac:dyDescent="0.25">
      <c r="A128" s="2" t="s">
        <v>989</v>
      </c>
      <c r="B128" s="2" t="s">
        <v>990</v>
      </c>
      <c r="C128" s="2" t="s">
        <v>4067</v>
      </c>
      <c r="D128" s="26" t="s">
        <v>8534</v>
      </c>
      <c r="E128" s="26" t="s">
        <v>100</v>
      </c>
    </row>
    <row r="129" spans="1:5" x14ac:dyDescent="0.25">
      <c r="A129" s="2" t="s">
        <v>1039</v>
      </c>
      <c r="B129" s="2" t="s">
        <v>1040</v>
      </c>
      <c r="C129" s="2" t="s">
        <v>4067</v>
      </c>
      <c r="D129" s="26" t="s">
        <v>8534</v>
      </c>
      <c r="E129" s="26" t="s">
        <v>100</v>
      </c>
    </row>
    <row r="130" spans="1:5" x14ac:dyDescent="0.25">
      <c r="A130" s="2" t="s">
        <v>1065</v>
      </c>
      <c r="B130" s="2" t="s">
        <v>1066</v>
      </c>
      <c r="C130" s="2" t="s">
        <v>4067</v>
      </c>
      <c r="D130" s="26" t="s">
        <v>8534</v>
      </c>
      <c r="E130" s="26" t="s">
        <v>100</v>
      </c>
    </row>
    <row r="131" spans="1:5" x14ac:dyDescent="0.25">
      <c r="A131" s="2" t="s">
        <v>1072</v>
      </c>
      <c r="B131" s="2" t="s">
        <v>1073</v>
      </c>
      <c r="C131" s="2" t="s">
        <v>4067</v>
      </c>
      <c r="D131" s="26" t="s">
        <v>8534</v>
      </c>
      <c r="E131" s="26" t="s">
        <v>100</v>
      </c>
    </row>
    <row r="132" spans="1:5" x14ac:dyDescent="0.25">
      <c r="A132" s="2" t="s">
        <v>1081</v>
      </c>
      <c r="B132" s="2" t="s">
        <v>1066</v>
      </c>
      <c r="C132" s="2" t="s">
        <v>4067</v>
      </c>
      <c r="D132" s="26" t="s">
        <v>8534</v>
      </c>
      <c r="E132" s="26" t="s">
        <v>100</v>
      </c>
    </row>
    <row r="133" spans="1:5" x14ac:dyDescent="0.25">
      <c r="A133" s="2" t="s">
        <v>1090</v>
      </c>
      <c r="B133" s="2" t="s">
        <v>1091</v>
      </c>
      <c r="C133" s="2" t="s">
        <v>4067</v>
      </c>
      <c r="D133" s="26" t="s">
        <v>8534</v>
      </c>
      <c r="E133" s="26" t="s">
        <v>100</v>
      </c>
    </row>
    <row r="134" spans="1:5" x14ac:dyDescent="0.25">
      <c r="A134" s="2" t="s">
        <v>1098</v>
      </c>
      <c r="B134" s="2" t="s">
        <v>1099</v>
      </c>
      <c r="C134" s="2" t="s">
        <v>4067</v>
      </c>
      <c r="D134" s="26" t="s">
        <v>8534</v>
      </c>
      <c r="E134" s="26" t="s">
        <v>100</v>
      </c>
    </row>
    <row r="135" spans="1:5" x14ac:dyDescent="0.25">
      <c r="A135" s="2" t="s">
        <v>1107</v>
      </c>
      <c r="B135" s="2" t="s">
        <v>1108</v>
      </c>
      <c r="C135" s="2" t="s">
        <v>4067</v>
      </c>
      <c r="D135" s="26" t="s">
        <v>8534</v>
      </c>
      <c r="E135" s="26" t="s">
        <v>100</v>
      </c>
    </row>
    <row r="136" spans="1:5" x14ac:dyDescent="0.25">
      <c r="A136" s="2" t="s">
        <v>1138</v>
      </c>
      <c r="B136" s="2" t="s">
        <v>1139</v>
      </c>
      <c r="C136" s="2" t="s">
        <v>4067</v>
      </c>
      <c r="D136" s="26" t="s">
        <v>8534</v>
      </c>
      <c r="E136" s="26" t="s">
        <v>100</v>
      </c>
    </row>
    <row r="137" spans="1:5" x14ac:dyDescent="0.25">
      <c r="A137" s="2" t="s">
        <v>1145</v>
      </c>
      <c r="B137" s="2" t="s">
        <v>1146</v>
      </c>
      <c r="C137" s="2" t="s">
        <v>4067</v>
      </c>
      <c r="D137" s="26" t="s">
        <v>8534</v>
      </c>
      <c r="E137" s="26" t="s">
        <v>100</v>
      </c>
    </row>
    <row r="138" spans="1:5" x14ac:dyDescent="0.25">
      <c r="A138" s="2" t="s">
        <v>1152</v>
      </c>
      <c r="B138" s="2" t="s">
        <v>1153</v>
      </c>
      <c r="C138" s="2" t="s">
        <v>4067</v>
      </c>
      <c r="D138" s="26" t="s">
        <v>8534</v>
      </c>
      <c r="E138" s="26" t="s">
        <v>100</v>
      </c>
    </row>
    <row r="139" spans="1:5" x14ac:dyDescent="0.25">
      <c r="A139" s="2" t="s">
        <v>1164</v>
      </c>
      <c r="B139" s="2" t="s">
        <v>1165</v>
      </c>
      <c r="C139" s="2" t="s">
        <v>4067</v>
      </c>
      <c r="D139" s="26" t="s">
        <v>8534</v>
      </c>
      <c r="E139" s="26" t="s">
        <v>100</v>
      </c>
    </row>
    <row r="140" spans="1:5" x14ac:dyDescent="0.25">
      <c r="A140" s="2" t="s">
        <v>1169</v>
      </c>
      <c r="B140" s="2" t="s">
        <v>1165</v>
      </c>
      <c r="C140" s="2" t="s">
        <v>4067</v>
      </c>
      <c r="D140" s="26" t="s">
        <v>8534</v>
      </c>
      <c r="E140" s="26" t="s">
        <v>100</v>
      </c>
    </row>
    <row r="141" spans="1:5" x14ac:dyDescent="0.25">
      <c r="A141" s="2" t="s">
        <v>1180</v>
      </c>
      <c r="B141" s="2" t="s">
        <v>1181</v>
      </c>
      <c r="C141" s="2" t="s">
        <v>4067</v>
      </c>
      <c r="D141" s="26" t="s">
        <v>8534</v>
      </c>
      <c r="E141" s="26" t="s">
        <v>100</v>
      </c>
    </row>
    <row r="142" spans="1:5" x14ac:dyDescent="0.25">
      <c r="A142" s="2" t="s">
        <v>1192</v>
      </c>
      <c r="B142" s="2" t="s">
        <v>1193</v>
      </c>
      <c r="C142" s="2" t="s">
        <v>4067</v>
      </c>
      <c r="D142" s="26" t="s">
        <v>8534</v>
      </c>
      <c r="E142" s="26" t="s">
        <v>100</v>
      </c>
    </row>
    <row r="143" spans="1:5" x14ac:dyDescent="0.25">
      <c r="A143" s="2" t="s">
        <v>1211</v>
      </c>
      <c r="B143" s="2" t="s">
        <v>1212</v>
      </c>
      <c r="C143" s="2" t="s">
        <v>4067</v>
      </c>
      <c r="D143" s="26" t="s">
        <v>8534</v>
      </c>
      <c r="E143" s="26" t="s">
        <v>100</v>
      </c>
    </row>
    <row r="144" spans="1:5" x14ac:dyDescent="0.25">
      <c r="A144" s="2" t="s">
        <v>1220</v>
      </c>
      <c r="B144" s="2" t="s">
        <v>1221</v>
      </c>
      <c r="C144" s="2" t="s">
        <v>4067</v>
      </c>
      <c r="D144" s="26" t="s">
        <v>8534</v>
      </c>
      <c r="E144" s="26" t="s">
        <v>100</v>
      </c>
    </row>
    <row r="145" spans="1:5" x14ac:dyDescent="0.25">
      <c r="A145" s="2" t="s">
        <v>1230</v>
      </c>
      <c r="B145" s="2" t="s">
        <v>1231</v>
      </c>
      <c r="C145" s="2" t="s">
        <v>4067</v>
      </c>
      <c r="D145" s="26" t="s">
        <v>8534</v>
      </c>
      <c r="E145" s="26" t="s">
        <v>100</v>
      </c>
    </row>
    <row r="146" spans="1:5" x14ac:dyDescent="0.25">
      <c r="A146" s="2" t="s">
        <v>1303</v>
      </c>
      <c r="B146" s="2" t="s">
        <v>1304</v>
      </c>
      <c r="C146" s="2" t="s">
        <v>4067</v>
      </c>
      <c r="D146" s="26" t="s">
        <v>8534</v>
      </c>
      <c r="E146" s="26" t="s">
        <v>100</v>
      </c>
    </row>
    <row r="147" spans="1:5" x14ac:dyDescent="0.25">
      <c r="A147" s="2" t="s">
        <v>1390</v>
      </c>
      <c r="B147" s="2" t="s">
        <v>1391</v>
      </c>
      <c r="C147" s="2" t="s">
        <v>4067</v>
      </c>
      <c r="D147" s="26" t="s">
        <v>8534</v>
      </c>
      <c r="E147" s="26" t="s">
        <v>100</v>
      </c>
    </row>
    <row r="148" spans="1:5" x14ac:dyDescent="0.25">
      <c r="A148" s="2" t="s">
        <v>1397</v>
      </c>
      <c r="B148" s="2" t="s">
        <v>1398</v>
      </c>
      <c r="C148" s="2" t="s">
        <v>4067</v>
      </c>
      <c r="D148" s="26" t="s">
        <v>8534</v>
      </c>
      <c r="E148" s="26" t="s">
        <v>100</v>
      </c>
    </row>
    <row r="149" spans="1:5" x14ac:dyDescent="0.25">
      <c r="A149" s="2" t="s">
        <v>1404</v>
      </c>
      <c r="B149" s="2" t="s">
        <v>1398</v>
      </c>
      <c r="C149" s="2" t="s">
        <v>4067</v>
      </c>
      <c r="D149" s="26" t="s">
        <v>8534</v>
      </c>
      <c r="E149" s="26" t="s">
        <v>100</v>
      </c>
    </row>
    <row r="150" spans="1:5" x14ac:dyDescent="0.25">
      <c r="A150" s="2" t="s">
        <v>1440</v>
      </c>
      <c r="B150" s="2" t="s">
        <v>1441</v>
      </c>
      <c r="C150" s="2" t="s">
        <v>4067</v>
      </c>
      <c r="D150" s="26" t="s">
        <v>8534</v>
      </c>
      <c r="E150" s="26" t="s">
        <v>100</v>
      </c>
    </row>
    <row r="151" spans="1:5" x14ac:dyDescent="0.25">
      <c r="A151" s="2" t="s">
        <v>1447</v>
      </c>
      <c r="B151" s="2" t="s">
        <v>1441</v>
      </c>
      <c r="C151" s="2" t="s">
        <v>4067</v>
      </c>
      <c r="D151" s="26" t="s">
        <v>8534</v>
      </c>
      <c r="E151" s="26" t="s">
        <v>100</v>
      </c>
    </row>
    <row r="152" spans="1:5" x14ac:dyDescent="0.25">
      <c r="A152" s="2" t="s">
        <v>1453</v>
      </c>
      <c r="B152" s="2" t="s">
        <v>1441</v>
      </c>
      <c r="C152" s="2" t="s">
        <v>4067</v>
      </c>
      <c r="D152" s="26" t="s">
        <v>8534</v>
      </c>
      <c r="E152" s="26" t="s">
        <v>100</v>
      </c>
    </row>
    <row r="153" spans="1:5" x14ac:dyDescent="0.25">
      <c r="A153" s="2" t="s">
        <v>1458</v>
      </c>
      <c r="B153" s="2" t="s">
        <v>1441</v>
      </c>
      <c r="C153" s="2" t="s">
        <v>4067</v>
      </c>
      <c r="D153" s="26" t="s">
        <v>8534</v>
      </c>
      <c r="E153" s="26" t="s">
        <v>100</v>
      </c>
    </row>
    <row r="154" spans="1:5" x14ac:dyDescent="0.25">
      <c r="A154" s="2" t="s">
        <v>1463</v>
      </c>
      <c r="B154" s="2" t="s">
        <v>1441</v>
      </c>
      <c r="C154" s="2" t="s">
        <v>4067</v>
      </c>
      <c r="D154" s="26" t="s">
        <v>8534</v>
      </c>
      <c r="E154" s="26" t="s">
        <v>100</v>
      </c>
    </row>
    <row r="155" spans="1:5" x14ac:dyDescent="0.25">
      <c r="A155" s="2" t="s">
        <v>1469</v>
      </c>
      <c r="B155" s="2" t="s">
        <v>1470</v>
      </c>
      <c r="C155" s="2" t="s">
        <v>4067</v>
      </c>
      <c r="D155" s="26" t="s">
        <v>8534</v>
      </c>
      <c r="E155" s="26" t="s">
        <v>100</v>
      </c>
    </row>
    <row r="156" spans="1:5" x14ac:dyDescent="0.25">
      <c r="A156" s="2" t="s">
        <v>1496</v>
      </c>
      <c r="B156" s="2" t="s">
        <v>1165</v>
      </c>
      <c r="C156" s="2" t="s">
        <v>4067</v>
      </c>
      <c r="D156" s="26" t="s">
        <v>8534</v>
      </c>
      <c r="E156" s="26" t="s">
        <v>100</v>
      </c>
    </row>
    <row r="157" spans="1:5" x14ac:dyDescent="0.25">
      <c r="A157" s="2" t="s">
        <v>1502</v>
      </c>
      <c r="B157" s="2" t="s">
        <v>1165</v>
      </c>
      <c r="C157" s="2" t="s">
        <v>4067</v>
      </c>
      <c r="D157" s="26" t="s">
        <v>8534</v>
      </c>
      <c r="E157" s="26" t="s">
        <v>100</v>
      </c>
    </row>
    <row r="158" spans="1:5" x14ac:dyDescent="0.25">
      <c r="A158" s="2" t="s">
        <v>1520</v>
      </c>
      <c r="B158" s="2" t="s">
        <v>1521</v>
      </c>
      <c r="C158" s="2" t="s">
        <v>4067</v>
      </c>
      <c r="D158" s="26" t="s">
        <v>8534</v>
      </c>
      <c r="E158" s="26" t="s">
        <v>100</v>
      </c>
    </row>
    <row r="159" spans="1:5" x14ac:dyDescent="0.25">
      <c r="A159" s="2" t="s">
        <v>1527</v>
      </c>
      <c r="B159" s="2" t="s">
        <v>1521</v>
      </c>
      <c r="C159" s="2" t="s">
        <v>4067</v>
      </c>
      <c r="D159" s="26" t="s">
        <v>8534</v>
      </c>
      <c r="E159" s="26" t="s">
        <v>100</v>
      </c>
    </row>
    <row r="160" spans="1:5" x14ac:dyDescent="0.25">
      <c r="A160" s="2" t="s">
        <v>1533</v>
      </c>
      <c r="B160" s="2" t="s">
        <v>1521</v>
      </c>
      <c r="C160" s="2" t="s">
        <v>4067</v>
      </c>
      <c r="D160" s="26" t="s">
        <v>8534</v>
      </c>
      <c r="E160" s="26" t="s">
        <v>100</v>
      </c>
    </row>
    <row r="161" spans="1:5" x14ac:dyDescent="0.25">
      <c r="A161" s="2" t="s">
        <v>1540</v>
      </c>
      <c r="B161" s="2" t="s">
        <v>1521</v>
      </c>
      <c r="C161" s="2" t="s">
        <v>4067</v>
      </c>
      <c r="D161" s="26" t="s">
        <v>8534</v>
      </c>
      <c r="E161" s="26" t="s">
        <v>100</v>
      </c>
    </row>
    <row r="162" spans="1:5" x14ac:dyDescent="0.25">
      <c r="A162" s="2" t="s">
        <v>1546</v>
      </c>
      <c r="B162" s="2" t="s">
        <v>1521</v>
      </c>
      <c r="C162" s="2" t="s">
        <v>4067</v>
      </c>
      <c r="D162" s="26" t="s">
        <v>8534</v>
      </c>
      <c r="E162" s="26" t="s">
        <v>100</v>
      </c>
    </row>
    <row r="163" spans="1:5" x14ac:dyDescent="0.25">
      <c r="A163" s="2" t="s">
        <v>1550</v>
      </c>
      <c r="B163" s="2" t="s">
        <v>1521</v>
      </c>
      <c r="C163" s="2" t="s">
        <v>4067</v>
      </c>
      <c r="D163" s="26" t="s">
        <v>8534</v>
      </c>
      <c r="E163" s="26" t="s">
        <v>100</v>
      </c>
    </row>
    <row r="164" spans="1:5" x14ac:dyDescent="0.25">
      <c r="A164" s="2" t="s">
        <v>1560</v>
      </c>
      <c r="B164" s="2" t="s">
        <v>1561</v>
      </c>
      <c r="C164" s="2" t="s">
        <v>4067</v>
      </c>
      <c r="D164" s="26" t="s">
        <v>8534</v>
      </c>
      <c r="E164" s="26" t="s">
        <v>100</v>
      </c>
    </row>
    <row r="165" spans="1:5" x14ac:dyDescent="0.25">
      <c r="A165" s="2" t="s">
        <v>1570</v>
      </c>
      <c r="B165" s="2" t="s">
        <v>1571</v>
      </c>
      <c r="C165" s="2" t="s">
        <v>4067</v>
      </c>
      <c r="D165" s="26" t="s">
        <v>8534</v>
      </c>
      <c r="E165" s="26" t="s">
        <v>100</v>
      </c>
    </row>
    <row r="166" spans="1:5" x14ac:dyDescent="0.25">
      <c r="A166" s="2" t="s">
        <v>1582</v>
      </c>
      <c r="B166" s="2" t="s">
        <v>1571</v>
      </c>
      <c r="C166" s="2" t="s">
        <v>4067</v>
      </c>
      <c r="D166" s="26" t="s">
        <v>8534</v>
      </c>
      <c r="E166" s="26" t="s">
        <v>100</v>
      </c>
    </row>
    <row r="167" spans="1:5" x14ac:dyDescent="0.25">
      <c r="A167" s="2" t="s">
        <v>1587</v>
      </c>
      <c r="B167" s="2" t="s">
        <v>1588</v>
      </c>
      <c r="C167" s="2" t="s">
        <v>4067</v>
      </c>
      <c r="D167" s="26" t="s">
        <v>8534</v>
      </c>
      <c r="E167" s="26" t="s">
        <v>100</v>
      </c>
    </row>
    <row r="168" spans="1:5" x14ac:dyDescent="0.25">
      <c r="A168" s="2" t="s">
        <v>1596</v>
      </c>
      <c r="B168" s="2" t="s">
        <v>1588</v>
      </c>
      <c r="C168" s="2" t="s">
        <v>4067</v>
      </c>
      <c r="D168" s="26" t="s">
        <v>8534</v>
      </c>
      <c r="E168" s="26" t="s">
        <v>100</v>
      </c>
    </row>
    <row r="169" spans="1:5" x14ac:dyDescent="0.25">
      <c r="A169" s="2" t="s">
        <v>1599</v>
      </c>
      <c r="B169" s="2" t="s">
        <v>1588</v>
      </c>
      <c r="C169" s="2" t="s">
        <v>4067</v>
      </c>
      <c r="D169" s="26" t="s">
        <v>8534</v>
      </c>
      <c r="E169" s="26" t="s">
        <v>100</v>
      </c>
    </row>
    <row r="170" spans="1:5" x14ac:dyDescent="0.25">
      <c r="A170" s="2" t="s">
        <v>1601</v>
      </c>
      <c r="B170" s="2" t="s">
        <v>1588</v>
      </c>
      <c r="C170" s="2" t="s">
        <v>4067</v>
      </c>
      <c r="D170" s="26" t="s">
        <v>8534</v>
      </c>
      <c r="E170" s="26" t="s">
        <v>100</v>
      </c>
    </row>
    <row r="171" spans="1:5" x14ac:dyDescent="0.25">
      <c r="A171" s="2" t="s">
        <v>1610</v>
      </c>
      <c r="B171" s="2" t="s">
        <v>1588</v>
      </c>
      <c r="C171" s="2" t="s">
        <v>4067</v>
      </c>
      <c r="D171" s="26" t="s">
        <v>8534</v>
      </c>
      <c r="E171" s="26" t="s">
        <v>100</v>
      </c>
    </row>
    <row r="172" spans="1:5" x14ac:dyDescent="0.25">
      <c r="A172" s="2" t="s">
        <v>1613</v>
      </c>
      <c r="B172" s="2" t="s">
        <v>1588</v>
      </c>
      <c r="C172" s="2" t="s">
        <v>4067</v>
      </c>
      <c r="D172" s="26" t="s">
        <v>8534</v>
      </c>
      <c r="E172" s="26" t="s">
        <v>100</v>
      </c>
    </row>
    <row r="173" spans="1:5" x14ac:dyDescent="0.25">
      <c r="A173" s="2" t="s">
        <v>1626</v>
      </c>
      <c r="B173" s="2" t="s">
        <v>1627</v>
      </c>
      <c r="C173" s="2" t="s">
        <v>4067</v>
      </c>
      <c r="D173" s="26" t="s">
        <v>8534</v>
      </c>
      <c r="E173" s="26" t="s">
        <v>100</v>
      </c>
    </row>
    <row r="174" spans="1:5" x14ac:dyDescent="0.25">
      <c r="A174" s="2" t="s">
        <v>1641</v>
      </c>
      <c r="B174" s="2" t="s">
        <v>1642</v>
      </c>
      <c r="C174" s="2" t="s">
        <v>4067</v>
      </c>
      <c r="D174" s="26" t="s">
        <v>8534</v>
      </c>
      <c r="E174" s="26" t="s">
        <v>100</v>
      </c>
    </row>
    <row r="175" spans="1:5" x14ac:dyDescent="0.25">
      <c r="A175" s="2" t="s">
        <v>1652</v>
      </c>
      <c r="B175" s="2" t="s">
        <v>464</v>
      </c>
      <c r="C175" s="2" t="s">
        <v>4067</v>
      </c>
      <c r="D175" s="26" t="s">
        <v>8534</v>
      </c>
      <c r="E175" s="26" t="s">
        <v>100</v>
      </c>
    </row>
    <row r="176" spans="1:5" x14ac:dyDescent="0.25">
      <c r="A176" s="2" t="s">
        <v>1656</v>
      </c>
      <c r="B176" s="2" t="s">
        <v>464</v>
      </c>
      <c r="C176" s="2" t="s">
        <v>4067</v>
      </c>
      <c r="D176" s="26" t="s">
        <v>8534</v>
      </c>
      <c r="E176" s="26" t="s">
        <v>100</v>
      </c>
    </row>
    <row r="177" spans="1:5" x14ac:dyDescent="0.25">
      <c r="A177" s="2" t="s">
        <v>1668</v>
      </c>
      <c r="B177" s="2" t="s">
        <v>1669</v>
      </c>
      <c r="C177" s="2" t="s">
        <v>4067</v>
      </c>
      <c r="D177" s="26" t="s">
        <v>8534</v>
      </c>
      <c r="E177" s="26" t="s">
        <v>100</v>
      </c>
    </row>
    <row r="178" spans="1:5" x14ac:dyDescent="0.25">
      <c r="A178" s="2" t="s">
        <v>1682</v>
      </c>
      <c r="B178" s="2" t="s">
        <v>1669</v>
      </c>
      <c r="C178" s="2" t="s">
        <v>4067</v>
      </c>
      <c r="D178" s="26" t="s">
        <v>8534</v>
      </c>
      <c r="E178" s="26" t="s">
        <v>100</v>
      </c>
    </row>
    <row r="179" spans="1:5" x14ac:dyDescent="0.25">
      <c r="A179" s="2" t="s">
        <v>1755</v>
      </c>
      <c r="B179" s="2" t="s">
        <v>1756</v>
      </c>
      <c r="C179" s="2" t="s">
        <v>4067</v>
      </c>
      <c r="D179" s="26" t="s">
        <v>8534</v>
      </c>
      <c r="E179" s="26" t="s">
        <v>100</v>
      </c>
    </row>
    <row r="180" spans="1:5" x14ac:dyDescent="0.25">
      <c r="A180" s="2" t="s">
        <v>1762</v>
      </c>
      <c r="B180" s="2" t="s">
        <v>1756</v>
      </c>
      <c r="C180" s="2" t="s">
        <v>4067</v>
      </c>
      <c r="D180" s="26" t="s">
        <v>8534</v>
      </c>
      <c r="E180" s="26" t="s">
        <v>100</v>
      </c>
    </row>
    <row r="181" spans="1:5" x14ac:dyDescent="0.25">
      <c r="A181" s="2" t="s">
        <v>1766</v>
      </c>
      <c r="B181" s="2" t="s">
        <v>1756</v>
      </c>
      <c r="C181" s="2" t="s">
        <v>4067</v>
      </c>
      <c r="D181" s="26" t="s">
        <v>8534</v>
      </c>
      <c r="E181" s="26" t="s">
        <v>100</v>
      </c>
    </row>
    <row r="182" spans="1:5" x14ac:dyDescent="0.25">
      <c r="A182" s="2" t="s">
        <v>1783</v>
      </c>
      <c r="B182" s="2" t="s">
        <v>1784</v>
      </c>
      <c r="C182" s="2" t="s">
        <v>4067</v>
      </c>
      <c r="D182" s="26" t="s">
        <v>8534</v>
      </c>
      <c r="E182" s="26" t="s">
        <v>100</v>
      </c>
    </row>
    <row r="183" spans="1:5" x14ac:dyDescent="0.25">
      <c r="A183" s="2" t="s">
        <v>1795</v>
      </c>
      <c r="B183" s="2" t="s">
        <v>1796</v>
      </c>
      <c r="C183" s="2" t="s">
        <v>4067</v>
      </c>
      <c r="D183" s="26" t="s">
        <v>8534</v>
      </c>
      <c r="E183" s="26" t="s">
        <v>100</v>
      </c>
    </row>
    <row r="184" spans="1:5" x14ac:dyDescent="0.25">
      <c r="A184" s="2" t="s">
        <v>1801</v>
      </c>
      <c r="B184" s="2" t="s">
        <v>1802</v>
      </c>
      <c r="C184" s="2" t="s">
        <v>4067</v>
      </c>
      <c r="D184" s="26" t="s">
        <v>8534</v>
      </c>
      <c r="E184" s="26" t="s">
        <v>100</v>
      </c>
    </row>
    <row r="185" spans="1:5" x14ac:dyDescent="0.25">
      <c r="A185" s="2" t="s">
        <v>1806</v>
      </c>
      <c r="B185" s="2" t="s">
        <v>1807</v>
      </c>
      <c r="C185" s="2" t="s">
        <v>4067</v>
      </c>
      <c r="D185" s="26" t="s">
        <v>8534</v>
      </c>
      <c r="E185" s="26" t="s">
        <v>100</v>
      </c>
    </row>
    <row r="186" spans="1:5" x14ac:dyDescent="0.25">
      <c r="A186" s="2" t="s">
        <v>1814</v>
      </c>
      <c r="B186" s="2" t="s">
        <v>1815</v>
      </c>
      <c r="C186" s="2" t="s">
        <v>4067</v>
      </c>
      <c r="D186" s="26" t="s">
        <v>8534</v>
      </c>
      <c r="E186" s="26" t="s">
        <v>100</v>
      </c>
    </row>
    <row r="187" spans="1:5" x14ac:dyDescent="0.25">
      <c r="A187" s="2" t="s">
        <v>1823</v>
      </c>
      <c r="B187" s="2" t="s">
        <v>1824</v>
      </c>
      <c r="C187" s="2" t="s">
        <v>4067</v>
      </c>
      <c r="D187" s="26" t="s">
        <v>8534</v>
      </c>
      <c r="E187" s="26" t="s">
        <v>100</v>
      </c>
    </row>
    <row r="188" spans="1:5" x14ac:dyDescent="0.25">
      <c r="A188" s="2" t="s">
        <v>1831</v>
      </c>
      <c r="B188" s="2" t="s">
        <v>1815</v>
      </c>
      <c r="C188" s="2" t="s">
        <v>4067</v>
      </c>
      <c r="D188" s="26" t="s">
        <v>8534</v>
      </c>
      <c r="E188" s="26" t="s">
        <v>100</v>
      </c>
    </row>
    <row r="189" spans="1:5" x14ac:dyDescent="0.25">
      <c r="A189" s="2" t="s">
        <v>1835</v>
      </c>
      <c r="B189" s="2" t="s">
        <v>1836</v>
      </c>
      <c r="C189" s="2" t="s">
        <v>4067</v>
      </c>
      <c r="D189" s="26" t="s">
        <v>8534</v>
      </c>
      <c r="E189" s="26" t="s">
        <v>100</v>
      </c>
    </row>
    <row r="190" spans="1:5" x14ac:dyDescent="0.25">
      <c r="A190" s="2" t="s">
        <v>1839</v>
      </c>
      <c r="B190" s="2" t="s">
        <v>1807</v>
      </c>
      <c r="C190" s="2" t="s">
        <v>4067</v>
      </c>
      <c r="D190" s="26" t="s">
        <v>8534</v>
      </c>
      <c r="E190" s="26" t="s">
        <v>100</v>
      </c>
    </row>
    <row r="191" spans="1:5" x14ac:dyDescent="0.25">
      <c r="A191" s="2" t="s">
        <v>1844</v>
      </c>
      <c r="B191" s="2" t="s">
        <v>1845</v>
      </c>
      <c r="C191" s="2" t="s">
        <v>4067</v>
      </c>
      <c r="D191" s="26" t="s">
        <v>8534</v>
      </c>
      <c r="E191" s="26" t="s">
        <v>100</v>
      </c>
    </row>
    <row r="192" spans="1:5" x14ac:dyDescent="0.25">
      <c r="A192" s="2" t="s">
        <v>1852</v>
      </c>
      <c r="B192" s="2" t="s">
        <v>1853</v>
      </c>
      <c r="C192" s="2" t="s">
        <v>4067</v>
      </c>
      <c r="D192" s="26" t="s">
        <v>8534</v>
      </c>
      <c r="E192" s="26" t="s">
        <v>100</v>
      </c>
    </row>
    <row r="193" spans="1:5" x14ac:dyDescent="0.25">
      <c r="A193" s="2" t="s">
        <v>1861</v>
      </c>
      <c r="B193" s="2" t="s">
        <v>1862</v>
      </c>
      <c r="C193" s="2" t="s">
        <v>4067</v>
      </c>
      <c r="D193" s="26" t="s">
        <v>8534</v>
      </c>
      <c r="E193" s="26" t="s">
        <v>100</v>
      </c>
    </row>
    <row r="194" spans="1:5" x14ac:dyDescent="0.25">
      <c r="A194" s="2" t="s">
        <v>1868</v>
      </c>
      <c r="B194" s="2" t="s">
        <v>1869</v>
      </c>
      <c r="C194" s="2" t="s">
        <v>4067</v>
      </c>
      <c r="D194" s="26" t="s">
        <v>8534</v>
      </c>
      <c r="E194" s="26" t="s">
        <v>100</v>
      </c>
    </row>
    <row r="195" spans="1:5" x14ac:dyDescent="0.25">
      <c r="A195" s="2" t="s">
        <v>1875</v>
      </c>
      <c r="B195" s="2" t="s">
        <v>1845</v>
      </c>
      <c r="C195" s="2" t="s">
        <v>4067</v>
      </c>
      <c r="D195" s="26" t="s">
        <v>8534</v>
      </c>
      <c r="E195" s="26" t="s">
        <v>100</v>
      </c>
    </row>
    <row r="196" spans="1:5" x14ac:dyDescent="0.25">
      <c r="A196" s="2" t="s">
        <v>1877</v>
      </c>
      <c r="B196" s="2" t="s">
        <v>1878</v>
      </c>
      <c r="C196" s="2" t="s">
        <v>4067</v>
      </c>
      <c r="D196" s="26" t="s">
        <v>8534</v>
      </c>
      <c r="E196" s="26" t="s">
        <v>100</v>
      </c>
    </row>
    <row r="197" spans="1:5" x14ac:dyDescent="0.25">
      <c r="A197" s="2" t="s">
        <v>1884</v>
      </c>
      <c r="B197" s="2" t="s">
        <v>1885</v>
      </c>
      <c r="C197" s="2" t="s">
        <v>4067</v>
      </c>
      <c r="D197" s="26" t="s">
        <v>8534</v>
      </c>
      <c r="E197" s="26" t="s">
        <v>100</v>
      </c>
    </row>
    <row r="198" spans="1:5" x14ac:dyDescent="0.25">
      <c r="A198" s="2" t="s">
        <v>1892</v>
      </c>
      <c r="B198" s="2" t="s">
        <v>1893</v>
      </c>
      <c r="C198" s="2" t="s">
        <v>4067</v>
      </c>
      <c r="D198" s="26" t="s">
        <v>8534</v>
      </c>
      <c r="E198" s="26" t="s">
        <v>100</v>
      </c>
    </row>
    <row r="199" spans="1:5" x14ac:dyDescent="0.25">
      <c r="A199" s="2" t="s">
        <v>1895</v>
      </c>
      <c r="B199" s="2" t="s">
        <v>1853</v>
      </c>
      <c r="C199" s="2" t="s">
        <v>4067</v>
      </c>
      <c r="D199" s="26" t="s">
        <v>8534</v>
      </c>
      <c r="E199" s="26" t="s">
        <v>100</v>
      </c>
    </row>
    <row r="200" spans="1:5" x14ac:dyDescent="0.25">
      <c r="A200" s="2" t="s">
        <v>1915</v>
      </c>
      <c r="B200" s="2" t="s">
        <v>1784</v>
      </c>
      <c r="C200" s="2" t="s">
        <v>4067</v>
      </c>
      <c r="D200" s="26" t="s">
        <v>8534</v>
      </c>
      <c r="E200" s="26" t="s">
        <v>100</v>
      </c>
    </row>
    <row r="201" spans="1:5" x14ac:dyDescent="0.25">
      <c r="A201" s="2" t="s">
        <v>1922</v>
      </c>
      <c r="B201" s="2" t="s">
        <v>1784</v>
      </c>
      <c r="C201" s="2" t="s">
        <v>4067</v>
      </c>
      <c r="D201" s="26" t="s">
        <v>8534</v>
      </c>
      <c r="E201" s="26" t="s">
        <v>100</v>
      </c>
    </row>
    <row r="202" spans="1:5" x14ac:dyDescent="0.25">
      <c r="A202" s="2" t="s">
        <v>1925</v>
      </c>
      <c r="B202" s="2" t="s">
        <v>1784</v>
      </c>
      <c r="C202" s="2" t="s">
        <v>4067</v>
      </c>
      <c r="D202" s="26" t="s">
        <v>8534</v>
      </c>
      <c r="E202" s="26" t="s">
        <v>100</v>
      </c>
    </row>
    <row r="203" spans="1:5" x14ac:dyDescent="0.25">
      <c r="A203" s="2" t="s">
        <v>1928</v>
      </c>
      <c r="B203" s="2" t="s">
        <v>1784</v>
      </c>
      <c r="C203" s="2" t="s">
        <v>4067</v>
      </c>
      <c r="D203" s="26" t="s">
        <v>8534</v>
      </c>
      <c r="E203" s="26" t="s">
        <v>100</v>
      </c>
    </row>
    <row r="204" spans="1:5" x14ac:dyDescent="0.25">
      <c r="A204" s="2" t="s">
        <v>1942</v>
      </c>
      <c r="B204" s="2" t="s">
        <v>1943</v>
      </c>
      <c r="C204" s="2" t="s">
        <v>4067</v>
      </c>
      <c r="D204" s="26" t="s">
        <v>8534</v>
      </c>
      <c r="E204" s="26" t="s">
        <v>100</v>
      </c>
    </row>
    <row r="205" spans="1:5" x14ac:dyDescent="0.25">
      <c r="A205" s="2" t="s">
        <v>1948</v>
      </c>
      <c r="B205" s="2" t="s">
        <v>1949</v>
      </c>
      <c r="C205" s="2" t="s">
        <v>4067</v>
      </c>
      <c r="D205" s="26" t="s">
        <v>8534</v>
      </c>
      <c r="E205" s="26" t="s">
        <v>100</v>
      </c>
    </row>
    <row r="206" spans="1:5" x14ac:dyDescent="0.25">
      <c r="A206" s="2" t="s">
        <v>1953</v>
      </c>
      <c r="B206" s="2" t="s">
        <v>1954</v>
      </c>
      <c r="C206" s="2" t="s">
        <v>4067</v>
      </c>
      <c r="D206" s="26" t="s">
        <v>8534</v>
      </c>
      <c r="E206" s="26" t="s">
        <v>100</v>
      </c>
    </row>
    <row r="207" spans="1:5" x14ac:dyDescent="0.25">
      <c r="A207" s="2" t="s">
        <v>1959</v>
      </c>
      <c r="B207" s="2" t="s">
        <v>1960</v>
      </c>
      <c r="C207" s="2" t="s">
        <v>4067</v>
      </c>
      <c r="D207" s="26" t="s">
        <v>8534</v>
      </c>
      <c r="E207" s="26" t="s">
        <v>100</v>
      </c>
    </row>
    <row r="208" spans="1:5" x14ac:dyDescent="0.25">
      <c r="A208" s="2" t="s">
        <v>2006</v>
      </c>
      <c r="B208" s="2" t="s">
        <v>2000</v>
      </c>
      <c r="C208" s="2" t="s">
        <v>4067</v>
      </c>
      <c r="D208" s="26" t="s">
        <v>8534</v>
      </c>
      <c r="E208" s="26" t="s">
        <v>100</v>
      </c>
    </row>
    <row r="209" spans="1:5" x14ac:dyDescent="0.25">
      <c r="A209" s="2" t="s">
        <v>2020</v>
      </c>
      <c r="B209" s="2" t="s">
        <v>2021</v>
      </c>
      <c r="C209" s="2" t="s">
        <v>4067</v>
      </c>
      <c r="D209" s="26" t="s">
        <v>8534</v>
      </c>
      <c r="E209" s="26" t="s">
        <v>100</v>
      </c>
    </row>
    <row r="210" spans="1:5" x14ac:dyDescent="0.25">
      <c r="A210" s="2" t="s">
        <v>2025</v>
      </c>
      <c r="B210" s="2" t="s">
        <v>1040</v>
      </c>
      <c r="C210" s="2" t="s">
        <v>4067</v>
      </c>
      <c r="D210" s="26" t="s">
        <v>8534</v>
      </c>
      <c r="E210" s="26" t="s">
        <v>100</v>
      </c>
    </row>
    <row r="211" spans="1:5" x14ac:dyDescent="0.25">
      <c r="A211" s="2" t="s">
        <v>2058</v>
      </c>
      <c r="B211" s="2" t="s">
        <v>2059</v>
      </c>
      <c r="C211" s="2" t="s">
        <v>4067</v>
      </c>
      <c r="D211" s="26" t="s">
        <v>8534</v>
      </c>
      <c r="E211" s="26" t="s">
        <v>100</v>
      </c>
    </row>
    <row r="212" spans="1:5" x14ac:dyDescent="0.25">
      <c r="A212" s="2" t="s">
        <v>2064</v>
      </c>
      <c r="B212" s="2" t="s">
        <v>2059</v>
      </c>
      <c r="C212" s="2" t="s">
        <v>4067</v>
      </c>
      <c r="D212" s="26" t="s">
        <v>8534</v>
      </c>
      <c r="E212" s="26" t="s">
        <v>100</v>
      </c>
    </row>
    <row r="213" spans="1:5" x14ac:dyDescent="0.25">
      <c r="A213" s="2" t="s">
        <v>2067</v>
      </c>
      <c r="B213" s="2" t="s">
        <v>2068</v>
      </c>
      <c r="C213" s="2" t="s">
        <v>4067</v>
      </c>
      <c r="D213" s="26" t="s">
        <v>8534</v>
      </c>
      <c r="E213" s="26" t="s">
        <v>100</v>
      </c>
    </row>
    <row r="214" spans="1:5" x14ac:dyDescent="0.25">
      <c r="A214" s="2" t="s">
        <v>2075</v>
      </c>
      <c r="B214" s="2" t="s">
        <v>2068</v>
      </c>
      <c r="C214" s="2" t="s">
        <v>4067</v>
      </c>
      <c r="D214" s="26" t="s">
        <v>8534</v>
      </c>
      <c r="E214" s="26" t="s">
        <v>100</v>
      </c>
    </row>
    <row r="215" spans="1:5" x14ac:dyDescent="0.25">
      <c r="A215" s="2" t="s">
        <v>2081</v>
      </c>
      <c r="B215" s="2" t="s">
        <v>1756</v>
      </c>
      <c r="C215" s="2" t="s">
        <v>4067</v>
      </c>
      <c r="D215" s="26" t="s">
        <v>8534</v>
      </c>
      <c r="E215" s="26" t="s">
        <v>100</v>
      </c>
    </row>
    <row r="216" spans="1:5" x14ac:dyDescent="0.25">
      <c r="A216" s="2" t="s">
        <v>2085</v>
      </c>
      <c r="B216" s="2" t="s">
        <v>2086</v>
      </c>
      <c r="C216" s="2" t="s">
        <v>4067</v>
      </c>
      <c r="D216" s="26" t="s">
        <v>8534</v>
      </c>
      <c r="E216" s="26" t="s">
        <v>100</v>
      </c>
    </row>
    <row r="217" spans="1:5" x14ac:dyDescent="0.25">
      <c r="A217" s="2" t="s">
        <v>2118</v>
      </c>
      <c r="B217" s="2" t="s">
        <v>2119</v>
      </c>
      <c r="C217" s="2" t="s">
        <v>4067</v>
      </c>
      <c r="D217" s="26" t="s">
        <v>8534</v>
      </c>
      <c r="E217" s="26" t="s">
        <v>100</v>
      </c>
    </row>
    <row r="218" spans="1:5" x14ac:dyDescent="0.25">
      <c r="A218" s="2" t="s">
        <v>2132</v>
      </c>
      <c r="B218" s="2" t="s">
        <v>2133</v>
      </c>
      <c r="C218" s="2" t="s">
        <v>4067</v>
      </c>
      <c r="D218" s="26" t="s">
        <v>8534</v>
      </c>
      <c r="E218" s="26" t="s">
        <v>100</v>
      </c>
    </row>
    <row r="219" spans="1:5" x14ac:dyDescent="0.25">
      <c r="A219" s="2" t="s">
        <v>2140</v>
      </c>
      <c r="B219" s="2" t="s">
        <v>2141</v>
      </c>
      <c r="C219" s="2" t="s">
        <v>4067</v>
      </c>
      <c r="D219" s="26" t="s">
        <v>8534</v>
      </c>
      <c r="E219" s="26" t="s">
        <v>100</v>
      </c>
    </row>
    <row r="220" spans="1:5" x14ac:dyDescent="0.25">
      <c r="A220" s="2" t="s">
        <v>2149</v>
      </c>
      <c r="B220" s="2" t="s">
        <v>2150</v>
      </c>
      <c r="C220" s="2" t="s">
        <v>4067</v>
      </c>
      <c r="D220" s="26" t="s">
        <v>8534</v>
      </c>
      <c r="E220" s="26" t="s">
        <v>100</v>
      </c>
    </row>
    <row r="221" spans="1:5" x14ac:dyDescent="0.25">
      <c r="A221" s="2" t="s">
        <v>2157</v>
      </c>
      <c r="B221" s="2" t="s">
        <v>910</v>
      </c>
      <c r="C221" s="2" t="s">
        <v>4067</v>
      </c>
      <c r="D221" s="26" t="s">
        <v>8534</v>
      </c>
      <c r="E221" s="26" t="s">
        <v>100</v>
      </c>
    </row>
    <row r="222" spans="1:5" x14ac:dyDescent="0.25">
      <c r="A222" s="2" t="s">
        <v>2177</v>
      </c>
      <c r="B222" s="2" t="s">
        <v>1756</v>
      </c>
      <c r="C222" s="2" t="s">
        <v>4067</v>
      </c>
      <c r="D222" s="26" t="s">
        <v>8534</v>
      </c>
      <c r="E222" s="26" t="s">
        <v>100</v>
      </c>
    </row>
    <row r="223" spans="1:5" x14ac:dyDescent="0.25">
      <c r="A223" s="2" t="s">
        <v>2178</v>
      </c>
      <c r="B223" s="2" t="s">
        <v>1756</v>
      </c>
      <c r="C223" s="2" t="s">
        <v>4067</v>
      </c>
      <c r="D223" s="26" t="s">
        <v>8534</v>
      </c>
      <c r="E223" s="26" t="s">
        <v>100</v>
      </c>
    </row>
    <row r="224" spans="1:5" x14ac:dyDescent="0.25">
      <c r="A224" s="2" t="s">
        <v>2179</v>
      </c>
      <c r="B224" s="2" t="s">
        <v>1756</v>
      </c>
      <c r="C224" s="2" t="s">
        <v>4067</v>
      </c>
      <c r="D224" s="26" t="s">
        <v>8534</v>
      </c>
      <c r="E224" s="26" t="s">
        <v>100</v>
      </c>
    </row>
    <row r="225" spans="1:5" x14ac:dyDescent="0.25">
      <c r="A225" s="2" t="s">
        <v>2180</v>
      </c>
      <c r="B225" s="2" t="s">
        <v>1756</v>
      </c>
      <c r="C225" s="2" t="s">
        <v>4067</v>
      </c>
      <c r="D225" s="26" t="s">
        <v>8534</v>
      </c>
      <c r="E225" s="26" t="s">
        <v>100</v>
      </c>
    </row>
    <row r="226" spans="1:5" x14ac:dyDescent="0.25">
      <c r="A226" s="2" t="s">
        <v>2181</v>
      </c>
      <c r="B226" s="2" t="s">
        <v>1756</v>
      </c>
      <c r="C226" s="2" t="s">
        <v>4067</v>
      </c>
      <c r="D226" s="26" t="s">
        <v>8534</v>
      </c>
      <c r="E226" s="26" t="s">
        <v>100</v>
      </c>
    </row>
    <row r="227" spans="1:5" x14ac:dyDescent="0.25">
      <c r="A227" s="2" t="s">
        <v>2182</v>
      </c>
      <c r="B227" s="2" t="s">
        <v>1756</v>
      </c>
      <c r="C227" s="2" t="s">
        <v>4067</v>
      </c>
      <c r="D227" s="26" t="s">
        <v>8534</v>
      </c>
      <c r="E227" s="26" t="s">
        <v>100</v>
      </c>
    </row>
    <row r="228" spans="1:5" x14ac:dyDescent="0.25">
      <c r="A228" s="2" t="s">
        <v>2183</v>
      </c>
      <c r="B228" s="2" t="s">
        <v>1756</v>
      </c>
      <c r="C228" s="2" t="s">
        <v>4067</v>
      </c>
      <c r="D228" s="26" t="s">
        <v>8534</v>
      </c>
      <c r="E228" s="26" t="s">
        <v>100</v>
      </c>
    </row>
    <row r="229" spans="1:5" x14ac:dyDescent="0.25">
      <c r="A229" s="2" t="s">
        <v>2184</v>
      </c>
      <c r="B229" s="2" t="s">
        <v>1756</v>
      </c>
      <c r="C229" s="2" t="s">
        <v>4067</v>
      </c>
      <c r="D229" s="26" t="s">
        <v>8534</v>
      </c>
      <c r="E229" s="26" t="s">
        <v>100</v>
      </c>
    </row>
    <row r="230" spans="1:5" x14ac:dyDescent="0.25">
      <c r="A230" s="2" t="s">
        <v>2185</v>
      </c>
      <c r="B230" s="2" t="s">
        <v>1756</v>
      </c>
      <c r="C230" s="2" t="s">
        <v>4067</v>
      </c>
      <c r="D230" s="26" t="s">
        <v>8534</v>
      </c>
      <c r="E230" s="26" t="s">
        <v>100</v>
      </c>
    </row>
    <row r="231" spans="1:5" x14ac:dyDescent="0.25">
      <c r="A231" s="2" t="s">
        <v>2186</v>
      </c>
      <c r="B231" s="2" t="s">
        <v>1756</v>
      </c>
      <c r="C231" s="2" t="s">
        <v>4067</v>
      </c>
      <c r="D231" s="26" t="s">
        <v>8534</v>
      </c>
      <c r="E231" s="26" t="s">
        <v>100</v>
      </c>
    </row>
    <row r="232" spans="1:5" x14ac:dyDescent="0.25">
      <c r="A232" s="2" t="s">
        <v>2187</v>
      </c>
      <c r="B232" s="2" t="s">
        <v>1756</v>
      </c>
      <c r="C232" s="2" t="s">
        <v>4067</v>
      </c>
      <c r="D232" s="26" t="s">
        <v>8534</v>
      </c>
      <c r="E232" s="26" t="s">
        <v>100</v>
      </c>
    </row>
    <row r="233" spans="1:5" x14ac:dyDescent="0.25">
      <c r="A233" s="2" t="s">
        <v>2188</v>
      </c>
      <c r="B233" s="2" t="s">
        <v>1756</v>
      </c>
      <c r="C233" s="2" t="s">
        <v>4067</v>
      </c>
      <c r="D233" s="26" t="s">
        <v>8534</v>
      </c>
      <c r="E233" s="26" t="s">
        <v>100</v>
      </c>
    </row>
    <row r="234" spans="1:5" x14ac:dyDescent="0.25">
      <c r="A234" s="2" t="s">
        <v>2190</v>
      </c>
      <c r="B234" s="2" t="s">
        <v>1756</v>
      </c>
      <c r="C234" s="2" t="s">
        <v>4067</v>
      </c>
      <c r="D234" s="26" t="s">
        <v>8534</v>
      </c>
      <c r="E234" s="26" t="s">
        <v>100</v>
      </c>
    </row>
    <row r="235" spans="1:5" x14ac:dyDescent="0.25">
      <c r="A235" s="2" t="s">
        <v>2191</v>
      </c>
      <c r="B235" s="2" t="s">
        <v>1756</v>
      </c>
      <c r="C235" s="2" t="s">
        <v>4067</v>
      </c>
      <c r="D235" s="26" t="s">
        <v>8534</v>
      </c>
      <c r="E235" s="26" t="s">
        <v>100</v>
      </c>
    </row>
    <row r="236" spans="1:5" x14ac:dyDescent="0.25">
      <c r="A236" s="2" t="s">
        <v>2192</v>
      </c>
      <c r="B236" s="2" t="s">
        <v>1756</v>
      </c>
      <c r="C236" s="2" t="s">
        <v>4067</v>
      </c>
      <c r="D236" s="26" t="s">
        <v>8534</v>
      </c>
      <c r="E236" s="26" t="s">
        <v>100</v>
      </c>
    </row>
    <row r="237" spans="1:5" x14ac:dyDescent="0.25">
      <c r="A237" s="2" t="s">
        <v>2193</v>
      </c>
      <c r="B237" s="2" t="s">
        <v>1756</v>
      </c>
      <c r="C237" s="2" t="s">
        <v>4067</v>
      </c>
      <c r="D237" s="26" t="s">
        <v>8534</v>
      </c>
      <c r="E237" s="26" t="s">
        <v>100</v>
      </c>
    </row>
    <row r="238" spans="1:5" x14ac:dyDescent="0.25">
      <c r="A238" s="2" t="s">
        <v>2194</v>
      </c>
      <c r="B238" s="2" t="s">
        <v>1756</v>
      </c>
      <c r="C238" s="2" t="s">
        <v>4067</v>
      </c>
      <c r="D238" s="26" t="s">
        <v>8534</v>
      </c>
      <c r="E238" s="26" t="s">
        <v>100</v>
      </c>
    </row>
    <row r="239" spans="1:5" x14ac:dyDescent="0.25">
      <c r="A239" s="2" t="s">
        <v>2195</v>
      </c>
      <c r="B239" s="2" t="s">
        <v>1756</v>
      </c>
      <c r="C239" s="2" t="s">
        <v>4067</v>
      </c>
      <c r="D239" s="26" t="s">
        <v>8534</v>
      </c>
      <c r="E239" s="26" t="s">
        <v>100</v>
      </c>
    </row>
    <row r="240" spans="1:5" x14ac:dyDescent="0.25">
      <c r="A240" s="2" t="s">
        <v>2196</v>
      </c>
      <c r="B240" s="2" t="s">
        <v>1756</v>
      </c>
      <c r="C240" s="2" t="s">
        <v>4067</v>
      </c>
      <c r="D240" s="26" t="s">
        <v>8534</v>
      </c>
      <c r="E240" s="26" t="s">
        <v>100</v>
      </c>
    </row>
    <row r="241" spans="1:5" x14ac:dyDescent="0.25">
      <c r="A241" s="2" t="s">
        <v>2197</v>
      </c>
      <c r="B241" s="2" t="s">
        <v>1756</v>
      </c>
      <c r="C241" s="2" t="s">
        <v>4067</v>
      </c>
      <c r="D241" s="26" t="s">
        <v>8534</v>
      </c>
      <c r="E241" s="26" t="s">
        <v>100</v>
      </c>
    </row>
    <row r="242" spans="1:5" x14ac:dyDescent="0.25">
      <c r="A242" s="2" t="s">
        <v>2198</v>
      </c>
      <c r="B242" s="2" t="s">
        <v>1756</v>
      </c>
      <c r="C242" s="2" t="s">
        <v>4067</v>
      </c>
      <c r="D242" s="26" t="s">
        <v>8534</v>
      </c>
      <c r="E242" s="26" t="s">
        <v>100</v>
      </c>
    </row>
    <row r="243" spans="1:5" x14ac:dyDescent="0.25">
      <c r="A243" s="2" t="s">
        <v>2199</v>
      </c>
      <c r="B243" s="2" t="s">
        <v>1756</v>
      </c>
      <c r="C243" s="2" t="s">
        <v>4067</v>
      </c>
      <c r="D243" s="26" t="s">
        <v>8534</v>
      </c>
      <c r="E243" s="26" t="s">
        <v>100</v>
      </c>
    </row>
    <row r="244" spans="1:5" x14ac:dyDescent="0.25">
      <c r="A244" s="2" t="s">
        <v>2200</v>
      </c>
      <c r="B244" s="2" t="s">
        <v>1756</v>
      </c>
      <c r="C244" s="2" t="s">
        <v>4067</v>
      </c>
      <c r="D244" s="26" t="s">
        <v>8534</v>
      </c>
      <c r="E244" s="26" t="s">
        <v>100</v>
      </c>
    </row>
    <row r="245" spans="1:5" x14ac:dyDescent="0.25">
      <c r="A245" s="2" t="s">
        <v>2201</v>
      </c>
      <c r="B245" s="2" t="s">
        <v>1756</v>
      </c>
      <c r="C245" s="2" t="s">
        <v>4067</v>
      </c>
      <c r="D245" s="26" t="s">
        <v>8534</v>
      </c>
      <c r="E245" s="26" t="s">
        <v>100</v>
      </c>
    </row>
    <row r="246" spans="1:5" x14ac:dyDescent="0.25">
      <c r="A246" s="2" t="s">
        <v>2202</v>
      </c>
      <c r="B246" s="2" t="s">
        <v>1756</v>
      </c>
      <c r="C246" s="2" t="s">
        <v>4067</v>
      </c>
      <c r="D246" s="26" t="s">
        <v>8534</v>
      </c>
      <c r="E246" s="26" t="s">
        <v>100</v>
      </c>
    </row>
    <row r="247" spans="1:5" x14ac:dyDescent="0.25">
      <c r="A247" s="2" t="s">
        <v>2203</v>
      </c>
      <c r="B247" s="2" t="s">
        <v>1756</v>
      </c>
      <c r="C247" s="2" t="s">
        <v>4067</v>
      </c>
      <c r="D247" s="26" t="s">
        <v>8534</v>
      </c>
      <c r="E247" s="26" t="s">
        <v>100</v>
      </c>
    </row>
    <row r="248" spans="1:5" x14ac:dyDescent="0.25">
      <c r="A248" s="2" t="s">
        <v>2204</v>
      </c>
      <c r="B248" s="2" t="s">
        <v>1756</v>
      </c>
      <c r="C248" s="2" t="s">
        <v>4067</v>
      </c>
      <c r="D248" s="26" t="s">
        <v>8534</v>
      </c>
      <c r="E248" s="26" t="s">
        <v>100</v>
      </c>
    </row>
    <row r="249" spans="1:5" x14ac:dyDescent="0.25">
      <c r="A249" s="2" t="s">
        <v>2205</v>
      </c>
      <c r="B249" s="2" t="s">
        <v>1756</v>
      </c>
      <c r="C249" s="2" t="s">
        <v>4067</v>
      </c>
      <c r="D249" s="26" t="s">
        <v>8534</v>
      </c>
      <c r="E249" s="26" t="s">
        <v>100</v>
      </c>
    </row>
    <row r="250" spans="1:5" x14ac:dyDescent="0.25">
      <c r="A250" s="2" t="s">
        <v>2206</v>
      </c>
      <c r="B250" s="2" t="s">
        <v>1756</v>
      </c>
      <c r="C250" s="2" t="s">
        <v>4067</v>
      </c>
      <c r="D250" s="26" t="s">
        <v>8534</v>
      </c>
      <c r="E250" s="26" t="s">
        <v>100</v>
      </c>
    </row>
    <row r="251" spans="1:5" x14ac:dyDescent="0.25">
      <c r="A251" s="2" t="s">
        <v>2207</v>
      </c>
      <c r="B251" s="2" t="s">
        <v>1756</v>
      </c>
      <c r="C251" s="2" t="s">
        <v>4067</v>
      </c>
      <c r="D251" s="26" t="s">
        <v>8534</v>
      </c>
      <c r="E251" s="26" t="s">
        <v>100</v>
      </c>
    </row>
    <row r="252" spans="1:5" x14ac:dyDescent="0.25">
      <c r="A252" s="2" t="s">
        <v>2208</v>
      </c>
      <c r="B252" s="2" t="s">
        <v>1756</v>
      </c>
      <c r="C252" s="2" t="s">
        <v>4067</v>
      </c>
      <c r="D252" s="26" t="s">
        <v>8534</v>
      </c>
      <c r="E252" s="26" t="s">
        <v>100</v>
      </c>
    </row>
    <row r="253" spans="1:5" x14ac:dyDescent="0.25">
      <c r="A253" s="2" t="s">
        <v>2209</v>
      </c>
      <c r="B253" s="2" t="s">
        <v>1756</v>
      </c>
      <c r="C253" s="2" t="s">
        <v>4067</v>
      </c>
      <c r="D253" s="26" t="s">
        <v>8534</v>
      </c>
      <c r="E253" s="26" t="s">
        <v>100</v>
      </c>
    </row>
    <row r="254" spans="1:5" x14ac:dyDescent="0.25">
      <c r="A254" s="2" t="s">
        <v>2210</v>
      </c>
      <c r="B254" s="2" t="s">
        <v>1756</v>
      </c>
      <c r="C254" s="2" t="s">
        <v>4067</v>
      </c>
      <c r="D254" s="26" t="s">
        <v>8534</v>
      </c>
      <c r="E254" s="26" t="s">
        <v>100</v>
      </c>
    </row>
    <row r="255" spans="1:5" x14ac:dyDescent="0.25">
      <c r="A255" s="2" t="s">
        <v>2211</v>
      </c>
      <c r="B255" s="2" t="s">
        <v>1756</v>
      </c>
      <c r="C255" s="2" t="s">
        <v>4067</v>
      </c>
      <c r="D255" s="26" t="s">
        <v>8534</v>
      </c>
      <c r="E255" s="26" t="s">
        <v>100</v>
      </c>
    </row>
    <row r="256" spans="1:5" x14ac:dyDescent="0.25">
      <c r="A256" s="2" t="s">
        <v>2212</v>
      </c>
      <c r="B256" s="2" t="s">
        <v>1756</v>
      </c>
      <c r="C256" s="2" t="s">
        <v>4067</v>
      </c>
      <c r="D256" s="26" t="s">
        <v>8534</v>
      </c>
      <c r="E256" s="26" t="s">
        <v>100</v>
      </c>
    </row>
    <row r="257" spans="1:5" x14ac:dyDescent="0.25">
      <c r="A257" s="2" t="s">
        <v>2213</v>
      </c>
      <c r="B257" s="2" t="s">
        <v>2214</v>
      </c>
      <c r="C257" s="2" t="s">
        <v>4067</v>
      </c>
      <c r="D257" s="26" t="s">
        <v>8534</v>
      </c>
      <c r="E257" s="26" t="s">
        <v>100</v>
      </c>
    </row>
    <row r="258" spans="1:5" x14ac:dyDescent="0.25">
      <c r="A258" s="2" t="s">
        <v>2217</v>
      </c>
      <c r="B258" s="2" t="s">
        <v>1756</v>
      </c>
      <c r="C258" s="2" t="s">
        <v>4067</v>
      </c>
      <c r="D258" s="26" t="s">
        <v>8534</v>
      </c>
      <c r="E258" s="26" t="s">
        <v>100</v>
      </c>
    </row>
    <row r="259" spans="1:5" x14ac:dyDescent="0.25">
      <c r="A259" s="2" t="s">
        <v>2218</v>
      </c>
      <c r="B259" s="2" t="s">
        <v>1756</v>
      </c>
      <c r="C259" s="2" t="s">
        <v>4067</v>
      </c>
      <c r="D259" s="26" t="s">
        <v>8534</v>
      </c>
      <c r="E259" s="26" t="s">
        <v>100</v>
      </c>
    </row>
    <row r="260" spans="1:5" x14ac:dyDescent="0.25">
      <c r="A260" s="2" t="s">
        <v>2219</v>
      </c>
      <c r="B260" s="2" t="s">
        <v>1756</v>
      </c>
      <c r="C260" s="2" t="s">
        <v>4067</v>
      </c>
      <c r="D260" s="26" t="s">
        <v>8534</v>
      </c>
      <c r="E260" s="26" t="s">
        <v>100</v>
      </c>
    </row>
    <row r="261" spans="1:5" x14ac:dyDescent="0.25">
      <c r="A261" s="2" t="s">
        <v>2220</v>
      </c>
      <c r="B261" s="2" t="s">
        <v>2221</v>
      </c>
      <c r="C261" s="2" t="s">
        <v>4067</v>
      </c>
      <c r="D261" s="26" t="s">
        <v>8534</v>
      </c>
      <c r="E261" s="26" t="s">
        <v>100</v>
      </c>
    </row>
    <row r="262" spans="1:5" x14ac:dyDescent="0.25">
      <c r="A262" s="2" t="s">
        <v>2234</v>
      </c>
      <c r="B262" s="2" t="s">
        <v>2235</v>
      </c>
      <c r="C262" s="2" t="s">
        <v>4067</v>
      </c>
      <c r="D262" s="26" t="s">
        <v>8534</v>
      </c>
      <c r="E262" s="26" t="s">
        <v>100</v>
      </c>
    </row>
    <row r="263" spans="1:5" x14ac:dyDescent="0.25">
      <c r="A263" s="2" t="s">
        <v>2243</v>
      </c>
      <c r="B263" s="2" t="s">
        <v>2244</v>
      </c>
      <c r="C263" s="2" t="s">
        <v>4067</v>
      </c>
      <c r="D263" s="26" t="s">
        <v>8534</v>
      </c>
      <c r="E263" s="26" t="s">
        <v>100</v>
      </c>
    </row>
    <row r="264" spans="1:5" x14ac:dyDescent="0.25">
      <c r="A264" s="2" t="s">
        <v>2260</v>
      </c>
      <c r="B264" s="2" t="s">
        <v>2261</v>
      </c>
      <c r="C264" s="2" t="s">
        <v>4067</v>
      </c>
      <c r="D264" s="26" t="s">
        <v>8534</v>
      </c>
      <c r="E264" s="26" t="s">
        <v>100</v>
      </c>
    </row>
    <row r="265" spans="1:5" x14ac:dyDescent="0.25">
      <c r="A265" s="2" t="s">
        <v>2277</v>
      </c>
      <c r="B265" s="2" t="s">
        <v>2278</v>
      </c>
      <c r="C265" s="2" t="s">
        <v>4067</v>
      </c>
      <c r="D265" s="26" t="s">
        <v>8534</v>
      </c>
      <c r="E265" s="26" t="s">
        <v>100</v>
      </c>
    </row>
    <row r="266" spans="1:5" x14ac:dyDescent="0.25">
      <c r="A266" s="2" t="s">
        <v>2284</v>
      </c>
      <c r="B266" s="2" t="s">
        <v>2278</v>
      </c>
      <c r="C266" s="2" t="s">
        <v>4067</v>
      </c>
      <c r="D266" s="26" t="s">
        <v>8534</v>
      </c>
      <c r="E266" s="26" t="s">
        <v>100</v>
      </c>
    </row>
    <row r="267" spans="1:5" x14ac:dyDescent="0.25">
      <c r="A267" s="2" t="s">
        <v>2286</v>
      </c>
      <c r="B267" s="2" t="s">
        <v>1756</v>
      </c>
      <c r="C267" s="2" t="s">
        <v>4067</v>
      </c>
      <c r="D267" s="26" t="s">
        <v>8534</v>
      </c>
      <c r="E267" s="26" t="s">
        <v>100</v>
      </c>
    </row>
    <row r="268" spans="1:5" x14ac:dyDescent="0.25">
      <c r="A268" s="2" t="s">
        <v>2340</v>
      </c>
      <c r="B268" s="2" t="s">
        <v>2341</v>
      </c>
      <c r="C268" s="2" t="s">
        <v>4067</v>
      </c>
      <c r="D268" s="26" t="s">
        <v>8534</v>
      </c>
      <c r="E268" s="26" t="s">
        <v>100</v>
      </c>
    </row>
    <row r="269" spans="1:5" x14ac:dyDescent="0.25">
      <c r="A269" s="2" t="s">
        <v>2351</v>
      </c>
      <c r="B269" s="2" t="s">
        <v>924</v>
      </c>
      <c r="C269" s="2" t="s">
        <v>4067</v>
      </c>
      <c r="D269" s="26" t="s">
        <v>8534</v>
      </c>
      <c r="E269" s="26" t="s">
        <v>100</v>
      </c>
    </row>
    <row r="270" spans="1:5" x14ac:dyDescent="0.25">
      <c r="A270" s="2" t="s">
        <v>2384</v>
      </c>
      <c r="B270" s="2" t="s">
        <v>1091</v>
      </c>
      <c r="C270" s="2" t="s">
        <v>4067</v>
      </c>
      <c r="D270" s="26" t="s">
        <v>8534</v>
      </c>
      <c r="E270" s="26" t="s">
        <v>100</v>
      </c>
    </row>
    <row r="271" spans="1:5" x14ac:dyDescent="0.25">
      <c r="A271" s="2" t="s">
        <v>2388</v>
      </c>
      <c r="B271" s="2" t="s">
        <v>1091</v>
      </c>
      <c r="C271" s="2" t="s">
        <v>4067</v>
      </c>
      <c r="D271" s="26" t="s">
        <v>8534</v>
      </c>
      <c r="E271" s="26" t="s">
        <v>100</v>
      </c>
    </row>
    <row r="272" spans="1:5" x14ac:dyDescent="0.25">
      <c r="A272" s="2" t="s">
        <v>2421</v>
      </c>
      <c r="B272" s="2" t="s">
        <v>2422</v>
      </c>
      <c r="C272" s="2" t="s">
        <v>4067</v>
      </c>
      <c r="D272" s="26" t="s">
        <v>8534</v>
      </c>
      <c r="E272" s="26" t="s">
        <v>100</v>
      </c>
    </row>
    <row r="273" spans="1:5" x14ac:dyDescent="0.25">
      <c r="A273" s="2" t="s">
        <v>2438</v>
      </c>
      <c r="B273" s="2" t="s">
        <v>2439</v>
      </c>
      <c r="C273" s="2" t="s">
        <v>4067</v>
      </c>
      <c r="D273" s="26" t="s">
        <v>8534</v>
      </c>
      <c r="E273" s="26" t="s">
        <v>100</v>
      </c>
    </row>
    <row r="274" spans="1:5" x14ac:dyDescent="0.25">
      <c r="A274" s="2" t="s">
        <v>2480</v>
      </c>
      <c r="B274" s="2" t="s">
        <v>2476</v>
      </c>
      <c r="C274" s="2" t="s">
        <v>4067</v>
      </c>
      <c r="D274" s="26" t="s">
        <v>8534</v>
      </c>
      <c r="E274" s="26" t="s">
        <v>100</v>
      </c>
    </row>
    <row r="275" spans="1:5" x14ac:dyDescent="0.25">
      <c r="A275" s="2" t="s">
        <v>2491</v>
      </c>
      <c r="B275" s="2" t="s">
        <v>2492</v>
      </c>
      <c r="C275" s="2" t="s">
        <v>4067</v>
      </c>
      <c r="D275" s="26" t="s">
        <v>8534</v>
      </c>
      <c r="E275" s="26" t="s">
        <v>100</v>
      </c>
    </row>
    <row r="276" spans="1:5" x14ac:dyDescent="0.25">
      <c r="A276" s="2" t="s">
        <v>2503</v>
      </c>
      <c r="B276" s="2" t="s">
        <v>2492</v>
      </c>
      <c r="C276" s="2" t="s">
        <v>4067</v>
      </c>
      <c r="D276" s="26" t="s">
        <v>8534</v>
      </c>
      <c r="E276" s="26" t="s">
        <v>100</v>
      </c>
    </row>
    <row r="277" spans="1:5" x14ac:dyDescent="0.25">
      <c r="A277" s="2" t="s">
        <v>2579</v>
      </c>
      <c r="B277" s="2" t="s">
        <v>2580</v>
      </c>
      <c r="C277" s="2" t="s">
        <v>4067</v>
      </c>
      <c r="D277" s="26" t="s">
        <v>8534</v>
      </c>
      <c r="E277" s="26" t="s">
        <v>100</v>
      </c>
    </row>
    <row r="278" spans="1:5" x14ac:dyDescent="0.25">
      <c r="A278" s="2" t="s">
        <v>2595</v>
      </c>
      <c r="B278" s="2" t="s">
        <v>1756</v>
      </c>
      <c r="C278" s="2" t="s">
        <v>4067</v>
      </c>
      <c r="D278" s="26" t="s">
        <v>8534</v>
      </c>
      <c r="E278" s="26" t="s">
        <v>100</v>
      </c>
    </row>
    <row r="279" spans="1:5" x14ac:dyDescent="0.25">
      <c r="A279" s="2" t="s">
        <v>2596</v>
      </c>
      <c r="B279" s="2" t="s">
        <v>1756</v>
      </c>
      <c r="C279" s="2" t="s">
        <v>4067</v>
      </c>
      <c r="D279" s="26" t="s">
        <v>8534</v>
      </c>
      <c r="E279" s="26" t="s">
        <v>100</v>
      </c>
    </row>
    <row r="280" spans="1:5" x14ac:dyDescent="0.25">
      <c r="A280" s="2" t="s">
        <v>2597</v>
      </c>
      <c r="B280" s="2" t="s">
        <v>2598</v>
      </c>
      <c r="C280" s="2" t="s">
        <v>4067</v>
      </c>
      <c r="D280" s="26" t="s">
        <v>8534</v>
      </c>
      <c r="E280" s="26" t="s">
        <v>100</v>
      </c>
    </row>
    <row r="281" spans="1:5" x14ac:dyDescent="0.25">
      <c r="A281" s="2" t="s">
        <v>2601</v>
      </c>
      <c r="B281" s="2" t="s">
        <v>2602</v>
      </c>
      <c r="C281" s="2" t="s">
        <v>4067</v>
      </c>
      <c r="D281" s="26" t="s">
        <v>8534</v>
      </c>
      <c r="E281" s="26" t="s">
        <v>100</v>
      </c>
    </row>
    <row r="282" spans="1:5" x14ac:dyDescent="0.25">
      <c r="A282" s="2" t="s">
        <v>2605</v>
      </c>
      <c r="B282" s="2" t="s">
        <v>2606</v>
      </c>
      <c r="C282" s="2" t="s">
        <v>4067</v>
      </c>
      <c r="D282" s="26" t="s">
        <v>8534</v>
      </c>
      <c r="E282" s="26" t="s">
        <v>100</v>
      </c>
    </row>
    <row r="283" spans="1:5" x14ac:dyDescent="0.25">
      <c r="A283" s="2" t="s">
        <v>2610</v>
      </c>
      <c r="B283" s="2" t="s">
        <v>2602</v>
      </c>
      <c r="C283" s="2" t="s">
        <v>4067</v>
      </c>
      <c r="D283" s="26" t="s">
        <v>8534</v>
      </c>
      <c r="E283" s="26" t="s">
        <v>100</v>
      </c>
    </row>
    <row r="284" spans="1:5" x14ac:dyDescent="0.25">
      <c r="A284" s="2" t="s">
        <v>2641</v>
      </c>
      <c r="B284" s="2" t="s">
        <v>2642</v>
      </c>
      <c r="C284" s="2" t="s">
        <v>4067</v>
      </c>
      <c r="D284" s="26" t="s">
        <v>8534</v>
      </c>
      <c r="E284" s="26" t="s">
        <v>100</v>
      </c>
    </row>
    <row r="285" spans="1:5" x14ac:dyDescent="0.25">
      <c r="A285" s="2" t="s">
        <v>2657</v>
      </c>
      <c r="B285" s="2" t="s">
        <v>2606</v>
      </c>
      <c r="C285" s="2" t="s">
        <v>4067</v>
      </c>
      <c r="D285" s="26" t="s">
        <v>8534</v>
      </c>
      <c r="E285" s="26" t="s">
        <v>100</v>
      </c>
    </row>
    <row r="286" spans="1:5" x14ac:dyDescent="0.25">
      <c r="A286" s="2" t="s">
        <v>2696</v>
      </c>
      <c r="B286" s="2" t="s">
        <v>1221</v>
      </c>
      <c r="C286" s="2" t="s">
        <v>4067</v>
      </c>
      <c r="D286" s="26" t="s">
        <v>8534</v>
      </c>
      <c r="E286" s="26" t="s">
        <v>100</v>
      </c>
    </row>
    <row r="287" spans="1:5" x14ac:dyDescent="0.25">
      <c r="A287" s="2" t="s">
        <v>2712</v>
      </c>
      <c r="B287" s="2" t="s">
        <v>338</v>
      </c>
      <c r="C287" s="2" t="s">
        <v>4067</v>
      </c>
      <c r="D287" s="26" t="s">
        <v>8534</v>
      </c>
      <c r="E287" s="26" t="s">
        <v>100</v>
      </c>
    </row>
    <row r="288" spans="1:5" x14ac:dyDescent="0.25">
      <c r="A288" s="2" t="s">
        <v>2716</v>
      </c>
      <c r="B288" s="2" t="s">
        <v>2717</v>
      </c>
      <c r="C288" s="2" t="s">
        <v>4067</v>
      </c>
      <c r="D288" s="26" t="s">
        <v>8534</v>
      </c>
      <c r="E288" s="26" t="s">
        <v>100</v>
      </c>
    </row>
    <row r="289" spans="1:5" x14ac:dyDescent="0.25">
      <c r="A289" s="2" t="s">
        <v>2722</v>
      </c>
      <c r="B289" s="2" t="s">
        <v>2723</v>
      </c>
      <c r="C289" s="2" t="s">
        <v>4067</v>
      </c>
      <c r="D289" s="26" t="s">
        <v>8534</v>
      </c>
      <c r="E289" s="26" t="s">
        <v>100</v>
      </c>
    </row>
    <row r="290" spans="1:5" x14ac:dyDescent="0.25">
      <c r="A290" s="2" t="s">
        <v>2778</v>
      </c>
      <c r="B290" s="2" t="s">
        <v>2779</v>
      </c>
      <c r="C290" s="2" t="s">
        <v>4067</v>
      </c>
      <c r="D290" s="26" t="s">
        <v>8534</v>
      </c>
      <c r="E290" s="26" t="s">
        <v>100</v>
      </c>
    </row>
    <row r="291" spans="1:5" x14ac:dyDescent="0.25">
      <c r="A291" s="2" t="s">
        <v>2848</v>
      </c>
      <c r="B291" s="2" t="s">
        <v>2849</v>
      </c>
      <c r="C291" s="2" t="s">
        <v>4067</v>
      </c>
      <c r="D291" s="26" t="s">
        <v>8534</v>
      </c>
      <c r="E291" s="26" t="s">
        <v>100</v>
      </c>
    </row>
    <row r="292" spans="1:5" x14ac:dyDescent="0.25">
      <c r="A292" s="2" t="s">
        <v>2869</v>
      </c>
      <c r="B292" s="2" t="s">
        <v>2809</v>
      </c>
      <c r="C292" s="2" t="s">
        <v>4067</v>
      </c>
      <c r="D292" s="26" t="s">
        <v>8534</v>
      </c>
      <c r="E292" s="26" t="s">
        <v>100</v>
      </c>
    </row>
    <row r="293" spans="1:5" x14ac:dyDescent="0.25">
      <c r="A293" s="2" t="s">
        <v>2872</v>
      </c>
      <c r="B293" s="2" t="s">
        <v>2809</v>
      </c>
      <c r="C293" s="2" t="s">
        <v>4067</v>
      </c>
      <c r="D293" s="26" t="s">
        <v>8534</v>
      </c>
      <c r="E293" s="26" t="s">
        <v>100</v>
      </c>
    </row>
    <row r="294" spans="1:5" x14ac:dyDescent="0.25">
      <c r="A294" s="2" t="s">
        <v>2891</v>
      </c>
      <c r="B294" s="2" t="s">
        <v>2892</v>
      </c>
      <c r="C294" s="2" t="s">
        <v>4067</v>
      </c>
      <c r="D294" s="26" t="s">
        <v>8534</v>
      </c>
      <c r="E294" s="26" t="s">
        <v>100</v>
      </c>
    </row>
    <row r="295" spans="1:5" x14ac:dyDescent="0.25">
      <c r="A295" s="2" t="s">
        <v>2904</v>
      </c>
      <c r="B295" s="2" t="s">
        <v>2905</v>
      </c>
      <c r="C295" s="2" t="s">
        <v>4067</v>
      </c>
      <c r="D295" s="26" t="s">
        <v>8534</v>
      </c>
      <c r="E295" s="26" t="s">
        <v>100</v>
      </c>
    </row>
    <row r="296" spans="1:5" x14ac:dyDescent="0.25">
      <c r="A296" s="2" t="s">
        <v>2916</v>
      </c>
      <c r="B296" s="2" t="s">
        <v>2917</v>
      </c>
      <c r="C296" s="2" t="s">
        <v>4067</v>
      </c>
      <c r="D296" s="26" t="s">
        <v>8534</v>
      </c>
      <c r="E296" s="26" t="s">
        <v>100</v>
      </c>
    </row>
    <row r="297" spans="1:5" x14ac:dyDescent="0.25">
      <c r="A297" s="2" t="s">
        <v>2923</v>
      </c>
      <c r="B297" s="2" t="s">
        <v>2917</v>
      </c>
      <c r="C297" s="2" t="s">
        <v>4067</v>
      </c>
      <c r="D297" s="26" t="s">
        <v>8534</v>
      </c>
      <c r="E297" s="26" t="s">
        <v>100</v>
      </c>
    </row>
    <row r="298" spans="1:5" x14ac:dyDescent="0.25">
      <c r="A298" s="2" t="s">
        <v>2988</v>
      </c>
      <c r="B298" s="2" t="s">
        <v>213</v>
      </c>
      <c r="C298" s="2" t="s">
        <v>4067</v>
      </c>
      <c r="D298" s="26" t="s">
        <v>8534</v>
      </c>
      <c r="E298" s="26" t="s">
        <v>100</v>
      </c>
    </row>
    <row r="299" spans="1:5" x14ac:dyDescent="0.25">
      <c r="A299" s="2" t="s">
        <v>2991</v>
      </c>
      <c r="B299" s="2" t="s">
        <v>2992</v>
      </c>
      <c r="C299" s="2" t="s">
        <v>4067</v>
      </c>
      <c r="D299" s="26" t="s">
        <v>8534</v>
      </c>
      <c r="E299" s="26" t="s">
        <v>100</v>
      </c>
    </row>
    <row r="300" spans="1:5" x14ac:dyDescent="0.25">
      <c r="A300" s="2" t="s">
        <v>2996</v>
      </c>
      <c r="B300" s="2" t="s">
        <v>2992</v>
      </c>
      <c r="C300" s="2" t="s">
        <v>4067</v>
      </c>
      <c r="D300" s="26" t="s">
        <v>8534</v>
      </c>
      <c r="E300" s="26" t="s">
        <v>100</v>
      </c>
    </row>
    <row r="301" spans="1:5" x14ac:dyDescent="0.25">
      <c r="A301" s="2" t="s">
        <v>2999</v>
      </c>
      <c r="B301" s="2" t="s">
        <v>2992</v>
      </c>
      <c r="C301" s="2" t="s">
        <v>4067</v>
      </c>
      <c r="D301" s="26" t="s">
        <v>8534</v>
      </c>
      <c r="E301" s="26" t="s">
        <v>100</v>
      </c>
    </row>
    <row r="302" spans="1:5" x14ac:dyDescent="0.25">
      <c r="A302" s="2" t="s">
        <v>3003</v>
      </c>
      <c r="B302" s="2" t="s">
        <v>3004</v>
      </c>
      <c r="C302" s="2" t="s">
        <v>4067</v>
      </c>
      <c r="D302" s="26" t="s">
        <v>8534</v>
      </c>
      <c r="E302" s="26" t="s">
        <v>100</v>
      </c>
    </row>
    <row r="303" spans="1:5" x14ac:dyDescent="0.25">
      <c r="A303" s="2" t="s">
        <v>3009</v>
      </c>
      <c r="B303" s="2" t="s">
        <v>3004</v>
      </c>
      <c r="C303" s="2" t="s">
        <v>4067</v>
      </c>
      <c r="D303" s="26" t="s">
        <v>8534</v>
      </c>
      <c r="E303" s="26" t="s">
        <v>100</v>
      </c>
    </row>
    <row r="304" spans="1:5" x14ac:dyDescent="0.25">
      <c r="A304" s="2" t="s">
        <v>3012</v>
      </c>
      <c r="B304" s="2" t="s">
        <v>3013</v>
      </c>
      <c r="C304" s="2" t="s">
        <v>4067</v>
      </c>
      <c r="D304" s="26" t="s">
        <v>8534</v>
      </c>
      <c r="E304" s="26" t="s">
        <v>100</v>
      </c>
    </row>
    <row r="305" spans="1:5" x14ac:dyDescent="0.25">
      <c r="A305" s="2" t="s">
        <v>3028</v>
      </c>
      <c r="B305" s="2" t="s">
        <v>3029</v>
      </c>
      <c r="C305" s="2" t="s">
        <v>4067</v>
      </c>
      <c r="D305" s="26" t="s">
        <v>8534</v>
      </c>
      <c r="E305" s="26" t="s">
        <v>100</v>
      </c>
    </row>
    <row r="306" spans="1:5" x14ac:dyDescent="0.25">
      <c r="A306" s="2" t="s">
        <v>3041</v>
      </c>
      <c r="B306" s="2" t="s">
        <v>1231</v>
      </c>
      <c r="C306" s="2" t="s">
        <v>4067</v>
      </c>
      <c r="D306" s="26" t="s">
        <v>8534</v>
      </c>
      <c r="E306" s="26" t="s">
        <v>100</v>
      </c>
    </row>
    <row r="307" spans="1:5" x14ac:dyDescent="0.25">
      <c r="A307" s="2" t="s">
        <v>3045</v>
      </c>
      <c r="B307" s="2" t="s">
        <v>3046</v>
      </c>
      <c r="C307" s="2" t="s">
        <v>4067</v>
      </c>
      <c r="D307" s="26" t="s">
        <v>8534</v>
      </c>
      <c r="E307" s="26" t="s">
        <v>100</v>
      </c>
    </row>
    <row r="308" spans="1:5" x14ac:dyDescent="0.25">
      <c r="A308" s="2" t="s">
        <v>3051</v>
      </c>
      <c r="B308" s="2" t="s">
        <v>3052</v>
      </c>
      <c r="C308" s="2" t="s">
        <v>4067</v>
      </c>
      <c r="D308" s="26" t="s">
        <v>8534</v>
      </c>
      <c r="E308" s="26" t="s">
        <v>100</v>
      </c>
    </row>
    <row r="309" spans="1:5" x14ac:dyDescent="0.25">
      <c r="A309" s="2" t="s">
        <v>3056</v>
      </c>
      <c r="B309" s="2" t="s">
        <v>3057</v>
      </c>
      <c r="C309" s="2" t="s">
        <v>4067</v>
      </c>
      <c r="D309" s="26" t="s">
        <v>8534</v>
      </c>
      <c r="E309" s="26" t="s">
        <v>100</v>
      </c>
    </row>
    <row r="310" spans="1:5" x14ac:dyDescent="0.25">
      <c r="A310" s="2" t="s">
        <v>3064</v>
      </c>
      <c r="B310" s="2" t="s">
        <v>1181</v>
      </c>
      <c r="C310" s="2" t="s">
        <v>4067</v>
      </c>
      <c r="D310" s="26" t="s">
        <v>8534</v>
      </c>
      <c r="E310" s="26" t="s">
        <v>100</v>
      </c>
    </row>
    <row r="311" spans="1:5" x14ac:dyDescent="0.25">
      <c r="A311" s="2" t="s">
        <v>3067</v>
      </c>
      <c r="B311" s="2" t="s">
        <v>2310</v>
      </c>
      <c r="C311" s="2" t="s">
        <v>4067</v>
      </c>
      <c r="D311" s="26" t="s">
        <v>8534</v>
      </c>
      <c r="E311" s="26" t="s">
        <v>100</v>
      </c>
    </row>
    <row r="312" spans="1:5" x14ac:dyDescent="0.25">
      <c r="A312" s="2" t="s">
        <v>3069</v>
      </c>
      <c r="B312" s="2" t="s">
        <v>2310</v>
      </c>
      <c r="C312" s="2" t="s">
        <v>4067</v>
      </c>
      <c r="D312" s="26" t="s">
        <v>8534</v>
      </c>
      <c r="E312" s="26" t="s">
        <v>100</v>
      </c>
    </row>
    <row r="313" spans="1:5" x14ac:dyDescent="0.25">
      <c r="A313" s="2" t="s">
        <v>3073</v>
      </c>
      <c r="B313" s="2" t="s">
        <v>3074</v>
      </c>
      <c r="C313" s="2" t="s">
        <v>4067</v>
      </c>
      <c r="D313" s="26" t="s">
        <v>8534</v>
      </c>
      <c r="E313" s="26" t="s">
        <v>100</v>
      </c>
    </row>
    <row r="314" spans="1:5" x14ac:dyDescent="0.25">
      <c r="A314" s="2" t="s">
        <v>3079</v>
      </c>
      <c r="B314" s="2" t="s">
        <v>2717</v>
      </c>
      <c r="C314" s="2" t="s">
        <v>4067</v>
      </c>
      <c r="D314" s="26" t="s">
        <v>8534</v>
      </c>
      <c r="E314" s="26" t="s">
        <v>100</v>
      </c>
    </row>
    <row r="315" spans="1:5" x14ac:dyDescent="0.25">
      <c r="A315" s="2" t="s">
        <v>3083</v>
      </c>
      <c r="B315" s="2" t="s">
        <v>3084</v>
      </c>
      <c r="C315" s="2" t="s">
        <v>4067</v>
      </c>
      <c r="D315" s="26" t="s">
        <v>8534</v>
      </c>
      <c r="E315" s="26" t="s">
        <v>100</v>
      </c>
    </row>
    <row r="316" spans="1:5" x14ac:dyDescent="0.25">
      <c r="A316" s="2" t="s">
        <v>3110</v>
      </c>
      <c r="B316" s="2" t="s">
        <v>3111</v>
      </c>
      <c r="C316" s="2" t="s">
        <v>4067</v>
      </c>
      <c r="D316" s="26" t="s">
        <v>8534</v>
      </c>
      <c r="E316" s="26" t="s">
        <v>100</v>
      </c>
    </row>
    <row r="317" spans="1:5" x14ac:dyDescent="0.25">
      <c r="A317" s="2" t="s">
        <v>3119</v>
      </c>
      <c r="B317" s="2" t="s">
        <v>3120</v>
      </c>
      <c r="C317" s="2" t="s">
        <v>4067</v>
      </c>
      <c r="D317" s="26" t="s">
        <v>8534</v>
      </c>
      <c r="E317" s="26" t="s">
        <v>100</v>
      </c>
    </row>
    <row r="318" spans="1:5" x14ac:dyDescent="0.25">
      <c r="A318" s="2" t="s">
        <v>3159</v>
      </c>
      <c r="B318" s="2" t="s">
        <v>3160</v>
      </c>
      <c r="C318" s="2" t="s">
        <v>4067</v>
      </c>
      <c r="D318" s="26" t="s">
        <v>8534</v>
      </c>
      <c r="E318" s="26" t="s">
        <v>100</v>
      </c>
    </row>
    <row r="319" spans="1:5" x14ac:dyDescent="0.25">
      <c r="A319" s="2" t="s">
        <v>3167</v>
      </c>
      <c r="B319" s="2" t="s">
        <v>3160</v>
      </c>
      <c r="C319" s="2" t="s">
        <v>4067</v>
      </c>
      <c r="D319" s="26" t="s">
        <v>8534</v>
      </c>
      <c r="E319" s="26" t="s">
        <v>100</v>
      </c>
    </row>
    <row r="320" spans="1:5" x14ac:dyDescent="0.25">
      <c r="A320" s="2" t="s">
        <v>3169</v>
      </c>
      <c r="B320" s="2" t="s">
        <v>3170</v>
      </c>
      <c r="C320" s="2" t="s">
        <v>4067</v>
      </c>
      <c r="D320" s="26" t="s">
        <v>8534</v>
      </c>
      <c r="E320" s="26" t="s">
        <v>100</v>
      </c>
    </row>
    <row r="321" spans="1:5" x14ac:dyDescent="0.25">
      <c r="A321" s="2" t="s">
        <v>3183</v>
      </c>
      <c r="B321" s="2" t="s">
        <v>2059</v>
      </c>
      <c r="C321" s="2" t="s">
        <v>4067</v>
      </c>
      <c r="D321" s="26" t="s">
        <v>8534</v>
      </c>
      <c r="E321" s="26" t="s">
        <v>100</v>
      </c>
    </row>
    <row r="322" spans="1:5" x14ac:dyDescent="0.25">
      <c r="A322" s="2" t="s">
        <v>3186</v>
      </c>
      <c r="B322" s="2" t="s">
        <v>3187</v>
      </c>
      <c r="C322" s="2" t="s">
        <v>4067</v>
      </c>
      <c r="D322" s="26" t="s">
        <v>8534</v>
      </c>
      <c r="E322" s="26" t="s">
        <v>100</v>
      </c>
    </row>
    <row r="323" spans="1:5" x14ac:dyDescent="0.25">
      <c r="A323" s="2" t="s">
        <v>3194</v>
      </c>
      <c r="B323" s="2" t="s">
        <v>3195</v>
      </c>
      <c r="C323" s="2" t="s">
        <v>4067</v>
      </c>
      <c r="D323" s="26" t="s">
        <v>8534</v>
      </c>
      <c r="E323" s="26" t="s">
        <v>100</v>
      </c>
    </row>
    <row r="324" spans="1:5" x14ac:dyDescent="0.25">
      <c r="A324" s="2" t="s">
        <v>3199</v>
      </c>
      <c r="B324" s="2" t="s">
        <v>3200</v>
      </c>
      <c r="C324" s="2" t="s">
        <v>4067</v>
      </c>
      <c r="D324" s="26" t="s">
        <v>8534</v>
      </c>
      <c r="E324" s="26" t="s">
        <v>100</v>
      </c>
    </row>
    <row r="325" spans="1:5" x14ac:dyDescent="0.25">
      <c r="A325" s="2" t="s">
        <v>3205</v>
      </c>
      <c r="B325" s="2" t="s">
        <v>3206</v>
      </c>
      <c r="C325" s="2" t="s">
        <v>4067</v>
      </c>
      <c r="D325" s="26" t="s">
        <v>8534</v>
      </c>
      <c r="E325" s="26" t="s">
        <v>100</v>
      </c>
    </row>
    <row r="326" spans="1:5" x14ac:dyDescent="0.25">
      <c r="A326" s="2" t="s">
        <v>3212</v>
      </c>
      <c r="B326" s="2" t="s">
        <v>3195</v>
      </c>
      <c r="C326" s="2" t="s">
        <v>4067</v>
      </c>
      <c r="D326" s="26" t="s">
        <v>8534</v>
      </c>
      <c r="E326" s="26" t="s">
        <v>100</v>
      </c>
    </row>
    <row r="327" spans="1:5" x14ac:dyDescent="0.25">
      <c r="A327" s="2" t="s">
        <v>3214</v>
      </c>
      <c r="B327" s="2" t="s">
        <v>3215</v>
      </c>
      <c r="C327" s="2" t="s">
        <v>4067</v>
      </c>
      <c r="D327" s="26" t="s">
        <v>8534</v>
      </c>
      <c r="E327" s="26" t="s">
        <v>100</v>
      </c>
    </row>
    <row r="328" spans="1:5" x14ac:dyDescent="0.25">
      <c r="A328" s="2" t="s">
        <v>3246</v>
      </c>
      <c r="B328" s="2" t="s">
        <v>3247</v>
      </c>
      <c r="C328" s="2" t="s">
        <v>4067</v>
      </c>
      <c r="D328" s="26" t="s">
        <v>8534</v>
      </c>
      <c r="E328" s="26" t="s">
        <v>100</v>
      </c>
    </row>
    <row r="329" spans="1:5" x14ac:dyDescent="0.25">
      <c r="A329" s="2" t="s">
        <v>3294</v>
      </c>
      <c r="B329" s="2" t="s">
        <v>3195</v>
      </c>
      <c r="C329" s="2" t="s">
        <v>4067</v>
      </c>
      <c r="D329" s="26" t="s">
        <v>8534</v>
      </c>
      <c r="E329" s="26" t="s">
        <v>100</v>
      </c>
    </row>
    <row r="330" spans="1:5" x14ac:dyDescent="0.25">
      <c r="A330" s="2" t="s">
        <v>3305</v>
      </c>
      <c r="B330" s="2" t="s">
        <v>3306</v>
      </c>
      <c r="C330" s="2" t="s">
        <v>4067</v>
      </c>
      <c r="D330" s="26" t="s">
        <v>8534</v>
      </c>
      <c r="E330" s="26" t="s">
        <v>100</v>
      </c>
    </row>
    <row r="331" spans="1:5" x14ac:dyDescent="0.25">
      <c r="A331" s="2" t="s">
        <v>3385</v>
      </c>
      <c r="B331" s="2" t="s">
        <v>3386</v>
      </c>
      <c r="C331" s="2" t="s">
        <v>4067</v>
      </c>
      <c r="D331" s="26" t="s">
        <v>8534</v>
      </c>
      <c r="E331" s="26" t="s">
        <v>100</v>
      </c>
    </row>
    <row r="332" spans="1:5" x14ac:dyDescent="0.25">
      <c r="A332" s="2" t="s">
        <v>3390</v>
      </c>
      <c r="B332" s="2" t="s">
        <v>3386</v>
      </c>
      <c r="C332" s="2" t="s">
        <v>4067</v>
      </c>
      <c r="D332" s="26" t="s">
        <v>8534</v>
      </c>
      <c r="E332" s="26" t="s">
        <v>100</v>
      </c>
    </row>
    <row r="333" spans="1:5" x14ac:dyDescent="0.25">
      <c r="A333" s="2" t="s">
        <v>3394</v>
      </c>
      <c r="B333" s="2" t="s">
        <v>3395</v>
      </c>
      <c r="C333" s="2" t="s">
        <v>4067</v>
      </c>
      <c r="D333" s="26" t="s">
        <v>8534</v>
      </c>
      <c r="E333" s="26" t="s">
        <v>100</v>
      </c>
    </row>
    <row r="334" spans="1:5" x14ac:dyDescent="0.25">
      <c r="A334" s="2" t="s">
        <v>3401</v>
      </c>
      <c r="B334" s="2" t="s">
        <v>3395</v>
      </c>
      <c r="C334" s="2" t="s">
        <v>4067</v>
      </c>
      <c r="D334" s="26" t="s">
        <v>8534</v>
      </c>
      <c r="E334" s="26" t="s">
        <v>100</v>
      </c>
    </row>
    <row r="335" spans="1:5" x14ac:dyDescent="0.25">
      <c r="A335" s="2" t="s">
        <v>3405</v>
      </c>
      <c r="B335" s="2" t="s">
        <v>3395</v>
      </c>
      <c r="C335" s="2" t="s">
        <v>4067</v>
      </c>
      <c r="D335" s="26" t="s">
        <v>8534</v>
      </c>
      <c r="E335" s="26" t="s">
        <v>100</v>
      </c>
    </row>
    <row r="336" spans="1:5" x14ac:dyDescent="0.25">
      <c r="A336" s="2" t="s">
        <v>3407</v>
      </c>
      <c r="B336" s="2" t="s">
        <v>3395</v>
      </c>
      <c r="C336" s="2" t="s">
        <v>4067</v>
      </c>
      <c r="D336" s="26" t="s">
        <v>8534</v>
      </c>
      <c r="E336" s="26" t="s">
        <v>100</v>
      </c>
    </row>
    <row r="337" spans="1:5" x14ac:dyDescent="0.25">
      <c r="A337" s="2" t="s">
        <v>3433</v>
      </c>
      <c r="B337" s="2" t="s">
        <v>3434</v>
      </c>
      <c r="C337" s="2" t="s">
        <v>4067</v>
      </c>
      <c r="D337" s="26" t="s">
        <v>8534</v>
      </c>
      <c r="E337" s="26" t="s">
        <v>100</v>
      </c>
    </row>
    <row r="338" spans="1:5" x14ac:dyDescent="0.25">
      <c r="A338" s="2" t="s">
        <v>3440</v>
      </c>
      <c r="B338" s="2" t="s">
        <v>3434</v>
      </c>
      <c r="C338" s="2" t="s">
        <v>4067</v>
      </c>
      <c r="D338" s="26" t="s">
        <v>8534</v>
      </c>
      <c r="E338" s="26" t="s">
        <v>100</v>
      </c>
    </row>
    <row r="339" spans="1:5" x14ac:dyDescent="0.25">
      <c r="A339" s="2" t="s">
        <v>3442</v>
      </c>
      <c r="B339" s="2" t="s">
        <v>3434</v>
      </c>
      <c r="C339" s="2" t="s">
        <v>4067</v>
      </c>
      <c r="D339" s="26" t="s">
        <v>8534</v>
      </c>
      <c r="E339" s="26" t="s">
        <v>100</v>
      </c>
    </row>
    <row r="340" spans="1:5" x14ac:dyDescent="0.25">
      <c r="A340" s="2" t="s">
        <v>3449</v>
      </c>
      <c r="B340" s="2" t="s">
        <v>3200</v>
      </c>
      <c r="C340" s="2" t="s">
        <v>4067</v>
      </c>
      <c r="D340" s="26" t="s">
        <v>8534</v>
      </c>
      <c r="E340" s="26" t="s">
        <v>100</v>
      </c>
    </row>
    <row r="341" spans="1:5" x14ac:dyDescent="0.25">
      <c r="A341" s="2" t="s">
        <v>3453</v>
      </c>
      <c r="B341" s="2" t="s">
        <v>3454</v>
      </c>
      <c r="C341" s="2" t="s">
        <v>4067</v>
      </c>
      <c r="D341" s="26" t="s">
        <v>8534</v>
      </c>
      <c r="E341" s="26" t="s">
        <v>100</v>
      </c>
    </row>
    <row r="342" spans="1:5" x14ac:dyDescent="0.25">
      <c r="A342" s="2" t="s">
        <v>3459</v>
      </c>
      <c r="B342" s="2" t="s">
        <v>3454</v>
      </c>
      <c r="C342" s="2" t="s">
        <v>4067</v>
      </c>
      <c r="D342" s="26" t="s">
        <v>8534</v>
      </c>
      <c r="E342" s="26" t="s">
        <v>100</v>
      </c>
    </row>
    <row r="343" spans="1:5" x14ac:dyDescent="0.25">
      <c r="A343" s="2" t="s">
        <v>3462</v>
      </c>
      <c r="B343" s="2" t="s">
        <v>339</v>
      </c>
      <c r="C343" s="2" t="s">
        <v>4067</v>
      </c>
      <c r="D343" s="26" t="s">
        <v>8534</v>
      </c>
      <c r="E343" s="26" t="s">
        <v>100</v>
      </c>
    </row>
    <row r="344" spans="1:5" x14ac:dyDescent="0.25">
      <c r="A344" s="2" t="s">
        <v>3466</v>
      </c>
      <c r="B344" s="2" t="s">
        <v>3467</v>
      </c>
      <c r="C344" s="2" t="s">
        <v>4067</v>
      </c>
      <c r="D344" s="26" t="s">
        <v>8534</v>
      </c>
      <c r="E344" s="26" t="s">
        <v>100</v>
      </c>
    </row>
    <row r="345" spans="1:5" x14ac:dyDescent="0.25">
      <c r="A345" s="2" t="s">
        <v>3504</v>
      </c>
      <c r="B345" s="2" t="s">
        <v>3505</v>
      </c>
      <c r="C345" s="2" t="s">
        <v>4067</v>
      </c>
      <c r="D345" s="26" t="s">
        <v>8534</v>
      </c>
      <c r="E345" s="26" t="s">
        <v>100</v>
      </c>
    </row>
    <row r="346" spans="1:5" x14ac:dyDescent="0.25">
      <c r="A346" s="2" t="s">
        <v>3511</v>
      </c>
      <c r="B346" s="2" t="s">
        <v>2717</v>
      </c>
      <c r="C346" s="2" t="s">
        <v>4067</v>
      </c>
      <c r="D346" s="26" t="s">
        <v>8534</v>
      </c>
      <c r="E346" s="26" t="s">
        <v>100</v>
      </c>
    </row>
    <row r="347" spans="1:5" x14ac:dyDescent="0.25">
      <c r="A347" s="2" t="s">
        <v>3514</v>
      </c>
      <c r="B347" s="2" t="s">
        <v>3515</v>
      </c>
      <c r="C347" s="2" t="s">
        <v>4067</v>
      </c>
      <c r="D347" s="26" t="s">
        <v>8534</v>
      </c>
      <c r="E347" s="26" t="s">
        <v>100</v>
      </c>
    </row>
    <row r="348" spans="1:5" x14ac:dyDescent="0.25">
      <c r="A348" s="2" t="s">
        <v>3574</v>
      </c>
      <c r="B348" s="2" t="s">
        <v>3575</v>
      </c>
      <c r="C348" s="2" t="s">
        <v>4067</v>
      </c>
      <c r="D348" s="26" t="s">
        <v>8534</v>
      </c>
      <c r="E348" s="26" t="s">
        <v>100</v>
      </c>
    </row>
    <row r="349" spans="1:5" x14ac:dyDescent="0.25">
      <c r="A349" s="2" t="s">
        <v>3580</v>
      </c>
      <c r="B349" s="2" t="s">
        <v>3581</v>
      </c>
      <c r="C349" s="2" t="s">
        <v>4067</v>
      </c>
      <c r="D349" s="26" t="s">
        <v>8534</v>
      </c>
      <c r="E349" s="26" t="s">
        <v>100</v>
      </c>
    </row>
    <row r="350" spans="1:5" x14ac:dyDescent="0.25">
      <c r="A350" s="2" t="s">
        <v>3588</v>
      </c>
      <c r="B350" s="2" t="s">
        <v>3581</v>
      </c>
      <c r="C350" s="2" t="s">
        <v>4067</v>
      </c>
      <c r="D350" s="26" t="s">
        <v>8534</v>
      </c>
      <c r="E350" s="26" t="s">
        <v>100</v>
      </c>
    </row>
    <row r="351" spans="1:5" x14ac:dyDescent="0.25">
      <c r="A351" s="2" t="s">
        <v>3591</v>
      </c>
      <c r="B351" s="2" t="s">
        <v>3581</v>
      </c>
      <c r="C351" s="2" t="s">
        <v>4067</v>
      </c>
      <c r="D351" s="26" t="s">
        <v>8534</v>
      </c>
      <c r="E351" s="26" t="s">
        <v>100</v>
      </c>
    </row>
    <row r="352" spans="1:5" x14ac:dyDescent="0.25">
      <c r="A352" s="2" t="s">
        <v>3593</v>
      </c>
      <c r="B352" s="2" t="s">
        <v>3581</v>
      </c>
      <c r="C352" s="2" t="s">
        <v>4067</v>
      </c>
      <c r="D352" s="26" t="s">
        <v>8534</v>
      </c>
      <c r="E352" s="26" t="s">
        <v>100</v>
      </c>
    </row>
    <row r="353" spans="1:5" x14ac:dyDescent="0.25">
      <c r="A353" s="2" t="s">
        <v>3596</v>
      </c>
      <c r="B353" s="2" t="s">
        <v>3581</v>
      </c>
      <c r="C353" s="2" t="s">
        <v>4067</v>
      </c>
      <c r="D353" s="26" t="s">
        <v>8534</v>
      </c>
      <c r="E353" s="26" t="s">
        <v>100</v>
      </c>
    </row>
    <row r="354" spans="1:5" x14ac:dyDescent="0.25">
      <c r="A354" s="2" t="s">
        <v>3601</v>
      </c>
      <c r="B354" s="2" t="s">
        <v>3581</v>
      </c>
      <c r="C354" s="2" t="s">
        <v>4067</v>
      </c>
      <c r="D354" s="26" t="s">
        <v>8534</v>
      </c>
      <c r="E354" s="26" t="s">
        <v>100</v>
      </c>
    </row>
    <row r="355" spans="1:5" x14ac:dyDescent="0.25">
      <c r="A355" s="2" t="s">
        <v>3604</v>
      </c>
      <c r="B355" s="2" t="s">
        <v>3581</v>
      </c>
      <c r="C355" s="2" t="s">
        <v>4067</v>
      </c>
      <c r="D355" s="26" t="s">
        <v>8534</v>
      </c>
      <c r="E355" s="26" t="s">
        <v>100</v>
      </c>
    </row>
    <row r="356" spans="1:5" x14ac:dyDescent="0.25">
      <c r="A356" s="2" t="s">
        <v>3607</v>
      </c>
      <c r="B356" s="2" t="s">
        <v>3581</v>
      </c>
      <c r="C356" s="2" t="s">
        <v>4067</v>
      </c>
      <c r="D356" s="26" t="s">
        <v>8534</v>
      </c>
      <c r="E356" s="26" t="s">
        <v>100</v>
      </c>
    </row>
    <row r="357" spans="1:5" x14ac:dyDescent="0.25">
      <c r="A357" s="2" t="s">
        <v>3609</v>
      </c>
      <c r="B357" s="2" t="s">
        <v>3581</v>
      </c>
      <c r="C357" s="2" t="s">
        <v>4067</v>
      </c>
      <c r="D357" s="26" t="s">
        <v>8534</v>
      </c>
      <c r="E357" s="26" t="s">
        <v>100</v>
      </c>
    </row>
    <row r="358" spans="1:5" x14ac:dyDescent="0.25">
      <c r="A358" s="2" t="s">
        <v>3614</v>
      </c>
      <c r="B358" s="2" t="s">
        <v>3581</v>
      </c>
      <c r="C358" s="2" t="s">
        <v>4067</v>
      </c>
      <c r="D358" s="26" t="s">
        <v>8534</v>
      </c>
      <c r="E358" s="26" t="s">
        <v>100</v>
      </c>
    </row>
    <row r="359" spans="1:5" x14ac:dyDescent="0.25">
      <c r="A359" s="2" t="s">
        <v>3616</v>
      </c>
      <c r="B359" s="2" t="s">
        <v>3581</v>
      </c>
      <c r="C359" s="2" t="s">
        <v>4067</v>
      </c>
      <c r="D359" s="26" t="s">
        <v>8534</v>
      </c>
      <c r="E359" s="26" t="s">
        <v>100</v>
      </c>
    </row>
    <row r="360" spans="1:5" x14ac:dyDescent="0.25">
      <c r="A360" s="2" t="s">
        <v>3617</v>
      </c>
      <c r="B360" s="2" t="s">
        <v>3581</v>
      </c>
      <c r="C360" s="2" t="s">
        <v>4067</v>
      </c>
      <c r="D360" s="26" t="s">
        <v>8534</v>
      </c>
      <c r="E360" s="26" t="s">
        <v>100</v>
      </c>
    </row>
    <row r="361" spans="1:5" x14ac:dyDescent="0.25">
      <c r="A361" s="2" t="s">
        <v>3619</v>
      </c>
      <c r="B361" s="2" t="s">
        <v>3581</v>
      </c>
      <c r="C361" s="2" t="s">
        <v>4067</v>
      </c>
      <c r="D361" s="26" t="s">
        <v>8534</v>
      </c>
      <c r="E361" s="26" t="s">
        <v>100</v>
      </c>
    </row>
    <row r="362" spans="1:5" x14ac:dyDescent="0.25">
      <c r="A362" s="2" t="s">
        <v>3681</v>
      </c>
      <c r="B362" s="2" t="s">
        <v>1588</v>
      </c>
      <c r="C362" s="2" t="s">
        <v>4067</v>
      </c>
      <c r="D362" s="26" t="s">
        <v>8534</v>
      </c>
      <c r="E362" s="26" t="s">
        <v>100</v>
      </c>
    </row>
    <row r="363" spans="1:5" x14ac:dyDescent="0.25">
      <c r="A363" s="2" t="s">
        <v>3682</v>
      </c>
      <c r="B363" s="2" t="s">
        <v>1588</v>
      </c>
      <c r="C363" s="2" t="s">
        <v>4067</v>
      </c>
      <c r="D363" s="26" t="s">
        <v>8534</v>
      </c>
      <c r="E363" s="26" t="s">
        <v>100</v>
      </c>
    </row>
    <row r="364" spans="1:5" x14ac:dyDescent="0.25">
      <c r="A364" s="2" t="s">
        <v>3685</v>
      </c>
      <c r="B364" s="2" t="s">
        <v>1588</v>
      </c>
      <c r="C364" s="2" t="s">
        <v>4067</v>
      </c>
      <c r="D364" s="26" t="s">
        <v>8534</v>
      </c>
      <c r="E364" s="26" t="s">
        <v>100</v>
      </c>
    </row>
    <row r="365" spans="1:5" x14ac:dyDescent="0.25">
      <c r="A365" s="2" t="s">
        <v>3709</v>
      </c>
      <c r="B365" s="2" t="s">
        <v>3710</v>
      </c>
      <c r="C365" s="2" t="s">
        <v>4067</v>
      </c>
      <c r="D365" s="26" t="s">
        <v>8534</v>
      </c>
      <c r="E365" s="26" t="s">
        <v>100</v>
      </c>
    </row>
    <row r="366" spans="1:5" x14ac:dyDescent="0.25">
      <c r="A366" s="2" t="s">
        <v>3765</v>
      </c>
      <c r="B366" s="2" t="s">
        <v>3766</v>
      </c>
      <c r="C366" s="2" t="s">
        <v>4067</v>
      </c>
      <c r="D366" s="26" t="s">
        <v>8534</v>
      </c>
      <c r="E366" s="26" t="s">
        <v>100</v>
      </c>
    </row>
    <row r="367" spans="1:5" x14ac:dyDescent="0.25">
      <c r="A367" s="2" t="s">
        <v>3772</v>
      </c>
      <c r="B367" s="2" t="s">
        <v>3773</v>
      </c>
      <c r="C367" s="2" t="s">
        <v>4067</v>
      </c>
      <c r="D367" s="26" t="s">
        <v>8534</v>
      </c>
      <c r="E367" s="26" t="s">
        <v>100</v>
      </c>
    </row>
    <row r="368" spans="1:5" x14ac:dyDescent="0.25">
      <c r="A368" s="2" t="s">
        <v>3787</v>
      </c>
      <c r="B368" s="2" t="s">
        <v>1441</v>
      </c>
      <c r="C368" s="2" t="s">
        <v>4067</v>
      </c>
      <c r="D368" s="26" t="s">
        <v>8534</v>
      </c>
      <c r="E368" s="26" t="s">
        <v>100</v>
      </c>
    </row>
    <row r="369" spans="1:5" x14ac:dyDescent="0.25">
      <c r="A369" s="2" t="s">
        <v>3792</v>
      </c>
      <c r="B369" s="2" t="s">
        <v>1441</v>
      </c>
      <c r="C369" s="2" t="s">
        <v>4067</v>
      </c>
      <c r="D369" s="26" t="s">
        <v>8534</v>
      </c>
      <c r="E369" s="26" t="s">
        <v>100</v>
      </c>
    </row>
    <row r="370" spans="1:5" x14ac:dyDescent="0.25">
      <c r="A370" s="2" t="s">
        <v>3818</v>
      </c>
      <c r="B370" s="2" t="s">
        <v>1073</v>
      </c>
      <c r="C370" s="2" t="s">
        <v>4067</v>
      </c>
      <c r="D370" s="26" t="s">
        <v>8534</v>
      </c>
      <c r="E370" s="26" t="s">
        <v>100</v>
      </c>
    </row>
    <row r="371" spans="1:5" x14ac:dyDescent="0.25">
      <c r="A371" s="2" t="s">
        <v>3823</v>
      </c>
      <c r="B371" s="2" t="s">
        <v>3824</v>
      </c>
      <c r="C371" s="2" t="s">
        <v>4067</v>
      </c>
      <c r="D371" s="26" t="s">
        <v>8534</v>
      </c>
      <c r="E371" s="26" t="s">
        <v>100</v>
      </c>
    </row>
    <row r="372" spans="1:5" x14ac:dyDescent="0.25">
      <c r="A372" s="2" t="s">
        <v>3849</v>
      </c>
      <c r="B372" s="2" t="s">
        <v>3850</v>
      </c>
      <c r="C372" s="2" t="s">
        <v>4067</v>
      </c>
      <c r="D372" s="26" t="s">
        <v>8534</v>
      </c>
      <c r="E372" s="26" t="s">
        <v>100</v>
      </c>
    </row>
    <row r="373" spans="1:5" x14ac:dyDescent="0.25">
      <c r="A373" s="2" t="s">
        <v>3855</v>
      </c>
      <c r="B373" s="2" t="s">
        <v>3856</v>
      </c>
      <c r="C373" s="2" t="s">
        <v>4067</v>
      </c>
      <c r="D373" s="26" t="s">
        <v>8534</v>
      </c>
      <c r="E373" s="26" t="s">
        <v>100</v>
      </c>
    </row>
    <row r="374" spans="1:5" x14ac:dyDescent="0.25">
      <c r="A374" s="2" t="s">
        <v>3863</v>
      </c>
      <c r="B374" s="2" t="s">
        <v>3864</v>
      </c>
      <c r="C374" s="2" t="s">
        <v>4067</v>
      </c>
      <c r="D374" s="26" t="s">
        <v>8534</v>
      </c>
      <c r="E374" s="26" t="s">
        <v>100</v>
      </c>
    </row>
    <row r="375" spans="1:5" x14ac:dyDescent="0.25">
      <c r="A375" s="2" t="s">
        <v>3867</v>
      </c>
      <c r="B375" s="2" t="s">
        <v>3864</v>
      </c>
      <c r="C375" s="2" t="s">
        <v>4067</v>
      </c>
      <c r="D375" s="26" t="s">
        <v>8534</v>
      </c>
      <c r="E375" s="26" t="s">
        <v>100</v>
      </c>
    </row>
    <row r="376" spans="1:5" x14ac:dyDescent="0.25">
      <c r="A376" s="2" t="s">
        <v>3868</v>
      </c>
      <c r="B376" s="2" t="s">
        <v>3864</v>
      </c>
      <c r="C376" s="2" t="s">
        <v>4067</v>
      </c>
      <c r="D376" s="26" t="s">
        <v>8534</v>
      </c>
      <c r="E376" s="26" t="s">
        <v>100</v>
      </c>
    </row>
    <row r="377" spans="1:5" x14ac:dyDescent="0.25">
      <c r="A377" s="2" t="s">
        <v>3871</v>
      </c>
      <c r="B377" s="2" t="s">
        <v>3864</v>
      </c>
      <c r="C377" s="2" t="s">
        <v>4067</v>
      </c>
      <c r="D377" s="26" t="s">
        <v>8534</v>
      </c>
      <c r="E377" s="26" t="s">
        <v>100</v>
      </c>
    </row>
    <row r="378" spans="1:5" x14ac:dyDescent="0.25">
      <c r="A378" s="2" t="s">
        <v>3875</v>
      </c>
      <c r="B378" s="2" t="s">
        <v>3864</v>
      </c>
      <c r="C378" s="2" t="s">
        <v>4067</v>
      </c>
      <c r="D378" s="26" t="s">
        <v>8534</v>
      </c>
      <c r="E378" s="26" t="s">
        <v>100</v>
      </c>
    </row>
    <row r="379" spans="1:5" x14ac:dyDescent="0.25">
      <c r="A379" s="2" t="s">
        <v>3880</v>
      </c>
      <c r="B379" s="2" t="s">
        <v>3864</v>
      </c>
      <c r="C379" s="2" t="s">
        <v>4067</v>
      </c>
      <c r="D379" s="26" t="s">
        <v>8534</v>
      </c>
      <c r="E379" s="26" t="s">
        <v>100</v>
      </c>
    </row>
    <row r="380" spans="1:5" x14ac:dyDescent="0.25">
      <c r="A380" s="2" t="s">
        <v>3884</v>
      </c>
      <c r="B380" s="2" t="s">
        <v>3864</v>
      </c>
      <c r="C380" s="2" t="s">
        <v>4067</v>
      </c>
      <c r="D380" s="26" t="s">
        <v>8534</v>
      </c>
      <c r="E380" s="26" t="s">
        <v>100</v>
      </c>
    </row>
    <row r="381" spans="1:5" x14ac:dyDescent="0.25">
      <c r="A381" s="2" t="s">
        <v>3889</v>
      </c>
      <c r="B381" s="2" t="s">
        <v>1869</v>
      </c>
      <c r="C381" s="2" t="s">
        <v>4067</v>
      </c>
      <c r="D381" s="26" t="s">
        <v>8534</v>
      </c>
      <c r="E381" s="26" t="s">
        <v>100</v>
      </c>
    </row>
    <row r="382" spans="1:5" x14ac:dyDescent="0.25">
      <c r="A382" s="2" t="s">
        <v>3892</v>
      </c>
      <c r="B382" s="2" t="s">
        <v>1869</v>
      </c>
      <c r="C382" s="2" t="s">
        <v>4067</v>
      </c>
      <c r="D382" s="26" t="s">
        <v>8534</v>
      </c>
      <c r="E382" s="26" t="s">
        <v>100</v>
      </c>
    </row>
    <row r="383" spans="1:5" x14ac:dyDescent="0.25">
      <c r="A383" s="2" t="s">
        <v>3893</v>
      </c>
      <c r="B383" s="2" t="s">
        <v>1869</v>
      </c>
      <c r="C383" s="2" t="s">
        <v>4067</v>
      </c>
      <c r="D383" s="26" t="s">
        <v>8534</v>
      </c>
      <c r="E383" s="26" t="s">
        <v>100</v>
      </c>
    </row>
    <row r="384" spans="1:5" x14ac:dyDescent="0.25">
      <c r="A384" s="2" t="s">
        <v>3896</v>
      </c>
      <c r="B384" s="2" t="s">
        <v>1869</v>
      </c>
      <c r="C384" s="2" t="s">
        <v>4067</v>
      </c>
      <c r="D384" s="26" t="s">
        <v>8534</v>
      </c>
      <c r="E384" s="26" t="s">
        <v>100</v>
      </c>
    </row>
    <row r="385" spans="1:5" x14ac:dyDescent="0.25">
      <c r="A385" s="2" t="s">
        <v>3897</v>
      </c>
      <c r="B385" s="2" t="s">
        <v>1869</v>
      </c>
      <c r="C385" s="2" t="s">
        <v>4067</v>
      </c>
      <c r="D385" s="26" t="s">
        <v>8534</v>
      </c>
      <c r="E385" s="26" t="s">
        <v>100</v>
      </c>
    </row>
    <row r="386" spans="1:5" x14ac:dyDescent="0.25">
      <c r="A386" s="2" t="s">
        <v>3899</v>
      </c>
      <c r="B386" s="2" t="s">
        <v>1869</v>
      </c>
      <c r="C386" s="2" t="s">
        <v>4067</v>
      </c>
      <c r="D386" s="26" t="s">
        <v>8534</v>
      </c>
      <c r="E386" s="26" t="s">
        <v>100</v>
      </c>
    </row>
    <row r="387" spans="1:5" x14ac:dyDescent="0.25">
      <c r="A387" s="2" t="s">
        <v>3906</v>
      </c>
      <c r="B387" s="2" t="s">
        <v>3907</v>
      </c>
      <c r="C387" s="2" t="s">
        <v>4067</v>
      </c>
      <c r="D387" s="26" t="s">
        <v>8534</v>
      </c>
      <c r="E387" s="26" t="s">
        <v>100</v>
      </c>
    </row>
    <row r="388" spans="1:5" x14ac:dyDescent="0.25">
      <c r="A388" s="2" t="s">
        <v>3909</v>
      </c>
      <c r="B388" s="2" t="s">
        <v>3907</v>
      </c>
      <c r="C388" s="2" t="s">
        <v>4067</v>
      </c>
      <c r="D388" s="26" t="s">
        <v>8534</v>
      </c>
      <c r="E388" s="26" t="s">
        <v>100</v>
      </c>
    </row>
    <row r="389" spans="1:5" x14ac:dyDescent="0.25">
      <c r="A389" s="2" t="s">
        <v>3914</v>
      </c>
      <c r="B389" s="2" t="s">
        <v>3915</v>
      </c>
      <c r="C389" s="2" t="s">
        <v>4067</v>
      </c>
      <c r="D389" s="26" t="s">
        <v>8534</v>
      </c>
      <c r="E389" s="26" t="s">
        <v>100</v>
      </c>
    </row>
    <row r="390" spans="1:5" x14ac:dyDescent="0.25">
      <c r="A390" s="2" t="s">
        <v>3945</v>
      </c>
      <c r="B390" s="2" t="s">
        <v>3946</v>
      </c>
      <c r="C390" s="2" t="s">
        <v>4067</v>
      </c>
      <c r="D390" s="26" t="s">
        <v>8534</v>
      </c>
      <c r="E390" s="26" t="s">
        <v>100</v>
      </c>
    </row>
    <row r="391" spans="1:5" x14ac:dyDescent="0.25">
      <c r="A391" s="2" t="s">
        <v>3949</v>
      </c>
      <c r="B391" s="2" t="s">
        <v>3950</v>
      </c>
      <c r="C391" s="2" t="s">
        <v>4067</v>
      </c>
      <c r="D391" s="26" t="s">
        <v>8534</v>
      </c>
      <c r="E391" s="26" t="s">
        <v>100</v>
      </c>
    </row>
    <row r="392" spans="1:5" x14ac:dyDescent="0.25">
      <c r="A392" s="2" t="s">
        <v>3956</v>
      </c>
      <c r="B392" s="2" t="s">
        <v>3957</v>
      </c>
      <c r="C392" s="2" t="s">
        <v>4067</v>
      </c>
      <c r="D392" s="26" t="s">
        <v>8534</v>
      </c>
      <c r="E392" s="26" t="s">
        <v>100</v>
      </c>
    </row>
    <row r="393" spans="1:5" x14ac:dyDescent="0.25">
      <c r="A393" s="2" t="s">
        <v>3959</v>
      </c>
      <c r="B393" s="2" t="s">
        <v>3960</v>
      </c>
      <c r="C393" s="2" t="s">
        <v>4067</v>
      </c>
      <c r="D393" s="26" t="s">
        <v>8534</v>
      </c>
      <c r="E393" s="26" t="s">
        <v>100</v>
      </c>
    </row>
    <row r="394" spans="1:5" x14ac:dyDescent="0.25">
      <c r="A394" s="2" t="s">
        <v>3963</v>
      </c>
      <c r="B394" s="2" t="s">
        <v>3964</v>
      </c>
      <c r="C394" s="2" t="s">
        <v>4067</v>
      </c>
      <c r="D394" s="26" t="s">
        <v>8534</v>
      </c>
      <c r="E394" s="26" t="s">
        <v>100</v>
      </c>
    </row>
    <row r="395" spans="1:5" x14ac:dyDescent="0.25">
      <c r="A395" s="2" t="s">
        <v>3972</v>
      </c>
      <c r="B395" s="2" t="s">
        <v>474</v>
      </c>
      <c r="C395" s="2" t="s">
        <v>4067</v>
      </c>
      <c r="D395" s="26" t="s">
        <v>8534</v>
      </c>
      <c r="E395" s="26" t="s">
        <v>100</v>
      </c>
    </row>
    <row r="396" spans="1:5" x14ac:dyDescent="0.25">
      <c r="A396" s="2" t="s">
        <v>3977</v>
      </c>
      <c r="B396" s="2" t="s">
        <v>474</v>
      </c>
      <c r="C396" s="2" t="s">
        <v>4067</v>
      </c>
      <c r="D396" s="26" t="s">
        <v>8534</v>
      </c>
      <c r="E396" s="26" t="s">
        <v>100</v>
      </c>
    </row>
    <row r="397" spans="1:5" x14ac:dyDescent="0.25">
      <c r="A397" s="2" t="s">
        <v>3980</v>
      </c>
      <c r="B397" s="2" t="s">
        <v>474</v>
      </c>
      <c r="C397" s="2" t="s">
        <v>4067</v>
      </c>
      <c r="D397" s="26" t="s">
        <v>8534</v>
      </c>
      <c r="E397" s="26" t="s">
        <v>100</v>
      </c>
    </row>
    <row r="398" spans="1:5" x14ac:dyDescent="0.25">
      <c r="A398" s="2" t="s">
        <v>3982</v>
      </c>
      <c r="B398" s="2" t="s">
        <v>474</v>
      </c>
      <c r="C398" s="2" t="s">
        <v>4067</v>
      </c>
      <c r="D398" s="26" t="s">
        <v>8534</v>
      </c>
      <c r="E398" s="26" t="s">
        <v>100</v>
      </c>
    </row>
    <row r="399" spans="1:5" x14ac:dyDescent="0.25">
      <c r="A399" s="2" t="s">
        <v>3985</v>
      </c>
      <c r="B399" s="2" t="s">
        <v>474</v>
      </c>
      <c r="C399" s="2" t="s">
        <v>4067</v>
      </c>
      <c r="D399" s="26" t="s">
        <v>8534</v>
      </c>
      <c r="E399" s="26" t="s">
        <v>100</v>
      </c>
    </row>
    <row r="400" spans="1:5" x14ac:dyDescent="0.25">
      <c r="A400" s="2" t="s">
        <v>3988</v>
      </c>
      <c r="B400" s="2" t="s">
        <v>3989</v>
      </c>
      <c r="C400" s="2" t="s">
        <v>4067</v>
      </c>
      <c r="D400" s="26" t="s">
        <v>8534</v>
      </c>
      <c r="E400" s="26" t="s">
        <v>100</v>
      </c>
    </row>
    <row r="401" spans="1:5" x14ac:dyDescent="0.25">
      <c r="A401" s="2" t="s">
        <v>4007</v>
      </c>
      <c r="B401" s="2" t="s">
        <v>4008</v>
      </c>
      <c r="C401" s="2" t="s">
        <v>4067</v>
      </c>
      <c r="D401" s="26" t="s">
        <v>8534</v>
      </c>
      <c r="E401" s="26" t="s">
        <v>100</v>
      </c>
    </row>
    <row r="402" spans="1:5" x14ac:dyDescent="0.25">
      <c r="A402" s="2" t="s">
        <v>4012</v>
      </c>
      <c r="B402" s="2" t="s">
        <v>4013</v>
      </c>
      <c r="C402" s="2" t="s">
        <v>4067</v>
      </c>
      <c r="D402" s="26" t="s">
        <v>8534</v>
      </c>
      <c r="E402" s="26" t="s">
        <v>100</v>
      </c>
    </row>
    <row r="403" spans="1:5" x14ac:dyDescent="0.25">
      <c r="A403" s="2" t="s">
        <v>4019</v>
      </c>
      <c r="B403" s="2" t="s">
        <v>4013</v>
      </c>
      <c r="C403" s="2" t="s">
        <v>4067</v>
      </c>
      <c r="D403" s="26" t="s">
        <v>8534</v>
      </c>
      <c r="E403" s="26" t="s">
        <v>100</v>
      </c>
    </row>
    <row r="404" spans="1:5" x14ac:dyDescent="0.25">
      <c r="A404" s="2" t="s">
        <v>4020</v>
      </c>
      <c r="B404" s="2" t="s">
        <v>4021</v>
      </c>
      <c r="C404" s="2" t="s">
        <v>4067</v>
      </c>
      <c r="D404" s="26" t="s">
        <v>8534</v>
      </c>
      <c r="E404" s="26" t="s">
        <v>100</v>
      </c>
    </row>
    <row r="405" spans="1:5" x14ac:dyDescent="0.25">
      <c r="A405" s="2" t="s">
        <v>4025</v>
      </c>
      <c r="B405" s="2" t="s">
        <v>4021</v>
      </c>
      <c r="C405" s="2" t="s">
        <v>4067</v>
      </c>
      <c r="D405" s="26" t="s">
        <v>8534</v>
      </c>
      <c r="E405" s="26" t="s">
        <v>100</v>
      </c>
    </row>
    <row r="406" spans="1:5" x14ac:dyDescent="0.25">
      <c r="A406" s="2" t="s">
        <v>4026</v>
      </c>
      <c r="B406" s="2" t="s">
        <v>4027</v>
      </c>
      <c r="C406" s="2" t="s">
        <v>4067</v>
      </c>
      <c r="D406" s="26" t="s">
        <v>8534</v>
      </c>
      <c r="E406" s="26" t="s">
        <v>100</v>
      </c>
    </row>
  </sheetData>
  <mergeCells count="1">
    <mergeCell ref="A9:A2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H56"/>
  <sheetViews>
    <sheetView workbookViewId="0"/>
  </sheetViews>
  <sheetFormatPr defaultRowHeight="15" x14ac:dyDescent="0.25"/>
  <cols>
    <col min="1" max="1" width="11" customWidth="1"/>
    <col min="2" max="2" width="26.140625" bestFit="1" customWidth="1"/>
    <col min="4" max="4" width="11" customWidth="1"/>
    <col min="5" max="5" width="54.85546875" bestFit="1" customWidth="1"/>
    <col min="7" max="7" width="17.85546875" customWidth="1"/>
    <col min="8" max="8" width="35.42578125" bestFit="1" customWidth="1"/>
    <col min="9" max="9" width="19.7109375" bestFit="1" customWidth="1"/>
  </cols>
  <sheetData>
    <row r="1" spans="1:8" x14ac:dyDescent="0.25">
      <c r="A1" t="s">
        <v>4126</v>
      </c>
    </row>
    <row r="2" spans="1:8" x14ac:dyDescent="0.25">
      <c r="A2" s="36" t="s">
        <v>4127</v>
      </c>
    </row>
    <row r="3" spans="1:8" ht="21.75" thickBot="1" x14ac:dyDescent="0.4">
      <c r="A3" s="37" t="s">
        <v>4128</v>
      </c>
      <c r="D3" s="37" t="s">
        <v>4129</v>
      </c>
      <c r="G3" s="37" t="s">
        <v>4130</v>
      </c>
    </row>
    <row r="4" spans="1:8" ht="15.75" thickBot="1" x14ac:dyDescent="0.3">
      <c r="A4" s="38" t="s">
        <v>4131</v>
      </c>
      <c r="B4" s="38" t="s">
        <v>4132</v>
      </c>
      <c r="D4" s="39" t="s">
        <v>4131</v>
      </c>
      <c r="E4" s="39" t="s">
        <v>4132</v>
      </c>
      <c r="G4" s="40" t="s">
        <v>4131</v>
      </c>
      <c r="H4" s="40" t="s">
        <v>4132</v>
      </c>
    </row>
    <row r="5" spans="1:8" x14ac:dyDescent="0.25">
      <c r="A5" s="41" t="s">
        <v>4133</v>
      </c>
      <c r="B5" s="41" t="s">
        <v>4134</v>
      </c>
      <c r="D5" s="41" t="s">
        <v>4135</v>
      </c>
      <c r="E5" s="41" t="s">
        <v>4136</v>
      </c>
      <c r="G5" s="41" t="s">
        <v>4137</v>
      </c>
      <c r="H5" s="41" t="s">
        <v>4138</v>
      </c>
    </row>
    <row r="6" spans="1:8" x14ac:dyDescent="0.25">
      <c r="A6" s="42" t="s">
        <v>4139</v>
      </c>
      <c r="B6" s="42" t="s">
        <v>4140</v>
      </c>
      <c r="D6" s="42" t="s">
        <v>4141</v>
      </c>
      <c r="E6" s="42" t="s">
        <v>126</v>
      </c>
      <c r="G6" s="42" t="s">
        <v>4142</v>
      </c>
      <c r="H6" s="42" t="s">
        <v>4143</v>
      </c>
    </row>
    <row r="7" spans="1:8" x14ac:dyDescent="0.25">
      <c r="A7" s="41" t="s">
        <v>4144</v>
      </c>
      <c r="B7" s="41" t="s">
        <v>4145</v>
      </c>
      <c r="D7" s="41" t="s">
        <v>4146</v>
      </c>
      <c r="E7" s="41" t="s">
        <v>4147</v>
      </c>
      <c r="G7" s="41" t="s">
        <v>4148</v>
      </c>
      <c r="H7" s="41" t="s">
        <v>4149</v>
      </c>
    </row>
    <row r="8" spans="1:8" x14ac:dyDescent="0.25">
      <c r="A8" s="42" t="s">
        <v>4150</v>
      </c>
      <c r="B8" s="42" t="s">
        <v>4145</v>
      </c>
      <c r="D8" s="42" t="s">
        <v>4151</v>
      </c>
      <c r="E8" s="42" t="s">
        <v>4152</v>
      </c>
      <c r="G8" s="42" t="s">
        <v>4153</v>
      </c>
      <c r="H8" s="42" t="s">
        <v>4154</v>
      </c>
    </row>
    <row r="9" spans="1:8" x14ac:dyDescent="0.25">
      <c r="A9" s="41" t="s">
        <v>4155</v>
      </c>
      <c r="B9" s="41" t="s">
        <v>4156</v>
      </c>
      <c r="D9" s="41" t="s">
        <v>1339</v>
      </c>
      <c r="E9" s="41" t="s">
        <v>4157</v>
      </c>
      <c r="G9" s="41" t="s">
        <v>4158</v>
      </c>
      <c r="H9" s="41" t="s">
        <v>4159</v>
      </c>
    </row>
    <row r="10" spans="1:8" x14ac:dyDescent="0.25">
      <c r="A10" s="42" t="s">
        <v>4160</v>
      </c>
      <c r="B10" s="42" t="s">
        <v>4134</v>
      </c>
      <c r="D10" s="42" t="s">
        <v>396</v>
      </c>
      <c r="E10" s="42" t="s">
        <v>4161</v>
      </c>
      <c r="G10" s="42" t="s">
        <v>4162</v>
      </c>
      <c r="H10" s="42" t="s">
        <v>4163</v>
      </c>
    </row>
    <row r="11" spans="1:8" x14ac:dyDescent="0.25">
      <c r="A11" s="41" t="s">
        <v>4164</v>
      </c>
      <c r="B11" s="41" t="s">
        <v>4165</v>
      </c>
      <c r="D11" s="41" t="s">
        <v>4166</v>
      </c>
      <c r="E11" s="41" t="s">
        <v>4167</v>
      </c>
      <c r="G11" s="41" t="s">
        <v>4168</v>
      </c>
      <c r="H11" s="41" t="s">
        <v>4169</v>
      </c>
    </row>
    <row r="12" spans="1:8" x14ac:dyDescent="0.25">
      <c r="A12" s="42" t="s">
        <v>4170</v>
      </c>
      <c r="B12" s="42" t="s">
        <v>4171</v>
      </c>
      <c r="D12" s="42" t="s">
        <v>919</v>
      </c>
      <c r="E12" s="42" t="s">
        <v>4172</v>
      </c>
      <c r="G12" s="42" t="s">
        <v>4173</v>
      </c>
      <c r="H12" s="42" t="s">
        <v>4174</v>
      </c>
    </row>
    <row r="13" spans="1:8" x14ac:dyDescent="0.25">
      <c r="A13" s="41" t="s">
        <v>4175</v>
      </c>
      <c r="B13" s="41" t="s">
        <v>4176</v>
      </c>
      <c r="D13" s="41" t="s">
        <v>4177</v>
      </c>
      <c r="E13" s="41" t="s">
        <v>4178</v>
      </c>
      <c r="G13" s="41" t="s">
        <v>4179</v>
      </c>
      <c r="H13" s="41" t="s">
        <v>4180</v>
      </c>
    </row>
    <row r="14" spans="1:8" x14ac:dyDescent="0.25">
      <c r="A14" s="42" t="s">
        <v>4181</v>
      </c>
      <c r="B14" s="42" t="s">
        <v>4182</v>
      </c>
      <c r="D14" s="42" t="s">
        <v>4183</v>
      </c>
      <c r="E14" s="42" t="s">
        <v>8371</v>
      </c>
      <c r="G14" s="42" t="s">
        <v>4184</v>
      </c>
      <c r="H14" s="42" t="s">
        <v>4185</v>
      </c>
    </row>
    <row r="15" spans="1:8" x14ac:dyDescent="0.25">
      <c r="A15" s="41" t="s">
        <v>4186</v>
      </c>
      <c r="B15" s="41" t="s">
        <v>4187</v>
      </c>
      <c r="D15" s="41" t="s">
        <v>1314</v>
      </c>
      <c r="E15" s="41" t="s">
        <v>4188</v>
      </c>
      <c r="G15" s="41" t="s">
        <v>4189</v>
      </c>
      <c r="H15" s="41" t="s">
        <v>4190</v>
      </c>
    </row>
    <row r="16" spans="1:8" x14ac:dyDescent="0.25">
      <c r="A16" s="42" t="s">
        <v>4191</v>
      </c>
      <c r="B16" s="42" t="s">
        <v>4192</v>
      </c>
      <c r="D16" s="42" t="s">
        <v>4193</v>
      </c>
      <c r="E16" s="42" t="s">
        <v>4194</v>
      </c>
      <c r="G16" s="42" t="s">
        <v>4195</v>
      </c>
      <c r="H16" s="42" t="s">
        <v>4196</v>
      </c>
    </row>
    <row r="17" spans="1:8" x14ac:dyDescent="0.25">
      <c r="A17" s="41" t="s">
        <v>4197</v>
      </c>
      <c r="B17" s="41" t="s">
        <v>4198</v>
      </c>
      <c r="D17" s="41" t="s">
        <v>4199</v>
      </c>
      <c r="E17" s="41" t="s">
        <v>4200</v>
      </c>
      <c r="G17" s="41" t="s">
        <v>4201</v>
      </c>
      <c r="H17" s="41" t="s">
        <v>4202</v>
      </c>
    </row>
    <row r="18" spans="1:8" x14ac:dyDescent="0.25">
      <c r="A18" s="42" t="s">
        <v>4203</v>
      </c>
      <c r="B18" s="42" t="s">
        <v>4204</v>
      </c>
      <c r="D18" s="42" t="s">
        <v>795</v>
      </c>
      <c r="E18" s="42" t="s">
        <v>4205</v>
      </c>
      <c r="G18" s="42" t="s">
        <v>4206</v>
      </c>
      <c r="H18" s="42" t="s">
        <v>4207</v>
      </c>
    </row>
    <row r="19" spans="1:8" x14ac:dyDescent="0.25">
      <c r="A19" s="41" t="s">
        <v>4208</v>
      </c>
      <c r="B19" s="41" t="s">
        <v>4209</v>
      </c>
      <c r="D19" s="41" t="s">
        <v>4210</v>
      </c>
      <c r="E19" s="41" t="s">
        <v>4211</v>
      </c>
      <c r="G19" s="41" t="s">
        <v>4212</v>
      </c>
      <c r="H19" s="41" t="s">
        <v>4213</v>
      </c>
    </row>
    <row r="20" spans="1:8" ht="15.75" thickBot="1" x14ac:dyDescent="0.3">
      <c r="A20" s="42" t="s">
        <v>4214</v>
      </c>
      <c r="B20" s="42" t="s">
        <v>4215</v>
      </c>
      <c r="D20" s="43" t="s">
        <v>4216</v>
      </c>
      <c r="E20" s="43" t="s">
        <v>4217</v>
      </c>
      <c r="G20" s="42" t="s">
        <v>4218</v>
      </c>
      <c r="H20" s="42" t="s">
        <v>4219</v>
      </c>
    </row>
    <row r="21" spans="1:8" x14ac:dyDescent="0.25">
      <c r="A21" s="41" t="s">
        <v>4220</v>
      </c>
      <c r="B21" s="41" t="s">
        <v>4221</v>
      </c>
      <c r="G21" s="41" t="s">
        <v>4222</v>
      </c>
      <c r="H21" s="41" t="s">
        <v>414</v>
      </c>
    </row>
    <row r="22" spans="1:8" x14ac:dyDescent="0.25">
      <c r="A22" s="42" t="s">
        <v>4223</v>
      </c>
      <c r="B22" s="42" t="s">
        <v>4224</v>
      </c>
      <c r="G22" s="42" t="s">
        <v>4225</v>
      </c>
      <c r="H22" s="42" t="s">
        <v>4226</v>
      </c>
    </row>
    <row r="23" spans="1:8" x14ac:dyDescent="0.25">
      <c r="A23" s="41" t="s">
        <v>4227</v>
      </c>
      <c r="B23" s="41" t="s">
        <v>4228</v>
      </c>
      <c r="G23" s="41" t="s">
        <v>4229</v>
      </c>
      <c r="H23" s="41" t="s">
        <v>4230</v>
      </c>
    </row>
    <row r="24" spans="1:8" x14ac:dyDescent="0.25">
      <c r="A24" s="42" t="s">
        <v>4066</v>
      </c>
      <c r="B24" s="42" t="s">
        <v>4231</v>
      </c>
      <c r="G24" s="42" t="s">
        <v>4232</v>
      </c>
      <c r="H24" s="42" t="s">
        <v>4233</v>
      </c>
    </row>
    <row r="25" spans="1:8" x14ac:dyDescent="0.25">
      <c r="A25" s="41" t="s">
        <v>4234</v>
      </c>
      <c r="B25" s="41" t="s">
        <v>4235</v>
      </c>
      <c r="G25" s="41" t="s">
        <v>4236</v>
      </c>
      <c r="H25" s="41" t="s">
        <v>1939</v>
      </c>
    </row>
    <row r="26" spans="1:8" x14ac:dyDescent="0.25">
      <c r="A26" s="42" t="s">
        <v>4237</v>
      </c>
      <c r="B26" s="42" t="s">
        <v>4238</v>
      </c>
      <c r="G26" s="42" t="s">
        <v>4239</v>
      </c>
      <c r="H26" s="42" t="s">
        <v>4240</v>
      </c>
    </row>
    <row r="27" spans="1:8" x14ac:dyDescent="0.25">
      <c r="A27" s="41" t="s">
        <v>4241</v>
      </c>
      <c r="B27" s="41" t="s">
        <v>4242</v>
      </c>
      <c r="G27" s="41" t="s">
        <v>4243</v>
      </c>
      <c r="H27" s="41" t="s">
        <v>4244</v>
      </c>
    </row>
    <row r="28" spans="1:8" x14ac:dyDescent="0.25">
      <c r="A28" s="42" t="s">
        <v>4245</v>
      </c>
      <c r="B28" s="42" t="s">
        <v>4246</v>
      </c>
      <c r="G28" s="42" t="s">
        <v>4247</v>
      </c>
      <c r="H28" s="42" t="s">
        <v>4248</v>
      </c>
    </row>
    <row r="29" spans="1:8" x14ac:dyDescent="0.25">
      <c r="A29" s="41" t="s">
        <v>4249</v>
      </c>
      <c r="B29" s="41" t="s">
        <v>4250</v>
      </c>
      <c r="G29" s="41" t="s">
        <v>4251</v>
      </c>
      <c r="H29" s="41" t="s">
        <v>4252</v>
      </c>
    </row>
    <row r="30" spans="1:8" x14ac:dyDescent="0.25">
      <c r="A30" s="42" t="s">
        <v>4253</v>
      </c>
      <c r="B30" s="42" t="s">
        <v>4254</v>
      </c>
      <c r="G30" s="42" t="s">
        <v>4255</v>
      </c>
      <c r="H30" s="42" t="s">
        <v>4256</v>
      </c>
    </row>
    <row r="31" spans="1:8" x14ac:dyDescent="0.25">
      <c r="A31" s="41" t="s">
        <v>4257</v>
      </c>
      <c r="B31" s="41" t="s">
        <v>4258</v>
      </c>
      <c r="G31" s="41" t="s">
        <v>4259</v>
      </c>
      <c r="H31" s="41" t="s">
        <v>4260</v>
      </c>
    </row>
    <row r="32" spans="1:8" x14ac:dyDescent="0.25">
      <c r="A32" s="42" t="s">
        <v>4261</v>
      </c>
      <c r="B32" s="42" t="s">
        <v>4262</v>
      </c>
      <c r="G32" s="42" t="s">
        <v>4263</v>
      </c>
      <c r="H32" s="42" t="s">
        <v>4264</v>
      </c>
    </row>
    <row r="33" spans="1:8" x14ac:dyDescent="0.25">
      <c r="A33" s="41" t="s">
        <v>4265</v>
      </c>
      <c r="B33" s="41" t="s">
        <v>4266</v>
      </c>
      <c r="G33" s="41" t="s">
        <v>4267</v>
      </c>
      <c r="H33" s="41" t="s">
        <v>4268</v>
      </c>
    </row>
    <row r="34" spans="1:8" x14ac:dyDescent="0.25">
      <c r="A34" s="42" t="s">
        <v>4269</v>
      </c>
      <c r="B34" s="42" t="s">
        <v>4270</v>
      </c>
      <c r="G34" s="42" t="s">
        <v>4271</v>
      </c>
      <c r="H34" s="42" t="s">
        <v>4272</v>
      </c>
    </row>
    <row r="35" spans="1:8" x14ac:dyDescent="0.25">
      <c r="A35" s="41" t="s">
        <v>4273</v>
      </c>
      <c r="B35" s="41" t="s">
        <v>4274</v>
      </c>
      <c r="G35" s="41" t="s">
        <v>4275</v>
      </c>
      <c r="H35" s="41" t="s">
        <v>4276</v>
      </c>
    </row>
    <row r="36" spans="1:8" x14ac:dyDescent="0.25">
      <c r="A36" s="42" t="s">
        <v>4277</v>
      </c>
      <c r="B36" s="42" t="s">
        <v>4278</v>
      </c>
      <c r="G36" s="42" t="s">
        <v>4279</v>
      </c>
      <c r="H36" s="42" t="s">
        <v>4280</v>
      </c>
    </row>
    <row r="37" spans="1:8" x14ac:dyDescent="0.25">
      <c r="A37" s="41" t="s">
        <v>4281</v>
      </c>
      <c r="B37" s="41" t="s">
        <v>4156</v>
      </c>
      <c r="G37" s="41" t="s">
        <v>4282</v>
      </c>
      <c r="H37" s="41" t="s">
        <v>4283</v>
      </c>
    </row>
    <row r="38" spans="1:8" x14ac:dyDescent="0.25">
      <c r="A38" s="42" t="s">
        <v>4284</v>
      </c>
      <c r="B38" s="42" t="s">
        <v>4285</v>
      </c>
      <c r="G38" s="42" t="s">
        <v>4286</v>
      </c>
      <c r="H38" s="42" t="s">
        <v>4287</v>
      </c>
    </row>
    <row r="39" spans="1:8" x14ac:dyDescent="0.25">
      <c r="A39" s="41" t="s">
        <v>4288</v>
      </c>
      <c r="B39" s="41" t="s">
        <v>4289</v>
      </c>
      <c r="G39" s="41" t="s">
        <v>4290</v>
      </c>
      <c r="H39" s="41" t="s">
        <v>4291</v>
      </c>
    </row>
    <row r="40" spans="1:8" x14ac:dyDescent="0.25">
      <c r="A40" s="42" t="s">
        <v>4292</v>
      </c>
      <c r="B40" s="42" t="s">
        <v>4293</v>
      </c>
      <c r="G40" s="42" t="s">
        <v>4294</v>
      </c>
      <c r="H40" s="42" t="s">
        <v>4295</v>
      </c>
    </row>
    <row r="41" spans="1:8" x14ac:dyDescent="0.25">
      <c r="A41" s="41" t="s">
        <v>4296</v>
      </c>
      <c r="B41" s="41" t="s">
        <v>4297</v>
      </c>
      <c r="G41" s="41" t="s">
        <v>4298</v>
      </c>
      <c r="H41" s="41" t="s">
        <v>572</v>
      </c>
    </row>
    <row r="42" spans="1:8" x14ac:dyDescent="0.25">
      <c r="A42" s="42" t="s">
        <v>4299</v>
      </c>
      <c r="B42" s="42" t="s">
        <v>4300</v>
      </c>
      <c r="G42" s="42" t="s">
        <v>54</v>
      </c>
      <c r="H42" s="42" t="s">
        <v>52</v>
      </c>
    </row>
    <row r="43" spans="1:8" x14ac:dyDescent="0.25">
      <c r="A43" s="41" t="s">
        <v>4301</v>
      </c>
      <c r="B43" s="41" t="s">
        <v>4302</v>
      </c>
      <c r="G43" s="41" t="s">
        <v>4303</v>
      </c>
      <c r="H43" s="41" t="s">
        <v>2842</v>
      </c>
    </row>
    <row r="44" spans="1:8" x14ac:dyDescent="0.25">
      <c r="A44" s="42" t="s">
        <v>4304</v>
      </c>
      <c r="B44" s="42" t="s">
        <v>4305</v>
      </c>
      <c r="G44" s="42" t="s">
        <v>4306</v>
      </c>
      <c r="H44" s="42" t="s">
        <v>4307</v>
      </c>
    </row>
    <row r="45" spans="1:8" x14ac:dyDescent="0.25">
      <c r="A45" s="41" t="s">
        <v>4308</v>
      </c>
      <c r="B45" s="41" t="s">
        <v>4309</v>
      </c>
      <c r="G45" s="41" t="s">
        <v>4310</v>
      </c>
      <c r="H45" s="41" t="s">
        <v>4311</v>
      </c>
    </row>
    <row r="46" spans="1:8" x14ac:dyDescent="0.25">
      <c r="A46" s="42" t="s">
        <v>4312</v>
      </c>
      <c r="B46" s="42" t="s">
        <v>4313</v>
      </c>
      <c r="G46" s="42" t="s">
        <v>4314</v>
      </c>
      <c r="H46" s="42" t="s">
        <v>4315</v>
      </c>
    </row>
    <row r="47" spans="1:8" x14ac:dyDescent="0.25">
      <c r="A47" s="41" t="s">
        <v>4316</v>
      </c>
      <c r="B47" s="41" t="s">
        <v>4317</v>
      </c>
      <c r="G47" s="41" t="s">
        <v>4318</v>
      </c>
      <c r="H47" s="41" t="s">
        <v>4319</v>
      </c>
    </row>
    <row r="48" spans="1:8" x14ac:dyDescent="0.25">
      <c r="A48" s="42" t="s">
        <v>4320</v>
      </c>
      <c r="B48" s="42" t="s">
        <v>4321</v>
      </c>
      <c r="G48" s="42" t="s">
        <v>4322</v>
      </c>
      <c r="H48" s="42" t="s">
        <v>4323</v>
      </c>
    </row>
    <row r="49" spans="1:8" x14ac:dyDescent="0.25">
      <c r="A49" s="41" t="s">
        <v>4324</v>
      </c>
      <c r="B49" s="41" t="s">
        <v>4325</v>
      </c>
      <c r="G49" s="41" t="s">
        <v>4326</v>
      </c>
      <c r="H49" s="41" t="s">
        <v>4327</v>
      </c>
    </row>
    <row r="50" spans="1:8" x14ac:dyDescent="0.25">
      <c r="A50" s="42" t="s">
        <v>4328</v>
      </c>
      <c r="B50" s="42" t="s">
        <v>4329</v>
      </c>
      <c r="G50" s="42" t="s">
        <v>1314</v>
      </c>
      <c r="H50" s="42" t="s">
        <v>4188</v>
      </c>
    </row>
    <row r="51" spans="1:8" x14ac:dyDescent="0.25">
      <c r="A51" s="41" t="s">
        <v>4330</v>
      </c>
      <c r="B51" s="41" t="s">
        <v>4331</v>
      </c>
      <c r="G51" s="41" t="s">
        <v>4332</v>
      </c>
      <c r="H51" s="41" t="s">
        <v>1312</v>
      </c>
    </row>
    <row r="52" spans="1:8" x14ac:dyDescent="0.25">
      <c r="A52" s="42" t="s">
        <v>4333</v>
      </c>
      <c r="B52" s="42" t="s">
        <v>4334</v>
      </c>
      <c r="G52" s="42" t="s">
        <v>4335</v>
      </c>
      <c r="H52" s="42" t="s">
        <v>4336</v>
      </c>
    </row>
    <row r="53" spans="1:8" ht="15.75" thickBot="1" x14ac:dyDescent="0.3">
      <c r="A53" s="41" t="s">
        <v>4337</v>
      </c>
      <c r="B53" s="41" t="s">
        <v>4338</v>
      </c>
      <c r="G53" s="44" t="s">
        <v>4339</v>
      </c>
      <c r="H53" s="44" t="s">
        <v>4340</v>
      </c>
    </row>
    <row r="54" spans="1:8" x14ac:dyDescent="0.25">
      <c r="A54" s="42" t="s">
        <v>4341</v>
      </c>
      <c r="B54" s="42" t="s">
        <v>4342</v>
      </c>
    </row>
    <row r="55" spans="1:8" x14ac:dyDescent="0.25">
      <c r="A55" s="41" t="s">
        <v>4343</v>
      </c>
      <c r="B55" s="41" t="s">
        <v>4344</v>
      </c>
    </row>
    <row r="56" spans="1:8" ht="15.75" thickBot="1" x14ac:dyDescent="0.3">
      <c r="A56" s="43" t="s">
        <v>4345</v>
      </c>
      <c r="B56" s="43" t="s">
        <v>4346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W1063"/>
  <sheetViews>
    <sheetView showZeros="0" zoomScale="70" zoomScaleNormal="70" workbookViewId="0">
      <pane xSplit="1" ySplit="2" topLeftCell="B3" activePane="bottomRight" state="frozen"/>
      <selection pane="topRight" activeCell="B1" sqref="B1"/>
      <selection pane="bottomLeft" activeCell="A3" sqref="A3"/>
      <selection pane="bottomRight" activeCell="C3" sqref="C3"/>
    </sheetView>
  </sheetViews>
  <sheetFormatPr defaultRowHeight="15" x14ac:dyDescent="0.25"/>
  <cols>
    <col min="1" max="1" width="12.7109375" customWidth="1"/>
    <col min="2" max="2" width="26.42578125" customWidth="1"/>
    <col min="3" max="3" width="22.7109375" bestFit="1" customWidth="1"/>
    <col min="4" max="4" width="18.140625" bestFit="1" customWidth="1"/>
    <col min="5" max="5" width="16" bestFit="1" customWidth="1"/>
    <col min="6" max="6" width="24.42578125" bestFit="1" customWidth="1"/>
    <col min="7" max="7" width="11.7109375" bestFit="1" customWidth="1"/>
    <col min="8" max="8" width="11.7109375" customWidth="1"/>
    <col min="9" max="9" width="6.28515625" customWidth="1"/>
    <col min="10" max="10" width="46.7109375" customWidth="1"/>
    <col min="11" max="11" width="13.42578125" customWidth="1"/>
    <col min="12" max="12" width="10.7109375" customWidth="1"/>
    <col min="13" max="13" width="55.28515625" customWidth="1"/>
    <col min="14" max="14" width="13.42578125" customWidth="1"/>
    <col min="15" max="15" width="10.7109375" customWidth="1"/>
    <col min="16" max="16" width="38.140625" customWidth="1"/>
    <col min="17" max="17" width="13.42578125" customWidth="1"/>
    <col min="18" max="18" width="10.7109375" customWidth="1"/>
    <col min="19" max="19" width="38.28515625" customWidth="1"/>
    <col min="20" max="20" width="13.42578125" customWidth="1"/>
    <col min="21" max="21" width="7" customWidth="1"/>
    <col min="22" max="22" width="33.140625" customWidth="1"/>
    <col min="23" max="23" width="13.42578125" customWidth="1"/>
    <col min="24" max="24" width="19.85546875" bestFit="1" customWidth="1"/>
  </cols>
  <sheetData>
    <row r="1" spans="1:23" ht="18.75" x14ac:dyDescent="0.3">
      <c r="A1" s="18" t="s">
        <v>8515</v>
      </c>
      <c r="J1" s="18" t="s">
        <v>4081</v>
      </c>
      <c r="M1" s="18" t="s">
        <v>8498</v>
      </c>
      <c r="P1" s="18" t="s">
        <v>20</v>
      </c>
      <c r="S1" s="18" t="s">
        <v>21</v>
      </c>
      <c r="V1" s="18" t="s">
        <v>8514</v>
      </c>
    </row>
    <row r="2" spans="1:23" ht="47.25" x14ac:dyDescent="0.25">
      <c r="A2" s="3" t="str">
        <f>'Master List'!A2</f>
        <v>Statement</v>
      </c>
      <c r="B2" s="4" t="str">
        <f>'Master List'!C2</f>
        <v>2015 Owner</v>
      </c>
      <c r="C2" s="4" t="str">
        <f>'Master List'!E2</f>
        <v>Water District</v>
      </c>
      <c r="D2" s="4" t="str">
        <f>'Master List'!F2</f>
        <v>Reclamation District</v>
      </c>
      <c r="E2" s="4" t="str">
        <f>'Master List'!G2</f>
        <v>Irrigation District</v>
      </c>
      <c r="F2" s="4" t="str">
        <f>'Master List'!H2</f>
        <v>Water Company or Other</v>
      </c>
      <c r="G2" s="4" t="str">
        <f>'Master List'!I2</f>
        <v>Legal Delta?</v>
      </c>
      <c r="H2" s="11" t="str">
        <f>'Master List'!AP2</f>
        <v>Contract or Other Right</v>
      </c>
      <c r="J2" s="48" t="s">
        <v>8140</v>
      </c>
      <c r="K2" s="49" t="s">
        <v>8146</v>
      </c>
      <c r="M2" s="48" t="s">
        <v>8140</v>
      </c>
      <c r="N2" s="49" t="s">
        <v>8146</v>
      </c>
      <c r="P2" s="48" t="s">
        <v>8140</v>
      </c>
      <c r="Q2" s="49" t="s">
        <v>8146</v>
      </c>
      <c r="S2" s="48" t="s">
        <v>8140</v>
      </c>
      <c r="T2" s="49" t="s">
        <v>8146</v>
      </c>
      <c r="V2" s="48" t="s">
        <v>8140</v>
      </c>
      <c r="W2" s="49" t="s">
        <v>8146</v>
      </c>
    </row>
    <row r="3" spans="1:23" ht="30" x14ac:dyDescent="0.25">
      <c r="A3" s="82" t="str">
        <f>'Master List'!A3</f>
        <v>S000137</v>
      </c>
      <c r="B3" s="80" t="str">
        <f>'Master List'!C3</f>
        <v>BARBARA J OHM</v>
      </c>
      <c r="C3" s="80">
        <f>'Master List'!E3</f>
        <v>0</v>
      </c>
      <c r="D3" s="80" t="str">
        <f>'Master List'!F3</f>
        <v>RD 524 (MIDDLE ROBERTS ISLAND)</v>
      </c>
      <c r="E3" s="80">
        <f>'Master List'!G3</f>
        <v>0</v>
      </c>
      <c r="F3" s="80">
        <f>'Master List'!H3</f>
        <v>0</v>
      </c>
      <c r="G3" s="80" t="str">
        <f>'Master List'!I3</f>
        <v>Y</v>
      </c>
      <c r="H3" s="80">
        <f>'Master List'!AP3</f>
        <v>0</v>
      </c>
      <c r="J3" s="50" t="s">
        <v>2842</v>
      </c>
      <c r="K3" s="51"/>
      <c r="M3" s="50" t="s">
        <v>646</v>
      </c>
      <c r="N3" s="51"/>
      <c r="P3" s="50" t="s">
        <v>1339</v>
      </c>
      <c r="Q3" s="51"/>
      <c r="S3" s="50" t="s">
        <v>760</v>
      </c>
      <c r="T3" s="51"/>
      <c r="V3" s="50" t="s">
        <v>760</v>
      </c>
      <c r="W3" s="51"/>
    </row>
    <row r="4" spans="1:23" ht="45" x14ac:dyDescent="0.25">
      <c r="A4" s="82" t="str">
        <f>'Master List'!A4</f>
        <v>S000313</v>
      </c>
      <c r="B4" s="80" t="str">
        <f>'Master List'!C4</f>
        <v>JOHN R COELHO</v>
      </c>
      <c r="C4" s="80">
        <f>'Master List'!E4</f>
        <v>0</v>
      </c>
      <c r="D4" s="80">
        <f>'Master List'!F4</f>
        <v>0</v>
      </c>
      <c r="E4" s="80">
        <f>'Master List'!G4</f>
        <v>0</v>
      </c>
      <c r="F4" s="80" t="str">
        <f>'Master List'!H4</f>
        <v>North Delta Water Agency</v>
      </c>
      <c r="G4" s="80" t="str">
        <f>'Master List'!I4</f>
        <v>Y</v>
      </c>
      <c r="H4" s="80" t="str">
        <f>'Master List'!AP4</f>
        <v>North Delta Water Agency</v>
      </c>
      <c r="J4" s="50" t="s">
        <v>2839</v>
      </c>
      <c r="K4" s="51">
        <v>1</v>
      </c>
      <c r="M4" s="50" t="s">
        <v>643</v>
      </c>
      <c r="N4" s="51">
        <v>1</v>
      </c>
      <c r="P4" s="50" t="s">
        <v>1335</v>
      </c>
      <c r="Q4" s="51">
        <v>1</v>
      </c>
      <c r="S4" s="50" t="s">
        <v>757</v>
      </c>
      <c r="T4" s="51">
        <v>1</v>
      </c>
      <c r="V4" s="50" t="s">
        <v>757</v>
      </c>
      <c r="W4" s="51">
        <v>1</v>
      </c>
    </row>
    <row r="5" spans="1:23" ht="30" x14ac:dyDescent="0.25">
      <c r="A5" s="82" t="str">
        <f>'Master List'!A5</f>
        <v>S000378</v>
      </c>
      <c r="B5" s="80" t="str">
        <f>'Master List'!C5</f>
        <v>RICHVALE IRRIGATION DISTRICT</v>
      </c>
      <c r="C5" s="80">
        <f>'Master List'!E5</f>
        <v>0</v>
      </c>
      <c r="D5" s="80">
        <f>'Master List'!F5</f>
        <v>0</v>
      </c>
      <c r="E5" s="80" t="str">
        <f>'Master List'!G5</f>
        <v>Richvale Irrigation District</v>
      </c>
      <c r="F5" s="80">
        <f>'Master List'!H5</f>
        <v>0</v>
      </c>
      <c r="G5" s="80" t="str">
        <f>'Master List'!I5</f>
        <v>N</v>
      </c>
      <c r="H5" s="80">
        <f>'Master List'!AP5</f>
        <v>0</v>
      </c>
      <c r="J5" s="50" t="s">
        <v>8141</v>
      </c>
      <c r="K5" s="51">
        <v>1</v>
      </c>
      <c r="M5" s="50" t="s">
        <v>718</v>
      </c>
      <c r="N5" s="51">
        <v>1</v>
      </c>
      <c r="P5" s="50" t="s">
        <v>1344</v>
      </c>
      <c r="Q5" s="51">
        <v>1</v>
      </c>
      <c r="S5" s="50" t="s">
        <v>762</v>
      </c>
      <c r="T5" s="51">
        <v>1</v>
      </c>
      <c r="V5" s="50" t="s">
        <v>762</v>
      </c>
      <c r="W5" s="51">
        <v>1</v>
      </c>
    </row>
    <row r="6" spans="1:23" ht="30" x14ac:dyDescent="0.25">
      <c r="A6" s="82" t="str">
        <f>'Master List'!A6</f>
        <v>S000404</v>
      </c>
      <c r="B6" s="80" t="str">
        <f>'Master List'!C6</f>
        <v>EAST CONTRA COSTA IRRIGATION DISTRICT</v>
      </c>
      <c r="C6" s="80">
        <f>'Master List'!E6</f>
        <v>0</v>
      </c>
      <c r="D6" s="80">
        <f>'Master List'!F6</f>
        <v>0</v>
      </c>
      <c r="E6" s="80">
        <f>'Master List'!G6</f>
        <v>0</v>
      </c>
      <c r="F6" s="80">
        <f>'Master List'!H6</f>
        <v>0</v>
      </c>
      <c r="G6" s="80" t="str">
        <f>'Master List'!I6</f>
        <v>Y</v>
      </c>
      <c r="H6" s="80">
        <f>'Master List'!AP6</f>
        <v>0</v>
      </c>
      <c r="J6" s="50" t="s">
        <v>414</v>
      </c>
      <c r="K6" s="51"/>
      <c r="M6" s="50" t="s">
        <v>724</v>
      </c>
      <c r="N6" s="51">
        <v>1</v>
      </c>
      <c r="P6" s="50" t="s">
        <v>1353</v>
      </c>
      <c r="Q6" s="51">
        <v>1</v>
      </c>
      <c r="S6" s="50" t="s">
        <v>1616</v>
      </c>
      <c r="T6" s="51">
        <v>1</v>
      </c>
      <c r="V6" s="50" t="s">
        <v>1616</v>
      </c>
      <c r="W6" s="51">
        <v>1</v>
      </c>
    </row>
    <row r="7" spans="1:23" x14ac:dyDescent="0.25">
      <c r="A7" s="82" t="str">
        <f>'Master List'!A7</f>
        <v>S000413</v>
      </c>
      <c r="B7" s="80" t="str">
        <f>'Master List'!C7</f>
        <v>ROBERT L FORBES</v>
      </c>
      <c r="C7" s="80">
        <f>'Master List'!E7</f>
        <v>0</v>
      </c>
      <c r="D7" s="80">
        <f>'Master List'!F7</f>
        <v>0</v>
      </c>
      <c r="E7" s="80">
        <f>'Master List'!G7</f>
        <v>0</v>
      </c>
      <c r="F7" s="80">
        <f>'Master List'!H7</f>
        <v>0</v>
      </c>
      <c r="G7" s="80" t="str">
        <f>'Master List'!I7</f>
        <v>N</v>
      </c>
      <c r="H7" s="80">
        <f>'Master List'!AP7</f>
        <v>0</v>
      </c>
      <c r="J7" s="50" t="s">
        <v>412</v>
      </c>
      <c r="K7" s="51">
        <v>1</v>
      </c>
      <c r="M7" s="50" t="s">
        <v>1131</v>
      </c>
      <c r="N7" s="51">
        <v>1</v>
      </c>
      <c r="P7" s="50" t="s">
        <v>1357</v>
      </c>
      <c r="Q7" s="51">
        <v>1</v>
      </c>
      <c r="S7" s="50" t="s">
        <v>1677</v>
      </c>
      <c r="T7" s="51">
        <v>1</v>
      </c>
      <c r="V7" s="50" t="s">
        <v>1677</v>
      </c>
      <c r="W7" s="51">
        <v>1</v>
      </c>
    </row>
    <row r="8" spans="1:23" ht="30" x14ac:dyDescent="0.25">
      <c r="A8" s="82" t="str">
        <f>'Master List'!A8</f>
        <v>S000477</v>
      </c>
      <c r="B8" s="80" t="str">
        <f>'Master List'!C8</f>
        <v>CENTRAL CALIF IRRIGATION DISTRICT</v>
      </c>
      <c r="C8" s="80">
        <f>'Master List'!E8</f>
        <v>0</v>
      </c>
      <c r="D8" s="80">
        <f>'Master List'!F8</f>
        <v>0</v>
      </c>
      <c r="E8" s="80">
        <f>'Master List'!G8</f>
        <v>0</v>
      </c>
      <c r="F8" s="80">
        <f>'Master List'!H8</f>
        <v>0</v>
      </c>
      <c r="G8" s="80" t="str">
        <f>'Master List'!I8</f>
        <v>N</v>
      </c>
      <c r="H8" s="80">
        <f>'Master List'!AP8</f>
        <v>0</v>
      </c>
      <c r="J8" s="50" t="s">
        <v>1335</v>
      </c>
      <c r="K8" s="51">
        <v>1</v>
      </c>
      <c r="M8" s="50" t="s">
        <v>1250</v>
      </c>
      <c r="N8" s="51">
        <v>1</v>
      </c>
      <c r="P8" s="50" t="s">
        <v>1360</v>
      </c>
      <c r="Q8" s="51">
        <v>1</v>
      </c>
      <c r="S8" s="50" t="s">
        <v>1691</v>
      </c>
      <c r="T8" s="51">
        <v>1</v>
      </c>
      <c r="V8" s="50" t="s">
        <v>1691</v>
      </c>
      <c r="W8" s="51">
        <v>1</v>
      </c>
    </row>
    <row r="9" spans="1:23" ht="30" x14ac:dyDescent="0.25">
      <c r="A9" s="82" t="str">
        <f>'Master List'!A9</f>
        <v>S000480</v>
      </c>
      <c r="B9" s="80" t="str">
        <f>'Master List'!C9</f>
        <v>JOINT WATER DISTRICTS BOARD</v>
      </c>
      <c r="C9" s="80">
        <f>'Master List'!E9</f>
        <v>0</v>
      </c>
      <c r="D9" s="80">
        <f>'Master List'!F9</f>
        <v>0</v>
      </c>
      <c r="E9" s="80">
        <f>'Master List'!G9</f>
        <v>0</v>
      </c>
      <c r="F9" s="80">
        <f>'Master List'!H9</f>
        <v>0</v>
      </c>
      <c r="G9" s="80" t="str">
        <f>'Master List'!I9</f>
        <v>N</v>
      </c>
      <c r="H9" s="80">
        <f>'Master List'!AP9</f>
        <v>0</v>
      </c>
      <c r="J9" s="50" t="s">
        <v>1344</v>
      </c>
      <c r="K9" s="51">
        <v>1</v>
      </c>
      <c r="M9" s="50" t="s">
        <v>2224</v>
      </c>
      <c r="N9" s="51">
        <v>1</v>
      </c>
      <c r="P9" s="50" t="s">
        <v>1363</v>
      </c>
      <c r="Q9" s="51">
        <v>1</v>
      </c>
      <c r="S9" s="50" t="s">
        <v>1698</v>
      </c>
      <c r="T9" s="51">
        <v>1</v>
      </c>
      <c r="V9" s="50" t="s">
        <v>1698</v>
      </c>
      <c r="W9" s="51">
        <v>1</v>
      </c>
    </row>
    <row r="10" spans="1:23" ht="30" x14ac:dyDescent="0.25">
      <c r="A10" s="82" t="str">
        <f>'Master List'!A10</f>
        <v>S000495</v>
      </c>
      <c r="B10" s="80" t="str">
        <f>'Master List'!C10</f>
        <v>BANTA-CARBONA IRRIGATION DISTRICT</v>
      </c>
      <c r="C10" s="80">
        <f>'Master List'!E10</f>
        <v>0</v>
      </c>
      <c r="D10" s="80" t="str">
        <f>'Master List'!F10</f>
        <v>RD 2085 (KASSON DISTRICT)</v>
      </c>
      <c r="E10" s="80">
        <f>'Master List'!G10</f>
        <v>0</v>
      </c>
      <c r="F10" s="80">
        <f>'Master List'!H10</f>
        <v>0</v>
      </c>
      <c r="G10" s="80" t="str">
        <f>'Master List'!I10</f>
        <v>Y</v>
      </c>
      <c r="H10" s="80">
        <f>'Master List'!AP10</f>
        <v>0</v>
      </c>
      <c r="J10" s="50" t="s">
        <v>1347</v>
      </c>
      <c r="K10" s="51">
        <v>1</v>
      </c>
      <c r="M10" s="50" t="s">
        <v>2305</v>
      </c>
      <c r="N10" s="51">
        <v>1</v>
      </c>
      <c r="P10" s="50" t="s">
        <v>1366</v>
      </c>
      <c r="Q10" s="51">
        <v>1</v>
      </c>
      <c r="S10" s="50" t="s">
        <v>1708</v>
      </c>
      <c r="T10" s="51">
        <v>1</v>
      </c>
      <c r="V10" s="50" t="s">
        <v>1708</v>
      </c>
      <c r="W10" s="51">
        <v>1</v>
      </c>
    </row>
    <row r="11" spans="1:23" ht="30" x14ac:dyDescent="0.25">
      <c r="A11" s="82" t="str">
        <f>'Master List'!A11</f>
        <v>S000550</v>
      </c>
      <c r="B11" s="80" t="str">
        <f>'Master List'!C11</f>
        <v>BUTTE SINK WATERFOWL ASSOCIATION</v>
      </c>
      <c r="C11" s="80">
        <f>'Master List'!E11</f>
        <v>0</v>
      </c>
      <c r="D11" s="80">
        <f>'Master List'!F11</f>
        <v>0</v>
      </c>
      <c r="E11" s="80">
        <f>'Master List'!G11</f>
        <v>0</v>
      </c>
      <c r="F11" s="80">
        <f>'Master List'!H11</f>
        <v>0</v>
      </c>
      <c r="G11" s="80" t="str">
        <f>'Master List'!I11</f>
        <v>N</v>
      </c>
      <c r="H11" s="80">
        <f>'Master List'!AP11</f>
        <v>0</v>
      </c>
      <c r="J11" s="50" t="s">
        <v>1353</v>
      </c>
      <c r="K11" s="51">
        <v>1</v>
      </c>
      <c r="M11" s="50" t="s">
        <v>2315</v>
      </c>
      <c r="N11" s="51">
        <v>1</v>
      </c>
      <c r="P11" s="50" t="s">
        <v>1378</v>
      </c>
      <c r="Q11" s="51">
        <v>1</v>
      </c>
      <c r="S11" s="50" t="s">
        <v>2097</v>
      </c>
      <c r="T11" s="51">
        <v>1</v>
      </c>
      <c r="V11" s="50" t="s">
        <v>2097</v>
      </c>
      <c r="W11" s="51">
        <v>1</v>
      </c>
    </row>
    <row r="12" spans="1:23" ht="30" x14ac:dyDescent="0.25">
      <c r="A12" s="82" t="str">
        <f>'Master List'!A12</f>
        <v>S000565</v>
      </c>
      <c r="B12" s="80" t="str">
        <f>'Master List'!C12</f>
        <v>RECLAMATION DISTRICT #2068</v>
      </c>
      <c r="C12" s="80">
        <f>'Master List'!E12</f>
        <v>0</v>
      </c>
      <c r="D12" s="80" t="str">
        <f>'Master List'!F12</f>
        <v>RD 2068</v>
      </c>
      <c r="E12" s="80">
        <f>'Master List'!G12</f>
        <v>0</v>
      </c>
      <c r="F12" s="80" t="str">
        <f>'Master List'!H12</f>
        <v>North Delta Water Agency</v>
      </c>
      <c r="G12" s="80" t="str">
        <f>'Master List'!I12</f>
        <v>Y</v>
      </c>
      <c r="H12" s="80" t="str">
        <f>'Master List'!AP12</f>
        <v>RD 2068</v>
      </c>
      <c r="J12" s="50" t="s">
        <v>1357</v>
      </c>
      <c r="K12" s="51">
        <v>1</v>
      </c>
      <c r="M12" s="50" t="s">
        <v>2681</v>
      </c>
      <c r="N12" s="51">
        <v>1</v>
      </c>
      <c r="P12" s="50" t="s">
        <v>1381</v>
      </c>
      <c r="Q12" s="51">
        <v>1</v>
      </c>
      <c r="S12" s="50" t="s">
        <v>2355</v>
      </c>
      <c r="T12" s="51">
        <v>1</v>
      </c>
      <c r="V12" s="50" t="s">
        <v>2355</v>
      </c>
      <c r="W12" s="51">
        <v>1</v>
      </c>
    </row>
    <row r="13" spans="1:23" ht="30" x14ac:dyDescent="0.25">
      <c r="A13" s="82" t="str">
        <f>'Master List'!A13</f>
        <v>S000566</v>
      </c>
      <c r="B13" s="80" t="str">
        <f>'Master List'!C13</f>
        <v>RECLAMATION DISTRICT #2068</v>
      </c>
      <c r="C13" s="80">
        <f>'Master List'!E13</f>
        <v>0</v>
      </c>
      <c r="D13" s="80" t="str">
        <f>'Master List'!F13</f>
        <v>RD 2068</v>
      </c>
      <c r="E13" s="80">
        <f>'Master List'!G13</f>
        <v>0</v>
      </c>
      <c r="F13" s="80" t="str">
        <f>'Master List'!H13</f>
        <v>North Delta Water Agency</v>
      </c>
      <c r="G13" s="80" t="str">
        <f>'Master List'!I13</f>
        <v>Y</v>
      </c>
      <c r="H13" s="80" t="str">
        <f>'Master List'!AP13</f>
        <v>RD 2068</v>
      </c>
      <c r="J13" s="50" t="s">
        <v>1360</v>
      </c>
      <c r="K13" s="51">
        <v>1</v>
      </c>
      <c r="M13" s="50" t="s">
        <v>2812</v>
      </c>
      <c r="N13" s="51">
        <v>1</v>
      </c>
      <c r="P13" s="50" t="s">
        <v>1384</v>
      </c>
      <c r="Q13" s="51">
        <v>1</v>
      </c>
      <c r="S13" s="50" t="s">
        <v>2379</v>
      </c>
      <c r="T13" s="51">
        <v>1</v>
      </c>
      <c r="V13" s="50" t="s">
        <v>2379</v>
      </c>
      <c r="W13" s="51">
        <v>1</v>
      </c>
    </row>
    <row r="14" spans="1:23" ht="30" x14ac:dyDescent="0.25">
      <c r="A14" s="82" t="str">
        <f>'Master List'!A14</f>
        <v>S000567</v>
      </c>
      <c r="B14" s="80" t="str">
        <f>'Master List'!C14</f>
        <v>RECLAMATION DISTRICT #2068</v>
      </c>
      <c r="C14" s="80">
        <f>'Master List'!E14</f>
        <v>0</v>
      </c>
      <c r="D14" s="80" t="str">
        <f>'Master List'!F14</f>
        <v>RD 2068</v>
      </c>
      <c r="E14" s="80">
        <f>'Master List'!G14</f>
        <v>0</v>
      </c>
      <c r="F14" s="80" t="str">
        <f>'Master List'!H14</f>
        <v>North Delta Water Agency</v>
      </c>
      <c r="G14" s="80" t="str">
        <f>'Master List'!I14</f>
        <v>Y</v>
      </c>
      <c r="H14" s="80" t="str">
        <f>'Master List'!AP14</f>
        <v>RD 2068</v>
      </c>
      <c r="J14" s="50" t="s">
        <v>1363</v>
      </c>
      <c r="K14" s="51">
        <v>1</v>
      </c>
      <c r="M14" s="50" t="s">
        <v>3289</v>
      </c>
      <c r="N14" s="51">
        <v>1</v>
      </c>
      <c r="P14" s="50" t="s">
        <v>1387</v>
      </c>
      <c r="Q14" s="51">
        <v>1</v>
      </c>
      <c r="S14" s="50" t="s">
        <v>2650</v>
      </c>
      <c r="T14" s="51">
        <v>1</v>
      </c>
      <c r="V14" s="50" t="s">
        <v>2650</v>
      </c>
      <c r="W14" s="51">
        <v>1</v>
      </c>
    </row>
    <row r="15" spans="1:23" ht="30" x14ac:dyDescent="0.25">
      <c r="A15" s="82" t="str">
        <f>'Master List'!A15</f>
        <v>S000571</v>
      </c>
      <c r="B15" s="80" t="str">
        <f>'Master List'!C15</f>
        <v>RECLAMATION DISTRICT #2068</v>
      </c>
      <c r="C15" s="80">
        <f>'Master List'!E15</f>
        <v>0</v>
      </c>
      <c r="D15" s="80" t="str">
        <f>'Master List'!F15</f>
        <v>RD 2068</v>
      </c>
      <c r="E15" s="80">
        <f>'Master List'!G15</f>
        <v>0</v>
      </c>
      <c r="F15" s="80" t="str">
        <f>'Master List'!H15</f>
        <v>North Delta Water Agency</v>
      </c>
      <c r="G15" s="80" t="str">
        <f>'Master List'!I15</f>
        <v>Y</v>
      </c>
      <c r="H15" s="80" t="str">
        <f>'Master List'!AP15</f>
        <v>RD 2068</v>
      </c>
      <c r="J15" s="50" t="s">
        <v>1366</v>
      </c>
      <c r="K15" s="51">
        <v>1</v>
      </c>
      <c r="M15" s="50" t="s">
        <v>8147</v>
      </c>
      <c r="N15" s="51">
        <v>11</v>
      </c>
      <c r="P15" s="50" t="s">
        <v>1906</v>
      </c>
      <c r="Q15" s="51">
        <v>1</v>
      </c>
      <c r="S15" s="50" t="s">
        <v>2818</v>
      </c>
      <c r="T15" s="51">
        <v>1</v>
      </c>
      <c r="V15" s="50" t="s">
        <v>2818</v>
      </c>
      <c r="W15" s="51">
        <v>1</v>
      </c>
    </row>
    <row r="16" spans="1:23" ht="30" x14ac:dyDescent="0.25">
      <c r="A16" s="82" t="str">
        <f>'Master List'!A16</f>
        <v>S000573</v>
      </c>
      <c r="B16" s="80" t="str">
        <f>'Master List'!C16</f>
        <v>RECLAMATION DISTRICT #2068</v>
      </c>
      <c r="C16" s="80">
        <f>'Master List'!E16</f>
        <v>0</v>
      </c>
      <c r="D16" s="80" t="str">
        <f>'Master List'!F16</f>
        <v>RD 2068</v>
      </c>
      <c r="E16" s="80">
        <f>'Master List'!G16</f>
        <v>0</v>
      </c>
      <c r="F16" s="80" t="str">
        <f>'Master List'!H16</f>
        <v>North Delta Water Agency</v>
      </c>
      <c r="G16" s="80" t="str">
        <f>'Master List'!I16</f>
        <v>Y</v>
      </c>
      <c r="H16" s="80" t="str">
        <f>'Master List'!AP16</f>
        <v>RD 2068</v>
      </c>
      <c r="J16" s="50" t="s">
        <v>1378</v>
      </c>
      <c r="K16" s="51">
        <v>1</v>
      </c>
      <c r="M16" s="50" t="s">
        <v>395</v>
      </c>
      <c r="N16" s="51"/>
      <c r="P16" s="50" t="s">
        <v>8187</v>
      </c>
      <c r="Q16" s="51">
        <v>12</v>
      </c>
      <c r="S16" s="50" t="s">
        <v>2833</v>
      </c>
      <c r="T16" s="51">
        <v>1</v>
      </c>
      <c r="V16" s="50" t="s">
        <v>2833</v>
      </c>
      <c r="W16" s="51">
        <v>1</v>
      </c>
    </row>
    <row r="17" spans="1:23" ht="30" x14ac:dyDescent="0.25">
      <c r="A17" s="82" t="str">
        <f>'Master List'!A17</f>
        <v>S000574</v>
      </c>
      <c r="B17" s="80" t="str">
        <f>'Master List'!C17</f>
        <v>RECLAMATION DISTRICT #2068</v>
      </c>
      <c r="C17" s="80">
        <f>'Master List'!E17</f>
        <v>0</v>
      </c>
      <c r="D17" s="80" t="str">
        <f>'Master List'!F17</f>
        <v>RD 2068</v>
      </c>
      <c r="E17" s="80">
        <f>'Master List'!G17</f>
        <v>0</v>
      </c>
      <c r="F17" s="80" t="str">
        <f>'Master List'!H17</f>
        <v>North Delta Water Agency</v>
      </c>
      <c r="G17" s="80" t="str">
        <f>'Master List'!I17</f>
        <v>Y</v>
      </c>
      <c r="H17" s="80" t="str">
        <f>'Master List'!AP17</f>
        <v>RD 2068</v>
      </c>
      <c r="J17" s="50" t="s">
        <v>1381</v>
      </c>
      <c r="K17" s="51">
        <v>1</v>
      </c>
      <c r="M17" s="50" t="s">
        <v>393</v>
      </c>
      <c r="N17" s="51">
        <v>1</v>
      </c>
      <c r="P17" s="50" t="s">
        <v>396</v>
      </c>
      <c r="Q17" s="51"/>
      <c r="S17" s="50" t="s">
        <v>3135</v>
      </c>
      <c r="T17" s="51">
        <v>1</v>
      </c>
      <c r="V17" s="50" t="s">
        <v>3135</v>
      </c>
      <c r="W17" s="51">
        <v>1</v>
      </c>
    </row>
    <row r="18" spans="1:23" ht="30" x14ac:dyDescent="0.25">
      <c r="A18" s="82" t="str">
        <f>'Master List'!A18</f>
        <v>S000576</v>
      </c>
      <c r="B18" s="80" t="str">
        <f>'Master List'!C18</f>
        <v>RECLAMATION DISTRICT #2068</v>
      </c>
      <c r="C18" s="80">
        <f>'Master List'!E18</f>
        <v>0</v>
      </c>
      <c r="D18" s="80" t="str">
        <f>'Master List'!F18</f>
        <v>RD 2068</v>
      </c>
      <c r="E18" s="80">
        <f>'Master List'!G18</f>
        <v>0</v>
      </c>
      <c r="F18" s="80" t="str">
        <f>'Master List'!H18</f>
        <v>North Delta Water Agency</v>
      </c>
      <c r="G18" s="80" t="str">
        <f>'Master List'!I18</f>
        <v>Y</v>
      </c>
      <c r="H18" s="80" t="str">
        <f>'Master List'!AP18</f>
        <v>RD 2068</v>
      </c>
      <c r="J18" s="50" t="s">
        <v>1384</v>
      </c>
      <c r="K18" s="51">
        <v>1</v>
      </c>
      <c r="M18" s="50" t="s">
        <v>2527</v>
      </c>
      <c r="N18" s="51">
        <v>1</v>
      </c>
      <c r="P18" s="50" t="s">
        <v>393</v>
      </c>
      <c r="Q18" s="51">
        <v>1</v>
      </c>
      <c r="S18" s="50" t="s">
        <v>3138</v>
      </c>
      <c r="T18" s="51">
        <v>1</v>
      </c>
      <c r="V18" s="50" t="s">
        <v>3138</v>
      </c>
      <c r="W18" s="51">
        <v>1</v>
      </c>
    </row>
    <row r="19" spans="1:23" ht="30" x14ac:dyDescent="0.25">
      <c r="A19" s="82" t="str">
        <f>'Master List'!A19</f>
        <v>S000577</v>
      </c>
      <c r="B19" s="80" t="str">
        <f>'Master List'!C19</f>
        <v>RECLAMATION DISTRICT #2068</v>
      </c>
      <c r="C19" s="80">
        <f>'Master List'!E19</f>
        <v>0</v>
      </c>
      <c r="D19" s="80" t="str">
        <f>'Master List'!F19</f>
        <v>RD 2068</v>
      </c>
      <c r="E19" s="80">
        <f>'Master List'!G19</f>
        <v>0</v>
      </c>
      <c r="F19" s="80" t="str">
        <f>'Master List'!H19</f>
        <v>North Delta Water Agency</v>
      </c>
      <c r="G19" s="80" t="str">
        <f>'Master List'!I19</f>
        <v>Y</v>
      </c>
      <c r="H19" s="80" t="str">
        <f>'Master List'!AP19</f>
        <v>RD 2068</v>
      </c>
      <c r="J19" s="50" t="s">
        <v>1387</v>
      </c>
      <c r="K19" s="51">
        <v>1</v>
      </c>
      <c r="M19" s="50" t="s">
        <v>8148</v>
      </c>
      <c r="N19" s="51">
        <v>2</v>
      </c>
      <c r="P19" s="50" t="s">
        <v>8188</v>
      </c>
      <c r="Q19" s="51">
        <v>1</v>
      </c>
      <c r="S19" s="50" t="s">
        <v>3238</v>
      </c>
      <c r="T19" s="51">
        <v>1</v>
      </c>
      <c r="V19" s="50" t="s">
        <v>3238</v>
      </c>
      <c r="W19" s="51">
        <v>1</v>
      </c>
    </row>
    <row r="20" spans="1:23" ht="30" x14ac:dyDescent="0.25">
      <c r="A20" s="82" t="str">
        <f>'Master List'!A20</f>
        <v>S000578</v>
      </c>
      <c r="B20" s="80" t="str">
        <f>'Master List'!C20</f>
        <v>RECLAMATION DISTRICT #2068</v>
      </c>
      <c r="C20" s="80">
        <f>'Master List'!E20</f>
        <v>0</v>
      </c>
      <c r="D20" s="80" t="str">
        <f>'Master List'!F20</f>
        <v>RD 2068</v>
      </c>
      <c r="E20" s="80">
        <f>'Master List'!G20</f>
        <v>0</v>
      </c>
      <c r="F20" s="80" t="str">
        <f>'Master List'!H20</f>
        <v>North Delta Water Agency</v>
      </c>
      <c r="G20" s="80" t="str">
        <f>'Master List'!I20</f>
        <v>Y</v>
      </c>
      <c r="H20" s="80" t="str">
        <f>'Master List'!AP20</f>
        <v>RD 2068</v>
      </c>
      <c r="J20" s="50" t="s">
        <v>1906</v>
      </c>
      <c r="K20" s="51">
        <v>1</v>
      </c>
      <c r="M20" s="50" t="s">
        <v>415</v>
      </c>
      <c r="N20" s="51"/>
      <c r="P20" s="50" t="s">
        <v>919</v>
      </c>
      <c r="Q20" s="51"/>
      <c r="S20" s="50" t="s">
        <v>3308</v>
      </c>
      <c r="T20" s="51">
        <v>1</v>
      </c>
      <c r="V20" s="50" t="s">
        <v>3308</v>
      </c>
      <c r="W20" s="51">
        <v>1</v>
      </c>
    </row>
    <row r="21" spans="1:23" ht="30" x14ac:dyDescent="0.25">
      <c r="A21" s="82" t="str">
        <f>'Master List'!A21</f>
        <v>S000579</v>
      </c>
      <c r="B21" s="80" t="str">
        <f>'Master List'!C21</f>
        <v>RECLAMATION DISTRICT #2068</v>
      </c>
      <c r="C21" s="80">
        <f>'Master List'!E21</f>
        <v>0</v>
      </c>
      <c r="D21" s="80" t="str">
        <f>'Master List'!F21</f>
        <v>RD 2068</v>
      </c>
      <c r="E21" s="80">
        <f>'Master List'!G21</f>
        <v>0</v>
      </c>
      <c r="F21" s="80" t="str">
        <f>'Master List'!H21</f>
        <v>North Delta Water Agency</v>
      </c>
      <c r="G21" s="80" t="str">
        <f>'Master List'!I21</f>
        <v>Y</v>
      </c>
      <c r="H21" s="80" t="str">
        <f>'Master List'!AP21</f>
        <v>RD 2068</v>
      </c>
      <c r="J21" s="50" t="s">
        <v>2858</v>
      </c>
      <c r="K21" s="51">
        <v>1</v>
      </c>
      <c r="M21" s="50" t="s">
        <v>412</v>
      </c>
      <c r="N21" s="51">
        <v>1</v>
      </c>
      <c r="P21" s="50" t="s">
        <v>916</v>
      </c>
      <c r="Q21" s="51">
        <v>1</v>
      </c>
      <c r="S21" s="50" t="s">
        <v>3371</v>
      </c>
      <c r="T21" s="51">
        <v>1</v>
      </c>
      <c r="V21" s="50" t="s">
        <v>3371</v>
      </c>
      <c r="W21" s="51">
        <v>1</v>
      </c>
    </row>
    <row r="22" spans="1:23" ht="30" x14ac:dyDescent="0.25">
      <c r="A22" s="82" t="str">
        <f>'Master List'!A22</f>
        <v>S000580</v>
      </c>
      <c r="B22" s="80" t="str">
        <f>'Master List'!C22</f>
        <v>RECLAMATION DISTRICT #2068</v>
      </c>
      <c r="C22" s="80">
        <f>'Master List'!E22</f>
        <v>0</v>
      </c>
      <c r="D22" s="80" t="str">
        <f>'Master List'!F22</f>
        <v>RD 2068</v>
      </c>
      <c r="E22" s="80">
        <f>'Master List'!G22</f>
        <v>0</v>
      </c>
      <c r="F22" s="80" t="str">
        <f>'Master List'!H22</f>
        <v>North Delta Water Agency</v>
      </c>
      <c r="G22" s="80" t="str">
        <f>'Master List'!I22</f>
        <v>Y</v>
      </c>
      <c r="H22" s="80" t="str">
        <f>'Master List'!AP22</f>
        <v>RD 2068</v>
      </c>
      <c r="J22" s="50" t="s">
        <v>3720</v>
      </c>
      <c r="K22" s="51">
        <v>1</v>
      </c>
      <c r="M22" s="50" t="s">
        <v>420</v>
      </c>
      <c r="N22" s="51">
        <v>1</v>
      </c>
      <c r="P22" s="50" t="s">
        <v>1959</v>
      </c>
      <c r="Q22" s="51">
        <v>1</v>
      </c>
      <c r="S22" s="50" t="s">
        <v>3374</v>
      </c>
      <c r="T22" s="51">
        <v>1</v>
      </c>
      <c r="V22" s="50" t="s">
        <v>3374</v>
      </c>
      <c r="W22" s="51">
        <v>1</v>
      </c>
    </row>
    <row r="23" spans="1:23" ht="30" x14ac:dyDescent="0.25">
      <c r="A23" s="82" t="str">
        <f>'Master List'!A23</f>
        <v>S000581</v>
      </c>
      <c r="B23" s="80" t="str">
        <f>'Master List'!C23</f>
        <v>RECLAMATION DISTRICT #2068</v>
      </c>
      <c r="C23" s="80">
        <f>'Master List'!E23</f>
        <v>0</v>
      </c>
      <c r="D23" s="80" t="str">
        <f>'Master List'!F23</f>
        <v>RD 2068</v>
      </c>
      <c r="E23" s="80">
        <f>'Master List'!G23</f>
        <v>0</v>
      </c>
      <c r="F23" s="80" t="str">
        <f>'Master List'!H23</f>
        <v>North Delta Water Agency</v>
      </c>
      <c r="G23" s="80" t="str">
        <f>'Master List'!I23</f>
        <v>Y</v>
      </c>
      <c r="H23" s="80" t="str">
        <f>'Master List'!AP23</f>
        <v>RD 2068</v>
      </c>
      <c r="J23" s="50" t="s">
        <v>8142</v>
      </c>
      <c r="K23" s="51">
        <v>16</v>
      </c>
      <c r="M23" s="50" t="s">
        <v>1254</v>
      </c>
      <c r="N23" s="51">
        <v>1</v>
      </c>
      <c r="P23" s="50" t="s">
        <v>1997</v>
      </c>
      <c r="Q23" s="51">
        <v>1</v>
      </c>
      <c r="S23" s="50" t="s">
        <v>3377</v>
      </c>
      <c r="T23" s="51">
        <v>1</v>
      </c>
      <c r="V23" s="50" t="s">
        <v>3377</v>
      </c>
      <c r="W23" s="51">
        <v>1</v>
      </c>
    </row>
    <row r="24" spans="1:23" ht="30" x14ac:dyDescent="0.25">
      <c r="A24" s="82" t="str">
        <f>'Master List'!A24</f>
        <v>S000582</v>
      </c>
      <c r="B24" s="80" t="str">
        <f>'Master List'!C24</f>
        <v>RECLAMATION DISTRICT #2068</v>
      </c>
      <c r="C24" s="80">
        <f>'Master List'!E24</f>
        <v>0</v>
      </c>
      <c r="D24" s="80" t="str">
        <f>'Master List'!F24</f>
        <v>RD 2068</v>
      </c>
      <c r="E24" s="80">
        <f>'Master List'!G24</f>
        <v>0</v>
      </c>
      <c r="F24" s="80" t="str">
        <f>'Master List'!H24</f>
        <v>North Delta Water Agency</v>
      </c>
      <c r="G24" s="80" t="str">
        <f>'Master List'!I24</f>
        <v>Y</v>
      </c>
      <c r="H24" s="80" t="str">
        <f>'Master List'!AP24</f>
        <v>RD 2068</v>
      </c>
      <c r="J24" s="50" t="s">
        <v>1939</v>
      </c>
      <c r="K24" s="51"/>
      <c r="M24" s="50" t="s">
        <v>2568</v>
      </c>
      <c r="N24" s="51">
        <v>1</v>
      </c>
      <c r="P24" s="50" t="s">
        <v>8189</v>
      </c>
      <c r="Q24" s="51">
        <v>3</v>
      </c>
      <c r="S24" s="50" t="s">
        <v>8193</v>
      </c>
      <c r="T24" s="51">
        <v>20</v>
      </c>
      <c r="V24" s="50" t="s">
        <v>4067</v>
      </c>
      <c r="W24" s="51"/>
    </row>
    <row r="25" spans="1:23" ht="30" x14ac:dyDescent="0.25">
      <c r="A25" s="82" t="str">
        <f>'Master List'!A25</f>
        <v>S000583</v>
      </c>
      <c r="B25" s="80" t="str">
        <f>'Master List'!C25</f>
        <v>RECLAMATION DISTRICT #2068</v>
      </c>
      <c r="C25" s="80">
        <f>'Master List'!E25</f>
        <v>0</v>
      </c>
      <c r="D25" s="80" t="str">
        <f>'Master List'!F25</f>
        <v>RD 2068</v>
      </c>
      <c r="E25" s="80">
        <f>'Master List'!G25</f>
        <v>0</v>
      </c>
      <c r="F25" s="80" t="str">
        <f>'Master List'!H25</f>
        <v>North Delta Water Agency</v>
      </c>
      <c r="G25" s="80" t="str">
        <f>'Master List'!I25</f>
        <v>Y</v>
      </c>
      <c r="H25" s="80" t="str">
        <f>'Master List'!AP25</f>
        <v>RD 2068</v>
      </c>
      <c r="J25" s="50" t="s">
        <v>1938</v>
      </c>
      <c r="K25" s="51">
        <v>1</v>
      </c>
      <c r="M25" s="50" t="s">
        <v>3180</v>
      </c>
      <c r="N25" s="51">
        <v>1</v>
      </c>
      <c r="P25" s="50" t="s">
        <v>86</v>
      </c>
      <c r="Q25" s="51"/>
      <c r="S25" s="50" t="s">
        <v>4067</v>
      </c>
      <c r="T25" s="51"/>
      <c r="V25" s="50" t="s">
        <v>74</v>
      </c>
      <c r="W25" s="51">
        <v>1</v>
      </c>
    </row>
    <row r="26" spans="1:23" ht="30" x14ac:dyDescent="0.25">
      <c r="A26" s="82" t="str">
        <f>'Master List'!A26</f>
        <v>S000584</v>
      </c>
      <c r="B26" s="80" t="str">
        <f>'Master List'!C26</f>
        <v>RECLAMATION DISTRICT #2068</v>
      </c>
      <c r="C26" s="80">
        <f>'Master List'!E26</f>
        <v>0</v>
      </c>
      <c r="D26" s="80" t="str">
        <f>'Master List'!F26</f>
        <v>RD 2068</v>
      </c>
      <c r="E26" s="80">
        <f>'Master List'!G26</f>
        <v>0</v>
      </c>
      <c r="F26" s="80" t="str">
        <f>'Master List'!H26</f>
        <v>North Delta Water Agency</v>
      </c>
      <c r="G26" s="80" t="str">
        <f>'Master List'!I26</f>
        <v>Y</v>
      </c>
      <c r="H26" s="80" t="str">
        <f>'Master List'!AP26</f>
        <v>RD 2068</v>
      </c>
      <c r="J26" s="50" t="s">
        <v>8143</v>
      </c>
      <c r="K26" s="51">
        <v>1</v>
      </c>
      <c r="M26" s="50" t="s">
        <v>3693</v>
      </c>
      <c r="N26" s="51">
        <v>1</v>
      </c>
      <c r="P26" s="50" t="s">
        <v>84</v>
      </c>
      <c r="Q26" s="51">
        <v>1</v>
      </c>
      <c r="S26" s="50" t="s">
        <v>371</v>
      </c>
      <c r="T26" s="51">
        <v>1</v>
      </c>
      <c r="V26" s="50" t="s">
        <v>212</v>
      </c>
      <c r="W26" s="51">
        <v>1</v>
      </c>
    </row>
    <row r="27" spans="1:23" ht="30" x14ac:dyDescent="0.25">
      <c r="A27" s="82" t="str">
        <f>'Master List'!A27</f>
        <v>S000608</v>
      </c>
      <c r="B27" s="80" t="str">
        <f>'Master List'!C27</f>
        <v>YOLO COUNTY F C &amp; W C DISTRICT</v>
      </c>
      <c r="C27" s="80">
        <f>'Master List'!E27</f>
        <v>0</v>
      </c>
      <c r="D27" s="80">
        <f>'Master List'!F27</f>
        <v>0</v>
      </c>
      <c r="E27" s="80">
        <f>'Master List'!G27</f>
        <v>0</v>
      </c>
      <c r="F27" s="80">
        <f>'Master List'!H27</f>
        <v>0</v>
      </c>
      <c r="G27" s="80" t="str">
        <f>'Master List'!I27</f>
        <v>N</v>
      </c>
      <c r="H27" s="80">
        <f>'Master List'!AP27</f>
        <v>0</v>
      </c>
      <c r="J27" s="50" t="s">
        <v>1312</v>
      </c>
      <c r="K27" s="51"/>
      <c r="M27" s="50" t="s">
        <v>3699</v>
      </c>
      <c r="N27" s="51">
        <v>1</v>
      </c>
      <c r="P27" s="50" t="s">
        <v>8190</v>
      </c>
      <c r="Q27" s="51">
        <v>1</v>
      </c>
      <c r="S27" s="50" t="s">
        <v>145</v>
      </c>
      <c r="T27" s="51">
        <v>1</v>
      </c>
      <c r="V27" s="50" t="s">
        <v>302</v>
      </c>
      <c r="W27" s="51">
        <v>1</v>
      </c>
    </row>
    <row r="28" spans="1:23" ht="30" x14ac:dyDescent="0.25">
      <c r="A28" s="82" t="str">
        <f>'Master List'!A28</f>
        <v>S000609</v>
      </c>
      <c r="B28" s="80" t="str">
        <f>'Master List'!C28</f>
        <v>YOLO COUNTY F C &amp; W C DISTRICT</v>
      </c>
      <c r="C28" s="80">
        <f>'Master List'!E28</f>
        <v>0</v>
      </c>
      <c r="D28" s="80">
        <f>'Master List'!F28</f>
        <v>0</v>
      </c>
      <c r="E28" s="80">
        <f>'Master List'!G28</f>
        <v>0</v>
      </c>
      <c r="F28" s="80">
        <f>'Master List'!H28</f>
        <v>0</v>
      </c>
      <c r="G28" s="80" t="str">
        <f>'Master List'!I28</f>
        <v>N</v>
      </c>
      <c r="H28" s="80">
        <f>'Master List'!AP28</f>
        <v>0</v>
      </c>
      <c r="J28" s="50" t="s">
        <v>1309</v>
      </c>
      <c r="K28" s="51">
        <v>1</v>
      </c>
      <c r="M28" s="50" t="s">
        <v>3720</v>
      </c>
      <c r="N28" s="51">
        <v>1</v>
      </c>
      <c r="P28" s="50" t="s">
        <v>1314</v>
      </c>
      <c r="Q28" s="51"/>
      <c r="S28" s="50" t="s">
        <v>154</v>
      </c>
      <c r="T28" s="51">
        <v>1</v>
      </c>
      <c r="V28" s="50" t="s">
        <v>322</v>
      </c>
      <c r="W28" s="51">
        <v>1</v>
      </c>
    </row>
    <row r="29" spans="1:23" ht="45" x14ac:dyDescent="0.25">
      <c r="A29" s="82" t="str">
        <f>'Master List'!A29</f>
        <v>S000653</v>
      </c>
      <c r="B29" s="80" t="str">
        <f>'Master List'!C29</f>
        <v>WILSON VINEYARD PROPERTIES</v>
      </c>
      <c r="C29" s="80">
        <f>'Master List'!E29</f>
        <v>0</v>
      </c>
      <c r="D29" s="80">
        <f>'Master List'!F29</f>
        <v>0</v>
      </c>
      <c r="E29" s="80">
        <f>'Master List'!G29</f>
        <v>0</v>
      </c>
      <c r="F29" s="80" t="str">
        <f>'Master List'!H29</f>
        <v>North Delta Water Agency</v>
      </c>
      <c r="G29" s="80" t="str">
        <f>'Master List'!I29</f>
        <v>Y</v>
      </c>
      <c r="H29" s="80" t="str">
        <f>'Master List'!AP29</f>
        <v>North Delta Water Agency</v>
      </c>
      <c r="J29" s="50" t="s">
        <v>1329</v>
      </c>
      <c r="K29" s="51">
        <v>1</v>
      </c>
      <c r="M29" s="50" t="s">
        <v>8149</v>
      </c>
      <c r="N29" s="51">
        <v>8</v>
      </c>
      <c r="P29" s="50" t="s">
        <v>1309</v>
      </c>
      <c r="Q29" s="51">
        <v>1</v>
      </c>
      <c r="S29" s="50" t="s">
        <v>157</v>
      </c>
      <c r="T29" s="51">
        <v>1</v>
      </c>
      <c r="V29" s="50" t="s">
        <v>329</v>
      </c>
      <c r="W29" s="51">
        <v>1</v>
      </c>
    </row>
    <row r="30" spans="1:23" x14ac:dyDescent="0.25">
      <c r="A30" s="82" t="str">
        <f>'Master List'!A30</f>
        <v>S000656</v>
      </c>
      <c r="B30" s="80" t="str">
        <f>'Master List'!C30</f>
        <v>SAN JUAN WATER DISTRICT</v>
      </c>
      <c r="C30" s="80">
        <f>'Master List'!E30</f>
        <v>0</v>
      </c>
      <c r="D30" s="80">
        <f>'Master List'!F30</f>
        <v>0</v>
      </c>
      <c r="E30" s="80">
        <f>'Master List'!G30</f>
        <v>0</v>
      </c>
      <c r="F30" s="80">
        <f>'Master List'!H30</f>
        <v>0</v>
      </c>
      <c r="G30" s="80" t="str">
        <f>'Master List'!I30</f>
        <v>N</v>
      </c>
      <c r="H30" s="80">
        <f>'Master List'!AP30</f>
        <v>0</v>
      </c>
      <c r="J30" s="50" t="s">
        <v>2369</v>
      </c>
      <c r="K30" s="51">
        <v>1</v>
      </c>
      <c r="M30" s="50" t="s">
        <v>801</v>
      </c>
      <c r="N30" s="51"/>
      <c r="P30" s="50" t="s">
        <v>1329</v>
      </c>
      <c r="Q30" s="51">
        <v>1</v>
      </c>
      <c r="S30" s="50" t="s">
        <v>161</v>
      </c>
      <c r="T30" s="51">
        <v>1</v>
      </c>
      <c r="V30" s="50" t="s">
        <v>337</v>
      </c>
      <c r="W30" s="51">
        <v>1</v>
      </c>
    </row>
    <row r="31" spans="1:23" x14ac:dyDescent="0.25">
      <c r="A31" s="82" t="str">
        <f>'Master List'!A31</f>
        <v>S000698</v>
      </c>
      <c r="B31" s="80" t="str">
        <f>'Master List'!C31</f>
        <v>COLLINS PINE COMPANY</v>
      </c>
      <c r="C31" s="80">
        <f>'Master List'!E31</f>
        <v>0</v>
      </c>
      <c r="D31" s="80">
        <f>'Master List'!F31</f>
        <v>0</v>
      </c>
      <c r="E31" s="80">
        <f>'Master List'!G31</f>
        <v>0</v>
      </c>
      <c r="F31" s="80">
        <f>'Master List'!H31</f>
        <v>0</v>
      </c>
      <c r="G31" s="80" t="str">
        <f>'Master List'!I31</f>
        <v>N</v>
      </c>
      <c r="H31" s="80">
        <f>'Master List'!AP31</f>
        <v>0</v>
      </c>
      <c r="J31" s="50" t="s">
        <v>2483</v>
      </c>
      <c r="K31" s="51">
        <v>1</v>
      </c>
      <c r="M31" s="50" t="s">
        <v>799</v>
      </c>
      <c r="N31" s="51">
        <v>1</v>
      </c>
      <c r="P31" s="50" t="s">
        <v>2369</v>
      </c>
      <c r="Q31" s="51">
        <v>1</v>
      </c>
      <c r="S31" s="50" t="s">
        <v>163</v>
      </c>
      <c r="T31" s="51">
        <v>1</v>
      </c>
      <c r="V31" s="50" t="s">
        <v>345</v>
      </c>
      <c r="W31" s="51">
        <v>1</v>
      </c>
    </row>
    <row r="32" spans="1:23" ht="30" x14ac:dyDescent="0.25">
      <c r="A32" s="82" t="str">
        <f>'Master List'!A32</f>
        <v>S000729</v>
      </c>
      <c r="B32" s="80" t="str">
        <f>'Master List'!C32</f>
        <v>STANFORD VINA RANCH IRRIGATION CO</v>
      </c>
      <c r="C32" s="80">
        <f>'Master List'!E32</f>
        <v>0</v>
      </c>
      <c r="D32" s="80">
        <f>'Master List'!F32</f>
        <v>0</v>
      </c>
      <c r="E32" s="80">
        <f>'Master List'!G32</f>
        <v>0</v>
      </c>
      <c r="F32" s="80">
        <f>'Master List'!H32</f>
        <v>0</v>
      </c>
      <c r="G32" s="80" t="str">
        <f>'Master List'!I32</f>
        <v>N</v>
      </c>
      <c r="H32" s="80">
        <f>'Master List'!AP32</f>
        <v>0</v>
      </c>
      <c r="J32" s="50" t="s">
        <v>2533</v>
      </c>
      <c r="K32" s="51">
        <v>1</v>
      </c>
      <c r="M32" s="50" t="s">
        <v>814</v>
      </c>
      <c r="N32" s="51">
        <v>1</v>
      </c>
      <c r="P32" s="50" t="s">
        <v>2483</v>
      </c>
      <c r="Q32" s="51">
        <v>1</v>
      </c>
      <c r="S32" s="50" t="s">
        <v>165</v>
      </c>
      <c r="T32" s="51">
        <v>1</v>
      </c>
      <c r="V32" s="50" t="s">
        <v>347</v>
      </c>
      <c r="W32" s="51">
        <v>1</v>
      </c>
    </row>
    <row r="33" spans="1:23" ht="30" x14ac:dyDescent="0.25">
      <c r="A33" s="82" t="str">
        <f>'Master List'!A33</f>
        <v>S000731</v>
      </c>
      <c r="B33" s="80" t="str">
        <f>'Master List'!C33</f>
        <v>DEER CREEK IRRIGATION DISTRICT</v>
      </c>
      <c r="C33" s="80">
        <f>'Master List'!E33</f>
        <v>0</v>
      </c>
      <c r="D33" s="80">
        <f>'Master List'!F33</f>
        <v>0</v>
      </c>
      <c r="E33" s="80">
        <f>'Master List'!G33</f>
        <v>0</v>
      </c>
      <c r="F33" s="80">
        <f>'Master List'!H33</f>
        <v>0</v>
      </c>
      <c r="G33" s="80" t="str">
        <f>'Master List'!I33</f>
        <v>N</v>
      </c>
      <c r="H33" s="80">
        <f>'Master List'!AP33</f>
        <v>0</v>
      </c>
      <c r="J33" s="50" t="s">
        <v>2537</v>
      </c>
      <c r="K33" s="51">
        <v>1</v>
      </c>
      <c r="M33" s="50" t="s">
        <v>819</v>
      </c>
      <c r="N33" s="51">
        <v>1</v>
      </c>
      <c r="P33" s="50" t="s">
        <v>2533</v>
      </c>
      <c r="Q33" s="51">
        <v>1</v>
      </c>
      <c r="S33" s="50" t="s">
        <v>167</v>
      </c>
      <c r="T33" s="51">
        <v>1</v>
      </c>
      <c r="V33" s="50" t="s">
        <v>379</v>
      </c>
      <c r="W33" s="51">
        <v>1</v>
      </c>
    </row>
    <row r="34" spans="1:23" ht="30" x14ac:dyDescent="0.25">
      <c r="A34" s="82" t="str">
        <f>'Master List'!A34</f>
        <v>S000892</v>
      </c>
      <c r="B34" s="80" t="str">
        <f>'Master List'!C34</f>
        <v>PACIFIC GAS AND ELECTRIC COMPANY</v>
      </c>
      <c r="C34" s="80">
        <f>'Master List'!E34</f>
        <v>0</v>
      </c>
      <c r="D34" s="80">
        <f>'Master List'!F34</f>
        <v>0</v>
      </c>
      <c r="E34" s="80">
        <f>'Master List'!G34</f>
        <v>0</v>
      </c>
      <c r="F34" s="80">
        <f>'Master List'!H34</f>
        <v>0</v>
      </c>
      <c r="G34" s="80" t="str">
        <f>'Master List'!I34</f>
        <v>N</v>
      </c>
      <c r="H34" s="80">
        <f>'Master List'!AP34</f>
        <v>0</v>
      </c>
      <c r="J34" s="50" t="s">
        <v>2543</v>
      </c>
      <c r="K34" s="51">
        <v>1</v>
      </c>
      <c r="M34" s="50" t="s">
        <v>820</v>
      </c>
      <c r="N34" s="51">
        <v>1</v>
      </c>
      <c r="P34" s="50" t="s">
        <v>2537</v>
      </c>
      <c r="Q34" s="51">
        <v>1</v>
      </c>
      <c r="S34" s="50" t="s">
        <v>176</v>
      </c>
      <c r="T34" s="51">
        <v>1</v>
      </c>
      <c r="V34" s="50" t="s">
        <v>400</v>
      </c>
      <c r="W34" s="51">
        <v>1</v>
      </c>
    </row>
    <row r="35" spans="1:23" ht="30" x14ac:dyDescent="0.25">
      <c r="A35" s="82" t="str">
        <f>'Master List'!A35</f>
        <v>S000922</v>
      </c>
      <c r="B35" s="80" t="str">
        <f>'Master List'!C35</f>
        <v>PACIFIC GAS AND ELECTRIC COMPANY</v>
      </c>
      <c r="C35" s="80">
        <f>'Master List'!E35</f>
        <v>0</v>
      </c>
      <c r="D35" s="80">
        <f>'Master List'!F35</f>
        <v>0</v>
      </c>
      <c r="E35" s="80">
        <f>'Master List'!G35</f>
        <v>0</v>
      </c>
      <c r="F35" s="80">
        <f>'Master List'!H35</f>
        <v>0</v>
      </c>
      <c r="G35" s="80" t="str">
        <f>'Master List'!I35</f>
        <v>N</v>
      </c>
      <c r="H35" s="80">
        <f>'Master List'!AP35</f>
        <v>0</v>
      </c>
      <c r="J35" s="50" t="s">
        <v>2547</v>
      </c>
      <c r="K35" s="51">
        <v>1</v>
      </c>
      <c r="M35" s="50" t="s">
        <v>822</v>
      </c>
      <c r="N35" s="51">
        <v>1</v>
      </c>
      <c r="P35" s="50" t="s">
        <v>2543</v>
      </c>
      <c r="Q35" s="51">
        <v>1</v>
      </c>
      <c r="S35" s="50" t="s">
        <v>179</v>
      </c>
      <c r="T35" s="51">
        <v>1</v>
      </c>
      <c r="V35" s="50" t="s">
        <v>463</v>
      </c>
      <c r="W35" s="51">
        <v>1</v>
      </c>
    </row>
    <row r="36" spans="1:23" ht="30" x14ac:dyDescent="0.25">
      <c r="A36" s="82" t="str">
        <f>'Master List'!A36</f>
        <v>S000923</v>
      </c>
      <c r="B36" s="80" t="str">
        <f>'Master List'!C36</f>
        <v>PACIFIC GAS AND ELECTRIC COMPANY</v>
      </c>
      <c r="C36" s="80">
        <f>'Master List'!E36</f>
        <v>0</v>
      </c>
      <c r="D36" s="80">
        <f>'Master List'!F36</f>
        <v>0</v>
      </c>
      <c r="E36" s="80">
        <f>'Master List'!G36</f>
        <v>0</v>
      </c>
      <c r="F36" s="80">
        <f>'Master List'!H36</f>
        <v>0</v>
      </c>
      <c r="G36" s="80" t="str">
        <f>'Master List'!I36</f>
        <v>N</v>
      </c>
      <c r="H36" s="80">
        <f>'Master List'!AP36</f>
        <v>0</v>
      </c>
      <c r="J36" s="50" t="s">
        <v>2564</v>
      </c>
      <c r="K36" s="51">
        <v>1</v>
      </c>
      <c r="M36" s="50" t="s">
        <v>940</v>
      </c>
      <c r="N36" s="51">
        <v>1</v>
      </c>
      <c r="P36" s="50" t="s">
        <v>2547</v>
      </c>
      <c r="Q36" s="51">
        <v>1</v>
      </c>
      <c r="S36" s="50" t="s">
        <v>181</v>
      </c>
      <c r="T36" s="51">
        <v>1</v>
      </c>
      <c r="V36" s="50" t="s">
        <v>469</v>
      </c>
      <c r="W36" s="51">
        <v>1</v>
      </c>
    </row>
    <row r="37" spans="1:23" ht="30" x14ac:dyDescent="0.25">
      <c r="A37" s="82" t="str">
        <f>'Master List'!A37</f>
        <v>S000925</v>
      </c>
      <c r="B37" s="80" t="str">
        <f>'Master List'!C37</f>
        <v>WESTERN CANAL WATER DISTRICT</v>
      </c>
      <c r="C37" s="80">
        <f>'Master List'!E37</f>
        <v>0</v>
      </c>
      <c r="D37" s="80">
        <f>'Master List'!F37</f>
        <v>0</v>
      </c>
      <c r="E37" s="80">
        <f>'Master List'!G37</f>
        <v>0</v>
      </c>
      <c r="F37" s="80">
        <f>'Master List'!H37</f>
        <v>0</v>
      </c>
      <c r="G37" s="80" t="str">
        <f>'Master List'!I37</f>
        <v>N</v>
      </c>
      <c r="H37" s="80">
        <f>'Master List'!AP37</f>
        <v>0</v>
      </c>
      <c r="J37" s="50" t="s">
        <v>2565</v>
      </c>
      <c r="K37" s="51">
        <v>1</v>
      </c>
      <c r="M37" s="50" t="s">
        <v>2898</v>
      </c>
      <c r="N37" s="51">
        <v>1</v>
      </c>
      <c r="P37" s="50" t="s">
        <v>2564</v>
      </c>
      <c r="Q37" s="51">
        <v>1</v>
      </c>
      <c r="S37" s="50" t="s">
        <v>184</v>
      </c>
      <c r="T37" s="51">
        <v>1</v>
      </c>
      <c r="V37" s="50" t="s">
        <v>473</v>
      </c>
      <c r="W37" s="51">
        <v>1</v>
      </c>
    </row>
    <row r="38" spans="1:23" ht="30" x14ac:dyDescent="0.25">
      <c r="A38" s="82" t="str">
        <f>'Master List'!A38</f>
        <v>S000944</v>
      </c>
      <c r="B38" s="80" t="str">
        <f>'Master List'!C38</f>
        <v>PACIFIC GAS AND ELECTRIC COMPANY</v>
      </c>
      <c r="C38" s="80">
        <f>'Master List'!E38</f>
        <v>0</v>
      </c>
      <c r="D38" s="80">
        <f>'Master List'!F38</f>
        <v>0</v>
      </c>
      <c r="E38" s="80">
        <f>'Master List'!G38</f>
        <v>0</v>
      </c>
      <c r="F38" s="80">
        <f>'Master List'!H38</f>
        <v>0</v>
      </c>
      <c r="G38" s="80" t="str">
        <f>'Master List'!I38</f>
        <v>N</v>
      </c>
      <c r="H38" s="80">
        <f>'Master List'!AP38</f>
        <v>0</v>
      </c>
      <c r="J38" s="50" t="s">
        <v>2573</v>
      </c>
      <c r="K38" s="51">
        <v>1</v>
      </c>
      <c r="M38" s="50" t="s">
        <v>2901</v>
      </c>
      <c r="N38" s="51">
        <v>1</v>
      </c>
      <c r="P38" s="50" t="s">
        <v>2565</v>
      </c>
      <c r="Q38" s="51">
        <v>1</v>
      </c>
      <c r="S38" s="50" t="s">
        <v>186</v>
      </c>
      <c r="T38" s="51">
        <v>1</v>
      </c>
      <c r="V38" s="50" t="s">
        <v>482</v>
      </c>
      <c r="W38" s="51">
        <v>1</v>
      </c>
    </row>
    <row r="39" spans="1:23" ht="30" x14ac:dyDescent="0.25">
      <c r="A39" s="82" t="str">
        <f>'Master List'!A39</f>
        <v>S000952</v>
      </c>
      <c r="B39" s="80" t="str">
        <f>'Master List'!C39</f>
        <v>PACIFIC GAS AND ELECTRIC COMPANY</v>
      </c>
      <c r="C39" s="80">
        <f>'Master List'!E39</f>
        <v>0</v>
      </c>
      <c r="D39" s="80">
        <f>'Master List'!F39</f>
        <v>0</v>
      </c>
      <c r="E39" s="80">
        <f>'Master List'!G39</f>
        <v>0</v>
      </c>
      <c r="F39" s="80">
        <f>'Master List'!H39</f>
        <v>0</v>
      </c>
      <c r="G39" s="80" t="str">
        <f>'Master List'!I39</f>
        <v>N</v>
      </c>
      <c r="H39" s="80">
        <f>'Master List'!AP39</f>
        <v>0</v>
      </c>
      <c r="J39" s="50" t="s">
        <v>8144</v>
      </c>
      <c r="K39" s="51">
        <v>11</v>
      </c>
      <c r="M39" s="50" t="s">
        <v>2914</v>
      </c>
      <c r="N39" s="51">
        <v>1</v>
      </c>
      <c r="P39" s="50" t="s">
        <v>2573</v>
      </c>
      <c r="Q39" s="51">
        <v>1</v>
      </c>
      <c r="S39" s="50" t="s">
        <v>192</v>
      </c>
      <c r="T39" s="51">
        <v>1</v>
      </c>
      <c r="V39" s="50" t="s">
        <v>518</v>
      </c>
      <c r="W39" s="51">
        <v>1</v>
      </c>
    </row>
    <row r="40" spans="1:23" ht="30" x14ac:dyDescent="0.25">
      <c r="A40" s="82" t="str">
        <f>'Master List'!A40</f>
        <v>S000954</v>
      </c>
      <c r="B40" s="80" t="str">
        <f>'Master List'!C40</f>
        <v>PACIFIC GAS AND ELECTRIC COMPANY</v>
      </c>
      <c r="C40" s="80">
        <f>'Master List'!E40</f>
        <v>0</v>
      </c>
      <c r="D40" s="80">
        <f>'Master List'!F40</f>
        <v>0</v>
      </c>
      <c r="E40" s="80">
        <f>'Master List'!G40</f>
        <v>0</v>
      </c>
      <c r="F40" s="80">
        <f>'Master List'!H40</f>
        <v>0</v>
      </c>
      <c r="G40" s="80" t="str">
        <f>'Master List'!I40</f>
        <v>N</v>
      </c>
      <c r="H40" s="80">
        <f>'Master List'!AP40</f>
        <v>0</v>
      </c>
      <c r="J40" s="50" t="s">
        <v>572</v>
      </c>
      <c r="K40" s="51"/>
      <c r="M40" s="50" t="s">
        <v>3367</v>
      </c>
      <c r="N40" s="51">
        <v>1</v>
      </c>
      <c r="P40" s="50" t="s">
        <v>2839</v>
      </c>
      <c r="Q40" s="51">
        <v>1</v>
      </c>
      <c r="S40" s="50" t="s">
        <v>195</v>
      </c>
      <c r="T40" s="51">
        <v>1</v>
      </c>
      <c r="V40" s="50" t="s">
        <v>564</v>
      </c>
      <c r="W40" s="51">
        <v>1</v>
      </c>
    </row>
    <row r="41" spans="1:23" ht="30" x14ac:dyDescent="0.25">
      <c r="A41" s="82" t="str">
        <f>'Master List'!A41</f>
        <v>S000977</v>
      </c>
      <c r="B41" s="80" t="str">
        <f>'Master List'!C41</f>
        <v>PACIFIC GAS AND ELECTRIC COMPANY</v>
      </c>
      <c r="C41" s="80">
        <f>'Master List'!E41</f>
        <v>0</v>
      </c>
      <c r="D41" s="80">
        <f>'Master List'!F41</f>
        <v>0</v>
      </c>
      <c r="E41" s="80">
        <f>'Master List'!G41</f>
        <v>0</v>
      </c>
      <c r="F41" s="80">
        <f>'Master List'!H41</f>
        <v>0</v>
      </c>
      <c r="G41" s="80" t="str">
        <f>'Master List'!I41</f>
        <v>N</v>
      </c>
      <c r="H41" s="80">
        <f>'Master List'!AP41</f>
        <v>0</v>
      </c>
      <c r="J41" s="50" t="s">
        <v>570</v>
      </c>
      <c r="K41" s="51">
        <v>1</v>
      </c>
      <c r="M41" s="50" t="s">
        <v>3370</v>
      </c>
      <c r="N41" s="51">
        <v>1</v>
      </c>
      <c r="P41" s="50" t="s">
        <v>8191</v>
      </c>
      <c r="Q41" s="51">
        <v>12</v>
      </c>
      <c r="S41" s="50" t="s">
        <v>199</v>
      </c>
      <c r="T41" s="51">
        <v>1</v>
      </c>
      <c r="V41" s="50" t="s">
        <v>741</v>
      </c>
      <c r="W41" s="51">
        <v>1</v>
      </c>
    </row>
    <row r="42" spans="1:23" ht="30" x14ac:dyDescent="0.25">
      <c r="A42" s="82" t="str">
        <f>'Master List'!A42</f>
        <v>S000980</v>
      </c>
      <c r="B42" s="80" t="str">
        <f>'Master List'!C42</f>
        <v>PACIFIC GAS AND ELECTRIC COMPANY</v>
      </c>
      <c r="C42" s="80">
        <f>'Master List'!E42</f>
        <v>0</v>
      </c>
      <c r="D42" s="80">
        <f>'Master List'!F42</f>
        <v>0</v>
      </c>
      <c r="E42" s="80">
        <f>'Master List'!G42</f>
        <v>0</v>
      </c>
      <c r="F42" s="80">
        <f>'Master List'!H42</f>
        <v>0</v>
      </c>
      <c r="G42" s="80" t="str">
        <f>'Master List'!I42</f>
        <v>N</v>
      </c>
      <c r="H42" s="80">
        <f>'Master List'!AP42</f>
        <v>0</v>
      </c>
      <c r="J42" s="50" t="s">
        <v>8145</v>
      </c>
      <c r="K42" s="51">
        <v>1</v>
      </c>
      <c r="M42" s="50" t="s">
        <v>8150</v>
      </c>
      <c r="N42" s="51">
        <v>11</v>
      </c>
      <c r="P42" s="50" t="s">
        <v>795</v>
      </c>
      <c r="Q42" s="51"/>
      <c r="S42" s="50" t="s">
        <v>74</v>
      </c>
      <c r="T42" s="51">
        <v>1</v>
      </c>
      <c r="V42" s="50" t="s">
        <v>748</v>
      </c>
      <c r="W42" s="51">
        <v>1</v>
      </c>
    </row>
    <row r="43" spans="1:23" ht="30" x14ac:dyDescent="0.25">
      <c r="A43" s="82" t="str">
        <f>'Master List'!A43</f>
        <v>S000992</v>
      </c>
      <c r="B43" s="80" t="str">
        <f>'Master List'!C43</f>
        <v>PACIFIC GAS AND ELECTRIC COMPANY</v>
      </c>
      <c r="C43" s="80">
        <f>'Master List'!E43</f>
        <v>0</v>
      </c>
      <c r="D43" s="80">
        <f>'Master List'!F43</f>
        <v>0</v>
      </c>
      <c r="E43" s="80">
        <f>'Master List'!G43</f>
        <v>0</v>
      </c>
      <c r="F43" s="80">
        <f>'Master List'!H43</f>
        <v>0</v>
      </c>
      <c r="G43" s="80" t="str">
        <f>'Master List'!I43</f>
        <v>N</v>
      </c>
      <c r="H43" s="80">
        <f>'Master List'!AP43</f>
        <v>0</v>
      </c>
      <c r="J43" s="50" t="s">
        <v>4063</v>
      </c>
      <c r="K43" s="51">
        <v>30</v>
      </c>
      <c r="M43" s="50" t="s">
        <v>965</v>
      </c>
      <c r="N43" s="51"/>
      <c r="P43" s="50" t="s">
        <v>792</v>
      </c>
      <c r="Q43" s="51">
        <v>1</v>
      </c>
      <c r="S43" s="50" t="s">
        <v>212</v>
      </c>
      <c r="T43" s="51">
        <v>1</v>
      </c>
      <c r="V43" s="50" t="s">
        <v>751</v>
      </c>
      <c r="W43" s="51">
        <v>1</v>
      </c>
    </row>
    <row r="44" spans="1:23" ht="30" x14ac:dyDescent="0.25">
      <c r="A44" s="82" t="str">
        <f>'Master List'!A44</f>
        <v>S000993</v>
      </c>
      <c r="B44" s="80" t="str">
        <f>'Master List'!C44</f>
        <v>PACIFIC GAS AND ELECTRIC COMPANY</v>
      </c>
      <c r="C44" s="80">
        <f>'Master List'!E44</f>
        <v>0</v>
      </c>
      <c r="D44" s="80">
        <f>'Master List'!F44</f>
        <v>0</v>
      </c>
      <c r="E44" s="80">
        <f>'Master List'!G44</f>
        <v>0</v>
      </c>
      <c r="F44" s="80">
        <f>'Master List'!H44</f>
        <v>0</v>
      </c>
      <c r="G44" s="80" t="str">
        <f>'Master List'!I44</f>
        <v>N</v>
      </c>
      <c r="H44" s="80">
        <f>'Master List'!AP44</f>
        <v>0</v>
      </c>
      <c r="M44" s="50" t="s">
        <v>962</v>
      </c>
      <c r="N44" s="51">
        <v>1</v>
      </c>
      <c r="P44" s="50" t="s">
        <v>823</v>
      </c>
      <c r="Q44" s="51">
        <v>1</v>
      </c>
      <c r="S44" s="50" t="s">
        <v>302</v>
      </c>
      <c r="T44" s="51">
        <v>1</v>
      </c>
      <c r="V44" s="50" t="s">
        <v>784</v>
      </c>
      <c r="W44" s="51">
        <v>1</v>
      </c>
    </row>
    <row r="45" spans="1:23" ht="30" x14ac:dyDescent="0.25">
      <c r="A45" s="82" t="str">
        <f>'Master List'!A45</f>
        <v>S000995</v>
      </c>
      <c r="B45" s="80" t="str">
        <f>'Master List'!C45</f>
        <v>PACIFIC GAS AND ELECTRIC COMPANY</v>
      </c>
      <c r="C45" s="80">
        <f>'Master List'!E45</f>
        <v>0</v>
      </c>
      <c r="D45" s="80">
        <f>'Master List'!F45</f>
        <v>0</v>
      </c>
      <c r="E45" s="80">
        <f>'Master List'!G45</f>
        <v>0</v>
      </c>
      <c r="F45" s="80">
        <f>'Master List'!H45</f>
        <v>0</v>
      </c>
      <c r="G45" s="80" t="str">
        <f>'Master List'!I45</f>
        <v>N</v>
      </c>
      <c r="H45" s="80">
        <f>'Master List'!AP45</f>
        <v>0</v>
      </c>
      <c r="M45" s="50" t="s">
        <v>969</v>
      </c>
      <c r="N45" s="51">
        <v>1</v>
      </c>
      <c r="P45" s="50" t="s">
        <v>935</v>
      </c>
      <c r="Q45" s="51">
        <v>1</v>
      </c>
      <c r="S45" s="50" t="s">
        <v>322</v>
      </c>
      <c r="T45" s="51">
        <v>1</v>
      </c>
      <c r="V45" s="50" t="s">
        <v>865</v>
      </c>
      <c r="W45" s="51">
        <v>1</v>
      </c>
    </row>
    <row r="46" spans="1:23" x14ac:dyDescent="0.25">
      <c r="A46" s="82" t="str">
        <f>'Master List'!A46</f>
        <v>S000998</v>
      </c>
      <c r="B46" s="80" t="str">
        <f>'Master List'!C46</f>
        <v>UTICA POWER AUTHORITY</v>
      </c>
      <c r="C46" s="80">
        <f>'Master List'!E46</f>
        <v>0</v>
      </c>
      <c r="D46" s="80">
        <f>'Master List'!F46</f>
        <v>0</v>
      </c>
      <c r="E46" s="80">
        <f>'Master List'!G46</f>
        <v>0</v>
      </c>
      <c r="F46" s="80">
        <f>'Master List'!H46</f>
        <v>0</v>
      </c>
      <c r="G46" s="80" t="str">
        <f>'Master List'!I46</f>
        <v>N</v>
      </c>
      <c r="H46" s="80">
        <f>'Master List'!AP46</f>
        <v>0</v>
      </c>
      <c r="M46" s="50" t="s">
        <v>972</v>
      </c>
      <c r="N46" s="51">
        <v>1</v>
      </c>
      <c r="P46" s="50" t="s">
        <v>1477</v>
      </c>
      <c r="Q46" s="51">
        <v>1</v>
      </c>
      <c r="S46" s="50" t="s">
        <v>329</v>
      </c>
      <c r="T46" s="51">
        <v>1</v>
      </c>
      <c r="V46" s="50" t="s">
        <v>871</v>
      </c>
      <c r="W46" s="51">
        <v>1</v>
      </c>
    </row>
    <row r="47" spans="1:23" ht="30" x14ac:dyDescent="0.25">
      <c r="A47" s="82" t="str">
        <f>'Master List'!A47</f>
        <v>S001014</v>
      </c>
      <c r="B47" s="80" t="str">
        <f>'Master List'!C47</f>
        <v>PACIFIC GAS AND ELECTRIC COMPANY</v>
      </c>
      <c r="C47" s="80">
        <f>'Master List'!E47</f>
        <v>0</v>
      </c>
      <c r="D47" s="80">
        <f>'Master List'!F47</f>
        <v>0</v>
      </c>
      <c r="E47" s="80">
        <f>'Master List'!G47</f>
        <v>0</v>
      </c>
      <c r="F47" s="80">
        <f>'Master List'!H47</f>
        <v>0</v>
      </c>
      <c r="G47" s="80" t="str">
        <f>'Master List'!I47</f>
        <v>N</v>
      </c>
      <c r="H47" s="80">
        <f>'Master List'!AP47</f>
        <v>0</v>
      </c>
      <c r="M47" s="50" t="s">
        <v>973</v>
      </c>
      <c r="N47" s="51">
        <v>1</v>
      </c>
      <c r="P47" s="50" t="s">
        <v>1512</v>
      </c>
      <c r="Q47" s="51">
        <v>1</v>
      </c>
      <c r="S47" s="50" t="s">
        <v>337</v>
      </c>
      <c r="T47" s="51">
        <v>1</v>
      </c>
      <c r="V47" s="50" t="s">
        <v>872</v>
      </c>
      <c r="W47" s="51">
        <v>1</v>
      </c>
    </row>
    <row r="48" spans="1:23" x14ac:dyDescent="0.25">
      <c r="A48" s="82" t="str">
        <f>'Master List'!A48</f>
        <v>S001050</v>
      </c>
      <c r="B48" s="80" t="str">
        <f>'Master List'!C48</f>
        <v>KNOCH INC</v>
      </c>
      <c r="C48" s="80">
        <f>'Master List'!E48</f>
        <v>0</v>
      </c>
      <c r="D48" s="80">
        <f>'Master List'!F48</f>
        <v>0</v>
      </c>
      <c r="E48" s="80">
        <f>'Master List'!G48</f>
        <v>0</v>
      </c>
      <c r="F48" s="80">
        <f>'Master List'!H48</f>
        <v>0</v>
      </c>
      <c r="G48" s="80" t="str">
        <f>'Master List'!I48</f>
        <v>N</v>
      </c>
      <c r="H48" s="80">
        <f>'Master List'!AP48</f>
        <v>0</v>
      </c>
      <c r="M48" s="50" t="s">
        <v>975</v>
      </c>
      <c r="N48" s="51">
        <v>1</v>
      </c>
      <c r="P48" s="50" t="s">
        <v>1518</v>
      </c>
      <c r="Q48" s="51">
        <v>1</v>
      </c>
      <c r="S48" s="50" t="s">
        <v>345</v>
      </c>
      <c r="T48" s="51">
        <v>1</v>
      </c>
      <c r="V48" s="50" t="s">
        <v>876</v>
      </c>
      <c r="W48" s="51">
        <v>1</v>
      </c>
    </row>
    <row r="49" spans="1:23" ht="30" x14ac:dyDescent="0.25">
      <c r="A49" s="82" t="str">
        <f>'Master List'!A49</f>
        <v>S001073</v>
      </c>
      <c r="B49" s="80" t="str">
        <f>'Master List'!C49</f>
        <v>COLUMBIA CANAL COMPANY</v>
      </c>
      <c r="C49" s="80">
        <f>'Master List'!E49</f>
        <v>0</v>
      </c>
      <c r="D49" s="80">
        <f>'Master List'!F49</f>
        <v>0</v>
      </c>
      <c r="E49" s="80">
        <f>'Master List'!G49</f>
        <v>0</v>
      </c>
      <c r="F49" s="80">
        <f>'Master List'!H49</f>
        <v>0</v>
      </c>
      <c r="G49" s="80" t="str">
        <f>'Master List'!I49</f>
        <v>N</v>
      </c>
      <c r="H49" s="80">
        <f>'Master List'!AP49</f>
        <v>0</v>
      </c>
      <c r="M49" s="50" t="s">
        <v>977</v>
      </c>
      <c r="N49" s="51">
        <v>1</v>
      </c>
      <c r="P49" s="50" t="s">
        <v>2438</v>
      </c>
      <c r="Q49" s="51">
        <v>1</v>
      </c>
      <c r="S49" s="50" t="s">
        <v>347</v>
      </c>
      <c r="T49" s="51">
        <v>1</v>
      </c>
      <c r="V49" s="50" t="s">
        <v>909</v>
      </c>
      <c r="W49" s="51">
        <v>1</v>
      </c>
    </row>
    <row r="50" spans="1:23" x14ac:dyDescent="0.25">
      <c r="A50" s="82" t="str">
        <f>'Master List'!A50</f>
        <v>S001074</v>
      </c>
      <c r="B50" s="80" t="str">
        <f>'Master List'!C50</f>
        <v>SAN LUIS CANAL COMPANY</v>
      </c>
      <c r="C50" s="80">
        <f>'Master List'!E50</f>
        <v>0</v>
      </c>
      <c r="D50" s="80">
        <f>'Master List'!F50</f>
        <v>0</v>
      </c>
      <c r="E50" s="80">
        <f>'Master List'!G50</f>
        <v>0</v>
      </c>
      <c r="F50" s="80">
        <f>'Master List'!H50</f>
        <v>0</v>
      </c>
      <c r="G50" s="80" t="str">
        <f>'Master List'!I50</f>
        <v>N</v>
      </c>
      <c r="H50" s="80">
        <f>'Master List'!AP50</f>
        <v>0</v>
      </c>
      <c r="M50" s="50" t="s">
        <v>1031</v>
      </c>
      <c r="N50" s="51">
        <v>1</v>
      </c>
      <c r="P50" s="50" t="s">
        <v>2872</v>
      </c>
      <c r="Q50" s="51">
        <v>1</v>
      </c>
      <c r="S50" s="50" t="s">
        <v>379</v>
      </c>
      <c r="T50" s="51">
        <v>1</v>
      </c>
      <c r="V50" s="50" t="s">
        <v>916</v>
      </c>
      <c r="W50" s="51">
        <v>1</v>
      </c>
    </row>
    <row r="51" spans="1:23" ht="30" x14ac:dyDescent="0.25">
      <c r="A51" s="82" t="str">
        <f>'Master List'!A51</f>
        <v>S001098</v>
      </c>
      <c r="B51" s="80" t="str">
        <f>'Master List'!C51</f>
        <v>FIREBAUGH CANAL COMPANY</v>
      </c>
      <c r="C51" s="80">
        <f>'Master List'!E51</f>
        <v>0</v>
      </c>
      <c r="D51" s="80">
        <f>'Master List'!F51</f>
        <v>0</v>
      </c>
      <c r="E51" s="80">
        <f>'Master List'!G51</f>
        <v>0</v>
      </c>
      <c r="F51" s="80">
        <f>'Master List'!H51</f>
        <v>0</v>
      </c>
      <c r="G51" s="80" t="str">
        <f>'Master List'!I51</f>
        <v>N</v>
      </c>
      <c r="H51" s="80">
        <f>'Master List'!AP51</f>
        <v>0</v>
      </c>
      <c r="M51" s="50" t="s">
        <v>1049</v>
      </c>
      <c r="N51" s="51">
        <v>1</v>
      </c>
      <c r="P51" s="50" t="s">
        <v>3544</v>
      </c>
      <c r="Q51" s="51">
        <v>1</v>
      </c>
      <c r="S51" s="50" t="s">
        <v>400</v>
      </c>
      <c r="T51" s="51">
        <v>1</v>
      </c>
      <c r="V51" s="50" t="s">
        <v>923</v>
      </c>
      <c r="W51" s="51">
        <v>1</v>
      </c>
    </row>
    <row r="52" spans="1:23" ht="45" x14ac:dyDescent="0.25">
      <c r="A52" s="82" t="str">
        <f>'Master List'!A52</f>
        <v>S001472</v>
      </c>
      <c r="B52" s="80" t="str">
        <f>'Master List'!C52</f>
        <v>ERNEST A DIXON</v>
      </c>
      <c r="C52" s="80">
        <f>'Master List'!E52</f>
        <v>0</v>
      </c>
      <c r="D52" s="80" t="str">
        <f>'Master List'!F52</f>
        <v>RD 348 (NEW HOPE)</v>
      </c>
      <c r="E52" s="80">
        <f>'Master List'!G52</f>
        <v>0</v>
      </c>
      <c r="F52" s="80" t="str">
        <f>'Master List'!H52</f>
        <v>North Delta Water Agency</v>
      </c>
      <c r="G52" s="80" t="str">
        <f>'Master List'!I52</f>
        <v>Y</v>
      </c>
      <c r="H52" s="80" t="str">
        <f>'Master List'!AP52</f>
        <v>North Delta Water Agency</v>
      </c>
      <c r="M52" s="50" t="s">
        <v>1061</v>
      </c>
      <c r="N52" s="51">
        <v>1</v>
      </c>
      <c r="P52" s="50" t="s">
        <v>3548</v>
      </c>
      <c r="Q52" s="51">
        <v>1</v>
      </c>
      <c r="S52" s="50" t="s">
        <v>463</v>
      </c>
      <c r="T52" s="51">
        <v>1</v>
      </c>
      <c r="V52" s="50" t="s">
        <v>928</v>
      </c>
      <c r="W52" s="51">
        <v>1</v>
      </c>
    </row>
    <row r="53" spans="1:23" x14ac:dyDescent="0.25">
      <c r="A53" s="82" t="str">
        <f>'Master List'!A53</f>
        <v>S001496</v>
      </c>
      <c r="B53" s="80" t="str">
        <f>'Master List'!C53</f>
        <v>KELSEY RANCH LP</v>
      </c>
      <c r="C53" s="80">
        <f>'Master List'!E53</f>
        <v>0</v>
      </c>
      <c r="D53" s="80">
        <f>'Master List'!F53</f>
        <v>0</v>
      </c>
      <c r="E53" s="80">
        <f>'Master List'!G53</f>
        <v>0</v>
      </c>
      <c r="F53" s="80">
        <f>'Master List'!H53</f>
        <v>0</v>
      </c>
      <c r="G53" s="80" t="str">
        <f>'Master List'!I53</f>
        <v>N</v>
      </c>
      <c r="H53" s="80">
        <f>'Master List'!AP53</f>
        <v>0</v>
      </c>
      <c r="M53" s="50" t="s">
        <v>1063</v>
      </c>
      <c r="N53" s="51">
        <v>1</v>
      </c>
      <c r="P53" s="50" t="s">
        <v>8192</v>
      </c>
      <c r="Q53" s="51">
        <v>10</v>
      </c>
      <c r="S53" s="50" t="s">
        <v>469</v>
      </c>
      <c r="T53" s="51">
        <v>1</v>
      </c>
      <c r="V53" s="50" t="s">
        <v>958</v>
      </c>
      <c r="W53" s="51">
        <v>1</v>
      </c>
    </row>
    <row r="54" spans="1:23" x14ac:dyDescent="0.25">
      <c r="A54" s="82" t="str">
        <f>'Master List'!A54</f>
        <v>S001613</v>
      </c>
      <c r="B54" s="80" t="str">
        <f>'Master List'!C54</f>
        <v>BIDWELL RANCHES INC</v>
      </c>
      <c r="C54" s="80">
        <f>'Master List'!E54</f>
        <v>0</v>
      </c>
      <c r="D54" s="80">
        <f>'Master List'!F54</f>
        <v>0</v>
      </c>
      <c r="E54" s="80">
        <f>'Master List'!G54</f>
        <v>0</v>
      </c>
      <c r="F54" s="80">
        <f>'Master List'!H54</f>
        <v>0</v>
      </c>
      <c r="G54" s="80" t="str">
        <f>'Master List'!I54</f>
        <v>N</v>
      </c>
      <c r="H54" s="80">
        <f>'Master List'!AP54</f>
        <v>0</v>
      </c>
      <c r="M54" s="50" t="s">
        <v>1064</v>
      </c>
      <c r="N54" s="51">
        <v>1</v>
      </c>
      <c r="P54" s="50" t="s">
        <v>4063</v>
      </c>
      <c r="Q54" s="51">
        <v>39</v>
      </c>
      <c r="S54" s="50" t="s">
        <v>473</v>
      </c>
      <c r="T54" s="51">
        <v>1</v>
      </c>
      <c r="V54" s="50" t="s">
        <v>982</v>
      </c>
      <c r="W54" s="51">
        <v>1</v>
      </c>
    </row>
    <row r="55" spans="1:23" ht="45" x14ac:dyDescent="0.25">
      <c r="A55" s="82" t="str">
        <f>'Master List'!A55</f>
        <v>S001860</v>
      </c>
      <c r="B55" s="80" t="str">
        <f>'Master List'!C55</f>
        <v>THOMPSON &amp; FOLGER CO</v>
      </c>
      <c r="C55" s="80">
        <f>'Master List'!E55</f>
        <v>0</v>
      </c>
      <c r="D55" s="80">
        <f>'Master List'!F55</f>
        <v>0</v>
      </c>
      <c r="E55" s="80">
        <f>'Master List'!G55</f>
        <v>0</v>
      </c>
      <c r="F55" s="80" t="str">
        <f>'Master List'!H55</f>
        <v>North Delta Water Agency</v>
      </c>
      <c r="G55" s="80" t="str">
        <f>'Master List'!I55</f>
        <v>Y</v>
      </c>
      <c r="H55" s="80" t="str">
        <f>'Master List'!AP55</f>
        <v>North Delta Water Agency</v>
      </c>
      <c r="M55" s="50" t="s">
        <v>1079</v>
      </c>
      <c r="N55" s="51">
        <v>1</v>
      </c>
      <c r="S55" s="50" t="s">
        <v>482</v>
      </c>
      <c r="T55" s="51">
        <v>1</v>
      </c>
      <c r="V55" s="50" t="s">
        <v>989</v>
      </c>
      <c r="W55" s="51">
        <v>1</v>
      </c>
    </row>
    <row r="56" spans="1:23" ht="45" x14ac:dyDescent="0.25">
      <c r="A56" s="82" t="str">
        <f>'Master List'!A56</f>
        <v>S001906</v>
      </c>
      <c r="B56" s="80" t="str">
        <f>'Master List'!C56</f>
        <v>A &amp; M PYLMAN FARMS</v>
      </c>
      <c r="C56" s="80">
        <f>'Master List'!E56</f>
        <v>0</v>
      </c>
      <c r="D56" s="80">
        <f>'Master List'!F56</f>
        <v>0</v>
      </c>
      <c r="E56" s="80">
        <f>'Master List'!G56</f>
        <v>0</v>
      </c>
      <c r="F56" s="80" t="str">
        <f>'Master List'!H56</f>
        <v>North Delta Water Agency</v>
      </c>
      <c r="G56" s="80" t="str">
        <f>'Master List'!I56</f>
        <v>Y</v>
      </c>
      <c r="H56" s="80" t="str">
        <f>'Master List'!AP56</f>
        <v>North Delta Water Agency</v>
      </c>
      <c r="M56" s="50" t="s">
        <v>1080</v>
      </c>
      <c r="N56" s="51">
        <v>1</v>
      </c>
      <c r="S56" s="50" t="s">
        <v>518</v>
      </c>
      <c r="T56" s="51">
        <v>1</v>
      </c>
      <c r="V56" s="50" t="s">
        <v>1039</v>
      </c>
      <c r="W56" s="51">
        <v>1</v>
      </c>
    </row>
    <row r="57" spans="1:23" ht="45" x14ac:dyDescent="0.25">
      <c r="A57" s="82" t="str">
        <f>'Master List'!A57</f>
        <v>S002064</v>
      </c>
      <c r="B57" s="80" t="str">
        <f>'Master List'!C57</f>
        <v>PACIFIC FRUIT FARMS</v>
      </c>
      <c r="C57" s="80">
        <f>'Master List'!E57</f>
        <v>0</v>
      </c>
      <c r="D57" s="80">
        <f>'Master List'!F57</f>
        <v>0</v>
      </c>
      <c r="E57" s="80">
        <f>'Master List'!G57</f>
        <v>0</v>
      </c>
      <c r="F57" s="80" t="str">
        <f>'Master List'!H57</f>
        <v>North Delta Water Agency</v>
      </c>
      <c r="G57" s="80" t="str">
        <f>'Master List'!I57</f>
        <v>Y</v>
      </c>
      <c r="H57" s="80" t="str">
        <f>'Master List'!AP57</f>
        <v>North Delta Water Agency</v>
      </c>
      <c r="M57" s="50" t="s">
        <v>2074</v>
      </c>
      <c r="N57" s="51">
        <v>1</v>
      </c>
      <c r="S57" s="50" t="s">
        <v>564</v>
      </c>
      <c r="T57" s="51">
        <v>1</v>
      </c>
      <c r="V57" s="50" t="s">
        <v>1065</v>
      </c>
      <c r="W57" s="51">
        <v>1</v>
      </c>
    </row>
    <row r="58" spans="1:23" ht="45" x14ac:dyDescent="0.25">
      <c r="A58" s="82" t="str">
        <f>'Master List'!A58</f>
        <v>S002065</v>
      </c>
      <c r="B58" s="80" t="str">
        <f>'Master List'!C58</f>
        <v>PACIFIC FRUIT FARMS</v>
      </c>
      <c r="C58" s="80">
        <f>'Master List'!E58</f>
        <v>0</v>
      </c>
      <c r="D58" s="80">
        <f>'Master List'!F58</f>
        <v>0</v>
      </c>
      <c r="E58" s="80">
        <f>'Master List'!G58</f>
        <v>0</v>
      </c>
      <c r="F58" s="80" t="str">
        <f>'Master List'!H58</f>
        <v>North Delta Water Agency</v>
      </c>
      <c r="G58" s="80" t="str">
        <f>'Master List'!I58</f>
        <v>Y</v>
      </c>
      <c r="H58" s="80" t="str">
        <f>'Master List'!AP58</f>
        <v>North Delta Water Agency</v>
      </c>
      <c r="M58" s="50" t="s">
        <v>2080</v>
      </c>
      <c r="N58" s="51">
        <v>1</v>
      </c>
      <c r="S58" s="50" t="s">
        <v>741</v>
      </c>
      <c r="T58" s="51">
        <v>1</v>
      </c>
      <c r="V58" s="50" t="s">
        <v>1072</v>
      </c>
      <c r="W58" s="51">
        <v>1</v>
      </c>
    </row>
    <row r="59" spans="1:23" ht="45" x14ac:dyDescent="0.25">
      <c r="A59" s="82" t="str">
        <f>'Master List'!A59</f>
        <v>S002066</v>
      </c>
      <c r="B59" s="80" t="str">
        <f>'Master List'!C59</f>
        <v>PACIFIC FRUIT FARMS</v>
      </c>
      <c r="C59" s="80">
        <f>'Master List'!E59</f>
        <v>0</v>
      </c>
      <c r="D59" s="80">
        <f>'Master List'!F59</f>
        <v>0</v>
      </c>
      <c r="E59" s="80">
        <f>'Master List'!G59</f>
        <v>0</v>
      </c>
      <c r="F59" s="80" t="str">
        <f>'Master List'!H59</f>
        <v>North Delta Water Agency</v>
      </c>
      <c r="G59" s="80" t="str">
        <f>'Master List'!I59</f>
        <v>Y</v>
      </c>
      <c r="H59" s="80" t="str">
        <f>'Master List'!AP59</f>
        <v>North Delta Water Agency</v>
      </c>
      <c r="M59" s="50" t="s">
        <v>3900</v>
      </c>
      <c r="N59" s="51">
        <v>1</v>
      </c>
      <c r="S59" s="50" t="s">
        <v>748</v>
      </c>
      <c r="T59" s="51">
        <v>1</v>
      </c>
      <c r="V59" s="50" t="s">
        <v>1081</v>
      </c>
      <c r="W59" s="51">
        <v>1</v>
      </c>
    </row>
    <row r="60" spans="1:23" ht="45" x14ac:dyDescent="0.25">
      <c r="A60" s="82" t="str">
        <f>'Master List'!A60</f>
        <v>S002635</v>
      </c>
      <c r="B60" s="80" t="str">
        <f>'Master List'!C60</f>
        <v>CITY AND COUNTY OF SAN FRANCISCO PUC AGM WATER ENTERPRISE</v>
      </c>
      <c r="C60" s="80">
        <f>'Master List'!E60</f>
        <v>0</v>
      </c>
      <c r="D60" s="80">
        <f>'Master List'!F60</f>
        <v>0</v>
      </c>
      <c r="E60" s="80">
        <f>'Master List'!G60</f>
        <v>0</v>
      </c>
      <c r="F60" s="80">
        <f>'Master List'!H60</f>
        <v>0</v>
      </c>
      <c r="G60" s="80" t="str">
        <f>'Master List'!I60</f>
        <v>N</v>
      </c>
      <c r="H60" s="80">
        <f>'Master List'!AP60</f>
        <v>0</v>
      </c>
      <c r="M60" s="50" t="s">
        <v>8151</v>
      </c>
      <c r="N60" s="51">
        <v>16</v>
      </c>
      <c r="S60" s="50" t="s">
        <v>751</v>
      </c>
      <c r="T60" s="51">
        <v>1</v>
      </c>
      <c r="V60" s="50" t="s">
        <v>1090</v>
      </c>
      <c r="W60" s="51">
        <v>1</v>
      </c>
    </row>
    <row r="61" spans="1:23" ht="45" x14ac:dyDescent="0.25">
      <c r="A61" s="82" t="str">
        <f>'Master List'!A61</f>
        <v>S002636</v>
      </c>
      <c r="B61" s="80" t="str">
        <f>'Master List'!C61</f>
        <v>CITY AND COUNTY OF SAN FRANCISCO PUC AGM WATER ENTERPRISE</v>
      </c>
      <c r="C61" s="80">
        <f>'Master List'!E61</f>
        <v>0</v>
      </c>
      <c r="D61" s="80">
        <f>'Master List'!F61</f>
        <v>0</v>
      </c>
      <c r="E61" s="80">
        <f>'Master List'!G61</f>
        <v>0</v>
      </c>
      <c r="F61" s="80">
        <f>'Master List'!H61</f>
        <v>0</v>
      </c>
      <c r="G61" s="80" t="str">
        <f>'Master List'!I61</f>
        <v>N</v>
      </c>
      <c r="H61" s="80">
        <f>'Master List'!AP61</f>
        <v>0</v>
      </c>
      <c r="M61" s="50" t="s">
        <v>3726</v>
      </c>
      <c r="N61" s="51"/>
      <c r="S61" s="50" t="s">
        <v>784</v>
      </c>
      <c r="T61" s="51">
        <v>1</v>
      </c>
      <c r="V61" s="50" t="s">
        <v>1098</v>
      </c>
      <c r="W61" s="51">
        <v>1</v>
      </c>
    </row>
    <row r="62" spans="1:23" ht="45" x14ac:dyDescent="0.25">
      <c r="A62" s="82" t="str">
        <f>'Master List'!A62</f>
        <v>S002638</v>
      </c>
      <c r="B62" s="80" t="str">
        <f>'Master List'!C62</f>
        <v>CITY AND COUNTY OF SAN FRANCISCO PUC AGM WATER ENTERPRISE</v>
      </c>
      <c r="C62" s="80">
        <f>'Master List'!E62</f>
        <v>0</v>
      </c>
      <c r="D62" s="80">
        <f>'Master List'!F62</f>
        <v>0</v>
      </c>
      <c r="E62" s="80">
        <f>'Master List'!G62</f>
        <v>0</v>
      </c>
      <c r="F62" s="80">
        <f>'Master List'!H62</f>
        <v>0</v>
      </c>
      <c r="G62" s="80" t="str">
        <f>'Master List'!I62</f>
        <v>N</v>
      </c>
      <c r="H62" s="80">
        <f>'Master List'!AP62</f>
        <v>0</v>
      </c>
      <c r="M62" s="50" t="s">
        <v>3724</v>
      </c>
      <c r="N62" s="51">
        <v>1</v>
      </c>
      <c r="S62" s="50" t="s">
        <v>865</v>
      </c>
      <c r="T62" s="51">
        <v>1</v>
      </c>
      <c r="V62" s="50" t="s">
        <v>1107</v>
      </c>
      <c r="W62" s="51">
        <v>1</v>
      </c>
    </row>
    <row r="63" spans="1:23" ht="30" x14ac:dyDescent="0.25">
      <c r="A63" s="82" t="str">
        <f>'Master List'!A63</f>
        <v>S002908</v>
      </c>
      <c r="B63" s="80" t="str">
        <f>'Master List'!C63</f>
        <v>LOS MOLINOS MUTUAL WATER CO</v>
      </c>
      <c r="C63" s="80">
        <f>'Master List'!E63</f>
        <v>0</v>
      </c>
      <c r="D63" s="80">
        <f>'Master List'!F63</f>
        <v>0</v>
      </c>
      <c r="E63" s="80">
        <f>'Master List'!G63</f>
        <v>0</v>
      </c>
      <c r="F63" s="80">
        <f>'Master List'!H63</f>
        <v>0</v>
      </c>
      <c r="G63" s="80" t="str">
        <f>'Master List'!I63</f>
        <v>N</v>
      </c>
      <c r="H63" s="80">
        <f>'Master List'!AP63</f>
        <v>0</v>
      </c>
      <c r="M63" s="50" t="s">
        <v>3731</v>
      </c>
      <c r="N63" s="51">
        <v>1</v>
      </c>
      <c r="S63" s="50" t="s">
        <v>871</v>
      </c>
      <c r="T63" s="51">
        <v>1</v>
      </c>
      <c r="V63" s="50" t="s">
        <v>1138</v>
      </c>
      <c r="W63" s="51">
        <v>1</v>
      </c>
    </row>
    <row r="64" spans="1:23" ht="30" x14ac:dyDescent="0.25">
      <c r="A64" s="82" t="str">
        <f>'Master List'!A64</f>
        <v>S002910</v>
      </c>
      <c r="B64" s="80" t="str">
        <f>'Master List'!C64</f>
        <v>LOS MOLINOS MUTUAL WATER CO</v>
      </c>
      <c r="C64" s="80">
        <f>'Master List'!E64</f>
        <v>0</v>
      </c>
      <c r="D64" s="80">
        <f>'Master List'!F64</f>
        <v>0</v>
      </c>
      <c r="E64" s="80">
        <f>'Master List'!G64</f>
        <v>0</v>
      </c>
      <c r="F64" s="80">
        <f>'Master List'!H64</f>
        <v>0</v>
      </c>
      <c r="G64" s="80" t="str">
        <f>'Master List'!I64</f>
        <v>N</v>
      </c>
      <c r="H64" s="80">
        <f>'Master List'!AP64</f>
        <v>0</v>
      </c>
      <c r="M64" s="50" t="s">
        <v>3735</v>
      </c>
      <c r="N64" s="51">
        <v>1</v>
      </c>
      <c r="S64" s="50" t="s">
        <v>872</v>
      </c>
      <c r="T64" s="51">
        <v>1</v>
      </c>
      <c r="V64" s="50" t="s">
        <v>1145</v>
      </c>
      <c r="W64" s="51">
        <v>1</v>
      </c>
    </row>
    <row r="65" spans="1:23" ht="30" x14ac:dyDescent="0.25">
      <c r="A65" s="82" t="str">
        <f>'Master List'!A65</f>
        <v>S004683</v>
      </c>
      <c r="B65" s="80" t="str">
        <f>'Master List'!C65</f>
        <v>OAKDALE IRRIGATION DISTRICT</v>
      </c>
      <c r="C65" s="80">
        <f>'Master List'!E65</f>
        <v>0</v>
      </c>
      <c r="D65" s="80">
        <f>'Master List'!F65</f>
        <v>0</v>
      </c>
      <c r="E65" s="80">
        <f>'Master List'!G65</f>
        <v>0</v>
      </c>
      <c r="F65" s="80">
        <f>'Master List'!H65</f>
        <v>0</v>
      </c>
      <c r="G65" s="80" t="str">
        <f>'Master List'!I65</f>
        <v>N</v>
      </c>
      <c r="H65" s="80">
        <f>'Master List'!AP65</f>
        <v>0</v>
      </c>
      <c r="M65" s="50" t="s">
        <v>3737</v>
      </c>
      <c r="N65" s="51">
        <v>1</v>
      </c>
      <c r="S65" s="50" t="s">
        <v>876</v>
      </c>
      <c r="T65" s="51">
        <v>1</v>
      </c>
      <c r="V65" s="50" t="s">
        <v>1152</v>
      </c>
      <c r="W65" s="51">
        <v>1</v>
      </c>
    </row>
    <row r="66" spans="1:23" ht="30" x14ac:dyDescent="0.25">
      <c r="A66" s="82" t="str">
        <f>'Master List'!A66</f>
        <v>S004718</v>
      </c>
      <c r="B66" s="80" t="str">
        <f>'Master List'!C66</f>
        <v>MERCED IRRIGATION DISTRICT</v>
      </c>
      <c r="C66" s="80">
        <f>'Master List'!E66</f>
        <v>0</v>
      </c>
      <c r="D66" s="80">
        <f>'Master List'!F66</f>
        <v>0</v>
      </c>
      <c r="E66" s="80">
        <f>'Master List'!G66</f>
        <v>0</v>
      </c>
      <c r="F66" s="80">
        <f>'Master List'!H66</f>
        <v>0</v>
      </c>
      <c r="G66" s="80" t="str">
        <f>'Master List'!I66</f>
        <v>N</v>
      </c>
      <c r="H66" s="80">
        <f>'Master List'!AP66</f>
        <v>0</v>
      </c>
      <c r="M66" s="50" t="s">
        <v>3738</v>
      </c>
      <c r="N66" s="51">
        <v>1</v>
      </c>
      <c r="S66" s="50" t="s">
        <v>909</v>
      </c>
      <c r="T66" s="51">
        <v>1</v>
      </c>
      <c r="V66" s="50" t="s">
        <v>1164</v>
      </c>
      <c r="W66" s="51">
        <v>1</v>
      </c>
    </row>
    <row r="67" spans="1:23" ht="30" x14ac:dyDescent="0.25">
      <c r="A67" s="82" t="str">
        <f>'Master List'!A67</f>
        <v>S004978</v>
      </c>
      <c r="B67" s="80" t="str">
        <f>'Master List'!C67</f>
        <v>MADERA IRRIGATION DISTRICT</v>
      </c>
      <c r="C67" s="80">
        <f>'Master List'!E67</f>
        <v>0</v>
      </c>
      <c r="D67" s="80">
        <f>'Master List'!F67</f>
        <v>0</v>
      </c>
      <c r="E67" s="80">
        <f>'Master List'!G67</f>
        <v>0</v>
      </c>
      <c r="F67" s="80">
        <f>'Master List'!H67</f>
        <v>0</v>
      </c>
      <c r="G67" s="80" t="str">
        <f>'Master List'!I67</f>
        <v>N</v>
      </c>
      <c r="H67" s="80">
        <f>'Master List'!AP67</f>
        <v>0</v>
      </c>
      <c r="M67" s="50" t="s">
        <v>3739</v>
      </c>
      <c r="N67" s="51">
        <v>1</v>
      </c>
      <c r="S67" s="50" t="s">
        <v>916</v>
      </c>
      <c r="T67" s="51">
        <v>1</v>
      </c>
      <c r="V67" s="50" t="s">
        <v>1169</v>
      </c>
      <c r="W67" s="51">
        <v>1</v>
      </c>
    </row>
    <row r="68" spans="1:23" ht="30" x14ac:dyDescent="0.25">
      <c r="A68" s="82" t="str">
        <f>'Master List'!A68</f>
        <v>S004995</v>
      </c>
      <c r="B68" s="80" t="str">
        <f>'Master List'!C68</f>
        <v>RECLAMATION DISTRICT #2068</v>
      </c>
      <c r="C68" s="80">
        <f>'Master List'!E68</f>
        <v>0</v>
      </c>
      <c r="D68" s="80" t="str">
        <f>'Master List'!F68</f>
        <v>RD 2068</v>
      </c>
      <c r="E68" s="80">
        <f>'Master List'!G68</f>
        <v>0</v>
      </c>
      <c r="F68" s="80" t="str">
        <f>'Master List'!H68</f>
        <v>North Delta Water Agency</v>
      </c>
      <c r="G68" s="80" t="str">
        <f>'Master List'!I68</f>
        <v>Y</v>
      </c>
      <c r="H68" s="80" t="str">
        <f>'Master List'!AP68</f>
        <v>RD 2068</v>
      </c>
      <c r="M68" s="50" t="s">
        <v>3740</v>
      </c>
      <c r="N68" s="51">
        <v>1</v>
      </c>
      <c r="S68" s="50" t="s">
        <v>923</v>
      </c>
      <c r="T68" s="51">
        <v>1</v>
      </c>
      <c r="V68" s="50" t="s">
        <v>1180</v>
      </c>
      <c r="W68" s="51">
        <v>1</v>
      </c>
    </row>
    <row r="69" spans="1:23" ht="30" x14ac:dyDescent="0.25">
      <c r="A69" s="82" t="str">
        <f>'Master List'!A69</f>
        <v>S006306</v>
      </c>
      <c r="B69" s="80" t="str">
        <f>'Master List'!C69</f>
        <v>C&amp;G FARMS</v>
      </c>
      <c r="C69" s="80">
        <f>'Master List'!E69</f>
        <v>0</v>
      </c>
      <c r="D69" s="80" t="str">
        <f>'Master List'!F69</f>
        <v>RD 2064 (RIVER JUNCTION)</v>
      </c>
      <c r="E69" s="80">
        <f>'Master List'!G69</f>
        <v>0</v>
      </c>
      <c r="F69" s="80">
        <f>'Master List'!H69</f>
        <v>0</v>
      </c>
      <c r="G69" s="80" t="str">
        <f>'Master List'!I69</f>
        <v>Y</v>
      </c>
      <c r="H69" s="80">
        <f>'Master List'!AP69</f>
        <v>0</v>
      </c>
      <c r="M69" s="50" t="s">
        <v>3742</v>
      </c>
      <c r="N69" s="51">
        <v>1</v>
      </c>
      <c r="S69" s="50" t="s">
        <v>928</v>
      </c>
      <c r="T69" s="51">
        <v>1</v>
      </c>
      <c r="V69" s="50" t="s">
        <v>1192</v>
      </c>
      <c r="W69" s="51">
        <v>1</v>
      </c>
    </row>
    <row r="70" spans="1:23" ht="45" x14ac:dyDescent="0.25">
      <c r="A70" s="82" t="str">
        <f>'Master List'!A70</f>
        <v>S006543</v>
      </c>
      <c r="B70" s="80" t="str">
        <f>'Master List'!C70</f>
        <v>RONALD E BUHLER</v>
      </c>
      <c r="C70" s="80">
        <f>'Master List'!E70</f>
        <v>0</v>
      </c>
      <c r="D70" s="80">
        <f>'Master List'!F70</f>
        <v>0</v>
      </c>
      <c r="E70" s="80">
        <f>'Master List'!G70</f>
        <v>0</v>
      </c>
      <c r="F70" s="80" t="str">
        <f>'Master List'!H70</f>
        <v>North Delta Water Agency</v>
      </c>
      <c r="G70" s="80" t="str">
        <f>'Master List'!I70</f>
        <v>Y</v>
      </c>
      <c r="H70" s="80" t="str">
        <f>'Master List'!AP70</f>
        <v>North Delta Water Agency</v>
      </c>
      <c r="M70" s="50" t="s">
        <v>3744</v>
      </c>
      <c r="N70" s="51">
        <v>1</v>
      </c>
      <c r="S70" s="50" t="s">
        <v>958</v>
      </c>
      <c r="T70" s="51">
        <v>1</v>
      </c>
      <c r="V70" s="50" t="s">
        <v>1211</v>
      </c>
      <c r="W70" s="51">
        <v>1</v>
      </c>
    </row>
    <row r="71" spans="1:23" ht="30" x14ac:dyDescent="0.25">
      <c r="A71" s="82" t="str">
        <f>'Master List'!A71</f>
        <v>S007367</v>
      </c>
      <c r="B71" s="80" t="str">
        <f>'Master List'!C71</f>
        <v>GLENN-COLUSA IRRIGATION DISTRICT</v>
      </c>
      <c r="C71" s="80">
        <f>'Master List'!E71</f>
        <v>0</v>
      </c>
      <c r="D71" s="80">
        <f>'Master List'!F71</f>
        <v>0</v>
      </c>
      <c r="E71" s="80">
        <f>'Master List'!G71</f>
        <v>0</v>
      </c>
      <c r="F71" s="80">
        <f>'Master List'!H71</f>
        <v>0</v>
      </c>
      <c r="G71" s="80" t="str">
        <f>'Master List'!I71</f>
        <v>N</v>
      </c>
      <c r="H71" s="80">
        <f>'Master List'!AP71</f>
        <v>0</v>
      </c>
      <c r="M71" s="50" t="s">
        <v>3745</v>
      </c>
      <c r="N71" s="51">
        <v>1</v>
      </c>
      <c r="S71" s="50" t="s">
        <v>982</v>
      </c>
      <c r="T71" s="51">
        <v>1</v>
      </c>
      <c r="V71" s="50" t="s">
        <v>1220</v>
      </c>
      <c r="W71" s="51">
        <v>1</v>
      </c>
    </row>
    <row r="72" spans="1:23" ht="30" x14ac:dyDescent="0.25">
      <c r="A72" s="82" t="str">
        <f>'Master List'!A72</f>
        <v>S007368</v>
      </c>
      <c r="B72" s="80" t="str">
        <f>'Master List'!C72</f>
        <v>GLENN-COLUSA IRRIGATION DISTRICT</v>
      </c>
      <c r="C72" s="80">
        <f>'Master List'!E72</f>
        <v>0</v>
      </c>
      <c r="D72" s="80">
        <f>'Master List'!F72</f>
        <v>0</v>
      </c>
      <c r="E72" s="80">
        <f>'Master List'!G72</f>
        <v>0</v>
      </c>
      <c r="F72" s="80">
        <f>'Master List'!H72</f>
        <v>0</v>
      </c>
      <c r="G72" s="80" t="str">
        <f>'Master List'!I72</f>
        <v>N</v>
      </c>
      <c r="H72" s="80">
        <f>'Master List'!AP72</f>
        <v>0</v>
      </c>
      <c r="M72" s="50" t="s">
        <v>3746</v>
      </c>
      <c r="N72" s="51">
        <v>1</v>
      </c>
      <c r="S72" s="50" t="s">
        <v>989</v>
      </c>
      <c r="T72" s="51">
        <v>1</v>
      </c>
      <c r="V72" s="50" t="s">
        <v>1230</v>
      </c>
      <c r="W72" s="51">
        <v>1</v>
      </c>
    </row>
    <row r="73" spans="1:23" ht="30" x14ac:dyDescent="0.25">
      <c r="A73" s="82" t="str">
        <f>'Master List'!A73</f>
        <v>S008104</v>
      </c>
      <c r="B73" s="80" t="str">
        <f>'Master List'!C73</f>
        <v>VICTOR C ANDRESEN</v>
      </c>
      <c r="C73" s="80">
        <f>'Master List'!E73</f>
        <v>0</v>
      </c>
      <c r="D73" s="80" t="str">
        <f>'Master List'!F73</f>
        <v>RD 1007 (PICO AND NAGLEE)</v>
      </c>
      <c r="E73" s="80" t="str">
        <f>'Master List'!G73</f>
        <v>NBID</v>
      </c>
      <c r="F73" s="80">
        <f>'Master List'!H73</f>
        <v>0</v>
      </c>
      <c r="G73" s="80" t="str">
        <f>'Master List'!I73</f>
        <v>Y</v>
      </c>
      <c r="H73" s="80">
        <f>'Master List'!AP73</f>
        <v>0</v>
      </c>
      <c r="M73" s="50" t="s">
        <v>3750</v>
      </c>
      <c r="N73" s="51">
        <v>1</v>
      </c>
      <c r="S73" s="50" t="s">
        <v>1039</v>
      </c>
      <c r="T73" s="51">
        <v>1</v>
      </c>
      <c r="V73" s="50" t="s">
        <v>1303</v>
      </c>
      <c r="W73" s="51">
        <v>1</v>
      </c>
    </row>
    <row r="74" spans="1:23" ht="45" x14ac:dyDescent="0.25">
      <c r="A74" s="82" t="str">
        <f>'Master List'!A74</f>
        <v>S008159</v>
      </c>
      <c r="B74" s="80" t="str">
        <f>'Master List'!C74</f>
        <v>PACIFIC FRUIT FARMS</v>
      </c>
      <c r="C74" s="80">
        <f>'Master List'!E74</f>
        <v>0</v>
      </c>
      <c r="D74" s="80">
        <f>'Master List'!F74</f>
        <v>0</v>
      </c>
      <c r="E74" s="80">
        <f>'Master List'!G74</f>
        <v>0</v>
      </c>
      <c r="F74" s="80" t="str">
        <f>'Master List'!H74</f>
        <v>North Delta Water Agency</v>
      </c>
      <c r="G74" s="80" t="str">
        <f>'Master List'!I74</f>
        <v>Y</v>
      </c>
      <c r="H74" s="80" t="str">
        <f>'Master List'!AP74</f>
        <v>North Delta Water Agency</v>
      </c>
      <c r="M74" s="50" t="s">
        <v>3751</v>
      </c>
      <c r="N74" s="51">
        <v>1</v>
      </c>
      <c r="S74" s="50" t="s">
        <v>1065</v>
      </c>
      <c r="T74" s="51">
        <v>1</v>
      </c>
      <c r="V74" s="50" t="s">
        <v>1390</v>
      </c>
      <c r="W74" s="51">
        <v>1</v>
      </c>
    </row>
    <row r="75" spans="1:23" ht="30" x14ac:dyDescent="0.25">
      <c r="A75" s="82" t="str">
        <f>'Master List'!A75</f>
        <v>S008734</v>
      </c>
      <c r="B75" s="80" t="str">
        <f>'Master List'!C75</f>
        <v>GRAEAGLE WATER COMPANY A CALIF CORP</v>
      </c>
      <c r="C75" s="80">
        <f>'Master List'!E75</f>
        <v>0</v>
      </c>
      <c r="D75" s="80">
        <f>'Master List'!F75</f>
        <v>0</v>
      </c>
      <c r="E75" s="80">
        <f>'Master List'!G75</f>
        <v>0</v>
      </c>
      <c r="F75" s="80">
        <f>'Master List'!H75</f>
        <v>0</v>
      </c>
      <c r="G75" s="80" t="str">
        <f>'Master List'!I75</f>
        <v>N</v>
      </c>
      <c r="H75" s="80">
        <f>'Master List'!AP75</f>
        <v>0</v>
      </c>
      <c r="M75" s="50" t="s">
        <v>3753</v>
      </c>
      <c r="N75" s="51">
        <v>1</v>
      </c>
      <c r="S75" s="50" t="s">
        <v>1072</v>
      </c>
      <c r="T75" s="51">
        <v>1</v>
      </c>
      <c r="V75" s="50" t="s">
        <v>1397</v>
      </c>
      <c r="W75" s="51">
        <v>1</v>
      </c>
    </row>
    <row r="76" spans="1:23" x14ac:dyDescent="0.25">
      <c r="A76" s="82" t="str">
        <f>'Master List'!A76</f>
        <v>S008735</v>
      </c>
      <c r="B76" s="80" t="str">
        <f>'Master List'!C76</f>
        <v>CRAIG MCARTHUR</v>
      </c>
      <c r="C76" s="80">
        <f>'Master List'!E76</f>
        <v>0</v>
      </c>
      <c r="D76" s="80">
        <f>'Master List'!F76</f>
        <v>0</v>
      </c>
      <c r="E76" s="80">
        <f>'Master List'!G76</f>
        <v>0</v>
      </c>
      <c r="F76" s="80">
        <f>'Master List'!H76</f>
        <v>0</v>
      </c>
      <c r="G76" s="80" t="str">
        <f>'Master List'!I76</f>
        <v>N</v>
      </c>
      <c r="H76" s="80">
        <f>'Master List'!AP76</f>
        <v>0</v>
      </c>
      <c r="M76" s="50" t="s">
        <v>3754</v>
      </c>
      <c r="N76" s="51">
        <v>1</v>
      </c>
      <c r="S76" s="50" t="s">
        <v>1081</v>
      </c>
      <c r="T76" s="51">
        <v>1</v>
      </c>
      <c r="V76" s="50" t="s">
        <v>1404</v>
      </c>
      <c r="W76" s="51">
        <v>1</v>
      </c>
    </row>
    <row r="77" spans="1:23" ht="30" x14ac:dyDescent="0.25">
      <c r="A77" s="82" t="str">
        <f>'Master List'!A77</f>
        <v>S008881</v>
      </c>
      <c r="B77" s="80" t="str">
        <f>'Master List'!C77</f>
        <v>ROBINSON FAMILY RANCH #4</v>
      </c>
      <c r="C77" s="80" t="str">
        <f>'Master List'!E77</f>
        <v>City of Lathrop</v>
      </c>
      <c r="D77" s="80" t="str">
        <f>'Master List'!F77</f>
        <v>RD 17 (MOSSDALE)</v>
      </c>
      <c r="E77" s="80">
        <f>'Master List'!G77</f>
        <v>0</v>
      </c>
      <c r="F77" s="80">
        <f>'Master List'!H77</f>
        <v>0</v>
      </c>
      <c r="G77" s="80" t="str">
        <f>'Master List'!I77</f>
        <v>Y</v>
      </c>
      <c r="H77" s="80">
        <f>'Master List'!AP77</f>
        <v>0</v>
      </c>
      <c r="M77" s="50" t="s">
        <v>3755</v>
      </c>
      <c r="N77" s="51">
        <v>1</v>
      </c>
      <c r="S77" s="50" t="s">
        <v>1090</v>
      </c>
      <c r="T77" s="51">
        <v>1</v>
      </c>
      <c r="V77" s="50" t="s">
        <v>1440</v>
      </c>
      <c r="W77" s="51">
        <v>1</v>
      </c>
    </row>
    <row r="78" spans="1:23" ht="30" x14ac:dyDescent="0.25">
      <c r="A78" s="82" t="str">
        <f>'Master List'!A78</f>
        <v>S009019</v>
      </c>
      <c r="B78" s="80" t="str">
        <f>'Master List'!C78</f>
        <v>ROBINSON DIVERSIFIED FARMS #1</v>
      </c>
      <c r="C78" s="80">
        <f>'Master List'!E78</f>
        <v>0</v>
      </c>
      <c r="D78" s="80" t="str">
        <f>'Master List'!F78</f>
        <v>RD 17 (MOSSDALE)</v>
      </c>
      <c r="E78" s="80">
        <f>'Master List'!G78</f>
        <v>0</v>
      </c>
      <c r="F78" s="80">
        <f>'Master List'!H78</f>
        <v>0</v>
      </c>
      <c r="G78" s="80" t="str">
        <f>'Master List'!I78</f>
        <v>Y</v>
      </c>
      <c r="H78" s="80">
        <f>'Master List'!AP78</f>
        <v>0</v>
      </c>
      <c r="M78" s="50" t="s">
        <v>3756</v>
      </c>
      <c r="N78" s="51">
        <v>1</v>
      </c>
      <c r="S78" s="50" t="s">
        <v>1098</v>
      </c>
      <c r="T78" s="51">
        <v>1</v>
      </c>
      <c r="V78" s="50" t="s">
        <v>1447</v>
      </c>
      <c r="W78" s="51">
        <v>1</v>
      </c>
    </row>
    <row r="79" spans="1:23" ht="30" x14ac:dyDescent="0.25">
      <c r="A79" s="82" t="str">
        <f>'Master List'!A79</f>
        <v>S009020</v>
      </c>
      <c r="B79" s="80" t="str">
        <f>'Master List'!C79</f>
        <v>ROBINSON DIVERSIFIED FARMS #1</v>
      </c>
      <c r="C79" s="80">
        <f>'Master List'!E79</f>
        <v>0</v>
      </c>
      <c r="D79" s="80" t="str">
        <f>'Master List'!F79</f>
        <v>RD 524 (MIDDLE ROBERTS ISLAND)</v>
      </c>
      <c r="E79" s="80">
        <f>'Master List'!G79</f>
        <v>0</v>
      </c>
      <c r="F79" s="80">
        <f>'Master List'!H79</f>
        <v>0</v>
      </c>
      <c r="G79" s="80" t="str">
        <f>'Master List'!I79</f>
        <v>Y</v>
      </c>
      <c r="H79" s="80">
        <f>'Master List'!AP79</f>
        <v>0</v>
      </c>
      <c r="M79" s="50" t="s">
        <v>3757</v>
      </c>
      <c r="N79" s="51">
        <v>1</v>
      </c>
      <c r="S79" s="50" t="s">
        <v>1107</v>
      </c>
      <c r="T79" s="51">
        <v>1</v>
      </c>
      <c r="V79" s="50" t="s">
        <v>1453</v>
      </c>
      <c r="W79" s="51">
        <v>1</v>
      </c>
    </row>
    <row r="80" spans="1:23" ht="30" x14ac:dyDescent="0.25">
      <c r="A80" s="82" t="str">
        <f>'Master List'!A80</f>
        <v>S009033</v>
      </c>
      <c r="B80" s="80" t="str">
        <f>'Master List'!C80</f>
        <v>PACIFIC GAS AND ELECTRIC COMPANY</v>
      </c>
      <c r="C80" s="80">
        <f>'Master List'!E80</f>
        <v>0</v>
      </c>
      <c r="D80" s="80">
        <f>'Master List'!F80</f>
        <v>0</v>
      </c>
      <c r="E80" s="80">
        <f>'Master List'!G80</f>
        <v>0</v>
      </c>
      <c r="F80" s="80">
        <f>'Master List'!H80</f>
        <v>0</v>
      </c>
      <c r="G80" s="80" t="str">
        <f>'Master List'!I80</f>
        <v>N</v>
      </c>
      <c r="H80" s="80">
        <f>'Master List'!AP80</f>
        <v>0</v>
      </c>
      <c r="M80" s="50" t="s">
        <v>3758</v>
      </c>
      <c r="N80" s="51">
        <v>1</v>
      </c>
      <c r="S80" s="50" t="s">
        <v>1138</v>
      </c>
      <c r="T80" s="51">
        <v>1</v>
      </c>
      <c r="V80" s="50" t="s">
        <v>1458</v>
      </c>
      <c r="W80" s="51">
        <v>1</v>
      </c>
    </row>
    <row r="81" spans="1:23" ht="30" x14ac:dyDescent="0.25">
      <c r="A81" s="82" t="str">
        <f>'Master List'!A81</f>
        <v>S009034</v>
      </c>
      <c r="B81" s="80" t="str">
        <f>'Master List'!C81</f>
        <v>EL DORADO IRRIGATION DISTRICT</v>
      </c>
      <c r="C81" s="80">
        <f>'Master List'!E81</f>
        <v>0</v>
      </c>
      <c r="D81" s="80">
        <f>'Master List'!F81</f>
        <v>0</v>
      </c>
      <c r="E81" s="80">
        <f>'Master List'!G81</f>
        <v>0</v>
      </c>
      <c r="F81" s="80">
        <f>'Master List'!H81</f>
        <v>0</v>
      </c>
      <c r="G81" s="80" t="str">
        <f>'Master List'!I81</f>
        <v>N</v>
      </c>
      <c r="H81" s="80">
        <f>'Master List'!AP81</f>
        <v>0</v>
      </c>
      <c r="M81" s="50" t="s">
        <v>3759</v>
      </c>
      <c r="N81" s="51">
        <v>1</v>
      </c>
      <c r="S81" s="50" t="s">
        <v>1145</v>
      </c>
      <c r="T81" s="51">
        <v>1</v>
      </c>
      <c r="V81" s="50" t="s">
        <v>1463</v>
      </c>
      <c r="W81" s="51">
        <v>1</v>
      </c>
    </row>
    <row r="82" spans="1:23" ht="30" x14ac:dyDescent="0.25">
      <c r="A82" s="82" t="str">
        <f>'Master List'!A82</f>
        <v>S009320</v>
      </c>
      <c r="B82" s="80" t="str">
        <f>'Master List'!C82</f>
        <v>PATTERSON IRRIGATION DISTRICT</v>
      </c>
      <c r="C82" s="80">
        <f>'Master List'!E82</f>
        <v>0</v>
      </c>
      <c r="D82" s="80">
        <f>'Master List'!F82</f>
        <v>0</v>
      </c>
      <c r="E82" s="80">
        <f>'Master List'!G82</f>
        <v>0</v>
      </c>
      <c r="F82" s="80">
        <f>'Master List'!H82</f>
        <v>0</v>
      </c>
      <c r="G82" s="80" t="str">
        <f>'Master List'!I82</f>
        <v>N</v>
      </c>
      <c r="H82" s="80">
        <f>'Master List'!AP82</f>
        <v>0</v>
      </c>
      <c r="M82" s="50" t="s">
        <v>3760</v>
      </c>
      <c r="N82" s="51">
        <v>1</v>
      </c>
      <c r="S82" s="50" t="s">
        <v>1152</v>
      </c>
      <c r="T82" s="51">
        <v>1</v>
      </c>
      <c r="V82" s="50" t="s">
        <v>1469</v>
      </c>
      <c r="W82" s="51">
        <v>1</v>
      </c>
    </row>
    <row r="83" spans="1:23" ht="30" x14ac:dyDescent="0.25">
      <c r="A83" s="82" t="str">
        <f>'Master List'!A83</f>
        <v>S009352</v>
      </c>
      <c r="B83" s="80" t="str">
        <f>'Master List'!C83</f>
        <v>CITY OF ANTIOCH, WATER TREATMENT PLANT</v>
      </c>
      <c r="C83" s="80">
        <f>'Master List'!E83</f>
        <v>0</v>
      </c>
      <c r="D83" s="80">
        <f>'Master List'!F83</f>
        <v>0</v>
      </c>
      <c r="E83" s="80">
        <f>'Master List'!G83</f>
        <v>0</v>
      </c>
      <c r="F83" s="80">
        <f>'Master List'!H83</f>
        <v>0</v>
      </c>
      <c r="G83" s="80" t="str">
        <f>'Master List'!I83</f>
        <v>Y</v>
      </c>
      <c r="H83" s="80">
        <f>'Master List'!AP83</f>
        <v>0</v>
      </c>
      <c r="M83" s="50" t="s">
        <v>3761</v>
      </c>
      <c r="N83" s="51">
        <v>1</v>
      </c>
      <c r="S83" s="50" t="s">
        <v>1164</v>
      </c>
      <c r="T83" s="51">
        <v>1</v>
      </c>
      <c r="V83" s="50" t="s">
        <v>1496</v>
      </c>
      <c r="W83" s="51">
        <v>1</v>
      </c>
    </row>
    <row r="84" spans="1:23" ht="30" x14ac:dyDescent="0.25">
      <c r="A84" s="82" t="str">
        <f>'Master List'!A84</f>
        <v>S009897</v>
      </c>
      <c r="B84" s="80" t="str">
        <f>'Master List'!C84</f>
        <v>PARROTT INVESTMENT COMPANY</v>
      </c>
      <c r="C84" s="80">
        <f>'Master List'!E84</f>
        <v>0</v>
      </c>
      <c r="D84" s="80">
        <f>'Master List'!F84</f>
        <v>0</v>
      </c>
      <c r="E84" s="80">
        <f>'Master List'!G84</f>
        <v>0</v>
      </c>
      <c r="F84" s="80">
        <f>'Master List'!H84</f>
        <v>0</v>
      </c>
      <c r="G84" s="80" t="str">
        <f>'Master List'!I84</f>
        <v>N</v>
      </c>
      <c r="H84" s="80">
        <f>'Master List'!AP84</f>
        <v>0</v>
      </c>
      <c r="M84" s="50" t="s">
        <v>3762</v>
      </c>
      <c r="N84" s="51">
        <v>1</v>
      </c>
      <c r="S84" s="50" t="s">
        <v>1169</v>
      </c>
      <c r="T84" s="51">
        <v>1</v>
      </c>
      <c r="V84" s="50" t="s">
        <v>1502</v>
      </c>
      <c r="W84" s="51">
        <v>1</v>
      </c>
    </row>
    <row r="85" spans="1:23" ht="30" x14ac:dyDescent="0.25">
      <c r="A85" s="82" t="str">
        <f>'Master List'!A85</f>
        <v>S010411</v>
      </c>
      <c r="B85" s="80" t="str">
        <f>'Master List'!C85</f>
        <v>LONE TREE MUTUAL WATER COMPANY</v>
      </c>
      <c r="C85" s="80">
        <f>'Master List'!E85</f>
        <v>0</v>
      </c>
      <c r="D85" s="80">
        <f>'Master List'!F85</f>
        <v>0</v>
      </c>
      <c r="E85" s="80">
        <f>'Master List'!G85</f>
        <v>0</v>
      </c>
      <c r="F85" s="80">
        <f>'Master List'!H85</f>
        <v>0</v>
      </c>
      <c r="G85" s="80" t="str">
        <f>'Master List'!I85</f>
        <v>N</v>
      </c>
      <c r="H85" s="80">
        <f>'Master List'!AP85</f>
        <v>0</v>
      </c>
      <c r="M85" s="50" t="s">
        <v>3763</v>
      </c>
      <c r="N85" s="51">
        <v>1</v>
      </c>
      <c r="S85" s="50" t="s">
        <v>1180</v>
      </c>
      <c r="T85" s="51">
        <v>1</v>
      </c>
      <c r="V85" s="50" t="s">
        <v>1520</v>
      </c>
      <c r="W85" s="51">
        <v>1</v>
      </c>
    </row>
    <row r="86" spans="1:23" ht="30" x14ac:dyDescent="0.25">
      <c r="A86" s="82" t="str">
        <f>'Master List'!A86</f>
        <v>S010773</v>
      </c>
      <c r="B86" s="80" t="str">
        <f>'Master List'!C86</f>
        <v>CALAVERAS PUBLIC UTILITY DISTRICT</v>
      </c>
      <c r="C86" s="80">
        <f>'Master List'!E86</f>
        <v>0</v>
      </c>
      <c r="D86" s="80">
        <f>'Master List'!F86</f>
        <v>0</v>
      </c>
      <c r="E86" s="80">
        <f>'Master List'!G86</f>
        <v>0</v>
      </c>
      <c r="F86" s="80">
        <f>'Master List'!H86</f>
        <v>0</v>
      </c>
      <c r="G86" s="80" t="str">
        <f>'Master List'!I86</f>
        <v>N</v>
      </c>
      <c r="H86" s="80">
        <f>'Master List'!AP86</f>
        <v>0</v>
      </c>
      <c r="M86" s="50" t="s">
        <v>3764</v>
      </c>
      <c r="N86" s="51">
        <v>1</v>
      </c>
      <c r="S86" s="50" t="s">
        <v>1192</v>
      </c>
      <c r="T86" s="51">
        <v>1</v>
      </c>
      <c r="V86" s="50" t="s">
        <v>1527</v>
      </c>
      <c r="W86" s="51">
        <v>1</v>
      </c>
    </row>
    <row r="87" spans="1:23" ht="30" x14ac:dyDescent="0.25">
      <c r="A87" s="82" t="str">
        <f>'Master List'!A87</f>
        <v>S010794</v>
      </c>
      <c r="B87" s="80" t="str">
        <f>'Master List'!C87</f>
        <v>NEVADA IRRIGATION DISTRICT</v>
      </c>
      <c r="C87" s="80">
        <f>'Master List'!E87</f>
        <v>0</v>
      </c>
      <c r="D87" s="80">
        <f>'Master List'!F87</f>
        <v>0</v>
      </c>
      <c r="E87" s="80">
        <f>'Master List'!G87</f>
        <v>0</v>
      </c>
      <c r="F87" s="80">
        <f>'Master List'!H87</f>
        <v>0</v>
      </c>
      <c r="G87" s="80" t="str">
        <f>'Master List'!I87</f>
        <v>N</v>
      </c>
      <c r="H87" s="80">
        <f>'Master List'!AP87</f>
        <v>0</v>
      </c>
      <c r="M87" s="50" t="s">
        <v>8152</v>
      </c>
      <c r="N87" s="51">
        <v>25</v>
      </c>
      <c r="S87" s="50" t="s">
        <v>1211</v>
      </c>
      <c r="T87" s="51">
        <v>1</v>
      </c>
      <c r="V87" s="50" t="s">
        <v>1533</v>
      </c>
      <c r="W87" s="51">
        <v>1</v>
      </c>
    </row>
    <row r="88" spans="1:23" ht="30" x14ac:dyDescent="0.25">
      <c r="A88" s="82" t="str">
        <f>'Master List'!A88</f>
        <v>S012208</v>
      </c>
      <c r="B88" s="80" t="str">
        <f>'Master List'!C88</f>
        <v>ANDERSON-COTTONWOOD IRRIGATION DISTRICT</v>
      </c>
      <c r="C88" s="80">
        <f>'Master List'!E88</f>
        <v>0</v>
      </c>
      <c r="D88" s="80">
        <f>'Master List'!F88</f>
        <v>0</v>
      </c>
      <c r="E88" s="80">
        <f>'Master List'!G88</f>
        <v>0</v>
      </c>
      <c r="F88" s="80">
        <f>'Master List'!H88</f>
        <v>0</v>
      </c>
      <c r="G88" s="80" t="str">
        <f>'Master List'!I88</f>
        <v>N</v>
      </c>
      <c r="H88" s="80">
        <f>'Master List'!AP88</f>
        <v>0</v>
      </c>
      <c r="M88" s="50" t="s">
        <v>1327</v>
      </c>
      <c r="N88" s="51"/>
      <c r="S88" s="50" t="s">
        <v>1220</v>
      </c>
      <c r="T88" s="51">
        <v>1</v>
      </c>
      <c r="V88" s="50" t="s">
        <v>1540</v>
      </c>
      <c r="W88" s="51">
        <v>1</v>
      </c>
    </row>
    <row r="89" spans="1:23" ht="30" x14ac:dyDescent="0.25">
      <c r="A89" s="82" t="str">
        <f>'Master List'!A89</f>
        <v>S012547</v>
      </c>
      <c r="B89" s="80" t="str">
        <f>'Master List'!C89</f>
        <v>MADERA IRRIGATION DISTRICT</v>
      </c>
      <c r="C89" s="80">
        <f>'Master List'!E89</f>
        <v>0</v>
      </c>
      <c r="D89" s="80">
        <f>'Master List'!F89</f>
        <v>0</v>
      </c>
      <c r="E89" s="80">
        <f>'Master List'!G89</f>
        <v>0</v>
      </c>
      <c r="F89" s="80">
        <f>'Master List'!H89</f>
        <v>0</v>
      </c>
      <c r="G89" s="80" t="str">
        <f>'Master List'!I89</f>
        <v>N</v>
      </c>
      <c r="H89" s="80">
        <f>'Master List'!AP89</f>
        <v>0</v>
      </c>
      <c r="M89" s="50" t="s">
        <v>1326</v>
      </c>
      <c r="N89" s="51">
        <v>1</v>
      </c>
      <c r="S89" s="50" t="s">
        <v>1230</v>
      </c>
      <c r="T89" s="51">
        <v>1</v>
      </c>
      <c r="V89" s="50" t="s">
        <v>1546</v>
      </c>
      <c r="W89" s="51">
        <v>1</v>
      </c>
    </row>
    <row r="90" spans="1:23" ht="45" x14ac:dyDescent="0.25">
      <c r="A90" s="82" t="str">
        <f>'Master List'!A90</f>
        <v>S012858</v>
      </c>
      <c r="B90" s="80" t="str">
        <f>'Master List'!C90</f>
        <v>THE ARCHES LTD</v>
      </c>
      <c r="C90" s="80">
        <f>'Master List'!E90</f>
        <v>0</v>
      </c>
      <c r="D90" s="80">
        <f>'Master List'!F90</f>
        <v>0</v>
      </c>
      <c r="E90" s="80">
        <f>'Master List'!G90</f>
        <v>0</v>
      </c>
      <c r="F90" s="80" t="str">
        <f>'Master List'!H90</f>
        <v>North Delta Water Agency</v>
      </c>
      <c r="G90" s="80" t="str">
        <f>'Master List'!I90</f>
        <v>Y</v>
      </c>
      <c r="H90" s="80" t="str">
        <f>'Master List'!AP90</f>
        <v>North Delta Water Agency</v>
      </c>
      <c r="M90" s="50" t="s">
        <v>2008</v>
      </c>
      <c r="N90" s="51">
        <v>1</v>
      </c>
      <c r="S90" s="50" t="s">
        <v>1303</v>
      </c>
      <c r="T90" s="51">
        <v>1</v>
      </c>
      <c r="V90" s="50" t="s">
        <v>1550</v>
      </c>
      <c r="W90" s="51">
        <v>1</v>
      </c>
    </row>
    <row r="91" spans="1:23" ht="45" x14ac:dyDescent="0.25">
      <c r="A91" s="82" t="str">
        <f>'Master List'!A91</f>
        <v>S012860</v>
      </c>
      <c r="B91" s="80" t="str">
        <f>'Master List'!C91</f>
        <v>THE ARCHES LTD</v>
      </c>
      <c r="C91" s="80">
        <f>'Master List'!E91</f>
        <v>0</v>
      </c>
      <c r="D91" s="80">
        <f>'Master List'!F91</f>
        <v>0</v>
      </c>
      <c r="E91" s="80">
        <f>'Master List'!G91</f>
        <v>0</v>
      </c>
      <c r="F91" s="80" t="str">
        <f>'Master List'!H91</f>
        <v>North Delta Water Agency</v>
      </c>
      <c r="G91" s="80" t="str">
        <f>'Master List'!I91</f>
        <v>Y</v>
      </c>
      <c r="H91" s="80" t="str">
        <f>'Master List'!AP91</f>
        <v>North Delta Water Agency</v>
      </c>
      <c r="M91" s="50" t="s">
        <v>2012</v>
      </c>
      <c r="N91" s="51">
        <v>1</v>
      </c>
      <c r="S91" s="50" t="s">
        <v>1390</v>
      </c>
      <c r="T91" s="51">
        <v>1</v>
      </c>
      <c r="V91" s="50" t="s">
        <v>1560</v>
      </c>
      <c r="W91" s="51">
        <v>1</v>
      </c>
    </row>
    <row r="92" spans="1:23" ht="45" x14ac:dyDescent="0.25">
      <c r="A92" s="82" t="str">
        <f>'Master List'!A92</f>
        <v>S013269</v>
      </c>
      <c r="B92" s="80" t="str">
        <f>'Master List'!C92</f>
        <v>LOS RIOS FARMS INC</v>
      </c>
      <c r="C92" s="80">
        <f>'Master List'!E92</f>
        <v>0</v>
      </c>
      <c r="D92" s="80">
        <f>'Master List'!F92</f>
        <v>0</v>
      </c>
      <c r="E92" s="80">
        <f>'Master List'!G92</f>
        <v>0</v>
      </c>
      <c r="F92" s="80" t="str">
        <f>'Master List'!H92</f>
        <v>North Delta Water Agency</v>
      </c>
      <c r="G92" s="80" t="str">
        <f>'Master List'!I92</f>
        <v>Y</v>
      </c>
      <c r="H92" s="80" t="str">
        <f>'Master List'!AP92</f>
        <v>North Delta Water Agency</v>
      </c>
      <c r="M92" s="50" t="s">
        <v>2024</v>
      </c>
      <c r="N92" s="51">
        <v>1</v>
      </c>
      <c r="S92" s="50" t="s">
        <v>1397</v>
      </c>
      <c r="T92" s="51">
        <v>1</v>
      </c>
      <c r="V92" s="50" t="s">
        <v>1570</v>
      </c>
      <c r="W92" s="51">
        <v>1</v>
      </c>
    </row>
    <row r="93" spans="1:23" ht="30" x14ac:dyDescent="0.25">
      <c r="A93" s="82" t="str">
        <f>'Master List'!A93</f>
        <v>S013330</v>
      </c>
      <c r="B93" s="80" t="str">
        <f>'Master List'!C93</f>
        <v>NEVADA IRRIGATION DISTRICT</v>
      </c>
      <c r="C93" s="80">
        <f>'Master List'!E93</f>
        <v>0</v>
      </c>
      <c r="D93" s="80">
        <f>'Master List'!F93</f>
        <v>0</v>
      </c>
      <c r="E93" s="80">
        <f>'Master List'!G93</f>
        <v>0</v>
      </c>
      <c r="F93" s="80">
        <f>'Master List'!H93</f>
        <v>0</v>
      </c>
      <c r="G93" s="80" t="str">
        <f>'Master List'!I93</f>
        <v>N</v>
      </c>
      <c r="H93" s="80">
        <f>'Master List'!AP93</f>
        <v>0</v>
      </c>
      <c r="M93" s="50" t="s">
        <v>2028</v>
      </c>
      <c r="N93" s="51">
        <v>1</v>
      </c>
      <c r="S93" s="50" t="s">
        <v>1404</v>
      </c>
      <c r="T93" s="51">
        <v>1</v>
      </c>
      <c r="V93" s="50" t="s">
        <v>1582</v>
      </c>
      <c r="W93" s="51">
        <v>1</v>
      </c>
    </row>
    <row r="94" spans="1:23" ht="45" x14ac:dyDescent="0.25">
      <c r="A94" s="82" t="str">
        <f>'Master List'!A94</f>
        <v>S013716</v>
      </c>
      <c r="B94" s="80" t="str">
        <f>'Master List'!C94</f>
        <v>PARKER DEVELOPMENT COMPANY</v>
      </c>
      <c r="C94" s="80">
        <f>'Master List'!E94</f>
        <v>0</v>
      </c>
      <c r="D94" s="80">
        <f>'Master List'!F94</f>
        <v>0</v>
      </c>
      <c r="E94" s="80">
        <f>'Master List'!G94</f>
        <v>0</v>
      </c>
      <c r="F94" s="80" t="str">
        <f>'Master List'!H94</f>
        <v>North Delta Water Agency</v>
      </c>
      <c r="G94" s="80" t="str">
        <f>'Master List'!I94</f>
        <v>Y</v>
      </c>
      <c r="H94" s="80" t="str">
        <f>'Master List'!AP94</f>
        <v>North Delta Water Agency</v>
      </c>
      <c r="M94" s="50" t="s">
        <v>2030</v>
      </c>
      <c r="N94" s="51">
        <v>1</v>
      </c>
      <c r="S94" s="50" t="s">
        <v>1440</v>
      </c>
      <c r="T94" s="51">
        <v>1</v>
      </c>
      <c r="V94" s="50" t="s">
        <v>1587</v>
      </c>
      <c r="W94" s="51">
        <v>1</v>
      </c>
    </row>
    <row r="95" spans="1:23" ht="30" x14ac:dyDescent="0.25">
      <c r="A95" s="82" t="str">
        <f>'Master List'!A95</f>
        <v>S013791</v>
      </c>
      <c r="B95" s="80" t="str">
        <f>'Master List'!C95</f>
        <v>NEVADA IRRIGATION DISTRICT</v>
      </c>
      <c r="C95" s="80">
        <f>'Master List'!E95</f>
        <v>0</v>
      </c>
      <c r="D95" s="80">
        <f>'Master List'!F95</f>
        <v>0</v>
      </c>
      <c r="E95" s="80">
        <f>'Master List'!G95</f>
        <v>0</v>
      </c>
      <c r="F95" s="80">
        <f>'Master List'!H95</f>
        <v>0</v>
      </c>
      <c r="G95" s="80" t="str">
        <f>'Master List'!I95</f>
        <v>N</v>
      </c>
      <c r="H95" s="80">
        <f>'Master List'!AP95</f>
        <v>0</v>
      </c>
      <c r="M95" s="50" t="s">
        <v>2037</v>
      </c>
      <c r="N95" s="51">
        <v>1</v>
      </c>
      <c r="S95" s="50" t="s">
        <v>1447</v>
      </c>
      <c r="T95" s="51">
        <v>1</v>
      </c>
      <c r="V95" s="50" t="s">
        <v>1596</v>
      </c>
      <c r="W95" s="51">
        <v>1</v>
      </c>
    </row>
    <row r="96" spans="1:23" ht="30" x14ac:dyDescent="0.25">
      <c r="A96" s="82" t="str">
        <f>'Master List'!A96</f>
        <v>S013800</v>
      </c>
      <c r="B96" s="80" t="str">
        <f>'Master List'!C96</f>
        <v>NEVADA IRRIGATION DISTRICT</v>
      </c>
      <c r="C96" s="80">
        <f>'Master List'!E96</f>
        <v>0</v>
      </c>
      <c r="D96" s="80">
        <f>'Master List'!F96</f>
        <v>0</v>
      </c>
      <c r="E96" s="80">
        <f>'Master List'!G96</f>
        <v>0</v>
      </c>
      <c r="F96" s="80">
        <f>'Master List'!H96</f>
        <v>0</v>
      </c>
      <c r="G96" s="80" t="str">
        <f>'Master List'!I96</f>
        <v>N</v>
      </c>
      <c r="H96" s="80">
        <f>'Master List'!AP96</f>
        <v>0</v>
      </c>
      <c r="M96" s="50" t="s">
        <v>2110</v>
      </c>
      <c r="N96" s="51">
        <v>1</v>
      </c>
      <c r="S96" s="50" t="s">
        <v>1453</v>
      </c>
      <c r="T96" s="51">
        <v>1</v>
      </c>
      <c r="V96" s="50" t="s">
        <v>1599</v>
      </c>
      <c r="W96" s="51">
        <v>1</v>
      </c>
    </row>
    <row r="97" spans="1:23" ht="30" x14ac:dyDescent="0.25">
      <c r="A97" s="82" t="str">
        <f>'Master List'!A97</f>
        <v>S013809</v>
      </c>
      <c r="B97" s="80" t="str">
        <f>'Master List'!C97</f>
        <v>NEVADA IRRIGATION DISTRICT</v>
      </c>
      <c r="C97" s="80">
        <f>'Master List'!E97</f>
        <v>0</v>
      </c>
      <c r="D97" s="80">
        <f>'Master List'!F97</f>
        <v>0</v>
      </c>
      <c r="E97" s="80">
        <f>'Master List'!G97</f>
        <v>0</v>
      </c>
      <c r="F97" s="80">
        <f>'Master List'!H97</f>
        <v>0</v>
      </c>
      <c r="G97" s="80" t="str">
        <f>'Master List'!I97</f>
        <v>N</v>
      </c>
      <c r="H97" s="80">
        <f>'Master List'!AP97</f>
        <v>0</v>
      </c>
      <c r="M97" s="50" t="s">
        <v>2114</v>
      </c>
      <c r="N97" s="51">
        <v>1</v>
      </c>
      <c r="S97" s="50" t="s">
        <v>1458</v>
      </c>
      <c r="T97" s="51">
        <v>1</v>
      </c>
      <c r="V97" s="50" t="s">
        <v>1601</v>
      </c>
      <c r="W97" s="51">
        <v>1</v>
      </c>
    </row>
    <row r="98" spans="1:23" x14ac:dyDescent="0.25">
      <c r="A98" s="82" t="str">
        <f>'Master List'!A98</f>
        <v>S013812</v>
      </c>
      <c r="B98" s="80" t="str">
        <f>'Master List'!C98</f>
        <v>JOHN BLOOMFIELD</v>
      </c>
      <c r="C98" s="80">
        <f>'Master List'!E98</f>
        <v>0</v>
      </c>
      <c r="D98" s="80">
        <f>'Master List'!F98</f>
        <v>0</v>
      </c>
      <c r="E98" s="80">
        <f>'Master List'!G98</f>
        <v>0</v>
      </c>
      <c r="F98" s="80">
        <f>'Master List'!H98</f>
        <v>0</v>
      </c>
      <c r="G98" s="80" t="str">
        <f>'Master List'!I98</f>
        <v>Y</v>
      </c>
      <c r="H98" s="80">
        <f>'Master List'!AP98</f>
        <v>0</v>
      </c>
      <c r="M98" s="50" t="s">
        <v>2117</v>
      </c>
      <c r="N98" s="51">
        <v>1</v>
      </c>
      <c r="S98" s="50" t="s">
        <v>1463</v>
      </c>
      <c r="T98" s="51">
        <v>1</v>
      </c>
      <c r="V98" s="50" t="s">
        <v>1610</v>
      </c>
      <c r="W98" s="51">
        <v>1</v>
      </c>
    </row>
    <row r="99" spans="1:23" ht="30" x14ac:dyDescent="0.25">
      <c r="A99" s="82" t="str">
        <f>'Master List'!A99</f>
        <v>S013848</v>
      </c>
      <c r="B99" s="80" t="str">
        <f>'Master List'!C99</f>
        <v>TURLOCK IRRIGATION DISTRICT</v>
      </c>
      <c r="C99" s="80">
        <f>'Master List'!E99</f>
        <v>0</v>
      </c>
      <c r="D99" s="80">
        <f>'Master List'!F99</f>
        <v>0</v>
      </c>
      <c r="E99" s="80">
        <f>'Master List'!G99</f>
        <v>0</v>
      </c>
      <c r="F99" s="80">
        <f>'Master List'!H99</f>
        <v>0</v>
      </c>
      <c r="G99" s="80" t="str">
        <f>'Master List'!I99</f>
        <v>N</v>
      </c>
      <c r="H99" s="80">
        <f>'Master List'!AP99</f>
        <v>0</v>
      </c>
      <c r="M99" s="50" t="s">
        <v>2172</v>
      </c>
      <c r="N99" s="51">
        <v>1</v>
      </c>
      <c r="S99" s="50" t="s">
        <v>1469</v>
      </c>
      <c r="T99" s="51">
        <v>1</v>
      </c>
      <c r="V99" s="50" t="s">
        <v>1613</v>
      </c>
      <c r="W99" s="51">
        <v>1</v>
      </c>
    </row>
    <row r="100" spans="1:23" ht="30" x14ac:dyDescent="0.25">
      <c r="A100" s="82" t="str">
        <f>'Master List'!A100</f>
        <v>S013927</v>
      </c>
      <c r="B100" s="80" t="str">
        <f>'Master List'!C100</f>
        <v>NEVADA IRRIGATION DISTRICT</v>
      </c>
      <c r="C100" s="80">
        <f>'Master List'!E100</f>
        <v>0</v>
      </c>
      <c r="D100" s="80">
        <f>'Master List'!F100</f>
        <v>0</v>
      </c>
      <c r="E100" s="80">
        <f>'Master List'!G100</f>
        <v>0</v>
      </c>
      <c r="F100" s="80">
        <f>'Master List'!H100</f>
        <v>0</v>
      </c>
      <c r="G100" s="80" t="str">
        <f>'Master List'!I100</f>
        <v>N</v>
      </c>
      <c r="H100" s="80">
        <f>'Master List'!AP100</f>
        <v>0</v>
      </c>
      <c r="M100" s="50" t="s">
        <v>2517</v>
      </c>
      <c r="N100" s="51">
        <v>1</v>
      </c>
      <c r="S100" s="50" t="s">
        <v>1496</v>
      </c>
      <c r="T100" s="51">
        <v>1</v>
      </c>
      <c r="V100" s="50" t="s">
        <v>1626</v>
      </c>
      <c r="W100" s="51">
        <v>1</v>
      </c>
    </row>
    <row r="101" spans="1:23" ht="30" x14ac:dyDescent="0.25">
      <c r="A101" s="82" t="str">
        <f>'Master List'!A101</f>
        <v>S013928</v>
      </c>
      <c r="B101" s="80" t="str">
        <f>'Master List'!C101</f>
        <v>NEVADA IRRIGATION DISTRICT</v>
      </c>
      <c r="C101" s="80">
        <f>'Master List'!E101</f>
        <v>0</v>
      </c>
      <c r="D101" s="80">
        <f>'Master List'!F101</f>
        <v>0</v>
      </c>
      <c r="E101" s="80">
        <f>'Master List'!G101</f>
        <v>0</v>
      </c>
      <c r="F101" s="80">
        <f>'Master List'!H101</f>
        <v>0</v>
      </c>
      <c r="G101" s="80" t="str">
        <f>'Master List'!I101</f>
        <v>N</v>
      </c>
      <c r="H101" s="80">
        <f>'Master List'!AP101</f>
        <v>0</v>
      </c>
      <c r="M101" s="50" t="s">
        <v>2584</v>
      </c>
      <c r="N101" s="51">
        <v>1</v>
      </c>
      <c r="S101" s="50" t="s">
        <v>1502</v>
      </c>
      <c r="T101" s="51">
        <v>1</v>
      </c>
      <c r="V101" s="50" t="s">
        <v>1641</v>
      </c>
      <c r="W101" s="51">
        <v>1</v>
      </c>
    </row>
    <row r="102" spans="1:23" x14ac:dyDescent="0.25">
      <c r="A102" s="82" t="str">
        <f>'Master List'!A102</f>
        <v>S014130</v>
      </c>
      <c r="B102" s="80" t="str">
        <f>'Master List'!C102</f>
        <v>VITAL FARMLAND LP</v>
      </c>
      <c r="C102" s="80">
        <f>'Master List'!E102</f>
        <v>0</v>
      </c>
      <c r="D102" s="80">
        <f>'Master List'!F102</f>
        <v>0</v>
      </c>
      <c r="E102" s="80">
        <f>'Master List'!G102</f>
        <v>0</v>
      </c>
      <c r="F102" s="80">
        <f>'Master List'!H102</f>
        <v>0</v>
      </c>
      <c r="G102" s="80" t="str">
        <f>'Master List'!I102</f>
        <v>Y</v>
      </c>
      <c r="H102" s="80">
        <f>'Master List'!AP102</f>
        <v>0</v>
      </c>
      <c r="M102" s="50" t="s">
        <v>2821</v>
      </c>
      <c r="N102" s="51">
        <v>1</v>
      </c>
      <c r="S102" s="50" t="s">
        <v>1520</v>
      </c>
      <c r="T102" s="51">
        <v>1</v>
      </c>
      <c r="V102" s="50" t="s">
        <v>1652</v>
      </c>
      <c r="W102" s="51">
        <v>1</v>
      </c>
    </row>
    <row r="103" spans="1:23" ht="30" x14ac:dyDescent="0.25">
      <c r="A103" s="82" t="str">
        <f>'Master List'!A103</f>
        <v>S014187</v>
      </c>
      <c r="B103" s="80" t="str">
        <f>'Master List'!C103</f>
        <v>MADERA IRRIGATION DISTRICT</v>
      </c>
      <c r="C103" s="80">
        <f>'Master List'!E103</f>
        <v>0</v>
      </c>
      <c r="D103" s="80">
        <f>'Master List'!F103</f>
        <v>0</v>
      </c>
      <c r="E103" s="80">
        <f>'Master List'!G103</f>
        <v>0</v>
      </c>
      <c r="F103" s="80">
        <f>'Master List'!H103</f>
        <v>0</v>
      </c>
      <c r="G103" s="80" t="str">
        <f>'Master List'!I103</f>
        <v>N</v>
      </c>
      <c r="H103" s="80">
        <f>'Master List'!AP103</f>
        <v>0</v>
      </c>
      <c r="M103" s="50" t="s">
        <v>8153</v>
      </c>
      <c r="N103" s="51">
        <v>14</v>
      </c>
      <c r="S103" s="50" t="s">
        <v>1527</v>
      </c>
      <c r="T103" s="51">
        <v>1</v>
      </c>
      <c r="V103" s="50" t="s">
        <v>1656</v>
      </c>
      <c r="W103" s="51">
        <v>1</v>
      </c>
    </row>
    <row r="104" spans="1:23" ht="30" x14ac:dyDescent="0.25">
      <c r="A104" s="82" t="str">
        <f>'Master List'!A104</f>
        <v>S014356</v>
      </c>
      <c r="B104" s="80" t="str">
        <f>'Master List'!C104</f>
        <v>NEVADA IRRIGATION DISTRICT</v>
      </c>
      <c r="C104" s="80">
        <f>'Master List'!E104</f>
        <v>0</v>
      </c>
      <c r="D104" s="80">
        <f>'Master List'!F104</f>
        <v>0</v>
      </c>
      <c r="E104" s="80">
        <f>'Master List'!G104</f>
        <v>0</v>
      </c>
      <c r="F104" s="80">
        <f>'Master List'!H104</f>
        <v>0</v>
      </c>
      <c r="G104" s="80" t="str">
        <f>'Master List'!I104</f>
        <v>N</v>
      </c>
      <c r="H104" s="80">
        <f>'Master List'!AP104</f>
        <v>0</v>
      </c>
      <c r="M104" s="50" t="s">
        <v>3325</v>
      </c>
      <c r="N104" s="51"/>
      <c r="S104" s="50" t="s">
        <v>1533</v>
      </c>
      <c r="T104" s="51">
        <v>1</v>
      </c>
      <c r="V104" s="50" t="s">
        <v>1668</v>
      </c>
      <c r="W104" s="51">
        <v>1</v>
      </c>
    </row>
    <row r="105" spans="1:23" ht="45" x14ac:dyDescent="0.25">
      <c r="A105" s="82" t="str">
        <f>'Master List'!A105</f>
        <v>S014703</v>
      </c>
      <c r="B105" s="80" t="str">
        <f>'Master List'!C105</f>
        <v>BLOSSOM RANCH, INC.</v>
      </c>
      <c r="C105" s="80">
        <f>'Master List'!E105</f>
        <v>0</v>
      </c>
      <c r="D105" s="80" t="str">
        <f>'Master List'!F105</f>
        <v>RD 348 (NEW HOPE)</v>
      </c>
      <c r="E105" s="80">
        <f>'Master List'!G105</f>
        <v>0</v>
      </c>
      <c r="F105" s="80" t="str">
        <f>'Master List'!H105</f>
        <v>North Delta Water Agency</v>
      </c>
      <c r="G105" s="80" t="str">
        <f>'Master List'!I105</f>
        <v>Y</v>
      </c>
      <c r="H105" s="80" t="str">
        <f>'Master List'!AP105</f>
        <v>North Delta Water Agency</v>
      </c>
      <c r="M105" s="50" t="s">
        <v>3324</v>
      </c>
      <c r="N105" s="51">
        <v>1</v>
      </c>
      <c r="S105" s="50" t="s">
        <v>1540</v>
      </c>
      <c r="T105" s="51">
        <v>1</v>
      </c>
      <c r="V105" s="50" t="s">
        <v>1682</v>
      </c>
      <c r="W105" s="51">
        <v>1</v>
      </c>
    </row>
    <row r="106" spans="1:23" x14ac:dyDescent="0.25">
      <c r="A106" s="82" t="str">
        <f>'Master List'!A106</f>
        <v>S014780</v>
      </c>
      <c r="B106" s="80" t="str">
        <f>'Master List'!C106</f>
        <v>RICHARD L JENNINGS</v>
      </c>
      <c r="C106" s="80">
        <f>'Master List'!E106</f>
        <v>0</v>
      </c>
      <c r="D106" s="80">
        <f>'Master List'!F106</f>
        <v>0</v>
      </c>
      <c r="E106" s="80">
        <f>'Master List'!G106</f>
        <v>0</v>
      </c>
      <c r="F106" s="80">
        <f>'Master List'!H106</f>
        <v>0</v>
      </c>
      <c r="G106" s="80" t="str">
        <f>'Master List'!I106</f>
        <v>N</v>
      </c>
      <c r="H106" s="80">
        <f>'Master List'!AP106</f>
        <v>0</v>
      </c>
      <c r="M106" s="50" t="s">
        <v>3333</v>
      </c>
      <c r="N106" s="51">
        <v>1</v>
      </c>
      <c r="S106" s="50" t="s">
        <v>1546</v>
      </c>
      <c r="T106" s="51">
        <v>1</v>
      </c>
      <c r="V106" s="50" t="s">
        <v>1755</v>
      </c>
      <c r="W106" s="51">
        <v>1</v>
      </c>
    </row>
    <row r="107" spans="1:23" x14ac:dyDescent="0.25">
      <c r="A107" s="82" t="str">
        <f>'Master List'!A107</f>
        <v>S014781</v>
      </c>
      <c r="B107" s="80" t="str">
        <f>'Master List'!C107</f>
        <v>RICHARD L JENNINGS</v>
      </c>
      <c r="C107" s="80">
        <f>'Master List'!E107</f>
        <v>0</v>
      </c>
      <c r="D107" s="80">
        <f>'Master List'!F107</f>
        <v>0</v>
      </c>
      <c r="E107" s="80">
        <f>'Master List'!G107</f>
        <v>0</v>
      </c>
      <c r="F107" s="80">
        <f>'Master List'!H107</f>
        <v>0</v>
      </c>
      <c r="G107" s="80" t="str">
        <f>'Master List'!I107</f>
        <v>N</v>
      </c>
      <c r="H107" s="80">
        <f>'Master List'!AP107</f>
        <v>0</v>
      </c>
      <c r="M107" s="50" t="s">
        <v>3337</v>
      </c>
      <c r="N107" s="51">
        <v>1</v>
      </c>
      <c r="S107" s="50" t="s">
        <v>1550</v>
      </c>
      <c r="T107" s="51">
        <v>1</v>
      </c>
      <c r="V107" s="50" t="s">
        <v>1762</v>
      </c>
      <c r="W107" s="51">
        <v>1</v>
      </c>
    </row>
    <row r="108" spans="1:23" x14ac:dyDescent="0.25">
      <c r="A108" s="82" t="str">
        <f>'Master List'!A108</f>
        <v>S014784</v>
      </c>
      <c r="B108" s="80" t="str">
        <f>'Master List'!C108</f>
        <v>RICHARD L JENNINGS</v>
      </c>
      <c r="C108" s="80">
        <f>'Master List'!E108</f>
        <v>0</v>
      </c>
      <c r="D108" s="80">
        <f>'Master List'!F108</f>
        <v>0</v>
      </c>
      <c r="E108" s="80">
        <f>'Master List'!G108</f>
        <v>0</v>
      </c>
      <c r="F108" s="80">
        <f>'Master List'!H108</f>
        <v>0</v>
      </c>
      <c r="G108" s="80" t="str">
        <f>'Master List'!I108</f>
        <v>N</v>
      </c>
      <c r="H108" s="80">
        <f>'Master List'!AP108</f>
        <v>0</v>
      </c>
      <c r="M108" s="50" t="s">
        <v>3340</v>
      </c>
      <c r="N108" s="51">
        <v>1</v>
      </c>
      <c r="S108" s="50" t="s">
        <v>1560</v>
      </c>
      <c r="T108" s="51">
        <v>1</v>
      </c>
      <c r="V108" s="50" t="s">
        <v>1766</v>
      </c>
      <c r="W108" s="51">
        <v>1</v>
      </c>
    </row>
    <row r="109" spans="1:23" x14ac:dyDescent="0.25">
      <c r="A109" s="82" t="str">
        <f>'Master List'!A109</f>
        <v>S014834</v>
      </c>
      <c r="B109" s="80" t="str">
        <f>'Master List'!C109</f>
        <v>CITY OF SACRAMENTO</v>
      </c>
      <c r="C109" s="80">
        <f>'Master List'!E109</f>
        <v>0</v>
      </c>
      <c r="D109" s="80">
        <f>'Master List'!F109</f>
        <v>0</v>
      </c>
      <c r="E109" s="80">
        <f>'Master List'!G109</f>
        <v>0</v>
      </c>
      <c r="F109" s="80">
        <f>'Master List'!H109</f>
        <v>0</v>
      </c>
      <c r="G109" s="80" t="str">
        <f>'Master List'!I109</f>
        <v>N</v>
      </c>
      <c r="H109" s="80">
        <f>'Master List'!AP109</f>
        <v>0</v>
      </c>
      <c r="M109" s="50" t="s">
        <v>3346</v>
      </c>
      <c r="N109" s="51">
        <v>1</v>
      </c>
      <c r="S109" s="50" t="s">
        <v>1570</v>
      </c>
      <c r="T109" s="51">
        <v>1</v>
      </c>
      <c r="V109" s="50" t="s">
        <v>1783</v>
      </c>
      <c r="W109" s="51">
        <v>1</v>
      </c>
    </row>
    <row r="110" spans="1:23" x14ac:dyDescent="0.25">
      <c r="A110" s="82" t="str">
        <f>'Master List'!A110</f>
        <v>S014982</v>
      </c>
      <c r="B110" s="80" t="str">
        <f>'Master List'!C110</f>
        <v>ARCH J CAMPBELL</v>
      </c>
      <c r="C110" s="80">
        <f>'Master List'!E110</f>
        <v>0</v>
      </c>
      <c r="D110" s="80">
        <f>'Master List'!F110</f>
        <v>0</v>
      </c>
      <c r="E110" s="80">
        <f>'Master List'!G110</f>
        <v>0</v>
      </c>
      <c r="F110" s="80">
        <f>'Master List'!H110</f>
        <v>0</v>
      </c>
      <c r="G110" s="80" t="str">
        <f>'Master List'!I110</f>
        <v>N</v>
      </c>
      <c r="H110" s="80">
        <f>'Master List'!AP110</f>
        <v>0</v>
      </c>
      <c r="M110" s="50" t="s">
        <v>3348</v>
      </c>
      <c r="N110" s="51">
        <v>1</v>
      </c>
      <c r="S110" s="50" t="s">
        <v>1582</v>
      </c>
      <c r="T110" s="51">
        <v>1</v>
      </c>
      <c r="V110" s="50" t="s">
        <v>1795</v>
      </c>
      <c r="W110" s="51">
        <v>1</v>
      </c>
    </row>
    <row r="111" spans="1:23" ht="30" x14ac:dyDescent="0.25">
      <c r="A111" s="82" t="str">
        <f>'Master List'!A111</f>
        <v>S014986</v>
      </c>
      <c r="B111" s="80" t="str">
        <f>'Master List'!C111</f>
        <v>YOLO COUNTY F C &amp; W C DISTRICT</v>
      </c>
      <c r="C111" s="80">
        <f>'Master List'!E111</f>
        <v>0</v>
      </c>
      <c r="D111" s="80">
        <f>'Master List'!F111</f>
        <v>0</v>
      </c>
      <c r="E111" s="80">
        <f>'Master List'!G111</f>
        <v>0</v>
      </c>
      <c r="F111" s="80">
        <f>'Master List'!H111</f>
        <v>0</v>
      </c>
      <c r="G111" s="80" t="str">
        <f>'Master List'!I111</f>
        <v>N</v>
      </c>
      <c r="H111" s="80">
        <f>'Master List'!AP111</f>
        <v>0</v>
      </c>
      <c r="M111" s="50" t="s">
        <v>3350</v>
      </c>
      <c r="N111" s="51">
        <v>1</v>
      </c>
      <c r="S111" s="50" t="s">
        <v>1587</v>
      </c>
      <c r="T111" s="51">
        <v>1</v>
      </c>
      <c r="V111" s="50" t="s">
        <v>1801</v>
      </c>
      <c r="W111" s="51">
        <v>1</v>
      </c>
    </row>
    <row r="112" spans="1:23" x14ac:dyDescent="0.25">
      <c r="A112" s="82" t="str">
        <f>'Master List'!A112</f>
        <v>S015031</v>
      </c>
      <c r="B112" s="80" t="str">
        <f>'Master List'!C112</f>
        <v>ODYSSEUS FARMS</v>
      </c>
      <c r="C112" s="80">
        <f>'Master List'!E112</f>
        <v>0</v>
      </c>
      <c r="D112" s="80">
        <f>'Master List'!F112</f>
        <v>0</v>
      </c>
      <c r="E112" s="80">
        <f>'Master List'!G112</f>
        <v>0</v>
      </c>
      <c r="F112" s="80">
        <f>'Master List'!H112</f>
        <v>0</v>
      </c>
      <c r="G112" s="80" t="str">
        <f>'Master List'!I112</f>
        <v>N</v>
      </c>
      <c r="H112" s="80">
        <f>'Master List'!AP112</f>
        <v>0</v>
      </c>
      <c r="M112" s="50" t="s">
        <v>3354</v>
      </c>
      <c r="N112" s="51">
        <v>1</v>
      </c>
      <c r="S112" s="50" t="s">
        <v>1596</v>
      </c>
      <c r="T112" s="51">
        <v>1</v>
      </c>
      <c r="V112" s="50" t="s">
        <v>1806</v>
      </c>
      <c r="W112" s="51">
        <v>1</v>
      </c>
    </row>
    <row r="113" spans="1:23" x14ac:dyDescent="0.25">
      <c r="A113" s="82" t="str">
        <f>'Master List'!A113</f>
        <v>S015087</v>
      </c>
      <c r="B113" s="80" t="str">
        <f>'Master List'!C113</f>
        <v>JOHN H KAUTZ</v>
      </c>
      <c r="C113" s="80">
        <f>'Master List'!E113</f>
        <v>0</v>
      </c>
      <c r="D113" s="80">
        <f>'Master List'!F113</f>
        <v>0</v>
      </c>
      <c r="E113" s="80">
        <f>'Master List'!G113</f>
        <v>0</v>
      </c>
      <c r="F113" s="80">
        <f>'Master List'!H113</f>
        <v>0</v>
      </c>
      <c r="G113" s="80" t="str">
        <f>'Master List'!I113</f>
        <v>N</v>
      </c>
      <c r="H113" s="80">
        <f>'Master List'!AP113</f>
        <v>0</v>
      </c>
      <c r="M113" s="50" t="s">
        <v>3357</v>
      </c>
      <c r="N113" s="51">
        <v>1</v>
      </c>
      <c r="S113" s="50" t="s">
        <v>1599</v>
      </c>
      <c r="T113" s="51">
        <v>1</v>
      </c>
      <c r="V113" s="50" t="s">
        <v>1814</v>
      </c>
      <c r="W113" s="51">
        <v>1</v>
      </c>
    </row>
    <row r="114" spans="1:23" ht="45" x14ac:dyDescent="0.25">
      <c r="A114" s="82" t="str">
        <f>'Master List'!A114</f>
        <v>S015343</v>
      </c>
      <c r="B114" s="80" t="str">
        <f>'Master List'!C114</f>
        <v>SILVERADO PREMIUM PROPERTIES LLC</v>
      </c>
      <c r="C114" s="80">
        <f>'Master List'!E114</f>
        <v>0</v>
      </c>
      <c r="D114" s="80">
        <f>'Master List'!F114</f>
        <v>0</v>
      </c>
      <c r="E114" s="80">
        <f>'Master List'!G114</f>
        <v>0</v>
      </c>
      <c r="F114" s="80" t="str">
        <f>'Master List'!H114</f>
        <v>North Delta Water Agency</v>
      </c>
      <c r="G114" s="80" t="str">
        <f>'Master List'!I114</f>
        <v>Y</v>
      </c>
      <c r="H114" s="80" t="str">
        <f>'Master List'!AP114</f>
        <v>North Delta Water Agency</v>
      </c>
      <c r="M114" s="50" t="s">
        <v>3361</v>
      </c>
      <c r="N114" s="51">
        <v>1</v>
      </c>
      <c r="S114" s="50" t="s">
        <v>1601</v>
      </c>
      <c r="T114" s="51">
        <v>1</v>
      </c>
      <c r="V114" s="50" t="s">
        <v>1823</v>
      </c>
      <c r="W114" s="51">
        <v>1</v>
      </c>
    </row>
    <row r="115" spans="1:23" ht="30" x14ac:dyDescent="0.25">
      <c r="A115" s="82" t="str">
        <f>'Master List'!A115</f>
        <v>S015557</v>
      </c>
      <c r="B115" s="80" t="str">
        <f>'Master List'!C115</f>
        <v>WOODBRIDGE IRRIGATION DISTRICT</v>
      </c>
      <c r="C115" s="80" t="str">
        <f>'Master List'!E115</f>
        <v>Mokelumne Acres MD</v>
      </c>
      <c r="D115" s="80">
        <f>'Master List'!F115</f>
        <v>0</v>
      </c>
      <c r="E115" s="80">
        <f>'Master List'!G115</f>
        <v>0</v>
      </c>
      <c r="F115" s="80">
        <f>'Master List'!H115</f>
        <v>0</v>
      </c>
      <c r="G115" s="80" t="str">
        <f>'Master List'!I115</f>
        <v>N</v>
      </c>
      <c r="H115" s="80">
        <f>'Master List'!AP115</f>
        <v>0</v>
      </c>
      <c r="M115" s="50" t="s">
        <v>3369</v>
      </c>
      <c r="N115" s="51">
        <v>1</v>
      </c>
      <c r="S115" s="50" t="s">
        <v>1610</v>
      </c>
      <c r="T115" s="51">
        <v>1</v>
      </c>
      <c r="V115" s="50" t="s">
        <v>1831</v>
      </c>
      <c r="W115" s="51">
        <v>1</v>
      </c>
    </row>
    <row r="116" spans="1:23" ht="30" x14ac:dyDescent="0.25">
      <c r="A116" s="82" t="str">
        <f>'Master List'!A116</f>
        <v>S015941</v>
      </c>
      <c r="B116" s="80" t="str">
        <f>'Master List'!C116</f>
        <v>EL DORADO IRRIGATION DISTRICT</v>
      </c>
      <c r="C116" s="80">
        <f>'Master List'!E116</f>
        <v>0</v>
      </c>
      <c r="D116" s="80">
        <f>'Master List'!F116</f>
        <v>0</v>
      </c>
      <c r="E116" s="80">
        <f>'Master List'!G116</f>
        <v>0</v>
      </c>
      <c r="F116" s="80">
        <f>'Master List'!H116</f>
        <v>0</v>
      </c>
      <c r="G116" s="80" t="str">
        <f>'Master List'!I116</f>
        <v>N</v>
      </c>
      <c r="H116" s="80">
        <f>'Master List'!AP116</f>
        <v>0</v>
      </c>
      <c r="M116" s="50" t="s">
        <v>3474</v>
      </c>
      <c r="N116" s="51">
        <v>1</v>
      </c>
      <c r="S116" s="50" t="s">
        <v>1613</v>
      </c>
      <c r="T116" s="51">
        <v>1</v>
      </c>
      <c r="V116" s="50" t="s">
        <v>1835</v>
      </c>
      <c r="W116" s="51">
        <v>1</v>
      </c>
    </row>
    <row r="117" spans="1:23" ht="30" x14ac:dyDescent="0.25">
      <c r="A117" s="82" t="str">
        <f>'Master List'!A117</f>
        <v>S015968</v>
      </c>
      <c r="B117" s="80" t="str">
        <f>'Master List'!C117</f>
        <v>MIZUNO FARMS INC</v>
      </c>
      <c r="C117" s="80">
        <f>'Master List'!E117</f>
        <v>0</v>
      </c>
      <c r="D117" s="80" t="str">
        <f>'Master List'!F117</f>
        <v>RD 2094 (WALTHALL)</v>
      </c>
      <c r="E117" s="80">
        <f>'Master List'!G117</f>
        <v>0</v>
      </c>
      <c r="F117" s="80">
        <f>'Master List'!H117</f>
        <v>0</v>
      </c>
      <c r="G117" s="80" t="str">
        <f>'Master List'!I117</f>
        <v>Y</v>
      </c>
      <c r="H117" s="80">
        <f>'Master List'!AP117</f>
        <v>0</v>
      </c>
      <c r="M117" s="50" t="s">
        <v>3479</v>
      </c>
      <c r="N117" s="51">
        <v>1</v>
      </c>
      <c r="S117" s="50" t="s">
        <v>1626</v>
      </c>
      <c r="T117" s="51">
        <v>1</v>
      </c>
      <c r="V117" s="50" t="s">
        <v>1839</v>
      </c>
      <c r="W117" s="51">
        <v>1</v>
      </c>
    </row>
    <row r="118" spans="1:23" x14ac:dyDescent="0.25">
      <c r="A118" s="82" t="str">
        <f>'Master List'!A118</f>
        <v>S015969</v>
      </c>
      <c r="B118" s="80" t="str">
        <f>'Master List'!C118</f>
        <v>MIZUNO FARMS INC</v>
      </c>
      <c r="C118" s="80">
        <f>'Master List'!E118</f>
        <v>0</v>
      </c>
      <c r="D118" s="80">
        <f>'Master List'!F118</f>
        <v>0</v>
      </c>
      <c r="E118" s="80">
        <f>'Master List'!G118</f>
        <v>0</v>
      </c>
      <c r="F118" s="80">
        <f>'Master List'!H118</f>
        <v>0</v>
      </c>
      <c r="G118" s="80" t="str">
        <f>'Master List'!I118</f>
        <v>Y</v>
      </c>
      <c r="H118" s="80">
        <f>'Master List'!AP118</f>
        <v>0</v>
      </c>
      <c r="M118" s="50" t="s">
        <v>3481</v>
      </c>
      <c r="N118" s="51">
        <v>1</v>
      </c>
      <c r="S118" s="50" t="s">
        <v>1641</v>
      </c>
      <c r="T118" s="51">
        <v>1</v>
      </c>
      <c r="V118" s="50" t="s">
        <v>1844</v>
      </c>
      <c r="W118" s="51">
        <v>1</v>
      </c>
    </row>
    <row r="119" spans="1:23" x14ac:dyDescent="0.25">
      <c r="A119" s="82" t="str">
        <f>'Master List'!A119</f>
        <v>S015970</v>
      </c>
      <c r="B119" s="80" t="str">
        <f>'Master List'!C119</f>
        <v>MIZUNO FARMS INC</v>
      </c>
      <c r="C119" s="80">
        <f>'Master List'!E119</f>
        <v>0</v>
      </c>
      <c r="D119" s="80">
        <f>'Master List'!F119</f>
        <v>0</v>
      </c>
      <c r="E119" s="80">
        <f>'Master List'!G119</f>
        <v>0</v>
      </c>
      <c r="F119" s="80">
        <f>'Master List'!H119</f>
        <v>0</v>
      </c>
      <c r="G119" s="80" t="str">
        <f>'Master List'!I119</f>
        <v>Y</v>
      </c>
      <c r="H119" s="80">
        <f>'Master List'!AP119</f>
        <v>0</v>
      </c>
      <c r="M119" s="50" t="s">
        <v>3490</v>
      </c>
      <c r="N119" s="51">
        <v>1</v>
      </c>
      <c r="S119" s="50" t="s">
        <v>1652</v>
      </c>
      <c r="T119" s="51">
        <v>1</v>
      </c>
      <c r="V119" s="50" t="s">
        <v>1852</v>
      </c>
      <c r="W119" s="51">
        <v>1</v>
      </c>
    </row>
    <row r="120" spans="1:23" ht="30" x14ac:dyDescent="0.25">
      <c r="A120" s="82" t="str">
        <f>'Master List'!A120</f>
        <v>S015973</v>
      </c>
      <c r="B120" s="80" t="str">
        <f>'Master List'!C120</f>
        <v>CITY OF MANTECA</v>
      </c>
      <c r="C120" s="80">
        <f>'Master List'!E120</f>
        <v>0</v>
      </c>
      <c r="D120" s="80" t="str">
        <f>'Master List'!F120</f>
        <v>RD 2094 (WALTHALL)</v>
      </c>
      <c r="E120" s="80">
        <f>'Master List'!G120</f>
        <v>0</v>
      </c>
      <c r="F120" s="80">
        <f>'Master List'!H120</f>
        <v>0</v>
      </c>
      <c r="G120" s="80" t="str">
        <f>'Master List'!I120</f>
        <v>Y</v>
      </c>
      <c r="H120" s="80">
        <f>'Master List'!AP120</f>
        <v>0</v>
      </c>
      <c r="M120" s="50" t="s">
        <v>3924</v>
      </c>
      <c r="N120" s="51">
        <v>1</v>
      </c>
      <c r="S120" s="50" t="s">
        <v>1656</v>
      </c>
      <c r="T120" s="51">
        <v>1</v>
      </c>
      <c r="V120" s="50" t="s">
        <v>1861</v>
      </c>
      <c r="W120" s="51">
        <v>1</v>
      </c>
    </row>
    <row r="121" spans="1:23" ht="30" x14ac:dyDescent="0.25">
      <c r="A121" s="82" t="str">
        <f>'Master List'!A121</f>
        <v>S016191</v>
      </c>
      <c r="B121" s="80" t="str">
        <f>'Master List'!C121</f>
        <v>GALLO VINEYARDS INC</v>
      </c>
      <c r="C121" s="80">
        <f>'Master List'!E121</f>
        <v>0</v>
      </c>
      <c r="D121" s="80" t="str">
        <f>'Master List'!F121</f>
        <v>RD 544 (UPPER ROBERTS ISLAND)</v>
      </c>
      <c r="E121" s="80">
        <f>'Master List'!G121</f>
        <v>0</v>
      </c>
      <c r="F121" s="80">
        <f>'Master List'!H121</f>
        <v>0</v>
      </c>
      <c r="G121" s="80" t="str">
        <f>'Master List'!I121</f>
        <v>Y</v>
      </c>
      <c r="H121" s="80">
        <f>'Master List'!AP121</f>
        <v>0</v>
      </c>
      <c r="M121" s="50" t="s">
        <v>3931</v>
      </c>
      <c r="N121" s="51">
        <v>1</v>
      </c>
      <c r="S121" s="50" t="s">
        <v>1668</v>
      </c>
      <c r="T121" s="51">
        <v>1</v>
      </c>
      <c r="V121" s="50" t="s">
        <v>1868</v>
      </c>
      <c r="W121" s="51">
        <v>1</v>
      </c>
    </row>
    <row r="122" spans="1:23" ht="30" x14ac:dyDescent="0.25">
      <c r="A122" s="82" t="str">
        <f>'Master List'!A122</f>
        <v>S016196</v>
      </c>
      <c r="B122" s="80" t="str">
        <f>'Master List'!C122</f>
        <v>RUDY M. MUSSI INVESTMENT L.P.</v>
      </c>
      <c r="C122" s="80">
        <f>'Master List'!E122</f>
        <v>0</v>
      </c>
      <c r="D122" s="80" t="str">
        <f>'Master List'!F122</f>
        <v>RD 544 (UPPER ROBERTS ISLAND)</v>
      </c>
      <c r="E122" s="80">
        <f>'Master List'!G122</f>
        <v>0</v>
      </c>
      <c r="F122" s="80">
        <f>'Master List'!H122</f>
        <v>0</v>
      </c>
      <c r="G122" s="80" t="str">
        <f>'Master List'!I122</f>
        <v>Y</v>
      </c>
      <c r="H122" s="80">
        <f>'Master List'!AP122</f>
        <v>0</v>
      </c>
      <c r="M122" s="50" t="s">
        <v>3935</v>
      </c>
      <c r="N122" s="51">
        <v>1</v>
      </c>
      <c r="S122" s="50" t="s">
        <v>1682</v>
      </c>
      <c r="T122" s="51">
        <v>1</v>
      </c>
      <c r="V122" s="50" t="s">
        <v>1875</v>
      </c>
      <c r="W122" s="51">
        <v>1</v>
      </c>
    </row>
    <row r="123" spans="1:23" x14ac:dyDescent="0.25">
      <c r="A123" s="82" t="str">
        <f>'Master List'!A123</f>
        <v>S016199</v>
      </c>
      <c r="B123" s="80" t="str">
        <f>'Master List'!C123</f>
        <v>EDDIE VIERRA FARMS LLC</v>
      </c>
      <c r="C123" s="80">
        <f>'Master List'!E123</f>
        <v>0</v>
      </c>
      <c r="D123" s="80">
        <f>'Master List'!F123</f>
        <v>0</v>
      </c>
      <c r="E123" s="80">
        <f>'Master List'!G123</f>
        <v>0</v>
      </c>
      <c r="F123" s="80">
        <f>'Master List'!H123</f>
        <v>0</v>
      </c>
      <c r="G123" s="80" t="str">
        <f>'Master List'!I123</f>
        <v>Y</v>
      </c>
      <c r="H123" s="80">
        <f>'Master List'!AP123</f>
        <v>0</v>
      </c>
      <c r="M123" s="50" t="s">
        <v>3939</v>
      </c>
      <c r="N123" s="51">
        <v>1</v>
      </c>
      <c r="S123" s="50" t="s">
        <v>1755</v>
      </c>
      <c r="T123" s="51">
        <v>1</v>
      </c>
      <c r="V123" s="50" t="s">
        <v>1877</v>
      </c>
      <c r="W123" s="51">
        <v>1</v>
      </c>
    </row>
    <row r="124" spans="1:23" x14ac:dyDescent="0.25">
      <c r="A124" s="82" t="str">
        <f>'Master List'!A124</f>
        <v>S016213</v>
      </c>
      <c r="B124" s="80" t="str">
        <f>'Master List'!C124</f>
        <v>CERRI &amp; SON</v>
      </c>
      <c r="C124" s="80">
        <f>'Master List'!E124</f>
        <v>0</v>
      </c>
      <c r="D124" s="80">
        <f>'Master List'!F124</f>
        <v>0</v>
      </c>
      <c r="E124" s="80">
        <f>'Master List'!G124</f>
        <v>0</v>
      </c>
      <c r="F124" s="80">
        <f>'Master List'!H124</f>
        <v>0</v>
      </c>
      <c r="G124" s="80" t="str">
        <f>'Master List'!I124</f>
        <v>Y</v>
      </c>
      <c r="H124" s="80">
        <f>'Master List'!AP124</f>
        <v>0</v>
      </c>
      <c r="M124" s="50" t="s">
        <v>3943</v>
      </c>
      <c r="N124" s="51">
        <v>1</v>
      </c>
      <c r="S124" s="50" t="s">
        <v>1762</v>
      </c>
      <c r="T124" s="51">
        <v>1</v>
      </c>
      <c r="V124" s="50" t="s">
        <v>1884</v>
      </c>
      <c r="W124" s="51">
        <v>1</v>
      </c>
    </row>
    <row r="125" spans="1:23" ht="30" x14ac:dyDescent="0.25">
      <c r="A125" s="82" t="str">
        <f>'Master List'!A125</f>
        <v>S016214</v>
      </c>
      <c r="B125" s="80" t="str">
        <f>'Master List'!C125</f>
        <v>ROBERT J COSTA FARMS LLC</v>
      </c>
      <c r="C125" s="80">
        <f>'Master List'!E125</f>
        <v>0</v>
      </c>
      <c r="D125" s="80" t="str">
        <f>'Master List'!F125</f>
        <v>RD 544 (UPPER ROBERTS ISLAND)</v>
      </c>
      <c r="E125" s="80">
        <f>'Master List'!G125</f>
        <v>0</v>
      </c>
      <c r="F125" s="80">
        <f>'Master List'!H125</f>
        <v>0</v>
      </c>
      <c r="G125" s="80" t="str">
        <f>'Master List'!I125</f>
        <v>Y</v>
      </c>
      <c r="H125" s="80">
        <f>'Master List'!AP125</f>
        <v>0</v>
      </c>
      <c r="M125" s="50" t="s">
        <v>8154</v>
      </c>
      <c r="N125" s="51">
        <v>20</v>
      </c>
      <c r="S125" s="50" t="s">
        <v>1766</v>
      </c>
      <c r="T125" s="51">
        <v>1</v>
      </c>
      <c r="V125" s="50" t="s">
        <v>1892</v>
      </c>
      <c r="W125" s="51">
        <v>1</v>
      </c>
    </row>
    <row r="126" spans="1:23" ht="30" x14ac:dyDescent="0.25">
      <c r="A126" s="82" t="str">
        <f>'Master List'!A126</f>
        <v>S016217</v>
      </c>
      <c r="B126" s="80" t="str">
        <f>'Master List'!C126</f>
        <v>TONY M GARCIA</v>
      </c>
      <c r="C126" s="80">
        <f>'Master List'!E126</f>
        <v>0</v>
      </c>
      <c r="D126" s="80" t="str">
        <f>'Master List'!F126</f>
        <v>RD 544 (UPPER ROBERTS ISLAND)</v>
      </c>
      <c r="E126" s="80">
        <f>'Master List'!G126</f>
        <v>0</v>
      </c>
      <c r="F126" s="80">
        <f>'Master List'!H126</f>
        <v>0</v>
      </c>
      <c r="G126" s="80" t="str">
        <f>'Master List'!I126</f>
        <v>Y</v>
      </c>
      <c r="H126" s="80">
        <f>'Master List'!AP126</f>
        <v>0</v>
      </c>
      <c r="M126" s="50" t="s">
        <v>834</v>
      </c>
      <c r="N126" s="51"/>
      <c r="S126" s="50" t="s">
        <v>1783</v>
      </c>
      <c r="T126" s="51">
        <v>1</v>
      </c>
      <c r="V126" s="50" t="s">
        <v>1895</v>
      </c>
      <c r="W126" s="51">
        <v>1</v>
      </c>
    </row>
    <row r="127" spans="1:23" ht="30" x14ac:dyDescent="0.25">
      <c r="A127" s="82" t="str">
        <f>'Master List'!A127</f>
        <v>S016221</v>
      </c>
      <c r="B127" s="80" t="str">
        <f>'Master List'!C127</f>
        <v>TIM T GRUNSKY</v>
      </c>
      <c r="C127" s="80">
        <f>'Master List'!E127</f>
        <v>0</v>
      </c>
      <c r="D127" s="80" t="str">
        <f>'Master List'!F127</f>
        <v>RD 684 (LOWER ROBERTS ISLAND)</v>
      </c>
      <c r="E127" s="80">
        <f>'Master List'!G127</f>
        <v>0</v>
      </c>
      <c r="F127" s="80">
        <f>'Master List'!H127</f>
        <v>0</v>
      </c>
      <c r="G127" s="80" t="str">
        <f>'Master List'!I127</f>
        <v>Y</v>
      </c>
      <c r="H127" s="80">
        <f>'Master List'!AP127</f>
        <v>0</v>
      </c>
      <c r="M127" s="50" t="s">
        <v>832</v>
      </c>
      <c r="N127" s="51">
        <v>1</v>
      </c>
      <c r="S127" s="50" t="s">
        <v>1795</v>
      </c>
      <c r="T127" s="51">
        <v>1</v>
      </c>
      <c r="V127" s="50" t="s">
        <v>1915</v>
      </c>
      <c r="W127" s="51">
        <v>1</v>
      </c>
    </row>
    <row r="128" spans="1:23" ht="30" x14ac:dyDescent="0.25">
      <c r="A128" s="82" t="str">
        <f>'Master List'!A128</f>
        <v>S016224</v>
      </c>
      <c r="B128" s="80" t="str">
        <f>'Master List'!C128</f>
        <v>LINDA BEERS HEISIG</v>
      </c>
      <c r="C128" s="80">
        <f>'Master List'!E128</f>
        <v>0</v>
      </c>
      <c r="D128" s="80" t="str">
        <f>'Master List'!F128</f>
        <v>RD 684 (LOWER ROBERTS ISLAND)</v>
      </c>
      <c r="E128" s="80">
        <f>'Master List'!G128</f>
        <v>0</v>
      </c>
      <c r="F128" s="80">
        <f>'Master List'!H128</f>
        <v>0</v>
      </c>
      <c r="G128" s="80" t="str">
        <f>'Master List'!I128</f>
        <v>Y</v>
      </c>
      <c r="H128" s="80">
        <f>'Master List'!AP128</f>
        <v>0</v>
      </c>
      <c r="M128" s="50" t="s">
        <v>839</v>
      </c>
      <c r="N128" s="51">
        <v>1</v>
      </c>
      <c r="S128" s="50" t="s">
        <v>1801</v>
      </c>
      <c r="T128" s="51">
        <v>1</v>
      </c>
      <c r="V128" s="50" t="s">
        <v>1922</v>
      </c>
      <c r="W128" s="51">
        <v>1</v>
      </c>
    </row>
    <row r="129" spans="1:23" ht="30" x14ac:dyDescent="0.25">
      <c r="A129" s="82" t="str">
        <f>'Master List'!A129</f>
        <v>S016230</v>
      </c>
      <c r="B129" s="80" t="str">
        <f>'Master List'!C129</f>
        <v>TERCEIRA PROPERTIES LLC</v>
      </c>
      <c r="C129" s="80">
        <f>'Master List'!E129</f>
        <v>0</v>
      </c>
      <c r="D129" s="80" t="str">
        <f>'Master List'!F129</f>
        <v>RD 1 (UNION ISLAND)</v>
      </c>
      <c r="E129" s="80">
        <f>'Master List'!G129</f>
        <v>0</v>
      </c>
      <c r="F129" s="80">
        <f>'Master List'!H129</f>
        <v>0</v>
      </c>
      <c r="G129" s="80" t="str">
        <f>'Master List'!I129</f>
        <v>Y</v>
      </c>
      <c r="H129" s="80">
        <f>'Master List'!AP129</f>
        <v>0</v>
      </c>
      <c r="M129" s="50" t="s">
        <v>2964</v>
      </c>
      <c r="N129" s="51">
        <v>1</v>
      </c>
      <c r="S129" s="50" t="s">
        <v>1806</v>
      </c>
      <c r="T129" s="51">
        <v>1</v>
      </c>
      <c r="V129" s="50" t="s">
        <v>1925</v>
      </c>
      <c r="W129" s="51">
        <v>1</v>
      </c>
    </row>
    <row r="130" spans="1:23" ht="30" x14ac:dyDescent="0.25">
      <c r="A130" s="82" t="str">
        <f>'Master List'!A130</f>
        <v>S016233</v>
      </c>
      <c r="B130" s="80" t="str">
        <f>'Master List'!C130</f>
        <v>A ROSSI INC</v>
      </c>
      <c r="C130" s="80">
        <f>'Master List'!E130</f>
        <v>0</v>
      </c>
      <c r="D130" s="80" t="str">
        <f>'Master List'!F130</f>
        <v>RD 524 (MIDDLE ROBERTS ISLAND)</v>
      </c>
      <c r="E130" s="80">
        <f>'Master List'!G130</f>
        <v>0</v>
      </c>
      <c r="F130" s="80">
        <f>'Master List'!H130</f>
        <v>0</v>
      </c>
      <c r="G130" s="80" t="str">
        <f>'Master List'!I130</f>
        <v>Y</v>
      </c>
      <c r="H130" s="80">
        <f>'Master List'!AP130</f>
        <v>0</v>
      </c>
      <c r="M130" s="50" t="s">
        <v>2969</v>
      </c>
      <c r="N130" s="51">
        <v>1</v>
      </c>
      <c r="S130" s="50" t="s">
        <v>1814</v>
      </c>
      <c r="T130" s="51">
        <v>1</v>
      </c>
      <c r="V130" s="50" t="s">
        <v>1928</v>
      </c>
      <c r="W130" s="51">
        <v>1</v>
      </c>
    </row>
    <row r="131" spans="1:23" ht="30" x14ac:dyDescent="0.25">
      <c r="A131" s="82" t="str">
        <f>'Master List'!A131</f>
        <v>S016244</v>
      </c>
      <c r="B131" s="80" t="str">
        <f>'Master List'!C131</f>
        <v>LYNN A MILLER</v>
      </c>
      <c r="C131" s="80">
        <f>'Master List'!E131</f>
        <v>0</v>
      </c>
      <c r="D131" s="80" t="str">
        <f>'Master List'!F131</f>
        <v>RD 544 (UPPER ROBERTS ISLAND)</v>
      </c>
      <c r="E131" s="80">
        <f>'Master List'!G131</f>
        <v>0</v>
      </c>
      <c r="F131" s="80">
        <f>'Master List'!H131</f>
        <v>0</v>
      </c>
      <c r="G131" s="80" t="str">
        <f>'Master List'!I131</f>
        <v>Y</v>
      </c>
      <c r="H131" s="80">
        <f>'Master List'!AP131</f>
        <v>0</v>
      </c>
      <c r="M131" s="50" t="s">
        <v>2971</v>
      </c>
      <c r="N131" s="51">
        <v>1</v>
      </c>
      <c r="S131" s="50" t="s">
        <v>1823</v>
      </c>
      <c r="T131" s="51">
        <v>1</v>
      </c>
      <c r="V131" s="50" t="s">
        <v>1942</v>
      </c>
      <c r="W131" s="51">
        <v>1</v>
      </c>
    </row>
    <row r="132" spans="1:23" ht="30" x14ac:dyDescent="0.25">
      <c r="A132" s="82" t="str">
        <f>'Master List'!A132</f>
        <v>S016248</v>
      </c>
      <c r="B132" s="80" t="str">
        <f>'Master List'!C132</f>
        <v>NANCY NEUGEBAUER-HAASE</v>
      </c>
      <c r="C132" s="80">
        <f>'Master List'!E132</f>
        <v>0</v>
      </c>
      <c r="D132" s="80" t="str">
        <f>'Master List'!F132</f>
        <v>RD 684 (LOWER ROBERTS ISLAND)</v>
      </c>
      <c r="E132" s="80">
        <f>'Master List'!G132</f>
        <v>0</v>
      </c>
      <c r="F132" s="80">
        <f>'Master List'!H132</f>
        <v>0</v>
      </c>
      <c r="G132" s="80" t="str">
        <f>'Master List'!I132</f>
        <v>Y</v>
      </c>
      <c r="H132" s="80">
        <f>'Master List'!AP132</f>
        <v>0</v>
      </c>
      <c r="M132" s="50" t="s">
        <v>2974</v>
      </c>
      <c r="N132" s="51">
        <v>1</v>
      </c>
      <c r="S132" s="50" t="s">
        <v>1831</v>
      </c>
      <c r="T132" s="51">
        <v>1</v>
      </c>
      <c r="V132" s="50" t="s">
        <v>1948</v>
      </c>
      <c r="W132" s="51">
        <v>1</v>
      </c>
    </row>
    <row r="133" spans="1:23" x14ac:dyDescent="0.25">
      <c r="A133" s="82" t="str">
        <f>'Master List'!A133</f>
        <v>S016249</v>
      </c>
      <c r="B133" s="80" t="str">
        <f>'Master List'!C133</f>
        <v>SHARON R VOTAW</v>
      </c>
      <c r="C133" s="80">
        <f>'Master List'!E133</f>
        <v>0</v>
      </c>
      <c r="D133" s="80">
        <f>'Master List'!F133</f>
        <v>0</v>
      </c>
      <c r="E133" s="80">
        <f>'Master List'!G133</f>
        <v>0</v>
      </c>
      <c r="F133" s="80">
        <f>'Master List'!H133</f>
        <v>0</v>
      </c>
      <c r="G133" s="80" t="str">
        <f>'Master List'!I133</f>
        <v>Y</v>
      </c>
      <c r="H133" s="80">
        <f>'Master List'!AP133</f>
        <v>0</v>
      </c>
      <c r="M133" s="50" t="s">
        <v>2980</v>
      </c>
      <c r="N133" s="51">
        <v>1</v>
      </c>
      <c r="S133" s="50" t="s">
        <v>1835</v>
      </c>
      <c r="T133" s="51">
        <v>1</v>
      </c>
      <c r="V133" s="50" t="s">
        <v>1953</v>
      </c>
      <c r="W133" s="51">
        <v>1</v>
      </c>
    </row>
    <row r="134" spans="1:23" ht="30" x14ac:dyDescent="0.25">
      <c r="A134" s="82" t="str">
        <f>'Master List'!A134</f>
        <v>S016257</v>
      </c>
      <c r="B134" s="80" t="str">
        <f>'Master List'!C134</f>
        <v>RIEN AND LIESKE DOORNENBAL TRUST</v>
      </c>
      <c r="C134" s="80">
        <f>'Master List'!E134</f>
        <v>0</v>
      </c>
      <c r="D134" s="80" t="str">
        <f>'Master List'!F134</f>
        <v>RD 544 (UPPER ROBERTS ISLAND)</v>
      </c>
      <c r="E134" s="80">
        <f>'Master List'!G134</f>
        <v>0</v>
      </c>
      <c r="F134" s="80">
        <f>'Master List'!H134</f>
        <v>0</v>
      </c>
      <c r="G134" s="80" t="str">
        <f>'Master List'!I134</f>
        <v>Y</v>
      </c>
      <c r="H134" s="80">
        <f>'Master List'!AP134</f>
        <v>0</v>
      </c>
      <c r="M134" s="50" t="s">
        <v>2984</v>
      </c>
      <c r="N134" s="51">
        <v>1</v>
      </c>
      <c r="S134" s="50" t="s">
        <v>1839</v>
      </c>
      <c r="T134" s="51">
        <v>1</v>
      </c>
      <c r="V134" s="50" t="s">
        <v>1959</v>
      </c>
      <c r="W134" s="51">
        <v>1</v>
      </c>
    </row>
    <row r="135" spans="1:23" ht="30" x14ac:dyDescent="0.25">
      <c r="A135" s="82" t="str">
        <f>'Master List'!A135</f>
        <v>S016258</v>
      </c>
      <c r="B135" s="80" t="str">
        <f>'Master List'!C135</f>
        <v>JOSEPH P RATTO</v>
      </c>
      <c r="C135" s="80">
        <f>'Master List'!E135</f>
        <v>0</v>
      </c>
      <c r="D135" s="80" t="str">
        <f>'Master List'!F135</f>
        <v>RD 544 (UPPER ROBERTS ISLAND)</v>
      </c>
      <c r="E135" s="80">
        <f>'Master List'!G135</f>
        <v>0</v>
      </c>
      <c r="F135" s="80">
        <f>'Master List'!H135</f>
        <v>0</v>
      </c>
      <c r="G135" s="80" t="str">
        <f>'Master List'!I135</f>
        <v>Y</v>
      </c>
      <c r="H135" s="80">
        <f>'Master List'!AP135</f>
        <v>0</v>
      </c>
      <c r="M135" s="50" t="s">
        <v>3653</v>
      </c>
      <c r="N135" s="51">
        <v>1</v>
      </c>
      <c r="S135" s="50" t="s">
        <v>1844</v>
      </c>
      <c r="T135" s="51">
        <v>1</v>
      </c>
      <c r="V135" s="50" t="s">
        <v>2006</v>
      </c>
      <c r="W135" s="51">
        <v>1</v>
      </c>
    </row>
    <row r="136" spans="1:23" ht="30" x14ac:dyDescent="0.25">
      <c r="A136" s="82" t="str">
        <f>'Master List'!A136</f>
        <v>S016268</v>
      </c>
      <c r="B136" s="80" t="str">
        <f>'Master List'!C136</f>
        <v>SCHMIDT FAMILY PROPERTIES LLC</v>
      </c>
      <c r="C136" s="80">
        <f>'Master List'!E136</f>
        <v>0</v>
      </c>
      <c r="D136" s="80">
        <f>'Master List'!F136</f>
        <v>0</v>
      </c>
      <c r="E136" s="80">
        <f>'Master List'!G136</f>
        <v>0</v>
      </c>
      <c r="F136" s="80">
        <f>'Master List'!H136</f>
        <v>0</v>
      </c>
      <c r="G136" s="80" t="str">
        <f>'Master List'!I136</f>
        <v>Y</v>
      </c>
      <c r="H136" s="80">
        <f>'Master List'!AP136</f>
        <v>0</v>
      </c>
      <c r="M136" s="50" t="s">
        <v>3659</v>
      </c>
      <c r="N136" s="51">
        <v>1</v>
      </c>
      <c r="S136" s="50" t="s">
        <v>1852</v>
      </c>
      <c r="T136" s="51">
        <v>1</v>
      </c>
      <c r="V136" s="50" t="s">
        <v>2020</v>
      </c>
      <c r="W136" s="51">
        <v>1</v>
      </c>
    </row>
    <row r="137" spans="1:23" x14ac:dyDescent="0.25">
      <c r="A137" s="82" t="str">
        <f>'Master List'!A137</f>
        <v>S016278</v>
      </c>
      <c r="B137" s="80" t="str">
        <f>'Master List'!C137</f>
        <v>JACQUELYN J CORDES</v>
      </c>
      <c r="C137" s="80">
        <f>'Master List'!E137</f>
        <v>0</v>
      </c>
      <c r="D137" s="80">
        <f>'Master List'!F137</f>
        <v>0</v>
      </c>
      <c r="E137" s="80">
        <f>'Master List'!G137</f>
        <v>0</v>
      </c>
      <c r="F137" s="80">
        <f>'Master List'!H137</f>
        <v>0</v>
      </c>
      <c r="G137" s="80" t="str">
        <f>'Master List'!I137</f>
        <v>Y</v>
      </c>
      <c r="H137" s="80">
        <f>'Master List'!AP137</f>
        <v>0</v>
      </c>
      <c r="M137" s="50" t="s">
        <v>3662</v>
      </c>
      <c r="N137" s="51">
        <v>1</v>
      </c>
      <c r="S137" s="50" t="s">
        <v>1861</v>
      </c>
      <c r="T137" s="51">
        <v>1</v>
      </c>
      <c r="V137" s="50" t="s">
        <v>2025</v>
      </c>
      <c r="W137" s="51">
        <v>1</v>
      </c>
    </row>
    <row r="138" spans="1:23" ht="30" x14ac:dyDescent="0.25">
      <c r="A138" s="82" t="str">
        <f>'Master List'!A138</f>
        <v>S016286</v>
      </c>
      <c r="B138" s="80" t="str">
        <f>'Master List'!C138</f>
        <v>STOCKTON PORT DISTRICT</v>
      </c>
      <c r="C138" s="80">
        <f>'Master List'!E138</f>
        <v>0</v>
      </c>
      <c r="D138" s="80" t="str">
        <f>'Master List'!F138</f>
        <v>RD 684 (LOWER ROBERTS ISLAND)</v>
      </c>
      <c r="E138" s="80">
        <f>'Master List'!G138</f>
        <v>0</v>
      </c>
      <c r="F138" s="80">
        <f>'Master List'!H138</f>
        <v>0</v>
      </c>
      <c r="G138" s="80" t="str">
        <f>'Master List'!I138</f>
        <v>Y</v>
      </c>
      <c r="H138" s="80">
        <f>'Master List'!AP138</f>
        <v>0</v>
      </c>
      <c r="M138" s="50" t="s">
        <v>3663</v>
      </c>
      <c r="N138" s="51">
        <v>1</v>
      </c>
      <c r="S138" s="50" t="s">
        <v>1868</v>
      </c>
      <c r="T138" s="51">
        <v>1</v>
      </c>
      <c r="V138" s="50" t="s">
        <v>2058</v>
      </c>
      <c r="W138" s="51">
        <v>1</v>
      </c>
    </row>
    <row r="139" spans="1:23" ht="30" x14ac:dyDescent="0.25">
      <c r="A139" s="82" t="str">
        <f>'Master List'!A139</f>
        <v>S016287</v>
      </c>
      <c r="B139" s="80" t="str">
        <f>'Master List'!C139</f>
        <v>STOCKTON PORT DISTRICT</v>
      </c>
      <c r="C139" s="80">
        <f>'Master List'!E139</f>
        <v>0</v>
      </c>
      <c r="D139" s="80" t="str">
        <f>'Master List'!F139</f>
        <v>RD 684 (LOWER ROBERTS ISLAND)</v>
      </c>
      <c r="E139" s="80">
        <f>'Master List'!G139</f>
        <v>0</v>
      </c>
      <c r="F139" s="80">
        <f>'Master List'!H139</f>
        <v>0</v>
      </c>
      <c r="G139" s="80" t="str">
        <f>'Master List'!I139</f>
        <v>Y</v>
      </c>
      <c r="H139" s="80">
        <f>'Master List'!AP139</f>
        <v>0</v>
      </c>
      <c r="M139" s="50" t="s">
        <v>3668</v>
      </c>
      <c r="N139" s="51">
        <v>1</v>
      </c>
      <c r="S139" s="50" t="s">
        <v>1875</v>
      </c>
      <c r="T139" s="51">
        <v>1</v>
      </c>
      <c r="V139" s="50" t="s">
        <v>2064</v>
      </c>
      <c r="W139" s="51">
        <v>1</v>
      </c>
    </row>
    <row r="140" spans="1:23" ht="30" x14ac:dyDescent="0.25">
      <c r="A140" s="82" t="str">
        <f>'Master List'!A140</f>
        <v>S016288</v>
      </c>
      <c r="B140" s="80" t="str">
        <f>'Master List'!C140</f>
        <v>STOCKTON PORT DISTRICT</v>
      </c>
      <c r="C140" s="80">
        <f>'Master List'!E140</f>
        <v>0</v>
      </c>
      <c r="D140" s="80" t="str">
        <f>'Master List'!F140</f>
        <v>RD 684 (LOWER ROBERTS ISLAND)</v>
      </c>
      <c r="E140" s="80">
        <f>'Master List'!G140</f>
        <v>0</v>
      </c>
      <c r="F140" s="80">
        <f>'Master List'!H140</f>
        <v>0</v>
      </c>
      <c r="G140" s="80" t="str">
        <f>'Master List'!I140</f>
        <v>Y</v>
      </c>
      <c r="H140" s="80">
        <f>'Master List'!AP140</f>
        <v>0</v>
      </c>
      <c r="M140" s="50" t="s">
        <v>3675</v>
      </c>
      <c r="N140" s="51">
        <v>1</v>
      </c>
      <c r="S140" s="50" t="s">
        <v>1877</v>
      </c>
      <c r="T140" s="51">
        <v>1</v>
      </c>
      <c r="V140" s="50" t="s">
        <v>2067</v>
      </c>
      <c r="W140" s="51">
        <v>1</v>
      </c>
    </row>
    <row r="141" spans="1:23" x14ac:dyDescent="0.25">
      <c r="A141" s="82" t="str">
        <f>'Master List'!A141</f>
        <v>S016294</v>
      </c>
      <c r="B141" s="80" t="str">
        <f>'Master List'!C141</f>
        <v>COLEMAN FOLEY</v>
      </c>
      <c r="C141" s="80">
        <f>'Master List'!E141</f>
        <v>0</v>
      </c>
      <c r="D141" s="80">
        <f>'Master List'!F141</f>
        <v>0</v>
      </c>
      <c r="E141" s="80">
        <f>'Master List'!G141</f>
        <v>0</v>
      </c>
      <c r="F141" s="80">
        <f>'Master List'!H141</f>
        <v>0</v>
      </c>
      <c r="G141" s="80" t="str">
        <f>'Master List'!I141</f>
        <v>Y</v>
      </c>
      <c r="H141" s="80">
        <f>'Master List'!AP141</f>
        <v>0</v>
      </c>
      <c r="M141" s="50" t="s">
        <v>3678</v>
      </c>
      <c r="N141" s="51">
        <v>1</v>
      </c>
      <c r="S141" s="50" t="s">
        <v>1884</v>
      </c>
      <c r="T141" s="51">
        <v>1</v>
      </c>
      <c r="V141" s="50" t="s">
        <v>2075</v>
      </c>
      <c r="W141" s="51">
        <v>1</v>
      </c>
    </row>
    <row r="142" spans="1:23" ht="30" x14ac:dyDescent="0.25">
      <c r="A142" s="82" t="str">
        <f>'Master List'!A142</f>
        <v>S016297</v>
      </c>
      <c r="B142" s="80" t="str">
        <f>'Master List'!C142</f>
        <v>AUGUSTA BIXLER FARMS</v>
      </c>
      <c r="C142" s="80">
        <f>'Master List'!E142</f>
        <v>0</v>
      </c>
      <c r="D142" s="80" t="str">
        <f>'Master List'!F142</f>
        <v>RD 1 (UNION ISLAND)</v>
      </c>
      <c r="E142" s="80">
        <f>'Master List'!G142</f>
        <v>0</v>
      </c>
      <c r="F142" s="80">
        <f>'Master List'!H142</f>
        <v>0</v>
      </c>
      <c r="G142" s="80" t="str">
        <f>'Master List'!I142</f>
        <v>Y</v>
      </c>
      <c r="H142" s="80">
        <f>'Master List'!AP142</f>
        <v>0</v>
      </c>
      <c r="M142" s="50" t="s">
        <v>3680</v>
      </c>
      <c r="N142" s="51">
        <v>1</v>
      </c>
      <c r="S142" s="50" t="s">
        <v>1892</v>
      </c>
      <c r="T142" s="51">
        <v>1</v>
      </c>
      <c r="V142" s="50" t="s">
        <v>2081</v>
      </c>
      <c r="W142" s="51">
        <v>1</v>
      </c>
    </row>
    <row r="143" spans="1:23" ht="30" x14ac:dyDescent="0.25">
      <c r="A143" s="82" t="str">
        <f>'Master List'!A143</f>
        <v>S016298</v>
      </c>
      <c r="B143" s="80" t="str">
        <f>'Master List'!C143</f>
        <v>AUGUSTA BIXLER FARMS</v>
      </c>
      <c r="C143" s="80">
        <f>'Master List'!E143</f>
        <v>0</v>
      </c>
      <c r="D143" s="80" t="str">
        <f>'Master List'!F143</f>
        <v>RD 1 (UNION ISLAND)</v>
      </c>
      <c r="E143" s="80">
        <f>'Master List'!G143</f>
        <v>0</v>
      </c>
      <c r="F143" s="80">
        <f>'Master List'!H143</f>
        <v>0</v>
      </c>
      <c r="G143" s="80" t="str">
        <f>'Master List'!I143</f>
        <v>Y</v>
      </c>
      <c r="H143" s="80">
        <f>'Master List'!AP143</f>
        <v>0</v>
      </c>
      <c r="M143" s="50" t="s">
        <v>8155</v>
      </c>
      <c r="N143" s="51">
        <v>16</v>
      </c>
      <c r="S143" s="50" t="s">
        <v>1895</v>
      </c>
      <c r="T143" s="51">
        <v>1</v>
      </c>
      <c r="V143" s="50" t="s">
        <v>2085</v>
      </c>
      <c r="W143" s="51">
        <v>1</v>
      </c>
    </row>
    <row r="144" spans="1:23" x14ac:dyDescent="0.25">
      <c r="A144" s="82" t="str">
        <f>'Master List'!A144</f>
        <v>S016326</v>
      </c>
      <c r="B144" s="80" t="str">
        <f>'Master List'!C144</f>
        <v>W. JAMES EDWARDS</v>
      </c>
      <c r="C144" s="80">
        <f>'Master List'!E144</f>
        <v>0</v>
      </c>
      <c r="D144" s="80">
        <f>'Master List'!F144</f>
        <v>0</v>
      </c>
      <c r="E144" s="80">
        <f>'Master List'!G144</f>
        <v>0</v>
      </c>
      <c r="F144" s="80">
        <f>'Master List'!H144</f>
        <v>0</v>
      </c>
      <c r="G144" s="80" t="str">
        <f>'Master List'!I144</f>
        <v>N</v>
      </c>
      <c r="H144" s="80">
        <f>'Master List'!AP144</f>
        <v>0</v>
      </c>
      <c r="M144" s="50" t="s">
        <v>1605</v>
      </c>
      <c r="N144" s="51"/>
      <c r="S144" s="50" t="s">
        <v>1915</v>
      </c>
      <c r="T144" s="51">
        <v>1</v>
      </c>
      <c r="V144" s="50" t="s">
        <v>2118</v>
      </c>
      <c r="W144" s="51">
        <v>1</v>
      </c>
    </row>
    <row r="145" spans="1:23" ht="30" x14ac:dyDescent="0.25">
      <c r="A145" s="82" t="str">
        <f>'Master List'!A145</f>
        <v>S016332</v>
      </c>
      <c r="B145" s="80" t="str">
        <f>'Master List'!C145</f>
        <v>HALLWOOD IRRIGATION COMPANY</v>
      </c>
      <c r="C145" s="80">
        <f>'Master List'!E145</f>
        <v>0</v>
      </c>
      <c r="D145" s="80">
        <f>'Master List'!F145</f>
        <v>0</v>
      </c>
      <c r="E145" s="80">
        <f>'Master List'!G145</f>
        <v>0</v>
      </c>
      <c r="F145" s="80" t="str">
        <f>'Master List'!H145</f>
        <v>Hallwood Irrigation Company</v>
      </c>
      <c r="G145" s="80" t="str">
        <f>'Master List'!I145</f>
        <v>N</v>
      </c>
      <c r="H145" s="80">
        <f>'Master List'!AP145</f>
        <v>0</v>
      </c>
      <c r="M145" s="50" t="s">
        <v>1602</v>
      </c>
      <c r="N145" s="51">
        <v>1</v>
      </c>
      <c r="S145" s="50" t="s">
        <v>1922</v>
      </c>
      <c r="T145" s="51">
        <v>1</v>
      </c>
      <c r="V145" s="50" t="s">
        <v>2132</v>
      </c>
      <c r="W145" s="51">
        <v>1</v>
      </c>
    </row>
    <row r="146" spans="1:23" ht="45" x14ac:dyDescent="0.25">
      <c r="A146" s="82" t="str">
        <f>'Master List'!A146</f>
        <v>S016333</v>
      </c>
      <c r="B146" s="80" t="str">
        <f>'Master List'!C146</f>
        <v>GLIDE IN RANCH</v>
      </c>
      <c r="C146" s="80">
        <f>'Master List'!E146</f>
        <v>0</v>
      </c>
      <c r="D146" s="80">
        <f>'Master List'!F146</f>
        <v>0</v>
      </c>
      <c r="E146" s="80">
        <f>'Master List'!G146</f>
        <v>0</v>
      </c>
      <c r="F146" s="80" t="str">
        <f>'Master List'!H146</f>
        <v>North Delta Water Agency</v>
      </c>
      <c r="G146" s="80" t="str">
        <f>'Master List'!I146</f>
        <v>Y</v>
      </c>
      <c r="H146" s="80" t="str">
        <f>'Master List'!AP146</f>
        <v>North Delta Water Agency</v>
      </c>
      <c r="M146" s="50" t="s">
        <v>1615</v>
      </c>
      <c r="N146" s="51">
        <v>1</v>
      </c>
      <c r="S146" s="50" t="s">
        <v>1925</v>
      </c>
      <c r="T146" s="51">
        <v>1</v>
      </c>
      <c r="V146" s="50" t="s">
        <v>2140</v>
      </c>
      <c r="W146" s="51">
        <v>1</v>
      </c>
    </row>
    <row r="147" spans="1:23" ht="45" x14ac:dyDescent="0.25">
      <c r="A147" s="82" t="str">
        <f>'Master List'!A147</f>
        <v>S016334</v>
      </c>
      <c r="B147" s="80" t="str">
        <f>'Master List'!C147</f>
        <v>GLIDE IN RANCH</v>
      </c>
      <c r="C147" s="80">
        <f>'Master List'!E147</f>
        <v>0</v>
      </c>
      <c r="D147" s="80">
        <f>'Master List'!F147</f>
        <v>0</v>
      </c>
      <c r="E147" s="80">
        <f>'Master List'!G147</f>
        <v>0</v>
      </c>
      <c r="F147" s="80" t="str">
        <f>'Master List'!H147</f>
        <v>North Delta Water Agency</v>
      </c>
      <c r="G147" s="80" t="str">
        <f>'Master List'!I147</f>
        <v>Y</v>
      </c>
      <c r="H147" s="80" t="str">
        <f>'Master List'!AP147</f>
        <v>North Delta Water Agency</v>
      </c>
      <c r="M147" s="50" t="s">
        <v>2102</v>
      </c>
      <c r="N147" s="51">
        <v>1</v>
      </c>
      <c r="S147" s="50" t="s">
        <v>1928</v>
      </c>
      <c r="T147" s="51">
        <v>1</v>
      </c>
      <c r="V147" s="50" t="s">
        <v>2149</v>
      </c>
      <c r="W147" s="51">
        <v>1</v>
      </c>
    </row>
    <row r="148" spans="1:23" ht="45" x14ac:dyDescent="0.25">
      <c r="A148" s="82" t="str">
        <f>'Master List'!A148</f>
        <v>S016379</v>
      </c>
      <c r="B148" s="80" t="str">
        <f>'Master List'!C148</f>
        <v>GRAHAM D CONNOR</v>
      </c>
      <c r="C148" s="80">
        <f>'Master List'!E148</f>
        <v>0</v>
      </c>
      <c r="D148" s="80">
        <f>'Master List'!F148</f>
        <v>0</v>
      </c>
      <c r="E148" s="80">
        <f>'Master List'!G148</f>
        <v>0</v>
      </c>
      <c r="F148" s="80" t="str">
        <f>'Master List'!H148</f>
        <v>North Delta Water Agency</v>
      </c>
      <c r="G148" s="80" t="str">
        <f>'Master List'!I148</f>
        <v>Y</v>
      </c>
      <c r="H148" s="80" t="str">
        <f>'Master List'!AP148</f>
        <v>North Delta Water Agency</v>
      </c>
      <c r="M148" s="50" t="s">
        <v>2109</v>
      </c>
      <c r="N148" s="51">
        <v>1</v>
      </c>
      <c r="S148" s="50" t="s">
        <v>1942</v>
      </c>
      <c r="T148" s="51">
        <v>1</v>
      </c>
      <c r="V148" s="50" t="s">
        <v>2157</v>
      </c>
      <c r="W148" s="51">
        <v>1</v>
      </c>
    </row>
    <row r="149" spans="1:23" ht="45" x14ac:dyDescent="0.25">
      <c r="A149" s="82" t="str">
        <f>'Master List'!A149</f>
        <v>S016420</v>
      </c>
      <c r="B149" s="80" t="str">
        <f>'Master List'!C149</f>
        <v>RENZO MENCONI</v>
      </c>
      <c r="C149" s="80">
        <f>'Master List'!E149</f>
        <v>0</v>
      </c>
      <c r="D149" s="80" t="str">
        <f>'Master List'!F149</f>
        <v>RD 524 (MIDDLE ROBERTS ISLAND)</v>
      </c>
      <c r="E149" s="80">
        <f>'Master List'!G149</f>
        <v>0</v>
      </c>
      <c r="F149" s="80" t="str">
        <f>'Master List'!H149</f>
        <v>Woods Irrigation Company</v>
      </c>
      <c r="G149" s="80" t="str">
        <f>'Master List'!I149</f>
        <v>Y</v>
      </c>
      <c r="H149" s="80" t="str">
        <f>'Master List'!AP149</f>
        <v>Woods Irrigation Company</v>
      </c>
      <c r="M149" s="50" t="s">
        <v>2405</v>
      </c>
      <c r="N149" s="51">
        <v>1</v>
      </c>
      <c r="S149" s="50" t="s">
        <v>1948</v>
      </c>
      <c r="T149" s="51">
        <v>1</v>
      </c>
      <c r="V149" s="50" t="s">
        <v>2177</v>
      </c>
      <c r="W149" s="51">
        <v>1</v>
      </c>
    </row>
    <row r="150" spans="1:23" ht="45" x14ac:dyDescent="0.25">
      <c r="A150" s="82" t="str">
        <f>'Master List'!A150</f>
        <v>S016456</v>
      </c>
      <c r="B150" s="80" t="str">
        <f>'Master List'!C150</f>
        <v>CECIL RODGERS</v>
      </c>
      <c r="C150" s="80">
        <f>'Master List'!E150</f>
        <v>0</v>
      </c>
      <c r="D150" s="80">
        <f>'Master List'!F150</f>
        <v>0</v>
      </c>
      <c r="E150" s="80">
        <f>'Master List'!G150</f>
        <v>0</v>
      </c>
      <c r="F150" s="80" t="str">
        <f>'Master List'!H150</f>
        <v>Woods Irrigation Company</v>
      </c>
      <c r="G150" s="80" t="str">
        <f>'Master List'!I150</f>
        <v>Y</v>
      </c>
      <c r="H150" s="80" t="str">
        <f>'Master List'!AP150</f>
        <v>Woods Irrigation Company</v>
      </c>
      <c r="M150" s="50" t="s">
        <v>2409</v>
      </c>
      <c r="N150" s="51">
        <v>1</v>
      </c>
      <c r="S150" s="50" t="s">
        <v>1953</v>
      </c>
      <c r="T150" s="51">
        <v>1</v>
      </c>
      <c r="V150" s="50" t="s">
        <v>2178</v>
      </c>
      <c r="W150" s="51">
        <v>1</v>
      </c>
    </row>
    <row r="151" spans="1:23" ht="30" x14ac:dyDescent="0.25">
      <c r="A151" s="82" t="str">
        <f>'Master List'!A151</f>
        <v>S016467</v>
      </c>
      <c r="B151" s="80" t="str">
        <f>'Master List'!C151</f>
        <v>FREDERICK J. AND BERNARD F. DAMELE</v>
      </c>
      <c r="C151" s="80">
        <f>'Master List'!E151</f>
        <v>0</v>
      </c>
      <c r="D151" s="80">
        <f>'Master List'!F151</f>
        <v>0</v>
      </c>
      <c r="E151" s="80">
        <f>'Master List'!G151</f>
        <v>0</v>
      </c>
      <c r="F151" s="80">
        <f>'Master List'!H151</f>
        <v>0</v>
      </c>
      <c r="G151" s="80" t="str">
        <f>'Master List'!I151</f>
        <v>Y</v>
      </c>
      <c r="H151" s="80">
        <f>'Master List'!AP151</f>
        <v>0</v>
      </c>
      <c r="M151" s="50" t="s">
        <v>2410</v>
      </c>
      <c r="N151" s="51">
        <v>1</v>
      </c>
      <c r="S151" s="50" t="s">
        <v>1959</v>
      </c>
      <c r="T151" s="51">
        <v>1</v>
      </c>
      <c r="V151" s="50" t="s">
        <v>2179</v>
      </c>
      <c r="W151" s="51">
        <v>1</v>
      </c>
    </row>
    <row r="152" spans="1:23" ht="30" x14ac:dyDescent="0.25">
      <c r="A152" s="82" t="str">
        <f>'Master List'!A152</f>
        <v>S016470</v>
      </c>
      <c r="B152" s="80" t="str">
        <f>'Master List'!C152</f>
        <v>CERRI &amp; SON</v>
      </c>
      <c r="C152" s="80">
        <f>'Master List'!E152</f>
        <v>0</v>
      </c>
      <c r="D152" s="80" t="str">
        <f>'Master List'!F152</f>
        <v>RD 544 (UPPER ROBERTS ISLAND)</v>
      </c>
      <c r="E152" s="80">
        <f>'Master List'!G152</f>
        <v>0</v>
      </c>
      <c r="F152" s="80">
        <f>'Master List'!H152</f>
        <v>0</v>
      </c>
      <c r="G152" s="80" t="str">
        <f>'Master List'!I152</f>
        <v>Y</v>
      </c>
      <c r="H152" s="80">
        <f>'Master List'!AP152</f>
        <v>0</v>
      </c>
      <c r="M152" s="50" t="s">
        <v>2411</v>
      </c>
      <c r="N152" s="51">
        <v>1</v>
      </c>
      <c r="S152" s="50" t="s">
        <v>2006</v>
      </c>
      <c r="T152" s="51">
        <v>1</v>
      </c>
      <c r="V152" s="50" t="s">
        <v>2180</v>
      </c>
      <c r="W152" s="51">
        <v>1</v>
      </c>
    </row>
    <row r="153" spans="1:23" ht="30" x14ac:dyDescent="0.25">
      <c r="A153" s="82" t="str">
        <f>'Master List'!A153</f>
        <v>S016492</v>
      </c>
      <c r="B153" s="80" t="str">
        <f>'Master List'!C153</f>
        <v>BETTENCOURT FARMING LLC</v>
      </c>
      <c r="C153" s="80">
        <f>'Master List'!E153</f>
        <v>0</v>
      </c>
      <c r="D153" s="80" t="str">
        <f>'Master List'!F153</f>
        <v>RD 773 (FABIAN TRACT)</v>
      </c>
      <c r="E153" s="80">
        <f>'Master List'!G153</f>
        <v>0</v>
      </c>
      <c r="F153" s="80">
        <f>'Master List'!H153</f>
        <v>0</v>
      </c>
      <c r="G153" s="80" t="str">
        <f>'Master List'!I153</f>
        <v>Y</v>
      </c>
      <c r="H153" s="80">
        <f>'Master List'!AP153</f>
        <v>0</v>
      </c>
      <c r="M153" s="50" t="s">
        <v>2612</v>
      </c>
      <c r="N153" s="51">
        <v>1</v>
      </c>
      <c r="S153" s="50" t="s">
        <v>2020</v>
      </c>
      <c r="T153" s="51">
        <v>1</v>
      </c>
      <c r="V153" s="50" t="s">
        <v>2181</v>
      </c>
      <c r="W153" s="51">
        <v>1</v>
      </c>
    </row>
    <row r="154" spans="1:23" ht="45" x14ac:dyDescent="0.25">
      <c r="A154" s="82" t="str">
        <f>'Master List'!A154</f>
        <v>S016495</v>
      </c>
      <c r="B154" s="80" t="str">
        <f>'Master List'!C154</f>
        <v>JOHN AND MARIE CRONIN TRUST B</v>
      </c>
      <c r="C154" s="80">
        <f>'Master List'!E154</f>
        <v>0</v>
      </c>
      <c r="D154" s="80">
        <f>'Master List'!F154</f>
        <v>0</v>
      </c>
      <c r="E154" s="80">
        <f>'Master List'!G154</f>
        <v>0</v>
      </c>
      <c r="F154" s="80" t="str">
        <f>'Master List'!H154</f>
        <v>North Delta Water Agency</v>
      </c>
      <c r="G154" s="80" t="str">
        <f>'Master List'!I154</f>
        <v>Y</v>
      </c>
      <c r="H154" s="80" t="str">
        <f>'Master List'!AP154</f>
        <v>North Delta Water Agency</v>
      </c>
      <c r="M154" s="50" t="s">
        <v>2617</v>
      </c>
      <c r="N154" s="51">
        <v>1</v>
      </c>
      <c r="S154" s="50" t="s">
        <v>2025</v>
      </c>
      <c r="T154" s="51">
        <v>1</v>
      </c>
      <c r="V154" s="50" t="s">
        <v>2182</v>
      </c>
      <c r="W154" s="51">
        <v>1</v>
      </c>
    </row>
    <row r="155" spans="1:23" x14ac:dyDescent="0.25">
      <c r="A155" s="82" t="str">
        <f>'Master List'!A155</f>
        <v>S016530</v>
      </c>
      <c r="B155" s="80" t="str">
        <f>'Master List'!C155</f>
        <v>EVERETT LUIZ &amp; SONS DAIRY</v>
      </c>
      <c r="C155" s="80">
        <f>'Master List'!E155</f>
        <v>0</v>
      </c>
      <c r="D155" s="80">
        <f>'Master List'!F155</f>
        <v>0</v>
      </c>
      <c r="E155" s="80" t="str">
        <f>'Master List'!G155</f>
        <v>WID</v>
      </c>
      <c r="F155" s="80">
        <f>'Master List'!H155</f>
        <v>0</v>
      </c>
      <c r="G155" s="80" t="str">
        <f>'Master List'!I155</f>
        <v>Y</v>
      </c>
      <c r="H155" s="80">
        <f>'Master List'!AP155</f>
        <v>0</v>
      </c>
      <c r="M155" s="50" t="s">
        <v>2620</v>
      </c>
      <c r="N155" s="51">
        <v>1</v>
      </c>
      <c r="S155" s="50" t="s">
        <v>2058</v>
      </c>
      <c r="T155" s="51">
        <v>1</v>
      </c>
      <c r="V155" s="50" t="s">
        <v>2183</v>
      </c>
      <c r="W155" s="51">
        <v>1</v>
      </c>
    </row>
    <row r="156" spans="1:23" ht="30" x14ac:dyDescent="0.25">
      <c r="A156" s="82" t="str">
        <f>'Master List'!A156</f>
        <v>S016571</v>
      </c>
      <c r="B156" s="80" t="str">
        <f>'Master List'!C156</f>
        <v>KAE FARMS LLC</v>
      </c>
      <c r="C156" s="80">
        <f>'Master List'!E156</f>
        <v>0</v>
      </c>
      <c r="D156" s="80" t="str">
        <f>'Master List'!F156</f>
        <v>RD 2 (UNION ISLAND)</v>
      </c>
      <c r="E156" s="80">
        <f>'Master List'!G156</f>
        <v>0</v>
      </c>
      <c r="F156" s="80">
        <f>'Master List'!H156</f>
        <v>0</v>
      </c>
      <c r="G156" s="80" t="str">
        <f>'Master List'!I156</f>
        <v>Y</v>
      </c>
      <c r="H156" s="80">
        <f>'Master List'!AP156</f>
        <v>0</v>
      </c>
      <c r="M156" s="50" t="s">
        <v>2637</v>
      </c>
      <c r="N156" s="51">
        <v>1</v>
      </c>
      <c r="S156" s="50" t="s">
        <v>2064</v>
      </c>
      <c r="T156" s="51">
        <v>1</v>
      </c>
      <c r="V156" s="50" t="s">
        <v>2184</v>
      </c>
      <c r="W156" s="51">
        <v>1</v>
      </c>
    </row>
    <row r="157" spans="1:23" x14ac:dyDescent="0.25">
      <c r="A157" s="82" t="str">
        <f>'Master List'!A157</f>
        <v>S016605</v>
      </c>
      <c r="B157" s="80" t="str">
        <f>'Master List'!C157</f>
        <v>ROBERT CECCHINI, INC</v>
      </c>
      <c r="C157" s="80">
        <f>'Master List'!E157</f>
        <v>0</v>
      </c>
      <c r="D157" s="80">
        <f>'Master List'!F157</f>
        <v>0</v>
      </c>
      <c r="E157" s="80">
        <f>'Master List'!G157</f>
        <v>0</v>
      </c>
      <c r="F157" s="80">
        <f>'Master List'!H157</f>
        <v>0</v>
      </c>
      <c r="G157" s="80" t="str">
        <f>'Master List'!I157</f>
        <v>Y</v>
      </c>
      <c r="H157" s="80">
        <f>'Master List'!AP157</f>
        <v>0</v>
      </c>
      <c r="M157" s="50" t="s">
        <v>2749</v>
      </c>
      <c r="N157" s="51">
        <v>1</v>
      </c>
      <c r="S157" s="50" t="s">
        <v>2067</v>
      </c>
      <c r="T157" s="51">
        <v>1</v>
      </c>
      <c r="V157" s="50" t="s">
        <v>2185</v>
      </c>
      <c r="W157" s="51">
        <v>1</v>
      </c>
    </row>
    <row r="158" spans="1:23" x14ac:dyDescent="0.25">
      <c r="A158" s="82" t="str">
        <f>'Master List'!A158</f>
        <v>S016612</v>
      </c>
      <c r="B158" s="80" t="str">
        <f>'Master List'!C158</f>
        <v>ROBERT CECCHINI, INC</v>
      </c>
      <c r="C158" s="80">
        <f>'Master List'!E158</f>
        <v>0</v>
      </c>
      <c r="D158" s="80">
        <f>'Master List'!F158</f>
        <v>0</v>
      </c>
      <c r="E158" s="80">
        <f>'Master List'!G158</f>
        <v>0</v>
      </c>
      <c r="F158" s="80">
        <f>'Master List'!H158</f>
        <v>0</v>
      </c>
      <c r="G158" s="80" t="str">
        <f>'Master List'!I158</f>
        <v>Y</v>
      </c>
      <c r="H158" s="80">
        <f>'Master List'!AP158</f>
        <v>0</v>
      </c>
      <c r="M158" s="50" t="s">
        <v>2755</v>
      </c>
      <c r="N158" s="51">
        <v>1</v>
      </c>
      <c r="S158" s="50" t="s">
        <v>2075</v>
      </c>
      <c r="T158" s="51">
        <v>1</v>
      </c>
      <c r="V158" s="50" t="s">
        <v>2186</v>
      </c>
      <c r="W158" s="51">
        <v>1</v>
      </c>
    </row>
    <row r="159" spans="1:23" ht="30" x14ac:dyDescent="0.25">
      <c r="A159" s="82" t="str">
        <f>'Master List'!A159</f>
        <v>S016652</v>
      </c>
      <c r="B159" s="80" t="str">
        <f>'Master List'!C159</f>
        <v>SARALE FARMS INC</v>
      </c>
      <c r="C159" s="80">
        <f>'Master List'!E159</f>
        <v>0</v>
      </c>
      <c r="D159" s="80" t="str">
        <f>'Master List'!F159</f>
        <v>RD 2 (UNION ISLAND)</v>
      </c>
      <c r="E159" s="80">
        <f>'Master List'!G159</f>
        <v>0</v>
      </c>
      <c r="F159" s="80">
        <f>'Master List'!H159</f>
        <v>0</v>
      </c>
      <c r="G159" s="80" t="str">
        <f>'Master List'!I159</f>
        <v>Y</v>
      </c>
      <c r="H159" s="80">
        <f>'Master List'!AP159</f>
        <v>0</v>
      </c>
      <c r="M159" s="50" t="s">
        <v>2756</v>
      </c>
      <c r="N159" s="51">
        <v>1</v>
      </c>
      <c r="S159" s="50" t="s">
        <v>2081</v>
      </c>
      <c r="T159" s="51">
        <v>1</v>
      </c>
      <c r="V159" s="50" t="s">
        <v>2187</v>
      </c>
      <c r="W159" s="51">
        <v>1</v>
      </c>
    </row>
    <row r="160" spans="1:23" ht="30" x14ac:dyDescent="0.25">
      <c r="A160" s="82" t="str">
        <f>'Master List'!A160</f>
        <v>S016653</v>
      </c>
      <c r="B160" s="80" t="str">
        <f>'Master List'!C160</f>
        <v>SARALE FARMS INC</v>
      </c>
      <c r="C160" s="80">
        <f>'Master List'!E160</f>
        <v>0</v>
      </c>
      <c r="D160" s="80" t="str">
        <f>'Master List'!F160</f>
        <v>RD 2 (UNION ISLAND)</v>
      </c>
      <c r="E160" s="80">
        <f>'Master List'!G160</f>
        <v>0</v>
      </c>
      <c r="F160" s="80">
        <f>'Master List'!H160</f>
        <v>0</v>
      </c>
      <c r="G160" s="80" t="str">
        <f>'Master List'!I160</f>
        <v>Y</v>
      </c>
      <c r="H160" s="80">
        <f>'Master List'!AP160</f>
        <v>0</v>
      </c>
      <c r="M160" s="50" t="s">
        <v>2757</v>
      </c>
      <c r="N160" s="51">
        <v>1</v>
      </c>
      <c r="S160" s="50" t="s">
        <v>2085</v>
      </c>
      <c r="T160" s="51">
        <v>1</v>
      </c>
      <c r="V160" s="50" t="s">
        <v>2188</v>
      </c>
      <c r="W160" s="51">
        <v>1</v>
      </c>
    </row>
    <row r="161" spans="1:23" ht="30" x14ac:dyDescent="0.25">
      <c r="A161" s="82" t="str">
        <f>'Master List'!A161</f>
        <v>S016656</v>
      </c>
      <c r="B161" s="80" t="str">
        <f>'Master List'!C161</f>
        <v>SARALE FARMS INC</v>
      </c>
      <c r="C161" s="80">
        <f>'Master List'!E161</f>
        <v>0</v>
      </c>
      <c r="D161" s="80" t="str">
        <f>'Master List'!F161</f>
        <v>RD 2 (UNION ISLAND)</v>
      </c>
      <c r="E161" s="80">
        <f>'Master List'!G161</f>
        <v>0</v>
      </c>
      <c r="F161" s="80">
        <f>'Master List'!H161</f>
        <v>0</v>
      </c>
      <c r="G161" s="80" t="str">
        <f>'Master List'!I161</f>
        <v>Y</v>
      </c>
      <c r="H161" s="80">
        <f>'Master List'!AP161</f>
        <v>0</v>
      </c>
      <c r="M161" s="50" t="s">
        <v>2761</v>
      </c>
      <c r="N161" s="51">
        <v>1</v>
      </c>
      <c r="S161" s="50" t="s">
        <v>2118</v>
      </c>
      <c r="T161" s="51">
        <v>1</v>
      </c>
      <c r="V161" s="50" t="s">
        <v>2190</v>
      </c>
      <c r="W161" s="51">
        <v>1</v>
      </c>
    </row>
    <row r="162" spans="1:23" ht="30" x14ac:dyDescent="0.25">
      <c r="A162" s="82" t="str">
        <f>'Master List'!A162</f>
        <v>S016658</v>
      </c>
      <c r="B162" s="80" t="str">
        <f>'Master List'!C162</f>
        <v>SARALE FARMS INC</v>
      </c>
      <c r="C162" s="80">
        <f>'Master List'!E162</f>
        <v>0</v>
      </c>
      <c r="D162" s="80" t="str">
        <f>'Master List'!F162</f>
        <v>RD 2 (UNION ISLAND)</v>
      </c>
      <c r="E162" s="80">
        <f>'Master List'!G162</f>
        <v>0</v>
      </c>
      <c r="F162" s="80">
        <f>'Master List'!H162</f>
        <v>0</v>
      </c>
      <c r="G162" s="80" t="str">
        <f>'Master List'!I162</f>
        <v>Y</v>
      </c>
      <c r="H162" s="80">
        <f>'Master List'!AP162</f>
        <v>0</v>
      </c>
      <c r="M162" s="50" t="s">
        <v>2763</v>
      </c>
      <c r="N162" s="51">
        <v>1</v>
      </c>
      <c r="S162" s="50" t="s">
        <v>2132</v>
      </c>
      <c r="T162" s="51">
        <v>1</v>
      </c>
      <c r="V162" s="50" t="s">
        <v>2191</v>
      </c>
      <c r="W162" s="51">
        <v>1</v>
      </c>
    </row>
    <row r="163" spans="1:23" x14ac:dyDescent="0.25">
      <c r="A163" s="82" t="str">
        <f>'Master List'!A163</f>
        <v>S016662</v>
      </c>
      <c r="B163" s="80" t="str">
        <f>'Master List'!C163</f>
        <v>SUTTER HOME WINERY INC</v>
      </c>
      <c r="C163" s="80">
        <f>'Master List'!E163</f>
        <v>0</v>
      </c>
      <c r="D163" s="80">
        <f>'Master List'!F163</f>
        <v>0</v>
      </c>
      <c r="E163" s="80" t="str">
        <f>'Master List'!G163</f>
        <v>WID</v>
      </c>
      <c r="F163" s="80">
        <f>'Master List'!H163</f>
        <v>0</v>
      </c>
      <c r="G163" s="80" t="str">
        <f>'Master List'!I163</f>
        <v>Y</v>
      </c>
      <c r="H163" s="80">
        <f>'Master List'!AP163</f>
        <v>0</v>
      </c>
      <c r="M163" s="50" t="s">
        <v>2765</v>
      </c>
      <c r="N163" s="51">
        <v>1</v>
      </c>
      <c r="S163" s="50" t="s">
        <v>2140</v>
      </c>
      <c r="T163" s="51">
        <v>1</v>
      </c>
      <c r="V163" s="50" t="s">
        <v>2192</v>
      </c>
      <c r="W163" s="51">
        <v>1</v>
      </c>
    </row>
    <row r="164" spans="1:23" ht="30" x14ac:dyDescent="0.25">
      <c r="A164" s="82" t="str">
        <f>'Master List'!A164</f>
        <v>S016663</v>
      </c>
      <c r="B164" s="80" t="str">
        <f>'Master List'!C164</f>
        <v>Alfred &amp; Clara Patane Tr</v>
      </c>
      <c r="C164" s="80">
        <f>'Master List'!E164</f>
        <v>0</v>
      </c>
      <c r="D164" s="80" t="str">
        <f>'Master List'!F164</f>
        <v>RD 2033 (BRACK TRACT)</v>
      </c>
      <c r="E164" s="80">
        <f>'Master List'!G164</f>
        <v>0</v>
      </c>
      <c r="F164" s="80">
        <f>'Master List'!H164</f>
        <v>0</v>
      </c>
      <c r="G164" s="80" t="str">
        <f>'Master List'!I164</f>
        <v>Y</v>
      </c>
      <c r="H164" s="80">
        <f>'Master List'!AP164</f>
        <v>0</v>
      </c>
      <c r="M164" s="50" t="s">
        <v>2766</v>
      </c>
      <c r="N164" s="51">
        <v>1</v>
      </c>
      <c r="S164" s="50" t="s">
        <v>2149</v>
      </c>
      <c r="T164" s="51">
        <v>1</v>
      </c>
      <c r="V164" s="50" t="s">
        <v>2193</v>
      </c>
      <c r="W164" s="51">
        <v>1</v>
      </c>
    </row>
    <row r="165" spans="1:23" ht="30" x14ac:dyDescent="0.25">
      <c r="A165" s="82" t="str">
        <f>'Master List'!A165</f>
        <v>S016664</v>
      </c>
      <c r="B165" s="80" t="str">
        <f>'Master List'!C165</f>
        <v>HENRY P VAN EXEL</v>
      </c>
      <c r="C165" s="80">
        <f>'Master List'!E165</f>
        <v>0</v>
      </c>
      <c r="D165" s="80" t="str">
        <f>'Master List'!F165</f>
        <v>RD 2033 (BRACK TRACT)</v>
      </c>
      <c r="E165" s="80">
        <f>'Master List'!G165</f>
        <v>0</v>
      </c>
      <c r="F165" s="80">
        <f>'Master List'!H165</f>
        <v>0</v>
      </c>
      <c r="G165" s="80" t="str">
        <f>'Master List'!I165</f>
        <v>Y</v>
      </c>
      <c r="H165" s="80">
        <f>'Master List'!AP165</f>
        <v>0</v>
      </c>
      <c r="M165" s="50" t="s">
        <v>2767</v>
      </c>
      <c r="N165" s="51">
        <v>1</v>
      </c>
      <c r="S165" s="50" t="s">
        <v>2157</v>
      </c>
      <c r="T165" s="51">
        <v>1</v>
      </c>
      <c r="V165" s="50" t="s">
        <v>2194</v>
      </c>
      <c r="W165" s="51">
        <v>1</v>
      </c>
    </row>
    <row r="166" spans="1:23" ht="30" x14ac:dyDescent="0.25">
      <c r="A166" s="82" t="str">
        <f>'Master List'!A166</f>
        <v>S016673</v>
      </c>
      <c r="B166" s="80" t="str">
        <f>'Master List'!C166</f>
        <v>KEVIN MIKAELIAN</v>
      </c>
      <c r="C166" s="80">
        <f>'Master List'!E166</f>
        <v>0</v>
      </c>
      <c r="D166" s="80" t="str">
        <f>'Master List'!F166</f>
        <v>RD 548 (TERMINOUS)</v>
      </c>
      <c r="E166" s="80">
        <f>'Master List'!G166</f>
        <v>0</v>
      </c>
      <c r="F166" s="80">
        <f>'Master List'!H166</f>
        <v>0</v>
      </c>
      <c r="G166" s="80" t="str">
        <f>'Master List'!I166</f>
        <v>Y</v>
      </c>
      <c r="H166" s="80">
        <f>'Master List'!AP166</f>
        <v>0</v>
      </c>
      <c r="M166" s="50" t="s">
        <v>2773</v>
      </c>
      <c r="N166" s="51">
        <v>1</v>
      </c>
      <c r="S166" s="50" t="s">
        <v>2177</v>
      </c>
      <c r="T166" s="51">
        <v>1</v>
      </c>
      <c r="V166" s="50" t="s">
        <v>2195</v>
      </c>
      <c r="W166" s="51">
        <v>1</v>
      </c>
    </row>
    <row r="167" spans="1:23" ht="30" x14ac:dyDescent="0.25">
      <c r="A167" s="82" t="str">
        <f>'Master List'!A167</f>
        <v>S016674</v>
      </c>
      <c r="B167" s="80" t="str">
        <f>'Master List'!C167</f>
        <v>RONALD ROBINSON</v>
      </c>
      <c r="C167" s="80">
        <f>'Master List'!E167</f>
        <v>0</v>
      </c>
      <c r="D167" s="80" t="str">
        <f>'Master List'!F167</f>
        <v>RD 548 (TERMINOUS)</v>
      </c>
      <c r="E167" s="80">
        <f>'Master List'!G167</f>
        <v>0</v>
      </c>
      <c r="F167" s="80">
        <f>'Master List'!H167</f>
        <v>0</v>
      </c>
      <c r="G167" s="80" t="str">
        <f>'Master List'!I167</f>
        <v>Y</v>
      </c>
      <c r="H167" s="80">
        <f>'Master List'!AP167</f>
        <v>0</v>
      </c>
      <c r="M167" s="50" t="s">
        <v>2774</v>
      </c>
      <c r="N167" s="51">
        <v>1</v>
      </c>
      <c r="S167" s="50" t="s">
        <v>2178</v>
      </c>
      <c r="T167" s="51">
        <v>1</v>
      </c>
      <c r="V167" s="50" t="s">
        <v>2196</v>
      </c>
      <c r="W167" s="51">
        <v>1</v>
      </c>
    </row>
    <row r="168" spans="1:23" x14ac:dyDescent="0.25">
      <c r="A168" s="82" t="str">
        <f>'Master List'!A168</f>
        <v>S016689</v>
      </c>
      <c r="B168" s="80" t="str">
        <f>'Master List'!C168</f>
        <v>M&amp;T CHICO RANCH, INC.</v>
      </c>
      <c r="C168" s="80">
        <f>'Master List'!E168</f>
        <v>0</v>
      </c>
      <c r="D168" s="80">
        <f>'Master List'!F168</f>
        <v>0</v>
      </c>
      <c r="E168" s="80">
        <f>'Master List'!G168</f>
        <v>0</v>
      </c>
      <c r="F168" s="80">
        <f>'Master List'!H168</f>
        <v>0</v>
      </c>
      <c r="G168" s="80" t="str">
        <f>'Master List'!I168</f>
        <v>N</v>
      </c>
      <c r="H168" s="80">
        <f>'Master List'!AP168</f>
        <v>0</v>
      </c>
      <c r="M168" s="50" t="s">
        <v>2776</v>
      </c>
      <c r="N168" s="51">
        <v>1</v>
      </c>
      <c r="S168" s="50" t="s">
        <v>2179</v>
      </c>
      <c r="T168" s="51">
        <v>1</v>
      </c>
      <c r="V168" s="50" t="s">
        <v>2197</v>
      </c>
      <c r="W168" s="51">
        <v>1</v>
      </c>
    </row>
    <row r="169" spans="1:23" ht="45" x14ac:dyDescent="0.25">
      <c r="A169" s="82" t="str">
        <f>'Master List'!A169</f>
        <v>S016702</v>
      </c>
      <c r="B169" s="80" t="str">
        <f>'Master List'!C169</f>
        <v>J.H. JONSON &amp; SONS INC.</v>
      </c>
      <c r="C169" s="80">
        <f>'Master List'!E169</f>
        <v>0</v>
      </c>
      <c r="D169" s="80">
        <f>'Master List'!F169</f>
        <v>0</v>
      </c>
      <c r="E169" s="80">
        <f>'Master List'!G169</f>
        <v>0</v>
      </c>
      <c r="F169" s="80" t="str">
        <f>'Master List'!H169</f>
        <v>North Delta Water Agency</v>
      </c>
      <c r="G169" s="80" t="str">
        <f>'Master List'!I169</f>
        <v>Y</v>
      </c>
      <c r="H169" s="80" t="str">
        <f>'Master List'!AP169</f>
        <v>North Delta Water Agency</v>
      </c>
      <c r="M169" s="50" t="s">
        <v>2781</v>
      </c>
      <c r="N169" s="51">
        <v>1</v>
      </c>
      <c r="S169" s="50" t="s">
        <v>2180</v>
      </c>
      <c r="T169" s="51">
        <v>1</v>
      </c>
      <c r="V169" s="50" t="s">
        <v>2198</v>
      </c>
      <c r="W169" s="51">
        <v>1</v>
      </c>
    </row>
    <row r="170" spans="1:23" ht="45" x14ac:dyDescent="0.25">
      <c r="A170" s="82" t="str">
        <f>'Master List'!A170</f>
        <v>S016703</v>
      </c>
      <c r="B170" s="80" t="str">
        <f>'Master List'!C170</f>
        <v>J.H. JONSON &amp; SONS INC.</v>
      </c>
      <c r="C170" s="80">
        <f>'Master List'!E170</f>
        <v>0</v>
      </c>
      <c r="D170" s="80">
        <f>'Master List'!F170</f>
        <v>0</v>
      </c>
      <c r="E170" s="80">
        <f>'Master List'!G170</f>
        <v>0</v>
      </c>
      <c r="F170" s="80" t="str">
        <f>'Master List'!H170</f>
        <v>North Delta Water Agency</v>
      </c>
      <c r="G170" s="80" t="str">
        <f>'Master List'!I170</f>
        <v>Y</v>
      </c>
      <c r="H170" s="80" t="str">
        <f>'Master List'!AP170</f>
        <v>North Delta Water Agency</v>
      </c>
      <c r="M170" s="50" t="s">
        <v>2787</v>
      </c>
      <c r="N170" s="51">
        <v>1</v>
      </c>
      <c r="S170" s="50" t="s">
        <v>2181</v>
      </c>
      <c r="T170" s="51">
        <v>1</v>
      </c>
      <c r="V170" s="50" t="s">
        <v>2199</v>
      </c>
      <c r="W170" s="51">
        <v>1</v>
      </c>
    </row>
    <row r="171" spans="1:23" ht="45" x14ac:dyDescent="0.25">
      <c r="A171" s="82" t="str">
        <f>'Master List'!A171</f>
        <v>S016704</v>
      </c>
      <c r="B171" s="80" t="str">
        <f>'Master List'!C171</f>
        <v>J.H. JONSON &amp; SONS INC.</v>
      </c>
      <c r="C171" s="80">
        <f>'Master List'!E171</f>
        <v>0</v>
      </c>
      <c r="D171" s="80">
        <f>'Master List'!F171</f>
        <v>0</v>
      </c>
      <c r="E171" s="80">
        <f>'Master List'!G171</f>
        <v>0</v>
      </c>
      <c r="F171" s="80" t="str">
        <f>'Master List'!H171</f>
        <v>North Delta Water Agency</v>
      </c>
      <c r="G171" s="80" t="str">
        <f>'Master List'!I171</f>
        <v>Y</v>
      </c>
      <c r="H171" s="80" t="str">
        <f>'Master List'!AP171</f>
        <v>North Delta Water Agency</v>
      </c>
      <c r="M171" s="50" t="s">
        <v>2796</v>
      </c>
      <c r="N171" s="51">
        <v>1</v>
      </c>
      <c r="S171" s="50" t="s">
        <v>2182</v>
      </c>
      <c r="T171" s="51">
        <v>1</v>
      </c>
      <c r="V171" s="50" t="s">
        <v>2200</v>
      </c>
      <c r="W171" s="51">
        <v>1</v>
      </c>
    </row>
    <row r="172" spans="1:23" ht="45" x14ac:dyDescent="0.25">
      <c r="A172" s="82" t="str">
        <f>'Master List'!A172</f>
        <v>S016796</v>
      </c>
      <c r="B172" s="80" t="str">
        <f>'Master List'!C172</f>
        <v>FAHN BROTHERS PROPERTIES LLC</v>
      </c>
      <c r="C172" s="80">
        <f>'Master List'!E172</f>
        <v>0</v>
      </c>
      <c r="D172" s="80">
        <f>'Master List'!F172</f>
        <v>0</v>
      </c>
      <c r="E172" s="80">
        <f>'Master List'!G172</f>
        <v>0</v>
      </c>
      <c r="F172" s="80" t="str">
        <f>'Master List'!H172</f>
        <v>North Delta Water Agency</v>
      </c>
      <c r="G172" s="80" t="str">
        <f>'Master List'!I172</f>
        <v>Y</v>
      </c>
      <c r="H172" s="80" t="str">
        <f>'Master List'!AP172</f>
        <v>North Delta Water Agency</v>
      </c>
      <c r="M172" s="50" t="s">
        <v>2805</v>
      </c>
      <c r="N172" s="51">
        <v>1</v>
      </c>
      <c r="S172" s="50" t="s">
        <v>2183</v>
      </c>
      <c r="T172" s="51">
        <v>1</v>
      </c>
      <c r="V172" s="50" t="s">
        <v>2201</v>
      </c>
      <c r="W172" s="51">
        <v>1</v>
      </c>
    </row>
    <row r="173" spans="1:23" ht="30" x14ac:dyDescent="0.25">
      <c r="A173" s="82" t="str">
        <f>'Master List'!A173</f>
        <v>S016818</v>
      </c>
      <c r="B173" s="80" t="str">
        <f>'Master List'!C173</f>
        <v>ANDERSON-COTTONWOOD IRRIGATION DISTRICT</v>
      </c>
      <c r="C173" s="80">
        <f>'Master List'!E173</f>
        <v>0</v>
      </c>
      <c r="D173" s="80">
        <f>'Master List'!F173</f>
        <v>0</v>
      </c>
      <c r="E173" s="80">
        <f>'Master List'!G173</f>
        <v>0</v>
      </c>
      <c r="F173" s="80">
        <f>'Master List'!H173</f>
        <v>0</v>
      </c>
      <c r="G173" s="80" t="str">
        <f>'Master List'!I173</f>
        <v>N</v>
      </c>
      <c r="H173" s="80">
        <f>'Master List'!AP173</f>
        <v>0</v>
      </c>
      <c r="M173" s="50" t="s">
        <v>2865</v>
      </c>
      <c r="N173" s="51">
        <v>1</v>
      </c>
      <c r="S173" s="50" t="s">
        <v>2184</v>
      </c>
      <c r="T173" s="51">
        <v>1</v>
      </c>
      <c r="V173" s="50" t="s">
        <v>2202</v>
      </c>
      <c r="W173" s="51">
        <v>1</v>
      </c>
    </row>
    <row r="174" spans="1:23" ht="30" x14ac:dyDescent="0.25">
      <c r="A174" s="82" t="str">
        <f>'Master List'!A174</f>
        <v>S016852</v>
      </c>
      <c r="B174" s="80" t="str">
        <f>'Master List'!C174</f>
        <v>MACHADO REVOCABLE TRUST</v>
      </c>
      <c r="C174" s="80">
        <f>'Master List'!E174</f>
        <v>0</v>
      </c>
      <c r="D174" s="80">
        <f>'Master List'!F174</f>
        <v>0</v>
      </c>
      <c r="E174" s="80">
        <f>'Master List'!G174</f>
        <v>0</v>
      </c>
      <c r="F174" s="80">
        <f>'Master List'!H174</f>
        <v>0</v>
      </c>
      <c r="G174" s="80" t="str">
        <f>'Master List'!I174</f>
        <v>Y</v>
      </c>
      <c r="H174" s="80">
        <f>'Master List'!AP174</f>
        <v>0</v>
      </c>
      <c r="M174" s="50" t="s">
        <v>2867</v>
      </c>
      <c r="N174" s="51">
        <v>1</v>
      </c>
      <c r="S174" s="50" t="s">
        <v>2185</v>
      </c>
      <c r="T174" s="51">
        <v>1</v>
      </c>
      <c r="V174" s="50" t="s">
        <v>2203</v>
      </c>
      <c r="W174" s="51">
        <v>1</v>
      </c>
    </row>
    <row r="175" spans="1:23" ht="30" x14ac:dyDescent="0.25">
      <c r="A175" s="82" t="str">
        <f>'Master List'!A175</f>
        <v>S016899</v>
      </c>
      <c r="B175" s="80" t="str">
        <f>'Master List'!C175</f>
        <v>RUMSEY WATER USERS ASSOCIATION</v>
      </c>
      <c r="C175" s="80">
        <f>'Master List'!E175</f>
        <v>0</v>
      </c>
      <c r="D175" s="80">
        <f>'Master List'!F175</f>
        <v>0</v>
      </c>
      <c r="E175" s="80">
        <f>'Master List'!G175</f>
        <v>0</v>
      </c>
      <c r="F175" s="80">
        <f>'Master List'!H175</f>
        <v>0</v>
      </c>
      <c r="G175" s="80" t="str">
        <f>'Master List'!I175</f>
        <v>N</v>
      </c>
      <c r="H175" s="80">
        <f>'Master List'!AP175</f>
        <v>0</v>
      </c>
      <c r="M175" s="50" t="s">
        <v>2881</v>
      </c>
      <c r="N175" s="51">
        <v>1</v>
      </c>
      <c r="S175" s="50" t="s">
        <v>2186</v>
      </c>
      <c r="T175" s="51">
        <v>1</v>
      </c>
      <c r="V175" s="50" t="s">
        <v>2204</v>
      </c>
      <c r="W175" s="51">
        <v>1</v>
      </c>
    </row>
    <row r="176" spans="1:23" x14ac:dyDescent="0.25">
      <c r="A176" s="82" t="str">
        <f>'Master List'!A176</f>
        <v>S016906</v>
      </c>
      <c r="B176" s="80" t="str">
        <f>'Master List'!C176</f>
        <v>HONKER LAKE RANCH</v>
      </c>
      <c r="C176" s="80">
        <f>'Master List'!E176</f>
        <v>0</v>
      </c>
      <c r="D176" s="80">
        <f>'Master List'!F176</f>
        <v>0</v>
      </c>
      <c r="E176" s="80">
        <f>'Master List'!G176</f>
        <v>0</v>
      </c>
      <c r="F176" s="80">
        <f>'Master List'!H176</f>
        <v>0</v>
      </c>
      <c r="G176" s="80" t="str">
        <f>'Master List'!I176</f>
        <v>Y</v>
      </c>
      <c r="H176" s="80">
        <f>'Master List'!AP176</f>
        <v>0</v>
      </c>
      <c r="M176" s="50" t="s">
        <v>2883</v>
      </c>
      <c r="N176" s="51">
        <v>1</v>
      </c>
      <c r="S176" s="50" t="s">
        <v>2187</v>
      </c>
      <c r="T176" s="51">
        <v>1</v>
      </c>
      <c r="V176" s="50" t="s">
        <v>2205</v>
      </c>
      <c r="W176" s="51">
        <v>1</v>
      </c>
    </row>
    <row r="177" spans="1:23" ht="45" x14ac:dyDescent="0.25">
      <c r="A177" s="82" t="str">
        <f>'Master List'!A177</f>
        <v>S016908</v>
      </c>
      <c r="B177" s="80" t="str">
        <f>'Master List'!C177</f>
        <v>DEADHORSE LP</v>
      </c>
      <c r="C177" s="80">
        <f>'Master List'!E177</f>
        <v>0</v>
      </c>
      <c r="D177" s="80">
        <f>'Master List'!F177</f>
        <v>0</v>
      </c>
      <c r="E177" s="80">
        <f>'Master List'!G177</f>
        <v>0</v>
      </c>
      <c r="F177" s="80" t="str">
        <f>'Master List'!H177</f>
        <v>North Delta Water Agency</v>
      </c>
      <c r="G177" s="80" t="str">
        <f>'Master List'!I177</f>
        <v>Y</v>
      </c>
      <c r="H177" s="80" t="str">
        <f>'Master List'!AP177</f>
        <v>North Delta Water Agency</v>
      </c>
      <c r="M177" s="50" t="s">
        <v>2889</v>
      </c>
      <c r="N177" s="51">
        <v>1</v>
      </c>
      <c r="S177" s="50" t="s">
        <v>2188</v>
      </c>
      <c r="T177" s="51">
        <v>1</v>
      </c>
      <c r="V177" s="50" t="s">
        <v>2206</v>
      </c>
      <c r="W177" s="51">
        <v>1</v>
      </c>
    </row>
    <row r="178" spans="1:23" ht="45" x14ac:dyDescent="0.25">
      <c r="A178" s="82" t="str">
        <f>'Master List'!A178</f>
        <v>S016909</v>
      </c>
      <c r="B178" s="80" t="str">
        <f>'Master List'!C178</f>
        <v>FRY FAMILY TRUST OF 1999</v>
      </c>
      <c r="C178" s="80">
        <f>'Master List'!E178</f>
        <v>0</v>
      </c>
      <c r="D178" s="80">
        <f>'Master List'!F178</f>
        <v>0</v>
      </c>
      <c r="E178" s="80" t="str">
        <f>'Master List'!G178</f>
        <v>NSJWCD</v>
      </c>
      <c r="F178" s="80" t="str">
        <f>'Master List'!H178</f>
        <v>North Delta Water Agency</v>
      </c>
      <c r="G178" s="80" t="str">
        <f>'Master List'!I178</f>
        <v>Y</v>
      </c>
      <c r="H178" s="80" t="str">
        <f>'Master List'!AP178</f>
        <v>North Delta Water Agency</v>
      </c>
      <c r="M178" s="50" t="s">
        <v>8156</v>
      </c>
      <c r="N178" s="51">
        <v>33</v>
      </c>
      <c r="S178" s="50" t="s">
        <v>2190</v>
      </c>
      <c r="T178" s="51">
        <v>1</v>
      </c>
      <c r="V178" s="50" t="s">
        <v>2207</v>
      </c>
      <c r="W178" s="51">
        <v>1</v>
      </c>
    </row>
    <row r="179" spans="1:23" ht="45" x14ac:dyDescent="0.25">
      <c r="A179" s="82" t="str">
        <f>'Master List'!A179</f>
        <v>S016915</v>
      </c>
      <c r="B179" s="80" t="str">
        <f>'Master List'!C179</f>
        <v>ELLIOT FAMILY REVOCABLE TRUST</v>
      </c>
      <c r="C179" s="80">
        <f>'Master List'!E179</f>
        <v>0</v>
      </c>
      <c r="D179" s="80">
        <f>'Master List'!F179</f>
        <v>0</v>
      </c>
      <c r="E179" s="80">
        <f>'Master List'!G179</f>
        <v>0</v>
      </c>
      <c r="F179" s="80" t="str">
        <f>'Master List'!H179</f>
        <v>North Delta Water Agency</v>
      </c>
      <c r="G179" s="80" t="str">
        <f>'Master List'!I179</f>
        <v>Y</v>
      </c>
      <c r="H179" s="80" t="str">
        <f>'Master List'!AP179</f>
        <v>North Delta Water Agency</v>
      </c>
      <c r="M179" s="50" t="s">
        <v>1416</v>
      </c>
      <c r="N179" s="51"/>
      <c r="S179" s="50" t="s">
        <v>2191</v>
      </c>
      <c r="T179" s="51">
        <v>1</v>
      </c>
      <c r="V179" s="50" t="s">
        <v>2208</v>
      </c>
      <c r="W179" s="51">
        <v>1</v>
      </c>
    </row>
    <row r="180" spans="1:23" ht="45" x14ac:dyDescent="0.25">
      <c r="A180" s="82" t="str">
        <f>'Master List'!A180</f>
        <v>S016918</v>
      </c>
      <c r="B180" s="80" t="str">
        <f>'Master List'!C180</f>
        <v>JOY &amp; ROBERT AUGUSTO TRUST</v>
      </c>
      <c r="C180" s="80">
        <f>'Master List'!E180</f>
        <v>0</v>
      </c>
      <c r="D180" s="80">
        <f>'Master List'!F180</f>
        <v>0</v>
      </c>
      <c r="E180" s="80">
        <f>'Master List'!G180</f>
        <v>0</v>
      </c>
      <c r="F180" s="80" t="str">
        <f>'Master List'!H180</f>
        <v>North Delta Water Agency</v>
      </c>
      <c r="G180" s="80" t="str">
        <f>'Master List'!I180</f>
        <v>Y</v>
      </c>
      <c r="H180" s="80" t="str">
        <f>'Master List'!AP180</f>
        <v>North Delta Water Agency</v>
      </c>
      <c r="M180" s="50" t="s">
        <v>1414</v>
      </c>
      <c r="N180" s="51">
        <v>1</v>
      </c>
      <c r="S180" s="50" t="s">
        <v>2192</v>
      </c>
      <c r="T180" s="51">
        <v>1</v>
      </c>
      <c r="V180" s="50" t="s">
        <v>2209</v>
      </c>
      <c r="W180" s="51">
        <v>1</v>
      </c>
    </row>
    <row r="181" spans="1:23" x14ac:dyDescent="0.25">
      <c r="A181" s="82" t="str">
        <f>'Master List'!A181</f>
        <v>S016937</v>
      </c>
      <c r="B181" s="80" t="str">
        <f>'Master List'!C181</f>
        <v>EVERETT LUIZ &amp; SONS DAIRY</v>
      </c>
      <c r="C181" s="80">
        <f>'Master List'!E181</f>
        <v>0</v>
      </c>
      <c r="D181" s="80">
        <f>'Master List'!F181</f>
        <v>0</v>
      </c>
      <c r="E181" s="80" t="str">
        <f>'Master List'!G181</f>
        <v>WID</v>
      </c>
      <c r="F181" s="80">
        <f>'Master List'!H181</f>
        <v>0</v>
      </c>
      <c r="G181" s="80" t="str">
        <f>'Master List'!I181</f>
        <v>Y</v>
      </c>
      <c r="H181" s="80">
        <f>'Master List'!AP181</f>
        <v>0</v>
      </c>
      <c r="M181" s="50" t="s">
        <v>1430</v>
      </c>
      <c r="N181" s="51">
        <v>1</v>
      </c>
      <c r="S181" s="50" t="s">
        <v>2193</v>
      </c>
      <c r="T181" s="51">
        <v>1</v>
      </c>
      <c r="V181" s="50" t="s">
        <v>2210</v>
      </c>
      <c r="W181" s="51">
        <v>1</v>
      </c>
    </row>
    <row r="182" spans="1:23" ht="30" x14ac:dyDescent="0.25">
      <c r="A182" s="82" t="str">
        <f>'Master List'!A182</f>
        <v>S016975</v>
      </c>
      <c r="B182" s="80" t="str">
        <f>'Master List'!C182</f>
        <v>FRANK LAMB</v>
      </c>
      <c r="C182" s="80">
        <f>'Master List'!E182</f>
        <v>0</v>
      </c>
      <c r="D182" s="80" t="str">
        <f>'Master List'!F182</f>
        <v>RD 2 (UNION ISLAND)</v>
      </c>
      <c r="E182" s="80">
        <f>'Master List'!G182</f>
        <v>0</v>
      </c>
      <c r="F182" s="80">
        <f>'Master List'!H182</f>
        <v>0</v>
      </c>
      <c r="G182" s="80" t="str">
        <f>'Master List'!I182</f>
        <v>Y</v>
      </c>
      <c r="H182" s="80">
        <f>'Master List'!AP182</f>
        <v>0</v>
      </c>
      <c r="M182" s="50" t="s">
        <v>1598</v>
      </c>
      <c r="N182" s="51">
        <v>1</v>
      </c>
      <c r="S182" s="50" t="s">
        <v>2194</v>
      </c>
      <c r="T182" s="51">
        <v>1</v>
      </c>
      <c r="V182" s="50" t="s">
        <v>2211</v>
      </c>
      <c r="W182" s="51">
        <v>1</v>
      </c>
    </row>
    <row r="183" spans="1:23" x14ac:dyDescent="0.25">
      <c r="A183" s="82" t="str">
        <f>'Master List'!A183</f>
        <v>S016987</v>
      </c>
      <c r="B183" s="80" t="str">
        <f>'Master List'!C183</f>
        <v>JAMES S CODDINGTON</v>
      </c>
      <c r="C183" s="80">
        <f>'Master List'!E183</f>
        <v>0</v>
      </c>
      <c r="D183" s="80">
        <f>'Master List'!F183</f>
        <v>0</v>
      </c>
      <c r="E183" s="80">
        <f>'Master List'!G183</f>
        <v>0</v>
      </c>
      <c r="F183" s="80">
        <f>'Master List'!H183</f>
        <v>0</v>
      </c>
      <c r="G183" s="80" t="str">
        <f>'Master List'!I183</f>
        <v>N</v>
      </c>
      <c r="H183" s="80">
        <f>'Master List'!AP183</f>
        <v>0</v>
      </c>
      <c r="M183" s="50" t="s">
        <v>1649</v>
      </c>
      <c r="N183" s="51">
        <v>1</v>
      </c>
      <c r="S183" s="50" t="s">
        <v>2195</v>
      </c>
      <c r="T183" s="51">
        <v>1</v>
      </c>
      <c r="V183" s="50" t="s">
        <v>2212</v>
      </c>
      <c r="W183" s="51">
        <v>1</v>
      </c>
    </row>
    <row r="184" spans="1:23" ht="30" x14ac:dyDescent="0.25">
      <c r="A184" s="82" t="str">
        <f>'Master List'!A184</f>
        <v>S016990</v>
      </c>
      <c r="B184" s="80" t="str">
        <f>'Master List'!C184</f>
        <v>TRINITY CAPITAL DEVELOPMENT LLC</v>
      </c>
      <c r="C184" s="80">
        <f>'Master List'!E184</f>
        <v>0</v>
      </c>
      <c r="D184" s="80">
        <f>'Master List'!F184</f>
        <v>0</v>
      </c>
      <c r="E184" s="80">
        <f>'Master List'!G184</f>
        <v>0</v>
      </c>
      <c r="F184" s="80">
        <f>'Master List'!H184</f>
        <v>0</v>
      </c>
      <c r="G184" s="80" t="str">
        <f>'Master List'!I184</f>
        <v>Y</v>
      </c>
      <c r="H184" s="80">
        <f>'Master List'!AP184</f>
        <v>0</v>
      </c>
      <c r="M184" s="50" t="s">
        <v>1716</v>
      </c>
      <c r="N184" s="51">
        <v>1</v>
      </c>
      <c r="S184" s="50" t="s">
        <v>2196</v>
      </c>
      <c r="T184" s="51">
        <v>1</v>
      </c>
      <c r="V184" s="50" t="s">
        <v>2213</v>
      </c>
      <c r="W184" s="51">
        <v>1</v>
      </c>
    </row>
    <row r="185" spans="1:23" ht="45" x14ac:dyDescent="0.25">
      <c r="A185" s="82" t="str">
        <f>'Master List'!A185</f>
        <v>S016993</v>
      </c>
      <c r="B185" s="80" t="str">
        <f>'Master List'!C185</f>
        <v>FRANKIE SPINELLA</v>
      </c>
      <c r="C185" s="80">
        <f>'Master List'!E185</f>
        <v>0</v>
      </c>
      <c r="D185" s="80">
        <f>'Master List'!F185</f>
        <v>0</v>
      </c>
      <c r="E185" s="80">
        <f>'Master List'!G185</f>
        <v>0</v>
      </c>
      <c r="F185" s="80" t="str">
        <f>'Master List'!H185</f>
        <v>North Delta Water Agency</v>
      </c>
      <c r="G185" s="80" t="str">
        <f>'Master List'!I185</f>
        <v>Y</v>
      </c>
      <c r="H185" s="80" t="str">
        <f>'Master List'!AP185</f>
        <v>North Delta Water Agency</v>
      </c>
      <c r="M185" s="50" t="s">
        <v>1732</v>
      </c>
      <c r="N185" s="51">
        <v>1</v>
      </c>
      <c r="S185" s="50" t="s">
        <v>2197</v>
      </c>
      <c r="T185" s="51">
        <v>1</v>
      </c>
      <c r="V185" s="50" t="s">
        <v>2217</v>
      </c>
      <c r="W185" s="51">
        <v>1</v>
      </c>
    </row>
    <row r="186" spans="1:23" ht="30" x14ac:dyDescent="0.25">
      <c r="A186" s="82" t="str">
        <f>'Master List'!A186</f>
        <v>S017014</v>
      </c>
      <c r="B186" s="80" t="str">
        <f>'Master List'!C186</f>
        <v>FILDIN DEVELOPMENT COMPANY</v>
      </c>
      <c r="C186" s="80">
        <f>'Master List'!E186</f>
        <v>0</v>
      </c>
      <c r="D186" s="80" t="str">
        <f>'Master List'!F186</f>
        <v>RD 2023 (VENICE ISLAND)</v>
      </c>
      <c r="E186" s="80">
        <f>'Master List'!G186</f>
        <v>0</v>
      </c>
      <c r="F186" s="80">
        <f>'Master List'!H186</f>
        <v>0</v>
      </c>
      <c r="G186" s="80" t="str">
        <f>'Master List'!I186</f>
        <v>Y</v>
      </c>
      <c r="H186" s="80">
        <f>'Master List'!AP186</f>
        <v>0</v>
      </c>
      <c r="M186" s="50" t="s">
        <v>1739</v>
      </c>
      <c r="N186" s="51">
        <v>1</v>
      </c>
      <c r="S186" s="50" t="s">
        <v>2198</v>
      </c>
      <c r="T186" s="51">
        <v>1</v>
      </c>
      <c r="V186" s="50" t="s">
        <v>2218</v>
      </c>
      <c r="W186" s="51">
        <v>1</v>
      </c>
    </row>
    <row r="187" spans="1:23" ht="30" x14ac:dyDescent="0.25">
      <c r="A187" s="82" t="str">
        <f>'Master List'!A187</f>
        <v>S017016</v>
      </c>
      <c r="B187" s="80" t="str">
        <f>'Master List'!C187</f>
        <v>FILDIN DEVELOPMENT COMPANY</v>
      </c>
      <c r="C187" s="80">
        <f>'Master List'!E187</f>
        <v>0</v>
      </c>
      <c r="D187" s="80" t="str">
        <f>'Master List'!F187</f>
        <v>RD 2023 (VENICE ISLAND)</v>
      </c>
      <c r="E187" s="80">
        <f>'Master List'!G187</f>
        <v>0</v>
      </c>
      <c r="F187" s="80">
        <f>'Master List'!H187</f>
        <v>0</v>
      </c>
      <c r="G187" s="80" t="str">
        <f>'Master List'!I187</f>
        <v>Y</v>
      </c>
      <c r="H187" s="80">
        <f>'Master List'!AP187</f>
        <v>0</v>
      </c>
      <c r="M187" s="50" t="s">
        <v>1740</v>
      </c>
      <c r="N187" s="51">
        <v>1</v>
      </c>
      <c r="S187" s="50" t="s">
        <v>2199</v>
      </c>
      <c r="T187" s="51">
        <v>1</v>
      </c>
      <c r="V187" s="50" t="s">
        <v>2219</v>
      </c>
      <c r="W187" s="51">
        <v>1</v>
      </c>
    </row>
    <row r="188" spans="1:23" ht="30" x14ac:dyDescent="0.25">
      <c r="A188" s="82" t="str">
        <f>'Master List'!A188</f>
        <v>S017017</v>
      </c>
      <c r="B188" s="80" t="str">
        <f>'Master List'!C188</f>
        <v>FILDIN DEVELOPMENT COMPANY</v>
      </c>
      <c r="C188" s="80">
        <f>'Master List'!E188</f>
        <v>0</v>
      </c>
      <c r="D188" s="80" t="str">
        <f>'Master List'!F188</f>
        <v>RD 2023 (VENICE ISLAND)</v>
      </c>
      <c r="E188" s="80">
        <f>'Master List'!G188</f>
        <v>0</v>
      </c>
      <c r="F188" s="80">
        <f>'Master List'!H188</f>
        <v>0</v>
      </c>
      <c r="G188" s="80" t="str">
        <f>'Master List'!I188</f>
        <v>Y</v>
      </c>
      <c r="H188" s="80">
        <f>'Master List'!AP188</f>
        <v>0</v>
      </c>
      <c r="M188" s="50" t="s">
        <v>1748</v>
      </c>
      <c r="N188" s="51">
        <v>1</v>
      </c>
      <c r="S188" s="50" t="s">
        <v>2200</v>
      </c>
      <c r="T188" s="51">
        <v>1</v>
      </c>
      <c r="V188" s="50" t="s">
        <v>2220</v>
      </c>
      <c r="W188" s="51">
        <v>1</v>
      </c>
    </row>
    <row r="189" spans="1:23" ht="30" x14ac:dyDescent="0.25">
      <c r="A189" s="82" t="str">
        <f>'Master List'!A189</f>
        <v>S017025</v>
      </c>
      <c r="B189" s="80" t="str">
        <f>'Master List'!C189</f>
        <v>FILDIN DEVELOPMENT COMPANY</v>
      </c>
      <c r="C189" s="80">
        <f>'Master List'!E189</f>
        <v>0</v>
      </c>
      <c r="D189" s="80" t="str">
        <f>'Master List'!F189</f>
        <v>RD 2023 (VENICE ISLAND)</v>
      </c>
      <c r="E189" s="80">
        <f>'Master List'!G189</f>
        <v>0</v>
      </c>
      <c r="F189" s="80">
        <f>'Master List'!H189</f>
        <v>0</v>
      </c>
      <c r="G189" s="80" t="str">
        <f>'Master List'!I189</f>
        <v>Y</v>
      </c>
      <c r="H189" s="80">
        <f>'Master List'!AP189</f>
        <v>0</v>
      </c>
      <c r="M189" s="50" t="s">
        <v>2629</v>
      </c>
      <c r="N189" s="51">
        <v>1</v>
      </c>
      <c r="S189" s="50" t="s">
        <v>2201</v>
      </c>
      <c r="T189" s="51">
        <v>1</v>
      </c>
      <c r="V189" s="50" t="s">
        <v>2234</v>
      </c>
      <c r="W189" s="51">
        <v>1</v>
      </c>
    </row>
    <row r="190" spans="1:23" ht="30" x14ac:dyDescent="0.25">
      <c r="A190" s="82" t="str">
        <f>'Master List'!A190</f>
        <v>S017026</v>
      </c>
      <c r="B190" s="80" t="str">
        <f>'Master List'!C190</f>
        <v>FILDIN DEVELOPMENT COMPANY</v>
      </c>
      <c r="C190" s="80">
        <f>'Master List'!E190</f>
        <v>0</v>
      </c>
      <c r="D190" s="80">
        <f>'Master List'!F190</f>
        <v>0</v>
      </c>
      <c r="E190" s="80">
        <f>'Master List'!G190</f>
        <v>0</v>
      </c>
      <c r="F190" s="80">
        <f>'Master List'!H190</f>
        <v>0</v>
      </c>
      <c r="G190" s="80" t="str">
        <f>'Master List'!I190</f>
        <v>Y</v>
      </c>
      <c r="H190" s="80">
        <f>'Master List'!AP190</f>
        <v>0</v>
      </c>
      <c r="M190" s="50" t="s">
        <v>2638</v>
      </c>
      <c r="N190" s="51">
        <v>1</v>
      </c>
      <c r="S190" s="50" t="s">
        <v>2202</v>
      </c>
      <c r="T190" s="51">
        <v>1</v>
      </c>
      <c r="V190" s="50" t="s">
        <v>2243</v>
      </c>
      <c r="W190" s="51">
        <v>1</v>
      </c>
    </row>
    <row r="191" spans="1:23" ht="30" x14ac:dyDescent="0.25">
      <c r="A191" s="82" t="str">
        <f>'Master List'!A191</f>
        <v>S017027</v>
      </c>
      <c r="B191" s="80" t="str">
        <f>'Master List'!C191</f>
        <v>FILDIN DEVELOPMENT COMPANY</v>
      </c>
      <c r="C191" s="80">
        <f>'Master List'!E191</f>
        <v>0</v>
      </c>
      <c r="D191" s="80" t="str">
        <f>'Master List'!F191</f>
        <v>RD 2023 (VENICE ISLAND)</v>
      </c>
      <c r="E191" s="80">
        <f>'Master List'!G191</f>
        <v>0</v>
      </c>
      <c r="F191" s="80">
        <f>'Master List'!H191</f>
        <v>0</v>
      </c>
      <c r="G191" s="80" t="str">
        <f>'Master List'!I191</f>
        <v>Y</v>
      </c>
      <c r="H191" s="80">
        <f>'Master List'!AP191</f>
        <v>0</v>
      </c>
      <c r="M191" s="50" t="s">
        <v>2656</v>
      </c>
      <c r="N191" s="51">
        <v>1</v>
      </c>
      <c r="S191" s="50" t="s">
        <v>2203</v>
      </c>
      <c r="T191" s="51">
        <v>1</v>
      </c>
      <c r="V191" s="50" t="s">
        <v>2260</v>
      </c>
      <c r="W191" s="51">
        <v>1</v>
      </c>
    </row>
    <row r="192" spans="1:23" ht="30" x14ac:dyDescent="0.25">
      <c r="A192" s="82" t="str">
        <f>'Master List'!A192</f>
        <v>S017028</v>
      </c>
      <c r="B192" s="80" t="str">
        <f>'Master List'!C192</f>
        <v>FILDIN DEVELOPMENT COMPANY</v>
      </c>
      <c r="C192" s="80">
        <f>'Master List'!E192</f>
        <v>0</v>
      </c>
      <c r="D192" s="80">
        <f>'Master List'!F192</f>
        <v>0</v>
      </c>
      <c r="E192" s="80">
        <f>'Master List'!G192</f>
        <v>0</v>
      </c>
      <c r="F192" s="80">
        <f>'Master List'!H192</f>
        <v>0</v>
      </c>
      <c r="G192" s="80" t="str">
        <f>'Master List'!I192</f>
        <v>Y</v>
      </c>
      <c r="H192" s="80">
        <f>'Master List'!AP192</f>
        <v>0</v>
      </c>
      <c r="M192" s="50" t="s">
        <v>2671</v>
      </c>
      <c r="N192" s="51">
        <v>1</v>
      </c>
      <c r="S192" s="50" t="s">
        <v>2204</v>
      </c>
      <c r="T192" s="51">
        <v>1</v>
      </c>
      <c r="V192" s="50" t="s">
        <v>2277</v>
      </c>
      <c r="W192" s="51">
        <v>1</v>
      </c>
    </row>
    <row r="193" spans="1:23" ht="30" x14ac:dyDescent="0.25">
      <c r="A193" s="82" t="str">
        <f>'Master List'!A193</f>
        <v>S017029</v>
      </c>
      <c r="B193" s="80" t="str">
        <f>'Master List'!C193</f>
        <v>FILDIN DEVELOPMENT COMPANY</v>
      </c>
      <c r="C193" s="80">
        <f>'Master List'!E193</f>
        <v>0</v>
      </c>
      <c r="D193" s="80" t="str">
        <f>'Master List'!F193</f>
        <v>RD 2023 (VENICE ISLAND)</v>
      </c>
      <c r="E193" s="80">
        <f>'Master List'!G193</f>
        <v>0</v>
      </c>
      <c r="F193" s="80">
        <f>'Master List'!H193</f>
        <v>0</v>
      </c>
      <c r="G193" s="80" t="str">
        <f>'Master List'!I193</f>
        <v>Y</v>
      </c>
      <c r="H193" s="80">
        <f>'Master List'!AP193</f>
        <v>0</v>
      </c>
      <c r="M193" s="50" t="s">
        <v>2745</v>
      </c>
      <c r="N193" s="51">
        <v>1</v>
      </c>
      <c r="S193" s="50" t="s">
        <v>2205</v>
      </c>
      <c r="T193" s="51">
        <v>1</v>
      </c>
      <c r="V193" s="50" t="s">
        <v>2284</v>
      </c>
      <c r="W193" s="51">
        <v>1</v>
      </c>
    </row>
    <row r="194" spans="1:23" ht="30" x14ac:dyDescent="0.25">
      <c r="A194" s="82" t="str">
        <f>'Master List'!A194</f>
        <v>S017032</v>
      </c>
      <c r="B194" s="80" t="str">
        <f>'Master List'!C194</f>
        <v>TRINITY CAPITAL DEVELOPMENT LLC</v>
      </c>
      <c r="C194" s="80">
        <f>'Master List'!E194</f>
        <v>0</v>
      </c>
      <c r="D194" s="80">
        <f>'Master List'!F194</f>
        <v>0</v>
      </c>
      <c r="E194" s="80">
        <f>'Master List'!G194</f>
        <v>0</v>
      </c>
      <c r="F194" s="80">
        <f>'Master List'!H194</f>
        <v>0</v>
      </c>
      <c r="G194" s="80" t="str">
        <f>'Master List'!I194</f>
        <v>Y</v>
      </c>
      <c r="H194" s="80">
        <f>'Master List'!AP194</f>
        <v>0</v>
      </c>
      <c r="M194" s="50" t="s">
        <v>3054</v>
      </c>
      <c r="N194" s="51">
        <v>1</v>
      </c>
      <c r="S194" s="50" t="s">
        <v>2206</v>
      </c>
      <c r="T194" s="51">
        <v>1</v>
      </c>
      <c r="V194" s="50" t="s">
        <v>2286</v>
      </c>
      <c r="W194" s="51">
        <v>1</v>
      </c>
    </row>
    <row r="195" spans="1:23" ht="45" x14ac:dyDescent="0.25">
      <c r="A195" s="82" t="str">
        <f>'Master List'!A195</f>
        <v>S017042</v>
      </c>
      <c r="B195" s="80" t="str">
        <f>'Master List'!C195</f>
        <v>MICHAEL DUTRA</v>
      </c>
      <c r="C195" s="80">
        <f>'Master List'!E195</f>
        <v>0</v>
      </c>
      <c r="D195" s="80">
        <f>'Master List'!F195</f>
        <v>0</v>
      </c>
      <c r="E195" s="80">
        <f>'Master List'!G195</f>
        <v>0</v>
      </c>
      <c r="F195" s="80" t="str">
        <f>'Master List'!H195</f>
        <v>North Delta Water Agency</v>
      </c>
      <c r="G195" s="80" t="str">
        <f>'Master List'!I195</f>
        <v>Y</v>
      </c>
      <c r="H195" s="80" t="str">
        <f>'Master List'!AP195</f>
        <v>North Delta Water Agency</v>
      </c>
      <c r="M195" s="50" t="s">
        <v>8157</v>
      </c>
      <c r="N195" s="51">
        <v>15</v>
      </c>
      <c r="S195" s="50" t="s">
        <v>2207</v>
      </c>
      <c r="T195" s="51">
        <v>1</v>
      </c>
      <c r="V195" s="50" t="s">
        <v>2340</v>
      </c>
      <c r="W195" s="51">
        <v>1</v>
      </c>
    </row>
    <row r="196" spans="1:23" ht="45" x14ac:dyDescent="0.25">
      <c r="A196" s="82" t="str">
        <f>'Master List'!A196</f>
        <v>S017043</v>
      </c>
      <c r="B196" s="80" t="str">
        <f>'Master List'!C196</f>
        <v>ANTHONY DUTRA</v>
      </c>
      <c r="C196" s="80">
        <f>'Master List'!E196</f>
        <v>0</v>
      </c>
      <c r="D196" s="80">
        <f>'Master List'!F196</f>
        <v>0</v>
      </c>
      <c r="E196" s="80">
        <f>'Master List'!G196</f>
        <v>0</v>
      </c>
      <c r="F196" s="80" t="str">
        <f>'Master List'!H196</f>
        <v>North Delta Water Agency</v>
      </c>
      <c r="G196" s="80" t="str">
        <f>'Master List'!I196</f>
        <v>Y</v>
      </c>
      <c r="H196" s="80" t="str">
        <f>'Master List'!AP196</f>
        <v>North Delta Water Agency</v>
      </c>
      <c r="M196" s="50" t="s">
        <v>1771</v>
      </c>
      <c r="N196" s="51"/>
      <c r="S196" s="50" t="s">
        <v>2208</v>
      </c>
      <c r="T196" s="51">
        <v>1</v>
      </c>
      <c r="V196" s="50" t="s">
        <v>2351</v>
      </c>
      <c r="W196" s="51">
        <v>1</v>
      </c>
    </row>
    <row r="197" spans="1:23" ht="45" x14ac:dyDescent="0.25">
      <c r="A197" s="82" t="str">
        <f>'Master List'!A197</f>
        <v>S017045</v>
      </c>
      <c r="B197" s="80" t="str">
        <f>'Master List'!C197</f>
        <v>AG SPANOS TRUSTEE OF THE ALEX &amp; FAYE SPANOS FAMILY TRUST UA</v>
      </c>
      <c r="C197" s="80">
        <f>'Master List'!E197</f>
        <v>0</v>
      </c>
      <c r="D197" s="80" t="str">
        <f>'Master List'!F197</f>
        <v>RD 2042 (BISHOP TRACT)</v>
      </c>
      <c r="E197" s="80">
        <f>'Master List'!G197</f>
        <v>0</v>
      </c>
      <c r="F197" s="80">
        <f>'Master List'!H197</f>
        <v>0</v>
      </c>
      <c r="G197" s="80" t="str">
        <f>'Master List'!I197</f>
        <v>Y</v>
      </c>
      <c r="H197" s="80">
        <f>'Master List'!AP197</f>
        <v>0</v>
      </c>
      <c r="M197" s="50" t="s">
        <v>1770</v>
      </c>
      <c r="N197" s="51">
        <v>1</v>
      </c>
      <c r="S197" s="50" t="s">
        <v>2209</v>
      </c>
      <c r="T197" s="51">
        <v>1</v>
      </c>
      <c r="V197" s="50" t="s">
        <v>2384</v>
      </c>
      <c r="W197" s="51">
        <v>1</v>
      </c>
    </row>
    <row r="198" spans="1:23" ht="30" x14ac:dyDescent="0.25">
      <c r="A198" s="82" t="str">
        <f>'Master List'!A198</f>
        <v>S017046</v>
      </c>
      <c r="B198" s="80" t="str">
        <f>'Master List'!C198</f>
        <v>MING CENTRE, LLC C/O PREMIER MANAGEMENT CO.</v>
      </c>
      <c r="C198" s="80">
        <f>'Master List'!E198</f>
        <v>0</v>
      </c>
      <c r="D198" s="80" t="str">
        <f>'Master List'!F198</f>
        <v>RD 2114 (RIO BLANCO TRACT)</v>
      </c>
      <c r="E198" s="80">
        <f>'Master List'!G198</f>
        <v>0</v>
      </c>
      <c r="F198" s="80">
        <f>'Master List'!H198</f>
        <v>0</v>
      </c>
      <c r="G198" s="80" t="str">
        <f>'Master List'!I198</f>
        <v>Y</v>
      </c>
      <c r="H198" s="80">
        <f>'Master List'!AP198</f>
        <v>0</v>
      </c>
      <c r="M198" s="50" t="s">
        <v>2130</v>
      </c>
      <c r="N198" s="51">
        <v>1</v>
      </c>
      <c r="S198" s="50" t="s">
        <v>2210</v>
      </c>
      <c r="T198" s="51">
        <v>1</v>
      </c>
      <c r="V198" s="50" t="s">
        <v>2388</v>
      </c>
      <c r="W198" s="51">
        <v>1</v>
      </c>
    </row>
    <row r="199" spans="1:23" ht="45" x14ac:dyDescent="0.25">
      <c r="A199" s="82" t="str">
        <f>'Master List'!A199</f>
        <v>S017048</v>
      </c>
      <c r="B199" s="80" t="str">
        <f>'Master List'!C199</f>
        <v>AG SPANOS TRUSTEE OF THE ALEX &amp; FAYE SPANOS FAMILY TRUST UA</v>
      </c>
      <c r="C199" s="80">
        <f>'Master List'!E199</f>
        <v>0</v>
      </c>
      <c r="D199" s="80">
        <f>'Master List'!F199</f>
        <v>0</v>
      </c>
      <c r="E199" s="80">
        <f>'Master List'!G199</f>
        <v>0</v>
      </c>
      <c r="F199" s="80">
        <f>'Master List'!H199</f>
        <v>0</v>
      </c>
      <c r="G199" s="80" t="str">
        <f>'Master List'!I199</f>
        <v>Y</v>
      </c>
      <c r="H199" s="80">
        <f>'Master List'!AP199</f>
        <v>0</v>
      </c>
      <c r="M199" s="50" t="s">
        <v>2139</v>
      </c>
      <c r="N199" s="51">
        <v>1</v>
      </c>
      <c r="S199" s="50" t="s">
        <v>2211</v>
      </c>
      <c r="T199" s="51">
        <v>1</v>
      </c>
      <c r="V199" s="50" t="s">
        <v>2421</v>
      </c>
      <c r="W199" s="51">
        <v>1</v>
      </c>
    </row>
    <row r="200" spans="1:23" ht="45" x14ac:dyDescent="0.25">
      <c r="A200" s="82" t="str">
        <f>'Master List'!A200</f>
        <v>S017051</v>
      </c>
      <c r="B200" s="80" t="str">
        <f>'Master List'!C200</f>
        <v>AG SPANOS TRUSTEE OF THE ALEX &amp; FAYE SPANOS FAMILY TRUST UA</v>
      </c>
      <c r="C200" s="80">
        <f>'Master List'!E200</f>
        <v>0</v>
      </c>
      <c r="D200" s="80">
        <f>'Master List'!F200</f>
        <v>0</v>
      </c>
      <c r="E200" s="80">
        <f>'Master List'!G200</f>
        <v>0</v>
      </c>
      <c r="F200" s="80">
        <f>'Master List'!H200</f>
        <v>0</v>
      </c>
      <c r="G200" s="80" t="str">
        <f>'Master List'!I200</f>
        <v>Y</v>
      </c>
      <c r="H200" s="80">
        <f>'Master List'!AP200</f>
        <v>0</v>
      </c>
      <c r="M200" s="50" t="s">
        <v>2309</v>
      </c>
      <c r="N200" s="51">
        <v>1</v>
      </c>
      <c r="S200" s="50" t="s">
        <v>2212</v>
      </c>
      <c r="T200" s="51">
        <v>1</v>
      </c>
      <c r="V200" s="50" t="s">
        <v>2438</v>
      </c>
      <c r="W200" s="51">
        <v>1</v>
      </c>
    </row>
    <row r="201" spans="1:23" ht="45" x14ac:dyDescent="0.25">
      <c r="A201" s="82" t="str">
        <f>'Master List'!A201</f>
        <v>S017054</v>
      </c>
      <c r="B201" s="80" t="str">
        <f>'Master List'!C201</f>
        <v>AG SPANOS TRUSTEE OF THE ALEX &amp; FAYE SPANOS FAMILY TRUST UA</v>
      </c>
      <c r="C201" s="80">
        <f>'Master List'!E201</f>
        <v>0</v>
      </c>
      <c r="D201" s="80">
        <f>'Master List'!F201</f>
        <v>0</v>
      </c>
      <c r="E201" s="80">
        <f>'Master List'!G201</f>
        <v>0</v>
      </c>
      <c r="F201" s="80">
        <f>'Master List'!H201</f>
        <v>0</v>
      </c>
      <c r="G201" s="80" t="str">
        <f>'Master List'!I201</f>
        <v>Y</v>
      </c>
      <c r="H201" s="80">
        <f>'Master List'!AP201</f>
        <v>0</v>
      </c>
      <c r="M201" s="50" t="s">
        <v>2316</v>
      </c>
      <c r="N201" s="51">
        <v>1</v>
      </c>
      <c r="S201" s="50" t="s">
        <v>2213</v>
      </c>
      <c r="T201" s="51">
        <v>1</v>
      </c>
      <c r="V201" s="50" t="s">
        <v>2480</v>
      </c>
      <c r="W201" s="51">
        <v>1</v>
      </c>
    </row>
    <row r="202" spans="1:23" ht="30" x14ac:dyDescent="0.25">
      <c r="A202" s="82" t="str">
        <f>'Master List'!A202</f>
        <v>S017058</v>
      </c>
      <c r="B202" s="80" t="str">
        <f>'Master List'!C202</f>
        <v>SPANOS FAMILY PARTNERSHIP</v>
      </c>
      <c r="C202" s="80">
        <f>'Master List'!E202</f>
        <v>0</v>
      </c>
      <c r="D202" s="80" t="str">
        <f>'Master List'!F202</f>
        <v>RD 2042 (BISHOP TRACT)</v>
      </c>
      <c r="E202" s="80">
        <f>'Master List'!G202</f>
        <v>0</v>
      </c>
      <c r="F202" s="80">
        <f>'Master List'!H202</f>
        <v>0</v>
      </c>
      <c r="G202" s="80" t="str">
        <f>'Master List'!I202</f>
        <v>Y</v>
      </c>
      <c r="H202" s="80">
        <f>'Master List'!AP202</f>
        <v>0</v>
      </c>
      <c r="M202" s="50" t="s">
        <v>2329</v>
      </c>
      <c r="N202" s="51">
        <v>1</v>
      </c>
      <c r="S202" s="50" t="s">
        <v>2217</v>
      </c>
      <c r="T202" s="51">
        <v>1</v>
      </c>
      <c r="V202" s="50" t="s">
        <v>2491</v>
      </c>
      <c r="W202" s="51">
        <v>1</v>
      </c>
    </row>
    <row r="203" spans="1:23" ht="30" x14ac:dyDescent="0.25">
      <c r="A203" s="82" t="str">
        <f>'Master List'!A203</f>
        <v>S017060</v>
      </c>
      <c r="B203" s="80" t="str">
        <f>'Master List'!C203</f>
        <v>VENICE ISLAND, INC</v>
      </c>
      <c r="C203" s="80">
        <f>'Master List'!E203</f>
        <v>0</v>
      </c>
      <c r="D203" s="80" t="str">
        <f>'Master List'!F203</f>
        <v>RD 2023 (VENICE ISLAND)</v>
      </c>
      <c r="E203" s="80">
        <f>'Master List'!G203</f>
        <v>0</v>
      </c>
      <c r="F203" s="80">
        <f>'Master List'!H203</f>
        <v>0</v>
      </c>
      <c r="G203" s="80" t="str">
        <f>'Master List'!I203</f>
        <v>Y</v>
      </c>
      <c r="H203" s="80">
        <f>'Master List'!AP203</f>
        <v>0</v>
      </c>
      <c r="M203" s="50" t="s">
        <v>2333</v>
      </c>
      <c r="N203" s="51">
        <v>1</v>
      </c>
      <c r="S203" s="50" t="s">
        <v>2218</v>
      </c>
      <c r="T203" s="51">
        <v>1</v>
      </c>
      <c r="V203" s="50" t="s">
        <v>2503</v>
      </c>
      <c r="W203" s="51">
        <v>1</v>
      </c>
    </row>
    <row r="204" spans="1:23" ht="30" x14ac:dyDescent="0.25">
      <c r="A204" s="82" t="str">
        <f>'Master List'!A204</f>
        <v>S017061</v>
      </c>
      <c r="B204" s="80" t="str">
        <f>'Master List'!C204</f>
        <v>SPANOS FAMILY PARTNERSHIP</v>
      </c>
      <c r="C204" s="80">
        <f>'Master List'!E204</f>
        <v>0</v>
      </c>
      <c r="D204" s="80" t="str">
        <f>'Master List'!F204</f>
        <v>RD 2042 (BISHOP TRACT)</v>
      </c>
      <c r="E204" s="80">
        <f>'Master List'!G204</f>
        <v>0</v>
      </c>
      <c r="F204" s="80">
        <f>'Master List'!H204</f>
        <v>0</v>
      </c>
      <c r="G204" s="80" t="str">
        <f>'Master List'!I204</f>
        <v>Y</v>
      </c>
      <c r="H204" s="80">
        <f>'Master List'!AP204</f>
        <v>0</v>
      </c>
      <c r="M204" s="50" t="s">
        <v>2335</v>
      </c>
      <c r="N204" s="51">
        <v>1</v>
      </c>
      <c r="S204" s="50" t="s">
        <v>2219</v>
      </c>
      <c r="T204" s="51">
        <v>1</v>
      </c>
      <c r="V204" s="50" t="s">
        <v>2579</v>
      </c>
      <c r="W204" s="51">
        <v>1</v>
      </c>
    </row>
    <row r="205" spans="1:23" ht="45" x14ac:dyDescent="0.25">
      <c r="A205" s="82" t="str">
        <f>'Master List'!A205</f>
        <v>S017062</v>
      </c>
      <c r="B205" s="80" t="str">
        <f>'Master List'!C205</f>
        <v>N.R., B.P., D.C. HAMILTON</v>
      </c>
      <c r="C205" s="80">
        <f>'Master List'!E205</f>
        <v>0</v>
      </c>
      <c r="D205" s="80">
        <f>'Master List'!F205</f>
        <v>0</v>
      </c>
      <c r="E205" s="80">
        <f>'Master List'!G205</f>
        <v>0</v>
      </c>
      <c r="F205" s="80" t="str">
        <f>'Master List'!H205</f>
        <v>North Delta Water Agency</v>
      </c>
      <c r="G205" s="80" t="str">
        <f>'Master List'!I205</f>
        <v>Y</v>
      </c>
      <c r="H205" s="80" t="str">
        <f>'Master List'!AP205</f>
        <v>North Delta Water Agency</v>
      </c>
      <c r="M205" s="50" t="s">
        <v>2337</v>
      </c>
      <c r="N205" s="51">
        <v>1</v>
      </c>
      <c r="S205" s="50" t="s">
        <v>2220</v>
      </c>
      <c r="T205" s="51">
        <v>1</v>
      </c>
      <c r="V205" s="50" t="s">
        <v>2595</v>
      </c>
      <c r="W205" s="51">
        <v>1</v>
      </c>
    </row>
    <row r="206" spans="1:23" ht="30" x14ac:dyDescent="0.25">
      <c r="A206" s="82" t="str">
        <f>'Master List'!A206</f>
        <v>S017063</v>
      </c>
      <c r="B206" s="80" t="str">
        <f>'Master List'!C206</f>
        <v>VENICE ISLAND, INC</v>
      </c>
      <c r="C206" s="80">
        <f>'Master List'!E206</f>
        <v>0</v>
      </c>
      <c r="D206" s="80" t="str">
        <f>'Master List'!F206</f>
        <v>RD 2023 (VENICE ISLAND)</v>
      </c>
      <c r="E206" s="80">
        <f>'Master List'!G206</f>
        <v>0</v>
      </c>
      <c r="F206" s="80">
        <f>'Master List'!H206</f>
        <v>0</v>
      </c>
      <c r="G206" s="80" t="str">
        <f>'Master List'!I206</f>
        <v>Y</v>
      </c>
      <c r="H206" s="80">
        <f>'Master List'!AP206</f>
        <v>0</v>
      </c>
      <c r="M206" s="50" t="s">
        <v>2339</v>
      </c>
      <c r="N206" s="51">
        <v>1</v>
      </c>
      <c r="S206" s="50" t="s">
        <v>2234</v>
      </c>
      <c r="T206" s="51">
        <v>1</v>
      </c>
      <c r="V206" s="50" t="s">
        <v>2596</v>
      </c>
      <c r="W206" s="51">
        <v>1</v>
      </c>
    </row>
    <row r="207" spans="1:23" ht="30" x14ac:dyDescent="0.25">
      <c r="A207" s="82" t="str">
        <f>'Master List'!A207</f>
        <v>S017064</v>
      </c>
      <c r="B207" s="80" t="str">
        <f>'Master List'!C207</f>
        <v>SPANOS FAMILY PARTNERSHIP</v>
      </c>
      <c r="C207" s="80">
        <f>'Master List'!E207</f>
        <v>0</v>
      </c>
      <c r="D207" s="80" t="str">
        <f>'Master List'!F207</f>
        <v>RD 2042 (BISHOP TRACT)</v>
      </c>
      <c r="E207" s="80">
        <f>'Master List'!G207</f>
        <v>0</v>
      </c>
      <c r="F207" s="80">
        <f>'Master List'!H207</f>
        <v>0</v>
      </c>
      <c r="G207" s="80" t="str">
        <f>'Master List'!I207</f>
        <v>Y</v>
      </c>
      <c r="H207" s="80">
        <f>'Master List'!AP207</f>
        <v>0</v>
      </c>
      <c r="M207" s="50" t="s">
        <v>2389</v>
      </c>
      <c r="N207" s="51">
        <v>1</v>
      </c>
      <c r="S207" s="50" t="s">
        <v>2243</v>
      </c>
      <c r="T207" s="51">
        <v>1</v>
      </c>
      <c r="V207" s="50" t="s">
        <v>2597</v>
      </c>
      <c r="W207" s="51">
        <v>1</v>
      </c>
    </row>
    <row r="208" spans="1:23" ht="30" x14ac:dyDescent="0.25">
      <c r="A208" s="82" t="str">
        <f>'Master List'!A208</f>
        <v>S017067</v>
      </c>
      <c r="B208" s="80" t="str">
        <f>'Master List'!C208</f>
        <v>SPANOS FAMILY PARTNERSHIP</v>
      </c>
      <c r="C208" s="80">
        <f>'Master List'!E208</f>
        <v>0</v>
      </c>
      <c r="D208" s="80" t="str">
        <f>'Master List'!F208</f>
        <v>RD 2042 (BISHOP TRACT)</v>
      </c>
      <c r="E208" s="80">
        <f>'Master List'!G208</f>
        <v>0</v>
      </c>
      <c r="F208" s="80">
        <f>'Master List'!H208</f>
        <v>0</v>
      </c>
      <c r="G208" s="80" t="str">
        <f>'Master List'!I208</f>
        <v>Y</v>
      </c>
      <c r="H208" s="80">
        <f>'Master List'!AP208</f>
        <v>0</v>
      </c>
      <c r="M208" s="50" t="s">
        <v>2545</v>
      </c>
      <c r="N208" s="51">
        <v>1</v>
      </c>
      <c r="S208" s="50" t="s">
        <v>2260</v>
      </c>
      <c r="T208" s="51">
        <v>1</v>
      </c>
      <c r="V208" s="50" t="s">
        <v>2601</v>
      </c>
      <c r="W208" s="51">
        <v>1</v>
      </c>
    </row>
    <row r="209" spans="1:23" ht="30" x14ac:dyDescent="0.25">
      <c r="A209" s="82" t="str">
        <f>'Master List'!A209</f>
        <v>S017069</v>
      </c>
      <c r="B209" s="80" t="str">
        <f>'Master List'!C209</f>
        <v>SPANOS FAMILY PARTNERSHIP</v>
      </c>
      <c r="C209" s="80">
        <f>'Master List'!E209</f>
        <v>0</v>
      </c>
      <c r="D209" s="80" t="str">
        <f>'Master List'!F209</f>
        <v>RD 2042 (BISHOP TRACT)</v>
      </c>
      <c r="E209" s="80">
        <f>'Master List'!G209</f>
        <v>0</v>
      </c>
      <c r="F209" s="80">
        <f>'Master List'!H209</f>
        <v>0</v>
      </c>
      <c r="G209" s="80" t="str">
        <f>'Master List'!I209</f>
        <v>Y</v>
      </c>
      <c r="H209" s="80">
        <f>'Master List'!AP209</f>
        <v>0</v>
      </c>
      <c r="M209" s="50" t="s">
        <v>2666</v>
      </c>
      <c r="N209" s="51">
        <v>1</v>
      </c>
      <c r="S209" s="50" t="s">
        <v>2277</v>
      </c>
      <c r="T209" s="51">
        <v>1</v>
      </c>
      <c r="V209" s="50" t="s">
        <v>2605</v>
      </c>
      <c r="W209" s="51">
        <v>1</v>
      </c>
    </row>
    <row r="210" spans="1:23" ht="30" x14ac:dyDescent="0.25">
      <c r="A210" s="82" t="str">
        <f>'Master List'!A210</f>
        <v>S017070</v>
      </c>
      <c r="B210" s="80" t="str">
        <f>'Master List'!C210</f>
        <v>VENICE ISLAND, INC</v>
      </c>
      <c r="C210" s="80">
        <f>'Master List'!E210</f>
        <v>0</v>
      </c>
      <c r="D210" s="80" t="str">
        <f>'Master List'!F210</f>
        <v>RD 2023 (VENICE ISLAND)</v>
      </c>
      <c r="E210" s="80">
        <f>'Master List'!G210</f>
        <v>0</v>
      </c>
      <c r="F210" s="80">
        <f>'Master List'!H210</f>
        <v>0</v>
      </c>
      <c r="G210" s="80" t="str">
        <f>'Master List'!I210</f>
        <v>Y</v>
      </c>
      <c r="H210" s="80">
        <f>'Master List'!AP210</f>
        <v>0</v>
      </c>
      <c r="M210" s="50" t="s">
        <v>2668</v>
      </c>
      <c r="N210" s="51">
        <v>1</v>
      </c>
      <c r="S210" s="50" t="s">
        <v>2284</v>
      </c>
      <c r="T210" s="51">
        <v>1</v>
      </c>
      <c r="V210" s="50" t="s">
        <v>2610</v>
      </c>
      <c r="W210" s="51">
        <v>1</v>
      </c>
    </row>
    <row r="211" spans="1:23" ht="30" x14ac:dyDescent="0.25">
      <c r="A211" s="82" t="str">
        <f>'Master List'!A211</f>
        <v>S017072</v>
      </c>
      <c r="B211" s="80" t="str">
        <f>'Master List'!C211</f>
        <v>SPANOS FAMILY PARTNERSHIP</v>
      </c>
      <c r="C211" s="80">
        <f>'Master List'!E211</f>
        <v>0</v>
      </c>
      <c r="D211" s="80" t="str">
        <f>'Master List'!F211</f>
        <v>RD 2042 (BISHOP TRACT)</v>
      </c>
      <c r="E211" s="80">
        <f>'Master List'!G211</f>
        <v>0</v>
      </c>
      <c r="F211" s="80">
        <f>'Master List'!H211</f>
        <v>0</v>
      </c>
      <c r="G211" s="80" t="str">
        <f>'Master List'!I211</f>
        <v>Y</v>
      </c>
      <c r="H211" s="80">
        <f>'Master List'!AP211</f>
        <v>0</v>
      </c>
      <c r="M211" s="50" t="s">
        <v>2670</v>
      </c>
      <c r="N211" s="51">
        <v>1</v>
      </c>
      <c r="S211" s="50" t="s">
        <v>2286</v>
      </c>
      <c r="T211" s="51">
        <v>1</v>
      </c>
      <c r="V211" s="50" t="s">
        <v>2641</v>
      </c>
      <c r="W211" s="51">
        <v>1</v>
      </c>
    </row>
    <row r="212" spans="1:23" ht="30" x14ac:dyDescent="0.25">
      <c r="A212" s="82" t="str">
        <f>'Master List'!A212</f>
        <v>S017073</v>
      </c>
      <c r="B212" s="80" t="str">
        <f>'Master List'!C212</f>
        <v>VENICE ISLAND, INC</v>
      </c>
      <c r="C212" s="80">
        <f>'Master List'!E212</f>
        <v>0</v>
      </c>
      <c r="D212" s="80" t="str">
        <f>'Master List'!F212</f>
        <v>RD 2023 (VENICE ISLAND)</v>
      </c>
      <c r="E212" s="80">
        <f>'Master List'!G212</f>
        <v>0</v>
      </c>
      <c r="F212" s="80">
        <f>'Master List'!H212</f>
        <v>0</v>
      </c>
      <c r="G212" s="80" t="str">
        <f>'Master List'!I212</f>
        <v>Y</v>
      </c>
      <c r="H212" s="80">
        <f>'Master List'!AP212</f>
        <v>0</v>
      </c>
      <c r="M212" s="50" t="s">
        <v>2674</v>
      </c>
      <c r="N212" s="51">
        <v>1</v>
      </c>
      <c r="S212" s="50" t="s">
        <v>2340</v>
      </c>
      <c r="T212" s="51">
        <v>1</v>
      </c>
      <c r="V212" s="50" t="s">
        <v>2657</v>
      </c>
      <c r="W212" s="51">
        <v>1</v>
      </c>
    </row>
    <row r="213" spans="1:23" ht="30" x14ac:dyDescent="0.25">
      <c r="A213" s="82" t="str">
        <f>'Master List'!A213</f>
        <v>S017076</v>
      </c>
      <c r="B213" s="80" t="str">
        <f>'Master List'!C213</f>
        <v>VENICE ISLAND, INC</v>
      </c>
      <c r="C213" s="80">
        <f>'Master List'!E213</f>
        <v>0</v>
      </c>
      <c r="D213" s="80" t="str">
        <f>'Master List'!F213</f>
        <v>RD 2023 (VENICE ISLAND)</v>
      </c>
      <c r="E213" s="80">
        <f>'Master List'!G213</f>
        <v>0</v>
      </c>
      <c r="F213" s="80">
        <f>'Master List'!H213</f>
        <v>0</v>
      </c>
      <c r="G213" s="80" t="str">
        <f>'Master List'!I213</f>
        <v>Y</v>
      </c>
      <c r="H213" s="80">
        <f>'Master List'!AP213</f>
        <v>0</v>
      </c>
      <c r="M213" s="50" t="s">
        <v>2740</v>
      </c>
      <c r="N213" s="51">
        <v>1</v>
      </c>
      <c r="S213" s="50" t="s">
        <v>2351</v>
      </c>
      <c r="T213" s="51">
        <v>1</v>
      </c>
      <c r="V213" s="50" t="s">
        <v>2696</v>
      </c>
      <c r="W213" s="51">
        <v>1</v>
      </c>
    </row>
    <row r="214" spans="1:23" ht="45" x14ac:dyDescent="0.25">
      <c r="A214" s="82" t="str">
        <f>'Master List'!A214</f>
        <v>S017079</v>
      </c>
      <c r="B214" s="80" t="str">
        <f>'Master List'!C214</f>
        <v>ROBERT R KIRTLAN</v>
      </c>
      <c r="C214" s="80">
        <f>'Master List'!E214</f>
        <v>0</v>
      </c>
      <c r="D214" s="80">
        <f>'Master List'!F214</f>
        <v>0</v>
      </c>
      <c r="E214" s="80">
        <f>'Master List'!G214</f>
        <v>0</v>
      </c>
      <c r="F214" s="80" t="str">
        <f>'Master List'!H214</f>
        <v>North Delta Water Agency</v>
      </c>
      <c r="G214" s="80" t="str">
        <f>'Master List'!I214</f>
        <v>Y</v>
      </c>
      <c r="H214" s="80" t="str">
        <f>'Master List'!AP214</f>
        <v>North Delta Water Agency</v>
      </c>
      <c r="M214" s="50" t="s">
        <v>2744</v>
      </c>
      <c r="N214" s="51">
        <v>1</v>
      </c>
      <c r="S214" s="50" t="s">
        <v>2384</v>
      </c>
      <c r="T214" s="51">
        <v>1</v>
      </c>
      <c r="V214" s="50" t="s">
        <v>2712</v>
      </c>
      <c r="W214" s="51">
        <v>1</v>
      </c>
    </row>
    <row r="215" spans="1:23" x14ac:dyDescent="0.25">
      <c r="A215" s="82" t="str">
        <f>'Master List'!A215</f>
        <v>S017081</v>
      </c>
      <c r="B215" s="80" t="str">
        <f>'Master List'!C215</f>
        <v>VENICE ISLAND, INC</v>
      </c>
      <c r="C215" s="80">
        <f>'Master List'!E215</f>
        <v>0</v>
      </c>
      <c r="D215" s="80">
        <f>'Master List'!F215</f>
        <v>0</v>
      </c>
      <c r="E215" s="80">
        <f>'Master List'!G215</f>
        <v>0</v>
      </c>
      <c r="F215" s="80">
        <f>'Master List'!H215</f>
        <v>0</v>
      </c>
      <c r="G215" s="80" t="str">
        <f>'Master List'!I215</f>
        <v>Y</v>
      </c>
      <c r="H215" s="80">
        <f>'Master List'!AP215</f>
        <v>0</v>
      </c>
      <c r="M215" s="50" t="s">
        <v>2747</v>
      </c>
      <c r="N215" s="51">
        <v>1</v>
      </c>
      <c r="S215" s="50" t="s">
        <v>2388</v>
      </c>
      <c r="T215" s="51">
        <v>1</v>
      </c>
      <c r="V215" s="50" t="s">
        <v>2716</v>
      </c>
      <c r="W215" s="51">
        <v>1</v>
      </c>
    </row>
    <row r="216" spans="1:23" ht="45" x14ac:dyDescent="0.25">
      <c r="A216" s="82" t="str">
        <f>'Master List'!A216</f>
        <v>S017082</v>
      </c>
      <c r="B216" s="80" t="str">
        <f>'Master List'!C216</f>
        <v>HAMILTON HECHTMAN JOINT VENTURE</v>
      </c>
      <c r="C216" s="80">
        <f>'Master List'!E216</f>
        <v>0</v>
      </c>
      <c r="D216" s="80">
        <f>'Master List'!F216</f>
        <v>0</v>
      </c>
      <c r="E216" s="80">
        <f>'Master List'!G216</f>
        <v>0</v>
      </c>
      <c r="F216" s="80" t="str">
        <f>'Master List'!H216</f>
        <v>North Delta Water Agency</v>
      </c>
      <c r="G216" s="80" t="str">
        <f>'Master List'!I216</f>
        <v>Y</v>
      </c>
      <c r="H216" s="80" t="str">
        <f>'Master List'!AP216</f>
        <v>North Delta Water Agency</v>
      </c>
      <c r="M216" s="50" t="s">
        <v>2777</v>
      </c>
      <c r="N216" s="51">
        <v>1</v>
      </c>
      <c r="S216" s="50" t="s">
        <v>2421</v>
      </c>
      <c r="T216" s="51">
        <v>1</v>
      </c>
      <c r="V216" s="50" t="s">
        <v>2722</v>
      </c>
      <c r="W216" s="51">
        <v>1</v>
      </c>
    </row>
    <row r="217" spans="1:23" ht="30" x14ac:dyDescent="0.25">
      <c r="A217" s="82" t="str">
        <f>'Master List'!A217</f>
        <v>S017084</v>
      </c>
      <c r="B217" s="80" t="str">
        <f>'Master List'!C217</f>
        <v>VENICE ISLAND, INC</v>
      </c>
      <c r="C217" s="80">
        <f>'Master List'!E217</f>
        <v>0</v>
      </c>
      <c r="D217" s="80" t="str">
        <f>'Master List'!F217</f>
        <v>RD 2023 (VENICE ISLAND)</v>
      </c>
      <c r="E217" s="80">
        <f>'Master List'!G217</f>
        <v>0</v>
      </c>
      <c r="F217" s="80">
        <f>'Master List'!H217</f>
        <v>0</v>
      </c>
      <c r="G217" s="80" t="str">
        <f>'Master List'!I217</f>
        <v>Y</v>
      </c>
      <c r="H217" s="80">
        <f>'Master List'!AP217</f>
        <v>0</v>
      </c>
      <c r="M217" s="50" t="s">
        <v>3018</v>
      </c>
      <c r="N217" s="51">
        <v>1</v>
      </c>
      <c r="S217" s="50" t="s">
        <v>2438</v>
      </c>
      <c r="T217" s="51">
        <v>1</v>
      </c>
      <c r="V217" s="50" t="s">
        <v>2778</v>
      </c>
      <c r="W217" s="51">
        <v>1</v>
      </c>
    </row>
    <row r="218" spans="1:23" ht="30" x14ac:dyDescent="0.25">
      <c r="A218" s="82" t="str">
        <f>'Master List'!A218</f>
        <v>S017087</v>
      </c>
      <c r="B218" s="80" t="str">
        <f>'Master List'!C218</f>
        <v>VENICE ISLAND, INC</v>
      </c>
      <c r="C218" s="80">
        <f>'Master List'!E218</f>
        <v>0</v>
      </c>
      <c r="D218" s="80" t="str">
        <f>'Master List'!F218</f>
        <v>RD 2023 (VENICE ISLAND)</v>
      </c>
      <c r="E218" s="80">
        <f>'Master List'!G218</f>
        <v>0</v>
      </c>
      <c r="F218" s="80">
        <f>'Master List'!H218</f>
        <v>0</v>
      </c>
      <c r="G218" s="80" t="str">
        <f>'Master List'!I218</f>
        <v>Y</v>
      </c>
      <c r="H218" s="80">
        <f>'Master List'!AP218</f>
        <v>0</v>
      </c>
      <c r="M218" s="50" t="s">
        <v>3024</v>
      </c>
      <c r="N218" s="51">
        <v>1</v>
      </c>
      <c r="S218" s="50" t="s">
        <v>2480</v>
      </c>
      <c r="T218" s="51">
        <v>1</v>
      </c>
      <c r="V218" s="50" t="s">
        <v>2848</v>
      </c>
      <c r="W218" s="51">
        <v>1</v>
      </c>
    </row>
    <row r="219" spans="1:23" ht="45" x14ac:dyDescent="0.25">
      <c r="A219" s="82" t="str">
        <f>'Master List'!A219</f>
        <v>S017089</v>
      </c>
      <c r="B219" s="80" t="str">
        <f>'Master List'!C219</f>
        <v>ROBERT R KIRTLAN</v>
      </c>
      <c r="C219" s="80">
        <f>'Master List'!E219</f>
        <v>0</v>
      </c>
      <c r="D219" s="80">
        <f>'Master List'!F219</f>
        <v>0</v>
      </c>
      <c r="E219" s="80">
        <f>'Master List'!G219</f>
        <v>0</v>
      </c>
      <c r="F219" s="80" t="str">
        <f>'Master List'!H219</f>
        <v>North Delta Water Agency</v>
      </c>
      <c r="G219" s="80" t="str">
        <f>'Master List'!I219</f>
        <v>Y</v>
      </c>
      <c r="H219" s="80" t="str">
        <f>'Master List'!AP219</f>
        <v>North Delta Water Agency</v>
      </c>
      <c r="M219" s="50" t="s">
        <v>3033</v>
      </c>
      <c r="N219" s="51">
        <v>1</v>
      </c>
      <c r="S219" s="50" t="s">
        <v>2491</v>
      </c>
      <c r="T219" s="51">
        <v>1</v>
      </c>
      <c r="V219" s="50" t="s">
        <v>2869</v>
      </c>
      <c r="W219" s="51">
        <v>1</v>
      </c>
    </row>
    <row r="220" spans="1:23" ht="30" x14ac:dyDescent="0.25">
      <c r="A220" s="82" t="str">
        <f>'Master List'!A220</f>
        <v>S017095</v>
      </c>
      <c r="B220" s="80" t="str">
        <f>'Master List'!C220</f>
        <v>THE LLOYD L PHELPS JR &amp; PATSY R PHELPS TRUST</v>
      </c>
      <c r="C220" s="80">
        <f>'Master List'!E220</f>
        <v>0</v>
      </c>
      <c r="D220" s="80" t="str">
        <f>'Master List'!F220</f>
        <v>RD 544 (UPPER ROBERTS ISLAND)</v>
      </c>
      <c r="E220" s="80">
        <f>'Master List'!G220</f>
        <v>0</v>
      </c>
      <c r="F220" s="80">
        <f>'Master List'!H220</f>
        <v>0</v>
      </c>
      <c r="G220" s="80" t="str">
        <f>'Master List'!I220</f>
        <v>Y</v>
      </c>
      <c r="H220" s="80">
        <f>'Master List'!AP220</f>
        <v>0</v>
      </c>
      <c r="M220" s="50" t="s">
        <v>3034</v>
      </c>
      <c r="N220" s="51">
        <v>1</v>
      </c>
      <c r="S220" s="50" t="s">
        <v>2503</v>
      </c>
      <c r="T220" s="51">
        <v>1</v>
      </c>
      <c r="V220" s="50" t="s">
        <v>2872</v>
      </c>
      <c r="W220" s="51">
        <v>1</v>
      </c>
    </row>
    <row r="221" spans="1:23" ht="45" x14ac:dyDescent="0.25">
      <c r="A221" s="82" t="str">
        <f>'Master List'!A221</f>
        <v>S017096</v>
      </c>
      <c r="B221" s="80" t="str">
        <f>'Master List'!C221</f>
        <v>ELLIOT DELTA ORCHARDS, LLC</v>
      </c>
      <c r="C221" s="80">
        <f>'Master List'!E221</f>
        <v>0</v>
      </c>
      <c r="D221" s="80">
        <f>'Master List'!F221</f>
        <v>0</v>
      </c>
      <c r="E221" s="80">
        <f>'Master List'!G221</f>
        <v>0</v>
      </c>
      <c r="F221" s="80" t="str">
        <f>'Master List'!H221</f>
        <v>North Delta Water Agency</v>
      </c>
      <c r="G221" s="80" t="str">
        <f>'Master List'!I221</f>
        <v>Y</v>
      </c>
      <c r="H221" s="80" t="str">
        <f>'Master List'!AP221</f>
        <v>North Delta Water Agency</v>
      </c>
      <c r="M221" s="50" t="s">
        <v>3040</v>
      </c>
      <c r="N221" s="51">
        <v>1</v>
      </c>
      <c r="S221" s="50" t="s">
        <v>2579</v>
      </c>
      <c r="T221" s="51">
        <v>1</v>
      </c>
      <c r="V221" s="50" t="s">
        <v>2891</v>
      </c>
      <c r="W221" s="51">
        <v>1</v>
      </c>
    </row>
    <row r="222" spans="1:23" ht="30" x14ac:dyDescent="0.25">
      <c r="A222" s="82" t="str">
        <f>'Master List'!A222</f>
        <v>S017098</v>
      </c>
      <c r="B222" s="80" t="str">
        <f>'Master List'!C222</f>
        <v>THE LLOYD L PHELPS JR &amp; PATSY R PHELPS TRUST</v>
      </c>
      <c r="C222" s="80">
        <f>'Master List'!E222</f>
        <v>0</v>
      </c>
      <c r="D222" s="80" t="str">
        <f>'Master List'!F222</f>
        <v>RD 544 (UPPER ROBERTS ISLAND)</v>
      </c>
      <c r="E222" s="80">
        <f>'Master List'!G222</f>
        <v>0</v>
      </c>
      <c r="F222" s="80">
        <f>'Master List'!H222</f>
        <v>0</v>
      </c>
      <c r="G222" s="80" t="str">
        <f>'Master List'!I222</f>
        <v>Y</v>
      </c>
      <c r="H222" s="80">
        <f>'Master List'!AP222</f>
        <v>0</v>
      </c>
      <c r="M222" s="50" t="s">
        <v>3044</v>
      </c>
      <c r="N222" s="51">
        <v>1</v>
      </c>
      <c r="S222" s="50" t="s">
        <v>2595</v>
      </c>
      <c r="T222" s="51">
        <v>1</v>
      </c>
      <c r="V222" s="50" t="s">
        <v>2904</v>
      </c>
      <c r="W222" s="51">
        <v>1</v>
      </c>
    </row>
    <row r="223" spans="1:23" ht="45" x14ac:dyDescent="0.25">
      <c r="A223" s="82" t="str">
        <f>'Master List'!A223</f>
        <v>S017122</v>
      </c>
      <c r="B223" s="80" t="str">
        <f>'Master List'!C223</f>
        <v>J H PATTERSON</v>
      </c>
      <c r="C223" s="80">
        <f>'Master List'!E223</f>
        <v>0</v>
      </c>
      <c r="D223" s="80">
        <f>'Master List'!F223</f>
        <v>0</v>
      </c>
      <c r="E223" s="80">
        <f>'Master List'!G223</f>
        <v>0</v>
      </c>
      <c r="F223" s="80" t="str">
        <f>'Master List'!H223</f>
        <v>North Delta Water Agency</v>
      </c>
      <c r="G223" s="80" t="str">
        <f>'Master List'!I223</f>
        <v>Y</v>
      </c>
      <c r="H223" s="80" t="str">
        <f>'Master List'!AP223</f>
        <v>North Delta Water Agency</v>
      </c>
      <c r="M223" s="50" t="s">
        <v>3313</v>
      </c>
      <c r="N223" s="51">
        <v>1</v>
      </c>
      <c r="S223" s="50" t="s">
        <v>2596</v>
      </c>
      <c r="T223" s="51">
        <v>1</v>
      </c>
      <c r="V223" s="50" t="s">
        <v>2916</v>
      </c>
      <c r="W223" s="51">
        <v>1</v>
      </c>
    </row>
    <row r="224" spans="1:23" ht="45" x14ac:dyDescent="0.25">
      <c r="A224" s="82" t="str">
        <f>'Master List'!A224</f>
        <v>S017130</v>
      </c>
      <c r="B224" s="80" t="str">
        <f>'Master List'!C224</f>
        <v>CHARLOTTE G GILMORE</v>
      </c>
      <c r="C224" s="80">
        <f>'Master List'!E224</f>
        <v>0</v>
      </c>
      <c r="D224" s="80">
        <f>'Master List'!F224</f>
        <v>0</v>
      </c>
      <c r="E224" s="80">
        <f>'Master List'!G224</f>
        <v>0</v>
      </c>
      <c r="F224" s="80" t="str">
        <f>'Master List'!H224</f>
        <v>North Delta Water Agency</v>
      </c>
      <c r="G224" s="80" t="str">
        <f>'Master List'!I224</f>
        <v>Y</v>
      </c>
      <c r="H224" s="80" t="str">
        <f>'Master List'!AP224</f>
        <v>North Delta Water Agency</v>
      </c>
      <c r="M224" s="50" t="s">
        <v>8158</v>
      </c>
      <c r="N224" s="51">
        <v>27</v>
      </c>
      <c r="S224" s="50" t="s">
        <v>2597</v>
      </c>
      <c r="T224" s="51">
        <v>1</v>
      </c>
      <c r="V224" s="50" t="s">
        <v>2923</v>
      </c>
      <c r="W224" s="51">
        <v>1</v>
      </c>
    </row>
    <row r="225" spans="1:23" ht="30" x14ac:dyDescent="0.25">
      <c r="A225" s="82" t="str">
        <f>'Master List'!A225</f>
        <v>S017177</v>
      </c>
      <c r="B225" s="80" t="str">
        <f>'Master List'!C225</f>
        <v>OLAGARAY BROTHERS</v>
      </c>
      <c r="C225" s="80">
        <f>'Master List'!E225</f>
        <v>0</v>
      </c>
      <c r="D225" s="80" t="str">
        <f>'Master List'!F225</f>
        <v>RD 548 (TERMINOUS)</v>
      </c>
      <c r="E225" s="80">
        <f>'Master List'!G225</f>
        <v>0</v>
      </c>
      <c r="F225" s="80">
        <f>'Master List'!H225</f>
        <v>0</v>
      </c>
      <c r="G225" s="80" t="str">
        <f>'Master List'!I225</f>
        <v>Y</v>
      </c>
      <c r="H225" s="80">
        <f>'Master List'!AP225</f>
        <v>0</v>
      </c>
      <c r="M225" s="50" t="s">
        <v>2624</v>
      </c>
      <c r="N225" s="51"/>
      <c r="S225" s="50" t="s">
        <v>2601</v>
      </c>
      <c r="T225" s="51">
        <v>1</v>
      </c>
      <c r="V225" s="50" t="s">
        <v>2988</v>
      </c>
      <c r="W225" s="51">
        <v>1</v>
      </c>
    </row>
    <row r="226" spans="1:23" ht="45" x14ac:dyDescent="0.25">
      <c r="A226" s="82" t="str">
        <f>'Master List'!A226</f>
        <v>S017182</v>
      </c>
      <c r="B226" s="80" t="str">
        <f>'Master List'!C226</f>
        <v>MIZUNO FARMS INC</v>
      </c>
      <c r="C226" s="80">
        <f>'Master List'!E226</f>
        <v>0</v>
      </c>
      <c r="D226" s="80" t="str">
        <f>'Master List'!F226</f>
        <v>RD 2075 (MCMULLIN RANCH)</v>
      </c>
      <c r="E226" s="80">
        <f>'Master List'!G226</f>
        <v>0</v>
      </c>
      <c r="F226" s="80">
        <f>'Master List'!H226</f>
        <v>0</v>
      </c>
      <c r="G226" s="80" t="str">
        <f>'Master List'!I226</f>
        <v>Y</v>
      </c>
      <c r="H226" s="80">
        <f>'Master List'!AP226</f>
        <v>0</v>
      </c>
      <c r="M226" s="50" t="s">
        <v>2621</v>
      </c>
      <c r="N226" s="51">
        <v>1</v>
      </c>
      <c r="S226" s="50" t="s">
        <v>2605</v>
      </c>
      <c r="T226" s="51">
        <v>1</v>
      </c>
      <c r="V226" s="50" t="s">
        <v>2991</v>
      </c>
      <c r="W226" s="51">
        <v>1</v>
      </c>
    </row>
    <row r="227" spans="1:23" ht="30" x14ac:dyDescent="0.25">
      <c r="A227" s="82" t="str">
        <f>'Master List'!A227</f>
        <v>S017183</v>
      </c>
      <c r="B227" s="80" t="str">
        <f>'Master List'!C227</f>
        <v>WHITE LAKE MUTUAL WATER COMPANY</v>
      </c>
      <c r="C227" s="80">
        <f>'Master List'!E227</f>
        <v>0</v>
      </c>
      <c r="D227" s="80">
        <f>'Master List'!F227</f>
        <v>0</v>
      </c>
      <c r="E227" s="80">
        <f>'Master List'!G227</f>
        <v>0</v>
      </c>
      <c r="F227" s="80">
        <f>'Master List'!H227</f>
        <v>0</v>
      </c>
      <c r="G227" s="80" t="str">
        <f>'Master List'!I227</f>
        <v>N</v>
      </c>
      <c r="H227" s="80">
        <f>'Master List'!AP227</f>
        <v>0</v>
      </c>
      <c r="M227" s="50" t="s">
        <v>2640</v>
      </c>
      <c r="N227" s="51">
        <v>1</v>
      </c>
      <c r="S227" s="50" t="s">
        <v>2610</v>
      </c>
      <c r="T227" s="51">
        <v>1</v>
      </c>
      <c r="V227" s="50" t="s">
        <v>2996</v>
      </c>
      <c r="W227" s="51">
        <v>1</v>
      </c>
    </row>
    <row r="228" spans="1:23" x14ac:dyDescent="0.25">
      <c r="A228" s="82" t="str">
        <f>'Master List'!A228</f>
        <v>S017186</v>
      </c>
      <c r="B228" s="80" t="str">
        <f>'Master List'!C228</f>
        <v>OLAGARAY BROTHERS</v>
      </c>
      <c r="C228" s="80">
        <f>'Master List'!E228</f>
        <v>0</v>
      </c>
      <c r="D228" s="80">
        <f>'Master List'!F228</f>
        <v>0</v>
      </c>
      <c r="E228" s="80">
        <f>'Master List'!G228</f>
        <v>0</v>
      </c>
      <c r="F228" s="80">
        <f>'Master List'!H228</f>
        <v>0</v>
      </c>
      <c r="G228" s="80" t="str">
        <f>'Master List'!I228</f>
        <v>Y</v>
      </c>
      <c r="H228" s="80">
        <f>'Master List'!AP228</f>
        <v>0</v>
      </c>
      <c r="M228" s="50" t="s">
        <v>2728</v>
      </c>
      <c r="N228" s="51">
        <v>1</v>
      </c>
      <c r="S228" s="50" t="s">
        <v>2641</v>
      </c>
      <c r="T228" s="51">
        <v>1</v>
      </c>
      <c r="V228" s="50" t="s">
        <v>2999</v>
      </c>
      <c r="W228" s="51">
        <v>1</v>
      </c>
    </row>
    <row r="229" spans="1:23" ht="30" x14ac:dyDescent="0.25">
      <c r="A229" s="82" t="str">
        <f>'Master List'!A229</f>
        <v>S017189</v>
      </c>
      <c r="B229" s="80" t="str">
        <f>'Master List'!C229</f>
        <v>AUFDERMAUR LLC</v>
      </c>
      <c r="C229" s="80">
        <f>'Master List'!E229</f>
        <v>0</v>
      </c>
      <c r="D229" s="80" t="str">
        <f>'Master List'!F229</f>
        <v>RD 1 (UNION ISLAND)</v>
      </c>
      <c r="E229" s="80">
        <f>'Master List'!G229</f>
        <v>0</v>
      </c>
      <c r="F229" s="80">
        <f>'Master List'!H229</f>
        <v>0</v>
      </c>
      <c r="G229" s="80" t="str">
        <f>'Master List'!I229</f>
        <v>Y</v>
      </c>
      <c r="H229" s="80">
        <f>'Master List'!AP229</f>
        <v>0</v>
      </c>
      <c r="M229" s="50" t="s">
        <v>2729</v>
      </c>
      <c r="N229" s="51">
        <v>1</v>
      </c>
      <c r="S229" s="50" t="s">
        <v>2657</v>
      </c>
      <c r="T229" s="51">
        <v>1</v>
      </c>
      <c r="V229" s="50" t="s">
        <v>3003</v>
      </c>
      <c r="W229" s="51">
        <v>1</v>
      </c>
    </row>
    <row r="230" spans="1:23" ht="45" x14ac:dyDescent="0.25">
      <c r="A230" s="82" t="str">
        <f>'Master List'!A230</f>
        <v>S017190</v>
      </c>
      <c r="B230" s="80" t="str">
        <f>'Master List'!C230</f>
        <v>RANDALL RANCH GREENE &amp; HEMLY INC.</v>
      </c>
      <c r="C230" s="80">
        <f>'Master List'!E230</f>
        <v>0</v>
      </c>
      <c r="D230" s="80">
        <f>'Master List'!F230</f>
        <v>0</v>
      </c>
      <c r="E230" s="80">
        <f>'Master List'!G230</f>
        <v>0</v>
      </c>
      <c r="F230" s="80" t="str">
        <f>'Master List'!H230</f>
        <v>North Delta Water Agency</v>
      </c>
      <c r="G230" s="80" t="str">
        <f>'Master List'!I230</f>
        <v>Y</v>
      </c>
      <c r="H230" s="80" t="str">
        <f>'Master List'!AP230</f>
        <v>North Delta Water Agency</v>
      </c>
      <c r="M230" s="50" t="s">
        <v>3829</v>
      </c>
      <c r="N230" s="51">
        <v>1</v>
      </c>
      <c r="S230" s="50" t="s">
        <v>2696</v>
      </c>
      <c r="T230" s="51">
        <v>1</v>
      </c>
      <c r="V230" s="50" t="s">
        <v>3009</v>
      </c>
      <c r="W230" s="51">
        <v>1</v>
      </c>
    </row>
    <row r="231" spans="1:23" ht="45" x14ac:dyDescent="0.25">
      <c r="A231" s="82" t="str">
        <f>'Master List'!A231</f>
        <v>S017193</v>
      </c>
      <c r="B231" s="80" t="str">
        <f>'Master List'!C231</f>
        <v>WHEELER RANCH GREENE AND HEMLY, INC</v>
      </c>
      <c r="C231" s="80">
        <f>'Master List'!E231</f>
        <v>0</v>
      </c>
      <c r="D231" s="80">
        <f>'Master List'!F231</f>
        <v>0</v>
      </c>
      <c r="E231" s="80">
        <f>'Master List'!G231</f>
        <v>0</v>
      </c>
      <c r="F231" s="80" t="str">
        <f>'Master List'!H231</f>
        <v>North Delta Water Agency</v>
      </c>
      <c r="G231" s="80" t="str">
        <f>'Master List'!I231</f>
        <v>Y</v>
      </c>
      <c r="H231" s="80" t="str">
        <f>'Master List'!AP231</f>
        <v>North Delta Water Agency</v>
      </c>
      <c r="M231" s="50" t="s">
        <v>3831</v>
      </c>
      <c r="N231" s="51">
        <v>1</v>
      </c>
      <c r="S231" s="50" t="s">
        <v>2712</v>
      </c>
      <c r="T231" s="51">
        <v>1</v>
      </c>
      <c r="V231" s="50" t="s">
        <v>3012</v>
      </c>
      <c r="W231" s="51">
        <v>1</v>
      </c>
    </row>
    <row r="232" spans="1:23" ht="45" x14ac:dyDescent="0.25">
      <c r="A232" s="82" t="str">
        <f>'Master List'!A232</f>
        <v>S017199</v>
      </c>
      <c r="B232" s="80" t="str">
        <f>'Master List'!C232</f>
        <v>J.L. ALDRICH RANCH</v>
      </c>
      <c r="C232" s="80">
        <f>'Master List'!E232</f>
        <v>0</v>
      </c>
      <c r="D232" s="80">
        <f>'Master List'!F232</f>
        <v>0</v>
      </c>
      <c r="E232" s="80">
        <f>'Master List'!G232</f>
        <v>0</v>
      </c>
      <c r="F232" s="80" t="str">
        <f>'Master List'!H232</f>
        <v>North Delta Water Agency</v>
      </c>
      <c r="G232" s="80" t="str">
        <f>'Master List'!I232</f>
        <v>Y</v>
      </c>
      <c r="H232" s="80" t="str">
        <f>'Master List'!AP232</f>
        <v>North Delta Water Agency</v>
      </c>
      <c r="M232" s="50" t="s">
        <v>3832</v>
      </c>
      <c r="N232" s="51">
        <v>1</v>
      </c>
      <c r="S232" s="50" t="s">
        <v>2716</v>
      </c>
      <c r="T232" s="51">
        <v>1</v>
      </c>
      <c r="V232" s="50" t="s">
        <v>3028</v>
      </c>
      <c r="W232" s="51">
        <v>1</v>
      </c>
    </row>
    <row r="233" spans="1:23" ht="30" x14ac:dyDescent="0.25">
      <c r="A233" s="82" t="str">
        <f>'Master List'!A233</f>
        <v>S017201</v>
      </c>
      <c r="B233" s="80" t="str">
        <f>'Master List'!C233</f>
        <v>HENRY E MULLER &amp; DIANA MULLER REVOCABLE TRUST</v>
      </c>
      <c r="C233" s="80">
        <f>'Master List'!E233</f>
        <v>0</v>
      </c>
      <c r="D233" s="80">
        <f>'Master List'!F233</f>
        <v>0</v>
      </c>
      <c r="E233" s="80">
        <f>'Master List'!G233</f>
        <v>0</v>
      </c>
      <c r="F233" s="80">
        <f>'Master List'!H233</f>
        <v>0</v>
      </c>
      <c r="G233" s="80" t="str">
        <f>'Master List'!I233</f>
        <v>Y</v>
      </c>
      <c r="H233" s="80">
        <f>'Master List'!AP233</f>
        <v>0</v>
      </c>
      <c r="M233" s="50" t="s">
        <v>3833</v>
      </c>
      <c r="N233" s="51">
        <v>1</v>
      </c>
      <c r="S233" s="50" t="s">
        <v>2722</v>
      </c>
      <c r="T233" s="51">
        <v>1</v>
      </c>
      <c r="V233" s="50" t="s">
        <v>3041</v>
      </c>
      <c r="W233" s="51">
        <v>1</v>
      </c>
    </row>
    <row r="234" spans="1:23" ht="45" x14ac:dyDescent="0.25">
      <c r="A234" s="82" t="str">
        <f>'Master List'!A234</f>
        <v>S017202</v>
      </c>
      <c r="B234" s="80" t="str">
        <f>'Master List'!C234</f>
        <v>WARREN BOGLE</v>
      </c>
      <c r="C234" s="80">
        <f>'Master List'!E234</f>
        <v>0</v>
      </c>
      <c r="D234" s="80">
        <f>'Master List'!F234</f>
        <v>0</v>
      </c>
      <c r="E234" s="80">
        <f>'Master List'!G234</f>
        <v>0</v>
      </c>
      <c r="F234" s="80" t="str">
        <f>'Master List'!H234</f>
        <v>North Delta Water Agency</v>
      </c>
      <c r="G234" s="80" t="str">
        <f>'Master List'!I234</f>
        <v>Y</v>
      </c>
      <c r="H234" s="80" t="str">
        <f>'Master List'!AP234</f>
        <v>North Delta Water Agency</v>
      </c>
      <c r="M234" s="50" t="s">
        <v>3834</v>
      </c>
      <c r="N234" s="51">
        <v>1</v>
      </c>
      <c r="S234" s="50" t="s">
        <v>2778</v>
      </c>
      <c r="T234" s="51">
        <v>1</v>
      </c>
      <c r="V234" s="50" t="s">
        <v>3045</v>
      </c>
      <c r="W234" s="51">
        <v>1</v>
      </c>
    </row>
    <row r="235" spans="1:23" ht="45" x14ac:dyDescent="0.25">
      <c r="A235" s="82" t="str">
        <f>'Master List'!A235</f>
        <v>S017211</v>
      </c>
      <c r="B235" s="80" t="str">
        <f>'Master List'!C235</f>
        <v>WARREN BOGLE</v>
      </c>
      <c r="C235" s="80">
        <f>'Master List'!E235</f>
        <v>0</v>
      </c>
      <c r="D235" s="80">
        <f>'Master List'!F235</f>
        <v>0</v>
      </c>
      <c r="E235" s="80">
        <f>'Master List'!G235</f>
        <v>0</v>
      </c>
      <c r="F235" s="80" t="str">
        <f>'Master List'!H235</f>
        <v>North Delta Water Agency</v>
      </c>
      <c r="G235" s="80" t="str">
        <f>'Master List'!I235</f>
        <v>Y</v>
      </c>
      <c r="H235" s="80" t="str">
        <f>'Master List'!AP235</f>
        <v>North Delta Water Agency</v>
      </c>
      <c r="M235" s="50" t="s">
        <v>3835</v>
      </c>
      <c r="N235" s="51">
        <v>1</v>
      </c>
      <c r="S235" s="50" t="s">
        <v>2848</v>
      </c>
      <c r="T235" s="51">
        <v>1</v>
      </c>
      <c r="V235" s="50" t="s">
        <v>3051</v>
      </c>
      <c r="W235" s="51">
        <v>1</v>
      </c>
    </row>
    <row r="236" spans="1:23" ht="30" x14ac:dyDescent="0.25">
      <c r="A236" s="82" t="str">
        <f>'Master List'!A236</f>
        <v>S017215</v>
      </c>
      <c r="B236" s="80" t="str">
        <f>'Master List'!C236</f>
        <v>GRUNAUER COMMUNITY PROPERTY TRUST ET AL</v>
      </c>
      <c r="C236" s="80">
        <f>'Master List'!E236</f>
        <v>0</v>
      </c>
      <c r="D236" s="80" t="str">
        <f>'Master List'!F236</f>
        <v>RD 773 (FABIAN TRACT)</v>
      </c>
      <c r="E236" s="80">
        <f>'Master List'!G236</f>
        <v>0</v>
      </c>
      <c r="F236" s="80">
        <f>'Master List'!H236</f>
        <v>0</v>
      </c>
      <c r="G236" s="80" t="str">
        <f>'Master List'!I236</f>
        <v>Y</v>
      </c>
      <c r="H236" s="80">
        <f>'Master List'!AP236</f>
        <v>0</v>
      </c>
      <c r="M236" s="50" t="s">
        <v>3836</v>
      </c>
      <c r="N236" s="51">
        <v>1</v>
      </c>
      <c r="S236" s="50" t="s">
        <v>2869</v>
      </c>
      <c r="T236" s="51">
        <v>1</v>
      </c>
      <c r="V236" s="50" t="s">
        <v>3056</v>
      </c>
      <c r="W236" s="51">
        <v>1</v>
      </c>
    </row>
    <row r="237" spans="1:23" ht="45" x14ac:dyDescent="0.25">
      <c r="A237" s="82" t="str">
        <f>'Master List'!A237</f>
        <v>S017216</v>
      </c>
      <c r="B237" s="80" t="str">
        <f>'Master List'!C237</f>
        <v>JOE SANCHEZ FARMS INC</v>
      </c>
      <c r="C237" s="80">
        <f>'Master List'!E237</f>
        <v>0</v>
      </c>
      <c r="D237" s="80">
        <f>'Master List'!F237</f>
        <v>0</v>
      </c>
      <c r="E237" s="80">
        <f>'Master List'!G237</f>
        <v>0</v>
      </c>
      <c r="F237" s="80" t="str">
        <f>'Master List'!H237</f>
        <v>North Delta Water Agency</v>
      </c>
      <c r="G237" s="80" t="str">
        <f>'Master List'!I237</f>
        <v>Y</v>
      </c>
      <c r="H237" s="80" t="str">
        <f>'Master List'!AP237</f>
        <v>North Delta Water Agency</v>
      </c>
      <c r="M237" s="50" t="s">
        <v>3838</v>
      </c>
      <c r="N237" s="51">
        <v>1</v>
      </c>
      <c r="S237" s="50" t="s">
        <v>2872</v>
      </c>
      <c r="T237" s="51">
        <v>1</v>
      </c>
      <c r="V237" s="50" t="s">
        <v>3064</v>
      </c>
      <c r="W237" s="51">
        <v>1</v>
      </c>
    </row>
    <row r="238" spans="1:23" ht="30" x14ac:dyDescent="0.25">
      <c r="A238" s="82" t="str">
        <f>'Master List'!A238</f>
        <v>S017218</v>
      </c>
      <c r="B238" s="80" t="str">
        <f>'Master List'!C238</f>
        <v>BERT BACCHETTI FARMS</v>
      </c>
      <c r="C238" s="80">
        <f>'Master List'!E238</f>
        <v>0</v>
      </c>
      <c r="D238" s="80" t="str">
        <f>'Master List'!F238</f>
        <v>RD 773 (FABIAN TRACT)</v>
      </c>
      <c r="E238" s="80">
        <f>'Master List'!G238</f>
        <v>0</v>
      </c>
      <c r="F238" s="80">
        <f>'Master List'!H238</f>
        <v>0</v>
      </c>
      <c r="G238" s="80" t="str">
        <f>'Master List'!I238</f>
        <v>Y</v>
      </c>
      <c r="H238" s="80">
        <f>'Master List'!AP238</f>
        <v>0</v>
      </c>
      <c r="M238" s="50" t="s">
        <v>3839</v>
      </c>
      <c r="N238" s="51">
        <v>1</v>
      </c>
      <c r="S238" s="50" t="s">
        <v>2891</v>
      </c>
      <c r="T238" s="51">
        <v>1</v>
      </c>
      <c r="V238" s="50" t="s">
        <v>3067</v>
      </c>
      <c r="W238" s="51">
        <v>1</v>
      </c>
    </row>
    <row r="239" spans="1:23" ht="45" x14ac:dyDescent="0.25">
      <c r="A239" s="82" t="str">
        <f>'Master List'!A239</f>
        <v>S017228</v>
      </c>
      <c r="B239" s="80" t="str">
        <f>'Master List'!C239</f>
        <v>RIVERMAID LAND LTD</v>
      </c>
      <c r="C239" s="80">
        <f>'Master List'!E239</f>
        <v>0</v>
      </c>
      <c r="D239" s="80">
        <f>'Master List'!F239</f>
        <v>0</v>
      </c>
      <c r="E239" s="80">
        <f>'Master List'!G239</f>
        <v>0</v>
      </c>
      <c r="F239" s="80" t="str">
        <f>'Master List'!H239</f>
        <v>North Delta Water Agency</v>
      </c>
      <c r="G239" s="80" t="str">
        <f>'Master List'!I239</f>
        <v>Y</v>
      </c>
      <c r="H239" s="80" t="str">
        <f>'Master List'!AP239</f>
        <v>North Delta Water Agency</v>
      </c>
      <c r="M239" s="50" t="s">
        <v>3840</v>
      </c>
      <c r="N239" s="51">
        <v>1</v>
      </c>
      <c r="S239" s="50" t="s">
        <v>2904</v>
      </c>
      <c r="T239" s="51">
        <v>1</v>
      </c>
      <c r="V239" s="50" t="s">
        <v>3069</v>
      </c>
      <c r="W239" s="51">
        <v>1</v>
      </c>
    </row>
    <row r="240" spans="1:23" ht="30" x14ac:dyDescent="0.25">
      <c r="A240" s="82" t="str">
        <f>'Master List'!A240</f>
        <v>S017229</v>
      </c>
      <c r="B240" s="80" t="str">
        <f>'Master List'!C240</f>
        <v>NAGLEE BURK IRRIGATION DISTRICT</v>
      </c>
      <c r="C240" s="80">
        <f>'Master List'!E240</f>
        <v>0</v>
      </c>
      <c r="D240" s="80">
        <f>'Master List'!F240</f>
        <v>0</v>
      </c>
      <c r="E240" s="80">
        <f>'Master List'!G240</f>
        <v>0</v>
      </c>
      <c r="F240" s="80">
        <f>'Master List'!H240</f>
        <v>0</v>
      </c>
      <c r="G240" s="80" t="str">
        <f>'Master List'!I240</f>
        <v>Y</v>
      </c>
      <c r="H240" s="80">
        <f>'Master List'!AP240</f>
        <v>0</v>
      </c>
      <c r="M240" s="50" t="s">
        <v>3841</v>
      </c>
      <c r="N240" s="51">
        <v>1</v>
      </c>
      <c r="S240" s="50" t="s">
        <v>2916</v>
      </c>
      <c r="T240" s="51">
        <v>1</v>
      </c>
      <c r="V240" s="50" t="s">
        <v>3073</v>
      </c>
      <c r="W240" s="51">
        <v>1</v>
      </c>
    </row>
    <row r="241" spans="1:23" ht="30" x14ac:dyDescent="0.25">
      <c r="A241" s="82" t="str">
        <f>'Master List'!A241</f>
        <v>S017232</v>
      </c>
      <c r="B241" s="80" t="str">
        <f>'Master List'!C241</f>
        <v>NAGLEE BURK IRRIGATION DISTRICT</v>
      </c>
      <c r="C241" s="80">
        <f>'Master List'!E241</f>
        <v>0</v>
      </c>
      <c r="D241" s="80">
        <f>'Master List'!F241</f>
        <v>0</v>
      </c>
      <c r="E241" s="80">
        <f>'Master List'!G241</f>
        <v>0</v>
      </c>
      <c r="F241" s="80">
        <f>'Master List'!H241</f>
        <v>0</v>
      </c>
      <c r="G241" s="80" t="str">
        <f>'Master List'!I241</f>
        <v>Y</v>
      </c>
      <c r="H241" s="80">
        <f>'Master List'!AP241</f>
        <v>0</v>
      </c>
      <c r="M241" s="50" t="s">
        <v>3842</v>
      </c>
      <c r="N241" s="51">
        <v>1</v>
      </c>
      <c r="S241" s="50" t="s">
        <v>2923</v>
      </c>
      <c r="T241" s="51">
        <v>1</v>
      </c>
      <c r="V241" s="50" t="s">
        <v>3079</v>
      </c>
      <c r="W241" s="51">
        <v>1</v>
      </c>
    </row>
    <row r="242" spans="1:23" ht="45" x14ac:dyDescent="0.25">
      <c r="A242" s="82" t="str">
        <f>'Master List'!A242</f>
        <v>S017233</v>
      </c>
      <c r="B242" s="80" t="str">
        <f>'Master List'!C242</f>
        <v>POINT RANCH PARTNERS LLC</v>
      </c>
      <c r="C242" s="80">
        <f>'Master List'!E242</f>
        <v>0</v>
      </c>
      <c r="D242" s="80">
        <f>'Master List'!F242</f>
        <v>0</v>
      </c>
      <c r="E242" s="80">
        <f>'Master List'!G242</f>
        <v>0</v>
      </c>
      <c r="F242" s="80" t="str">
        <f>'Master List'!H242</f>
        <v>North Delta Water Agency</v>
      </c>
      <c r="G242" s="80" t="str">
        <f>'Master List'!I242</f>
        <v>Y</v>
      </c>
      <c r="H242" s="80" t="str">
        <f>'Master List'!AP242</f>
        <v>North Delta Water Agency</v>
      </c>
      <c r="M242" s="50" t="s">
        <v>3843</v>
      </c>
      <c r="N242" s="51">
        <v>1</v>
      </c>
      <c r="S242" s="50" t="s">
        <v>2988</v>
      </c>
      <c r="T242" s="51">
        <v>1</v>
      </c>
      <c r="V242" s="50" t="s">
        <v>3083</v>
      </c>
      <c r="W242" s="51">
        <v>1</v>
      </c>
    </row>
    <row r="243" spans="1:23" ht="30" x14ac:dyDescent="0.25">
      <c r="A243" s="82" t="str">
        <f>'Master List'!A243</f>
        <v>S017235</v>
      </c>
      <c r="B243" s="80" t="str">
        <f>'Master List'!C243</f>
        <v>NAGLEE BURK IRRIGATION DISTRICT</v>
      </c>
      <c r="C243" s="80">
        <f>'Master List'!E243</f>
        <v>0</v>
      </c>
      <c r="D243" s="80">
        <f>'Master List'!F243</f>
        <v>0</v>
      </c>
      <c r="E243" s="80">
        <f>'Master List'!G243</f>
        <v>0</v>
      </c>
      <c r="F243" s="80">
        <f>'Master List'!H243</f>
        <v>0</v>
      </c>
      <c r="G243" s="80" t="str">
        <f>'Master List'!I243</f>
        <v>Y</v>
      </c>
      <c r="H243" s="80">
        <f>'Master List'!AP243</f>
        <v>0</v>
      </c>
      <c r="M243" s="50" t="s">
        <v>3844</v>
      </c>
      <c r="N243" s="51">
        <v>1</v>
      </c>
      <c r="S243" s="50" t="s">
        <v>2991</v>
      </c>
      <c r="T243" s="51">
        <v>1</v>
      </c>
      <c r="V243" s="50" t="s">
        <v>3110</v>
      </c>
      <c r="W243" s="51">
        <v>1</v>
      </c>
    </row>
    <row r="244" spans="1:23" ht="45" x14ac:dyDescent="0.25">
      <c r="A244" s="82" t="str">
        <f>'Master List'!A244</f>
        <v>S017239</v>
      </c>
      <c r="B244" s="80" t="str">
        <f>'Master List'!C244</f>
        <v>WILSON LAND LTD</v>
      </c>
      <c r="C244" s="80">
        <f>'Master List'!E244</f>
        <v>0</v>
      </c>
      <c r="D244" s="80">
        <f>'Master List'!F244</f>
        <v>0</v>
      </c>
      <c r="E244" s="80">
        <f>'Master List'!G244</f>
        <v>0</v>
      </c>
      <c r="F244" s="80" t="str">
        <f>'Master List'!H244</f>
        <v>North Delta Water Agency</v>
      </c>
      <c r="G244" s="80" t="str">
        <f>'Master List'!I244</f>
        <v>Y</v>
      </c>
      <c r="H244" s="80" t="str">
        <f>'Master List'!AP244</f>
        <v>North Delta Water Agency</v>
      </c>
      <c r="M244" s="50" t="s">
        <v>3845</v>
      </c>
      <c r="N244" s="51">
        <v>1</v>
      </c>
      <c r="S244" s="50" t="s">
        <v>2996</v>
      </c>
      <c r="T244" s="51">
        <v>1</v>
      </c>
      <c r="V244" s="50" t="s">
        <v>3119</v>
      </c>
      <c r="W244" s="51">
        <v>1</v>
      </c>
    </row>
    <row r="245" spans="1:23" ht="30" x14ac:dyDescent="0.25">
      <c r="A245" s="82" t="str">
        <f>'Master List'!A245</f>
        <v>S017241</v>
      </c>
      <c r="B245" s="80" t="str">
        <f>'Master List'!C245</f>
        <v>NAGLEE BURK IRRIGATION DISTRICT</v>
      </c>
      <c r="C245" s="80">
        <f>'Master List'!E245</f>
        <v>0</v>
      </c>
      <c r="D245" s="80">
        <f>'Master List'!F245</f>
        <v>0</v>
      </c>
      <c r="E245" s="80">
        <f>'Master List'!G245</f>
        <v>0</v>
      </c>
      <c r="F245" s="80">
        <f>'Master List'!H245</f>
        <v>0</v>
      </c>
      <c r="G245" s="80" t="str">
        <f>'Master List'!I245</f>
        <v>Y</v>
      </c>
      <c r="H245" s="80">
        <f>'Master List'!AP245</f>
        <v>0</v>
      </c>
      <c r="M245" s="50" t="s">
        <v>3846</v>
      </c>
      <c r="N245" s="51">
        <v>1</v>
      </c>
      <c r="S245" s="50" t="s">
        <v>2999</v>
      </c>
      <c r="T245" s="51">
        <v>1</v>
      </c>
      <c r="V245" s="50" t="s">
        <v>3159</v>
      </c>
      <c r="W245" s="51">
        <v>1</v>
      </c>
    </row>
    <row r="246" spans="1:23" ht="30" x14ac:dyDescent="0.25">
      <c r="A246" s="82" t="str">
        <f>'Master List'!A246</f>
        <v>S017244</v>
      </c>
      <c r="B246" s="80" t="str">
        <f>'Master List'!C246</f>
        <v>NAGLEE BURK IRRIGATION DISTRICT</v>
      </c>
      <c r="C246" s="80">
        <f>'Master List'!E246</f>
        <v>0</v>
      </c>
      <c r="D246" s="80">
        <f>'Master List'!F246</f>
        <v>0</v>
      </c>
      <c r="E246" s="80">
        <f>'Master List'!G246</f>
        <v>0</v>
      </c>
      <c r="F246" s="80">
        <f>'Master List'!H246</f>
        <v>0</v>
      </c>
      <c r="G246" s="80" t="str">
        <f>'Master List'!I246</f>
        <v>Y</v>
      </c>
      <c r="H246" s="80">
        <f>'Master List'!AP246</f>
        <v>0</v>
      </c>
      <c r="M246" s="50" t="s">
        <v>3847</v>
      </c>
      <c r="N246" s="51">
        <v>1</v>
      </c>
      <c r="S246" s="50" t="s">
        <v>3003</v>
      </c>
      <c r="T246" s="51">
        <v>1</v>
      </c>
      <c r="V246" s="50" t="s">
        <v>3167</v>
      </c>
      <c r="W246" s="51">
        <v>1</v>
      </c>
    </row>
    <row r="247" spans="1:23" ht="45" x14ac:dyDescent="0.25">
      <c r="A247" s="82" t="str">
        <f>'Master List'!A247</f>
        <v>S017264</v>
      </c>
      <c r="B247" s="80" t="str">
        <f>'Master List'!C247</f>
        <v>JOSEPH T SANCHEZ</v>
      </c>
      <c r="C247" s="80">
        <f>'Master List'!E247</f>
        <v>0</v>
      </c>
      <c r="D247" s="80">
        <f>'Master List'!F247</f>
        <v>0</v>
      </c>
      <c r="E247" s="80">
        <f>'Master List'!G247</f>
        <v>0</v>
      </c>
      <c r="F247" s="80" t="str">
        <f>'Master List'!H247</f>
        <v>North Delta Water Agency</v>
      </c>
      <c r="G247" s="80" t="str">
        <f>'Master List'!I247</f>
        <v>Y</v>
      </c>
      <c r="H247" s="80" t="str">
        <f>'Master List'!AP247</f>
        <v>North Delta Water Agency</v>
      </c>
      <c r="M247" s="50" t="s">
        <v>3848</v>
      </c>
      <c r="N247" s="51">
        <v>1</v>
      </c>
      <c r="S247" s="50" t="s">
        <v>3009</v>
      </c>
      <c r="T247" s="51">
        <v>1</v>
      </c>
      <c r="V247" s="50" t="s">
        <v>3169</v>
      </c>
      <c r="W247" s="51">
        <v>1</v>
      </c>
    </row>
    <row r="248" spans="1:23" x14ac:dyDescent="0.25">
      <c r="A248" s="82" t="str">
        <f>'Master List'!A248</f>
        <v>S017273</v>
      </c>
      <c r="B248" s="80" t="str">
        <f>'Master List'!C248</f>
        <v>ROBERT D CALCAGNO</v>
      </c>
      <c r="C248" s="80">
        <f>'Master List'!E248</f>
        <v>0</v>
      </c>
      <c r="D248" s="80">
        <f>'Master List'!F248</f>
        <v>0</v>
      </c>
      <c r="E248" s="80">
        <f>'Master List'!G248</f>
        <v>0</v>
      </c>
      <c r="F248" s="80">
        <f>'Master List'!H248</f>
        <v>0</v>
      </c>
      <c r="G248" s="80" t="str">
        <f>'Master List'!I248</f>
        <v>Y</v>
      </c>
      <c r="H248" s="80">
        <f>'Master List'!AP248</f>
        <v>0</v>
      </c>
      <c r="M248" s="50" t="s">
        <v>8159</v>
      </c>
      <c r="N248" s="51">
        <v>22</v>
      </c>
      <c r="S248" s="50" t="s">
        <v>3012</v>
      </c>
      <c r="T248" s="51">
        <v>1</v>
      </c>
      <c r="V248" s="50" t="s">
        <v>3183</v>
      </c>
      <c r="W248" s="51">
        <v>1</v>
      </c>
    </row>
    <row r="249" spans="1:23" x14ac:dyDescent="0.25">
      <c r="A249" s="82" t="str">
        <f>'Master List'!A249</f>
        <v>S017276</v>
      </c>
      <c r="B249" s="80" t="str">
        <f>'Master List'!C249</f>
        <v>ROBERT D CALCAGNO</v>
      </c>
      <c r="C249" s="80">
        <f>'Master List'!E249</f>
        <v>0</v>
      </c>
      <c r="D249" s="80">
        <f>'Master List'!F249</f>
        <v>0</v>
      </c>
      <c r="E249" s="80">
        <f>'Master List'!G249</f>
        <v>0</v>
      </c>
      <c r="F249" s="80">
        <f>'Master List'!H249</f>
        <v>0</v>
      </c>
      <c r="G249" s="80" t="str">
        <f>'Master List'!I249</f>
        <v>Y</v>
      </c>
      <c r="H249" s="80">
        <f>'Master List'!AP249</f>
        <v>0</v>
      </c>
      <c r="M249" s="50" t="s">
        <v>1578</v>
      </c>
      <c r="N249" s="51"/>
      <c r="S249" s="50" t="s">
        <v>3028</v>
      </c>
      <c r="T249" s="51">
        <v>1</v>
      </c>
      <c r="V249" s="50" t="s">
        <v>3186</v>
      </c>
      <c r="W249" s="51">
        <v>1</v>
      </c>
    </row>
    <row r="250" spans="1:23" x14ac:dyDescent="0.25">
      <c r="A250" s="82" t="str">
        <f>'Master List'!A250</f>
        <v>S017282</v>
      </c>
      <c r="B250" s="80" t="str">
        <f>'Master List'!C250</f>
        <v>ROBERT D CALCAGNO</v>
      </c>
      <c r="C250" s="80">
        <f>'Master List'!E250</f>
        <v>0</v>
      </c>
      <c r="D250" s="80">
        <f>'Master List'!F250</f>
        <v>0</v>
      </c>
      <c r="E250" s="80">
        <f>'Master List'!G250</f>
        <v>0</v>
      </c>
      <c r="F250" s="80">
        <f>'Master List'!H250</f>
        <v>0</v>
      </c>
      <c r="G250" s="80" t="str">
        <f>'Master List'!I250</f>
        <v>Y</v>
      </c>
      <c r="H250" s="80">
        <f>'Master List'!AP250</f>
        <v>0</v>
      </c>
      <c r="M250" s="50" t="s">
        <v>1576</v>
      </c>
      <c r="N250" s="51">
        <v>1</v>
      </c>
      <c r="S250" s="50" t="s">
        <v>3041</v>
      </c>
      <c r="T250" s="51">
        <v>1</v>
      </c>
      <c r="V250" s="50" t="s">
        <v>3194</v>
      </c>
      <c r="W250" s="51">
        <v>1</v>
      </c>
    </row>
    <row r="251" spans="1:23" ht="30" x14ac:dyDescent="0.25">
      <c r="A251" s="82" t="str">
        <f>'Master List'!A251</f>
        <v>S017284</v>
      </c>
      <c r="B251" s="80" t="str">
        <f>'Master List'!C251</f>
        <v>HOLDENER RANCHES</v>
      </c>
      <c r="C251" s="80">
        <f>'Master List'!E251</f>
        <v>0</v>
      </c>
      <c r="D251" s="80" t="str">
        <f>'Master List'!F251</f>
        <v>RD 1 (UNION ISLAND)</v>
      </c>
      <c r="E251" s="80">
        <f>'Master List'!G251</f>
        <v>0</v>
      </c>
      <c r="F251" s="80">
        <f>'Master List'!H251</f>
        <v>0</v>
      </c>
      <c r="G251" s="80" t="str">
        <f>'Master List'!I251</f>
        <v>Y</v>
      </c>
      <c r="H251" s="80">
        <f>'Master List'!AP251</f>
        <v>0</v>
      </c>
      <c r="M251" s="50" t="s">
        <v>3115</v>
      </c>
      <c r="N251" s="51">
        <v>1</v>
      </c>
      <c r="S251" s="50" t="s">
        <v>3045</v>
      </c>
      <c r="T251" s="51">
        <v>1</v>
      </c>
      <c r="V251" s="50" t="s">
        <v>3199</v>
      </c>
      <c r="W251" s="51">
        <v>1</v>
      </c>
    </row>
    <row r="252" spans="1:23" x14ac:dyDescent="0.25">
      <c r="A252" s="82" t="str">
        <f>'Master List'!A252</f>
        <v>S017285</v>
      </c>
      <c r="B252" s="80" t="str">
        <f>'Master List'!C252</f>
        <v>ROBERT D CALCAGNO</v>
      </c>
      <c r="C252" s="80">
        <f>'Master List'!E252</f>
        <v>0</v>
      </c>
      <c r="D252" s="80" t="str">
        <f>'Master List'!F252</f>
        <v>RD 17 (MOSSDALE)</v>
      </c>
      <c r="E252" s="80">
        <f>'Master List'!G252</f>
        <v>0</v>
      </c>
      <c r="F252" s="80">
        <f>'Master List'!H252</f>
        <v>0</v>
      </c>
      <c r="G252" s="80" t="str">
        <f>'Master List'!I252</f>
        <v>Y</v>
      </c>
      <c r="H252" s="80">
        <f>'Master List'!AP252</f>
        <v>0</v>
      </c>
      <c r="M252" s="50" t="s">
        <v>3117</v>
      </c>
      <c r="N252" s="51">
        <v>1</v>
      </c>
      <c r="S252" s="50" t="s">
        <v>3051</v>
      </c>
      <c r="T252" s="51">
        <v>1</v>
      </c>
      <c r="V252" s="50" t="s">
        <v>3205</v>
      </c>
      <c r="W252" s="51">
        <v>1</v>
      </c>
    </row>
    <row r="253" spans="1:23" x14ac:dyDescent="0.25">
      <c r="A253" s="82" t="str">
        <f>'Master List'!A253</f>
        <v>S017287</v>
      </c>
      <c r="B253" s="80" t="str">
        <f>'Master List'!C253</f>
        <v>HOLDENER RANCHES</v>
      </c>
      <c r="C253" s="80">
        <f>'Master List'!E253</f>
        <v>0</v>
      </c>
      <c r="D253" s="80">
        <f>'Master List'!F253</f>
        <v>0</v>
      </c>
      <c r="E253" s="80">
        <f>'Master List'!G253</f>
        <v>0</v>
      </c>
      <c r="F253" s="80">
        <f>'Master List'!H253</f>
        <v>0</v>
      </c>
      <c r="G253" s="80" t="str">
        <f>'Master List'!I253</f>
        <v>Y</v>
      </c>
      <c r="H253" s="80">
        <f>'Master List'!AP253</f>
        <v>0</v>
      </c>
      <c r="M253" s="50" t="s">
        <v>8160</v>
      </c>
      <c r="N253" s="51">
        <v>3</v>
      </c>
      <c r="S253" s="50" t="s">
        <v>3056</v>
      </c>
      <c r="T253" s="51">
        <v>1</v>
      </c>
      <c r="V253" s="50" t="s">
        <v>3212</v>
      </c>
      <c r="W253" s="51">
        <v>1</v>
      </c>
    </row>
    <row r="254" spans="1:23" x14ac:dyDescent="0.25">
      <c r="A254" s="82" t="str">
        <f>'Master List'!A254</f>
        <v>S017289</v>
      </c>
      <c r="B254" s="80" t="str">
        <f>'Master List'!C254</f>
        <v>ARNAUDO BROS LP</v>
      </c>
      <c r="C254" s="80">
        <f>'Master List'!E254</f>
        <v>0</v>
      </c>
      <c r="D254" s="80">
        <f>'Master List'!F254</f>
        <v>0</v>
      </c>
      <c r="E254" s="80">
        <f>'Master List'!G254</f>
        <v>0</v>
      </c>
      <c r="F254" s="80">
        <f>'Master List'!H254</f>
        <v>0</v>
      </c>
      <c r="G254" s="80" t="str">
        <f>'Master List'!I254</f>
        <v>Y</v>
      </c>
      <c r="H254" s="80">
        <f>'Master List'!AP254</f>
        <v>0</v>
      </c>
      <c r="M254" s="50" t="s">
        <v>1001</v>
      </c>
      <c r="N254" s="51"/>
      <c r="S254" s="50" t="s">
        <v>3064</v>
      </c>
      <c r="T254" s="51">
        <v>1</v>
      </c>
      <c r="V254" s="50" t="s">
        <v>3214</v>
      </c>
      <c r="W254" s="51">
        <v>1</v>
      </c>
    </row>
    <row r="255" spans="1:23" x14ac:dyDescent="0.25">
      <c r="A255" s="82" t="str">
        <f>'Master List'!A255</f>
        <v>S017292</v>
      </c>
      <c r="B255" s="80" t="str">
        <f>'Master List'!C255</f>
        <v>ARNAUDO BROS LP</v>
      </c>
      <c r="C255" s="80">
        <f>'Master List'!E255</f>
        <v>0</v>
      </c>
      <c r="D255" s="80">
        <f>'Master List'!F255</f>
        <v>0</v>
      </c>
      <c r="E255" s="80">
        <f>'Master List'!G255</f>
        <v>0</v>
      </c>
      <c r="F255" s="80">
        <f>'Master List'!H255</f>
        <v>0</v>
      </c>
      <c r="G255" s="80" t="str">
        <f>'Master List'!I255</f>
        <v>Y</v>
      </c>
      <c r="H255" s="80">
        <f>'Master List'!AP255</f>
        <v>0</v>
      </c>
      <c r="M255" s="50" t="s">
        <v>998</v>
      </c>
      <c r="N255" s="51">
        <v>1</v>
      </c>
      <c r="S255" s="50" t="s">
        <v>3067</v>
      </c>
      <c r="T255" s="51">
        <v>1</v>
      </c>
      <c r="V255" s="50" t="s">
        <v>3246</v>
      </c>
      <c r="W255" s="51">
        <v>1</v>
      </c>
    </row>
    <row r="256" spans="1:23" ht="30" x14ac:dyDescent="0.25">
      <c r="A256" s="82" t="str">
        <f>'Master List'!A256</f>
        <v>S017295</v>
      </c>
      <c r="B256" s="80" t="str">
        <f>'Master List'!C256</f>
        <v>SOUTH COW CREEK DITCH ASSOCIATION</v>
      </c>
      <c r="C256" s="80">
        <f>'Master List'!E256</f>
        <v>0</v>
      </c>
      <c r="D256" s="80">
        <f>'Master List'!F256</f>
        <v>0</v>
      </c>
      <c r="E256" s="80">
        <f>'Master List'!G256</f>
        <v>0</v>
      </c>
      <c r="F256" s="80">
        <f>'Master List'!H256</f>
        <v>0</v>
      </c>
      <c r="G256" s="80" t="str">
        <f>'Master List'!I256</f>
        <v>N</v>
      </c>
      <c r="H256" s="80">
        <f>'Master List'!AP256</f>
        <v>0</v>
      </c>
      <c r="M256" s="50" t="s">
        <v>1023</v>
      </c>
      <c r="N256" s="51">
        <v>1</v>
      </c>
      <c r="S256" s="50" t="s">
        <v>3069</v>
      </c>
      <c r="T256" s="51">
        <v>1</v>
      </c>
      <c r="V256" s="50" t="s">
        <v>3294</v>
      </c>
      <c r="W256" s="51">
        <v>1</v>
      </c>
    </row>
    <row r="257" spans="1:23" ht="30" x14ac:dyDescent="0.25">
      <c r="A257" s="82" t="str">
        <f>'Master List'!A257</f>
        <v>S017299</v>
      </c>
      <c r="B257" s="80" t="str">
        <f>'Master List'!C257</f>
        <v>RUDY M. MUSSI INVESTMENT L.P.</v>
      </c>
      <c r="C257" s="80">
        <f>'Master List'!E257</f>
        <v>0</v>
      </c>
      <c r="D257" s="80" t="str">
        <f>'Master List'!F257</f>
        <v>RD 524 (MIDDLE ROBERTS ISLAND)</v>
      </c>
      <c r="E257" s="80">
        <f>'Master List'!G257</f>
        <v>0</v>
      </c>
      <c r="F257" s="80">
        <f>'Master List'!H257</f>
        <v>0</v>
      </c>
      <c r="G257" s="80" t="str">
        <f>'Master List'!I257</f>
        <v>Y</v>
      </c>
      <c r="H257" s="80">
        <f>'Master List'!AP257</f>
        <v>0</v>
      </c>
      <c r="M257" s="50" t="s">
        <v>1037</v>
      </c>
      <c r="N257" s="51">
        <v>1</v>
      </c>
      <c r="S257" s="50" t="s">
        <v>3073</v>
      </c>
      <c r="T257" s="51">
        <v>1</v>
      </c>
      <c r="V257" s="50" t="s">
        <v>3305</v>
      </c>
      <c r="W257" s="51">
        <v>1</v>
      </c>
    </row>
    <row r="258" spans="1:23" x14ac:dyDescent="0.25">
      <c r="A258" s="82" t="str">
        <f>'Master List'!A258</f>
        <v>S017302</v>
      </c>
      <c r="B258" s="80" t="str">
        <f>'Master List'!C258</f>
        <v>ARNAUDO BROS LP</v>
      </c>
      <c r="C258" s="80">
        <f>'Master List'!E258</f>
        <v>0</v>
      </c>
      <c r="D258" s="80">
        <f>'Master List'!F258</f>
        <v>0</v>
      </c>
      <c r="E258" s="80">
        <f>'Master List'!G258</f>
        <v>0</v>
      </c>
      <c r="F258" s="80">
        <f>'Master List'!H258</f>
        <v>0</v>
      </c>
      <c r="G258" s="80" t="str">
        <f>'Master List'!I258</f>
        <v>Y</v>
      </c>
      <c r="H258" s="80">
        <f>'Master List'!AP258</f>
        <v>0</v>
      </c>
      <c r="M258" s="50" t="s">
        <v>1052</v>
      </c>
      <c r="N258" s="51">
        <v>1</v>
      </c>
      <c r="S258" s="50" t="s">
        <v>3079</v>
      </c>
      <c r="T258" s="51">
        <v>1</v>
      </c>
      <c r="V258" s="50" t="s">
        <v>3385</v>
      </c>
      <c r="W258" s="51">
        <v>1</v>
      </c>
    </row>
    <row r="259" spans="1:23" ht="30" x14ac:dyDescent="0.25">
      <c r="A259" s="82" t="str">
        <f>'Master List'!A259</f>
        <v>S017304</v>
      </c>
      <c r="B259" s="80" t="str">
        <f>'Master List'!C259</f>
        <v>KEWEL MUNGER</v>
      </c>
      <c r="C259" s="80">
        <f>'Master List'!E259</f>
        <v>0</v>
      </c>
      <c r="D259" s="80" t="str">
        <f>'Master List'!F259</f>
        <v>RD 548 (TERMINOUS)</v>
      </c>
      <c r="E259" s="80">
        <f>'Master List'!G259</f>
        <v>0</v>
      </c>
      <c r="F259" s="80">
        <f>'Master List'!H259</f>
        <v>0</v>
      </c>
      <c r="G259" s="80" t="str">
        <f>'Master List'!I259</f>
        <v>Y</v>
      </c>
      <c r="H259" s="80">
        <f>'Master List'!AP259</f>
        <v>0</v>
      </c>
      <c r="M259" s="50" t="s">
        <v>1053</v>
      </c>
      <c r="N259" s="51">
        <v>1</v>
      </c>
      <c r="S259" s="50" t="s">
        <v>3083</v>
      </c>
      <c r="T259" s="51">
        <v>1</v>
      </c>
      <c r="V259" s="50" t="s">
        <v>3390</v>
      </c>
      <c r="W259" s="51">
        <v>1</v>
      </c>
    </row>
    <row r="260" spans="1:23" ht="30" x14ac:dyDescent="0.25">
      <c r="A260" s="82" t="str">
        <f>'Master List'!A260</f>
        <v>S017316</v>
      </c>
      <c r="B260" s="80" t="str">
        <f>'Master List'!C260</f>
        <v>BALDEV K. MUNGER</v>
      </c>
      <c r="C260" s="80">
        <f>'Master List'!E260</f>
        <v>0</v>
      </c>
      <c r="D260" s="80" t="str">
        <f>'Master List'!F260</f>
        <v>RD 548 (TERMINOUS)</v>
      </c>
      <c r="E260" s="80">
        <f>'Master List'!G260</f>
        <v>0</v>
      </c>
      <c r="F260" s="80">
        <f>'Master List'!H260</f>
        <v>0</v>
      </c>
      <c r="G260" s="80" t="str">
        <f>'Master List'!I260</f>
        <v>Y</v>
      </c>
      <c r="H260" s="80">
        <f>'Master List'!AP260</f>
        <v>0</v>
      </c>
      <c r="M260" s="50" t="s">
        <v>1057</v>
      </c>
      <c r="N260" s="51">
        <v>1</v>
      </c>
      <c r="S260" s="50" t="s">
        <v>3110</v>
      </c>
      <c r="T260" s="51">
        <v>1</v>
      </c>
      <c r="V260" s="50" t="s">
        <v>3394</v>
      </c>
      <c r="W260" s="51">
        <v>1</v>
      </c>
    </row>
    <row r="261" spans="1:23" x14ac:dyDescent="0.25">
      <c r="A261" s="82" t="str">
        <f>'Master List'!A261</f>
        <v>S017320</v>
      </c>
      <c r="B261" s="80" t="str">
        <f>'Master List'!C261</f>
        <v>ARNAUDO BROS LP</v>
      </c>
      <c r="C261" s="80">
        <f>'Master List'!E261</f>
        <v>0</v>
      </c>
      <c r="D261" s="80">
        <f>'Master List'!F261</f>
        <v>0</v>
      </c>
      <c r="E261" s="80">
        <f>'Master List'!G261</f>
        <v>0</v>
      </c>
      <c r="F261" s="80">
        <f>'Master List'!H261</f>
        <v>0</v>
      </c>
      <c r="G261" s="80" t="str">
        <f>'Master List'!I261</f>
        <v>Y</v>
      </c>
      <c r="H261" s="80">
        <f>'Master List'!AP261</f>
        <v>0</v>
      </c>
      <c r="M261" s="50" t="s">
        <v>1062</v>
      </c>
      <c r="N261" s="51">
        <v>1</v>
      </c>
      <c r="S261" s="50" t="s">
        <v>3119</v>
      </c>
      <c r="T261" s="51">
        <v>1</v>
      </c>
      <c r="V261" s="50" t="s">
        <v>3401</v>
      </c>
      <c r="W261" s="51">
        <v>1</v>
      </c>
    </row>
    <row r="262" spans="1:23" x14ac:dyDescent="0.25">
      <c r="A262" s="82" t="str">
        <f>'Master List'!A262</f>
        <v>S017323</v>
      </c>
      <c r="B262" s="80" t="str">
        <f>'Master List'!C262</f>
        <v>CITY OF FOLSOM</v>
      </c>
      <c r="C262" s="80">
        <f>'Master List'!E262</f>
        <v>0</v>
      </c>
      <c r="D262" s="80">
        <f>'Master List'!F262</f>
        <v>0</v>
      </c>
      <c r="E262" s="80">
        <f>'Master List'!G262</f>
        <v>0</v>
      </c>
      <c r="F262" s="80">
        <f>'Master List'!H262</f>
        <v>0</v>
      </c>
      <c r="G262" s="80" t="str">
        <f>'Master List'!I262</f>
        <v>N</v>
      </c>
      <c r="H262" s="80">
        <f>'Master List'!AP262</f>
        <v>0</v>
      </c>
      <c r="M262" s="50" t="s">
        <v>1506</v>
      </c>
      <c r="N262" s="51">
        <v>1</v>
      </c>
      <c r="S262" s="50" t="s">
        <v>3159</v>
      </c>
      <c r="T262" s="51">
        <v>1</v>
      </c>
      <c r="V262" s="50" t="s">
        <v>3405</v>
      </c>
      <c r="W262" s="51">
        <v>1</v>
      </c>
    </row>
    <row r="263" spans="1:23" ht="45" x14ac:dyDescent="0.25">
      <c r="A263" s="82" t="str">
        <f>'Master List'!A263</f>
        <v>S017383</v>
      </c>
      <c r="B263" s="80" t="str">
        <f>'Master List'!C263</f>
        <v>DBE - ELLIOT FAMILY CO., LLC</v>
      </c>
      <c r="C263" s="80">
        <f>'Master List'!E263</f>
        <v>0</v>
      </c>
      <c r="D263" s="80">
        <f>'Master List'!F263</f>
        <v>0</v>
      </c>
      <c r="E263" s="80">
        <f>'Master List'!G263</f>
        <v>0</v>
      </c>
      <c r="F263" s="80" t="str">
        <f>'Master List'!H263</f>
        <v>North Delta Water Agency</v>
      </c>
      <c r="G263" s="80" t="str">
        <f>'Master List'!I263</f>
        <v>Y</v>
      </c>
      <c r="H263" s="80" t="str">
        <f>'Master List'!AP263</f>
        <v>North Delta Water Agency</v>
      </c>
      <c r="M263" s="50" t="s">
        <v>1511</v>
      </c>
      <c r="N263" s="51">
        <v>1</v>
      </c>
      <c r="S263" s="50" t="s">
        <v>3167</v>
      </c>
      <c r="T263" s="51">
        <v>1</v>
      </c>
      <c r="V263" s="50" t="s">
        <v>3407</v>
      </c>
      <c r="W263" s="51">
        <v>1</v>
      </c>
    </row>
    <row r="264" spans="1:23" ht="30" x14ac:dyDescent="0.25">
      <c r="A264" s="82" t="str">
        <f>'Master List'!A264</f>
        <v>S017403</v>
      </c>
      <c r="B264" s="80" t="str">
        <f>'Master List'!C264</f>
        <v>BROOKSIDE LAKE COMMUNITY ASSOCIATION</v>
      </c>
      <c r="C264" s="80" t="str">
        <f>'Master List'!E264</f>
        <v>City of Stockton</v>
      </c>
      <c r="D264" s="80" t="str">
        <f>'Master List'!F264</f>
        <v>RD 2074 (SARGENT-BARNHART TRACT)</v>
      </c>
      <c r="E264" s="80" t="str">
        <f>'Master List'!G264</f>
        <v>SEWD</v>
      </c>
      <c r="F264" s="80">
        <f>'Master List'!H264</f>
        <v>0</v>
      </c>
      <c r="G264" s="80" t="str">
        <f>'Master List'!I264</f>
        <v>Y</v>
      </c>
      <c r="H264" s="80">
        <f>'Master List'!AP264</f>
        <v>0</v>
      </c>
      <c r="M264" s="50" t="s">
        <v>8161</v>
      </c>
      <c r="N264" s="51">
        <v>9</v>
      </c>
      <c r="S264" s="50" t="s">
        <v>3169</v>
      </c>
      <c r="T264" s="51">
        <v>1</v>
      </c>
      <c r="V264" s="50" t="s">
        <v>3433</v>
      </c>
      <c r="W264" s="51">
        <v>1</v>
      </c>
    </row>
    <row r="265" spans="1:23" x14ac:dyDescent="0.25">
      <c r="A265" s="82" t="str">
        <f>'Master List'!A265</f>
        <v>S017409</v>
      </c>
      <c r="B265" s="80" t="str">
        <f>'Master List'!C265</f>
        <v>BALDEV K. MUNGER</v>
      </c>
      <c r="C265" s="80">
        <f>'Master List'!E265</f>
        <v>0</v>
      </c>
      <c r="D265" s="80">
        <f>'Master List'!F265</f>
        <v>0</v>
      </c>
      <c r="E265" s="80">
        <f>'Master List'!G265</f>
        <v>0</v>
      </c>
      <c r="F265" s="80">
        <f>'Master List'!H265</f>
        <v>0</v>
      </c>
      <c r="G265" s="80" t="str">
        <f>'Master List'!I265</f>
        <v>Y</v>
      </c>
      <c r="H265" s="80">
        <f>'Master List'!AP265</f>
        <v>0</v>
      </c>
      <c r="M265" s="50" t="s">
        <v>1833</v>
      </c>
      <c r="N265" s="51"/>
      <c r="S265" s="50" t="s">
        <v>3183</v>
      </c>
      <c r="T265" s="51">
        <v>1</v>
      </c>
      <c r="V265" s="50" t="s">
        <v>3440</v>
      </c>
      <c r="W265" s="51">
        <v>1</v>
      </c>
    </row>
    <row r="266" spans="1:23" ht="30" x14ac:dyDescent="0.25">
      <c r="A266" s="82" t="str">
        <f>'Master List'!A266</f>
        <v>S017411</v>
      </c>
      <c r="B266" s="80" t="str">
        <f>'Master List'!C266</f>
        <v>BALDEV K. MUNGER</v>
      </c>
      <c r="C266" s="80">
        <f>'Master List'!E266</f>
        <v>0</v>
      </c>
      <c r="D266" s="80" t="str">
        <f>'Master List'!F266</f>
        <v>RD 2029 (EMPIRE TRACT)</v>
      </c>
      <c r="E266" s="80">
        <f>'Master List'!G266</f>
        <v>0</v>
      </c>
      <c r="F266" s="80">
        <f>'Master List'!H266</f>
        <v>0</v>
      </c>
      <c r="G266" s="80" t="str">
        <f>'Master List'!I266</f>
        <v>Y</v>
      </c>
      <c r="H266" s="80">
        <f>'Master List'!AP266</f>
        <v>0</v>
      </c>
      <c r="M266" s="50" t="s">
        <v>1832</v>
      </c>
      <c r="N266" s="51">
        <v>1</v>
      </c>
      <c r="S266" s="50" t="s">
        <v>3186</v>
      </c>
      <c r="T266" s="51">
        <v>1</v>
      </c>
      <c r="V266" s="50" t="s">
        <v>3442</v>
      </c>
      <c r="W266" s="51">
        <v>1</v>
      </c>
    </row>
    <row r="267" spans="1:23" ht="30" x14ac:dyDescent="0.25">
      <c r="A267" s="82" t="str">
        <f>'Master List'!A267</f>
        <v>S017418</v>
      </c>
      <c r="B267" s="80" t="str">
        <f>'Master List'!C267</f>
        <v>BROOKSIDE CLASSICS OWNER'S ASSOCIATION</v>
      </c>
      <c r="C267" s="80" t="str">
        <f>'Master List'!E267</f>
        <v>City of Stockton</v>
      </c>
      <c r="D267" s="80">
        <f>'Master List'!F267</f>
        <v>0</v>
      </c>
      <c r="E267" s="80" t="str">
        <f>'Master List'!G267</f>
        <v>SEWD</v>
      </c>
      <c r="F267" s="80">
        <f>'Master List'!H267</f>
        <v>0</v>
      </c>
      <c r="G267" s="80" t="str">
        <f>'Master List'!I267</f>
        <v>Y</v>
      </c>
      <c r="H267" s="80">
        <f>'Master List'!AP267</f>
        <v>0</v>
      </c>
      <c r="M267" s="50" t="s">
        <v>1859</v>
      </c>
      <c r="N267" s="51">
        <v>1</v>
      </c>
      <c r="S267" s="50" t="s">
        <v>3194</v>
      </c>
      <c r="T267" s="51">
        <v>1</v>
      </c>
      <c r="V267" s="50" t="s">
        <v>3449</v>
      </c>
      <c r="W267" s="51">
        <v>1</v>
      </c>
    </row>
    <row r="268" spans="1:23" ht="30" x14ac:dyDescent="0.25">
      <c r="A268" s="82" t="str">
        <f>'Master List'!A268</f>
        <v>S017421</v>
      </c>
      <c r="B268" s="80" t="str">
        <f>'Master List'!C268</f>
        <v>CALIFIA, LLC</v>
      </c>
      <c r="C268" s="80" t="str">
        <f>'Master List'!E268</f>
        <v>City of Lathrop</v>
      </c>
      <c r="D268" s="80" t="str">
        <f>'Master List'!F268</f>
        <v>RD 2062 (STEWART TRACT)</v>
      </c>
      <c r="E268" s="80" t="str">
        <f>'Master List'!G268</f>
        <v>LID</v>
      </c>
      <c r="F268" s="80">
        <f>'Master List'!H268</f>
        <v>0</v>
      </c>
      <c r="G268" s="80" t="str">
        <f>'Master List'!I268</f>
        <v>Y</v>
      </c>
      <c r="H268" s="80">
        <f>'Master List'!AP268</f>
        <v>0</v>
      </c>
      <c r="M268" s="50" t="s">
        <v>2031</v>
      </c>
      <c r="N268" s="51">
        <v>1</v>
      </c>
      <c r="S268" s="50" t="s">
        <v>3199</v>
      </c>
      <c r="T268" s="51">
        <v>1</v>
      </c>
      <c r="V268" s="50" t="s">
        <v>3453</v>
      </c>
      <c r="W268" s="51">
        <v>1</v>
      </c>
    </row>
    <row r="269" spans="1:23" x14ac:dyDescent="0.25">
      <c r="A269" s="82" t="str">
        <f>'Master List'!A269</f>
        <v>S017427</v>
      </c>
      <c r="B269" s="80" t="str">
        <f>'Master List'!C269</f>
        <v>CALIFIA, LLC</v>
      </c>
      <c r="C269" s="80" t="str">
        <f>'Master List'!E269</f>
        <v>City of Lathrop</v>
      </c>
      <c r="D269" s="80">
        <f>'Master List'!F269</f>
        <v>0</v>
      </c>
      <c r="E269" s="80" t="str">
        <f>'Master List'!G269</f>
        <v>LID</v>
      </c>
      <c r="F269" s="80">
        <f>'Master List'!H269</f>
        <v>0</v>
      </c>
      <c r="G269" s="80" t="str">
        <f>'Master List'!I269</f>
        <v>Y</v>
      </c>
      <c r="H269" s="80">
        <f>'Master List'!AP269</f>
        <v>0</v>
      </c>
      <c r="M269" s="50" t="s">
        <v>2043</v>
      </c>
      <c r="N269" s="51">
        <v>1</v>
      </c>
      <c r="S269" s="50" t="s">
        <v>3205</v>
      </c>
      <c r="T269" s="51">
        <v>1</v>
      </c>
      <c r="V269" s="50" t="s">
        <v>3459</v>
      </c>
      <c r="W269" s="51">
        <v>1</v>
      </c>
    </row>
    <row r="270" spans="1:23" ht="30" x14ac:dyDescent="0.25">
      <c r="A270" s="82" t="str">
        <f>'Master List'!A270</f>
        <v>S017455</v>
      </c>
      <c r="B270" s="80" t="str">
        <f>'Master List'!C270</f>
        <v>CALIFIA, LLC</v>
      </c>
      <c r="C270" s="80" t="str">
        <f>'Master List'!E270</f>
        <v>City of Lathrop</v>
      </c>
      <c r="D270" s="80" t="str">
        <f>'Master List'!F270</f>
        <v>RD 2062 (STEWART TRACT)</v>
      </c>
      <c r="E270" s="80">
        <f>'Master List'!G270</f>
        <v>0</v>
      </c>
      <c r="F270" s="80">
        <f>'Master List'!H270</f>
        <v>0</v>
      </c>
      <c r="G270" s="80" t="str">
        <f>'Master List'!I270</f>
        <v>Y</v>
      </c>
      <c r="H270" s="80">
        <f>'Master List'!AP270</f>
        <v>0</v>
      </c>
      <c r="M270" s="50" t="s">
        <v>2050</v>
      </c>
      <c r="N270" s="51">
        <v>1</v>
      </c>
      <c r="S270" s="50" t="s">
        <v>3212</v>
      </c>
      <c r="T270" s="51">
        <v>1</v>
      </c>
      <c r="V270" s="50" t="s">
        <v>3462</v>
      </c>
      <c r="W270" s="51">
        <v>1</v>
      </c>
    </row>
    <row r="271" spans="1:23" ht="30" x14ac:dyDescent="0.25">
      <c r="A271" s="82" t="str">
        <f>'Master List'!A271</f>
        <v>S017461</v>
      </c>
      <c r="B271" s="80" t="str">
        <f>'Master List'!C271</f>
        <v>CALIFIA, LLC</v>
      </c>
      <c r="C271" s="80">
        <f>'Master List'!E271</f>
        <v>0</v>
      </c>
      <c r="D271" s="80" t="str">
        <f>'Master List'!F271</f>
        <v>RD 2062 (STEWART TRACT)</v>
      </c>
      <c r="E271" s="80">
        <f>'Master List'!G271</f>
        <v>0</v>
      </c>
      <c r="F271" s="80">
        <f>'Master List'!H271</f>
        <v>0</v>
      </c>
      <c r="G271" s="80" t="str">
        <f>'Master List'!I271</f>
        <v>Y</v>
      </c>
      <c r="H271" s="80">
        <f>'Master List'!AP271</f>
        <v>0</v>
      </c>
      <c r="M271" s="50" t="s">
        <v>2051</v>
      </c>
      <c r="N271" s="51">
        <v>1</v>
      </c>
      <c r="S271" s="50" t="s">
        <v>3214</v>
      </c>
      <c r="T271" s="51">
        <v>1</v>
      </c>
      <c r="V271" s="50" t="s">
        <v>3466</v>
      </c>
      <c r="W271" s="51">
        <v>1</v>
      </c>
    </row>
    <row r="272" spans="1:23" ht="30" x14ac:dyDescent="0.25">
      <c r="A272" s="82" t="str">
        <f>'Master List'!A272</f>
        <v>S017464</v>
      </c>
      <c r="B272" s="80" t="str">
        <f>'Master List'!C272</f>
        <v>CALIFIA, LLC</v>
      </c>
      <c r="C272" s="80" t="str">
        <f>'Master List'!E272</f>
        <v>City of Lathrop</v>
      </c>
      <c r="D272" s="80" t="str">
        <f>'Master List'!F272</f>
        <v>RD 2062 (STEWART TRACT)</v>
      </c>
      <c r="E272" s="80" t="str">
        <f>'Master List'!G272</f>
        <v>LID</v>
      </c>
      <c r="F272" s="80">
        <f>'Master List'!H272</f>
        <v>0</v>
      </c>
      <c r="G272" s="80" t="str">
        <f>'Master List'!I272</f>
        <v>Y</v>
      </c>
      <c r="H272" s="80">
        <f>'Master List'!AP272</f>
        <v>0</v>
      </c>
      <c r="M272" s="50" t="s">
        <v>2052</v>
      </c>
      <c r="N272" s="51">
        <v>1</v>
      </c>
      <c r="S272" s="50" t="s">
        <v>3246</v>
      </c>
      <c r="T272" s="51">
        <v>1</v>
      </c>
      <c r="V272" s="50" t="s">
        <v>3504</v>
      </c>
      <c r="W272" s="51">
        <v>1</v>
      </c>
    </row>
    <row r="273" spans="1:23" x14ac:dyDescent="0.25">
      <c r="A273" s="82" t="str">
        <f>'Master List'!A273</f>
        <v>S017469</v>
      </c>
      <c r="B273" s="80" t="str">
        <f>'Master List'!C273</f>
        <v>CALIFIA, LLC</v>
      </c>
      <c r="C273" s="80" t="str">
        <f>'Master List'!E273</f>
        <v>City of Lathrop</v>
      </c>
      <c r="D273" s="80">
        <f>'Master List'!F273</f>
        <v>0</v>
      </c>
      <c r="E273" s="80" t="str">
        <f>'Master List'!G273</f>
        <v>LID</v>
      </c>
      <c r="F273" s="80">
        <f>'Master List'!H273</f>
        <v>0</v>
      </c>
      <c r="G273" s="80" t="str">
        <f>'Master List'!I273</f>
        <v>Y</v>
      </c>
      <c r="H273" s="80">
        <f>'Master List'!AP273</f>
        <v>0</v>
      </c>
      <c r="M273" s="50" t="s">
        <v>2054</v>
      </c>
      <c r="N273" s="51">
        <v>1</v>
      </c>
      <c r="S273" s="50" t="s">
        <v>3294</v>
      </c>
      <c r="T273" s="51">
        <v>1</v>
      </c>
      <c r="V273" s="50" t="s">
        <v>3511</v>
      </c>
      <c r="W273" s="51">
        <v>1</v>
      </c>
    </row>
    <row r="274" spans="1:23" ht="30" x14ac:dyDescent="0.25">
      <c r="A274" s="82" t="str">
        <f>'Master List'!A274</f>
        <v>S017475</v>
      </c>
      <c r="B274" s="80" t="str">
        <f>'Master List'!C274</f>
        <v>CALIFIA, LLC</v>
      </c>
      <c r="C274" s="80" t="str">
        <f>'Master List'!E274</f>
        <v>City of Lathrop</v>
      </c>
      <c r="D274" s="80" t="str">
        <f>'Master List'!F274</f>
        <v>RD 2062 (STEWART TRACT)</v>
      </c>
      <c r="E274" s="80" t="str">
        <f>'Master List'!G274</f>
        <v>LID</v>
      </c>
      <c r="F274" s="80">
        <f>'Master List'!H274</f>
        <v>0</v>
      </c>
      <c r="G274" s="80" t="str">
        <f>'Master List'!I274</f>
        <v>Y</v>
      </c>
      <c r="H274" s="80">
        <f>'Master List'!AP274</f>
        <v>0</v>
      </c>
      <c r="M274" s="50" t="s">
        <v>2056</v>
      </c>
      <c r="N274" s="51">
        <v>1</v>
      </c>
      <c r="S274" s="50" t="s">
        <v>3305</v>
      </c>
      <c r="T274" s="51">
        <v>1</v>
      </c>
      <c r="V274" s="50" t="s">
        <v>3514</v>
      </c>
      <c r="W274" s="51">
        <v>1</v>
      </c>
    </row>
    <row r="275" spans="1:23" ht="30" x14ac:dyDescent="0.25">
      <c r="A275" s="82" t="str">
        <f>'Master List'!A275</f>
        <v>S017478</v>
      </c>
      <c r="B275" s="80" t="str">
        <f>'Master List'!C275</f>
        <v>CALIFIA, LLC</v>
      </c>
      <c r="C275" s="80" t="str">
        <f>'Master List'!E275</f>
        <v>City of Lathrop</v>
      </c>
      <c r="D275" s="80" t="str">
        <f>'Master List'!F275</f>
        <v>RD 2062 (STEWART TRACT)</v>
      </c>
      <c r="E275" s="80" t="str">
        <f>'Master List'!G275</f>
        <v>LID</v>
      </c>
      <c r="F275" s="80">
        <f>'Master List'!H275</f>
        <v>0</v>
      </c>
      <c r="G275" s="80" t="str">
        <f>'Master List'!I275</f>
        <v>Y</v>
      </c>
      <c r="H275" s="80">
        <f>'Master List'!AP275</f>
        <v>0</v>
      </c>
      <c r="M275" s="50" t="s">
        <v>2057</v>
      </c>
      <c r="N275" s="51">
        <v>1</v>
      </c>
      <c r="S275" s="50" t="s">
        <v>3385</v>
      </c>
      <c r="T275" s="51">
        <v>1</v>
      </c>
      <c r="V275" s="50" t="s">
        <v>3574</v>
      </c>
      <c r="W275" s="51">
        <v>1</v>
      </c>
    </row>
    <row r="276" spans="1:23" ht="30" x14ac:dyDescent="0.25">
      <c r="A276" s="82" t="str">
        <f>'Master List'!A276</f>
        <v>S017479</v>
      </c>
      <c r="B276" s="80" t="str">
        <f>'Master List'!C276</f>
        <v>CALIFIA, LLC</v>
      </c>
      <c r="C276" s="80" t="str">
        <f>'Master List'!E276</f>
        <v>City of Lathrop</v>
      </c>
      <c r="D276" s="80" t="str">
        <f>'Master List'!F276</f>
        <v>RD 2062 (STEWART TRACT)</v>
      </c>
      <c r="E276" s="80" t="str">
        <f>'Master List'!G276</f>
        <v>LID</v>
      </c>
      <c r="F276" s="80">
        <f>'Master List'!H276</f>
        <v>0</v>
      </c>
      <c r="G276" s="80" t="str">
        <f>'Master List'!I276</f>
        <v>Y</v>
      </c>
      <c r="H276" s="80">
        <f>'Master List'!AP276</f>
        <v>0</v>
      </c>
      <c r="M276" s="50" t="s">
        <v>2675</v>
      </c>
      <c r="N276" s="51">
        <v>1</v>
      </c>
      <c r="S276" s="50" t="s">
        <v>3390</v>
      </c>
      <c r="T276" s="51">
        <v>1</v>
      </c>
      <c r="V276" s="50" t="s">
        <v>3580</v>
      </c>
      <c r="W276" s="51">
        <v>1</v>
      </c>
    </row>
    <row r="277" spans="1:23" ht="30" x14ac:dyDescent="0.25">
      <c r="A277" s="82" t="str">
        <f>'Master List'!A277</f>
        <v>S017480</v>
      </c>
      <c r="B277" s="80" t="str">
        <f>'Master List'!C277</f>
        <v>GIKAS PARTNERS</v>
      </c>
      <c r="C277" s="80">
        <f>'Master List'!E277</f>
        <v>0</v>
      </c>
      <c r="D277" s="80" t="str">
        <f>'Master List'!F277</f>
        <v>RD 2089 (STARK TRACT)</v>
      </c>
      <c r="E277" s="80">
        <f>'Master List'!G277</f>
        <v>0</v>
      </c>
      <c r="F277" s="80">
        <f>'Master List'!H277</f>
        <v>0</v>
      </c>
      <c r="G277" s="80" t="str">
        <f>'Master List'!I277</f>
        <v>Y</v>
      </c>
      <c r="H277" s="80">
        <f>'Master List'!AP277</f>
        <v>0</v>
      </c>
      <c r="M277" s="50" t="s">
        <v>2737</v>
      </c>
      <c r="N277" s="51">
        <v>1</v>
      </c>
      <c r="S277" s="50" t="s">
        <v>3394</v>
      </c>
      <c r="T277" s="51">
        <v>1</v>
      </c>
      <c r="V277" s="50" t="s">
        <v>3588</v>
      </c>
      <c r="W277" s="51">
        <v>1</v>
      </c>
    </row>
    <row r="278" spans="1:23" ht="30" x14ac:dyDescent="0.25">
      <c r="A278" s="82" t="str">
        <f>'Master List'!A278</f>
        <v>S017481</v>
      </c>
      <c r="B278" s="80" t="str">
        <f>'Master List'!C278</f>
        <v>CALIFIA, LLC</v>
      </c>
      <c r="C278" s="80" t="str">
        <f>'Master List'!E278</f>
        <v>City of Lathrop</v>
      </c>
      <c r="D278" s="80" t="str">
        <f>'Master List'!F278</f>
        <v>RD 2062 (STEWART TRACT)</v>
      </c>
      <c r="E278" s="80" t="str">
        <f>'Master List'!G278</f>
        <v>LID</v>
      </c>
      <c r="F278" s="80">
        <f>'Master List'!H278</f>
        <v>0</v>
      </c>
      <c r="G278" s="80" t="str">
        <f>'Master List'!I278</f>
        <v>Y</v>
      </c>
      <c r="H278" s="80">
        <f>'Master List'!AP278</f>
        <v>0</v>
      </c>
      <c r="M278" s="50" t="s">
        <v>2739</v>
      </c>
      <c r="N278" s="51">
        <v>1</v>
      </c>
      <c r="S278" s="50" t="s">
        <v>3401</v>
      </c>
      <c r="T278" s="51">
        <v>1</v>
      </c>
      <c r="V278" s="50" t="s">
        <v>3591</v>
      </c>
      <c r="W278" s="51">
        <v>1</v>
      </c>
    </row>
    <row r="279" spans="1:23" ht="30" x14ac:dyDescent="0.25">
      <c r="A279" s="82" t="str">
        <f>'Master List'!A279</f>
        <v>S017482</v>
      </c>
      <c r="B279" s="80" t="str">
        <f>'Master List'!C279</f>
        <v>CALIFIA, LLC</v>
      </c>
      <c r="C279" s="80" t="str">
        <f>'Master List'!E279</f>
        <v>City of Lathrop</v>
      </c>
      <c r="D279" s="80" t="str">
        <f>'Master List'!F279</f>
        <v>RD 2062 (STEWART TRACT)</v>
      </c>
      <c r="E279" s="80" t="str">
        <f>'Master List'!G279</f>
        <v>LID</v>
      </c>
      <c r="F279" s="80">
        <f>'Master List'!H279</f>
        <v>0</v>
      </c>
      <c r="G279" s="80" t="str">
        <f>'Master List'!I279</f>
        <v>Y</v>
      </c>
      <c r="H279" s="80">
        <f>'Master List'!AP279</f>
        <v>0</v>
      </c>
      <c r="M279" s="50" t="s">
        <v>8162</v>
      </c>
      <c r="N279" s="51">
        <v>13</v>
      </c>
      <c r="S279" s="50" t="s">
        <v>3405</v>
      </c>
      <c r="T279" s="51">
        <v>1</v>
      </c>
      <c r="V279" s="50" t="s">
        <v>3593</v>
      </c>
      <c r="W279" s="51">
        <v>1</v>
      </c>
    </row>
    <row r="280" spans="1:23" ht="30" x14ac:dyDescent="0.25">
      <c r="A280" s="82" t="str">
        <f>'Master List'!A280</f>
        <v>S017484</v>
      </c>
      <c r="B280" s="80" t="str">
        <f>'Master List'!C280</f>
        <v>CALIFIA, LLC</v>
      </c>
      <c r="C280" s="80" t="str">
        <f>'Master List'!E280</f>
        <v>City of Lathrop</v>
      </c>
      <c r="D280" s="80" t="str">
        <f>'Master List'!F280</f>
        <v>RD 2062 (STEWART TRACT)</v>
      </c>
      <c r="E280" s="80" t="str">
        <f>'Master List'!G280</f>
        <v>LID</v>
      </c>
      <c r="F280" s="80">
        <f>'Master List'!H280</f>
        <v>0</v>
      </c>
      <c r="G280" s="80" t="str">
        <f>'Master List'!I280</f>
        <v>Y</v>
      </c>
      <c r="H280" s="80">
        <f>'Master List'!AP280</f>
        <v>0</v>
      </c>
      <c r="M280" s="50" t="s">
        <v>1728</v>
      </c>
      <c r="N280" s="51"/>
      <c r="S280" s="50" t="s">
        <v>3407</v>
      </c>
      <c r="T280" s="51">
        <v>1</v>
      </c>
      <c r="V280" s="50" t="s">
        <v>3596</v>
      </c>
      <c r="W280" s="51">
        <v>1</v>
      </c>
    </row>
    <row r="281" spans="1:23" ht="30" x14ac:dyDescent="0.25">
      <c r="A281" s="82" t="str">
        <f>'Master List'!A281</f>
        <v>S017485</v>
      </c>
      <c r="B281" s="80" t="str">
        <f>'Master List'!C281</f>
        <v>CALIFIA, LLC</v>
      </c>
      <c r="C281" s="80" t="str">
        <f>'Master List'!E281</f>
        <v>City of Lathrop</v>
      </c>
      <c r="D281" s="80" t="str">
        <f>'Master List'!F281</f>
        <v>RD 2062 (STEWART TRACT)</v>
      </c>
      <c r="E281" s="80" t="str">
        <f>'Master List'!G281</f>
        <v>LID</v>
      </c>
      <c r="F281" s="80">
        <f>'Master List'!H281</f>
        <v>0</v>
      </c>
      <c r="G281" s="80" t="str">
        <f>'Master List'!I281</f>
        <v>Y</v>
      </c>
      <c r="H281" s="80">
        <f>'Master List'!AP281</f>
        <v>0</v>
      </c>
      <c r="M281" s="50" t="s">
        <v>1734</v>
      </c>
      <c r="N281" s="51">
        <v>1</v>
      </c>
      <c r="S281" s="50" t="s">
        <v>3433</v>
      </c>
      <c r="T281" s="51">
        <v>1</v>
      </c>
      <c r="V281" s="50" t="s">
        <v>3601</v>
      </c>
      <c r="W281" s="51">
        <v>1</v>
      </c>
    </row>
    <row r="282" spans="1:23" ht="45" x14ac:dyDescent="0.25">
      <c r="A282" s="82" t="str">
        <f>'Master List'!A282</f>
        <v>S017511</v>
      </c>
      <c r="B282" s="80" t="str">
        <f>'Master List'!C282</f>
        <v>JAMES E. HARDESTY</v>
      </c>
      <c r="C282" s="80">
        <f>'Master List'!E282</f>
        <v>0</v>
      </c>
      <c r="D282" s="80">
        <f>'Master List'!F282</f>
        <v>0</v>
      </c>
      <c r="E282" s="80">
        <f>'Master List'!G282</f>
        <v>0</v>
      </c>
      <c r="F282" s="80" t="str">
        <f>'Master List'!H282</f>
        <v>North Delta Water Agency</v>
      </c>
      <c r="G282" s="80" t="str">
        <f>'Master List'!I282</f>
        <v>Y</v>
      </c>
      <c r="H282" s="80" t="str">
        <f>'Master List'!AP282</f>
        <v>North Delta Water Agency</v>
      </c>
      <c r="M282" s="50" t="s">
        <v>1726</v>
      </c>
      <c r="N282" s="51">
        <v>1</v>
      </c>
      <c r="S282" s="50" t="s">
        <v>3440</v>
      </c>
      <c r="T282" s="51">
        <v>1</v>
      </c>
      <c r="V282" s="50" t="s">
        <v>3604</v>
      </c>
      <c r="W282" s="51">
        <v>1</v>
      </c>
    </row>
    <row r="283" spans="1:23" ht="45" x14ac:dyDescent="0.25">
      <c r="A283" s="82" t="str">
        <f>'Master List'!A283</f>
        <v>S017587</v>
      </c>
      <c r="B283" s="80" t="str">
        <f>'Master List'!C283</f>
        <v>MNM VINEYARDS LLC</v>
      </c>
      <c r="C283" s="80">
        <f>'Master List'!E283</f>
        <v>0</v>
      </c>
      <c r="D283" s="80">
        <f>'Master List'!F283</f>
        <v>0</v>
      </c>
      <c r="E283" s="80">
        <f>'Master List'!G283</f>
        <v>0</v>
      </c>
      <c r="F283" s="80" t="str">
        <f>'Master List'!H283</f>
        <v>North Delta Water Agency</v>
      </c>
      <c r="G283" s="80" t="str">
        <f>'Master List'!I283</f>
        <v>Y</v>
      </c>
      <c r="H283" s="80" t="str">
        <f>'Master List'!AP283</f>
        <v>North Delta Water Agency</v>
      </c>
      <c r="M283" s="50" t="s">
        <v>2927</v>
      </c>
      <c r="N283" s="51">
        <v>1</v>
      </c>
      <c r="S283" s="50" t="s">
        <v>3442</v>
      </c>
      <c r="T283" s="51">
        <v>1</v>
      </c>
      <c r="V283" s="50" t="s">
        <v>3607</v>
      </c>
      <c r="W283" s="51">
        <v>1</v>
      </c>
    </row>
    <row r="284" spans="1:23" ht="45" x14ac:dyDescent="0.25">
      <c r="A284" s="82" t="str">
        <f>'Master List'!A284</f>
        <v>S017592</v>
      </c>
      <c r="B284" s="80" t="str">
        <f>'Master List'!C284</f>
        <v>MNM VINEYARDS LLC</v>
      </c>
      <c r="C284" s="80">
        <f>'Master List'!E284</f>
        <v>0</v>
      </c>
      <c r="D284" s="80">
        <f>'Master List'!F284</f>
        <v>0</v>
      </c>
      <c r="E284" s="80">
        <f>'Master List'!G284</f>
        <v>0</v>
      </c>
      <c r="F284" s="80" t="str">
        <f>'Master List'!H284</f>
        <v>North Delta Water Agency</v>
      </c>
      <c r="G284" s="80" t="str">
        <f>'Master List'!I284</f>
        <v>Y</v>
      </c>
      <c r="H284" s="80" t="str">
        <f>'Master List'!AP284</f>
        <v>North Delta Water Agency</v>
      </c>
      <c r="M284" s="50" t="s">
        <v>2939</v>
      </c>
      <c r="N284" s="51">
        <v>1</v>
      </c>
      <c r="S284" s="50" t="s">
        <v>3449</v>
      </c>
      <c r="T284" s="51">
        <v>1</v>
      </c>
      <c r="V284" s="50" t="s">
        <v>3609</v>
      </c>
      <c r="W284" s="51">
        <v>1</v>
      </c>
    </row>
    <row r="285" spans="1:23" x14ac:dyDescent="0.25">
      <c r="A285" s="82" t="str">
        <f>'Master List'!A285</f>
        <v>S017593</v>
      </c>
      <c r="B285" s="80" t="str">
        <f>'Master List'!C285</f>
        <v>VITAL FARMLAND LP</v>
      </c>
      <c r="C285" s="80">
        <f>'Master List'!E285</f>
        <v>0</v>
      </c>
      <c r="D285" s="80">
        <f>'Master List'!F285</f>
        <v>0</v>
      </c>
      <c r="E285" s="80">
        <f>'Master List'!G285</f>
        <v>0</v>
      </c>
      <c r="F285" s="80">
        <f>'Master List'!H285</f>
        <v>0</v>
      </c>
      <c r="G285" s="80" t="str">
        <f>'Master List'!I285</f>
        <v>Y</v>
      </c>
      <c r="H285" s="80">
        <f>'Master List'!AP285</f>
        <v>0</v>
      </c>
      <c r="M285" s="50" t="s">
        <v>2949</v>
      </c>
      <c r="N285" s="51">
        <v>1</v>
      </c>
      <c r="S285" s="50" t="s">
        <v>3453</v>
      </c>
      <c r="T285" s="51">
        <v>1</v>
      </c>
      <c r="V285" s="50" t="s">
        <v>3614</v>
      </c>
      <c r="W285" s="51">
        <v>1</v>
      </c>
    </row>
    <row r="286" spans="1:23" ht="30" x14ac:dyDescent="0.25">
      <c r="A286" s="82" t="str">
        <f>'Master List'!A286</f>
        <v>S017653</v>
      </c>
      <c r="B286" s="80" t="str">
        <f>'Master List'!C286</f>
        <v>DONALD R REYNOLDS FAMILY</v>
      </c>
      <c r="C286" s="80">
        <f>'Master List'!E286</f>
        <v>0</v>
      </c>
      <c r="D286" s="80" t="str">
        <f>'Master List'!F286</f>
        <v>RD 2038 (LOWER JONES TRACT)</v>
      </c>
      <c r="E286" s="80">
        <f>'Master List'!G286</f>
        <v>0</v>
      </c>
      <c r="F286" s="80">
        <f>'Master List'!H286</f>
        <v>0</v>
      </c>
      <c r="G286" s="80" t="str">
        <f>'Master List'!I286</f>
        <v>Y</v>
      </c>
      <c r="H286" s="80">
        <f>'Master List'!AP286</f>
        <v>0</v>
      </c>
      <c r="M286" s="50" t="s">
        <v>2956</v>
      </c>
      <c r="N286" s="51">
        <v>1</v>
      </c>
      <c r="S286" s="50" t="s">
        <v>3459</v>
      </c>
      <c r="T286" s="51">
        <v>1</v>
      </c>
      <c r="V286" s="50" t="s">
        <v>3616</v>
      </c>
      <c r="W286" s="51">
        <v>1</v>
      </c>
    </row>
    <row r="287" spans="1:23" ht="30" x14ac:dyDescent="0.25">
      <c r="A287" s="82" t="str">
        <f>'Master List'!A287</f>
        <v>S017662</v>
      </c>
      <c r="B287" s="80" t="str">
        <f>'Master List'!C287</f>
        <v>DONALD BIANCHI</v>
      </c>
      <c r="C287" s="80">
        <f>'Master List'!E287</f>
        <v>0</v>
      </c>
      <c r="D287" s="80" t="str">
        <f>'Master List'!F287</f>
        <v>RD 773 (FABIAN TRACT)</v>
      </c>
      <c r="E287" s="80">
        <f>'Master List'!G287</f>
        <v>0</v>
      </c>
      <c r="F287" s="80">
        <f>'Master List'!H287</f>
        <v>0</v>
      </c>
      <c r="G287" s="80" t="str">
        <f>'Master List'!I287</f>
        <v>Y</v>
      </c>
      <c r="H287" s="80">
        <f>'Master List'!AP287</f>
        <v>0</v>
      </c>
      <c r="M287" s="50" t="s">
        <v>2958</v>
      </c>
      <c r="N287" s="51">
        <v>1</v>
      </c>
      <c r="S287" s="50" t="s">
        <v>3462</v>
      </c>
      <c r="T287" s="51">
        <v>1</v>
      </c>
      <c r="V287" s="50" t="s">
        <v>3617</v>
      </c>
      <c r="W287" s="51">
        <v>1</v>
      </c>
    </row>
    <row r="288" spans="1:23" ht="30" x14ac:dyDescent="0.25">
      <c r="A288" s="82" t="str">
        <f>'Master List'!A288</f>
        <v>S017665</v>
      </c>
      <c r="B288" s="80" t="str">
        <f>'Master List'!C288</f>
        <v>JEAN ANN BRODIE</v>
      </c>
      <c r="C288" s="80">
        <f>'Master List'!E288</f>
        <v>0</v>
      </c>
      <c r="D288" s="80" t="str">
        <f>'Master List'!F288</f>
        <v>RD 2038 (LOWER JONES TRACT)</v>
      </c>
      <c r="E288" s="80">
        <f>'Master List'!G288</f>
        <v>0</v>
      </c>
      <c r="F288" s="80">
        <f>'Master List'!H288</f>
        <v>0</v>
      </c>
      <c r="G288" s="80" t="str">
        <f>'Master List'!I288</f>
        <v>Y</v>
      </c>
      <c r="H288" s="80">
        <f>'Master List'!AP288</f>
        <v>0</v>
      </c>
      <c r="M288" s="50" t="s">
        <v>2959</v>
      </c>
      <c r="N288" s="51">
        <v>1</v>
      </c>
      <c r="S288" s="50" t="s">
        <v>3466</v>
      </c>
      <c r="T288" s="51">
        <v>1</v>
      </c>
      <c r="V288" s="50" t="s">
        <v>3619</v>
      </c>
      <c r="W288" s="51">
        <v>1</v>
      </c>
    </row>
    <row r="289" spans="1:23" x14ac:dyDescent="0.25">
      <c r="A289" s="82" t="str">
        <f>'Master List'!A289</f>
        <v>S017675</v>
      </c>
      <c r="B289" s="80" t="str">
        <f>'Master List'!C289</f>
        <v>DAVID DAL PORTO</v>
      </c>
      <c r="C289" s="80">
        <f>'Master List'!E289</f>
        <v>0</v>
      </c>
      <c r="D289" s="80">
        <f>'Master List'!F289</f>
        <v>0</v>
      </c>
      <c r="E289" s="80">
        <f>'Master List'!G289</f>
        <v>0</v>
      </c>
      <c r="F289" s="80">
        <f>'Master List'!H289</f>
        <v>0</v>
      </c>
      <c r="G289" s="80" t="str">
        <f>'Master List'!I289</f>
        <v>Y</v>
      </c>
      <c r="H289" s="80">
        <f>'Master List'!AP289</f>
        <v>0</v>
      </c>
      <c r="M289" s="50" t="s">
        <v>2961</v>
      </c>
      <c r="N289" s="51">
        <v>1</v>
      </c>
      <c r="S289" s="50" t="s">
        <v>3504</v>
      </c>
      <c r="T289" s="51">
        <v>1</v>
      </c>
      <c r="V289" s="50" t="s">
        <v>3681</v>
      </c>
      <c r="W289" s="51">
        <v>1</v>
      </c>
    </row>
    <row r="290" spans="1:23" ht="45" x14ac:dyDescent="0.25">
      <c r="A290" s="82" t="str">
        <f>'Master List'!A290</f>
        <v>S017677</v>
      </c>
      <c r="B290" s="80" t="str">
        <f>'Master List'!C290</f>
        <v>CALIFORNIA DEPARTMENT OF FISH AND WILDLIFE</v>
      </c>
      <c r="C290" s="80">
        <f>'Master List'!E290</f>
        <v>0</v>
      </c>
      <c r="D290" s="80">
        <f>'Master List'!F290</f>
        <v>0</v>
      </c>
      <c r="E290" s="80">
        <f>'Master List'!G290</f>
        <v>0</v>
      </c>
      <c r="F290" s="80" t="str">
        <f>'Master List'!H290</f>
        <v>North Delta Water Agency</v>
      </c>
      <c r="G290" s="80" t="str">
        <f>'Master List'!I290</f>
        <v>Y</v>
      </c>
      <c r="H290" s="80" t="str">
        <f>'Master List'!AP290</f>
        <v>North Delta Water Agency</v>
      </c>
      <c r="M290" s="50" t="s">
        <v>2962</v>
      </c>
      <c r="N290" s="51">
        <v>1</v>
      </c>
      <c r="S290" s="50" t="s">
        <v>3511</v>
      </c>
      <c r="T290" s="51">
        <v>1</v>
      </c>
      <c r="V290" s="50" t="s">
        <v>3682</v>
      </c>
      <c r="W290" s="51">
        <v>1</v>
      </c>
    </row>
    <row r="291" spans="1:23" ht="45" x14ac:dyDescent="0.25">
      <c r="A291" s="82" t="str">
        <f>'Master List'!A291</f>
        <v>S017680</v>
      </c>
      <c r="B291" s="80" t="str">
        <f>'Master List'!C291</f>
        <v>CALIFORNIA DEPARTMENT OF FISH AND WILDLIFE</v>
      </c>
      <c r="C291" s="80">
        <f>'Master List'!E291</f>
        <v>0</v>
      </c>
      <c r="D291" s="80">
        <f>'Master List'!F291</f>
        <v>0</v>
      </c>
      <c r="E291" s="80">
        <f>'Master List'!G291</f>
        <v>0</v>
      </c>
      <c r="F291" s="80" t="str">
        <f>'Master List'!H291</f>
        <v>North Delta Water Agency</v>
      </c>
      <c r="G291" s="80" t="str">
        <f>'Master List'!I291</f>
        <v>Y</v>
      </c>
      <c r="H291" s="80" t="str">
        <f>'Master List'!AP291</f>
        <v>North Delta Water Agency</v>
      </c>
      <c r="M291" s="50" t="s">
        <v>8163</v>
      </c>
      <c r="N291" s="51">
        <v>10</v>
      </c>
      <c r="S291" s="50" t="s">
        <v>3514</v>
      </c>
      <c r="T291" s="51">
        <v>1</v>
      </c>
      <c r="V291" s="50" t="s">
        <v>3685</v>
      </c>
      <c r="W291" s="51">
        <v>1</v>
      </c>
    </row>
    <row r="292" spans="1:23" ht="45" x14ac:dyDescent="0.25">
      <c r="A292" s="82" t="str">
        <f>'Master List'!A292</f>
        <v>S017681</v>
      </c>
      <c r="B292" s="80" t="str">
        <f>'Master List'!C292</f>
        <v>CALIFORNIA DEPARTMENT OF FISH AND WILDLIFE</v>
      </c>
      <c r="C292" s="80">
        <f>'Master List'!E292</f>
        <v>0</v>
      </c>
      <c r="D292" s="80">
        <f>'Master List'!F292</f>
        <v>0</v>
      </c>
      <c r="E292" s="80">
        <f>'Master List'!G292</f>
        <v>0</v>
      </c>
      <c r="F292" s="80" t="str">
        <f>'Master List'!H292</f>
        <v>North Delta Water Agency</v>
      </c>
      <c r="G292" s="80" t="str">
        <f>'Master List'!I292</f>
        <v>Y</v>
      </c>
      <c r="H292" s="80" t="str">
        <f>'Master List'!AP292</f>
        <v>North Delta Water Agency</v>
      </c>
      <c r="M292" s="50" t="s">
        <v>1338</v>
      </c>
      <c r="N292" s="51"/>
      <c r="S292" s="50" t="s">
        <v>3574</v>
      </c>
      <c r="T292" s="51">
        <v>1</v>
      </c>
      <c r="V292" s="50" t="s">
        <v>3709</v>
      </c>
      <c r="W292" s="51">
        <v>1</v>
      </c>
    </row>
    <row r="293" spans="1:23" ht="45" x14ac:dyDescent="0.25">
      <c r="A293" s="82" t="str">
        <f>'Master List'!A293</f>
        <v>S017683</v>
      </c>
      <c r="B293" s="80" t="str">
        <f>'Master List'!C293</f>
        <v>CALIFORNIA DEPARTMENT OF FISH AND WILDLIFE</v>
      </c>
      <c r="C293" s="80">
        <f>'Master List'!E293</f>
        <v>0</v>
      </c>
      <c r="D293" s="80">
        <f>'Master List'!F293</f>
        <v>0</v>
      </c>
      <c r="E293" s="80">
        <f>'Master List'!G293</f>
        <v>0</v>
      </c>
      <c r="F293" s="80" t="str">
        <f>'Master List'!H293</f>
        <v>North Delta Water Agency</v>
      </c>
      <c r="G293" s="80" t="str">
        <f>'Master List'!I293</f>
        <v>Y</v>
      </c>
      <c r="H293" s="80" t="str">
        <f>'Master List'!AP293</f>
        <v>North Delta Water Agency</v>
      </c>
      <c r="M293" s="50" t="s">
        <v>1335</v>
      </c>
      <c r="N293" s="51">
        <v>1</v>
      </c>
      <c r="S293" s="50" t="s">
        <v>3580</v>
      </c>
      <c r="T293" s="51">
        <v>1</v>
      </c>
      <c r="V293" s="50" t="s">
        <v>3765</v>
      </c>
      <c r="W293" s="51">
        <v>1</v>
      </c>
    </row>
    <row r="294" spans="1:23" ht="45" x14ac:dyDescent="0.25">
      <c r="A294" s="82" t="str">
        <f>'Master List'!A294</f>
        <v>S017686</v>
      </c>
      <c r="B294" s="80" t="str">
        <f>'Master List'!C294</f>
        <v>CALIFORNIA DEPARTMENT OF FISH AND WILDLIFE</v>
      </c>
      <c r="C294" s="80">
        <f>'Master List'!E294</f>
        <v>0</v>
      </c>
      <c r="D294" s="80">
        <f>'Master List'!F294</f>
        <v>0</v>
      </c>
      <c r="E294" s="80">
        <f>'Master List'!G294</f>
        <v>0</v>
      </c>
      <c r="F294" s="80" t="str">
        <f>'Master List'!H294</f>
        <v>North Delta Water Agency</v>
      </c>
      <c r="G294" s="80" t="str">
        <f>'Master List'!I294</f>
        <v>Y</v>
      </c>
      <c r="H294" s="80" t="str">
        <f>'Master List'!AP294</f>
        <v>North Delta Water Agency</v>
      </c>
      <c r="M294" s="50" t="s">
        <v>1347</v>
      </c>
      <c r="N294" s="51">
        <v>1</v>
      </c>
      <c r="S294" s="50" t="s">
        <v>3588</v>
      </c>
      <c r="T294" s="51">
        <v>1</v>
      </c>
      <c r="V294" s="50" t="s">
        <v>3772</v>
      </c>
      <c r="W294" s="51">
        <v>1</v>
      </c>
    </row>
    <row r="295" spans="1:23" ht="45" x14ac:dyDescent="0.25">
      <c r="A295" s="82" t="str">
        <f>'Master List'!A295</f>
        <v>S017694</v>
      </c>
      <c r="B295" s="80" t="str">
        <f>'Master List'!C295</f>
        <v>GASTO CO.</v>
      </c>
      <c r="C295" s="80">
        <f>'Master List'!E295</f>
        <v>0</v>
      </c>
      <c r="D295" s="80">
        <f>'Master List'!F295</f>
        <v>0</v>
      </c>
      <c r="E295" s="80">
        <f>'Master List'!G295</f>
        <v>0</v>
      </c>
      <c r="F295" s="80" t="str">
        <f>'Master List'!H295</f>
        <v>North Delta Water Agency</v>
      </c>
      <c r="G295" s="80" t="str">
        <f>'Master List'!I295</f>
        <v>Y</v>
      </c>
      <c r="H295" s="80" t="str">
        <f>'Master List'!AP295</f>
        <v>North Delta Water Agency</v>
      </c>
      <c r="M295" s="50" t="s">
        <v>1351</v>
      </c>
      <c r="N295" s="51">
        <v>1</v>
      </c>
      <c r="S295" s="50" t="s">
        <v>3591</v>
      </c>
      <c r="T295" s="51">
        <v>1</v>
      </c>
      <c r="V295" s="50" t="s">
        <v>3787</v>
      </c>
      <c r="W295" s="51">
        <v>1</v>
      </c>
    </row>
    <row r="296" spans="1:23" x14ac:dyDescent="0.25">
      <c r="A296" s="82" t="str">
        <f>'Master List'!A296</f>
        <v>S017733</v>
      </c>
      <c r="B296" s="80" t="str">
        <f>'Master List'!C296</f>
        <v>VIOLET EHLERS TRUST ET AL</v>
      </c>
      <c r="C296" s="80">
        <f>'Master List'!E296</f>
        <v>0</v>
      </c>
      <c r="D296" s="80">
        <f>'Master List'!F296</f>
        <v>0</v>
      </c>
      <c r="E296" s="80" t="str">
        <f>'Master List'!G296</f>
        <v>WID</v>
      </c>
      <c r="F296" s="80">
        <f>'Master List'!H296</f>
        <v>0</v>
      </c>
      <c r="G296" s="80" t="str">
        <f>'Master List'!I296</f>
        <v>Y</v>
      </c>
      <c r="H296" s="80">
        <f>'Master List'!AP296</f>
        <v>0</v>
      </c>
      <c r="M296" s="50" t="s">
        <v>1353</v>
      </c>
      <c r="N296" s="51">
        <v>1</v>
      </c>
      <c r="S296" s="50" t="s">
        <v>3593</v>
      </c>
      <c r="T296" s="51">
        <v>1</v>
      </c>
      <c r="V296" s="50" t="s">
        <v>3792</v>
      </c>
      <c r="W296" s="51">
        <v>1</v>
      </c>
    </row>
    <row r="297" spans="1:23" ht="30" x14ac:dyDescent="0.25">
      <c r="A297" s="82" t="str">
        <f>'Master List'!A297</f>
        <v>S017736</v>
      </c>
      <c r="B297" s="80" t="str">
        <f>'Master List'!C297</f>
        <v>FAY ISLAND FARMS, LLC</v>
      </c>
      <c r="C297" s="80">
        <f>'Master List'!E297</f>
        <v>0</v>
      </c>
      <c r="D297" s="80" t="str">
        <f>'Master List'!F297</f>
        <v>RD 2113 (FAY ISLAND)</v>
      </c>
      <c r="E297" s="80">
        <f>'Master List'!G297</f>
        <v>0</v>
      </c>
      <c r="F297" s="80">
        <f>'Master List'!H297</f>
        <v>0</v>
      </c>
      <c r="G297" s="80" t="str">
        <f>'Master List'!I297</f>
        <v>Y</v>
      </c>
      <c r="H297" s="80">
        <f>'Master List'!AP297</f>
        <v>0</v>
      </c>
      <c r="M297" s="50" t="s">
        <v>1360</v>
      </c>
      <c r="N297" s="51">
        <v>1</v>
      </c>
      <c r="S297" s="50" t="s">
        <v>3596</v>
      </c>
      <c r="T297" s="51">
        <v>1</v>
      </c>
      <c r="V297" s="50" t="s">
        <v>3818</v>
      </c>
      <c r="W297" s="51">
        <v>1</v>
      </c>
    </row>
    <row r="298" spans="1:23" ht="30" x14ac:dyDescent="0.25">
      <c r="A298" s="82" t="str">
        <f>'Master List'!A298</f>
        <v>S017739</v>
      </c>
      <c r="B298" s="80" t="str">
        <f>'Master List'!C298</f>
        <v>FAY ISLAND FARMS, LLC</v>
      </c>
      <c r="C298" s="80">
        <f>'Master List'!E298</f>
        <v>0</v>
      </c>
      <c r="D298" s="80" t="str">
        <f>'Master List'!F298</f>
        <v>RD 2113 (FAY ISLAND)</v>
      </c>
      <c r="E298" s="80">
        <f>'Master List'!G298</f>
        <v>0</v>
      </c>
      <c r="F298" s="80">
        <f>'Master List'!H298</f>
        <v>0</v>
      </c>
      <c r="G298" s="80" t="str">
        <f>'Master List'!I298</f>
        <v>Y</v>
      </c>
      <c r="H298" s="80">
        <f>'Master List'!AP298</f>
        <v>0</v>
      </c>
      <c r="M298" s="50" t="s">
        <v>1363</v>
      </c>
      <c r="N298" s="51">
        <v>1</v>
      </c>
      <c r="S298" s="50" t="s">
        <v>3601</v>
      </c>
      <c r="T298" s="51">
        <v>1</v>
      </c>
      <c r="V298" s="50" t="s">
        <v>3823</v>
      </c>
      <c r="W298" s="51">
        <v>1</v>
      </c>
    </row>
    <row r="299" spans="1:23" x14ac:dyDescent="0.25">
      <c r="A299" s="82" t="str">
        <f>'Master List'!A299</f>
        <v>S017744</v>
      </c>
      <c r="B299" s="80" t="str">
        <f>'Master List'!C299</f>
        <v>VITAL FARMLAND LP</v>
      </c>
      <c r="C299" s="80">
        <f>'Master List'!E299</f>
        <v>0</v>
      </c>
      <c r="D299" s="80">
        <f>'Master List'!F299</f>
        <v>0</v>
      </c>
      <c r="E299" s="80">
        <f>'Master List'!G299</f>
        <v>0</v>
      </c>
      <c r="F299" s="80">
        <f>'Master List'!H299</f>
        <v>0</v>
      </c>
      <c r="G299" s="80" t="str">
        <f>'Master List'!I299</f>
        <v>Y</v>
      </c>
      <c r="H299" s="80">
        <f>'Master List'!AP299</f>
        <v>0</v>
      </c>
      <c r="M299" s="50" t="s">
        <v>1366</v>
      </c>
      <c r="N299" s="51">
        <v>1</v>
      </c>
      <c r="S299" s="50" t="s">
        <v>3604</v>
      </c>
      <c r="T299" s="51">
        <v>1</v>
      </c>
      <c r="V299" s="50" t="s">
        <v>3849</v>
      </c>
      <c r="W299" s="51">
        <v>1</v>
      </c>
    </row>
    <row r="300" spans="1:23" ht="45" x14ac:dyDescent="0.25">
      <c r="A300" s="82" t="str">
        <f>'Master List'!A300</f>
        <v>S017753</v>
      </c>
      <c r="B300" s="80" t="str">
        <f>'Master List'!C300</f>
        <v>WARREN BOGLE</v>
      </c>
      <c r="C300" s="80">
        <f>'Master List'!E300</f>
        <v>0</v>
      </c>
      <c r="D300" s="80">
        <f>'Master List'!F300</f>
        <v>0</v>
      </c>
      <c r="E300" s="80">
        <f>'Master List'!G300</f>
        <v>0</v>
      </c>
      <c r="F300" s="80" t="str">
        <f>'Master List'!H300</f>
        <v>North Delta Water Agency</v>
      </c>
      <c r="G300" s="80" t="str">
        <f>'Master List'!I300</f>
        <v>Y</v>
      </c>
      <c r="H300" s="80" t="str">
        <f>'Master List'!AP300</f>
        <v>North Delta Water Agency</v>
      </c>
      <c r="M300" s="50" t="s">
        <v>1378</v>
      </c>
      <c r="N300" s="51">
        <v>1</v>
      </c>
      <c r="S300" s="50" t="s">
        <v>3607</v>
      </c>
      <c r="T300" s="51">
        <v>1</v>
      </c>
      <c r="V300" s="50" t="s">
        <v>3855</v>
      </c>
      <c r="W300" s="51">
        <v>1</v>
      </c>
    </row>
    <row r="301" spans="1:23" ht="45" x14ac:dyDescent="0.25">
      <c r="A301" s="82" t="str">
        <f>'Master List'!A301</f>
        <v>S017756</v>
      </c>
      <c r="B301" s="80" t="str">
        <f>'Master List'!C301</f>
        <v>WARREN BOGLE</v>
      </c>
      <c r="C301" s="80">
        <f>'Master List'!E301</f>
        <v>0</v>
      </c>
      <c r="D301" s="80">
        <f>'Master List'!F301</f>
        <v>0</v>
      </c>
      <c r="E301" s="80">
        <f>'Master List'!G301</f>
        <v>0</v>
      </c>
      <c r="F301" s="80" t="str">
        <f>'Master List'!H301</f>
        <v>North Delta Water Agency</v>
      </c>
      <c r="G301" s="80" t="str">
        <f>'Master List'!I301</f>
        <v>Y</v>
      </c>
      <c r="H301" s="80" t="str">
        <f>'Master List'!AP301</f>
        <v>North Delta Water Agency</v>
      </c>
      <c r="M301" s="50" t="s">
        <v>1381</v>
      </c>
      <c r="N301" s="51">
        <v>1</v>
      </c>
      <c r="S301" s="50" t="s">
        <v>3609</v>
      </c>
      <c r="T301" s="51">
        <v>1</v>
      </c>
      <c r="V301" s="50" t="s">
        <v>3863</v>
      </c>
      <c r="W301" s="51">
        <v>1</v>
      </c>
    </row>
    <row r="302" spans="1:23" ht="30" x14ac:dyDescent="0.25">
      <c r="A302" s="82" t="str">
        <f>'Master List'!A302</f>
        <v>S017757</v>
      </c>
      <c r="B302" s="80" t="str">
        <f>'Master List'!C302</f>
        <v>EIGHT MILE ROAD NORTH L.P.</v>
      </c>
      <c r="C302" s="80">
        <f>'Master List'!E302</f>
        <v>0</v>
      </c>
      <c r="D302" s="80" t="str">
        <f>'Master List'!F302</f>
        <v>RD 2042 (BISHOP TRACT)</v>
      </c>
      <c r="E302" s="80">
        <f>'Master List'!G302</f>
        <v>0</v>
      </c>
      <c r="F302" s="80">
        <f>'Master List'!H302</f>
        <v>0</v>
      </c>
      <c r="G302" s="80" t="str">
        <f>'Master List'!I302</f>
        <v>Y</v>
      </c>
      <c r="H302" s="80">
        <f>'Master List'!AP302</f>
        <v>0</v>
      </c>
      <c r="M302" s="50" t="s">
        <v>1384</v>
      </c>
      <c r="N302" s="51">
        <v>1</v>
      </c>
      <c r="S302" s="50" t="s">
        <v>3614</v>
      </c>
      <c r="T302" s="51">
        <v>1</v>
      </c>
      <c r="V302" s="50" t="s">
        <v>3867</v>
      </c>
      <c r="W302" s="51">
        <v>1</v>
      </c>
    </row>
    <row r="303" spans="1:23" ht="30" x14ac:dyDescent="0.25">
      <c r="A303" s="82" t="str">
        <f>'Master List'!A303</f>
        <v>S017760</v>
      </c>
      <c r="B303" s="80" t="str">
        <f>'Master List'!C303</f>
        <v>EIGHT MILE ROAD NORTH L.P.</v>
      </c>
      <c r="C303" s="80">
        <f>'Master List'!E303</f>
        <v>0</v>
      </c>
      <c r="D303" s="80" t="str">
        <f>'Master List'!F303</f>
        <v>RD 2042 (BISHOP TRACT)</v>
      </c>
      <c r="E303" s="80">
        <f>'Master List'!G303</f>
        <v>0</v>
      </c>
      <c r="F303" s="80">
        <f>'Master List'!H303</f>
        <v>0</v>
      </c>
      <c r="G303" s="80" t="str">
        <f>'Master List'!I303</f>
        <v>Y</v>
      </c>
      <c r="H303" s="80">
        <f>'Master List'!AP303</f>
        <v>0</v>
      </c>
      <c r="M303" s="50" t="s">
        <v>1387</v>
      </c>
      <c r="N303" s="51">
        <v>1</v>
      </c>
      <c r="S303" s="50" t="s">
        <v>3616</v>
      </c>
      <c r="T303" s="51">
        <v>1</v>
      </c>
      <c r="V303" s="50" t="s">
        <v>3868</v>
      </c>
      <c r="W303" s="51">
        <v>1</v>
      </c>
    </row>
    <row r="304" spans="1:23" x14ac:dyDescent="0.25">
      <c r="A304" s="82" t="str">
        <f>'Master List'!A304</f>
        <v>S017761</v>
      </c>
      <c r="B304" s="80" t="str">
        <f>'Master List'!C304</f>
        <v>VIOLET EHLERS TRUST ET AL</v>
      </c>
      <c r="C304" s="80">
        <f>'Master List'!E304</f>
        <v>0</v>
      </c>
      <c r="D304" s="80">
        <f>'Master List'!F304</f>
        <v>0</v>
      </c>
      <c r="E304" s="80" t="str">
        <f>'Master List'!G304</f>
        <v>WID</v>
      </c>
      <c r="F304" s="80">
        <f>'Master List'!H304</f>
        <v>0</v>
      </c>
      <c r="G304" s="80" t="str">
        <f>'Master List'!I304</f>
        <v>Y</v>
      </c>
      <c r="H304" s="80">
        <f>'Master List'!AP304</f>
        <v>0</v>
      </c>
      <c r="M304" s="50" t="s">
        <v>8164</v>
      </c>
      <c r="N304" s="51">
        <v>11</v>
      </c>
      <c r="S304" s="50" t="s">
        <v>3617</v>
      </c>
      <c r="T304" s="51">
        <v>1</v>
      </c>
      <c r="V304" s="50" t="s">
        <v>3871</v>
      </c>
      <c r="W304" s="51">
        <v>1</v>
      </c>
    </row>
    <row r="305" spans="1:23" x14ac:dyDescent="0.25">
      <c r="A305" s="82" t="str">
        <f>'Master List'!A305</f>
        <v>S017764</v>
      </c>
      <c r="B305" s="80" t="str">
        <f>'Master List'!C305</f>
        <v>VIOLET EHLERS TRUST ET AL</v>
      </c>
      <c r="C305" s="80">
        <f>'Master List'!E305</f>
        <v>0</v>
      </c>
      <c r="D305" s="80">
        <f>'Master List'!F305</f>
        <v>0</v>
      </c>
      <c r="E305" s="80" t="str">
        <f>'Master List'!G305</f>
        <v>WID</v>
      </c>
      <c r="F305" s="80">
        <f>'Master List'!H305</f>
        <v>0</v>
      </c>
      <c r="G305" s="80" t="str">
        <f>'Master List'!I305</f>
        <v>Y</v>
      </c>
      <c r="H305" s="80">
        <f>'Master List'!AP305</f>
        <v>0</v>
      </c>
      <c r="M305" s="50" t="s">
        <v>375</v>
      </c>
      <c r="N305" s="51"/>
      <c r="S305" s="50" t="s">
        <v>3619</v>
      </c>
      <c r="T305" s="51">
        <v>1</v>
      </c>
      <c r="V305" s="50" t="s">
        <v>3875</v>
      </c>
      <c r="W305" s="51">
        <v>1</v>
      </c>
    </row>
    <row r="306" spans="1:23" ht="45" x14ac:dyDescent="0.25">
      <c r="A306" s="82" t="str">
        <f>'Master List'!A306</f>
        <v>S017765</v>
      </c>
      <c r="B306" s="80" t="str">
        <f>'Master List'!C306</f>
        <v>D&amp;G MERWIN</v>
      </c>
      <c r="C306" s="80">
        <f>'Master List'!E306</f>
        <v>0</v>
      </c>
      <c r="D306" s="80">
        <f>'Master List'!F306</f>
        <v>0</v>
      </c>
      <c r="E306" s="80">
        <f>'Master List'!G306</f>
        <v>0</v>
      </c>
      <c r="F306" s="80" t="str">
        <f>'Master List'!H306</f>
        <v>North Delta Water Agency</v>
      </c>
      <c r="G306" s="80" t="str">
        <f>'Master List'!I306</f>
        <v>Y</v>
      </c>
      <c r="H306" s="80" t="str">
        <f>'Master List'!AP306</f>
        <v>North Delta Water Agency</v>
      </c>
      <c r="M306" s="50" t="s">
        <v>373</v>
      </c>
      <c r="N306" s="51">
        <v>1</v>
      </c>
      <c r="S306" s="50" t="s">
        <v>3681</v>
      </c>
      <c r="T306" s="51">
        <v>1</v>
      </c>
      <c r="V306" s="50" t="s">
        <v>3880</v>
      </c>
      <c r="W306" s="51">
        <v>1</v>
      </c>
    </row>
    <row r="307" spans="1:23" ht="45" x14ac:dyDescent="0.25">
      <c r="A307" s="82" t="str">
        <f>'Master List'!A307</f>
        <v>S017767</v>
      </c>
      <c r="B307" s="80" t="str">
        <f>'Master List'!C307</f>
        <v>D&amp;G MERWIN</v>
      </c>
      <c r="C307" s="80">
        <f>'Master List'!E307</f>
        <v>0</v>
      </c>
      <c r="D307" s="80">
        <f>'Master List'!F307</f>
        <v>0</v>
      </c>
      <c r="E307" s="80">
        <f>'Master List'!G307</f>
        <v>0</v>
      </c>
      <c r="F307" s="80" t="str">
        <f>'Master List'!H307</f>
        <v>North Delta Water Agency</v>
      </c>
      <c r="G307" s="80" t="str">
        <f>'Master List'!I307</f>
        <v>Y</v>
      </c>
      <c r="H307" s="80" t="str">
        <f>'Master List'!AP307</f>
        <v>North Delta Water Agency</v>
      </c>
      <c r="M307" s="50" t="s">
        <v>1993</v>
      </c>
      <c r="N307" s="51">
        <v>1</v>
      </c>
      <c r="S307" s="50" t="s">
        <v>3682</v>
      </c>
      <c r="T307" s="51">
        <v>1</v>
      </c>
      <c r="V307" s="50" t="s">
        <v>3884</v>
      </c>
      <c r="W307" s="51">
        <v>1</v>
      </c>
    </row>
    <row r="308" spans="1:23" ht="45" x14ac:dyDescent="0.25">
      <c r="A308" s="82" t="str">
        <f>'Master List'!A308</f>
        <v>S017768</v>
      </c>
      <c r="B308" s="80" t="str">
        <f>'Master List'!C308</f>
        <v>D&amp;G MERWIN</v>
      </c>
      <c r="C308" s="80">
        <f>'Master List'!E308</f>
        <v>0</v>
      </c>
      <c r="D308" s="80">
        <f>'Master List'!F308</f>
        <v>0</v>
      </c>
      <c r="E308" s="80">
        <f>'Master List'!G308</f>
        <v>0</v>
      </c>
      <c r="F308" s="80" t="str">
        <f>'Master List'!H308</f>
        <v>North Delta Water Agency</v>
      </c>
      <c r="G308" s="80" t="str">
        <f>'Master List'!I308</f>
        <v>Y</v>
      </c>
      <c r="H308" s="80" t="str">
        <f>'Master List'!AP308</f>
        <v>North Delta Water Agency</v>
      </c>
      <c r="M308" s="50" t="s">
        <v>2090</v>
      </c>
      <c r="N308" s="51">
        <v>1</v>
      </c>
      <c r="S308" s="50" t="s">
        <v>3685</v>
      </c>
      <c r="T308" s="51">
        <v>1</v>
      </c>
      <c r="V308" s="50" t="s">
        <v>3889</v>
      </c>
      <c r="W308" s="51">
        <v>1</v>
      </c>
    </row>
    <row r="309" spans="1:23" ht="45" x14ac:dyDescent="0.25">
      <c r="A309" s="82" t="str">
        <f>'Master List'!A309</f>
        <v>S017780</v>
      </c>
      <c r="B309" s="80" t="str">
        <f>'Master List'!C309</f>
        <v>D&amp;G MERWIN</v>
      </c>
      <c r="C309" s="80">
        <f>'Master List'!E309</f>
        <v>0</v>
      </c>
      <c r="D309" s="80">
        <f>'Master List'!F309</f>
        <v>0</v>
      </c>
      <c r="E309" s="80">
        <f>'Master List'!G309</f>
        <v>0</v>
      </c>
      <c r="F309" s="80" t="str">
        <f>'Master List'!H309</f>
        <v>North Delta Water Agency</v>
      </c>
      <c r="G309" s="80" t="str">
        <f>'Master List'!I309</f>
        <v>Y</v>
      </c>
      <c r="H309" s="80" t="str">
        <f>'Master List'!AP309</f>
        <v>North Delta Water Agency</v>
      </c>
      <c r="M309" s="50" t="s">
        <v>3096</v>
      </c>
      <c r="N309" s="51">
        <v>1</v>
      </c>
      <c r="S309" s="50" t="s">
        <v>3709</v>
      </c>
      <c r="T309" s="51">
        <v>1</v>
      </c>
      <c r="V309" s="50" t="s">
        <v>3892</v>
      </c>
      <c r="W309" s="51">
        <v>1</v>
      </c>
    </row>
    <row r="310" spans="1:23" ht="45" x14ac:dyDescent="0.25">
      <c r="A310" s="82" t="str">
        <f>'Master List'!A310</f>
        <v>S017789</v>
      </c>
      <c r="B310" s="80" t="str">
        <f>'Master List'!C310</f>
        <v>D&amp;G MERWIN</v>
      </c>
      <c r="C310" s="80">
        <f>'Master List'!E310</f>
        <v>0</v>
      </c>
      <c r="D310" s="80">
        <f>'Master List'!F310</f>
        <v>0</v>
      </c>
      <c r="E310" s="80">
        <f>'Master List'!G310</f>
        <v>0</v>
      </c>
      <c r="F310" s="80" t="str">
        <f>'Master List'!H310</f>
        <v>North Delta Water Agency</v>
      </c>
      <c r="G310" s="80" t="str">
        <f>'Master List'!I310</f>
        <v>Y</v>
      </c>
      <c r="H310" s="80" t="str">
        <f>'Master List'!AP310</f>
        <v>North Delta Water Agency</v>
      </c>
      <c r="M310" s="50" t="s">
        <v>8165</v>
      </c>
      <c r="N310" s="51">
        <v>4</v>
      </c>
      <c r="S310" s="50" t="s">
        <v>3765</v>
      </c>
      <c r="T310" s="51">
        <v>1</v>
      </c>
      <c r="V310" s="50" t="s">
        <v>3893</v>
      </c>
      <c r="W310" s="51">
        <v>1</v>
      </c>
    </row>
    <row r="311" spans="1:23" ht="45" x14ac:dyDescent="0.25">
      <c r="A311" s="82" t="str">
        <f>'Master List'!A311</f>
        <v>S017792</v>
      </c>
      <c r="B311" s="80" t="str">
        <f>'Master List'!C311</f>
        <v>D&amp;G MERWIN</v>
      </c>
      <c r="C311" s="80">
        <f>'Master List'!E311</f>
        <v>0</v>
      </c>
      <c r="D311" s="80">
        <f>'Master List'!F311</f>
        <v>0</v>
      </c>
      <c r="E311" s="80">
        <f>'Master List'!G311</f>
        <v>0</v>
      </c>
      <c r="F311" s="80" t="str">
        <f>'Master List'!H311</f>
        <v>North Delta Water Agency</v>
      </c>
      <c r="G311" s="80" t="str">
        <f>'Master List'!I311</f>
        <v>Y</v>
      </c>
      <c r="H311" s="80" t="str">
        <f>'Master List'!AP311</f>
        <v>North Delta Water Agency</v>
      </c>
      <c r="M311" s="50" t="s">
        <v>2169</v>
      </c>
      <c r="N311" s="51"/>
      <c r="S311" s="50" t="s">
        <v>3772</v>
      </c>
      <c r="T311" s="51">
        <v>1</v>
      </c>
      <c r="V311" s="50" t="s">
        <v>3896</v>
      </c>
      <c r="W311" s="51">
        <v>1</v>
      </c>
    </row>
    <row r="312" spans="1:23" x14ac:dyDescent="0.25">
      <c r="A312" s="82" t="str">
        <f>'Master List'!A312</f>
        <v>S017811</v>
      </c>
      <c r="B312" s="80" t="str">
        <f>'Master List'!C312</f>
        <v>FARMLAND RESERVE, INC</v>
      </c>
      <c r="C312" s="80">
        <f>'Master List'!E312</f>
        <v>0</v>
      </c>
      <c r="D312" s="80">
        <f>'Master List'!F312</f>
        <v>0</v>
      </c>
      <c r="E312" s="80">
        <f>'Master List'!G312</f>
        <v>0</v>
      </c>
      <c r="F312" s="80">
        <f>'Master List'!H312</f>
        <v>0</v>
      </c>
      <c r="G312" s="80" t="str">
        <f>'Master List'!I312</f>
        <v>Y</v>
      </c>
      <c r="H312" s="80">
        <f>'Master List'!AP312</f>
        <v>0</v>
      </c>
      <c r="M312" s="50" t="s">
        <v>2167</v>
      </c>
      <c r="N312" s="51">
        <v>1</v>
      </c>
      <c r="S312" s="50" t="s">
        <v>3787</v>
      </c>
      <c r="T312" s="51">
        <v>1</v>
      </c>
      <c r="V312" s="50" t="s">
        <v>3897</v>
      </c>
      <c r="W312" s="51">
        <v>1</v>
      </c>
    </row>
    <row r="313" spans="1:23" ht="45" x14ac:dyDescent="0.25">
      <c r="A313" s="82" t="str">
        <f>'Master List'!A313</f>
        <v>S017812</v>
      </c>
      <c r="B313" s="80" t="str">
        <f>'Master List'!C313</f>
        <v>CHARLES SYLVA</v>
      </c>
      <c r="C313" s="80">
        <f>'Master List'!E313</f>
        <v>0</v>
      </c>
      <c r="D313" s="80">
        <f>'Master List'!F313</f>
        <v>0</v>
      </c>
      <c r="E313" s="80">
        <f>'Master List'!G313</f>
        <v>0</v>
      </c>
      <c r="F313" s="80" t="str">
        <f>'Master List'!H313</f>
        <v>North Delta Water Agency</v>
      </c>
      <c r="G313" s="80" t="str">
        <f>'Master List'!I313</f>
        <v>Y</v>
      </c>
      <c r="H313" s="80" t="str">
        <f>'Master List'!AP313</f>
        <v>North Delta Water Agency</v>
      </c>
      <c r="M313" s="50" t="s">
        <v>2170</v>
      </c>
      <c r="N313" s="51">
        <v>1</v>
      </c>
      <c r="S313" s="50" t="s">
        <v>3792</v>
      </c>
      <c r="T313" s="51">
        <v>1</v>
      </c>
      <c r="V313" s="50" t="s">
        <v>3899</v>
      </c>
      <c r="W313" s="51">
        <v>1</v>
      </c>
    </row>
    <row r="314" spans="1:23" x14ac:dyDescent="0.25">
      <c r="A314" s="82" t="str">
        <f>'Master List'!A314</f>
        <v>S017814</v>
      </c>
      <c r="B314" s="80" t="str">
        <f>'Master List'!C314</f>
        <v>FARMLAND RESERVE, INC.</v>
      </c>
      <c r="C314" s="80">
        <f>'Master List'!E314</f>
        <v>0</v>
      </c>
      <c r="D314" s="80">
        <f>'Master List'!F314</f>
        <v>0</v>
      </c>
      <c r="E314" s="80">
        <f>'Master List'!G314</f>
        <v>0</v>
      </c>
      <c r="F314" s="80">
        <f>'Master List'!H314</f>
        <v>0</v>
      </c>
      <c r="G314" s="80" t="str">
        <f>'Master List'!I314</f>
        <v>Y</v>
      </c>
      <c r="H314" s="80">
        <f>'Master List'!AP314</f>
        <v>0</v>
      </c>
      <c r="M314" s="50" t="s">
        <v>2290</v>
      </c>
      <c r="N314" s="51">
        <v>1</v>
      </c>
      <c r="S314" s="50" t="s">
        <v>3818</v>
      </c>
      <c r="T314" s="51">
        <v>1</v>
      </c>
      <c r="V314" s="50" t="s">
        <v>3906</v>
      </c>
      <c r="W314" s="51">
        <v>1</v>
      </c>
    </row>
    <row r="315" spans="1:23" ht="45" x14ac:dyDescent="0.25">
      <c r="A315" s="82" t="str">
        <f>'Master List'!A315</f>
        <v>S017826</v>
      </c>
      <c r="B315" s="80" t="str">
        <f>'Master List'!C315</f>
        <v>ADHEMAR ARELLANO</v>
      </c>
      <c r="C315" s="80">
        <f>'Master List'!E315</f>
        <v>0</v>
      </c>
      <c r="D315" s="80">
        <f>'Master List'!F315</f>
        <v>0</v>
      </c>
      <c r="E315" s="80">
        <f>'Master List'!G315</f>
        <v>0</v>
      </c>
      <c r="F315" s="80" t="str">
        <f>'Master List'!H315</f>
        <v>North Delta Water Agency</v>
      </c>
      <c r="G315" s="80" t="str">
        <f>'Master List'!I315</f>
        <v>Y</v>
      </c>
      <c r="H315" s="80" t="str">
        <f>'Master List'!AP315</f>
        <v>North Delta Water Agency</v>
      </c>
      <c r="M315" s="50" t="s">
        <v>2346</v>
      </c>
      <c r="N315" s="51">
        <v>1</v>
      </c>
      <c r="S315" s="50" t="s">
        <v>3823</v>
      </c>
      <c r="T315" s="51">
        <v>1</v>
      </c>
      <c r="V315" s="50" t="s">
        <v>3909</v>
      </c>
      <c r="W315" s="51">
        <v>1</v>
      </c>
    </row>
    <row r="316" spans="1:23" ht="30" x14ac:dyDescent="0.25">
      <c r="A316" s="82" t="str">
        <f>'Master List'!A316</f>
        <v>S017827</v>
      </c>
      <c r="B316" s="80" t="str">
        <f>'Master List'!C316</f>
        <v>L &amp; L FARMS, LLC</v>
      </c>
      <c r="C316" s="80">
        <f>'Master List'!E316</f>
        <v>0</v>
      </c>
      <c r="D316" s="80" t="str">
        <f>'Master List'!F316</f>
        <v>RD 2041 (MEDFORD ISLAND)</v>
      </c>
      <c r="E316" s="80">
        <f>'Master List'!G316</f>
        <v>0</v>
      </c>
      <c r="F316" s="80">
        <f>'Master List'!H316</f>
        <v>0</v>
      </c>
      <c r="G316" s="80" t="str">
        <f>'Master List'!I316</f>
        <v>Y</v>
      </c>
      <c r="H316" s="80">
        <f>'Master List'!AP316</f>
        <v>0</v>
      </c>
      <c r="M316" s="50" t="s">
        <v>2444</v>
      </c>
      <c r="N316" s="51">
        <v>1</v>
      </c>
      <c r="S316" s="50" t="s">
        <v>3849</v>
      </c>
      <c r="T316" s="51">
        <v>1</v>
      </c>
      <c r="V316" s="50" t="s">
        <v>3914</v>
      </c>
      <c r="W316" s="51">
        <v>1</v>
      </c>
    </row>
    <row r="317" spans="1:23" ht="45" x14ac:dyDescent="0.25">
      <c r="A317" s="82" t="str">
        <f>'Master List'!A317</f>
        <v>S017829</v>
      </c>
      <c r="B317" s="80" t="str">
        <f>'Master List'!C317</f>
        <v>ADHEMAR ARELLANO</v>
      </c>
      <c r="C317" s="80">
        <f>'Master List'!E317</f>
        <v>0</v>
      </c>
      <c r="D317" s="80">
        <f>'Master List'!F317</f>
        <v>0</v>
      </c>
      <c r="E317" s="80">
        <f>'Master List'!G317</f>
        <v>0</v>
      </c>
      <c r="F317" s="80" t="str">
        <f>'Master List'!H317</f>
        <v>North Delta Water Agency</v>
      </c>
      <c r="G317" s="80" t="str">
        <f>'Master List'!I317</f>
        <v>Y</v>
      </c>
      <c r="H317" s="80" t="str">
        <f>'Master List'!AP317</f>
        <v>North Delta Water Agency</v>
      </c>
      <c r="M317" s="50" t="s">
        <v>3231</v>
      </c>
      <c r="N317" s="51">
        <v>1</v>
      </c>
      <c r="S317" s="50" t="s">
        <v>3855</v>
      </c>
      <c r="T317" s="51">
        <v>1</v>
      </c>
      <c r="V317" s="50" t="s">
        <v>3945</v>
      </c>
      <c r="W317" s="51">
        <v>1</v>
      </c>
    </row>
    <row r="318" spans="1:23" ht="45" x14ac:dyDescent="0.25">
      <c r="A318" s="82" t="str">
        <f>'Master List'!A318</f>
        <v>S017832</v>
      </c>
      <c r="B318" s="80" t="str">
        <f>'Master List'!C318</f>
        <v>ISLANDS, INC.</v>
      </c>
      <c r="C318" s="80">
        <f>'Master List'!E318</f>
        <v>0</v>
      </c>
      <c r="D318" s="80">
        <f>'Master List'!F318</f>
        <v>0</v>
      </c>
      <c r="E318" s="80">
        <f>'Master List'!G318</f>
        <v>0</v>
      </c>
      <c r="F318" s="80" t="str">
        <f>'Master List'!H318</f>
        <v>North Delta Water Agency</v>
      </c>
      <c r="G318" s="80" t="str">
        <f>'Master List'!I318</f>
        <v>Y</v>
      </c>
      <c r="H318" s="80" t="str">
        <f>'Master List'!AP318</f>
        <v>North Delta Water Agency</v>
      </c>
      <c r="M318" s="50" t="s">
        <v>3237</v>
      </c>
      <c r="N318" s="51">
        <v>1</v>
      </c>
      <c r="S318" s="50" t="s">
        <v>3863</v>
      </c>
      <c r="T318" s="51">
        <v>1</v>
      </c>
      <c r="V318" s="50" t="s">
        <v>3949</v>
      </c>
      <c r="W318" s="51">
        <v>1</v>
      </c>
    </row>
    <row r="319" spans="1:23" ht="45" x14ac:dyDescent="0.25">
      <c r="A319" s="82" t="str">
        <f>'Master List'!A319</f>
        <v>S017835</v>
      </c>
      <c r="B319" s="80" t="str">
        <f>'Master List'!C319</f>
        <v>ISLANDS, INC.</v>
      </c>
      <c r="C319" s="80">
        <f>'Master List'!E319</f>
        <v>0</v>
      </c>
      <c r="D319" s="80">
        <f>'Master List'!F319</f>
        <v>0</v>
      </c>
      <c r="E319" s="80">
        <f>'Master List'!G319</f>
        <v>0</v>
      </c>
      <c r="F319" s="80" t="str">
        <f>'Master List'!H319</f>
        <v>North Delta Water Agency</v>
      </c>
      <c r="G319" s="80" t="str">
        <f>'Master List'!I319</f>
        <v>Y</v>
      </c>
      <c r="H319" s="80" t="str">
        <f>'Master List'!AP319</f>
        <v>North Delta Water Agency</v>
      </c>
      <c r="M319" s="50" t="s">
        <v>8166</v>
      </c>
      <c r="N319" s="51">
        <v>7</v>
      </c>
      <c r="S319" s="50" t="s">
        <v>3867</v>
      </c>
      <c r="T319" s="51">
        <v>1</v>
      </c>
      <c r="V319" s="50" t="s">
        <v>3956</v>
      </c>
      <c r="W319" s="51">
        <v>1</v>
      </c>
    </row>
    <row r="320" spans="1:23" ht="30" x14ac:dyDescent="0.25">
      <c r="A320" s="82" t="str">
        <f>'Master List'!A320</f>
        <v>S017837</v>
      </c>
      <c r="B320" s="80" t="str">
        <f>'Master List'!C320</f>
        <v>JEAN ANN BRODIE</v>
      </c>
      <c r="C320" s="80">
        <f>'Master List'!E320</f>
        <v>0</v>
      </c>
      <c r="D320" s="80" t="str">
        <f>'Master List'!F320</f>
        <v>RD 2038 (LOWER JONES TRACT)</v>
      </c>
      <c r="E320" s="80">
        <f>'Master List'!G320</f>
        <v>0</v>
      </c>
      <c r="F320" s="80">
        <f>'Master List'!H320</f>
        <v>0</v>
      </c>
      <c r="G320" s="80" t="str">
        <f>'Master List'!I320</f>
        <v>Y</v>
      </c>
      <c r="H320" s="80">
        <f>'Master List'!AP320</f>
        <v>0</v>
      </c>
      <c r="M320" s="50" t="s">
        <v>1313</v>
      </c>
      <c r="N320" s="51"/>
      <c r="S320" s="50" t="s">
        <v>3868</v>
      </c>
      <c r="T320" s="51">
        <v>1</v>
      </c>
      <c r="V320" s="50" t="s">
        <v>3959</v>
      </c>
      <c r="W320" s="51">
        <v>1</v>
      </c>
    </row>
    <row r="321" spans="1:23" ht="45" x14ac:dyDescent="0.25">
      <c r="A321" s="82" t="str">
        <f>'Master List'!A321</f>
        <v>S017838</v>
      </c>
      <c r="B321" s="80" t="str">
        <f>'Master List'!C321</f>
        <v>ISLANDS, INC.</v>
      </c>
      <c r="C321" s="80">
        <f>'Master List'!E321</f>
        <v>0</v>
      </c>
      <c r="D321" s="80">
        <f>'Master List'!F321</f>
        <v>0</v>
      </c>
      <c r="E321" s="80">
        <f>'Master List'!G321</f>
        <v>0</v>
      </c>
      <c r="F321" s="80" t="str">
        <f>'Master List'!H321</f>
        <v>North Delta Water Agency</v>
      </c>
      <c r="G321" s="80" t="str">
        <f>'Master List'!I321</f>
        <v>Y</v>
      </c>
      <c r="H321" s="80" t="str">
        <f>'Master List'!AP321</f>
        <v>North Delta Water Agency</v>
      </c>
      <c r="M321" s="50" t="s">
        <v>1309</v>
      </c>
      <c r="N321" s="51">
        <v>1</v>
      </c>
      <c r="S321" s="50" t="s">
        <v>3871</v>
      </c>
      <c r="T321" s="51">
        <v>1</v>
      </c>
      <c r="V321" s="50" t="s">
        <v>3963</v>
      </c>
      <c r="W321" s="51">
        <v>1</v>
      </c>
    </row>
    <row r="322" spans="1:23" ht="45" x14ac:dyDescent="0.25">
      <c r="A322" s="82" t="str">
        <f>'Master List'!A322</f>
        <v>S017841</v>
      </c>
      <c r="B322" s="80" t="str">
        <f>'Master List'!C322</f>
        <v>ISLANDS, INC.</v>
      </c>
      <c r="C322" s="80">
        <f>'Master List'!E322</f>
        <v>0</v>
      </c>
      <c r="D322" s="80">
        <f>'Master List'!F322</f>
        <v>0</v>
      </c>
      <c r="E322" s="80">
        <f>'Master List'!G322</f>
        <v>0</v>
      </c>
      <c r="F322" s="80" t="str">
        <f>'Master List'!H322</f>
        <v>North Delta Water Agency</v>
      </c>
      <c r="G322" s="80" t="str">
        <f>'Master List'!I322</f>
        <v>Y</v>
      </c>
      <c r="H322" s="80" t="str">
        <f>'Master List'!AP322</f>
        <v>North Delta Water Agency</v>
      </c>
      <c r="M322" s="50" t="s">
        <v>8167</v>
      </c>
      <c r="N322" s="51">
        <v>1</v>
      </c>
      <c r="S322" s="50" t="s">
        <v>3875</v>
      </c>
      <c r="T322" s="51">
        <v>1</v>
      </c>
      <c r="V322" s="50" t="s">
        <v>3972</v>
      </c>
      <c r="W322" s="51">
        <v>1</v>
      </c>
    </row>
    <row r="323" spans="1:23" ht="30" x14ac:dyDescent="0.25">
      <c r="A323" s="82" t="str">
        <f>'Master List'!A323</f>
        <v>S017842</v>
      </c>
      <c r="B323" s="80" t="str">
        <f>'Master List'!C323</f>
        <v>BRADFORD HELLWIG</v>
      </c>
      <c r="C323" s="80">
        <f>'Master List'!E323</f>
        <v>0</v>
      </c>
      <c r="D323" s="80" t="str">
        <f>'Master List'!F323</f>
        <v>RD 2037 (RINDGE TRACT)</v>
      </c>
      <c r="E323" s="80">
        <f>'Master List'!G323</f>
        <v>0</v>
      </c>
      <c r="F323" s="80">
        <f>'Master List'!H323</f>
        <v>0</v>
      </c>
      <c r="G323" s="80" t="str">
        <f>'Master List'!I323</f>
        <v>Y</v>
      </c>
      <c r="H323" s="80">
        <f>'Master List'!AP323</f>
        <v>0</v>
      </c>
      <c r="M323" s="50" t="s">
        <v>1122</v>
      </c>
      <c r="N323" s="51"/>
      <c r="S323" s="50" t="s">
        <v>3880</v>
      </c>
      <c r="T323" s="51">
        <v>1</v>
      </c>
      <c r="V323" s="50" t="s">
        <v>3977</v>
      </c>
      <c r="W323" s="51">
        <v>1</v>
      </c>
    </row>
    <row r="324" spans="1:23" ht="45" x14ac:dyDescent="0.25">
      <c r="A324" s="82" t="str">
        <f>'Master List'!A324</f>
        <v>S017844</v>
      </c>
      <c r="B324" s="80" t="str">
        <f>'Master List'!C324</f>
        <v>ISLANDS, INC.</v>
      </c>
      <c r="C324" s="80">
        <f>'Master List'!E324</f>
        <v>0</v>
      </c>
      <c r="D324" s="80">
        <f>'Master List'!F324</f>
        <v>0</v>
      </c>
      <c r="E324" s="80">
        <f>'Master List'!G324</f>
        <v>0</v>
      </c>
      <c r="F324" s="80" t="str">
        <f>'Master List'!H324</f>
        <v>North Delta Water Agency</v>
      </c>
      <c r="G324" s="80" t="str">
        <f>'Master List'!I324</f>
        <v>Y</v>
      </c>
      <c r="H324" s="80" t="str">
        <f>'Master List'!AP324</f>
        <v>North Delta Water Agency</v>
      </c>
      <c r="M324" s="50" t="s">
        <v>1121</v>
      </c>
      <c r="N324" s="51">
        <v>1</v>
      </c>
      <c r="S324" s="50" t="s">
        <v>3884</v>
      </c>
      <c r="T324" s="51">
        <v>1</v>
      </c>
      <c r="V324" s="50" t="s">
        <v>3980</v>
      </c>
      <c r="W324" s="51">
        <v>1</v>
      </c>
    </row>
    <row r="325" spans="1:23" ht="45" x14ac:dyDescent="0.25">
      <c r="A325" s="82" t="str">
        <f>'Master List'!A325</f>
        <v>S017847</v>
      </c>
      <c r="B325" s="80" t="str">
        <f>'Master List'!C325</f>
        <v>ISLANDS, INC.</v>
      </c>
      <c r="C325" s="80">
        <f>'Master List'!E325</f>
        <v>0</v>
      </c>
      <c r="D325" s="80">
        <f>'Master List'!F325</f>
        <v>0</v>
      </c>
      <c r="E325" s="80">
        <f>'Master List'!G325</f>
        <v>0</v>
      </c>
      <c r="F325" s="80" t="str">
        <f>'Master List'!H325</f>
        <v>North Delta Water Agency</v>
      </c>
      <c r="G325" s="80" t="str">
        <f>'Master List'!I325</f>
        <v>Y</v>
      </c>
      <c r="H325" s="80" t="str">
        <f>'Master List'!AP325</f>
        <v>North Delta Water Agency</v>
      </c>
      <c r="M325" s="50" t="s">
        <v>2362</v>
      </c>
      <c r="N325" s="51">
        <v>1</v>
      </c>
      <c r="S325" s="50" t="s">
        <v>3889</v>
      </c>
      <c r="T325" s="51">
        <v>1</v>
      </c>
      <c r="V325" s="50" t="s">
        <v>3982</v>
      </c>
      <c r="W325" s="51">
        <v>1</v>
      </c>
    </row>
    <row r="326" spans="1:23" ht="30" x14ac:dyDescent="0.25">
      <c r="A326" s="82" t="str">
        <f>'Master List'!A326</f>
        <v>S017848</v>
      </c>
      <c r="B326" s="80" t="str">
        <f>'Master List'!C326</f>
        <v>BRADFORD HELLWIG</v>
      </c>
      <c r="C326" s="80">
        <f>'Master List'!E326</f>
        <v>0</v>
      </c>
      <c r="D326" s="80" t="str">
        <f>'Master List'!F326</f>
        <v>RD 2037 (RINDGE TRACT)</v>
      </c>
      <c r="E326" s="80">
        <f>'Master List'!G326</f>
        <v>0</v>
      </c>
      <c r="F326" s="80">
        <f>'Master List'!H326</f>
        <v>0</v>
      </c>
      <c r="G326" s="80" t="str">
        <f>'Master List'!I326</f>
        <v>Y</v>
      </c>
      <c r="H326" s="80">
        <f>'Master List'!AP326</f>
        <v>0</v>
      </c>
      <c r="M326" s="50" t="s">
        <v>2376</v>
      </c>
      <c r="N326" s="51">
        <v>1</v>
      </c>
      <c r="S326" s="50" t="s">
        <v>3892</v>
      </c>
      <c r="T326" s="51">
        <v>1</v>
      </c>
      <c r="V326" s="50" t="s">
        <v>3985</v>
      </c>
      <c r="W326" s="51">
        <v>1</v>
      </c>
    </row>
    <row r="327" spans="1:23" ht="45" x14ac:dyDescent="0.25">
      <c r="A327" s="82" t="str">
        <f>'Master List'!A327</f>
        <v>S017859</v>
      </c>
      <c r="B327" s="80" t="str">
        <f>'Master List'!C327</f>
        <v>JUDITH BALCAO</v>
      </c>
      <c r="C327" s="80">
        <f>'Master List'!E327</f>
        <v>0</v>
      </c>
      <c r="D327" s="80" t="str">
        <f>'Master List'!F327</f>
        <v>RD 524 (MIDDLE ROBERTS ISLAND)</v>
      </c>
      <c r="E327" s="80">
        <f>'Master List'!G327</f>
        <v>0</v>
      </c>
      <c r="F327" s="80" t="str">
        <f>'Master List'!H327</f>
        <v>Woods Irrigation Company</v>
      </c>
      <c r="G327" s="80" t="str">
        <f>'Master List'!I327</f>
        <v>Y</v>
      </c>
      <c r="H327" s="80" t="str">
        <f>'Master List'!AP327</f>
        <v>Woods Irrigation Company</v>
      </c>
      <c r="M327" s="50" t="s">
        <v>2524</v>
      </c>
      <c r="N327" s="51">
        <v>1</v>
      </c>
      <c r="S327" s="50" t="s">
        <v>3893</v>
      </c>
      <c r="T327" s="51">
        <v>1</v>
      </c>
      <c r="V327" s="50" t="s">
        <v>3988</v>
      </c>
      <c r="W327" s="51">
        <v>1</v>
      </c>
    </row>
    <row r="328" spans="1:23" x14ac:dyDescent="0.25">
      <c r="A328" s="82" t="str">
        <f>'Master List'!A328</f>
        <v>S017862</v>
      </c>
      <c r="B328" s="80" t="str">
        <f>'Master List'!C328</f>
        <v>ROBERT J GALLO</v>
      </c>
      <c r="C328" s="80">
        <f>'Master List'!E328</f>
        <v>0</v>
      </c>
      <c r="D328" s="80">
        <f>'Master List'!F328</f>
        <v>0</v>
      </c>
      <c r="E328" s="80">
        <f>'Master List'!G328</f>
        <v>0</v>
      </c>
      <c r="F328" s="80">
        <f>'Master List'!H328</f>
        <v>0</v>
      </c>
      <c r="G328" s="80" t="str">
        <f>'Master List'!I328</f>
        <v>Y</v>
      </c>
      <c r="H328" s="80">
        <f>'Master List'!AP328</f>
        <v>0</v>
      </c>
      <c r="M328" s="50" t="s">
        <v>2526</v>
      </c>
      <c r="N328" s="51">
        <v>1</v>
      </c>
      <c r="S328" s="50" t="s">
        <v>3896</v>
      </c>
      <c r="T328" s="51">
        <v>1</v>
      </c>
      <c r="V328" s="50" t="s">
        <v>4007</v>
      </c>
      <c r="W328" s="51">
        <v>1</v>
      </c>
    </row>
    <row r="329" spans="1:23" ht="45" x14ac:dyDescent="0.25">
      <c r="A329" s="82" t="str">
        <f>'Master List'!A329</f>
        <v>S017872</v>
      </c>
      <c r="B329" s="80" t="str">
        <f>'Master List'!C329</f>
        <v>LAKE WINCHESTER VINEYARDS</v>
      </c>
      <c r="C329" s="80">
        <f>'Master List'!E329</f>
        <v>0</v>
      </c>
      <c r="D329" s="80">
        <f>'Master List'!F329</f>
        <v>0</v>
      </c>
      <c r="E329" s="80">
        <f>'Master List'!G329</f>
        <v>0</v>
      </c>
      <c r="F329" s="80" t="str">
        <f>'Master List'!H329</f>
        <v>North Delta Water Agency</v>
      </c>
      <c r="G329" s="80" t="str">
        <f>'Master List'!I329</f>
        <v>Y</v>
      </c>
      <c r="H329" s="80" t="str">
        <f>'Master List'!AP329</f>
        <v>North Delta Water Agency</v>
      </c>
      <c r="M329" s="50" t="s">
        <v>3414</v>
      </c>
      <c r="N329" s="51">
        <v>1</v>
      </c>
      <c r="S329" s="50" t="s">
        <v>3897</v>
      </c>
      <c r="T329" s="51">
        <v>1</v>
      </c>
      <c r="V329" s="50" t="s">
        <v>4012</v>
      </c>
      <c r="W329" s="51">
        <v>1</v>
      </c>
    </row>
    <row r="330" spans="1:23" x14ac:dyDescent="0.25">
      <c r="A330" s="82" t="str">
        <f>'Master List'!A330</f>
        <v>S017883</v>
      </c>
      <c r="B330" s="80" t="str">
        <f>'Master List'!C330</f>
        <v>VITAL FARMLAND LP</v>
      </c>
      <c r="C330" s="80">
        <f>'Master List'!E330</f>
        <v>0</v>
      </c>
      <c r="D330" s="80">
        <f>'Master List'!F330</f>
        <v>0</v>
      </c>
      <c r="E330" s="80">
        <f>'Master List'!G330</f>
        <v>0</v>
      </c>
      <c r="F330" s="80">
        <f>'Master List'!H330</f>
        <v>0</v>
      </c>
      <c r="G330" s="80" t="str">
        <f>'Master List'!I330</f>
        <v>Y</v>
      </c>
      <c r="H330" s="80">
        <f>'Master List'!AP330</f>
        <v>0</v>
      </c>
      <c r="M330" s="50" t="s">
        <v>3420</v>
      </c>
      <c r="N330" s="51">
        <v>1</v>
      </c>
      <c r="S330" s="50" t="s">
        <v>3899</v>
      </c>
      <c r="T330" s="51">
        <v>1</v>
      </c>
      <c r="V330" s="50" t="s">
        <v>4019</v>
      </c>
      <c r="W330" s="51">
        <v>1</v>
      </c>
    </row>
    <row r="331" spans="1:23" x14ac:dyDescent="0.25">
      <c r="A331" s="82" t="str">
        <f>'Master List'!A331</f>
        <v>S017887</v>
      </c>
      <c r="B331" s="80" t="str">
        <f>'Master List'!C331</f>
        <v>VITAL FARMLAND LP</v>
      </c>
      <c r="C331" s="80">
        <f>'Master List'!E331</f>
        <v>0</v>
      </c>
      <c r="D331" s="80">
        <f>'Master List'!F331</f>
        <v>0</v>
      </c>
      <c r="E331" s="80">
        <f>'Master List'!G331</f>
        <v>0</v>
      </c>
      <c r="F331" s="80">
        <f>'Master List'!H331</f>
        <v>0</v>
      </c>
      <c r="G331" s="80" t="str">
        <f>'Master List'!I331</f>
        <v>Y</v>
      </c>
      <c r="H331" s="80">
        <f>'Master List'!AP331</f>
        <v>0</v>
      </c>
      <c r="M331" s="50" t="s">
        <v>4052</v>
      </c>
      <c r="N331" s="51">
        <v>1</v>
      </c>
      <c r="S331" s="50" t="s">
        <v>3906</v>
      </c>
      <c r="T331" s="51">
        <v>1</v>
      </c>
      <c r="V331" s="50" t="s">
        <v>4020</v>
      </c>
      <c r="W331" s="51">
        <v>1</v>
      </c>
    </row>
    <row r="332" spans="1:23" ht="45" x14ac:dyDescent="0.25">
      <c r="A332" s="82" t="str">
        <f>'Master List'!A332</f>
        <v>S017888</v>
      </c>
      <c r="B332" s="80" t="str">
        <f>'Master List'!C332</f>
        <v>HERINGER HOLLAND LAND &amp; FARMING CO.</v>
      </c>
      <c r="C332" s="80">
        <f>'Master List'!E332</f>
        <v>0</v>
      </c>
      <c r="D332" s="80">
        <f>'Master List'!F332</f>
        <v>0</v>
      </c>
      <c r="E332" s="80">
        <f>'Master List'!G332</f>
        <v>0</v>
      </c>
      <c r="F332" s="80" t="str">
        <f>'Master List'!H332</f>
        <v>North Delta Water Agency</v>
      </c>
      <c r="G332" s="80" t="str">
        <f>'Master List'!I332</f>
        <v>Y</v>
      </c>
      <c r="H332" s="80" t="str">
        <f>'Master List'!AP332</f>
        <v>North Delta Water Agency</v>
      </c>
      <c r="M332" s="50" t="s">
        <v>8168</v>
      </c>
      <c r="N332" s="51">
        <v>8</v>
      </c>
      <c r="S332" s="50" t="s">
        <v>3909</v>
      </c>
      <c r="T332" s="51">
        <v>1</v>
      </c>
      <c r="V332" s="50" t="s">
        <v>4025</v>
      </c>
      <c r="W332" s="51">
        <v>1</v>
      </c>
    </row>
    <row r="333" spans="1:23" ht="30" x14ac:dyDescent="0.25">
      <c r="A333" s="82" t="str">
        <f>'Master List'!A333</f>
        <v>S017889</v>
      </c>
      <c r="B333" s="80" t="str">
        <f>'Master List'!C333</f>
        <v>DOHRMANN FAMILY LLC</v>
      </c>
      <c r="C333" s="80">
        <f>'Master List'!E333</f>
        <v>0</v>
      </c>
      <c r="D333" s="80" t="str">
        <f>'Master List'!F333</f>
        <v>RD 2038 (LOWER JONES TRACT)</v>
      </c>
      <c r="E333" s="80">
        <f>'Master List'!G333</f>
        <v>0</v>
      </c>
      <c r="F333" s="80">
        <f>'Master List'!H333</f>
        <v>0</v>
      </c>
      <c r="G333" s="80" t="str">
        <f>'Master List'!I333</f>
        <v>Y</v>
      </c>
      <c r="H333" s="80">
        <f>'Master List'!AP333</f>
        <v>0</v>
      </c>
      <c r="M333" s="50" t="s">
        <v>127</v>
      </c>
      <c r="N333" s="51"/>
      <c r="S333" s="50" t="s">
        <v>3914</v>
      </c>
      <c r="T333" s="51">
        <v>1</v>
      </c>
      <c r="V333" s="50" t="s">
        <v>4026</v>
      </c>
      <c r="W333" s="51">
        <v>1</v>
      </c>
    </row>
    <row r="334" spans="1:23" ht="45" x14ac:dyDescent="0.25">
      <c r="A334" s="82" t="str">
        <f>'Master List'!A334</f>
        <v>S017893</v>
      </c>
      <c r="B334" s="80" t="str">
        <f>'Master List'!C334</f>
        <v>THE ARCHES LTD</v>
      </c>
      <c r="C334" s="80">
        <f>'Master List'!E334</f>
        <v>0</v>
      </c>
      <c r="D334" s="80">
        <f>'Master List'!F334</f>
        <v>0</v>
      </c>
      <c r="E334" s="80">
        <f>'Master List'!G334</f>
        <v>0</v>
      </c>
      <c r="F334" s="80" t="str">
        <f>'Master List'!H334</f>
        <v>North Delta Water Agency</v>
      </c>
      <c r="G334" s="80" t="str">
        <f>'Master List'!I334</f>
        <v>Y</v>
      </c>
      <c r="H334" s="80" t="str">
        <f>'Master List'!AP334</f>
        <v>North Delta Water Agency</v>
      </c>
      <c r="M334" s="50" t="s">
        <v>124</v>
      </c>
      <c r="N334" s="51">
        <v>1</v>
      </c>
      <c r="S334" s="50" t="s">
        <v>3945</v>
      </c>
      <c r="T334" s="51">
        <v>1</v>
      </c>
      <c r="V334" s="50" t="s">
        <v>4066</v>
      </c>
      <c r="W334" s="51"/>
    </row>
    <row r="335" spans="1:23" ht="45" x14ac:dyDescent="0.25">
      <c r="A335" s="82" t="str">
        <f>'Master List'!A335</f>
        <v>S017896</v>
      </c>
      <c r="B335" s="80" t="str">
        <f>'Master List'!C335</f>
        <v>THE ARCHES LTD</v>
      </c>
      <c r="C335" s="80">
        <f>'Master List'!E335</f>
        <v>0</v>
      </c>
      <c r="D335" s="80">
        <f>'Master List'!F335</f>
        <v>0</v>
      </c>
      <c r="E335" s="80">
        <f>'Master List'!G335</f>
        <v>0</v>
      </c>
      <c r="F335" s="80" t="str">
        <f>'Master List'!H335</f>
        <v>North Delta Water Agency</v>
      </c>
      <c r="G335" s="80" t="str">
        <f>'Master List'!I335</f>
        <v>Y</v>
      </c>
      <c r="H335" s="80" t="str">
        <f>'Master List'!AP335</f>
        <v>North Delta Water Agency</v>
      </c>
      <c r="M335" s="50" t="s">
        <v>2513</v>
      </c>
      <c r="N335" s="51">
        <v>1</v>
      </c>
      <c r="S335" s="50" t="s">
        <v>3949</v>
      </c>
      <c r="T335" s="51">
        <v>1</v>
      </c>
      <c r="V335" s="50" t="s">
        <v>1734</v>
      </c>
      <c r="W335" s="51">
        <v>1</v>
      </c>
    </row>
    <row r="336" spans="1:23" ht="30" x14ac:dyDescent="0.25">
      <c r="A336" s="82" t="str">
        <f>'Master List'!A336</f>
        <v>S017899</v>
      </c>
      <c r="B336" s="80" t="str">
        <f>'Master List'!C336</f>
        <v>ROY MAZZANTI REVOCABLE TRUST</v>
      </c>
      <c r="C336" s="80">
        <f>'Master List'!E336</f>
        <v>0</v>
      </c>
      <c r="D336" s="80">
        <f>'Master List'!F336</f>
        <v>0</v>
      </c>
      <c r="E336" s="80">
        <f>'Master List'!G336</f>
        <v>0</v>
      </c>
      <c r="F336" s="80">
        <f>'Master List'!H336</f>
        <v>0</v>
      </c>
      <c r="G336" s="80" t="str">
        <f>'Master List'!I336</f>
        <v>Y</v>
      </c>
      <c r="H336" s="80">
        <f>'Master List'!AP336</f>
        <v>0</v>
      </c>
      <c r="M336" s="50" t="s">
        <v>8169</v>
      </c>
      <c r="N336" s="51">
        <v>2</v>
      </c>
      <c r="S336" s="50" t="s">
        <v>3956</v>
      </c>
      <c r="T336" s="51">
        <v>1</v>
      </c>
      <c r="V336" s="50" t="s">
        <v>1726</v>
      </c>
      <c r="W336" s="51">
        <v>1</v>
      </c>
    </row>
    <row r="337" spans="1:23" ht="30" x14ac:dyDescent="0.25">
      <c r="A337" s="82" t="str">
        <f>'Master List'!A337</f>
        <v>S017901</v>
      </c>
      <c r="B337" s="80" t="str">
        <f>'Master List'!C337</f>
        <v>ROY MAZZANTI REVOCABLE TRUST</v>
      </c>
      <c r="C337" s="80">
        <f>'Master List'!E337</f>
        <v>0</v>
      </c>
      <c r="D337" s="80">
        <f>'Master List'!F337</f>
        <v>0</v>
      </c>
      <c r="E337" s="80">
        <f>'Master List'!G337</f>
        <v>0</v>
      </c>
      <c r="F337" s="80">
        <f>'Master List'!H337</f>
        <v>0</v>
      </c>
      <c r="G337" s="80" t="str">
        <f>'Master List'!I337</f>
        <v>Y</v>
      </c>
      <c r="H337" s="80">
        <f>'Master List'!AP337</f>
        <v>0</v>
      </c>
      <c r="M337" s="50" t="s">
        <v>3582</v>
      </c>
      <c r="N337" s="51"/>
      <c r="S337" s="50" t="s">
        <v>3959</v>
      </c>
      <c r="T337" s="51">
        <v>1</v>
      </c>
      <c r="V337" s="50" t="s">
        <v>2927</v>
      </c>
      <c r="W337" s="51">
        <v>1</v>
      </c>
    </row>
    <row r="338" spans="1:23" ht="30" x14ac:dyDescent="0.25">
      <c r="A338" s="82" t="str">
        <f>'Master List'!A338</f>
        <v>S017902</v>
      </c>
      <c r="B338" s="80" t="str">
        <f>'Master List'!C338</f>
        <v>ROY MAZZANTI REVOCABLE TRUST</v>
      </c>
      <c r="C338" s="80">
        <f>'Master List'!E338</f>
        <v>0</v>
      </c>
      <c r="D338" s="80">
        <f>'Master List'!F338</f>
        <v>0</v>
      </c>
      <c r="E338" s="80">
        <f>'Master List'!G338</f>
        <v>0</v>
      </c>
      <c r="F338" s="80">
        <f>'Master List'!H338</f>
        <v>0</v>
      </c>
      <c r="G338" s="80" t="str">
        <f>'Master List'!I338</f>
        <v>Y</v>
      </c>
      <c r="H338" s="80">
        <f>'Master List'!AP338</f>
        <v>0</v>
      </c>
      <c r="M338" s="50" t="s">
        <v>3580</v>
      </c>
      <c r="N338" s="51">
        <v>1</v>
      </c>
      <c r="S338" s="50" t="s">
        <v>3963</v>
      </c>
      <c r="T338" s="51">
        <v>1</v>
      </c>
      <c r="V338" s="50" t="s">
        <v>2939</v>
      </c>
      <c r="W338" s="51">
        <v>1</v>
      </c>
    </row>
    <row r="339" spans="1:23" ht="45" x14ac:dyDescent="0.25">
      <c r="A339" s="82" t="str">
        <f>'Master List'!A339</f>
        <v>S017903</v>
      </c>
      <c r="B339" s="80" t="str">
        <f>'Master List'!C339</f>
        <v>ANDY JOHAS</v>
      </c>
      <c r="C339" s="80">
        <f>'Master List'!E339</f>
        <v>0</v>
      </c>
      <c r="D339" s="80">
        <f>'Master List'!F339</f>
        <v>0</v>
      </c>
      <c r="E339" s="80">
        <f>'Master List'!G339</f>
        <v>0</v>
      </c>
      <c r="F339" s="80" t="str">
        <f>'Master List'!H339</f>
        <v>North Delta Water Agency</v>
      </c>
      <c r="G339" s="80" t="str">
        <f>'Master List'!I339</f>
        <v>Y</v>
      </c>
      <c r="H339" s="80" t="str">
        <f>'Master List'!AP339</f>
        <v>North Delta Water Agency</v>
      </c>
      <c r="M339" s="50" t="s">
        <v>3588</v>
      </c>
      <c r="N339" s="51">
        <v>1</v>
      </c>
      <c r="S339" s="50" t="s">
        <v>3972</v>
      </c>
      <c r="T339" s="51">
        <v>1</v>
      </c>
      <c r="V339" s="50" t="s">
        <v>2949</v>
      </c>
      <c r="W339" s="51">
        <v>1</v>
      </c>
    </row>
    <row r="340" spans="1:23" ht="30" x14ac:dyDescent="0.25">
      <c r="A340" s="82" t="str">
        <f>'Master List'!A340</f>
        <v>S017904</v>
      </c>
      <c r="B340" s="80" t="str">
        <f>'Master List'!C340</f>
        <v>ROY MAZZANTI REVOCABLE TRUST</v>
      </c>
      <c r="C340" s="80">
        <f>'Master List'!E340</f>
        <v>0</v>
      </c>
      <c r="D340" s="80">
        <f>'Master List'!F340</f>
        <v>0</v>
      </c>
      <c r="E340" s="80">
        <f>'Master List'!G340</f>
        <v>0</v>
      </c>
      <c r="F340" s="80">
        <f>'Master List'!H340</f>
        <v>0</v>
      </c>
      <c r="G340" s="80" t="str">
        <f>'Master List'!I340</f>
        <v>Y</v>
      </c>
      <c r="H340" s="80">
        <f>'Master List'!AP340</f>
        <v>0</v>
      </c>
      <c r="M340" s="50" t="s">
        <v>3591</v>
      </c>
      <c r="N340" s="51">
        <v>1</v>
      </c>
      <c r="S340" s="50" t="s">
        <v>3977</v>
      </c>
      <c r="T340" s="51">
        <v>1</v>
      </c>
      <c r="V340" s="50" t="s">
        <v>2956</v>
      </c>
      <c r="W340" s="51">
        <v>1</v>
      </c>
    </row>
    <row r="341" spans="1:23" ht="45" x14ac:dyDescent="0.25">
      <c r="A341" s="82" t="str">
        <f>'Master List'!A341</f>
        <v>S017905</v>
      </c>
      <c r="B341" s="80" t="str">
        <f>'Master List'!C341</f>
        <v>WOODS IRRIGATION COMPANY</v>
      </c>
      <c r="C341" s="80">
        <f>'Master List'!E341</f>
        <v>0</v>
      </c>
      <c r="D341" s="80" t="str">
        <f>'Master List'!F341</f>
        <v>RD 524 (MIDDLE ROBERTS ISLAND)</v>
      </c>
      <c r="E341" s="80">
        <f>'Master List'!G341</f>
        <v>0</v>
      </c>
      <c r="F341" s="80" t="str">
        <f>'Master List'!H341</f>
        <v>Woods Irrigation Company</v>
      </c>
      <c r="G341" s="80" t="str">
        <f>'Master List'!I341</f>
        <v>Y</v>
      </c>
      <c r="H341" s="80" t="str">
        <f>'Master List'!AP341</f>
        <v>Woods Irrigation Company</v>
      </c>
      <c r="M341" s="50" t="s">
        <v>3593</v>
      </c>
      <c r="N341" s="51">
        <v>1</v>
      </c>
      <c r="S341" s="50" t="s">
        <v>3980</v>
      </c>
      <c r="T341" s="51">
        <v>1</v>
      </c>
      <c r="V341" s="50" t="s">
        <v>2958</v>
      </c>
      <c r="W341" s="51">
        <v>1</v>
      </c>
    </row>
    <row r="342" spans="1:23" ht="45" x14ac:dyDescent="0.25">
      <c r="A342" s="82" t="str">
        <f>'Master List'!A342</f>
        <v>S017906</v>
      </c>
      <c r="B342" s="80" t="str">
        <f>'Master List'!C342</f>
        <v>ANDY JOHAS</v>
      </c>
      <c r="C342" s="80">
        <f>'Master List'!E342</f>
        <v>0</v>
      </c>
      <c r="D342" s="80">
        <f>'Master List'!F342</f>
        <v>0</v>
      </c>
      <c r="E342" s="80">
        <f>'Master List'!G342</f>
        <v>0</v>
      </c>
      <c r="F342" s="80" t="str">
        <f>'Master List'!H342</f>
        <v>North Delta Water Agency</v>
      </c>
      <c r="G342" s="80" t="str">
        <f>'Master List'!I342</f>
        <v>Y</v>
      </c>
      <c r="H342" s="80" t="str">
        <f>'Master List'!AP342</f>
        <v>North Delta Water Agency</v>
      </c>
      <c r="M342" s="50" t="s">
        <v>3596</v>
      </c>
      <c r="N342" s="51">
        <v>1</v>
      </c>
      <c r="S342" s="50" t="s">
        <v>3982</v>
      </c>
      <c r="T342" s="51">
        <v>1</v>
      </c>
      <c r="V342" s="50" t="s">
        <v>2959</v>
      </c>
      <c r="W342" s="51">
        <v>1</v>
      </c>
    </row>
    <row r="343" spans="1:23" ht="30" x14ac:dyDescent="0.25">
      <c r="A343" s="82" t="str">
        <f>'Master List'!A343</f>
        <v>S017907</v>
      </c>
      <c r="B343" s="80" t="str">
        <f>'Master List'!C343</f>
        <v>WOODS ROBINSON VASQUEZ</v>
      </c>
      <c r="C343" s="80">
        <f>'Master List'!E343</f>
        <v>0</v>
      </c>
      <c r="D343" s="80">
        <f>'Master List'!F343</f>
        <v>0</v>
      </c>
      <c r="E343" s="80">
        <f>'Master List'!G343</f>
        <v>0</v>
      </c>
      <c r="F343" s="80">
        <f>'Master List'!H343</f>
        <v>0</v>
      </c>
      <c r="G343" s="80" t="str">
        <f>'Master List'!I343</f>
        <v>Y</v>
      </c>
      <c r="H343" s="80">
        <f>'Master List'!AP343</f>
        <v>0</v>
      </c>
      <c r="M343" s="50" t="s">
        <v>3601</v>
      </c>
      <c r="N343" s="51">
        <v>1</v>
      </c>
      <c r="S343" s="50" t="s">
        <v>3985</v>
      </c>
      <c r="T343" s="51">
        <v>1</v>
      </c>
      <c r="V343" s="50" t="s">
        <v>2961</v>
      </c>
      <c r="W343" s="51">
        <v>1</v>
      </c>
    </row>
    <row r="344" spans="1:23" ht="45" x14ac:dyDescent="0.25">
      <c r="A344" s="82" t="str">
        <f>'Master List'!A344</f>
        <v>S017908</v>
      </c>
      <c r="B344" s="80" t="str">
        <f>'Master List'!C344</f>
        <v>WOODS IRRIGATION COMPANY</v>
      </c>
      <c r="C344" s="80">
        <f>'Master List'!E344</f>
        <v>0</v>
      </c>
      <c r="D344" s="80">
        <f>'Master List'!F344</f>
        <v>0</v>
      </c>
      <c r="E344" s="80">
        <f>'Master List'!G344</f>
        <v>0</v>
      </c>
      <c r="F344" s="80" t="str">
        <f>'Master List'!H344</f>
        <v>Woods Irrigation Company</v>
      </c>
      <c r="G344" s="80" t="str">
        <f>'Master List'!I344</f>
        <v>Y</v>
      </c>
      <c r="H344" s="80" t="str">
        <f>'Master List'!AP344</f>
        <v>Woods Irrigation Company</v>
      </c>
      <c r="M344" s="50" t="s">
        <v>3604</v>
      </c>
      <c r="N344" s="51">
        <v>1</v>
      </c>
      <c r="S344" s="50" t="s">
        <v>3988</v>
      </c>
      <c r="T344" s="51">
        <v>1</v>
      </c>
      <c r="V344" s="50" t="s">
        <v>2962</v>
      </c>
      <c r="W344" s="51">
        <v>1</v>
      </c>
    </row>
    <row r="345" spans="1:23" ht="30" x14ac:dyDescent="0.25">
      <c r="A345" s="82" t="str">
        <f>'Master List'!A345</f>
        <v>S017911</v>
      </c>
      <c r="B345" s="80" t="str">
        <f>'Master List'!C345</f>
        <v>RUDY M. MUSSI INVESTMENT L.P.</v>
      </c>
      <c r="C345" s="80">
        <f>'Master List'!E345</f>
        <v>0</v>
      </c>
      <c r="D345" s="80">
        <f>'Master List'!F345</f>
        <v>0</v>
      </c>
      <c r="E345" s="80">
        <f>'Master List'!G345</f>
        <v>0</v>
      </c>
      <c r="F345" s="80">
        <f>'Master List'!H345</f>
        <v>0</v>
      </c>
      <c r="G345" s="80" t="str">
        <f>'Master List'!I345</f>
        <v>Y</v>
      </c>
      <c r="H345" s="80">
        <f>'Master List'!AP345</f>
        <v>0</v>
      </c>
      <c r="M345" s="50" t="s">
        <v>3607</v>
      </c>
      <c r="N345" s="51">
        <v>1</v>
      </c>
      <c r="S345" s="50" t="s">
        <v>4007</v>
      </c>
      <c r="T345" s="51">
        <v>1</v>
      </c>
      <c r="V345" s="50" t="s">
        <v>147</v>
      </c>
      <c r="W345" s="51"/>
    </row>
    <row r="346" spans="1:23" ht="45" x14ac:dyDescent="0.25">
      <c r="A346" s="82" t="str">
        <f>'Master List'!A346</f>
        <v>S017913</v>
      </c>
      <c r="B346" s="80" t="str">
        <f>'Master List'!C346</f>
        <v>RUDY M. MUSSI INVESTMENT L.P.</v>
      </c>
      <c r="C346" s="80">
        <f>'Master List'!E346</f>
        <v>0</v>
      </c>
      <c r="D346" s="80">
        <f>'Master List'!F346</f>
        <v>0</v>
      </c>
      <c r="E346" s="80">
        <f>'Master List'!G346</f>
        <v>0</v>
      </c>
      <c r="F346" s="80" t="str">
        <f>'Master List'!H346</f>
        <v>Woods Irrigation Company</v>
      </c>
      <c r="G346" s="80" t="str">
        <f>'Master List'!I346</f>
        <v>Y</v>
      </c>
      <c r="H346" s="80" t="str">
        <f>'Master List'!AP346</f>
        <v>Woods Irrigation Company</v>
      </c>
      <c r="M346" s="50" t="s">
        <v>3609</v>
      </c>
      <c r="N346" s="51">
        <v>1</v>
      </c>
      <c r="S346" s="50" t="s">
        <v>4012</v>
      </c>
      <c r="T346" s="51">
        <v>1</v>
      </c>
      <c r="V346" s="50" t="s">
        <v>371</v>
      </c>
      <c r="W346" s="51">
        <v>1</v>
      </c>
    </row>
    <row r="347" spans="1:23" ht="30" x14ac:dyDescent="0.25">
      <c r="A347" s="82" t="str">
        <f>'Master List'!A347</f>
        <v>S017915</v>
      </c>
      <c r="B347" s="80" t="str">
        <f>'Master List'!C347</f>
        <v>ROBERT J. AND NIVIA SILVA TRUST 8-31-08</v>
      </c>
      <c r="C347" s="80">
        <f>'Master List'!E347</f>
        <v>0</v>
      </c>
      <c r="D347" s="80" t="str">
        <f>'Master List'!F347</f>
        <v>RD 684 (LOWER ROBERTS ISLAND)</v>
      </c>
      <c r="E347" s="80">
        <f>'Master List'!G347</f>
        <v>0</v>
      </c>
      <c r="F347" s="80">
        <f>'Master List'!H347</f>
        <v>0</v>
      </c>
      <c r="G347" s="80" t="str">
        <f>'Master List'!I347</f>
        <v>Y</v>
      </c>
      <c r="H347" s="80">
        <f>'Master List'!AP347</f>
        <v>0</v>
      </c>
      <c r="M347" s="50" t="s">
        <v>3614</v>
      </c>
      <c r="N347" s="51">
        <v>1</v>
      </c>
      <c r="S347" s="50" t="s">
        <v>4019</v>
      </c>
      <c r="T347" s="51">
        <v>1</v>
      </c>
      <c r="V347" s="50" t="s">
        <v>145</v>
      </c>
      <c r="W347" s="51">
        <v>1</v>
      </c>
    </row>
    <row r="348" spans="1:23" ht="45" x14ac:dyDescent="0.25">
      <c r="A348" s="82" t="str">
        <f>'Master List'!A348</f>
        <v>S017917</v>
      </c>
      <c r="B348" s="80" t="str">
        <f>'Master List'!C348</f>
        <v>RUDY M. MUSSI INVESTMENT L.P.</v>
      </c>
      <c r="C348" s="80">
        <f>'Master List'!E348</f>
        <v>0</v>
      </c>
      <c r="D348" s="80">
        <f>'Master List'!F348</f>
        <v>0</v>
      </c>
      <c r="E348" s="80">
        <f>'Master List'!G348</f>
        <v>0</v>
      </c>
      <c r="F348" s="80" t="str">
        <f>'Master List'!H348</f>
        <v>Woods Irrigation Company</v>
      </c>
      <c r="G348" s="80" t="str">
        <f>'Master List'!I348</f>
        <v>Y</v>
      </c>
      <c r="H348" s="80" t="str">
        <f>'Master List'!AP348</f>
        <v>Woods Irrigation Company</v>
      </c>
      <c r="M348" s="50" t="s">
        <v>3616</v>
      </c>
      <c r="N348" s="51">
        <v>1</v>
      </c>
      <c r="S348" s="50" t="s">
        <v>4020</v>
      </c>
      <c r="T348" s="51">
        <v>1</v>
      </c>
      <c r="V348" s="50" t="s">
        <v>154</v>
      </c>
      <c r="W348" s="51">
        <v>1</v>
      </c>
    </row>
    <row r="349" spans="1:23" x14ac:dyDescent="0.25">
      <c r="A349" s="82" t="str">
        <f>'Master List'!A349</f>
        <v>S017924</v>
      </c>
      <c r="B349" s="80" t="str">
        <f>'Master List'!C349</f>
        <v>MANUEL MONROY</v>
      </c>
      <c r="C349" s="80">
        <f>'Master List'!E349</f>
        <v>0</v>
      </c>
      <c r="D349" s="80">
        <f>'Master List'!F349</f>
        <v>0</v>
      </c>
      <c r="E349" s="80">
        <f>'Master List'!G349</f>
        <v>0</v>
      </c>
      <c r="F349" s="80">
        <f>'Master List'!H349</f>
        <v>0</v>
      </c>
      <c r="G349" s="80" t="str">
        <f>'Master List'!I349</f>
        <v>Y</v>
      </c>
      <c r="H349" s="80">
        <f>'Master List'!AP349</f>
        <v>0</v>
      </c>
      <c r="M349" s="50" t="s">
        <v>3617</v>
      </c>
      <c r="N349" s="51">
        <v>1</v>
      </c>
      <c r="S349" s="50" t="s">
        <v>4025</v>
      </c>
      <c r="T349" s="51">
        <v>1</v>
      </c>
      <c r="V349" s="50" t="s">
        <v>157</v>
      </c>
      <c r="W349" s="51">
        <v>1</v>
      </c>
    </row>
    <row r="350" spans="1:23" ht="30" x14ac:dyDescent="0.25">
      <c r="A350" s="82" t="str">
        <f>'Master List'!A350</f>
        <v>S017930</v>
      </c>
      <c r="B350" s="80" t="str">
        <f>'Master List'!C350</f>
        <v>ANTHONY PODESTA FAM LP, ETL</v>
      </c>
      <c r="C350" s="80">
        <f>'Master List'!E350</f>
        <v>0</v>
      </c>
      <c r="D350" s="80" t="str">
        <f>'Master List'!F350</f>
        <v>RD 2038 (LOWER JONES TRACT)</v>
      </c>
      <c r="E350" s="80">
        <f>'Master List'!G350</f>
        <v>0</v>
      </c>
      <c r="F350" s="80">
        <f>'Master List'!H350</f>
        <v>0</v>
      </c>
      <c r="G350" s="80" t="str">
        <f>'Master List'!I350</f>
        <v>Y</v>
      </c>
      <c r="H350" s="80">
        <f>'Master List'!AP350</f>
        <v>0</v>
      </c>
      <c r="M350" s="50" t="s">
        <v>3619</v>
      </c>
      <c r="N350" s="51">
        <v>1</v>
      </c>
      <c r="S350" s="50" t="s">
        <v>4026</v>
      </c>
      <c r="T350" s="51">
        <v>1</v>
      </c>
      <c r="V350" s="50" t="s">
        <v>161</v>
      </c>
      <c r="W350" s="51">
        <v>1</v>
      </c>
    </row>
    <row r="351" spans="1:23" x14ac:dyDescent="0.25">
      <c r="A351" s="82" t="str">
        <f>'Master List'!A351</f>
        <v>S017935</v>
      </c>
      <c r="B351" s="80" t="str">
        <f>'Master List'!C351</f>
        <v>B&amp;R TE VELDE RANCH</v>
      </c>
      <c r="C351" s="80">
        <f>'Master List'!E351</f>
        <v>0</v>
      </c>
      <c r="D351" s="80">
        <f>'Master List'!F351</f>
        <v>0</v>
      </c>
      <c r="E351" s="80">
        <f>'Master List'!G351</f>
        <v>0</v>
      </c>
      <c r="F351" s="80">
        <f>'Master List'!H351</f>
        <v>0</v>
      </c>
      <c r="G351" s="80" t="str">
        <f>'Master List'!I351</f>
        <v>Y</v>
      </c>
      <c r="H351" s="80">
        <f>'Master List'!AP351</f>
        <v>0</v>
      </c>
      <c r="M351" s="50" t="s">
        <v>8170</v>
      </c>
      <c r="N351" s="51">
        <v>13</v>
      </c>
      <c r="S351" s="50" t="s">
        <v>8194</v>
      </c>
      <c r="T351" s="51">
        <v>325</v>
      </c>
      <c r="V351" s="50" t="s">
        <v>163</v>
      </c>
      <c r="W351" s="51">
        <v>1</v>
      </c>
    </row>
    <row r="352" spans="1:23" ht="45" x14ac:dyDescent="0.25">
      <c r="A352" s="82" t="str">
        <f>'Master List'!A352</f>
        <v>S017939</v>
      </c>
      <c r="B352" s="80" t="str">
        <f>'Master List'!C352</f>
        <v>TONY E JAQUES (TRUSTEE)</v>
      </c>
      <c r="C352" s="80">
        <f>'Master List'!E352</f>
        <v>0</v>
      </c>
      <c r="D352" s="80" t="str">
        <f>'Master List'!F352</f>
        <v>RD 2058 (PESCADERO DISTRICT)</v>
      </c>
      <c r="E352" s="80">
        <f>'Master List'!G352</f>
        <v>0</v>
      </c>
      <c r="F352" s="80">
        <f>'Master List'!H352</f>
        <v>0</v>
      </c>
      <c r="G352" s="80" t="str">
        <f>'Master List'!I352</f>
        <v>Y</v>
      </c>
      <c r="H352" s="80" t="str">
        <f>'Master List'!AP352</f>
        <v>RD 2058</v>
      </c>
      <c r="M352" s="50" t="s">
        <v>1372</v>
      </c>
      <c r="N352" s="51"/>
      <c r="S352" s="50" t="s">
        <v>4063</v>
      </c>
      <c r="T352" s="51">
        <v>345</v>
      </c>
      <c r="V352" s="50" t="s">
        <v>165</v>
      </c>
      <c r="W352" s="51">
        <v>1</v>
      </c>
    </row>
    <row r="353" spans="1:23" ht="30" x14ac:dyDescent="0.25">
      <c r="A353" s="82" t="str">
        <f>'Master List'!A353</f>
        <v>S017941</v>
      </c>
      <c r="B353" s="80" t="str">
        <f>'Master List'!C353</f>
        <v>B&amp;R TE VELDE RANCH</v>
      </c>
      <c r="C353" s="80">
        <f>'Master List'!E353</f>
        <v>0</v>
      </c>
      <c r="D353" s="80" t="str">
        <f>'Master List'!F353</f>
        <v>RD 2038 (LOWER JONES TRACT)</v>
      </c>
      <c r="E353" s="80">
        <f>'Master List'!G353</f>
        <v>0</v>
      </c>
      <c r="F353" s="80">
        <f>'Master List'!H353</f>
        <v>0</v>
      </c>
      <c r="G353" s="80" t="str">
        <f>'Master List'!I353</f>
        <v>Y</v>
      </c>
      <c r="H353" s="80">
        <f>'Master List'!AP353</f>
        <v>0</v>
      </c>
      <c r="M353" s="50" t="s">
        <v>1369</v>
      </c>
      <c r="N353" s="51">
        <v>1</v>
      </c>
      <c r="V353" s="50" t="s">
        <v>167</v>
      </c>
      <c r="W353" s="51">
        <v>1</v>
      </c>
    </row>
    <row r="354" spans="1:23" ht="45" x14ac:dyDescent="0.25">
      <c r="A354" s="82" t="str">
        <f>'Master List'!A354</f>
        <v>S017942</v>
      </c>
      <c r="B354" s="80" t="str">
        <f>'Master List'!C354</f>
        <v>ANTHONY JAQUES JR</v>
      </c>
      <c r="C354" s="80">
        <f>'Master List'!E354</f>
        <v>0</v>
      </c>
      <c r="D354" s="80" t="str">
        <f>'Master List'!F354</f>
        <v>RD 2058 (PESCADERO DISTRICT)</v>
      </c>
      <c r="E354" s="80">
        <f>'Master List'!G354</f>
        <v>0</v>
      </c>
      <c r="F354" s="80">
        <f>'Master List'!H354</f>
        <v>0</v>
      </c>
      <c r="G354" s="80" t="str">
        <f>'Master List'!I354</f>
        <v>Y</v>
      </c>
      <c r="H354" s="80" t="str">
        <f>'Master List'!AP354</f>
        <v>RD 2058</v>
      </c>
      <c r="M354" s="50" t="s">
        <v>8171</v>
      </c>
      <c r="N354" s="51">
        <v>1</v>
      </c>
      <c r="V354" s="50" t="s">
        <v>176</v>
      </c>
      <c r="W354" s="51">
        <v>1</v>
      </c>
    </row>
    <row r="355" spans="1:23" x14ac:dyDescent="0.25">
      <c r="A355" s="82" t="str">
        <f>'Master List'!A355</f>
        <v>S017944</v>
      </c>
      <c r="B355" s="80" t="str">
        <f>'Master List'!C355</f>
        <v>B&amp;R TE VELDE RANCH</v>
      </c>
      <c r="C355" s="80">
        <f>'Master List'!E355</f>
        <v>0</v>
      </c>
      <c r="D355" s="80">
        <f>'Master List'!F355</f>
        <v>0</v>
      </c>
      <c r="E355" s="80">
        <f>'Master List'!G355</f>
        <v>0</v>
      </c>
      <c r="F355" s="80">
        <f>'Master List'!H355</f>
        <v>0</v>
      </c>
      <c r="G355" s="80" t="str">
        <f>'Master List'!I355</f>
        <v>Y</v>
      </c>
      <c r="H355" s="80">
        <f>'Master List'!AP355</f>
        <v>0</v>
      </c>
      <c r="M355" s="50" t="s">
        <v>581</v>
      </c>
      <c r="N355" s="51"/>
      <c r="V355" s="50" t="s">
        <v>179</v>
      </c>
      <c r="W355" s="51">
        <v>1</v>
      </c>
    </row>
    <row r="356" spans="1:23" x14ac:dyDescent="0.25">
      <c r="A356" s="82" t="str">
        <f>'Master List'!A356</f>
        <v>S017947</v>
      </c>
      <c r="B356" s="80" t="str">
        <f>'Master List'!C356</f>
        <v>B&amp;R TE VELDE RANCH</v>
      </c>
      <c r="C356" s="80">
        <f>'Master List'!E356</f>
        <v>0</v>
      </c>
      <c r="D356" s="80">
        <f>'Master List'!F356</f>
        <v>0</v>
      </c>
      <c r="E356" s="80">
        <f>'Master List'!G356</f>
        <v>0</v>
      </c>
      <c r="F356" s="80">
        <f>'Master List'!H356</f>
        <v>0</v>
      </c>
      <c r="G356" s="80" t="str">
        <f>'Master List'!I356</f>
        <v>Y</v>
      </c>
      <c r="H356" s="80">
        <f>'Master List'!AP356</f>
        <v>0</v>
      </c>
      <c r="M356" s="50" t="s">
        <v>579</v>
      </c>
      <c r="N356" s="51">
        <v>1</v>
      </c>
      <c r="V356" s="50" t="s">
        <v>181</v>
      </c>
      <c r="W356" s="51">
        <v>1</v>
      </c>
    </row>
    <row r="357" spans="1:23" ht="30" x14ac:dyDescent="0.25">
      <c r="A357" s="82" t="str">
        <f>'Master List'!A357</f>
        <v>S017950</v>
      </c>
      <c r="B357" s="80" t="str">
        <f>'Master List'!C357</f>
        <v>B&amp;R TE VELDE RANCH</v>
      </c>
      <c r="C357" s="80">
        <f>'Master List'!E357</f>
        <v>0</v>
      </c>
      <c r="D357" s="80" t="str">
        <f>'Master List'!F357</f>
        <v>RD 2038 (LOWER JONES TRACT)</v>
      </c>
      <c r="E357" s="80">
        <f>'Master List'!G357</f>
        <v>0</v>
      </c>
      <c r="F357" s="80">
        <f>'Master List'!H357</f>
        <v>0</v>
      </c>
      <c r="G357" s="80" t="str">
        <f>'Master List'!I357</f>
        <v>Y</v>
      </c>
      <c r="H357" s="80">
        <f>'Master List'!AP357</f>
        <v>0</v>
      </c>
      <c r="M357" s="50" t="s">
        <v>589</v>
      </c>
      <c r="N357" s="51">
        <v>1</v>
      </c>
      <c r="V357" s="50" t="s">
        <v>184</v>
      </c>
      <c r="W357" s="51">
        <v>1</v>
      </c>
    </row>
    <row r="358" spans="1:23" ht="30" x14ac:dyDescent="0.25">
      <c r="A358" s="82" t="str">
        <f>'Master List'!A358</f>
        <v>S017952</v>
      </c>
      <c r="B358" s="80" t="str">
        <f>'Master List'!C358</f>
        <v>SAN JOAQUIN DELTA FARMS INC.</v>
      </c>
      <c r="C358" s="80">
        <f>'Master List'!E358</f>
        <v>0</v>
      </c>
      <c r="D358" s="80" t="str">
        <f>'Master List'!F358</f>
        <v>RD 2038 (LOWER JONES TRACT)</v>
      </c>
      <c r="E358" s="80">
        <f>'Master List'!G358</f>
        <v>0</v>
      </c>
      <c r="F358" s="80">
        <f>'Master List'!H358</f>
        <v>0</v>
      </c>
      <c r="G358" s="80" t="str">
        <f>'Master List'!I358</f>
        <v>Y</v>
      </c>
      <c r="H358" s="80">
        <f>'Master List'!AP358</f>
        <v>0</v>
      </c>
      <c r="M358" s="50" t="s">
        <v>1938</v>
      </c>
      <c r="N358" s="51">
        <v>1</v>
      </c>
      <c r="V358" s="50" t="s">
        <v>186</v>
      </c>
      <c r="W358" s="51">
        <v>1</v>
      </c>
    </row>
    <row r="359" spans="1:23" x14ac:dyDescent="0.25">
      <c r="A359" s="82" t="str">
        <f>'Master List'!A359</f>
        <v>S017957</v>
      </c>
      <c r="B359" s="80" t="str">
        <f>'Master List'!C359</f>
        <v>B&amp;R TE VELDE RANCH</v>
      </c>
      <c r="C359" s="80">
        <f>'Master List'!E359</f>
        <v>0</v>
      </c>
      <c r="D359" s="80">
        <f>'Master List'!F359</f>
        <v>0</v>
      </c>
      <c r="E359" s="80">
        <f>'Master List'!G359</f>
        <v>0</v>
      </c>
      <c r="F359" s="80">
        <f>'Master List'!H359</f>
        <v>0</v>
      </c>
      <c r="G359" s="80" t="str">
        <f>'Master List'!I359</f>
        <v>Y</v>
      </c>
      <c r="H359" s="80">
        <f>'Master List'!AP359</f>
        <v>0</v>
      </c>
      <c r="M359" s="50" t="s">
        <v>8172</v>
      </c>
      <c r="N359" s="51">
        <v>3</v>
      </c>
      <c r="V359" s="50" t="s">
        <v>192</v>
      </c>
      <c r="W359" s="51">
        <v>1</v>
      </c>
    </row>
    <row r="360" spans="1:23" ht="30" x14ac:dyDescent="0.25">
      <c r="A360" s="82" t="str">
        <f>'Master List'!A360</f>
        <v>S017958</v>
      </c>
      <c r="B360" s="80" t="str">
        <f>'Master List'!C360</f>
        <v>RUDY M. MUSSI INVESTMENT L.P.</v>
      </c>
      <c r="C360" s="80">
        <f>'Master List'!E360</f>
        <v>0</v>
      </c>
      <c r="D360" s="80">
        <f>'Master List'!F360</f>
        <v>0</v>
      </c>
      <c r="E360" s="80">
        <f>'Master List'!G360</f>
        <v>0</v>
      </c>
      <c r="F360" s="80">
        <f>'Master List'!H360</f>
        <v>0</v>
      </c>
      <c r="G360" s="80" t="str">
        <f>'Master List'!I360</f>
        <v>Y</v>
      </c>
      <c r="H360" s="80">
        <f>'Master List'!AP360</f>
        <v>0</v>
      </c>
      <c r="M360" s="50" t="s">
        <v>1988</v>
      </c>
      <c r="N360" s="51"/>
      <c r="V360" s="50" t="s">
        <v>195</v>
      </c>
      <c r="W360" s="51">
        <v>1</v>
      </c>
    </row>
    <row r="361" spans="1:23" ht="30" x14ac:dyDescent="0.25">
      <c r="A361" s="82" t="str">
        <f>'Master List'!A361</f>
        <v>S017961</v>
      </c>
      <c r="B361" s="80" t="str">
        <f>'Master List'!C361</f>
        <v>ROBERT J. AND NIVIA SILVA TRUST 8-31-08</v>
      </c>
      <c r="C361" s="80">
        <f>'Master List'!E361</f>
        <v>0</v>
      </c>
      <c r="D361" s="80" t="str">
        <f>'Master List'!F361</f>
        <v>RD 2038 (LOWER JONES TRACT)</v>
      </c>
      <c r="E361" s="80">
        <f>'Master List'!G361</f>
        <v>0</v>
      </c>
      <c r="F361" s="80">
        <f>'Master List'!H361</f>
        <v>0</v>
      </c>
      <c r="G361" s="80" t="str">
        <f>'Master List'!I361</f>
        <v>Y</v>
      </c>
      <c r="H361" s="80">
        <f>'Master List'!AP361</f>
        <v>0</v>
      </c>
      <c r="M361" s="50" t="s">
        <v>1985</v>
      </c>
      <c r="N361" s="51">
        <v>1</v>
      </c>
      <c r="V361" s="50" t="s">
        <v>199</v>
      </c>
      <c r="W361" s="51">
        <v>1</v>
      </c>
    </row>
    <row r="362" spans="1:23" x14ac:dyDescent="0.25">
      <c r="A362" s="82" t="str">
        <f>'Master List'!A362</f>
        <v>S017963</v>
      </c>
      <c r="B362" s="80" t="str">
        <f>'Master List'!C362</f>
        <v>JACKSON LAND &amp; CATTLE LP</v>
      </c>
      <c r="C362" s="80">
        <f>'Master List'!E362</f>
        <v>0</v>
      </c>
      <c r="D362" s="80">
        <f>'Master List'!F362</f>
        <v>0</v>
      </c>
      <c r="E362" s="80">
        <f>'Master List'!G362</f>
        <v>0</v>
      </c>
      <c r="F362" s="80">
        <f>'Master List'!H362</f>
        <v>0</v>
      </c>
      <c r="G362" s="80" t="str">
        <f>'Master List'!I362</f>
        <v>Y</v>
      </c>
      <c r="H362" s="80">
        <f>'Master List'!AP362</f>
        <v>0</v>
      </c>
      <c r="M362" s="50" t="s">
        <v>2287</v>
      </c>
      <c r="N362" s="51">
        <v>1</v>
      </c>
      <c r="V362" s="50" t="s">
        <v>4063</v>
      </c>
      <c r="W362" s="51">
        <v>355</v>
      </c>
    </row>
    <row r="363" spans="1:23" ht="45" x14ac:dyDescent="0.25">
      <c r="A363" s="82" t="str">
        <f>'Master List'!A363</f>
        <v>S017965</v>
      </c>
      <c r="B363" s="80" t="str">
        <f>'Master List'!C363</f>
        <v>THE NATURE CONSERVANCY</v>
      </c>
      <c r="C363" s="80">
        <f>'Master List'!E363</f>
        <v>0</v>
      </c>
      <c r="D363" s="80" t="str">
        <f>'Master List'!F363</f>
        <v>RD 348 (NEW HOPE)</v>
      </c>
      <c r="E363" s="80">
        <f>'Master List'!G363</f>
        <v>0</v>
      </c>
      <c r="F363" s="80" t="str">
        <f>'Master List'!H363</f>
        <v>North Delta Water Agency</v>
      </c>
      <c r="G363" s="80" t="str">
        <f>'Master List'!I363</f>
        <v>Y</v>
      </c>
      <c r="H363" s="80" t="str">
        <f>'Master List'!AP363</f>
        <v>North Delta Water Agency</v>
      </c>
      <c r="M363" s="50" t="s">
        <v>3444</v>
      </c>
      <c r="N363" s="51">
        <v>1</v>
      </c>
    </row>
    <row r="364" spans="1:23" x14ac:dyDescent="0.25">
      <c r="A364" s="82" t="str">
        <f>'Master List'!A364</f>
        <v>S017966</v>
      </c>
      <c r="B364" s="80" t="str">
        <f>'Master List'!C364</f>
        <v>JACKSON LAND &amp; CATTLE LP</v>
      </c>
      <c r="C364" s="80">
        <f>'Master List'!E364</f>
        <v>0</v>
      </c>
      <c r="D364" s="80">
        <f>'Master List'!F364</f>
        <v>0</v>
      </c>
      <c r="E364" s="80">
        <f>'Master List'!G364</f>
        <v>0</v>
      </c>
      <c r="F364" s="80">
        <f>'Master List'!H364</f>
        <v>0</v>
      </c>
      <c r="G364" s="80" t="str">
        <f>'Master List'!I364</f>
        <v>Y</v>
      </c>
      <c r="H364" s="80">
        <f>'Master List'!AP364</f>
        <v>0</v>
      </c>
      <c r="M364" s="50" t="s">
        <v>8173</v>
      </c>
      <c r="N364" s="51">
        <v>3</v>
      </c>
    </row>
    <row r="365" spans="1:23" ht="45" x14ac:dyDescent="0.25">
      <c r="A365" s="82" t="str">
        <f>'Master List'!A365</f>
        <v>S017968</v>
      </c>
      <c r="B365" s="80" t="str">
        <f>'Master List'!C365</f>
        <v>THE NATURE CONSERVANCY</v>
      </c>
      <c r="C365" s="80">
        <f>'Master List'!E365</f>
        <v>0</v>
      </c>
      <c r="D365" s="80">
        <f>'Master List'!F365</f>
        <v>0</v>
      </c>
      <c r="E365" s="80">
        <f>'Master List'!G365</f>
        <v>0</v>
      </c>
      <c r="F365" s="80" t="str">
        <f>'Master List'!H365</f>
        <v>North Delta Water Agency</v>
      </c>
      <c r="G365" s="80" t="str">
        <f>'Master List'!I365</f>
        <v>Y</v>
      </c>
      <c r="H365" s="80" t="str">
        <f>'Master List'!AP365</f>
        <v>North Delta Water Agency</v>
      </c>
      <c r="M365" s="50" t="s">
        <v>1932</v>
      </c>
      <c r="N365" s="51"/>
    </row>
    <row r="366" spans="1:23" ht="45" x14ac:dyDescent="0.25">
      <c r="A366" s="82" t="str">
        <f>'Master List'!A366</f>
        <v>S017971</v>
      </c>
      <c r="B366" s="80" t="str">
        <f>'Master List'!C366</f>
        <v>THE NATURE CONSERVANCY</v>
      </c>
      <c r="C366" s="80">
        <f>'Master List'!E366</f>
        <v>0</v>
      </c>
      <c r="D366" s="80">
        <f>'Master List'!F366</f>
        <v>0</v>
      </c>
      <c r="E366" s="80">
        <f>'Master List'!G366</f>
        <v>0</v>
      </c>
      <c r="F366" s="80" t="str">
        <f>'Master List'!H366</f>
        <v>North Delta Water Agency</v>
      </c>
      <c r="G366" s="80" t="str">
        <f>'Master List'!I366</f>
        <v>Y</v>
      </c>
      <c r="H366" s="80" t="str">
        <f>'Master List'!AP366</f>
        <v>North Delta Water Agency</v>
      </c>
      <c r="M366" s="50" t="s">
        <v>1930</v>
      </c>
      <c r="N366" s="51">
        <v>1</v>
      </c>
    </row>
    <row r="367" spans="1:23" ht="30" x14ac:dyDescent="0.25">
      <c r="A367" s="82" t="str">
        <f>'Master List'!A367</f>
        <v>S017986</v>
      </c>
      <c r="B367" s="80" t="str">
        <f>'Master List'!C367</f>
        <v>B&amp;R TE VELDE RANCH</v>
      </c>
      <c r="C367" s="80">
        <f>'Master List'!E367</f>
        <v>0</v>
      </c>
      <c r="D367" s="80" t="str">
        <f>'Master List'!F367</f>
        <v>RD 2039 (UPPER JONES TRACT)</v>
      </c>
      <c r="E367" s="80">
        <f>'Master List'!G367</f>
        <v>0</v>
      </c>
      <c r="F367" s="80">
        <f>'Master List'!H367</f>
        <v>0</v>
      </c>
      <c r="G367" s="80" t="str">
        <f>'Master List'!I367</f>
        <v>Y</v>
      </c>
      <c r="H367" s="80">
        <f>'Master List'!AP367</f>
        <v>0</v>
      </c>
      <c r="M367" s="50" t="s">
        <v>8174</v>
      </c>
      <c r="N367" s="51">
        <v>1</v>
      </c>
    </row>
    <row r="368" spans="1:23" x14ac:dyDescent="0.25">
      <c r="A368" s="82" t="str">
        <f>'Master List'!A368</f>
        <v>S017998</v>
      </c>
      <c r="B368" s="80" t="str">
        <f>'Master List'!C368</f>
        <v>JACKSON LAND &amp; CATTLE LP</v>
      </c>
      <c r="C368" s="80">
        <f>'Master List'!E368</f>
        <v>0</v>
      </c>
      <c r="D368" s="80">
        <f>'Master List'!F368</f>
        <v>0</v>
      </c>
      <c r="E368" s="80">
        <f>'Master List'!G368</f>
        <v>0</v>
      </c>
      <c r="F368" s="80">
        <f>'Master List'!H368</f>
        <v>0</v>
      </c>
      <c r="G368" s="80" t="str">
        <f>'Master List'!I368</f>
        <v>Y</v>
      </c>
      <c r="H368" s="80">
        <f>'Master List'!AP368</f>
        <v>0</v>
      </c>
      <c r="M368" s="50" t="s">
        <v>1907</v>
      </c>
      <c r="N368" s="51"/>
    </row>
    <row r="369" spans="1:14" x14ac:dyDescent="0.25">
      <c r="A369" s="82" t="str">
        <f>'Master List'!A369</f>
        <v>S018001</v>
      </c>
      <c r="B369" s="80" t="str">
        <f>'Master List'!C369</f>
        <v>JACKSON LAND &amp; CATTLE LP</v>
      </c>
      <c r="C369" s="80">
        <f>'Master List'!E369</f>
        <v>0</v>
      </c>
      <c r="D369" s="80">
        <f>'Master List'!F369</f>
        <v>0</v>
      </c>
      <c r="E369" s="80">
        <f>'Master List'!G369</f>
        <v>0</v>
      </c>
      <c r="F369" s="80">
        <f>'Master List'!H369</f>
        <v>0</v>
      </c>
      <c r="G369" s="80" t="str">
        <f>'Master List'!I369</f>
        <v>Y</v>
      </c>
      <c r="H369" s="80">
        <f>'Master List'!AP369</f>
        <v>0</v>
      </c>
      <c r="M369" s="50" t="s">
        <v>1906</v>
      </c>
      <c r="N369" s="51">
        <v>1</v>
      </c>
    </row>
    <row r="370" spans="1:14" x14ac:dyDescent="0.25">
      <c r="A370" s="82" t="str">
        <f>'Master List'!A370</f>
        <v>S018002</v>
      </c>
      <c r="B370" s="80" t="str">
        <f>'Master List'!C370</f>
        <v>ROBERT KAMMERER</v>
      </c>
      <c r="C370" s="80">
        <f>'Master List'!E370</f>
        <v>0</v>
      </c>
      <c r="D370" s="80">
        <f>'Master List'!F370</f>
        <v>0</v>
      </c>
      <c r="E370" s="80">
        <f>'Master List'!G370</f>
        <v>0</v>
      </c>
      <c r="F370" s="80">
        <f>'Master List'!H370</f>
        <v>0</v>
      </c>
      <c r="G370" s="80" t="str">
        <f>'Master List'!I370</f>
        <v>Y</v>
      </c>
      <c r="H370" s="80">
        <f>'Master List'!AP370</f>
        <v>0</v>
      </c>
      <c r="M370" s="50" t="s">
        <v>8175</v>
      </c>
      <c r="N370" s="51">
        <v>1</v>
      </c>
    </row>
    <row r="371" spans="1:14" x14ac:dyDescent="0.25">
      <c r="A371" s="82" t="str">
        <f>'Master List'!A371</f>
        <v>S018004</v>
      </c>
      <c r="B371" s="80" t="str">
        <f>'Master List'!C371</f>
        <v>JACKSON LAND &amp; CATTLE LP</v>
      </c>
      <c r="C371" s="80">
        <f>'Master List'!E371</f>
        <v>0</v>
      </c>
      <c r="D371" s="80">
        <f>'Master List'!F371</f>
        <v>0</v>
      </c>
      <c r="E371" s="80">
        <f>'Master List'!G371</f>
        <v>0</v>
      </c>
      <c r="F371" s="80">
        <f>'Master List'!H371</f>
        <v>0</v>
      </c>
      <c r="G371" s="80" t="str">
        <f>'Master List'!I371</f>
        <v>Y</v>
      </c>
      <c r="H371" s="80">
        <f>'Master List'!AP371</f>
        <v>0</v>
      </c>
      <c r="M371" s="50" t="s">
        <v>1487</v>
      </c>
      <c r="N371" s="51"/>
    </row>
    <row r="372" spans="1:14" ht="45" x14ac:dyDescent="0.25">
      <c r="A372" s="82" t="str">
        <f>'Master List'!A372</f>
        <v>S018006</v>
      </c>
      <c r="B372" s="80" t="str">
        <f>'Master List'!C372</f>
        <v>THOMAS MCCORMACK</v>
      </c>
      <c r="C372" s="80">
        <f>'Master List'!E372</f>
        <v>0</v>
      </c>
      <c r="D372" s="80" t="str">
        <f>'Master List'!F372</f>
        <v>RD 348 (NEW HOPE)</v>
      </c>
      <c r="E372" s="80">
        <f>'Master List'!G372</f>
        <v>0</v>
      </c>
      <c r="F372" s="80" t="str">
        <f>'Master List'!H372</f>
        <v>North Delta Water Agency</v>
      </c>
      <c r="G372" s="80" t="str">
        <f>'Master List'!I372</f>
        <v>Y</v>
      </c>
      <c r="H372" s="80" t="str">
        <f>'Master List'!AP372</f>
        <v>North Delta Water Agency</v>
      </c>
      <c r="M372" s="50" t="s">
        <v>1484</v>
      </c>
      <c r="N372" s="51">
        <v>1</v>
      </c>
    </row>
    <row r="373" spans="1:14" x14ac:dyDescent="0.25">
      <c r="A373" s="82" t="str">
        <f>'Master List'!A373</f>
        <v>S018007</v>
      </c>
      <c r="B373" s="80" t="str">
        <f>'Master List'!C373</f>
        <v>JACKSON LAND &amp; CATTLE LP</v>
      </c>
      <c r="C373" s="80">
        <f>'Master List'!E373</f>
        <v>0</v>
      </c>
      <c r="D373" s="80">
        <f>'Master List'!F373</f>
        <v>0</v>
      </c>
      <c r="E373" s="80">
        <f>'Master List'!G373</f>
        <v>0</v>
      </c>
      <c r="F373" s="80">
        <f>'Master List'!H373</f>
        <v>0</v>
      </c>
      <c r="G373" s="80" t="str">
        <f>'Master List'!I373</f>
        <v>Y</v>
      </c>
      <c r="H373" s="80">
        <f>'Master List'!AP373</f>
        <v>0</v>
      </c>
      <c r="M373" s="50" t="s">
        <v>1492</v>
      </c>
      <c r="N373" s="51">
        <v>1</v>
      </c>
    </row>
    <row r="374" spans="1:14" ht="45" x14ac:dyDescent="0.25">
      <c r="A374" s="82" t="str">
        <f>'Master List'!A374</f>
        <v>S018008</v>
      </c>
      <c r="B374" s="80" t="str">
        <f>'Master List'!C374</f>
        <v>ROBERT MORI II</v>
      </c>
      <c r="C374" s="80">
        <f>'Master List'!E374</f>
        <v>0</v>
      </c>
      <c r="D374" s="80" t="str">
        <f>'Master List'!F374</f>
        <v>RD 348 (NEW HOPE)</v>
      </c>
      <c r="E374" s="80">
        <f>'Master List'!G374</f>
        <v>0</v>
      </c>
      <c r="F374" s="80" t="str">
        <f>'Master List'!H374</f>
        <v>North Delta Water Agency</v>
      </c>
      <c r="G374" s="80" t="str">
        <f>'Master List'!I374</f>
        <v>Y</v>
      </c>
      <c r="H374" s="80" t="str">
        <f>'Master List'!AP374</f>
        <v>North Delta Water Agency</v>
      </c>
      <c r="M374" s="50" t="s">
        <v>8176</v>
      </c>
      <c r="N374" s="51">
        <v>2</v>
      </c>
    </row>
    <row r="375" spans="1:14" ht="45" x14ac:dyDescent="0.25">
      <c r="A375" s="82" t="str">
        <f>'Master List'!A375</f>
        <v>S018009</v>
      </c>
      <c r="B375" s="80" t="str">
        <f>'Master List'!C375</f>
        <v>PIERSON LAMBERT VINEYARDS LLC</v>
      </c>
      <c r="C375" s="80">
        <f>'Master List'!E375</f>
        <v>0</v>
      </c>
      <c r="D375" s="80">
        <f>'Master List'!F375</f>
        <v>0</v>
      </c>
      <c r="E375" s="80">
        <f>'Master List'!G375</f>
        <v>0</v>
      </c>
      <c r="F375" s="80" t="str">
        <f>'Master List'!H375</f>
        <v>North Delta Water Agency</v>
      </c>
      <c r="G375" s="80" t="str">
        <f>'Master List'!I375</f>
        <v>Y</v>
      </c>
      <c r="H375" s="80" t="str">
        <f>'Master List'!AP375</f>
        <v>North Delta Water Agency</v>
      </c>
      <c r="M375" s="50" t="s">
        <v>1008</v>
      </c>
      <c r="N375" s="51"/>
    </row>
    <row r="376" spans="1:14" ht="45" x14ac:dyDescent="0.25">
      <c r="A376" s="82" t="str">
        <f>'Master List'!A376</f>
        <v>S018014</v>
      </c>
      <c r="B376" s="80" t="str">
        <f>'Master List'!C376</f>
        <v>ROYAL WINE CORPORATION/HERZOG WINE CELLARS</v>
      </c>
      <c r="C376" s="80">
        <f>'Master List'!E376</f>
        <v>0</v>
      </c>
      <c r="D376" s="80">
        <f>'Master List'!F376</f>
        <v>0</v>
      </c>
      <c r="E376" s="80">
        <f>'Master List'!G376</f>
        <v>0</v>
      </c>
      <c r="F376" s="80" t="str">
        <f>'Master List'!H376</f>
        <v>North Delta Water Agency</v>
      </c>
      <c r="G376" s="80" t="str">
        <f>'Master List'!I376</f>
        <v>Y</v>
      </c>
      <c r="H376" s="80" t="str">
        <f>'Master List'!AP376</f>
        <v>North Delta Water Agency</v>
      </c>
      <c r="M376" s="50" t="s">
        <v>1006</v>
      </c>
      <c r="N376" s="51">
        <v>1</v>
      </c>
    </row>
    <row r="377" spans="1:14" ht="45" x14ac:dyDescent="0.25">
      <c r="A377" s="82" t="str">
        <f>'Master List'!A377</f>
        <v>S018015</v>
      </c>
      <c r="B377" s="80" t="str">
        <f>'Master List'!C377</f>
        <v>FERREIRA FAMILY TRUST</v>
      </c>
      <c r="C377" s="80">
        <f>'Master List'!E377</f>
        <v>0</v>
      </c>
      <c r="D377" s="80">
        <f>'Master List'!F377</f>
        <v>0</v>
      </c>
      <c r="E377" s="80">
        <f>'Master List'!G377</f>
        <v>0</v>
      </c>
      <c r="F377" s="80" t="str">
        <f>'Master List'!H377</f>
        <v>North Delta Water Agency</v>
      </c>
      <c r="G377" s="80" t="str">
        <f>'Master List'!I377</f>
        <v>Y</v>
      </c>
      <c r="H377" s="80" t="str">
        <f>'Master List'!AP377</f>
        <v>North Delta Water Agency</v>
      </c>
      <c r="M377" s="50" t="s">
        <v>8177</v>
      </c>
      <c r="N377" s="51">
        <v>1</v>
      </c>
    </row>
    <row r="378" spans="1:14" x14ac:dyDescent="0.25">
      <c r="A378" s="82" t="str">
        <f>'Master List'!A378</f>
        <v>S018019</v>
      </c>
      <c r="B378" s="80" t="str">
        <f>'Master List'!C378</f>
        <v>JACKSON LAND &amp; CATTLE LP</v>
      </c>
      <c r="C378" s="80">
        <f>'Master List'!E378</f>
        <v>0</v>
      </c>
      <c r="D378" s="80">
        <f>'Master List'!F378</f>
        <v>0</v>
      </c>
      <c r="E378" s="80">
        <f>'Master List'!G378</f>
        <v>0</v>
      </c>
      <c r="F378" s="80">
        <f>'Master List'!H378</f>
        <v>0</v>
      </c>
      <c r="G378" s="80" t="str">
        <f>'Master List'!I378</f>
        <v>Y</v>
      </c>
      <c r="H378" s="80">
        <f>'Master List'!AP378</f>
        <v>0</v>
      </c>
      <c r="M378" s="50" t="s">
        <v>2485</v>
      </c>
      <c r="N378" s="51"/>
    </row>
    <row r="379" spans="1:14" ht="45" x14ac:dyDescent="0.25">
      <c r="A379" s="82" t="str">
        <f>'Master List'!A379</f>
        <v>S018023</v>
      </c>
      <c r="B379" s="80" t="str">
        <f>'Master List'!C379</f>
        <v>BRIAN BAILEY</v>
      </c>
      <c r="C379" s="80">
        <f>'Master List'!E379</f>
        <v>0</v>
      </c>
      <c r="D379" s="80">
        <f>'Master List'!F379</f>
        <v>0</v>
      </c>
      <c r="E379" s="80">
        <f>'Master List'!G379</f>
        <v>0</v>
      </c>
      <c r="F379" s="80" t="str">
        <f>'Master List'!H379</f>
        <v>North Delta Water Agency</v>
      </c>
      <c r="G379" s="80" t="str">
        <f>'Master List'!I379</f>
        <v>Y</v>
      </c>
      <c r="H379" s="80" t="str">
        <f>'Master List'!AP379</f>
        <v>North Delta Water Agency</v>
      </c>
      <c r="M379" s="50" t="s">
        <v>2483</v>
      </c>
      <c r="N379" s="51">
        <v>1</v>
      </c>
    </row>
    <row r="380" spans="1:14" ht="45" x14ac:dyDescent="0.25">
      <c r="A380" s="82" t="str">
        <f>'Master List'!A380</f>
        <v>S018024</v>
      </c>
      <c r="B380" s="80" t="str">
        <f>'Master List'!C380</f>
        <v>FERREIRA FAMILY TRUST</v>
      </c>
      <c r="C380" s="80">
        <f>'Master List'!E380</f>
        <v>0</v>
      </c>
      <c r="D380" s="80">
        <f>'Master List'!F380</f>
        <v>0</v>
      </c>
      <c r="E380" s="80">
        <f>'Master List'!G380</f>
        <v>0</v>
      </c>
      <c r="F380" s="80" t="str">
        <f>'Master List'!H380</f>
        <v>North Delta Water Agency</v>
      </c>
      <c r="G380" s="80" t="str">
        <f>'Master List'!I380</f>
        <v>Y</v>
      </c>
      <c r="H380" s="80" t="str">
        <f>'Master List'!AP380</f>
        <v>North Delta Water Agency</v>
      </c>
      <c r="M380" s="50" t="s">
        <v>2533</v>
      </c>
      <c r="N380" s="51">
        <v>1</v>
      </c>
    </row>
    <row r="381" spans="1:14" ht="30" x14ac:dyDescent="0.25">
      <c r="A381" s="82" t="str">
        <f>'Master List'!A381</f>
        <v>S018028</v>
      </c>
      <c r="B381" s="80" t="str">
        <f>'Master List'!C381</f>
        <v>JACKSON LAND &amp; CATTLE LP</v>
      </c>
      <c r="C381" s="80">
        <f>'Master List'!E381</f>
        <v>0</v>
      </c>
      <c r="D381" s="80" t="str">
        <f>'Master List'!F381</f>
        <v>RD 2044 (KING ISLAND)</v>
      </c>
      <c r="E381" s="80">
        <f>'Master List'!G381</f>
        <v>0</v>
      </c>
      <c r="F381" s="80">
        <f>'Master List'!H381</f>
        <v>0</v>
      </c>
      <c r="G381" s="80" t="str">
        <f>'Master List'!I381</f>
        <v>Y</v>
      </c>
      <c r="H381" s="80">
        <f>'Master List'!AP381</f>
        <v>0</v>
      </c>
      <c r="M381" s="50" t="s">
        <v>2537</v>
      </c>
      <c r="N381" s="51">
        <v>1</v>
      </c>
    </row>
    <row r="382" spans="1:14" ht="45" x14ac:dyDescent="0.25">
      <c r="A382" s="82" t="str">
        <f>'Master List'!A382</f>
        <v>S018034</v>
      </c>
      <c r="B382" s="80" t="str">
        <f>'Master List'!C382</f>
        <v>NAKAHARA FAMILY TRUST C</v>
      </c>
      <c r="C382" s="80">
        <f>'Master List'!E382</f>
        <v>0</v>
      </c>
      <c r="D382" s="80">
        <f>'Master List'!F382</f>
        <v>0</v>
      </c>
      <c r="E382" s="80">
        <f>'Master List'!G382</f>
        <v>0</v>
      </c>
      <c r="F382" s="80" t="str">
        <f>'Master List'!H382</f>
        <v>North Delta Water Agency</v>
      </c>
      <c r="G382" s="80" t="str">
        <f>'Master List'!I382</f>
        <v>Y</v>
      </c>
      <c r="H382" s="80" t="str">
        <f>'Master List'!AP382</f>
        <v>North Delta Water Agency</v>
      </c>
      <c r="M382" s="50" t="s">
        <v>2543</v>
      </c>
      <c r="N382" s="51">
        <v>1</v>
      </c>
    </row>
    <row r="383" spans="1:14" ht="45" x14ac:dyDescent="0.25">
      <c r="A383" s="82" t="str">
        <f>'Master List'!A383</f>
        <v>S018039</v>
      </c>
      <c r="B383" s="80" t="str">
        <f>'Master List'!C383</f>
        <v>ROYAL WINE CORPORATION/HERZOG WINE CELLARS</v>
      </c>
      <c r="C383" s="80">
        <f>'Master List'!E383</f>
        <v>0</v>
      </c>
      <c r="D383" s="80">
        <f>'Master List'!F383</f>
        <v>0</v>
      </c>
      <c r="E383" s="80">
        <f>'Master List'!G383</f>
        <v>0</v>
      </c>
      <c r="F383" s="80" t="str">
        <f>'Master List'!H383</f>
        <v>North Delta Water Agency</v>
      </c>
      <c r="G383" s="80" t="str">
        <f>'Master List'!I383</f>
        <v>Y</v>
      </c>
      <c r="H383" s="80" t="str">
        <f>'Master List'!AP383</f>
        <v>North Delta Water Agency</v>
      </c>
      <c r="M383" s="50" t="s">
        <v>2547</v>
      </c>
      <c r="N383" s="51">
        <v>1</v>
      </c>
    </row>
    <row r="384" spans="1:14" x14ac:dyDescent="0.25">
      <c r="A384" s="82" t="str">
        <f>'Master List'!A384</f>
        <v>S018041</v>
      </c>
      <c r="B384" s="80" t="str">
        <f>'Master List'!C384</f>
        <v>JACKSON LAND &amp; CATTLE LP</v>
      </c>
      <c r="C384" s="80">
        <f>'Master List'!E384</f>
        <v>0</v>
      </c>
      <c r="D384" s="80">
        <f>'Master List'!F384</f>
        <v>0</v>
      </c>
      <c r="E384" s="80">
        <f>'Master List'!G384</f>
        <v>0</v>
      </c>
      <c r="F384" s="80">
        <f>'Master List'!H384</f>
        <v>0</v>
      </c>
      <c r="G384" s="80" t="str">
        <f>'Master List'!I384</f>
        <v>Y</v>
      </c>
      <c r="H384" s="80">
        <f>'Master List'!AP384</f>
        <v>0</v>
      </c>
      <c r="M384" s="50" t="s">
        <v>2564</v>
      </c>
      <c r="N384" s="51">
        <v>1</v>
      </c>
    </row>
    <row r="385" spans="1:14" ht="45" x14ac:dyDescent="0.25">
      <c r="A385" s="82" t="str">
        <f>'Master List'!A385</f>
        <v>S018042</v>
      </c>
      <c r="B385" s="80" t="str">
        <f>'Master List'!C385</f>
        <v>Bruce Towne</v>
      </c>
      <c r="C385" s="80">
        <f>'Master List'!E385</f>
        <v>0</v>
      </c>
      <c r="D385" s="80" t="str">
        <f>'Master List'!F385</f>
        <v>RD 348 (NEW HOPE)</v>
      </c>
      <c r="E385" s="80">
        <f>'Master List'!G385</f>
        <v>0</v>
      </c>
      <c r="F385" s="80" t="str">
        <f>'Master List'!H385</f>
        <v>North Delta Water Agency</v>
      </c>
      <c r="G385" s="80" t="str">
        <f>'Master List'!I385</f>
        <v>Y</v>
      </c>
      <c r="H385" s="80" t="str">
        <f>'Master List'!AP385</f>
        <v>North Delta Water Agency</v>
      </c>
      <c r="M385" s="50" t="s">
        <v>2565</v>
      </c>
      <c r="N385" s="51">
        <v>1</v>
      </c>
    </row>
    <row r="386" spans="1:14" ht="45" x14ac:dyDescent="0.25">
      <c r="A386" s="82" t="str">
        <f>'Master List'!A386</f>
        <v>S018043</v>
      </c>
      <c r="B386" s="80" t="str">
        <f>'Master List'!C386</f>
        <v>JAMES L. MORRIS</v>
      </c>
      <c r="C386" s="80">
        <f>'Master List'!E386</f>
        <v>0</v>
      </c>
      <c r="D386" s="80">
        <f>'Master List'!F386</f>
        <v>0</v>
      </c>
      <c r="E386" s="80">
        <f>'Master List'!G386</f>
        <v>0</v>
      </c>
      <c r="F386" s="80" t="str">
        <f>'Master List'!H386</f>
        <v>North Delta Water Agency</v>
      </c>
      <c r="G386" s="80" t="str">
        <f>'Master List'!I386</f>
        <v>Y</v>
      </c>
      <c r="H386" s="80" t="str">
        <f>'Master List'!AP386</f>
        <v>North Delta Water Agency</v>
      </c>
      <c r="M386" s="50" t="s">
        <v>2573</v>
      </c>
      <c r="N386" s="51">
        <v>1</v>
      </c>
    </row>
    <row r="387" spans="1:14" ht="30" x14ac:dyDescent="0.25">
      <c r="A387" s="82" t="str">
        <f>'Master List'!A387</f>
        <v>S018044</v>
      </c>
      <c r="B387" s="80" t="str">
        <f>'Master List'!C387</f>
        <v>JACKSON LAND &amp; CATTLE LP</v>
      </c>
      <c r="C387" s="80">
        <f>'Master List'!E387</f>
        <v>0</v>
      </c>
      <c r="D387" s="80" t="str">
        <f>'Master List'!F387</f>
        <v>RD 2044 (KING ISLAND)</v>
      </c>
      <c r="E387" s="80">
        <f>'Master List'!G387</f>
        <v>0</v>
      </c>
      <c r="F387" s="80">
        <f>'Master List'!H387</f>
        <v>0</v>
      </c>
      <c r="G387" s="80" t="str">
        <f>'Master List'!I387</f>
        <v>Y</v>
      </c>
      <c r="H387" s="80">
        <f>'Master List'!AP387</f>
        <v>0</v>
      </c>
      <c r="M387" s="50" t="s">
        <v>8178</v>
      </c>
      <c r="N387" s="51">
        <v>8</v>
      </c>
    </row>
    <row r="388" spans="1:14" ht="45" x14ac:dyDescent="0.25">
      <c r="A388" s="82" t="str">
        <f>'Master List'!A388</f>
        <v>S018046</v>
      </c>
      <c r="B388" s="80" t="str">
        <f>'Master List'!C388</f>
        <v>DENNIS LEARY</v>
      </c>
      <c r="C388" s="80">
        <f>'Master List'!E388</f>
        <v>0</v>
      </c>
      <c r="D388" s="80">
        <f>'Master List'!F388</f>
        <v>0</v>
      </c>
      <c r="E388" s="80">
        <f>'Master List'!G388</f>
        <v>0</v>
      </c>
      <c r="F388" s="80" t="str">
        <f>'Master List'!H388</f>
        <v>North Delta Water Agency</v>
      </c>
      <c r="G388" s="80" t="str">
        <f>'Master List'!I388</f>
        <v>Y</v>
      </c>
      <c r="H388" s="80" t="str">
        <f>'Master List'!AP388</f>
        <v>North Delta Water Agency</v>
      </c>
      <c r="M388" s="50" t="s">
        <v>2268</v>
      </c>
      <c r="N388" s="51"/>
    </row>
    <row r="389" spans="1:14" ht="45" x14ac:dyDescent="0.25">
      <c r="A389" s="82" t="str">
        <f>'Master List'!A389</f>
        <v>S018053</v>
      </c>
      <c r="B389" s="80" t="str">
        <f>'Master List'!C389</f>
        <v>STOKES BROTHERS FARMS</v>
      </c>
      <c r="C389" s="80">
        <f>'Master List'!E389</f>
        <v>0</v>
      </c>
      <c r="D389" s="80">
        <f>'Master List'!F389</f>
        <v>0</v>
      </c>
      <c r="E389" s="80">
        <f>'Master List'!G389</f>
        <v>0</v>
      </c>
      <c r="F389" s="80" t="str">
        <f>'Master List'!H389</f>
        <v>North Delta Water Agency</v>
      </c>
      <c r="G389" s="80" t="str">
        <f>'Master List'!I389</f>
        <v>Y</v>
      </c>
      <c r="H389" s="80" t="str">
        <f>'Master List'!AP389</f>
        <v>North Delta Water Agency</v>
      </c>
      <c r="M389" s="50" t="s">
        <v>2265</v>
      </c>
      <c r="N389" s="51">
        <v>1</v>
      </c>
    </row>
    <row r="390" spans="1:14" ht="45" x14ac:dyDescent="0.25">
      <c r="A390" s="82" t="str">
        <f>'Master List'!A390</f>
        <v>S018054</v>
      </c>
      <c r="B390" s="80" t="str">
        <f>'Master List'!C390</f>
        <v>Bruce Towne</v>
      </c>
      <c r="C390" s="80">
        <f>'Master List'!E390</f>
        <v>0</v>
      </c>
      <c r="D390" s="80" t="str">
        <f>'Master List'!F390</f>
        <v>RD 348 (NEW HOPE)</v>
      </c>
      <c r="E390" s="80">
        <f>'Master List'!G390</f>
        <v>0</v>
      </c>
      <c r="F390" s="80" t="str">
        <f>'Master List'!H390</f>
        <v>North Delta Water Agency</v>
      </c>
      <c r="G390" s="80" t="str">
        <f>'Master List'!I390</f>
        <v>Y</v>
      </c>
      <c r="H390" s="80" t="str">
        <f>'Master List'!AP390</f>
        <v>North Delta Water Agency</v>
      </c>
      <c r="M390" s="50" t="s">
        <v>2273</v>
      </c>
      <c r="N390" s="51">
        <v>1</v>
      </c>
    </row>
    <row r="391" spans="1:14" ht="45" x14ac:dyDescent="0.25">
      <c r="A391" s="82" t="str">
        <f>'Master List'!A391</f>
        <v>S018058</v>
      </c>
      <c r="B391" s="80" t="str">
        <f>'Master List'!C391</f>
        <v>S &amp; B ROBERTSON FAMILY LIMITED PARTNERSHIP</v>
      </c>
      <c r="C391" s="80">
        <f>'Master List'!E391</f>
        <v>0</v>
      </c>
      <c r="D391" s="80">
        <f>'Master List'!F391</f>
        <v>0</v>
      </c>
      <c r="E391" s="80">
        <f>'Master List'!G391</f>
        <v>0</v>
      </c>
      <c r="F391" s="80" t="str">
        <f>'Master List'!H391</f>
        <v>North Delta Water Agency</v>
      </c>
      <c r="G391" s="80" t="str">
        <f>'Master List'!I391</f>
        <v>Y</v>
      </c>
      <c r="H391" s="80" t="str">
        <f>'Master List'!AP391</f>
        <v>North Delta Water Agency</v>
      </c>
      <c r="M391" s="50" t="s">
        <v>2274</v>
      </c>
      <c r="N391" s="51">
        <v>1</v>
      </c>
    </row>
    <row r="392" spans="1:14" ht="45" x14ac:dyDescent="0.25">
      <c r="A392" s="82" t="str">
        <f>'Master List'!A392</f>
        <v>S018059</v>
      </c>
      <c r="B392" s="80" t="str">
        <f>'Master List'!C392</f>
        <v>FIDDYMENT ESTATE COMPANY LLC</v>
      </c>
      <c r="C392" s="80">
        <f>'Master List'!E392</f>
        <v>0</v>
      </c>
      <c r="D392" s="80" t="str">
        <f>'Master List'!F392</f>
        <v>RD 348 (NEW HOPE)</v>
      </c>
      <c r="E392" s="80">
        <f>'Master List'!G392</f>
        <v>0</v>
      </c>
      <c r="F392" s="80" t="str">
        <f>'Master List'!H392</f>
        <v>North Delta Water Agency</v>
      </c>
      <c r="G392" s="80" t="str">
        <f>'Master List'!I392</f>
        <v>Y</v>
      </c>
      <c r="H392" s="80" t="str">
        <f>'Master List'!AP392</f>
        <v>North Delta Water Agency</v>
      </c>
      <c r="M392" s="50" t="s">
        <v>2276</v>
      </c>
      <c r="N392" s="51">
        <v>1</v>
      </c>
    </row>
    <row r="393" spans="1:14" ht="45" x14ac:dyDescent="0.25">
      <c r="A393" s="82" t="str">
        <f>'Master List'!A393</f>
        <v>S018060</v>
      </c>
      <c r="B393" s="80" t="str">
        <f>'Master List'!C393</f>
        <v>ALECK DAMBACHER</v>
      </c>
      <c r="C393" s="80">
        <f>'Master List'!E393</f>
        <v>0</v>
      </c>
      <c r="D393" s="80" t="str">
        <f>'Master List'!F393</f>
        <v>RD 348 (NEW HOPE)</v>
      </c>
      <c r="E393" s="80">
        <f>'Master List'!G393</f>
        <v>0</v>
      </c>
      <c r="F393" s="80" t="str">
        <f>'Master List'!H393</f>
        <v>North Delta Water Agency</v>
      </c>
      <c r="G393" s="80" t="str">
        <f>'Master List'!I393</f>
        <v>Y</v>
      </c>
      <c r="H393" s="80" t="str">
        <f>'Master List'!AP393</f>
        <v>North Delta Water Agency</v>
      </c>
      <c r="M393" s="50" t="s">
        <v>2369</v>
      </c>
      <c r="N393" s="51">
        <v>1</v>
      </c>
    </row>
    <row r="394" spans="1:14" ht="45" x14ac:dyDescent="0.25">
      <c r="A394" s="82" t="str">
        <f>'Master List'!A394</f>
        <v>S018061</v>
      </c>
      <c r="B394" s="80" t="str">
        <f>'Master List'!C394</f>
        <v>JAMES L. MORRIS</v>
      </c>
      <c r="C394" s="80">
        <f>'Master List'!E394</f>
        <v>0</v>
      </c>
      <c r="D394" s="80">
        <f>'Master List'!F394</f>
        <v>0</v>
      </c>
      <c r="E394" s="80">
        <f>'Master List'!G394</f>
        <v>0</v>
      </c>
      <c r="F394" s="80" t="str">
        <f>'Master List'!H394</f>
        <v>North Delta Water Agency</v>
      </c>
      <c r="G394" s="80" t="str">
        <f>'Master List'!I394</f>
        <v>Y</v>
      </c>
      <c r="H394" s="80" t="str">
        <f>'Master List'!AP394</f>
        <v>North Delta Water Agency</v>
      </c>
      <c r="M394" s="50" t="s">
        <v>2383</v>
      </c>
      <c r="N394" s="51">
        <v>1</v>
      </c>
    </row>
    <row r="395" spans="1:14" ht="30" x14ac:dyDescent="0.25">
      <c r="A395" s="82" t="str">
        <f>'Master List'!A395</f>
        <v>S018081</v>
      </c>
      <c r="B395" s="80" t="str">
        <f>'Master List'!C395</f>
        <v>ANTONIO BRASIL</v>
      </c>
      <c r="C395" s="80">
        <f>'Master List'!E395</f>
        <v>0</v>
      </c>
      <c r="D395" s="80" t="str">
        <f>'Master List'!F395</f>
        <v>RD 773 (FABIAN TRACT)</v>
      </c>
      <c r="E395" s="80">
        <f>'Master List'!G395</f>
        <v>0</v>
      </c>
      <c r="F395" s="80">
        <f>'Master List'!H395</f>
        <v>0</v>
      </c>
      <c r="G395" s="80" t="str">
        <f>'Master List'!I395</f>
        <v>Y</v>
      </c>
      <c r="H395" s="80">
        <f>'Master List'!AP395</f>
        <v>0</v>
      </c>
      <c r="M395" s="50" t="s">
        <v>3125</v>
      </c>
      <c r="N395" s="51">
        <v>1</v>
      </c>
    </row>
    <row r="396" spans="1:14" ht="30" x14ac:dyDescent="0.25">
      <c r="A396" s="82" t="str">
        <f>'Master List'!A396</f>
        <v>S018084</v>
      </c>
      <c r="B396" s="80" t="str">
        <f>'Master List'!C396</f>
        <v>ANTONIO BRASIL</v>
      </c>
      <c r="C396" s="80">
        <f>'Master List'!E396</f>
        <v>0</v>
      </c>
      <c r="D396" s="80" t="str">
        <f>'Master List'!F396</f>
        <v>RD 773 (FABIAN TRACT)</v>
      </c>
      <c r="E396" s="80">
        <f>'Master List'!G396</f>
        <v>0</v>
      </c>
      <c r="F396" s="80">
        <f>'Master List'!H396</f>
        <v>0</v>
      </c>
      <c r="G396" s="80" t="str">
        <f>'Master List'!I396</f>
        <v>Y</v>
      </c>
      <c r="H396" s="80">
        <f>'Master List'!AP396</f>
        <v>0</v>
      </c>
      <c r="M396" s="50" t="s">
        <v>3129</v>
      </c>
      <c r="N396" s="51">
        <v>1</v>
      </c>
    </row>
    <row r="397" spans="1:14" ht="30" x14ac:dyDescent="0.25">
      <c r="A397" s="82" t="str">
        <f>'Master List'!A397</f>
        <v>S018087</v>
      </c>
      <c r="B397" s="80" t="str">
        <f>'Master List'!C397</f>
        <v>CALIFIA, LLC</v>
      </c>
      <c r="C397" s="80" t="str">
        <f>'Master List'!E397</f>
        <v>City of Lathrop</v>
      </c>
      <c r="D397" s="80" t="str">
        <f>'Master List'!F397</f>
        <v>RD 2107 (MOSSDALE)</v>
      </c>
      <c r="E397" s="80" t="str">
        <f>'Master List'!G397</f>
        <v>LID</v>
      </c>
      <c r="F397" s="80">
        <f>'Master List'!H397</f>
        <v>0</v>
      </c>
      <c r="G397" s="80" t="str">
        <f>'Master List'!I397</f>
        <v>Y</v>
      </c>
      <c r="H397" s="80">
        <f>'Master List'!AP397</f>
        <v>0</v>
      </c>
      <c r="M397" s="50" t="s">
        <v>3134</v>
      </c>
      <c r="N397" s="51">
        <v>1</v>
      </c>
    </row>
    <row r="398" spans="1:14" ht="30" x14ac:dyDescent="0.25">
      <c r="A398" s="82" t="str">
        <f>'Master List'!A398</f>
        <v>S018092</v>
      </c>
      <c r="B398" s="80" t="str">
        <f>'Master List'!C398</f>
        <v>BATTLE CREEK ISLAND RANCH, LLC</v>
      </c>
      <c r="C398" s="80">
        <f>'Master List'!E398</f>
        <v>0</v>
      </c>
      <c r="D398" s="80">
        <f>'Master List'!F398</f>
        <v>0</v>
      </c>
      <c r="E398" s="80">
        <f>'Master List'!G398</f>
        <v>0</v>
      </c>
      <c r="F398" s="80">
        <f>'Master List'!H398</f>
        <v>0</v>
      </c>
      <c r="G398" s="80" t="str">
        <f>'Master List'!I398</f>
        <v>N</v>
      </c>
      <c r="H398" s="80">
        <f>'Master List'!AP398</f>
        <v>0</v>
      </c>
      <c r="M398" s="50" t="s">
        <v>3967</v>
      </c>
      <c r="N398" s="51">
        <v>1</v>
      </c>
    </row>
    <row r="399" spans="1:14" ht="45" x14ac:dyDescent="0.25">
      <c r="A399" s="82" t="str">
        <f>'Master List'!A399</f>
        <v>S018095</v>
      </c>
      <c r="B399" s="80" t="str">
        <f>'Master List'!C399</f>
        <v>THOMAS MCCORMACK</v>
      </c>
      <c r="C399" s="80">
        <f>'Master List'!E399</f>
        <v>0</v>
      </c>
      <c r="D399" s="80">
        <f>'Master List'!F399</f>
        <v>0</v>
      </c>
      <c r="E399" s="80">
        <f>'Master List'!G399</f>
        <v>0</v>
      </c>
      <c r="F399" s="80" t="str">
        <f>'Master List'!H399</f>
        <v>North Delta Water Agency</v>
      </c>
      <c r="G399" s="80" t="str">
        <f>'Master List'!I399</f>
        <v>Y</v>
      </c>
      <c r="H399" s="80" t="str">
        <f>'Master List'!AP399</f>
        <v>North Delta Water Agency</v>
      </c>
      <c r="M399" s="50" t="s">
        <v>4031</v>
      </c>
      <c r="N399" s="51">
        <v>1</v>
      </c>
    </row>
    <row r="400" spans="1:14" ht="45" x14ac:dyDescent="0.25">
      <c r="A400" s="82" t="str">
        <f>'Master List'!A400</f>
        <v>S018098</v>
      </c>
      <c r="B400" s="80" t="str">
        <f>'Master List'!C400</f>
        <v>THOMAS MCCORMACK</v>
      </c>
      <c r="C400" s="80">
        <f>'Master List'!E400</f>
        <v>0</v>
      </c>
      <c r="D400" s="80">
        <f>'Master List'!F400</f>
        <v>0</v>
      </c>
      <c r="E400" s="80">
        <f>'Master List'!G400</f>
        <v>0</v>
      </c>
      <c r="F400" s="80" t="str">
        <f>'Master List'!H400</f>
        <v>North Delta Water Agency</v>
      </c>
      <c r="G400" s="80" t="str">
        <f>'Master List'!I400</f>
        <v>Y</v>
      </c>
      <c r="H400" s="80" t="str">
        <f>'Master List'!AP400</f>
        <v>North Delta Water Agency</v>
      </c>
      <c r="M400" s="50" t="s">
        <v>8179</v>
      </c>
      <c r="N400" s="51">
        <v>11</v>
      </c>
    </row>
    <row r="401" spans="1:14" ht="45" x14ac:dyDescent="0.25">
      <c r="A401" s="82" t="str">
        <f>'Master List'!A401</f>
        <v>S018104</v>
      </c>
      <c r="B401" s="80" t="str">
        <f>'Master List'!C401</f>
        <v>THOMAS MCCORMACK</v>
      </c>
      <c r="C401" s="80">
        <f>'Master List'!E401</f>
        <v>0</v>
      </c>
      <c r="D401" s="80">
        <f>'Master List'!F401</f>
        <v>0</v>
      </c>
      <c r="E401" s="80">
        <f>'Master List'!G401</f>
        <v>0</v>
      </c>
      <c r="F401" s="80" t="str">
        <f>'Master List'!H401</f>
        <v>North Delta Water Agency</v>
      </c>
      <c r="G401" s="80" t="str">
        <f>'Master List'!I401</f>
        <v>Y</v>
      </c>
      <c r="H401" s="80" t="str">
        <f>'Master List'!AP401</f>
        <v>North Delta Water Agency</v>
      </c>
      <c r="M401" s="50" t="s">
        <v>304</v>
      </c>
      <c r="N401" s="51"/>
    </row>
    <row r="402" spans="1:14" ht="45" x14ac:dyDescent="0.25">
      <c r="A402" s="82" t="str">
        <f>'Master List'!A402</f>
        <v>S018107</v>
      </c>
      <c r="B402" s="80" t="str">
        <f>'Master List'!C402</f>
        <v>THOMAS MCCORMACK</v>
      </c>
      <c r="C402" s="80">
        <f>'Master List'!E402</f>
        <v>0</v>
      </c>
      <c r="D402" s="80">
        <f>'Master List'!F402</f>
        <v>0</v>
      </c>
      <c r="E402" s="80">
        <f>'Master List'!G402</f>
        <v>0</v>
      </c>
      <c r="F402" s="80" t="str">
        <f>'Master List'!H402</f>
        <v>North Delta Water Agency</v>
      </c>
      <c r="G402" s="80" t="str">
        <f>'Master List'!I402</f>
        <v>Y</v>
      </c>
      <c r="H402" s="80" t="str">
        <f>'Master List'!AP402</f>
        <v>North Delta Water Agency</v>
      </c>
      <c r="M402" s="50" t="s">
        <v>302</v>
      </c>
      <c r="N402" s="51">
        <v>1</v>
      </c>
    </row>
    <row r="403" spans="1:14" ht="30" x14ac:dyDescent="0.25">
      <c r="A403" s="82" t="str">
        <f>'Master List'!A403</f>
        <v>S018109</v>
      </c>
      <c r="B403" s="80" t="str">
        <f>'Master List'!C403</f>
        <v>BAIRD LANDS INCORPORATED</v>
      </c>
      <c r="C403" s="80">
        <f>'Master List'!E403</f>
        <v>0</v>
      </c>
      <c r="D403" s="80" t="str">
        <f>'Master List'!F403</f>
        <v>RD 2096 (WETHERBEE LAKE)</v>
      </c>
      <c r="E403" s="80">
        <f>'Master List'!G403</f>
        <v>0</v>
      </c>
      <c r="F403" s="80">
        <f>'Master List'!H403</f>
        <v>0</v>
      </c>
      <c r="G403" s="80" t="str">
        <f>'Master List'!I403</f>
        <v>Y</v>
      </c>
      <c r="H403" s="80">
        <f>'Master List'!AP403</f>
        <v>0</v>
      </c>
      <c r="M403" s="50" t="s">
        <v>518</v>
      </c>
      <c r="N403" s="51">
        <v>1</v>
      </c>
    </row>
    <row r="404" spans="1:14" ht="30" x14ac:dyDescent="0.25">
      <c r="A404" s="82" t="str">
        <f>'Master List'!A404</f>
        <v>S018112</v>
      </c>
      <c r="B404" s="80" t="str">
        <f>'Master List'!C404</f>
        <v>BAIRD LANDS INCORPORATED</v>
      </c>
      <c r="C404" s="80" t="str">
        <f>'Master List'!E404</f>
        <v>City of Manteca</v>
      </c>
      <c r="D404" s="80" t="str">
        <f>'Master List'!F404</f>
        <v>RD 2094 (WALTHALL)</v>
      </c>
      <c r="E404" s="80">
        <f>'Master List'!G404</f>
        <v>0</v>
      </c>
      <c r="F404" s="80">
        <f>'Master List'!H404</f>
        <v>0</v>
      </c>
      <c r="G404" s="80" t="str">
        <f>'Master List'!I404</f>
        <v>Y</v>
      </c>
      <c r="H404" s="80">
        <f>'Master List'!AP404</f>
        <v>0</v>
      </c>
      <c r="M404" s="50" t="s">
        <v>1755</v>
      </c>
      <c r="N404" s="51">
        <v>1</v>
      </c>
    </row>
    <row r="405" spans="1:14" ht="45" x14ac:dyDescent="0.25">
      <c r="A405" s="82" t="str">
        <f>'Master List'!A405</f>
        <v>S018134</v>
      </c>
      <c r="B405" s="80" t="str">
        <f>'Master List'!C405</f>
        <v>BRUCE GORNTO</v>
      </c>
      <c r="C405" s="80">
        <f>'Master List'!E405</f>
        <v>0</v>
      </c>
      <c r="D405" s="80">
        <f>'Master List'!F405</f>
        <v>0</v>
      </c>
      <c r="E405" s="80">
        <f>'Master List'!G405</f>
        <v>0</v>
      </c>
      <c r="F405" s="80" t="str">
        <f>'Master List'!H405</f>
        <v>North Delta Water Agency</v>
      </c>
      <c r="G405" s="80" t="str">
        <f>'Master List'!I405</f>
        <v>Y</v>
      </c>
      <c r="H405" s="80" t="str">
        <f>'Master List'!AP405</f>
        <v>North Delta Water Agency</v>
      </c>
      <c r="M405" s="50" t="s">
        <v>1783</v>
      </c>
      <c r="N405" s="51">
        <v>1</v>
      </c>
    </row>
    <row r="406" spans="1:14" ht="45" x14ac:dyDescent="0.25">
      <c r="A406" s="82" t="str">
        <f>'Master List'!A406</f>
        <v>S018145</v>
      </c>
      <c r="B406" s="80" t="str">
        <f>'Master List'!C406</f>
        <v>SNODGRASS PARTNERS, LLC</v>
      </c>
      <c r="C406" s="80">
        <f>'Master List'!E406</f>
        <v>0</v>
      </c>
      <c r="D406" s="80">
        <f>'Master List'!F406</f>
        <v>0</v>
      </c>
      <c r="E406" s="80">
        <f>'Master List'!G406</f>
        <v>0</v>
      </c>
      <c r="F406" s="80" t="str">
        <f>'Master List'!H406</f>
        <v>North Delta Water Agency</v>
      </c>
      <c r="G406" s="80" t="str">
        <f>'Master List'!I406</f>
        <v>Y</v>
      </c>
      <c r="H406" s="80" t="str">
        <f>'Master List'!AP406</f>
        <v>North Delta Water Agency</v>
      </c>
      <c r="M406" s="50" t="s">
        <v>1795</v>
      </c>
      <c r="N406" s="51">
        <v>1</v>
      </c>
    </row>
    <row r="407" spans="1:14" ht="45" x14ac:dyDescent="0.25">
      <c r="A407" s="82" t="str">
        <f>'Master List'!A407</f>
        <v>S018146</v>
      </c>
      <c r="B407" s="80" t="str">
        <f>'Master List'!C407</f>
        <v>RUNYON HOUSE VINEYARDS, LLC</v>
      </c>
      <c r="C407" s="80">
        <f>'Master List'!E407</f>
        <v>0</v>
      </c>
      <c r="D407" s="80">
        <f>'Master List'!F407</f>
        <v>0</v>
      </c>
      <c r="E407" s="80">
        <f>'Master List'!G407</f>
        <v>0</v>
      </c>
      <c r="F407" s="80" t="str">
        <f>'Master List'!H407</f>
        <v>North Delta Water Agency</v>
      </c>
      <c r="G407" s="80" t="str">
        <f>'Master List'!I407</f>
        <v>Y</v>
      </c>
      <c r="H407" s="80" t="str">
        <f>'Master List'!AP407</f>
        <v>North Delta Water Agency</v>
      </c>
      <c r="M407" s="50" t="s">
        <v>1844</v>
      </c>
      <c r="N407" s="51">
        <v>1</v>
      </c>
    </row>
    <row r="408" spans="1:14" ht="45" x14ac:dyDescent="0.25">
      <c r="A408" s="82" t="str">
        <f>'Master List'!A408</f>
        <v>S018156</v>
      </c>
      <c r="B408" s="80" t="str">
        <f>'Master List'!C408</f>
        <v>HILDER FAMILY PROPERTIES PTP</v>
      </c>
      <c r="C408" s="80">
        <f>'Master List'!E408</f>
        <v>0</v>
      </c>
      <c r="D408" s="80">
        <f>'Master List'!F408</f>
        <v>0</v>
      </c>
      <c r="E408" s="80" t="str">
        <f>'Master List'!G408</f>
        <v>NSJWCD</v>
      </c>
      <c r="F408" s="80" t="str">
        <f>'Master List'!H408</f>
        <v>North Delta Water Agency</v>
      </c>
      <c r="G408" s="80" t="str">
        <f>'Master List'!I408</f>
        <v>Y</v>
      </c>
      <c r="H408" s="80" t="str">
        <f>'Master List'!AP408</f>
        <v>North Delta Water Agency</v>
      </c>
      <c r="M408" s="50" t="s">
        <v>1875</v>
      </c>
      <c r="N408" s="51">
        <v>1</v>
      </c>
    </row>
    <row r="409" spans="1:14" ht="30" x14ac:dyDescent="0.25">
      <c r="A409" s="82" t="str">
        <f>'Master List'!A409</f>
        <v>S018169</v>
      </c>
      <c r="B409" s="80" t="str">
        <f>'Master List'!C409</f>
        <v>CELESTINO &amp; ESMERALDA PERDIGAO TRUST</v>
      </c>
      <c r="C409" s="80">
        <f>'Master List'!E409</f>
        <v>0</v>
      </c>
      <c r="D409" s="80">
        <f>'Master List'!F409</f>
        <v>0</v>
      </c>
      <c r="E409" s="80">
        <f>'Master List'!G409</f>
        <v>0</v>
      </c>
      <c r="F409" s="80">
        <f>'Master List'!H409</f>
        <v>0</v>
      </c>
      <c r="G409" s="80" t="str">
        <f>'Master List'!I409</f>
        <v>Y</v>
      </c>
      <c r="H409" s="80">
        <f>'Master List'!AP409</f>
        <v>0</v>
      </c>
      <c r="M409" s="50" t="s">
        <v>1884</v>
      </c>
      <c r="N409" s="51">
        <v>1</v>
      </c>
    </row>
    <row r="410" spans="1:14" ht="30" x14ac:dyDescent="0.25">
      <c r="A410" s="82" t="str">
        <f>'Master List'!A410</f>
        <v>S018170</v>
      </c>
      <c r="B410" s="80" t="str">
        <f>'Master List'!C410</f>
        <v>NANCY J RIPKEN</v>
      </c>
      <c r="C410" s="80">
        <f>'Master List'!E410</f>
        <v>0</v>
      </c>
      <c r="D410" s="80" t="str">
        <f>'Master List'!F410</f>
        <v>RD 548 (TERMINOUS)</v>
      </c>
      <c r="E410" s="80">
        <f>'Master List'!G410</f>
        <v>0</v>
      </c>
      <c r="F410" s="80">
        <f>'Master List'!H410</f>
        <v>0</v>
      </c>
      <c r="G410" s="80" t="str">
        <f>'Master List'!I410</f>
        <v>Y</v>
      </c>
      <c r="H410" s="80">
        <f>'Master List'!AP410</f>
        <v>0</v>
      </c>
      <c r="M410" s="50" t="s">
        <v>1892</v>
      </c>
      <c r="N410" s="51">
        <v>1</v>
      </c>
    </row>
    <row r="411" spans="1:14" ht="30" x14ac:dyDescent="0.25">
      <c r="A411" s="82" t="str">
        <f>'Master List'!A411</f>
        <v>S018172</v>
      </c>
      <c r="B411" s="80" t="str">
        <f>'Master List'!C411</f>
        <v>ANTONIO BISCAIA</v>
      </c>
      <c r="C411" s="80">
        <f>'Master List'!E411</f>
        <v>0</v>
      </c>
      <c r="D411" s="80" t="str">
        <f>'Master List'!F411</f>
        <v>RD 548 (TERMINOUS)</v>
      </c>
      <c r="E411" s="80">
        <f>'Master List'!G411</f>
        <v>0</v>
      </c>
      <c r="F411" s="80">
        <f>'Master List'!H411</f>
        <v>0</v>
      </c>
      <c r="G411" s="80" t="str">
        <f>'Master List'!I411</f>
        <v>Y</v>
      </c>
      <c r="H411" s="80">
        <f>'Master List'!AP411</f>
        <v>0</v>
      </c>
      <c r="M411" s="50" t="s">
        <v>2234</v>
      </c>
      <c r="N411" s="51">
        <v>1</v>
      </c>
    </row>
    <row r="412" spans="1:14" ht="30" x14ac:dyDescent="0.25">
      <c r="A412" s="82" t="str">
        <f>'Master List'!A412</f>
        <v>S018175</v>
      </c>
      <c r="B412" s="80" t="str">
        <f>'Master List'!C412</f>
        <v>ANTONIO BISCAIA</v>
      </c>
      <c r="C412" s="80">
        <f>'Master List'!E412</f>
        <v>0</v>
      </c>
      <c r="D412" s="80" t="str">
        <f>'Master List'!F412</f>
        <v>RD 548 (TERMINOUS)</v>
      </c>
      <c r="E412" s="80">
        <f>'Master List'!G412</f>
        <v>0</v>
      </c>
      <c r="F412" s="80">
        <f>'Master List'!H412</f>
        <v>0</v>
      </c>
      <c r="G412" s="80" t="str">
        <f>'Master List'!I412</f>
        <v>Y</v>
      </c>
      <c r="H412" s="80">
        <f>'Master List'!AP412</f>
        <v>0</v>
      </c>
      <c r="M412" s="50" t="s">
        <v>2438</v>
      </c>
      <c r="N412" s="51">
        <v>1</v>
      </c>
    </row>
    <row r="413" spans="1:14" x14ac:dyDescent="0.25">
      <c r="A413" s="82" t="str">
        <f>'Master List'!A413</f>
        <v>S018181</v>
      </c>
      <c r="B413" s="80" t="str">
        <f>'Master List'!C413</f>
        <v>ANTONIO BISCAIA</v>
      </c>
      <c r="C413" s="80">
        <f>'Master List'!E413</f>
        <v>0</v>
      </c>
      <c r="D413" s="80">
        <f>'Master List'!F413</f>
        <v>0</v>
      </c>
      <c r="E413" s="80">
        <f>'Master List'!G413</f>
        <v>0</v>
      </c>
      <c r="F413" s="80">
        <f>'Master List'!H413</f>
        <v>0</v>
      </c>
      <c r="G413" s="80" t="str">
        <f>'Master List'!I413</f>
        <v>Y</v>
      </c>
      <c r="H413" s="80">
        <f>'Master List'!AP413</f>
        <v>0</v>
      </c>
      <c r="M413" s="50" t="s">
        <v>2869</v>
      </c>
      <c r="N413" s="51">
        <v>1</v>
      </c>
    </row>
    <row r="414" spans="1:14" ht="30" x14ac:dyDescent="0.25">
      <c r="A414" s="82" t="str">
        <f>'Master List'!A414</f>
        <v>S018183</v>
      </c>
      <c r="B414" s="80" t="str">
        <f>'Master List'!C414</f>
        <v>NANCY J RIPKEN</v>
      </c>
      <c r="C414" s="80">
        <f>'Master List'!E414</f>
        <v>0</v>
      </c>
      <c r="D414" s="80" t="str">
        <f>'Master List'!F414</f>
        <v>RD 548 (TERMINOUS)</v>
      </c>
      <c r="E414" s="80">
        <f>'Master List'!G414</f>
        <v>0</v>
      </c>
      <c r="F414" s="80">
        <f>'Master List'!H414</f>
        <v>0</v>
      </c>
      <c r="G414" s="80" t="str">
        <f>'Master List'!I414</f>
        <v>Y</v>
      </c>
      <c r="H414" s="80">
        <f>'Master List'!AP414</f>
        <v>0</v>
      </c>
      <c r="M414" s="50" t="s">
        <v>2872</v>
      </c>
      <c r="N414" s="51">
        <v>1</v>
      </c>
    </row>
    <row r="415" spans="1:14" ht="30" x14ac:dyDescent="0.25">
      <c r="A415" s="82" t="str">
        <f>'Master List'!A415</f>
        <v>S018185</v>
      </c>
      <c r="B415" s="80" t="str">
        <f>'Master List'!C415</f>
        <v>BETTY S. BRAZIL</v>
      </c>
      <c r="C415" s="80">
        <f>'Master List'!E415</f>
        <v>0</v>
      </c>
      <c r="D415" s="80" t="str">
        <f>'Master List'!F415</f>
        <v>RD 2095 (PARADISE JUNCTION)</v>
      </c>
      <c r="E415" s="80">
        <f>'Master List'!G415</f>
        <v>0</v>
      </c>
      <c r="F415" s="80">
        <f>'Master List'!H415</f>
        <v>0</v>
      </c>
      <c r="G415" s="80" t="str">
        <f>'Master List'!I415</f>
        <v>Y</v>
      </c>
      <c r="H415" s="80">
        <f>'Master List'!AP415</f>
        <v>0</v>
      </c>
      <c r="M415" s="50" t="s">
        <v>2875</v>
      </c>
      <c r="N415" s="51">
        <v>1</v>
      </c>
    </row>
    <row r="416" spans="1:14" ht="30" x14ac:dyDescent="0.25">
      <c r="A416" s="82" t="str">
        <f>'Master List'!A416</f>
        <v>S018188</v>
      </c>
      <c r="B416" s="80" t="str">
        <f>'Master List'!C416</f>
        <v>DONALD E MORETTI TRUST</v>
      </c>
      <c r="C416" s="80">
        <f>'Master List'!E416</f>
        <v>0</v>
      </c>
      <c r="D416" s="80" t="str">
        <f>'Master List'!F416</f>
        <v>RD 2064 (RIVER JUNCTION)</v>
      </c>
      <c r="E416" s="80">
        <f>'Master List'!G416</f>
        <v>0</v>
      </c>
      <c r="F416" s="80">
        <f>'Master List'!H416</f>
        <v>0</v>
      </c>
      <c r="G416" s="80" t="str">
        <f>'Master List'!I416</f>
        <v>Y</v>
      </c>
      <c r="H416" s="80">
        <f>'Master List'!AP416</f>
        <v>0</v>
      </c>
      <c r="M416" s="50" t="s">
        <v>3028</v>
      </c>
      <c r="N416" s="51">
        <v>1</v>
      </c>
    </row>
    <row r="417" spans="1:14" ht="30" x14ac:dyDescent="0.25">
      <c r="A417" s="82" t="str">
        <f>'Master List'!A417</f>
        <v>S018219</v>
      </c>
      <c r="B417" s="80" t="str">
        <f>'Master List'!C417</f>
        <v>HILDER FAMILY PROPERTIES PTP</v>
      </c>
      <c r="C417" s="80">
        <f>'Master List'!E417</f>
        <v>0</v>
      </c>
      <c r="D417" s="80">
        <f>'Master List'!F417</f>
        <v>0</v>
      </c>
      <c r="E417" s="80" t="str">
        <f>'Master List'!G417</f>
        <v>NSJWCD</v>
      </c>
      <c r="F417" s="80">
        <f>'Master List'!H417</f>
        <v>0</v>
      </c>
      <c r="G417" s="80" t="str">
        <f>'Master List'!I417</f>
        <v>Y</v>
      </c>
      <c r="H417" s="80">
        <f>'Master List'!AP417</f>
        <v>0</v>
      </c>
      <c r="M417" s="50" t="s">
        <v>3868</v>
      </c>
      <c r="N417" s="51">
        <v>1</v>
      </c>
    </row>
    <row r="418" spans="1:14" x14ac:dyDescent="0.25">
      <c r="A418" s="82" t="str">
        <f>'Master List'!A418</f>
        <v>S018235</v>
      </c>
      <c r="B418" s="80" t="str">
        <f>'Master List'!C418</f>
        <v>LOUIS MELLO RANCH L.P.</v>
      </c>
      <c r="C418" s="80">
        <f>'Master List'!E418</f>
        <v>0</v>
      </c>
      <c r="D418" s="80">
        <f>'Master List'!F418</f>
        <v>0</v>
      </c>
      <c r="E418" s="80">
        <f>'Master List'!G418</f>
        <v>0</v>
      </c>
      <c r="F418" s="80">
        <f>'Master List'!H418</f>
        <v>0</v>
      </c>
      <c r="G418" s="80" t="str">
        <f>'Master List'!I418</f>
        <v>Y</v>
      </c>
      <c r="H418" s="80">
        <f>'Master List'!AP418</f>
        <v>0</v>
      </c>
      <c r="M418" s="50" t="s">
        <v>8180</v>
      </c>
      <c r="N418" s="51">
        <v>16</v>
      </c>
    </row>
    <row r="419" spans="1:14" x14ac:dyDescent="0.25">
      <c r="A419" s="82" t="str">
        <f>'Master List'!A419</f>
        <v>S018238</v>
      </c>
      <c r="B419" s="80" t="str">
        <f>'Master List'!C419</f>
        <v>LOUIS MELLO RANCH L.P.</v>
      </c>
      <c r="C419" s="80">
        <f>'Master List'!E419</f>
        <v>0</v>
      </c>
      <c r="D419" s="80">
        <f>'Master List'!F419</f>
        <v>0</v>
      </c>
      <c r="E419" s="80">
        <f>'Master List'!G419</f>
        <v>0</v>
      </c>
      <c r="F419" s="80">
        <f>'Master List'!H419</f>
        <v>0</v>
      </c>
      <c r="G419" s="80" t="str">
        <f>'Master List'!I419</f>
        <v>Y</v>
      </c>
      <c r="H419" s="80">
        <f>'Master List'!AP419</f>
        <v>0</v>
      </c>
      <c r="M419" s="50" t="s">
        <v>2082</v>
      </c>
      <c r="N419" s="51"/>
    </row>
    <row r="420" spans="1:14" ht="45" x14ac:dyDescent="0.25">
      <c r="A420" s="82" t="str">
        <f>'Master List'!A420</f>
        <v>S018241</v>
      </c>
      <c r="B420" s="80" t="str">
        <f>'Master List'!C420</f>
        <v>LOUIS MELLO RANCH L.P.</v>
      </c>
      <c r="C420" s="80">
        <f>'Master List'!E420</f>
        <v>0</v>
      </c>
      <c r="D420" s="80">
        <f>'Master List'!F420</f>
        <v>0</v>
      </c>
      <c r="E420" s="80">
        <f>'Master List'!G420</f>
        <v>0</v>
      </c>
      <c r="F420" s="80" t="str">
        <f>'Master List'!H420</f>
        <v>North Delta Water Agency</v>
      </c>
      <c r="G420" s="80" t="str">
        <f>'Master List'!I420</f>
        <v>Y</v>
      </c>
      <c r="H420" s="80" t="str">
        <f>'Master List'!AP420</f>
        <v>North Delta Water Agency</v>
      </c>
      <c r="M420" s="50" t="s">
        <v>2081</v>
      </c>
      <c r="N420" s="51">
        <v>1</v>
      </c>
    </row>
    <row r="421" spans="1:14" ht="30" x14ac:dyDescent="0.25">
      <c r="A421" s="82" t="str">
        <f>'Master List'!A421</f>
        <v>S018244</v>
      </c>
      <c r="B421" s="80" t="str">
        <f>'Master List'!C421</f>
        <v>JOHN ROCHA</v>
      </c>
      <c r="C421" s="80">
        <f>'Master List'!E421</f>
        <v>0</v>
      </c>
      <c r="D421" s="80" t="str">
        <f>'Master List'!F421</f>
        <v>RD 2029 (EMPIRE TRACT)</v>
      </c>
      <c r="E421" s="80">
        <f>'Master List'!G421</f>
        <v>0</v>
      </c>
      <c r="F421" s="80">
        <f>'Master List'!H421</f>
        <v>0</v>
      </c>
      <c r="G421" s="80" t="str">
        <f>'Master List'!I421</f>
        <v>Y</v>
      </c>
      <c r="H421" s="80">
        <f>'Master List'!AP421</f>
        <v>0</v>
      </c>
      <c r="M421" s="50" t="s">
        <v>2178</v>
      </c>
      <c r="N421" s="51">
        <v>1</v>
      </c>
    </row>
    <row r="422" spans="1:14" ht="30" x14ac:dyDescent="0.25">
      <c r="A422" s="82" t="str">
        <f>'Master List'!A422</f>
        <v>S018247</v>
      </c>
      <c r="B422" s="80" t="str">
        <f>'Master List'!C422</f>
        <v>JOHN ROCHA</v>
      </c>
      <c r="C422" s="80">
        <f>'Master List'!E422</f>
        <v>0</v>
      </c>
      <c r="D422" s="80" t="str">
        <f>'Master List'!F422</f>
        <v>RD 2029 (EMPIRE TRACT)</v>
      </c>
      <c r="E422" s="80">
        <f>'Master List'!G422</f>
        <v>0</v>
      </c>
      <c r="F422" s="80">
        <f>'Master List'!H422</f>
        <v>0</v>
      </c>
      <c r="G422" s="80" t="str">
        <f>'Master List'!I422</f>
        <v>Y</v>
      </c>
      <c r="H422" s="80">
        <f>'Master List'!AP422</f>
        <v>0</v>
      </c>
      <c r="M422" s="50" t="s">
        <v>2179</v>
      </c>
      <c r="N422" s="51">
        <v>1</v>
      </c>
    </row>
    <row r="423" spans="1:14" ht="30" x14ac:dyDescent="0.25">
      <c r="A423" s="82" t="str">
        <f>'Master List'!A423</f>
        <v>S018253</v>
      </c>
      <c r="B423" s="80" t="str">
        <f>'Master List'!C423</f>
        <v>MICHAEL QUARTAROLI/CWC LLC</v>
      </c>
      <c r="C423" s="80">
        <f>'Master List'!E423</f>
        <v>0</v>
      </c>
      <c r="D423" s="80">
        <f>'Master List'!F423</f>
        <v>0</v>
      </c>
      <c r="E423" s="80">
        <f>'Master List'!G423</f>
        <v>0</v>
      </c>
      <c r="F423" s="80">
        <f>'Master List'!H423</f>
        <v>0</v>
      </c>
      <c r="G423" s="80" t="str">
        <f>'Master List'!I423</f>
        <v>Y</v>
      </c>
      <c r="H423" s="80">
        <f>'Master List'!AP423</f>
        <v>0</v>
      </c>
      <c r="M423" s="50" t="s">
        <v>2180</v>
      </c>
      <c r="N423" s="51">
        <v>1</v>
      </c>
    </row>
    <row r="424" spans="1:14" ht="45" x14ac:dyDescent="0.25">
      <c r="A424" s="82" t="str">
        <f>'Master List'!A424</f>
        <v>S018255</v>
      </c>
      <c r="B424" s="80" t="str">
        <f>'Master List'!C424</f>
        <v>D &amp; R LIVESTOCK</v>
      </c>
      <c r="C424" s="80">
        <f>'Master List'!E424</f>
        <v>0</v>
      </c>
      <c r="D424" s="80">
        <f>'Master List'!F424</f>
        <v>0</v>
      </c>
      <c r="E424" s="80">
        <f>'Master List'!G424</f>
        <v>0</v>
      </c>
      <c r="F424" s="80" t="str">
        <f>'Master List'!H424</f>
        <v>North Delta Water Agency</v>
      </c>
      <c r="G424" s="80" t="str">
        <f>'Master List'!I424</f>
        <v>Y</v>
      </c>
      <c r="H424" s="80" t="str">
        <f>'Master List'!AP424</f>
        <v>North Delta Water Agency</v>
      </c>
      <c r="M424" s="50" t="s">
        <v>2181</v>
      </c>
      <c r="N424" s="51">
        <v>1</v>
      </c>
    </row>
    <row r="425" spans="1:14" ht="30" x14ac:dyDescent="0.25">
      <c r="A425" s="82" t="str">
        <f>'Master List'!A425</f>
        <v>S018256</v>
      </c>
      <c r="B425" s="80" t="str">
        <f>'Master List'!C425</f>
        <v>MICHAEL QUARTAROLI/CWC LLC</v>
      </c>
      <c r="C425" s="80">
        <f>'Master List'!E425</f>
        <v>0</v>
      </c>
      <c r="D425" s="80" t="str">
        <f>'Master List'!F425</f>
        <v>RD 2029 (EMPIRE TRACT)</v>
      </c>
      <c r="E425" s="80">
        <f>'Master List'!G425</f>
        <v>0</v>
      </c>
      <c r="F425" s="80">
        <f>'Master List'!H425</f>
        <v>0</v>
      </c>
      <c r="G425" s="80" t="str">
        <f>'Master List'!I425</f>
        <v>Y</v>
      </c>
      <c r="H425" s="80">
        <f>'Master List'!AP425</f>
        <v>0</v>
      </c>
      <c r="M425" s="50" t="s">
        <v>2183</v>
      </c>
      <c r="N425" s="51">
        <v>1</v>
      </c>
    </row>
    <row r="426" spans="1:14" ht="45" x14ac:dyDescent="0.25">
      <c r="A426" s="82" t="str">
        <f>'Master List'!A426</f>
        <v>S018257</v>
      </c>
      <c r="B426" s="80" t="str">
        <f>'Master List'!C426</f>
        <v>N.R., B.P., D.C. HAMILTON</v>
      </c>
      <c r="C426" s="80">
        <f>'Master List'!E426</f>
        <v>0</v>
      </c>
      <c r="D426" s="80">
        <f>'Master List'!F426</f>
        <v>0</v>
      </c>
      <c r="E426" s="80">
        <f>'Master List'!G426</f>
        <v>0</v>
      </c>
      <c r="F426" s="80" t="str">
        <f>'Master List'!H426</f>
        <v>North Delta Water Agency</v>
      </c>
      <c r="G426" s="80" t="str">
        <f>'Master List'!I426</f>
        <v>Y</v>
      </c>
      <c r="H426" s="80" t="str">
        <f>'Master List'!AP426</f>
        <v>North Delta Water Agency</v>
      </c>
      <c r="M426" s="50" t="s">
        <v>2184</v>
      </c>
      <c r="N426" s="51">
        <v>1</v>
      </c>
    </row>
    <row r="427" spans="1:14" ht="30" x14ac:dyDescent="0.25">
      <c r="A427" s="82" t="str">
        <f>'Master List'!A427</f>
        <v>S018259</v>
      </c>
      <c r="B427" s="80" t="str">
        <f>'Master List'!C427</f>
        <v>MICHAEL QUARTAROLI/CWC LLC</v>
      </c>
      <c r="C427" s="80">
        <f>'Master List'!E427</f>
        <v>0</v>
      </c>
      <c r="D427" s="80" t="str">
        <f>'Master List'!F427</f>
        <v>RD 2029 (EMPIRE TRACT)</v>
      </c>
      <c r="E427" s="80">
        <f>'Master List'!G427</f>
        <v>0</v>
      </c>
      <c r="F427" s="80">
        <f>'Master List'!H427</f>
        <v>0</v>
      </c>
      <c r="G427" s="80" t="str">
        <f>'Master List'!I427</f>
        <v>Y</v>
      </c>
      <c r="H427" s="80">
        <f>'Master List'!AP427</f>
        <v>0</v>
      </c>
      <c r="M427" s="50" t="s">
        <v>2185</v>
      </c>
      <c r="N427" s="51">
        <v>1</v>
      </c>
    </row>
    <row r="428" spans="1:14" ht="30" x14ac:dyDescent="0.25">
      <c r="A428" s="82" t="str">
        <f>'Master List'!A428</f>
        <v>S018293</v>
      </c>
      <c r="B428" s="80" t="str">
        <f>'Master List'!C428</f>
        <v>JOHN ROCHA</v>
      </c>
      <c r="C428" s="80">
        <f>'Master List'!E428</f>
        <v>0</v>
      </c>
      <c r="D428" s="80" t="str">
        <f>'Master List'!F428</f>
        <v>RD 2029 (EMPIRE TRACT)</v>
      </c>
      <c r="E428" s="80">
        <f>'Master List'!G428</f>
        <v>0</v>
      </c>
      <c r="F428" s="80">
        <f>'Master List'!H428</f>
        <v>0</v>
      </c>
      <c r="G428" s="80" t="str">
        <f>'Master List'!I428</f>
        <v>Y</v>
      </c>
      <c r="H428" s="80">
        <f>'Master List'!AP428</f>
        <v>0</v>
      </c>
      <c r="M428" s="50" t="s">
        <v>2187</v>
      </c>
      <c r="N428" s="51">
        <v>1</v>
      </c>
    </row>
    <row r="429" spans="1:14" ht="30" x14ac:dyDescent="0.25">
      <c r="A429" s="82" t="str">
        <f>'Master List'!A429</f>
        <v>S018294</v>
      </c>
      <c r="B429" s="80" t="str">
        <f>'Master List'!C429</f>
        <v>RONALD A. AND JANET MARCHETTI 2005 TRUST</v>
      </c>
      <c r="C429" s="80">
        <f>'Master List'!E429</f>
        <v>0</v>
      </c>
      <c r="D429" s="80" t="str">
        <f>'Master List'!F429</f>
        <v>RD 2044 (KING ISLAND)</v>
      </c>
      <c r="E429" s="80">
        <f>'Master List'!G429</f>
        <v>0</v>
      </c>
      <c r="F429" s="80">
        <f>'Master List'!H429</f>
        <v>0</v>
      </c>
      <c r="G429" s="80" t="str">
        <f>'Master List'!I429</f>
        <v>Y</v>
      </c>
      <c r="H429" s="80">
        <f>'Master List'!AP429</f>
        <v>0</v>
      </c>
      <c r="M429" s="50" t="s">
        <v>2188</v>
      </c>
      <c r="N429" s="51">
        <v>1</v>
      </c>
    </row>
    <row r="430" spans="1:14" ht="30" x14ac:dyDescent="0.25">
      <c r="A430" s="82" t="str">
        <f>'Master List'!A430</f>
        <v>S018296</v>
      </c>
      <c r="B430" s="80" t="str">
        <f>'Master List'!C430</f>
        <v>MICHAEL QUARTAROLI/CWC LLC</v>
      </c>
      <c r="C430" s="80">
        <f>'Master List'!E430</f>
        <v>0</v>
      </c>
      <c r="D430" s="80">
        <f>'Master List'!F430</f>
        <v>0</v>
      </c>
      <c r="E430" s="80">
        <f>'Master List'!G430</f>
        <v>0</v>
      </c>
      <c r="F430" s="80">
        <f>'Master List'!H430</f>
        <v>0</v>
      </c>
      <c r="G430" s="80" t="str">
        <f>'Master List'!I430</f>
        <v>Y</v>
      </c>
      <c r="H430" s="80">
        <f>'Master List'!AP430</f>
        <v>0</v>
      </c>
      <c r="M430" s="50" t="s">
        <v>2190</v>
      </c>
      <c r="N430" s="51">
        <v>1</v>
      </c>
    </row>
    <row r="431" spans="1:14" ht="30" x14ac:dyDescent="0.25">
      <c r="A431" s="82" t="str">
        <f>'Master List'!A431</f>
        <v>S018299</v>
      </c>
      <c r="B431" s="80" t="str">
        <f>'Master List'!C431</f>
        <v>CAMILLO LEVENTINI</v>
      </c>
      <c r="C431" s="80">
        <f>'Master List'!E431</f>
        <v>0</v>
      </c>
      <c r="D431" s="80" t="str">
        <f>'Master List'!F431</f>
        <v>RD 2029 (EMPIRE TRACT)</v>
      </c>
      <c r="E431" s="80">
        <f>'Master List'!G431</f>
        <v>0</v>
      </c>
      <c r="F431" s="80">
        <f>'Master List'!H431</f>
        <v>0</v>
      </c>
      <c r="G431" s="80" t="str">
        <f>'Master List'!I431</f>
        <v>Y</v>
      </c>
      <c r="H431" s="80">
        <f>'Master List'!AP431</f>
        <v>0</v>
      </c>
      <c r="M431" s="50" t="s">
        <v>2191</v>
      </c>
      <c r="N431" s="51">
        <v>1</v>
      </c>
    </row>
    <row r="432" spans="1:14" ht="30" x14ac:dyDescent="0.25">
      <c r="A432" s="82" t="str">
        <f>'Master List'!A432</f>
        <v>S018305</v>
      </c>
      <c r="B432" s="80" t="str">
        <f>'Master List'!C432</f>
        <v>HENRY FOPPIANO</v>
      </c>
      <c r="C432" s="80">
        <f>'Master List'!E432</f>
        <v>0</v>
      </c>
      <c r="D432" s="80" t="str">
        <f>'Master List'!F432</f>
        <v>RD 2044 (KING ISLAND)</v>
      </c>
      <c r="E432" s="80">
        <f>'Master List'!G432</f>
        <v>0</v>
      </c>
      <c r="F432" s="80">
        <f>'Master List'!H432</f>
        <v>0</v>
      </c>
      <c r="G432" s="80" t="str">
        <f>'Master List'!I432</f>
        <v>Y</v>
      </c>
      <c r="H432" s="80">
        <f>'Master List'!AP432</f>
        <v>0</v>
      </c>
      <c r="M432" s="50" t="s">
        <v>2192</v>
      </c>
      <c r="N432" s="51">
        <v>1</v>
      </c>
    </row>
    <row r="433" spans="1:14" ht="30" x14ac:dyDescent="0.25">
      <c r="A433" s="82" t="str">
        <f>'Master List'!A433</f>
        <v>S018307</v>
      </c>
      <c r="B433" s="80" t="str">
        <f>'Master List'!C433</f>
        <v>RONALD A. AND JANET MARCHETTI 2005 TRUST</v>
      </c>
      <c r="C433" s="80">
        <f>'Master List'!E433</f>
        <v>0</v>
      </c>
      <c r="D433" s="80" t="str">
        <f>'Master List'!F433</f>
        <v>RD 2044 (KING ISLAND)</v>
      </c>
      <c r="E433" s="80">
        <f>'Master List'!G433</f>
        <v>0</v>
      </c>
      <c r="F433" s="80">
        <f>'Master List'!H433</f>
        <v>0</v>
      </c>
      <c r="G433" s="80" t="str">
        <f>'Master List'!I433</f>
        <v>Y</v>
      </c>
      <c r="H433" s="80">
        <f>'Master List'!AP433</f>
        <v>0</v>
      </c>
      <c r="M433" s="50" t="s">
        <v>2193</v>
      </c>
      <c r="N433" s="51">
        <v>1</v>
      </c>
    </row>
    <row r="434" spans="1:14" ht="30" x14ac:dyDescent="0.25">
      <c r="A434" s="82" t="str">
        <f>'Master List'!A434</f>
        <v>S018308</v>
      </c>
      <c r="B434" s="80" t="str">
        <f>'Master List'!C434</f>
        <v>HENRY FOPPIANO</v>
      </c>
      <c r="C434" s="80">
        <f>'Master List'!E434</f>
        <v>0</v>
      </c>
      <c r="D434" s="80" t="str">
        <f>'Master List'!F434</f>
        <v>RD 2044 (KING ISLAND)</v>
      </c>
      <c r="E434" s="80">
        <f>'Master List'!G434</f>
        <v>0</v>
      </c>
      <c r="F434" s="80">
        <f>'Master List'!H434</f>
        <v>0</v>
      </c>
      <c r="G434" s="80" t="str">
        <f>'Master List'!I434</f>
        <v>Y</v>
      </c>
      <c r="H434" s="80">
        <f>'Master List'!AP434</f>
        <v>0</v>
      </c>
      <c r="M434" s="50" t="s">
        <v>2194</v>
      </c>
      <c r="N434" s="51">
        <v>1</v>
      </c>
    </row>
    <row r="435" spans="1:14" ht="30" x14ac:dyDescent="0.25">
      <c r="A435" s="82" t="str">
        <f>'Master List'!A435</f>
        <v>S018320</v>
      </c>
      <c r="B435" s="80" t="str">
        <f>'Master List'!C435</f>
        <v>HENRY FOPPIANO</v>
      </c>
      <c r="C435" s="80">
        <f>'Master List'!E435</f>
        <v>0</v>
      </c>
      <c r="D435" s="80" t="str">
        <f>'Master List'!F435</f>
        <v>RD 2044 (KING ISLAND)</v>
      </c>
      <c r="E435" s="80">
        <f>'Master List'!G435</f>
        <v>0</v>
      </c>
      <c r="F435" s="80">
        <f>'Master List'!H435</f>
        <v>0</v>
      </c>
      <c r="G435" s="80" t="str">
        <f>'Master List'!I435</f>
        <v>Y</v>
      </c>
      <c r="H435" s="80">
        <f>'Master List'!AP435</f>
        <v>0</v>
      </c>
      <c r="M435" s="50" t="s">
        <v>2196</v>
      </c>
      <c r="N435" s="51">
        <v>1</v>
      </c>
    </row>
    <row r="436" spans="1:14" ht="30" x14ac:dyDescent="0.25">
      <c r="A436" s="82" t="str">
        <f>'Master List'!A436</f>
        <v>S018322</v>
      </c>
      <c r="B436" s="80" t="str">
        <f>'Master List'!C436</f>
        <v>HENRY FOPPIANO</v>
      </c>
      <c r="C436" s="80">
        <f>'Master List'!E436</f>
        <v>0</v>
      </c>
      <c r="D436" s="80" t="str">
        <f>'Master List'!F436</f>
        <v>RD 2044 (KING ISLAND)</v>
      </c>
      <c r="E436" s="80">
        <f>'Master List'!G436</f>
        <v>0</v>
      </c>
      <c r="F436" s="80">
        <f>'Master List'!H436</f>
        <v>0</v>
      </c>
      <c r="G436" s="80" t="str">
        <f>'Master List'!I436</f>
        <v>Y</v>
      </c>
      <c r="H436" s="80">
        <f>'Master List'!AP436</f>
        <v>0</v>
      </c>
      <c r="M436" s="50" t="s">
        <v>2197</v>
      </c>
      <c r="N436" s="51">
        <v>1</v>
      </c>
    </row>
    <row r="437" spans="1:14" ht="30" x14ac:dyDescent="0.25">
      <c r="A437" s="82" t="str">
        <f>'Master List'!A437</f>
        <v>S018323</v>
      </c>
      <c r="B437" s="80" t="str">
        <f>'Master List'!C437</f>
        <v>HENRY FOPPIANO</v>
      </c>
      <c r="C437" s="80">
        <f>'Master List'!E437</f>
        <v>0</v>
      </c>
      <c r="D437" s="80" t="str">
        <f>'Master List'!F437</f>
        <v>RD 2044 (KING ISLAND)</v>
      </c>
      <c r="E437" s="80">
        <f>'Master List'!G437</f>
        <v>0</v>
      </c>
      <c r="F437" s="80">
        <f>'Master List'!H437</f>
        <v>0</v>
      </c>
      <c r="G437" s="80" t="str">
        <f>'Master List'!I437</f>
        <v>Y</v>
      </c>
      <c r="H437" s="80">
        <f>'Master List'!AP437</f>
        <v>0</v>
      </c>
      <c r="M437" s="50" t="s">
        <v>2198</v>
      </c>
      <c r="N437" s="51">
        <v>1</v>
      </c>
    </row>
    <row r="438" spans="1:14" ht="30" x14ac:dyDescent="0.25">
      <c r="A438" s="82" t="str">
        <f>'Master List'!A438</f>
        <v>S018325</v>
      </c>
      <c r="B438" s="80" t="str">
        <f>'Master List'!C438</f>
        <v>HENRY FOPPIANO</v>
      </c>
      <c r="C438" s="80">
        <f>'Master List'!E438</f>
        <v>0</v>
      </c>
      <c r="D438" s="80" t="str">
        <f>'Master List'!F438</f>
        <v>RD 2044 (KING ISLAND)</v>
      </c>
      <c r="E438" s="80">
        <f>'Master List'!G438</f>
        <v>0</v>
      </c>
      <c r="F438" s="80">
        <f>'Master List'!H438</f>
        <v>0</v>
      </c>
      <c r="G438" s="80" t="str">
        <f>'Master List'!I438</f>
        <v>Y</v>
      </c>
      <c r="H438" s="80">
        <f>'Master List'!AP438</f>
        <v>0</v>
      </c>
      <c r="M438" s="50" t="s">
        <v>2199</v>
      </c>
      <c r="N438" s="51">
        <v>1</v>
      </c>
    </row>
    <row r="439" spans="1:14" ht="45" x14ac:dyDescent="0.25">
      <c r="A439" s="82" t="str">
        <f>'Master List'!A439</f>
        <v>S018360</v>
      </c>
      <c r="B439" s="80" t="str">
        <f>'Master List'!C439</f>
        <v>PUMP HOUSE RANCHES INC</v>
      </c>
      <c r="C439" s="80">
        <f>'Master List'!E439</f>
        <v>0</v>
      </c>
      <c r="D439" s="80">
        <f>'Master List'!F439</f>
        <v>0</v>
      </c>
      <c r="E439" s="80">
        <f>'Master List'!G439</f>
        <v>0</v>
      </c>
      <c r="F439" s="80" t="str">
        <f>'Master List'!H439</f>
        <v>North Delta Water Agency</v>
      </c>
      <c r="G439" s="80" t="str">
        <f>'Master List'!I439</f>
        <v>Y</v>
      </c>
      <c r="H439" s="80" t="str">
        <f>'Master List'!AP439</f>
        <v>North Delta Water Agency</v>
      </c>
      <c r="M439" s="50" t="s">
        <v>2200</v>
      </c>
      <c r="N439" s="51">
        <v>1</v>
      </c>
    </row>
    <row r="440" spans="1:14" ht="45" x14ac:dyDescent="0.25">
      <c r="A440" s="82" t="str">
        <f>'Master List'!A440</f>
        <v>S018363</v>
      </c>
      <c r="B440" s="80" t="str">
        <f>'Master List'!C440</f>
        <v>PUMP HOUSE RANCHES INC</v>
      </c>
      <c r="C440" s="80">
        <f>'Master List'!E440</f>
        <v>0</v>
      </c>
      <c r="D440" s="80">
        <f>'Master List'!F440</f>
        <v>0</v>
      </c>
      <c r="E440" s="80">
        <f>'Master List'!G440</f>
        <v>0</v>
      </c>
      <c r="F440" s="80" t="str">
        <f>'Master List'!H440</f>
        <v>North Delta Water Agency</v>
      </c>
      <c r="G440" s="80" t="str">
        <f>'Master List'!I440</f>
        <v>Y</v>
      </c>
      <c r="H440" s="80" t="str">
        <f>'Master List'!AP440</f>
        <v>North Delta Water Agency</v>
      </c>
      <c r="M440" s="50" t="s">
        <v>2201</v>
      </c>
      <c r="N440" s="51">
        <v>1</v>
      </c>
    </row>
    <row r="441" spans="1:14" ht="45" x14ac:dyDescent="0.25">
      <c r="A441" s="82" t="str">
        <f>'Master List'!A441</f>
        <v>S018371</v>
      </c>
      <c r="B441" s="80" t="str">
        <f>'Master List'!C441</f>
        <v>DIANE I KIRKHAM</v>
      </c>
      <c r="C441" s="80">
        <f>'Master List'!E441</f>
        <v>0</v>
      </c>
      <c r="D441" s="80">
        <f>'Master List'!F441</f>
        <v>0</v>
      </c>
      <c r="E441" s="80">
        <f>'Master List'!G441</f>
        <v>0</v>
      </c>
      <c r="F441" s="80" t="str">
        <f>'Master List'!H441</f>
        <v>North Delta Water Agency</v>
      </c>
      <c r="G441" s="80" t="str">
        <f>'Master List'!I441</f>
        <v>Y</v>
      </c>
      <c r="H441" s="80" t="str">
        <f>'Master List'!AP441</f>
        <v>North Delta Water Agency</v>
      </c>
      <c r="M441" s="50" t="s">
        <v>2202</v>
      </c>
      <c r="N441" s="51">
        <v>1</v>
      </c>
    </row>
    <row r="442" spans="1:14" ht="30" x14ac:dyDescent="0.25">
      <c r="A442" s="82" t="str">
        <f>'Master List'!A442</f>
        <v>S018373</v>
      </c>
      <c r="B442" s="80" t="str">
        <f>'Master List'!C442</f>
        <v>VENICE ISLAND, INC</v>
      </c>
      <c r="C442" s="80">
        <f>'Master List'!E442</f>
        <v>0</v>
      </c>
      <c r="D442" s="80" t="str">
        <f>'Master List'!F442</f>
        <v>RD 2023 (VENICE ISLAND)</v>
      </c>
      <c r="E442" s="80">
        <f>'Master List'!G442</f>
        <v>0</v>
      </c>
      <c r="F442" s="80">
        <f>'Master List'!H442</f>
        <v>0</v>
      </c>
      <c r="G442" s="80" t="str">
        <f>'Master List'!I442</f>
        <v>Y</v>
      </c>
      <c r="H442" s="80">
        <f>'Master List'!AP442</f>
        <v>0</v>
      </c>
      <c r="M442" s="50" t="s">
        <v>2203</v>
      </c>
      <c r="N442" s="51">
        <v>1</v>
      </c>
    </row>
    <row r="443" spans="1:14" ht="45" x14ac:dyDescent="0.25">
      <c r="A443" s="82" t="str">
        <f>'Master List'!A443</f>
        <v>S018377</v>
      </c>
      <c r="B443" s="80" t="str">
        <f>'Master List'!C443</f>
        <v>DIANE I KIRKHAM</v>
      </c>
      <c r="C443" s="80">
        <f>'Master List'!E443</f>
        <v>0</v>
      </c>
      <c r="D443" s="80">
        <f>'Master List'!F443</f>
        <v>0</v>
      </c>
      <c r="E443" s="80">
        <f>'Master List'!G443</f>
        <v>0</v>
      </c>
      <c r="F443" s="80" t="str">
        <f>'Master List'!H443</f>
        <v>North Delta Water Agency</v>
      </c>
      <c r="G443" s="80" t="str">
        <f>'Master List'!I443</f>
        <v>Y</v>
      </c>
      <c r="H443" s="80" t="str">
        <f>'Master List'!AP443</f>
        <v>North Delta Water Agency</v>
      </c>
      <c r="M443" s="50" t="s">
        <v>2208</v>
      </c>
      <c r="N443" s="51">
        <v>1</v>
      </c>
    </row>
    <row r="444" spans="1:14" ht="30" x14ac:dyDescent="0.25">
      <c r="A444" s="82" t="str">
        <f>'Master List'!A444</f>
        <v>S018379</v>
      </c>
      <c r="B444" s="80" t="str">
        <f>'Master List'!C444</f>
        <v>VENICE ISLAND, INC</v>
      </c>
      <c r="C444" s="80">
        <f>'Master List'!E444</f>
        <v>0</v>
      </c>
      <c r="D444" s="80" t="str">
        <f>'Master List'!F444</f>
        <v>RD 2023 (VENICE ISLAND)</v>
      </c>
      <c r="E444" s="80">
        <f>'Master List'!G444</f>
        <v>0</v>
      </c>
      <c r="F444" s="80">
        <f>'Master List'!H444</f>
        <v>0</v>
      </c>
      <c r="G444" s="80" t="str">
        <f>'Master List'!I444</f>
        <v>Y</v>
      </c>
      <c r="H444" s="80">
        <f>'Master List'!AP444</f>
        <v>0</v>
      </c>
      <c r="M444" s="50" t="s">
        <v>2209</v>
      </c>
      <c r="N444" s="51">
        <v>1</v>
      </c>
    </row>
    <row r="445" spans="1:14" ht="45" x14ac:dyDescent="0.25">
      <c r="A445" s="82" t="str">
        <f>'Master List'!A445</f>
        <v>S018382</v>
      </c>
      <c r="B445" s="80" t="str">
        <f>'Master List'!C445</f>
        <v>THE NATURE CONSERVANCY</v>
      </c>
      <c r="C445" s="80">
        <f>'Master List'!E445</f>
        <v>0</v>
      </c>
      <c r="D445" s="80" t="str">
        <f>'Master List'!F445</f>
        <v>RD 38 (STATEN ISLAND)</v>
      </c>
      <c r="E445" s="80">
        <f>'Master List'!G445</f>
        <v>0</v>
      </c>
      <c r="F445" s="80" t="str">
        <f>'Master List'!H445</f>
        <v>North Delta Water Agency</v>
      </c>
      <c r="G445" s="80" t="str">
        <f>'Master List'!I445</f>
        <v>Y</v>
      </c>
      <c r="H445" s="80" t="str">
        <f>'Master List'!AP445</f>
        <v>North Delta Water Agency</v>
      </c>
      <c r="M445" s="50" t="s">
        <v>2210</v>
      </c>
      <c r="N445" s="51">
        <v>1</v>
      </c>
    </row>
    <row r="446" spans="1:14" ht="45" x14ac:dyDescent="0.25">
      <c r="A446" s="82" t="str">
        <f>'Master List'!A446</f>
        <v>S018384</v>
      </c>
      <c r="B446" s="80" t="str">
        <f>'Master List'!C446</f>
        <v>DE MATEI FAMILY TRUST</v>
      </c>
      <c r="C446" s="80">
        <f>'Master List'!E446</f>
        <v>0</v>
      </c>
      <c r="D446" s="80">
        <f>'Master List'!F446</f>
        <v>0</v>
      </c>
      <c r="E446" s="80">
        <f>'Master List'!G446</f>
        <v>0</v>
      </c>
      <c r="F446" s="80" t="str">
        <f>'Master List'!H446</f>
        <v>North Delta Water Agency</v>
      </c>
      <c r="G446" s="80" t="str">
        <f>'Master List'!I446</f>
        <v>Y</v>
      </c>
      <c r="H446" s="80" t="str">
        <f>'Master List'!AP446</f>
        <v>North Delta Water Agency</v>
      </c>
      <c r="M446" s="50" t="s">
        <v>2211</v>
      </c>
      <c r="N446" s="51">
        <v>1</v>
      </c>
    </row>
    <row r="447" spans="1:14" ht="30" x14ac:dyDescent="0.25">
      <c r="A447" s="82" t="str">
        <f>'Master List'!A447</f>
        <v>S018394</v>
      </c>
      <c r="B447" s="80" t="str">
        <f>'Master List'!C447</f>
        <v>RJM VINEYARDS LLC</v>
      </c>
      <c r="C447" s="80">
        <f>'Master List'!E447</f>
        <v>0</v>
      </c>
      <c r="D447" s="80" t="str">
        <f>'Master List'!F447</f>
        <v>RD 2064 (RIVER JUNCTION)</v>
      </c>
      <c r="E447" s="80">
        <f>'Master List'!G447</f>
        <v>0</v>
      </c>
      <c r="F447" s="80">
        <f>'Master List'!H447</f>
        <v>0</v>
      </c>
      <c r="G447" s="80" t="str">
        <f>'Master List'!I447</f>
        <v>Y</v>
      </c>
      <c r="H447" s="80">
        <f>'Master List'!AP447</f>
        <v>0</v>
      </c>
      <c r="M447" s="50" t="s">
        <v>2212</v>
      </c>
      <c r="N447" s="51">
        <v>1</v>
      </c>
    </row>
    <row r="448" spans="1:14" ht="45" x14ac:dyDescent="0.25">
      <c r="A448" s="82" t="str">
        <f>'Master List'!A448</f>
        <v>S018400</v>
      </c>
      <c r="B448" s="80" t="str">
        <f>'Master List'!C448</f>
        <v>CARROL G GRUNSKY</v>
      </c>
      <c r="C448" s="80">
        <f>'Master List'!E448</f>
        <v>0</v>
      </c>
      <c r="D448" s="80">
        <f>'Master List'!F448</f>
        <v>0</v>
      </c>
      <c r="E448" s="80">
        <f>'Master List'!G448</f>
        <v>0</v>
      </c>
      <c r="F448" s="80" t="str">
        <f>'Master List'!H448</f>
        <v>Woods Irrigation Company</v>
      </c>
      <c r="G448" s="80" t="str">
        <f>'Master List'!I448</f>
        <v>Y</v>
      </c>
      <c r="H448" s="80" t="str">
        <f>'Master List'!AP448</f>
        <v>Woods Irrigation Company</v>
      </c>
      <c r="M448" s="50" t="s">
        <v>2286</v>
      </c>
      <c r="N448" s="51">
        <v>1</v>
      </c>
    </row>
    <row r="449" spans="1:14" ht="30" x14ac:dyDescent="0.25">
      <c r="A449" s="82" t="str">
        <f>'Master List'!A449</f>
        <v>S018425</v>
      </c>
      <c r="B449" s="80" t="str">
        <f>'Master List'!C449</f>
        <v>BANK OF STOCKTON</v>
      </c>
      <c r="C449" s="80">
        <f>'Master List'!E449</f>
        <v>0</v>
      </c>
      <c r="D449" s="80" t="str">
        <f>'Master List'!F449</f>
        <v>RD 2037 (RINDGE TRACT)</v>
      </c>
      <c r="E449" s="80">
        <f>'Master List'!G449</f>
        <v>0</v>
      </c>
      <c r="F449" s="80">
        <f>'Master List'!H449</f>
        <v>0</v>
      </c>
      <c r="G449" s="80" t="str">
        <f>'Master List'!I449</f>
        <v>Y</v>
      </c>
      <c r="H449" s="80">
        <f>'Master List'!AP449</f>
        <v>0</v>
      </c>
      <c r="M449" s="50" t="s">
        <v>2595</v>
      </c>
      <c r="N449" s="51">
        <v>1</v>
      </c>
    </row>
    <row r="450" spans="1:14" ht="30" x14ac:dyDescent="0.25">
      <c r="A450" s="82" t="str">
        <f>'Master List'!A450</f>
        <v>S018427</v>
      </c>
      <c r="B450" s="80" t="str">
        <f>'Master List'!C450</f>
        <v>BANK OF STOCKTON</v>
      </c>
      <c r="C450" s="80">
        <f>'Master List'!E450</f>
        <v>0</v>
      </c>
      <c r="D450" s="80" t="str">
        <f>'Master List'!F450</f>
        <v>RD 2037 (RINDGE TRACT)</v>
      </c>
      <c r="E450" s="80">
        <f>'Master List'!G450</f>
        <v>0</v>
      </c>
      <c r="F450" s="80">
        <f>'Master List'!H450</f>
        <v>0</v>
      </c>
      <c r="G450" s="80" t="str">
        <f>'Master List'!I450</f>
        <v>Y</v>
      </c>
      <c r="H450" s="80">
        <f>'Master List'!AP450</f>
        <v>0</v>
      </c>
      <c r="M450" s="50" t="s">
        <v>2596</v>
      </c>
      <c r="N450" s="51">
        <v>1</v>
      </c>
    </row>
    <row r="451" spans="1:14" ht="30" x14ac:dyDescent="0.25">
      <c r="A451" s="82" t="str">
        <f>'Master List'!A451</f>
        <v>S018428</v>
      </c>
      <c r="B451" s="80" t="str">
        <f>'Master List'!C451</f>
        <v>DOUGLASS M. EBERHARDT II</v>
      </c>
      <c r="C451" s="80">
        <f>'Master List'!E451</f>
        <v>0</v>
      </c>
      <c r="D451" s="80" t="str">
        <f>'Master List'!F451</f>
        <v>RD 2029 (EMPIRE TRACT)</v>
      </c>
      <c r="E451" s="80">
        <f>'Master List'!G451</f>
        <v>0</v>
      </c>
      <c r="F451" s="80">
        <f>'Master List'!H451</f>
        <v>0</v>
      </c>
      <c r="G451" s="80" t="str">
        <f>'Master List'!I451</f>
        <v>Y</v>
      </c>
      <c r="H451" s="80">
        <f>'Master List'!AP451</f>
        <v>0</v>
      </c>
      <c r="M451" s="50" t="s">
        <v>8181</v>
      </c>
      <c r="N451" s="51">
        <v>31</v>
      </c>
    </row>
    <row r="452" spans="1:14" ht="30" x14ac:dyDescent="0.25">
      <c r="A452" s="82" t="str">
        <f>'Master List'!A452</f>
        <v>S018431</v>
      </c>
      <c r="B452" s="80" t="str">
        <f>'Master List'!C452</f>
        <v>DOUGLASS M. EBERHARDT II</v>
      </c>
      <c r="C452" s="80">
        <f>'Master List'!E452</f>
        <v>0</v>
      </c>
      <c r="D452" s="80" t="str">
        <f>'Master List'!F452</f>
        <v>RD 2029 (EMPIRE TRACT)</v>
      </c>
      <c r="E452" s="80">
        <f>'Master List'!G452</f>
        <v>0</v>
      </c>
      <c r="F452" s="80">
        <f>'Master List'!H452</f>
        <v>0</v>
      </c>
      <c r="G452" s="80" t="str">
        <f>'Master List'!I452</f>
        <v>Y</v>
      </c>
      <c r="H452" s="80">
        <f>'Master List'!AP452</f>
        <v>0</v>
      </c>
      <c r="M452" s="50" t="s">
        <v>53</v>
      </c>
      <c r="N452" s="51"/>
    </row>
    <row r="453" spans="1:14" x14ac:dyDescent="0.25">
      <c r="A453" s="82" t="str">
        <f>'Master List'!A453</f>
        <v>S018433</v>
      </c>
      <c r="B453" s="80" t="str">
        <f>'Master List'!C453</f>
        <v>BANK OF STOCKTON</v>
      </c>
      <c r="C453" s="80">
        <f>'Master List'!E453</f>
        <v>0</v>
      </c>
      <c r="D453" s="80">
        <f>'Master List'!F453</f>
        <v>0</v>
      </c>
      <c r="E453" s="80">
        <f>'Master List'!G453</f>
        <v>0</v>
      </c>
      <c r="F453" s="80">
        <f>'Master List'!H453</f>
        <v>0</v>
      </c>
      <c r="G453" s="80" t="str">
        <f>'Master List'!I453</f>
        <v>Y</v>
      </c>
      <c r="H453" s="80">
        <f>'Master List'!AP453</f>
        <v>0</v>
      </c>
      <c r="M453" s="50" t="s">
        <v>757</v>
      </c>
      <c r="N453" s="51">
        <v>1</v>
      </c>
    </row>
    <row r="454" spans="1:14" ht="30" x14ac:dyDescent="0.25">
      <c r="A454" s="82" t="str">
        <f>'Master List'!A454</f>
        <v>S018434</v>
      </c>
      <c r="B454" s="80" t="str">
        <f>'Master List'!C454</f>
        <v>DOUGLASS M. EBERHARDT II</v>
      </c>
      <c r="C454" s="80">
        <f>'Master List'!E454</f>
        <v>0</v>
      </c>
      <c r="D454" s="80" t="str">
        <f>'Master List'!F454</f>
        <v>RD 2029 (EMPIRE TRACT)</v>
      </c>
      <c r="E454" s="80">
        <f>'Master List'!G454</f>
        <v>0</v>
      </c>
      <c r="F454" s="80">
        <f>'Master List'!H454</f>
        <v>0</v>
      </c>
      <c r="G454" s="80" t="str">
        <f>'Master List'!I454</f>
        <v>Y</v>
      </c>
      <c r="H454" s="80">
        <f>'Master List'!AP454</f>
        <v>0</v>
      </c>
      <c r="M454" s="50" t="s">
        <v>1616</v>
      </c>
      <c r="N454" s="51">
        <v>1</v>
      </c>
    </row>
    <row r="455" spans="1:14" ht="45" x14ac:dyDescent="0.25">
      <c r="A455" s="82" t="str">
        <f>'Master List'!A455</f>
        <v>S018435</v>
      </c>
      <c r="B455" s="80" t="str">
        <f>'Master List'!C455</f>
        <v>FRANK E SILVA</v>
      </c>
      <c r="C455" s="80">
        <f>'Master List'!E455</f>
        <v>0</v>
      </c>
      <c r="D455" s="80">
        <f>'Master List'!F455</f>
        <v>0</v>
      </c>
      <c r="E455" s="80">
        <f>'Master List'!G455</f>
        <v>0</v>
      </c>
      <c r="F455" s="80" t="str">
        <f>'Master List'!H455</f>
        <v>North Delta Water Agency</v>
      </c>
      <c r="G455" s="80" t="str">
        <f>'Master List'!I455</f>
        <v>Y</v>
      </c>
      <c r="H455" s="80" t="str">
        <f>'Master List'!AP455</f>
        <v>North Delta Water Agency</v>
      </c>
      <c r="M455" s="50" t="s">
        <v>1677</v>
      </c>
      <c r="N455" s="51">
        <v>1</v>
      </c>
    </row>
    <row r="456" spans="1:14" x14ac:dyDescent="0.25">
      <c r="A456" s="82" t="str">
        <f>'Master List'!A456</f>
        <v>S018436</v>
      </c>
      <c r="B456" s="80" t="str">
        <f>'Master List'!C456</f>
        <v>COLEMAN FOLEY, JR.</v>
      </c>
      <c r="C456" s="80">
        <f>'Master List'!E456</f>
        <v>0</v>
      </c>
      <c r="D456" s="80">
        <f>'Master List'!F456</f>
        <v>0</v>
      </c>
      <c r="E456" s="80">
        <f>'Master List'!G456</f>
        <v>0</v>
      </c>
      <c r="F456" s="80">
        <f>'Master List'!H456</f>
        <v>0</v>
      </c>
      <c r="G456" s="80" t="str">
        <f>'Master List'!I456</f>
        <v>Y</v>
      </c>
      <c r="H456" s="80">
        <f>'Master List'!AP456</f>
        <v>0</v>
      </c>
      <c r="M456" s="50" t="s">
        <v>2379</v>
      </c>
      <c r="N456" s="51">
        <v>1</v>
      </c>
    </row>
    <row r="457" spans="1:14" x14ac:dyDescent="0.25">
      <c r="A457" s="82" t="str">
        <f>'Master List'!A457</f>
        <v>S018437</v>
      </c>
      <c r="B457" s="80" t="str">
        <f>'Master List'!C457</f>
        <v>DOUGLASS M. EBERHARDT II</v>
      </c>
      <c r="C457" s="80">
        <f>'Master List'!E457</f>
        <v>0</v>
      </c>
      <c r="D457" s="80">
        <f>'Master List'!F457</f>
        <v>0</v>
      </c>
      <c r="E457" s="80">
        <f>'Master List'!G457</f>
        <v>0</v>
      </c>
      <c r="F457" s="80">
        <f>'Master List'!H457</f>
        <v>0</v>
      </c>
      <c r="G457" s="80" t="str">
        <f>'Master List'!I457</f>
        <v>Y</v>
      </c>
      <c r="H457" s="80">
        <f>'Master List'!AP457</f>
        <v>0</v>
      </c>
      <c r="M457" s="50" t="s">
        <v>2650</v>
      </c>
      <c r="N457" s="51">
        <v>1</v>
      </c>
    </row>
    <row r="458" spans="1:14" ht="30" x14ac:dyDescent="0.25">
      <c r="A458" s="82" t="str">
        <f>'Master List'!A458</f>
        <v>S018439</v>
      </c>
      <c r="B458" s="80" t="str">
        <f>'Master List'!C458</f>
        <v>COLEMAN FOLEY, JR.</v>
      </c>
      <c r="C458" s="80">
        <f>'Master List'!E458</f>
        <v>0</v>
      </c>
      <c r="D458" s="80" t="str">
        <f>'Master List'!F458</f>
        <v>RD 2039 (UPPER JONES TRACT)</v>
      </c>
      <c r="E458" s="80">
        <f>'Master List'!G458</f>
        <v>0</v>
      </c>
      <c r="F458" s="80">
        <f>'Master List'!H458</f>
        <v>0</v>
      </c>
      <c r="G458" s="80" t="str">
        <f>'Master List'!I458</f>
        <v>Y</v>
      </c>
      <c r="H458" s="80">
        <f>'Master List'!AP458</f>
        <v>0</v>
      </c>
      <c r="M458" s="50" t="s">
        <v>2833</v>
      </c>
      <c r="N458" s="51">
        <v>1</v>
      </c>
    </row>
    <row r="459" spans="1:14" ht="45" x14ac:dyDescent="0.25">
      <c r="A459" s="82" t="str">
        <f>'Master List'!A459</f>
        <v>S018441</v>
      </c>
      <c r="B459" s="80" t="str">
        <f>'Master List'!C459</f>
        <v>FRANK E. &amp; ELEANOR N. SILVA IRREVOCABLE TRUST , A &amp; B</v>
      </c>
      <c r="C459" s="80">
        <f>'Master List'!E459</f>
        <v>0</v>
      </c>
      <c r="D459" s="80">
        <f>'Master List'!F459</f>
        <v>0</v>
      </c>
      <c r="E459" s="80">
        <f>'Master List'!G459</f>
        <v>0</v>
      </c>
      <c r="F459" s="80" t="str">
        <f>'Master List'!H459</f>
        <v>North Delta Water Agency</v>
      </c>
      <c r="G459" s="80" t="str">
        <f>'Master List'!I459</f>
        <v>Y</v>
      </c>
      <c r="H459" s="80" t="str">
        <f>'Master List'!AP459</f>
        <v>North Delta Water Agency</v>
      </c>
      <c r="M459" s="50" t="s">
        <v>3238</v>
      </c>
      <c r="N459" s="51">
        <v>1</v>
      </c>
    </row>
    <row r="460" spans="1:14" ht="30" x14ac:dyDescent="0.25">
      <c r="A460" s="82" t="str">
        <f>'Master List'!A460</f>
        <v>S018442</v>
      </c>
      <c r="B460" s="80" t="str">
        <f>'Master List'!C460</f>
        <v>COLEMAN FOLEY, JR.</v>
      </c>
      <c r="C460" s="80">
        <f>'Master List'!E460</f>
        <v>0</v>
      </c>
      <c r="D460" s="80" t="str">
        <f>'Master List'!F460</f>
        <v>RD 2039 (UPPER JONES TRACT)</v>
      </c>
      <c r="E460" s="80">
        <f>'Master List'!G460</f>
        <v>0</v>
      </c>
      <c r="F460" s="80">
        <f>'Master List'!H460</f>
        <v>0</v>
      </c>
      <c r="G460" s="80" t="str">
        <f>'Master List'!I460</f>
        <v>Y</v>
      </c>
      <c r="H460" s="80">
        <f>'Master List'!AP460</f>
        <v>0</v>
      </c>
      <c r="M460" s="50" t="s">
        <v>3374</v>
      </c>
      <c r="N460" s="51">
        <v>1</v>
      </c>
    </row>
    <row r="461" spans="1:14" ht="45" x14ac:dyDescent="0.25">
      <c r="A461" s="82" t="str">
        <f>'Master List'!A461</f>
        <v>S018447</v>
      </c>
      <c r="B461" s="80" t="str">
        <f>'Master List'!C461</f>
        <v>FRANK SILVA FRANEL COMPANY</v>
      </c>
      <c r="C461" s="80">
        <f>'Master List'!E461</f>
        <v>0</v>
      </c>
      <c r="D461" s="80">
        <f>'Master List'!F461</f>
        <v>0</v>
      </c>
      <c r="E461" s="80">
        <f>'Master List'!G461</f>
        <v>0</v>
      </c>
      <c r="F461" s="80" t="str">
        <f>'Master List'!H461</f>
        <v>North Delta Water Agency</v>
      </c>
      <c r="G461" s="80" t="str">
        <f>'Master List'!I461</f>
        <v>Y</v>
      </c>
      <c r="H461" s="80" t="str">
        <f>'Master List'!AP461</f>
        <v>North Delta Water Agency</v>
      </c>
      <c r="M461" s="50" t="s">
        <v>3377</v>
      </c>
      <c r="N461" s="51">
        <v>1</v>
      </c>
    </row>
    <row r="462" spans="1:14" x14ac:dyDescent="0.25">
      <c r="A462" s="82" t="str">
        <f>'Master List'!A462</f>
        <v>S018451</v>
      </c>
      <c r="B462" s="80" t="str">
        <f>'Master List'!C462</f>
        <v>COLEMAN FOLEY, JR.</v>
      </c>
      <c r="C462" s="80">
        <f>'Master List'!E462</f>
        <v>0</v>
      </c>
      <c r="D462" s="80">
        <f>'Master List'!F462</f>
        <v>0</v>
      </c>
      <c r="E462" s="80">
        <f>'Master List'!G462</f>
        <v>0</v>
      </c>
      <c r="F462" s="80">
        <f>'Master List'!H462</f>
        <v>0</v>
      </c>
      <c r="G462" s="80" t="str">
        <f>'Master List'!I462</f>
        <v>Y</v>
      </c>
      <c r="H462" s="80">
        <f>'Master List'!AP462</f>
        <v>0</v>
      </c>
      <c r="M462" s="50" t="s">
        <v>49</v>
      </c>
      <c r="N462" s="51">
        <v>1</v>
      </c>
    </row>
    <row r="463" spans="1:14" x14ac:dyDescent="0.25">
      <c r="A463" s="82" t="str">
        <f>'Master List'!A463</f>
        <v>S018452</v>
      </c>
      <c r="B463" s="80" t="str">
        <f>'Master List'!C463</f>
        <v>ROBERT J GALLO</v>
      </c>
      <c r="C463" s="80">
        <f>'Master List'!E463</f>
        <v>0</v>
      </c>
      <c r="D463" s="80">
        <f>'Master List'!F463</f>
        <v>0</v>
      </c>
      <c r="E463" s="80">
        <f>'Master List'!G463</f>
        <v>0</v>
      </c>
      <c r="F463" s="80">
        <f>'Master List'!H463</f>
        <v>0</v>
      </c>
      <c r="G463" s="80" t="str">
        <f>'Master List'!I463</f>
        <v>Y</v>
      </c>
      <c r="H463" s="80">
        <f>'Master List'!AP463</f>
        <v>0</v>
      </c>
      <c r="M463" s="50" t="s">
        <v>425</v>
      </c>
      <c r="N463" s="51">
        <v>1</v>
      </c>
    </row>
    <row r="464" spans="1:14" ht="45" x14ac:dyDescent="0.25">
      <c r="A464" s="82" t="str">
        <f>'Master List'!A464</f>
        <v>S018466</v>
      </c>
      <c r="B464" s="80" t="str">
        <f>'Master List'!C464</f>
        <v>DANIEL A. SERPA</v>
      </c>
      <c r="C464" s="80">
        <f>'Master List'!E464</f>
        <v>0</v>
      </c>
      <c r="D464" s="80">
        <f>'Master List'!F464</f>
        <v>0</v>
      </c>
      <c r="E464" s="80">
        <f>'Master List'!G464</f>
        <v>0</v>
      </c>
      <c r="F464" s="80" t="str">
        <f>'Master List'!H464</f>
        <v>North Delta Water Agency</v>
      </c>
      <c r="G464" s="80" t="str">
        <f>'Master List'!I464</f>
        <v>Y</v>
      </c>
      <c r="H464" s="80" t="str">
        <f>'Master List'!AP464</f>
        <v>North Delta Water Agency</v>
      </c>
      <c r="M464" s="50" t="s">
        <v>651</v>
      </c>
      <c r="N464" s="51">
        <v>1</v>
      </c>
    </row>
    <row r="465" spans="1:14" ht="45" x14ac:dyDescent="0.25">
      <c r="A465" s="82" t="str">
        <f>'Master List'!A465</f>
        <v>S018494</v>
      </c>
      <c r="B465" s="80" t="str">
        <f>'Master List'!C465</f>
        <v>DEADHORSE LP</v>
      </c>
      <c r="C465" s="80">
        <f>'Master List'!E465</f>
        <v>0</v>
      </c>
      <c r="D465" s="80">
        <f>'Master List'!F465</f>
        <v>0</v>
      </c>
      <c r="E465" s="80">
        <f>'Master List'!G465</f>
        <v>0</v>
      </c>
      <c r="F465" s="80" t="str">
        <f>'Master List'!H465</f>
        <v>North Delta Water Agency</v>
      </c>
      <c r="G465" s="80" t="str">
        <f>'Master List'!I465</f>
        <v>Y</v>
      </c>
      <c r="H465" s="80" t="str">
        <f>'Master List'!AP465</f>
        <v>North Delta Water Agency</v>
      </c>
      <c r="M465" s="50" t="s">
        <v>1274</v>
      </c>
      <c r="N465" s="51">
        <v>1</v>
      </c>
    </row>
    <row r="466" spans="1:14" x14ac:dyDescent="0.25">
      <c r="A466" s="82" t="str">
        <f>'Master List'!A466</f>
        <v>S018495</v>
      </c>
      <c r="B466" s="80" t="str">
        <f>'Master List'!C466</f>
        <v>BERNICE L SILVA</v>
      </c>
      <c r="C466" s="80">
        <f>'Master List'!E466</f>
        <v>0</v>
      </c>
      <c r="D466" s="80">
        <f>'Master List'!F466</f>
        <v>0</v>
      </c>
      <c r="E466" s="80">
        <f>'Master List'!G466</f>
        <v>0</v>
      </c>
      <c r="F466" s="80">
        <f>'Master List'!H466</f>
        <v>0</v>
      </c>
      <c r="G466" s="80" t="str">
        <f>'Master List'!I466</f>
        <v>Y</v>
      </c>
      <c r="H466" s="80">
        <f>'Master List'!AP466</f>
        <v>0</v>
      </c>
      <c r="M466" s="50" t="s">
        <v>2292</v>
      </c>
      <c r="N466" s="51">
        <v>1</v>
      </c>
    </row>
    <row r="467" spans="1:14" ht="45" x14ac:dyDescent="0.25">
      <c r="A467" s="82" t="str">
        <f>'Master List'!A467</f>
        <v>S018507</v>
      </c>
      <c r="B467" s="80" t="str">
        <f>'Master List'!C467</f>
        <v>BERNIECE L. SILVA TRUST</v>
      </c>
      <c r="C467" s="80">
        <f>'Master List'!E467</f>
        <v>0</v>
      </c>
      <c r="D467" s="80" t="str">
        <f>'Master List'!F467</f>
        <v>RD 2072 (WOODWARD ISLAND)</v>
      </c>
      <c r="E467" s="80">
        <f>'Master List'!G467</f>
        <v>0</v>
      </c>
      <c r="F467" s="80">
        <f>'Master List'!H467</f>
        <v>0</v>
      </c>
      <c r="G467" s="80" t="str">
        <f>'Master List'!I467</f>
        <v>Y</v>
      </c>
      <c r="H467" s="80">
        <f>'Master List'!AP467</f>
        <v>0</v>
      </c>
      <c r="M467" s="50" t="s">
        <v>2395</v>
      </c>
      <c r="N467" s="51">
        <v>1</v>
      </c>
    </row>
    <row r="468" spans="1:14" ht="45" x14ac:dyDescent="0.25">
      <c r="A468" s="82" t="str">
        <f>'Master List'!A468</f>
        <v>S018513</v>
      </c>
      <c r="B468" s="80" t="str">
        <f>'Master List'!C468</f>
        <v>BERNIECE L. SILVA TRUST</v>
      </c>
      <c r="C468" s="80">
        <f>'Master List'!E468</f>
        <v>0</v>
      </c>
      <c r="D468" s="80" t="str">
        <f>'Master List'!F468</f>
        <v>RD 2072 (WOODWARD ISLAND)</v>
      </c>
      <c r="E468" s="80">
        <f>'Master List'!G468</f>
        <v>0</v>
      </c>
      <c r="F468" s="80">
        <f>'Master List'!H468</f>
        <v>0</v>
      </c>
      <c r="G468" s="80" t="str">
        <f>'Master List'!I468</f>
        <v>Y</v>
      </c>
      <c r="H468" s="80">
        <f>'Master List'!AP468</f>
        <v>0</v>
      </c>
      <c r="M468" s="50" t="s">
        <v>3428</v>
      </c>
      <c r="N468" s="51">
        <v>1</v>
      </c>
    </row>
    <row r="469" spans="1:14" ht="30" x14ac:dyDescent="0.25">
      <c r="A469" s="82" t="str">
        <f>'Master List'!A469</f>
        <v>S018518</v>
      </c>
      <c r="B469" s="80" t="str">
        <f>'Master List'!C469</f>
        <v>EMPIRE FIELDS, LLC</v>
      </c>
      <c r="C469" s="80">
        <f>'Master List'!E469</f>
        <v>0</v>
      </c>
      <c r="D469" s="80" t="str">
        <f>'Master List'!F469</f>
        <v>RD 2029 (EMPIRE TRACT)</v>
      </c>
      <c r="E469" s="80">
        <f>'Master List'!G469</f>
        <v>0</v>
      </c>
      <c r="F469" s="80">
        <f>'Master List'!H469</f>
        <v>0</v>
      </c>
      <c r="G469" s="80" t="str">
        <f>'Master List'!I469</f>
        <v>Y</v>
      </c>
      <c r="H469" s="80">
        <f>'Master List'!AP469</f>
        <v>0</v>
      </c>
      <c r="M469" s="50" t="s">
        <v>8182</v>
      </c>
      <c r="N469" s="51">
        <v>16</v>
      </c>
    </row>
    <row r="470" spans="1:14" ht="45" x14ac:dyDescent="0.25">
      <c r="A470" s="82" t="str">
        <f>'Master List'!A470</f>
        <v>S018524</v>
      </c>
      <c r="B470" s="80" t="str">
        <f>'Master List'!C470</f>
        <v>THE NATURE CONSERVANCY</v>
      </c>
      <c r="C470" s="80">
        <f>'Master List'!E470</f>
        <v>0</v>
      </c>
      <c r="D470" s="80">
        <f>'Master List'!F470</f>
        <v>0</v>
      </c>
      <c r="E470" s="80">
        <f>'Master List'!G470</f>
        <v>0</v>
      </c>
      <c r="F470" s="80" t="str">
        <f>'Master List'!H470</f>
        <v>North Delta Water Agency</v>
      </c>
      <c r="G470" s="80" t="str">
        <f>'Master List'!I470</f>
        <v>Y</v>
      </c>
      <c r="H470" s="80" t="str">
        <f>'Master List'!AP470</f>
        <v>North Delta Water Agency</v>
      </c>
      <c r="M470" s="50" t="s">
        <v>595</v>
      </c>
      <c r="N470" s="51"/>
    </row>
    <row r="471" spans="1:14" ht="45" x14ac:dyDescent="0.25">
      <c r="A471" s="82" t="str">
        <f>'Master List'!A471</f>
        <v>S018525</v>
      </c>
      <c r="B471" s="80" t="str">
        <f>'Master List'!C471</f>
        <v>THE NATURE CONSERVANCY</v>
      </c>
      <c r="C471" s="80">
        <f>'Master List'!E471</f>
        <v>0</v>
      </c>
      <c r="D471" s="80" t="str">
        <f>'Master List'!F471</f>
        <v>RD 38 (STATEN ISLAND)</v>
      </c>
      <c r="E471" s="80">
        <f>'Master List'!G471</f>
        <v>0</v>
      </c>
      <c r="F471" s="80" t="str">
        <f>'Master List'!H471</f>
        <v>North Delta Water Agency</v>
      </c>
      <c r="G471" s="80" t="str">
        <f>'Master List'!I471</f>
        <v>Y</v>
      </c>
      <c r="H471" s="80" t="str">
        <f>'Master List'!AP471</f>
        <v>North Delta Water Agency</v>
      </c>
      <c r="M471" s="50" t="s">
        <v>594</v>
      </c>
      <c r="N471" s="51">
        <v>1</v>
      </c>
    </row>
    <row r="472" spans="1:14" ht="45" x14ac:dyDescent="0.25">
      <c r="A472" s="82" t="str">
        <f>'Master List'!A472</f>
        <v>S018526</v>
      </c>
      <c r="B472" s="80" t="str">
        <f>'Master List'!C472</f>
        <v>THE NATURE CONSERVANCY</v>
      </c>
      <c r="C472" s="80">
        <f>'Master List'!E472</f>
        <v>0</v>
      </c>
      <c r="D472" s="80" t="str">
        <f>'Master List'!F472</f>
        <v>RD 38 (STATEN ISLAND)</v>
      </c>
      <c r="E472" s="80">
        <f>'Master List'!G472</f>
        <v>0</v>
      </c>
      <c r="F472" s="80" t="str">
        <f>'Master List'!H472</f>
        <v>North Delta Water Agency</v>
      </c>
      <c r="G472" s="80" t="str">
        <f>'Master List'!I472</f>
        <v>Y</v>
      </c>
      <c r="H472" s="80" t="str">
        <f>'Master List'!AP472</f>
        <v>North Delta Water Agency</v>
      </c>
      <c r="M472" s="50" t="s">
        <v>601</v>
      </c>
      <c r="N472" s="51">
        <v>1</v>
      </c>
    </row>
    <row r="473" spans="1:14" ht="45" x14ac:dyDescent="0.25">
      <c r="A473" s="82" t="str">
        <f>'Master List'!A473</f>
        <v>S018527</v>
      </c>
      <c r="B473" s="80" t="str">
        <f>'Master List'!C473</f>
        <v>THE NATURE CONSERVANCY</v>
      </c>
      <c r="C473" s="80">
        <f>'Master List'!E473</f>
        <v>0</v>
      </c>
      <c r="D473" s="80" t="str">
        <f>'Master List'!F473</f>
        <v>RD 38 (STATEN ISLAND)</v>
      </c>
      <c r="E473" s="80">
        <f>'Master List'!G473</f>
        <v>0</v>
      </c>
      <c r="F473" s="80" t="str">
        <f>'Master List'!H473</f>
        <v>North Delta Water Agency</v>
      </c>
      <c r="G473" s="80" t="str">
        <f>'Master List'!I473</f>
        <v>Y</v>
      </c>
      <c r="H473" s="80" t="str">
        <f>'Master List'!AP473</f>
        <v>North Delta Water Agency</v>
      </c>
      <c r="M473" s="50" t="s">
        <v>618</v>
      </c>
      <c r="N473" s="51">
        <v>1</v>
      </c>
    </row>
    <row r="474" spans="1:14" ht="45" x14ac:dyDescent="0.25">
      <c r="A474" s="82" t="str">
        <f>'Master List'!A474</f>
        <v>S018528</v>
      </c>
      <c r="B474" s="80" t="str">
        <f>'Master List'!C474</f>
        <v>THE NATURE CONSERVANCY</v>
      </c>
      <c r="C474" s="80">
        <f>'Master List'!E474</f>
        <v>0</v>
      </c>
      <c r="D474" s="80" t="str">
        <f>'Master List'!F474</f>
        <v>RD 38 (STATEN ISLAND)</v>
      </c>
      <c r="E474" s="80">
        <f>'Master List'!G474</f>
        <v>0</v>
      </c>
      <c r="F474" s="80" t="str">
        <f>'Master List'!H474</f>
        <v>North Delta Water Agency</v>
      </c>
      <c r="G474" s="80" t="str">
        <f>'Master List'!I474</f>
        <v>Y</v>
      </c>
      <c r="H474" s="80" t="str">
        <f>'Master List'!AP474</f>
        <v>North Delta Water Agency</v>
      </c>
      <c r="M474" s="50" t="s">
        <v>624</v>
      </c>
      <c r="N474" s="51">
        <v>1</v>
      </c>
    </row>
    <row r="475" spans="1:14" ht="45" x14ac:dyDescent="0.25">
      <c r="A475" s="82" t="str">
        <f>'Master List'!A475</f>
        <v>S018530</v>
      </c>
      <c r="B475" s="80" t="str">
        <f>'Master List'!C475</f>
        <v>THE NATURE CONSERVANCY</v>
      </c>
      <c r="C475" s="80">
        <f>'Master List'!E475</f>
        <v>0</v>
      </c>
      <c r="D475" s="80">
        <f>'Master List'!F475</f>
        <v>0</v>
      </c>
      <c r="E475" s="80">
        <f>'Master List'!G475</f>
        <v>0</v>
      </c>
      <c r="F475" s="80" t="str">
        <f>'Master List'!H475</f>
        <v>North Delta Water Agency</v>
      </c>
      <c r="G475" s="80" t="str">
        <f>'Master List'!I475</f>
        <v>Y</v>
      </c>
      <c r="H475" s="80" t="str">
        <f>'Master List'!AP475</f>
        <v>North Delta Water Agency</v>
      </c>
      <c r="M475" s="50" t="s">
        <v>659</v>
      </c>
      <c r="N475" s="51">
        <v>1</v>
      </c>
    </row>
    <row r="476" spans="1:14" ht="45" x14ac:dyDescent="0.25">
      <c r="A476" s="82" t="str">
        <f>'Master List'!A476</f>
        <v>S018533</v>
      </c>
      <c r="B476" s="80" t="str">
        <f>'Master List'!C476</f>
        <v>THE NATURE CONSERVANCY</v>
      </c>
      <c r="C476" s="80">
        <f>'Master List'!E476</f>
        <v>0</v>
      </c>
      <c r="D476" s="80" t="str">
        <f>'Master List'!F476</f>
        <v>RD 38 (STATEN ISLAND)</v>
      </c>
      <c r="E476" s="80">
        <f>'Master List'!G476</f>
        <v>0</v>
      </c>
      <c r="F476" s="80" t="str">
        <f>'Master List'!H476</f>
        <v>North Delta Water Agency</v>
      </c>
      <c r="G476" s="80" t="str">
        <f>'Master List'!I476</f>
        <v>Y</v>
      </c>
      <c r="H476" s="80" t="str">
        <f>'Master List'!AP476</f>
        <v>North Delta Water Agency</v>
      </c>
      <c r="M476" s="50" t="s">
        <v>679</v>
      </c>
      <c r="N476" s="51">
        <v>1</v>
      </c>
    </row>
    <row r="477" spans="1:14" ht="45" x14ac:dyDescent="0.25">
      <c r="A477" s="82" t="str">
        <f>'Master List'!A477</f>
        <v>S018534</v>
      </c>
      <c r="B477" s="80" t="str">
        <f>'Master List'!C477</f>
        <v>THE NATURE CONSERVANCY</v>
      </c>
      <c r="C477" s="80">
        <f>'Master List'!E477</f>
        <v>0</v>
      </c>
      <c r="D477" s="80" t="str">
        <f>'Master List'!F477</f>
        <v>RD 38 (STATEN ISLAND)</v>
      </c>
      <c r="E477" s="80">
        <f>'Master List'!G477</f>
        <v>0</v>
      </c>
      <c r="F477" s="80" t="str">
        <f>'Master List'!H477</f>
        <v>North Delta Water Agency</v>
      </c>
      <c r="G477" s="80" t="str">
        <f>'Master List'!I477</f>
        <v>Y</v>
      </c>
      <c r="H477" s="80" t="str">
        <f>'Master List'!AP477</f>
        <v>North Delta Water Agency</v>
      </c>
      <c r="M477" s="50" t="s">
        <v>685</v>
      </c>
      <c r="N477" s="51">
        <v>1</v>
      </c>
    </row>
    <row r="478" spans="1:14" ht="45" x14ac:dyDescent="0.25">
      <c r="A478" s="82" t="str">
        <f>'Master List'!A478</f>
        <v>S018536</v>
      </c>
      <c r="B478" s="80" t="str">
        <f>'Master List'!C478</f>
        <v>THE NATURE CONSERVANCY</v>
      </c>
      <c r="C478" s="80">
        <f>'Master List'!E478</f>
        <v>0</v>
      </c>
      <c r="D478" s="80" t="str">
        <f>'Master List'!F478</f>
        <v>RD 38 (STATEN ISLAND)</v>
      </c>
      <c r="E478" s="80">
        <f>'Master List'!G478</f>
        <v>0</v>
      </c>
      <c r="F478" s="80" t="str">
        <f>'Master List'!H478</f>
        <v>North Delta Water Agency</v>
      </c>
      <c r="G478" s="80" t="str">
        <f>'Master List'!I478</f>
        <v>Y</v>
      </c>
      <c r="H478" s="80" t="str">
        <f>'Master List'!AP478</f>
        <v>North Delta Water Agency</v>
      </c>
      <c r="M478" s="50" t="s">
        <v>773</v>
      </c>
      <c r="N478" s="51">
        <v>1</v>
      </c>
    </row>
    <row r="479" spans="1:14" ht="45" x14ac:dyDescent="0.25">
      <c r="A479" s="82" t="str">
        <f>'Master List'!A479</f>
        <v>S018537</v>
      </c>
      <c r="B479" s="80" t="str">
        <f>'Master List'!C479</f>
        <v>THE NATURE CONSERVANCY</v>
      </c>
      <c r="C479" s="80">
        <f>'Master List'!E479</f>
        <v>0</v>
      </c>
      <c r="D479" s="80">
        <f>'Master List'!F479</f>
        <v>0</v>
      </c>
      <c r="E479" s="80">
        <f>'Master List'!G479</f>
        <v>0</v>
      </c>
      <c r="F479" s="80" t="str">
        <f>'Master List'!H479</f>
        <v>North Delta Water Agency</v>
      </c>
      <c r="G479" s="80" t="str">
        <f>'Master List'!I479</f>
        <v>Y</v>
      </c>
      <c r="H479" s="80" t="str">
        <f>'Master List'!AP479</f>
        <v>North Delta Water Agency</v>
      </c>
      <c r="M479" s="50" t="s">
        <v>1084</v>
      </c>
      <c r="N479" s="51">
        <v>1</v>
      </c>
    </row>
    <row r="480" spans="1:14" ht="45" x14ac:dyDescent="0.25">
      <c r="A480" s="82" t="str">
        <f>'Master List'!A480</f>
        <v>S018538</v>
      </c>
      <c r="B480" s="80" t="str">
        <f>'Master List'!C480</f>
        <v>THE NATURE CONSERVANCY</v>
      </c>
      <c r="C480" s="80">
        <f>'Master List'!E480</f>
        <v>0</v>
      </c>
      <c r="D480" s="80" t="str">
        <f>'Master List'!F480</f>
        <v>RD 38 (STATEN ISLAND)</v>
      </c>
      <c r="E480" s="80">
        <f>'Master List'!G480</f>
        <v>0</v>
      </c>
      <c r="F480" s="80" t="str">
        <f>'Master List'!H480</f>
        <v>North Delta Water Agency</v>
      </c>
      <c r="G480" s="80" t="str">
        <f>'Master List'!I480</f>
        <v>Y</v>
      </c>
      <c r="H480" s="80" t="str">
        <f>'Master List'!AP480</f>
        <v>North Delta Water Agency</v>
      </c>
      <c r="M480" s="50" t="s">
        <v>1096</v>
      </c>
      <c r="N480" s="51">
        <v>1</v>
      </c>
    </row>
    <row r="481" spans="1:14" ht="45" x14ac:dyDescent="0.25">
      <c r="A481" s="82" t="str">
        <f>'Master List'!A481</f>
        <v>S018539</v>
      </c>
      <c r="B481" s="80" t="str">
        <f>'Master List'!C481</f>
        <v>THE NATURE CONSERVANCY</v>
      </c>
      <c r="C481" s="80">
        <f>'Master List'!E481</f>
        <v>0</v>
      </c>
      <c r="D481" s="80" t="str">
        <f>'Master List'!F481</f>
        <v>RD 38 (STATEN ISLAND)</v>
      </c>
      <c r="E481" s="80">
        <f>'Master List'!G481</f>
        <v>0</v>
      </c>
      <c r="F481" s="80" t="str">
        <f>'Master List'!H481</f>
        <v>North Delta Water Agency</v>
      </c>
      <c r="G481" s="80" t="str">
        <f>'Master List'!I481</f>
        <v>Y</v>
      </c>
      <c r="H481" s="80" t="str">
        <f>'Master List'!AP481</f>
        <v>North Delta Water Agency</v>
      </c>
      <c r="M481" s="50" t="s">
        <v>2317</v>
      </c>
      <c r="N481" s="51">
        <v>1</v>
      </c>
    </row>
    <row r="482" spans="1:14" ht="30" x14ac:dyDescent="0.25">
      <c r="A482" s="82" t="str">
        <f>'Master List'!A482</f>
        <v>S018540</v>
      </c>
      <c r="B482" s="80" t="str">
        <f>'Master List'!C482</f>
        <v>THE NATURE CONSERVANCY</v>
      </c>
      <c r="C482" s="80">
        <f>'Master List'!E482</f>
        <v>0</v>
      </c>
      <c r="D482" s="80" t="str">
        <f>'Master List'!F482</f>
        <v>RD 548 (TERMINOUS)</v>
      </c>
      <c r="E482" s="80">
        <f>'Master List'!G482</f>
        <v>0</v>
      </c>
      <c r="F482" s="80">
        <f>'Master List'!H482</f>
        <v>0</v>
      </c>
      <c r="G482" s="80" t="str">
        <f>'Master List'!I482</f>
        <v>Y</v>
      </c>
      <c r="H482" s="80">
        <f>'Master List'!AP482</f>
        <v>0</v>
      </c>
      <c r="M482" s="50" t="s">
        <v>2448</v>
      </c>
      <c r="N482" s="51">
        <v>1</v>
      </c>
    </row>
    <row r="483" spans="1:14" ht="45" x14ac:dyDescent="0.25">
      <c r="A483" s="82" t="str">
        <f>'Master List'!A483</f>
        <v>S018541</v>
      </c>
      <c r="B483" s="80" t="str">
        <f>'Master List'!C483</f>
        <v>THE NATURE CONSERVANCY</v>
      </c>
      <c r="C483" s="80">
        <f>'Master List'!E483</f>
        <v>0</v>
      </c>
      <c r="D483" s="80" t="str">
        <f>'Master List'!F483</f>
        <v>RD 38 (STATEN ISLAND)</v>
      </c>
      <c r="E483" s="80">
        <f>'Master List'!G483</f>
        <v>0</v>
      </c>
      <c r="F483" s="80" t="str">
        <f>'Master List'!H483</f>
        <v>North Delta Water Agency</v>
      </c>
      <c r="G483" s="80" t="str">
        <f>'Master List'!I483</f>
        <v>Y</v>
      </c>
      <c r="H483" s="80" t="str">
        <f>'Master List'!AP483</f>
        <v>North Delta Water Agency</v>
      </c>
      <c r="M483" s="50" t="s">
        <v>2452</v>
      </c>
      <c r="N483" s="51">
        <v>1</v>
      </c>
    </row>
    <row r="484" spans="1:14" ht="45" x14ac:dyDescent="0.25">
      <c r="A484" s="82" t="str">
        <f>'Master List'!A484</f>
        <v>S018542</v>
      </c>
      <c r="B484" s="80" t="str">
        <f>'Master List'!C484</f>
        <v>THE NATURE CONSERVANCY</v>
      </c>
      <c r="C484" s="80">
        <f>'Master List'!E484</f>
        <v>0</v>
      </c>
      <c r="D484" s="80" t="str">
        <f>'Master List'!F484</f>
        <v>RD 38 (STATEN ISLAND)</v>
      </c>
      <c r="E484" s="80">
        <f>'Master List'!G484</f>
        <v>0</v>
      </c>
      <c r="F484" s="80" t="str">
        <f>'Master List'!H484</f>
        <v>North Delta Water Agency</v>
      </c>
      <c r="G484" s="80" t="str">
        <f>'Master List'!I484</f>
        <v>Y</v>
      </c>
      <c r="H484" s="80" t="str">
        <f>'Master List'!AP484</f>
        <v>North Delta Water Agency</v>
      </c>
      <c r="M484" s="50" t="s">
        <v>2458</v>
      </c>
      <c r="N484" s="51">
        <v>1</v>
      </c>
    </row>
    <row r="485" spans="1:14" ht="45" x14ac:dyDescent="0.25">
      <c r="A485" s="82" t="str">
        <f>'Master List'!A485</f>
        <v>S018543</v>
      </c>
      <c r="B485" s="80" t="str">
        <f>'Master List'!C485</f>
        <v>THE NATURE CONSERVANCY</v>
      </c>
      <c r="C485" s="80">
        <f>'Master List'!E485</f>
        <v>0</v>
      </c>
      <c r="D485" s="80" t="str">
        <f>'Master List'!F485</f>
        <v>RD 38 (STATEN ISLAND)</v>
      </c>
      <c r="E485" s="80">
        <f>'Master List'!G485</f>
        <v>0</v>
      </c>
      <c r="F485" s="80" t="str">
        <f>'Master List'!H485</f>
        <v>North Delta Water Agency</v>
      </c>
      <c r="G485" s="80" t="str">
        <f>'Master List'!I485</f>
        <v>Y</v>
      </c>
      <c r="H485" s="80" t="str">
        <f>'Master List'!AP485</f>
        <v>North Delta Water Agency</v>
      </c>
      <c r="M485" s="50" t="s">
        <v>2462</v>
      </c>
      <c r="N485" s="51">
        <v>1</v>
      </c>
    </row>
    <row r="486" spans="1:14" ht="45" x14ac:dyDescent="0.25">
      <c r="A486" s="82" t="str">
        <f>'Master List'!A486</f>
        <v>S018544</v>
      </c>
      <c r="B486" s="80" t="str">
        <f>'Master List'!C486</f>
        <v>THE NATURE CONSERVANCY</v>
      </c>
      <c r="C486" s="80">
        <f>'Master List'!E486</f>
        <v>0</v>
      </c>
      <c r="D486" s="80" t="str">
        <f>'Master List'!F486</f>
        <v>RD 38 (STATEN ISLAND)</v>
      </c>
      <c r="E486" s="80">
        <f>'Master List'!G486</f>
        <v>0</v>
      </c>
      <c r="F486" s="80" t="str">
        <f>'Master List'!H486</f>
        <v>North Delta Water Agency</v>
      </c>
      <c r="G486" s="80" t="str">
        <f>'Master List'!I486</f>
        <v>Y</v>
      </c>
      <c r="H486" s="80" t="str">
        <f>'Master List'!AP486</f>
        <v>North Delta Water Agency</v>
      </c>
      <c r="M486" s="50" t="s">
        <v>2591</v>
      </c>
      <c r="N486" s="51">
        <v>1</v>
      </c>
    </row>
    <row r="487" spans="1:14" ht="45" x14ac:dyDescent="0.25">
      <c r="A487" s="82" t="str">
        <f>'Master List'!A487</f>
        <v>S018546</v>
      </c>
      <c r="B487" s="80" t="str">
        <f>'Master List'!C487</f>
        <v>THE NATURE CONSERVANCY</v>
      </c>
      <c r="C487" s="80">
        <f>'Master List'!E487</f>
        <v>0</v>
      </c>
      <c r="D487" s="80" t="str">
        <f>'Master List'!F487</f>
        <v>RD 38 (STATEN ISLAND)</v>
      </c>
      <c r="E487" s="80">
        <f>'Master List'!G487</f>
        <v>0</v>
      </c>
      <c r="F487" s="80" t="str">
        <f>'Master List'!H487</f>
        <v>North Delta Water Agency</v>
      </c>
      <c r="G487" s="80" t="str">
        <f>'Master List'!I487</f>
        <v>Y</v>
      </c>
      <c r="H487" s="80" t="str">
        <f>'Master List'!AP487</f>
        <v>North Delta Water Agency</v>
      </c>
      <c r="M487" s="50" t="s">
        <v>2660</v>
      </c>
      <c r="N487" s="51">
        <v>1</v>
      </c>
    </row>
    <row r="488" spans="1:14" ht="45" x14ac:dyDescent="0.25">
      <c r="A488" s="82" t="str">
        <f>'Master List'!A488</f>
        <v>S018547</v>
      </c>
      <c r="B488" s="80" t="str">
        <f>'Master List'!C488</f>
        <v>THE NATURE CONSERVANCY</v>
      </c>
      <c r="C488" s="80">
        <f>'Master List'!E488</f>
        <v>0</v>
      </c>
      <c r="D488" s="80">
        <f>'Master List'!F488</f>
        <v>0</v>
      </c>
      <c r="E488" s="80">
        <f>'Master List'!G488</f>
        <v>0</v>
      </c>
      <c r="F488" s="80" t="str">
        <f>'Master List'!H488</f>
        <v>North Delta Water Agency</v>
      </c>
      <c r="G488" s="80" t="str">
        <f>'Master List'!I488</f>
        <v>Y</v>
      </c>
      <c r="H488" s="80" t="str">
        <f>'Master List'!AP488</f>
        <v>North Delta Water Agency</v>
      </c>
      <c r="M488" s="50" t="s">
        <v>2663</v>
      </c>
      <c r="N488" s="51">
        <v>1</v>
      </c>
    </row>
    <row r="489" spans="1:14" ht="45" x14ac:dyDescent="0.25">
      <c r="A489" s="82" t="str">
        <f>'Master List'!A489</f>
        <v>S018548</v>
      </c>
      <c r="B489" s="80" t="str">
        <f>'Master List'!C489</f>
        <v>THE NATURE CONSERVANCY</v>
      </c>
      <c r="C489" s="80">
        <f>'Master List'!E489</f>
        <v>0</v>
      </c>
      <c r="D489" s="80" t="str">
        <f>'Master List'!F489</f>
        <v>RD 38 (STATEN ISLAND)</v>
      </c>
      <c r="E489" s="80">
        <f>'Master List'!G489</f>
        <v>0</v>
      </c>
      <c r="F489" s="80" t="str">
        <f>'Master List'!H489</f>
        <v>North Delta Water Agency</v>
      </c>
      <c r="G489" s="80" t="str">
        <f>'Master List'!I489</f>
        <v>Y</v>
      </c>
      <c r="H489" s="80" t="str">
        <f>'Master List'!AP489</f>
        <v>North Delta Water Agency</v>
      </c>
      <c r="M489" s="50" t="s">
        <v>2664</v>
      </c>
      <c r="N489" s="51">
        <v>1</v>
      </c>
    </row>
    <row r="490" spans="1:14" ht="45" x14ac:dyDescent="0.25">
      <c r="A490" s="82" t="str">
        <f>'Master List'!A490</f>
        <v>S018549</v>
      </c>
      <c r="B490" s="80" t="str">
        <f>'Master List'!C490</f>
        <v>THE NATURE CONSERVANCY</v>
      </c>
      <c r="C490" s="80">
        <f>'Master List'!E490</f>
        <v>0</v>
      </c>
      <c r="D490" s="80" t="str">
        <f>'Master List'!F490</f>
        <v>RD 38 (STATEN ISLAND)</v>
      </c>
      <c r="E490" s="80">
        <f>'Master List'!G490</f>
        <v>0</v>
      </c>
      <c r="F490" s="80" t="str">
        <f>'Master List'!H490</f>
        <v>North Delta Water Agency</v>
      </c>
      <c r="G490" s="80" t="str">
        <f>'Master List'!I490</f>
        <v>Y</v>
      </c>
      <c r="H490" s="80" t="str">
        <f>'Master List'!AP490</f>
        <v>North Delta Water Agency</v>
      </c>
      <c r="M490" s="50" t="s">
        <v>2679</v>
      </c>
      <c r="N490" s="51">
        <v>1</v>
      </c>
    </row>
    <row r="491" spans="1:14" ht="45" x14ac:dyDescent="0.25">
      <c r="A491" s="82" t="str">
        <f>'Master List'!A491</f>
        <v>S018550</v>
      </c>
      <c r="B491" s="80" t="str">
        <f>'Master List'!C491</f>
        <v>THE NATURE CONSERVANCY</v>
      </c>
      <c r="C491" s="80">
        <f>'Master List'!E491</f>
        <v>0</v>
      </c>
      <c r="D491" s="80" t="str">
        <f>'Master List'!F491</f>
        <v>RD 38 (STATEN ISLAND)</v>
      </c>
      <c r="E491" s="80">
        <f>'Master List'!G491</f>
        <v>0</v>
      </c>
      <c r="F491" s="80" t="str">
        <f>'Master List'!H491</f>
        <v>North Delta Water Agency</v>
      </c>
      <c r="G491" s="80" t="str">
        <f>'Master List'!I491</f>
        <v>Y</v>
      </c>
      <c r="H491" s="80" t="str">
        <f>'Master List'!AP491</f>
        <v>North Delta Water Agency</v>
      </c>
      <c r="M491" s="50" t="s">
        <v>2706</v>
      </c>
      <c r="N491" s="51">
        <v>1</v>
      </c>
    </row>
    <row r="492" spans="1:14" ht="45" x14ac:dyDescent="0.25">
      <c r="A492" s="82" t="str">
        <f>'Master List'!A492</f>
        <v>S018551</v>
      </c>
      <c r="B492" s="80" t="str">
        <f>'Master List'!C492</f>
        <v>THE NATURE CONSERVANCY</v>
      </c>
      <c r="C492" s="80">
        <f>'Master List'!E492</f>
        <v>0</v>
      </c>
      <c r="D492" s="80" t="str">
        <f>'Master List'!F492</f>
        <v>RD 38 (STATEN ISLAND)</v>
      </c>
      <c r="E492" s="80">
        <f>'Master List'!G492</f>
        <v>0</v>
      </c>
      <c r="F492" s="80" t="str">
        <f>'Master List'!H492</f>
        <v>North Delta Water Agency</v>
      </c>
      <c r="G492" s="80" t="str">
        <f>'Master List'!I492</f>
        <v>Y</v>
      </c>
      <c r="H492" s="80" t="str">
        <f>'Master List'!AP492</f>
        <v>North Delta Water Agency</v>
      </c>
      <c r="M492" s="50" t="s">
        <v>2942</v>
      </c>
      <c r="N492" s="51">
        <v>1</v>
      </c>
    </row>
    <row r="493" spans="1:14" ht="45" x14ac:dyDescent="0.25">
      <c r="A493" s="82" t="str">
        <f>'Master List'!A493</f>
        <v>S018552</v>
      </c>
      <c r="B493" s="80" t="str">
        <f>'Master List'!C493</f>
        <v>THE NATURE CONSERVANCY</v>
      </c>
      <c r="C493" s="80">
        <f>'Master List'!E493</f>
        <v>0</v>
      </c>
      <c r="D493" s="80" t="str">
        <f>'Master List'!F493</f>
        <v>RD 38 (STATEN ISLAND)</v>
      </c>
      <c r="E493" s="80">
        <f>'Master List'!G493</f>
        <v>0</v>
      </c>
      <c r="F493" s="80" t="str">
        <f>'Master List'!H493</f>
        <v>North Delta Water Agency</v>
      </c>
      <c r="G493" s="80" t="str">
        <f>'Master List'!I493</f>
        <v>Y</v>
      </c>
      <c r="H493" s="80" t="str">
        <f>'Master List'!AP493</f>
        <v>North Delta Water Agency</v>
      </c>
      <c r="M493" s="50" t="s">
        <v>2987</v>
      </c>
      <c r="N493" s="51">
        <v>1</v>
      </c>
    </row>
    <row r="494" spans="1:14" ht="45" x14ac:dyDescent="0.25">
      <c r="A494" s="82" t="str">
        <f>'Master List'!A494</f>
        <v>S018553</v>
      </c>
      <c r="B494" s="80" t="str">
        <f>'Master List'!C494</f>
        <v>THE NATURE CONSERVANCY</v>
      </c>
      <c r="C494" s="80">
        <f>'Master List'!E494</f>
        <v>0</v>
      </c>
      <c r="D494" s="80" t="str">
        <f>'Master List'!F494</f>
        <v>RD 38 (STATEN ISLAND)</v>
      </c>
      <c r="E494" s="80">
        <f>'Master List'!G494</f>
        <v>0</v>
      </c>
      <c r="F494" s="80" t="str">
        <f>'Master List'!H494</f>
        <v>North Delta Water Agency</v>
      </c>
      <c r="G494" s="80" t="str">
        <f>'Master List'!I494</f>
        <v>Y</v>
      </c>
      <c r="H494" s="80" t="str">
        <f>'Master List'!AP494</f>
        <v>North Delta Water Agency</v>
      </c>
      <c r="M494" s="50" t="s">
        <v>3269</v>
      </c>
      <c r="N494" s="51">
        <v>1</v>
      </c>
    </row>
    <row r="495" spans="1:14" ht="45" x14ac:dyDescent="0.25">
      <c r="A495" s="82" t="str">
        <f>'Master List'!A495</f>
        <v>S018554</v>
      </c>
      <c r="B495" s="80" t="str">
        <f>'Master List'!C495</f>
        <v>THE NATURE CONSERVANCY</v>
      </c>
      <c r="C495" s="80">
        <f>'Master List'!E495</f>
        <v>0</v>
      </c>
      <c r="D495" s="80" t="str">
        <f>'Master List'!F495</f>
        <v>RD 38 (STATEN ISLAND)</v>
      </c>
      <c r="E495" s="80">
        <f>'Master List'!G495</f>
        <v>0</v>
      </c>
      <c r="F495" s="80" t="str">
        <f>'Master List'!H495</f>
        <v>North Delta Water Agency</v>
      </c>
      <c r="G495" s="80" t="str">
        <f>'Master List'!I495</f>
        <v>Y</v>
      </c>
      <c r="H495" s="80" t="str">
        <f>'Master List'!AP495</f>
        <v>North Delta Water Agency</v>
      </c>
      <c r="M495" s="50" t="s">
        <v>3273</v>
      </c>
      <c r="N495" s="51">
        <v>1</v>
      </c>
    </row>
    <row r="496" spans="1:14" ht="45" x14ac:dyDescent="0.25">
      <c r="A496" s="82" t="str">
        <f>'Master List'!A496</f>
        <v>S018556</v>
      </c>
      <c r="B496" s="80" t="str">
        <f>'Master List'!C496</f>
        <v>THE NATURE CONSERVANCY</v>
      </c>
      <c r="C496" s="80">
        <f>'Master List'!E496</f>
        <v>0</v>
      </c>
      <c r="D496" s="80" t="str">
        <f>'Master List'!F496</f>
        <v>RD 38 (STATEN ISLAND)</v>
      </c>
      <c r="E496" s="80">
        <f>'Master List'!G496</f>
        <v>0</v>
      </c>
      <c r="F496" s="80" t="str">
        <f>'Master List'!H496</f>
        <v>North Delta Water Agency</v>
      </c>
      <c r="G496" s="80" t="str">
        <f>'Master List'!I496</f>
        <v>Y</v>
      </c>
      <c r="H496" s="80" t="str">
        <f>'Master List'!AP496</f>
        <v>North Delta Water Agency</v>
      </c>
      <c r="M496" s="50" t="s">
        <v>3810</v>
      </c>
      <c r="N496" s="51">
        <v>1</v>
      </c>
    </row>
    <row r="497" spans="1:14" ht="45" x14ac:dyDescent="0.25">
      <c r="A497" s="82" t="str">
        <f>'Master List'!A497</f>
        <v>S018557</v>
      </c>
      <c r="B497" s="80" t="str">
        <f>'Master List'!C497</f>
        <v>THE NATURE CONSERVANCY</v>
      </c>
      <c r="C497" s="80">
        <f>'Master List'!E497</f>
        <v>0</v>
      </c>
      <c r="D497" s="80">
        <f>'Master List'!F497</f>
        <v>0</v>
      </c>
      <c r="E497" s="80">
        <f>'Master List'!G497</f>
        <v>0</v>
      </c>
      <c r="F497" s="80" t="str">
        <f>'Master List'!H497</f>
        <v>North Delta Water Agency</v>
      </c>
      <c r="G497" s="80" t="str">
        <f>'Master List'!I497</f>
        <v>Y</v>
      </c>
      <c r="H497" s="80" t="str">
        <f>'Master List'!AP497</f>
        <v>North Delta Water Agency</v>
      </c>
      <c r="M497" s="50" t="s">
        <v>8183</v>
      </c>
      <c r="N497" s="51">
        <v>26</v>
      </c>
    </row>
    <row r="498" spans="1:14" ht="45" x14ac:dyDescent="0.25">
      <c r="A498" s="82" t="str">
        <f>'Master List'!A498</f>
        <v>S018560</v>
      </c>
      <c r="B498" s="80" t="str">
        <f>'Master List'!C498</f>
        <v>THE NATURE CONSERVANCY</v>
      </c>
      <c r="C498" s="80">
        <f>'Master List'!E498</f>
        <v>0</v>
      </c>
      <c r="D498" s="80">
        <f>'Master List'!F498</f>
        <v>0</v>
      </c>
      <c r="E498" s="80">
        <f>'Master List'!G498</f>
        <v>0</v>
      </c>
      <c r="F498" s="80" t="str">
        <f>'Master List'!H498</f>
        <v>North Delta Water Agency</v>
      </c>
      <c r="G498" s="80" t="str">
        <f>'Master List'!I498</f>
        <v>Y</v>
      </c>
      <c r="H498" s="80" t="str">
        <f>'Master List'!AP498</f>
        <v>North Delta Water Agency</v>
      </c>
      <c r="M498" s="50" t="s">
        <v>848</v>
      </c>
      <c r="N498" s="51"/>
    </row>
    <row r="499" spans="1:14" ht="45" x14ac:dyDescent="0.25">
      <c r="A499" s="82" t="str">
        <f>'Master List'!A499</f>
        <v>S018563</v>
      </c>
      <c r="B499" s="80" t="str">
        <f>'Master List'!C499</f>
        <v>THE NATURE CONSERVANCY</v>
      </c>
      <c r="C499" s="80">
        <f>'Master List'!E499</f>
        <v>0</v>
      </c>
      <c r="D499" s="80">
        <f>'Master List'!F499</f>
        <v>0</v>
      </c>
      <c r="E499" s="80">
        <f>'Master List'!G499</f>
        <v>0</v>
      </c>
      <c r="F499" s="80" t="str">
        <f>'Master List'!H499</f>
        <v>North Delta Water Agency</v>
      </c>
      <c r="G499" s="80" t="str">
        <f>'Master List'!I499</f>
        <v>Y</v>
      </c>
      <c r="H499" s="80" t="str">
        <f>'Master List'!AP499</f>
        <v>North Delta Water Agency</v>
      </c>
      <c r="M499" s="50" t="s">
        <v>845</v>
      </c>
      <c r="N499" s="51">
        <v>1</v>
      </c>
    </row>
    <row r="500" spans="1:14" ht="45" x14ac:dyDescent="0.25">
      <c r="A500" s="82" t="str">
        <f>'Master List'!A500</f>
        <v>S018564</v>
      </c>
      <c r="B500" s="80" t="str">
        <f>'Master List'!C500</f>
        <v>THE NATURE CONSERVANCY</v>
      </c>
      <c r="C500" s="80">
        <f>'Master List'!E500</f>
        <v>0</v>
      </c>
      <c r="D500" s="80">
        <f>'Master List'!F500</f>
        <v>0</v>
      </c>
      <c r="E500" s="80">
        <f>'Master List'!G500</f>
        <v>0</v>
      </c>
      <c r="F500" s="80" t="str">
        <f>'Master List'!H500</f>
        <v>North Delta Water Agency</v>
      </c>
      <c r="G500" s="80" t="str">
        <f>'Master List'!I500</f>
        <v>Y</v>
      </c>
      <c r="H500" s="80" t="str">
        <f>'Master List'!AP500</f>
        <v>North Delta Water Agency</v>
      </c>
      <c r="M500" s="50" t="s">
        <v>852</v>
      </c>
      <c r="N500" s="51">
        <v>1</v>
      </c>
    </row>
    <row r="501" spans="1:14" ht="45" x14ac:dyDescent="0.25">
      <c r="A501" s="82" t="str">
        <f>'Master List'!A501</f>
        <v>S018566</v>
      </c>
      <c r="B501" s="80" t="str">
        <f>'Master List'!C501</f>
        <v>THE NATURE CONSERVANCY</v>
      </c>
      <c r="C501" s="80">
        <f>'Master List'!E501</f>
        <v>0</v>
      </c>
      <c r="D501" s="80" t="str">
        <f>'Master List'!F501</f>
        <v>RD 38 (STATEN ISLAND)</v>
      </c>
      <c r="E501" s="80">
        <f>'Master List'!G501</f>
        <v>0</v>
      </c>
      <c r="F501" s="80" t="str">
        <f>'Master List'!H501</f>
        <v>North Delta Water Agency</v>
      </c>
      <c r="G501" s="80" t="str">
        <f>'Master List'!I501</f>
        <v>Y</v>
      </c>
      <c r="H501" s="80" t="str">
        <f>'Master List'!AP501</f>
        <v>North Delta Water Agency</v>
      </c>
      <c r="M501" s="50" t="s">
        <v>1114</v>
      </c>
      <c r="N501" s="51">
        <v>1</v>
      </c>
    </row>
    <row r="502" spans="1:14" ht="45" x14ac:dyDescent="0.25">
      <c r="A502" s="82" t="str">
        <f>'Master List'!A502</f>
        <v>S018569</v>
      </c>
      <c r="B502" s="80" t="str">
        <f>'Master List'!C502</f>
        <v>THE NATURE CONSERVANCY</v>
      </c>
      <c r="C502" s="80">
        <f>'Master List'!E502</f>
        <v>0</v>
      </c>
      <c r="D502" s="80" t="str">
        <f>'Master List'!F502</f>
        <v>RD 38 (STATEN ISLAND)</v>
      </c>
      <c r="E502" s="80">
        <f>'Master List'!G502</f>
        <v>0</v>
      </c>
      <c r="F502" s="80" t="str">
        <f>'Master List'!H502</f>
        <v>North Delta Water Agency</v>
      </c>
      <c r="G502" s="80" t="str">
        <f>'Master List'!I502</f>
        <v>Y</v>
      </c>
      <c r="H502" s="80" t="str">
        <f>'Master List'!AP502</f>
        <v>North Delta Water Agency</v>
      </c>
      <c r="M502" s="50" t="s">
        <v>1281</v>
      </c>
      <c r="N502" s="51">
        <v>1</v>
      </c>
    </row>
    <row r="503" spans="1:14" ht="45" x14ac:dyDescent="0.25">
      <c r="A503" s="82" t="str">
        <f>'Master List'!A503</f>
        <v>S018572</v>
      </c>
      <c r="B503" s="80" t="str">
        <f>'Master List'!C503</f>
        <v>THE NATURE CONSERVANCY</v>
      </c>
      <c r="C503" s="80">
        <f>'Master List'!E503</f>
        <v>0</v>
      </c>
      <c r="D503" s="80" t="str">
        <f>'Master List'!F503</f>
        <v>RD 38 (STATEN ISLAND)</v>
      </c>
      <c r="E503" s="80">
        <f>'Master List'!G503</f>
        <v>0</v>
      </c>
      <c r="F503" s="80" t="str">
        <f>'Master List'!H503</f>
        <v>North Delta Water Agency</v>
      </c>
      <c r="G503" s="80" t="str">
        <f>'Master List'!I503</f>
        <v>Y</v>
      </c>
      <c r="H503" s="80" t="str">
        <f>'Master List'!AP503</f>
        <v>North Delta Water Agency</v>
      </c>
      <c r="M503" s="50" t="s">
        <v>1288</v>
      </c>
      <c r="N503" s="51">
        <v>1</v>
      </c>
    </row>
    <row r="504" spans="1:14" ht="45" x14ac:dyDescent="0.25">
      <c r="A504" s="82" t="str">
        <f>'Master List'!A504</f>
        <v>S018575</v>
      </c>
      <c r="B504" s="80" t="str">
        <f>'Master List'!C504</f>
        <v>THE NATURE CONSERVANCY</v>
      </c>
      <c r="C504" s="80">
        <f>'Master List'!E504</f>
        <v>0</v>
      </c>
      <c r="D504" s="80" t="str">
        <f>'Master List'!F504</f>
        <v>RD 38 (STATEN ISLAND)</v>
      </c>
      <c r="E504" s="80">
        <f>'Master List'!G504</f>
        <v>0</v>
      </c>
      <c r="F504" s="80" t="str">
        <f>'Master List'!H504</f>
        <v>North Delta Water Agency</v>
      </c>
      <c r="G504" s="80" t="str">
        <f>'Master List'!I504</f>
        <v>Y</v>
      </c>
      <c r="H504" s="80" t="str">
        <f>'Master List'!AP504</f>
        <v>North Delta Water Agency</v>
      </c>
      <c r="M504" s="50" t="s">
        <v>1970</v>
      </c>
      <c r="N504" s="51">
        <v>1</v>
      </c>
    </row>
    <row r="505" spans="1:14" ht="45" x14ac:dyDescent="0.25">
      <c r="A505" s="82" t="str">
        <f>'Master List'!A505</f>
        <v>S018578</v>
      </c>
      <c r="B505" s="80" t="str">
        <f>'Master List'!C505</f>
        <v>THE NATURE CONSERVANCY</v>
      </c>
      <c r="C505" s="80">
        <f>'Master List'!E505</f>
        <v>0</v>
      </c>
      <c r="D505" s="80" t="str">
        <f>'Master List'!F505</f>
        <v>RD 38 (STATEN ISLAND)</v>
      </c>
      <c r="E505" s="80">
        <f>'Master List'!G505</f>
        <v>0</v>
      </c>
      <c r="F505" s="80" t="str">
        <f>'Master List'!H505</f>
        <v>North Delta Water Agency</v>
      </c>
      <c r="G505" s="80" t="str">
        <f>'Master List'!I505</f>
        <v>Y</v>
      </c>
      <c r="H505" s="80" t="str">
        <f>'Master List'!AP505</f>
        <v>North Delta Water Agency</v>
      </c>
      <c r="M505" s="50" t="s">
        <v>1973</v>
      </c>
      <c r="N505" s="51">
        <v>1</v>
      </c>
    </row>
    <row r="506" spans="1:14" ht="45" x14ac:dyDescent="0.25">
      <c r="A506" s="82" t="str">
        <f>'Master List'!A506</f>
        <v>S018579</v>
      </c>
      <c r="B506" s="80" t="str">
        <f>'Master List'!C506</f>
        <v>DELTA ORCHARDS, LP</v>
      </c>
      <c r="C506" s="80">
        <f>'Master List'!E506</f>
        <v>0</v>
      </c>
      <c r="D506" s="80">
        <f>'Master List'!F506</f>
        <v>0</v>
      </c>
      <c r="E506" s="80">
        <f>'Master List'!G506</f>
        <v>0</v>
      </c>
      <c r="F506" s="80" t="str">
        <f>'Master List'!H506</f>
        <v>North Delta Water Agency</v>
      </c>
      <c r="G506" s="80" t="str">
        <f>'Master List'!I506</f>
        <v>Y</v>
      </c>
      <c r="H506" s="80" t="str">
        <f>'Master List'!AP506</f>
        <v>North Delta Water Agency</v>
      </c>
      <c r="M506" s="50" t="s">
        <v>1977</v>
      </c>
      <c r="N506" s="51">
        <v>1</v>
      </c>
    </row>
    <row r="507" spans="1:14" ht="45" x14ac:dyDescent="0.25">
      <c r="A507" s="82" t="str">
        <f>'Master List'!A507</f>
        <v>S018581</v>
      </c>
      <c r="B507" s="80" t="str">
        <f>'Master List'!C507</f>
        <v>THE NATURE CONSERVANCY</v>
      </c>
      <c r="C507" s="80">
        <f>'Master List'!E507</f>
        <v>0</v>
      </c>
      <c r="D507" s="80">
        <f>'Master List'!F507</f>
        <v>0</v>
      </c>
      <c r="E507" s="80">
        <f>'Master List'!G507</f>
        <v>0</v>
      </c>
      <c r="F507" s="80" t="str">
        <f>'Master List'!H507</f>
        <v>North Delta Water Agency</v>
      </c>
      <c r="G507" s="80" t="str">
        <f>'Master List'!I507</f>
        <v>Y</v>
      </c>
      <c r="H507" s="80" t="str">
        <f>'Master List'!AP507</f>
        <v>North Delta Water Agency</v>
      </c>
      <c r="M507" s="50" t="s">
        <v>1984</v>
      </c>
      <c r="N507" s="51">
        <v>1</v>
      </c>
    </row>
    <row r="508" spans="1:14" ht="45" x14ac:dyDescent="0.25">
      <c r="A508" s="82" t="str">
        <f>'Master List'!A508</f>
        <v>S018584</v>
      </c>
      <c r="B508" s="80" t="str">
        <f>'Master List'!C508</f>
        <v>THE NATURE CONSERVANCY</v>
      </c>
      <c r="C508" s="80">
        <f>'Master List'!E508</f>
        <v>0</v>
      </c>
      <c r="D508" s="80">
        <f>'Master List'!F508</f>
        <v>0</v>
      </c>
      <c r="E508" s="80">
        <f>'Master List'!G508</f>
        <v>0</v>
      </c>
      <c r="F508" s="80" t="str">
        <f>'Master List'!H508</f>
        <v>North Delta Water Agency</v>
      </c>
      <c r="G508" s="80" t="str">
        <f>'Master List'!I508</f>
        <v>Y</v>
      </c>
      <c r="H508" s="80" t="str">
        <f>'Master List'!AP508</f>
        <v>North Delta Water Agency</v>
      </c>
      <c r="M508" s="50" t="s">
        <v>2189</v>
      </c>
      <c r="N508" s="51">
        <v>1</v>
      </c>
    </row>
    <row r="509" spans="1:14" ht="45" x14ac:dyDescent="0.25">
      <c r="A509" s="82" t="str">
        <f>'Master List'!A509</f>
        <v>S018587</v>
      </c>
      <c r="B509" s="80" t="str">
        <f>'Master List'!C509</f>
        <v>THE NATURE CONSERVANCY</v>
      </c>
      <c r="C509" s="80">
        <f>'Master List'!E509</f>
        <v>0</v>
      </c>
      <c r="D509" s="80">
        <f>'Master List'!F509</f>
        <v>0</v>
      </c>
      <c r="E509" s="80">
        <f>'Master List'!G509</f>
        <v>0</v>
      </c>
      <c r="F509" s="80" t="str">
        <f>'Master List'!H509</f>
        <v>North Delta Water Agency</v>
      </c>
      <c r="G509" s="80" t="str">
        <f>'Master List'!I509</f>
        <v>Y</v>
      </c>
      <c r="H509" s="80" t="str">
        <f>'Master List'!AP509</f>
        <v>North Delta Water Agency</v>
      </c>
      <c r="M509" s="50" t="s">
        <v>2730</v>
      </c>
      <c r="N509" s="51">
        <v>1</v>
      </c>
    </row>
    <row r="510" spans="1:14" ht="45" x14ac:dyDescent="0.25">
      <c r="A510" s="82" t="str">
        <f>'Master List'!A510</f>
        <v>S018614</v>
      </c>
      <c r="B510" s="80" t="str">
        <f>'Master List'!C510</f>
        <v>MYERS LAND COMPANY LLP</v>
      </c>
      <c r="C510" s="80">
        <f>'Master List'!E510</f>
        <v>0</v>
      </c>
      <c r="D510" s="80">
        <f>'Master List'!F510</f>
        <v>0</v>
      </c>
      <c r="E510" s="80">
        <f>'Master List'!G510</f>
        <v>0</v>
      </c>
      <c r="F510" s="80" t="str">
        <f>'Master List'!H510</f>
        <v>North Delta Water Agency</v>
      </c>
      <c r="G510" s="80" t="str">
        <f>'Master List'!I510</f>
        <v>Y</v>
      </c>
      <c r="H510" s="80" t="str">
        <f>'Master List'!AP510</f>
        <v>North Delta Water Agency</v>
      </c>
      <c r="M510" s="50" t="s">
        <v>2933</v>
      </c>
      <c r="N510" s="51">
        <v>1</v>
      </c>
    </row>
    <row r="511" spans="1:14" ht="30" x14ac:dyDescent="0.25">
      <c r="A511" s="82" t="str">
        <f>'Master List'!A511</f>
        <v>S018634</v>
      </c>
      <c r="B511" s="80" t="str">
        <f>'Master List'!C511</f>
        <v>RUDY M. MUSSI INVESTMENT L.P.</v>
      </c>
      <c r="C511" s="80">
        <f>'Master List'!E511</f>
        <v>0</v>
      </c>
      <c r="D511" s="80" t="str">
        <f>'Master List'!F511</f>
        <v>RD 1 (UNION ISLAND)</v>
      </c>
      <c r="E511" s="80">
        <f>'Master List'!G511</f>
        <v>0</v>
      </c>
      <c r="F511" s="80">
        <f>'Master List'!H511</f>
        <v>0</v>
      </c>
      <c r="G511" s="80" t="str">
        <f>'Master List'!I511</f>
        <v>Y</v>
      </c>
      <c r="H511" s="80">
        <f>'Master List'!AP511</f>
        <v>0</v>
      </c>
      <c r="M511" s="50" t="s">
        <v>3101</v>
      </c>
      <c r="N511" s="51">
        <v>1</v>
      </c>
    </row>
    <row r="512" spans="1:14" ht="30" x14ac:dyDescent="0.25">
      <c r="A512" s="82" t="str">
        <f>'Master List'!A512</f>
        <v>S018635</v>
      </c>
      <c r="B512" s="80" t="str">
        <f>'Master List'!C512</f>
        <v>RUDY M. MUSSI INVESTMENT L.P.</v>
      </c>
      <c r="C512" s="80">
        <f>'Master List'!E512</f>
        <v>0</v>
      </c>
      <c r="D512" s="80">
        <f>'Master List'!F512</f>
        <v>0</v>
      </c>
      <c r="E512" s="80">
        <f>'Master List'!G512</f>
        <v>0</v>
      </c>
      <c r="F512" s="80">
        <f>'Master List'!H512</f>
        <v>0</v>
      </c>
      <c r="G512" s="80" t="str">
        <f>'Master List'!I512</f>
        <v>Y</v>
      </c>
      <c r="H512" s="80">
        <f>'Master List'!AP512</f>
        <v>0</v>
      </c>
      <c r="M512" s="50" t="s">
        <v>3252</v>
      </c>
      <c r="N512" s="51">
        <v>1</v>
      </c>
    </row>
    <row r="513" spans="1:14" ht="30" x14ac:dyDescent="0.25">
      <c r="A513" s="82" t="str">
        <f>'Master List'!A513</f>
        <v>S018637</v>
      </c>
      <c r="B513" s="80" t="str">
        <f>'Master List'!C513</f>
        <v>RUDY M. MUSSI INVESTMENT L.P.</v>
      </c>
      <c r="C513" s="80">
        <f>'Master List'!E513</f>
        <v>0</v>
      </c>
      <c r="D513" s="80">
        <f>'Master List'!F513</f>
        <v>0</v>
      </c>
      <c r="E513" s="80">
        <f>'Master List'!G513</f>
        <v>0</v>
      </c>
      <c r="F513" s="80">
        <f>'Master List'!H513</f>
        <v>0</v>
      </c>
      <c r="G513" s="80" t="str">
        <f>'Master List'!I513</f>
        <v>Y</v>
      </c>
      <c r="H513" s="80">
        <f>'Master List'!AP513</f>
        <v>0</v>
      </c>
      <c r="M513" s="50" t="s">
        <v>3257</v>
      </c>
      <c r="N513" s="51">
        <v>1</v>
      </c>
    </row>
    <row r="514" spans="1:14" ht="30" x14ac:dyDescent="0.25">
      <c r="A514" s="82" t="str">
        <f>'Master List'!A514</f>
        <v>S018646</v>
      </c>
      <c r="B514" s="80" t="str">
        <f>'Master List'!C514</f>
        <v>RUDY M. MUSSI INVESTMENT L.P.</v>
      </c>
      <c r="C514" s="80">
        <f>'Master List'!E514</f>
        <v>0</v>
      </c>
      <c r="D514" s="80">
        <f>'Master List'!F514</f>
        <v>0</v>
      </c>
      <c r="E514" s="80">
        <f>'Master List'!G514</f>
        <v>0</v>
      </c>
      <c r="F514" s="80">
        <f>'Master List'!H514</f>
        <v>0</v>
      </c>
      <c r="G514" s="80" t="str">
        <f>'Master List'!I514</f>
        <v>Y</v>
      </c>
      <c r="H514" s="80">
        <f>'Master List'!AP514</f>
        <v>0</v>
      </c>
      <c r="M514" s="50" t="s">
        <v>3260</v>
      </c>
      <c r="N514" s="51">
        <v>1</v>
      </c>
    </row>
    <row r="515" spans="1:14" ht="45" x14ac:dyDescent="0.25">
      <c r="A515" s="82" t="str">
        <f>'Master List'!A515</f>
        <v>S018649</v>
      </c>
      <c r="B515" s="80" t="str">
        <f>'Master List'!C515</f>
        <v>LEEN DE SNAYER</v>
      </c>
      <c r="C515" s="80">
        <f>'Master List'!E515</f>
        <v>0</v>
      </c>
      <c r="D515" s="80" t="str">
        <f>'Master List'!F515</f>
        <v>RD 348 (NEW HOPE)</v>
      </c>
      <c r="E515" s="80">
        <f>'Master List'!G515</f>
        <v>0</v>
      </c>
      <c r="F515" s="80" t="str">
        <f>'Master List'!H515</f>
        <v>North Delta Water Agency</v>
      </c>
      <c r="G515" s="80" t="str">
        <f>'Master List'!I515</f>
        <v>Y</v>
      </c>
      <c r="H515" s="80" t="str">
        <f>'Master List'!AP515</f>
        <v>North Delta Water Agency</v>
      </c>
      <c r="M515" s="50" t="s">
        <v>3265</v>
      </c>
      <c r="N515" s="51">
        <v>1</v>
      </c>
    </row>
    <row r="516" spans="1:14" x14ac:dyDescent="0.25">
      <c r="A516" s="82" t="str">
        <f>'Master List'!A516</f>
        <v>S018650</v>
      </c>
      <c r="B516" s="80" t="str">
        <f>'Master List'!C516</f>
        <v>EDWARD MACHADO</v>
      </c>
      <c r="C516" s="80">
        <f>'Master List'!E516</f>
        <v>0</v>
      </c>
      <c r="D516" s="80">
        <f>'Master List'!F516</f>
        <v>0</v>
      </c>
      <c r="E516" s="80">
        <f>'Master List'!G516</f>
        <v>0</v>
      </c>
      <c r="F516" s="80">
        <f>'Master List'!H516</f>
        <v>0</v>
      </c>
      <c r="G516" s="80" t="str">
        <f>'Master List'!I516</f>
        <v>Y</v>
      </c>
      <c r="H516" s="80">
        <f>'Master List'!AP516</f>
        <v>0</v>
      </c>
      <c r="M516" s="50" t="s">
        <v>3379</v>
      </c>
      <c r="N516" s="51">
        <v>1</v>
      </c>
    </row>
    <row r="517" spans="1:14" ht="45" x14ac:dyDescent="0.25">
      <c r="A517" s="82" t="str">
        <f>'Master List'!A517</f>
        <v>S018652</v>
      </c>
      <c r="B517" s="80" t="str">
        <f>'Master List'!C517</f>
        <v>LEEN DESNAYER</v>
      </c>
      <c r="C517" s="80">
        <f>'Master List'!E517</f>
        <v>0</v>
      </c>
      <c r="D517" s="80">
        <f>'Master List'!F517</f>
        <v>0</v>
      </c>
      <c r="E517" s="80">
        <f>'Master List'!G517</f>
        <v>0</v>
      </c>
      <c r="F517" s="80" t="str">
        <f>'Master List'!H517</f>
        <v>North Delta Water Agency</v>
      </c>
      <c r="G517" s="80" t="str">
        <f>'Master List'!I517</f>
        <v>Y</v>
      </c>
      <c r="H517" s="80" t="str">
        <f>'Master List'!AP517</f>
        <v>North Delta Water Agency</v>
      </c>
      <c r="M517" s="50" t="s">
        <v>3471</v>
      </c>
      <c r="N517" s="51">
        <v>1</v>
      </c>
    </row>
    <row r="518" spans="1:14" x14ac:dyDescent="0.25">
      <c r="A518" s="82" t="str">
        <f>'Master List'!A518</f>
        <v>S018662</v>
      </c>
      <c r="B518" s="80" t="str">
        <f>'Master List'!C518</f>
        <v>GEORGE BIAGI</v>
      </c>
      <c r="C518" s="80">
        <f>'Master List'!E518</f>
        <v>0</v>
      </c>
      <c r="D518" s="80">
        <f>'Master List'!F518</f>
        <v>0</v>
      </c>
      <c r="E518" s="80">
        <f>'Master List'!G518</f>
        <v>0</v>
      </c>
      <c r="F518" s="80">
        <f>'Master List'!H518</f>
        <v>0</v>
      </c>
      <c r="G518" s="80" t="str">
        <f>'Master List'!I518</f>
        <v>Y</v>
      </c>
      <c r="H518" s="80">
        <f>'Master List'!AP518</f>
        <v>0</v>
      </c>
      <c r="M518" s="50" t="s">
        <v>3519</v>
      </c>
      <c r="N518" s="51">
        <v>1</v>
      </c>
    </row>
    <row r="519" spans="1:14" x14ac:dyDescent="0.25">
      <c r="A519" s="82" t="str">
        <f>'Master List'!A519</f>
        <v>S018664</v>
      </c>
      <c r="B519" s="80" t="str">
        <f>'Master List'!C519</f>
        <v>GEORGE BIAGI</v>
      </c>
      <c r="C519" s="80">
        <f>'Master List'!E519</f>
        <v>0</v>
      </c>
      <c r="D519" s="80">
        <f>'Master List'!F519</f>
        <v>0</v>
      </c>
      <c r="E519" s="80">
        <f>'Master List'!G519</f>
        <v>0</v>
      </c>
      <c r="F519" s="80">
        <f>'Master List'!H519</f>
        <v>0</v>
      </c>
      <c r="G519" s="80" t="str">
        <f>'Master List'!I519</f>
        <v>Y</v>
      </c>
      <c r="H519" s="80">
        <f>'Master List'!AP519</f>
        <v>0</v>
      </c>
      <c r="M519" s="50" t="s">
        <v>3524</v>
      </c>
      <c r="N519" s="51">
        <v>1</v>
      </c>
    </row>
    <row r="520" spans="1:14" x14ac:dyDescent="0.25">
      <c r="A520" s="82" t="str">
        <f>'Master List'!A520</f>
        <v>S018667</v>
      </c>
      <c r="B520" s="80" t="str">
        <f>'Master List'!C520</f>
        <v>GEORGE BIAGI</v>
      </c>
      <c r="C520" s="80">
        <f>'Master List'!E520</f>
        <v>0</v>
      </c>
      <c r="D520" s="80">
        <f>'Master List'!F520</f>
        <v>0</v>
      </c>
      <c r="E520" s="80">
        <f>'Master List'!G520</f>
        <v>0</v>
      </c>
      <c r="F520" s="80">
        <f>'Master List'!H520</f>
        <v>0</v>
      </c>
      <c r="G520" s="80" t="str">
        <f>'Master List'!I520</f>
        <v>Y</v>
      </c>
      <c r="H520" s="80">
        <f>'Master List'!AP520</f>
        <v>0</v>
      </c>
      <c r="M520" s="50" t="s">
        <v>3526</v>
      </c>
      <c r="N520" s="51">
        <v>1</v>
      </c>
    </row>
    <row r="521" spans="1:14" ht="30" x14ac:dyDescent="0.25">
      <c r="A521" s="82" t="str">
        <f>'Master List'!A521</f>
        <v>S018690</v>
      </c>
      <c r="B521" s="80" t="str">
        <f>'Master List'!C521</f>
        <v>EAST BAY REGIONAL PARK DISTRICT</v>
      </c>
      <c r="C521" s="80">
        <f>'Master List'!E521</f>
        <v>0</v>
      </c>
      <c r="D521" s="80">
        <f>'Master List'!F521</f>
        <v>0</v>
      </c>
      <c r="E521" s="80">
        <f>'Master List'!G521</f>
        <v>0</v>
      </c>
      <c r="F521" s="80">
        <f>'Master List'!H521</f>
        <v>0</v>
      </c>
      <c r="G521" s="80" t="str">
        <f>'Master List'!I521</f>
        <v>Y</v>
      </c>
      <c r="H521" s="80">
        <f>'Master List'!AP521</f>
        <v>0</v>
      </c>
      <c r="M521" s="50" t="s">
        <v>3527</v>
      </c>
      <c r="N521" s="51">
        <v>1</v>
      </c>
    </row>
    <row r="522" spans="1:14" ht="45" x14ac:dyDescent="0.25">
      <c r="A522" s="82" t="str">
        <f>'Master List'!A522</f>
        <v>S018693</v>
      </c>
      <c r="B522" s="80" t="str">
        <f>'Master List'!C522</f>
        <v>RICHARD BRANN</v>
      </c>
      <c r="C522" s="80">
        <f>'Master List'!E522</f>
        <v>0</v>
      </c>
      <c r="D522" s="80">
        <f>'Master List'!F522</f>
        <v>0</v>
      </c>
      <c r="E522" s="80">
        <f>'Master List'!G522</f>
        <v>0</v>
      </c>
      <c r="F522" s="80" t="str">
        <f>'Master List'!H522</f>
        <v>North Delta Water Agency</v>
      </c>
      <c r="G522" s="80" t="str">
        <f>'Master List'!I522</f>
        <v>Y</v>
      </c>
      <c r="H522" s="80" t="str">
        <f>'Master List'!AP522</f>
        <v>North Delta Water Agency</v>
      </c>
      <c r="M522" s="50" t="s">
        <v>3530</v>
      </c>
      <c r="N522" s="51">
        <v>1</v>
      </c>
    </row>
    <row r="523" spans="1:14" ht="30" x14ac:dyDescent="0.25">
      <c r="A523" s="82" t="str">
        <f>'Master List'!A523</f>
        <v>S018698</v>
      </c>
      <c r="B523" s="80" t="str">
        <f>'Master List'!C523</f>
        <v>CORTOPASSI LIFE ESTATE, ET AL</v>
      </c>
      <c r="C523" s="80">
        <f>'Master List'!E523</f>
        <v>0</v>
      </c>
      <c r="D523" s="80" t="str">
        <f>'Master List'!F523</f>
        <v>RD 2119 (WRIGHT-ELMWOOD TRACT)</v>
      </c>
      <c r="E523" s="80">
        <f>'Master List'!G523</f>
        <v>0</v>
      </c>
      <c r="F523" s="80">
        <f>'Master List'!H523</f>
        <v>0</v>
      </c>
      <c r="G523" s="80" t="str">
        <f>'Master List'!I523</f>
        <v>Y</v>
      </c>
      <c r="H523" s="80">
        <f>'Master List'!AP523</f>
        <v>0</v>
      </c>
      <c r="M523" s="50" t="s">
        <v>3535</v>
      </c>
      <c r="N523" s="51">
        <v>1</v>
      </c>
    </row>
    <row r="524" spans="1:14" ht="30" x14ac:dyDescent="0.25">
      <c r="A524" s="82" t="str">
        <f>'Master List'!A524</f>
        <v>S018699</v>
      </c>
      <c r="B524" s="80" t="str">
        <f>'Master List'!C524</f>
        <v>CORTOPASSI LIFE ESTATE, ET AL</v>
      </c>
      <c r="C524" s="80">
        <f>'Master List'!E524</f>
        <v>0</v>
      </c>
      <c r="D524" s="80" t="str">
        <f>'Master List'!F524</f>
        <v>RD 2119 (WRIGHT-ELMWOOD TRACT)</v>
      </c>
      <c r="E524" s="80">
        <f>'Master List'!G524</f>
        <v>0</v>
      </c>
      <c r="F524" s="80">
        <f>'Master List'!H524</f>
        <v>0</v>
      </c>
      <c r="G524" s="80" t="str">
        <f>'Master List'!I524</f>
        <v>Y</v>
      </c>
      <c r="H524" s="80">
        <f>'Master List'!AP524</f>
        <v>0</v>
      </c>
      <c r="M524" s="50" t="s">
        <v>3536</v>
      </c>
      <c r="N524" s="51">
        <v>1</v>
      </c>
    </row>
    <row r="525" spans="1:14" ht="30" x14ac:dyDescent="0.25">
      <c r="A525" s="82" t="str">
        <f>'Master List'!A525</f>
        <v>S018700</v>
      </c>
      <c r="B525" s="80" t="str">
        <f>'Master List'!C525</f>
        <v>CORTOPASSI LIFE ESTATE, ET AL</v>
      </c>
      <c r="C525" s="80">
        <f>'Master List'!E525</f>
        <v>0</v>
      </c>
      <c r="D525" s="80" t="str">
        <f>'Master List'!F525</f>
        <v>RD 2119 (WRIGHT-ELMWOOD TRACT)</v>
      </c>
      <c r="E525" s="80">
        <f>'Master List'!G525</f>
        <v>0</v>
      </c>
      <c r="F525" s="80">
        <f>'Master List'!H525</f>
        <v>0</v>
      </c>
      <c r="G525" s="80" t="str">
        <f>'Master List'!I525</f>
        <v>Y</v>
      </c>
      <c r="H525" s="80">
        <f>'Master List'!AP525</f>
        <v>0</v>
      </c>
      <c r="M525" s="50" t="s">
        <v>3541</v>
      </c>
      <c r="N525" s="51">
        <v>1</v>
      </c>
    </row>
    <row r="526" spans="1:14" ht="30" x14ac:dyDescent="0.25">
      <c r="A526" s="82" t="str">
        <f>'Master List'!A526</f>
        <v>S018701</v>
      </c>
      <c r="B526" s="80" t="str">
        <f>'Master List'!C526</f>
        <v>CORTOPASSI LIFE ESTATE, ET AL</v>
      </c>
      <c r="C526" s="80">
        <f>'Master List'!E526</f>
        <v>0</v>
      </c>
      <c r="D526" s="80" t="str">
        <f>'Master List'!F526</f>
        <v>RD 2119 (WRIGHT-ELMWOOD TRACT)</v>
      </c>
      <c r="E526" s="80">
        <f>'Master List'!G526</f>
        <v>0</v>
      </c>
      <c r="F526" s="80">
        <f>'Master List'!H526</f>
        <v>0</v>
      </c>
      <c r="G526" s="80" t="str">
        <f>'Master List'!I526</f>
        <v>Y</v>
      </c>
      <c r="H526" s="80">
        <f>'Master List'!AP526</f>
        <v>0</v>
      </c>
      <c r="M526" s="50" t="s">
        <v>3543</v>
      </c>
      <c r="N526" s="51">
        <v>1</v>
      </c>
    </row>
    <row r="527" spans="1:14" ht="45" x14ac:dyDescent="0.25">
      <c r="A527" s="82" t="str">
        <f>'Master List'!A527</f>
        <v>S018708</v>
      </c>
      <c r="B527" s="80" t="str">
        <f>'Master List'!C527</f>
        <v>PETER G. DWYER, JR.</v>
      </c>
      <c r="C527" s="80">
        <f>'Master List'!E527</f>
        <v>0</v>
      </c>
      <c r="D527" s="80">
        <f>'Master List'!F527</f>
        <v>0</v>
      </c>
      <c r="E527" s="80">
        <f>'Master List'!G527</f>
        <v>0</v>
      </c>
      <c r="F527" s="80" t="str">
        <f>'Master List'!H527</f>
        <v>North Delta Water Agency</v>
      </c>
      <c r="G527" s="80" t="str">
        <f>'Master List'!I527</f>
        <v>Y</v>
      </c>
      <c r="H527" s="80" t="str">
        <f>'Master List'!AP527</f>
        <v>North Delta Water Agency</v>
      </c>
      <c r="M527" s="50" t="s">
        <v>3550</v>
      </c>
      <c r="N527" s="51">
        <v>1</v>
      </c>
    </row>
    <row r="528" spans="1:14" ht="45" x14ac:dyDescent="0.25">
      <c r="A528" s="82" t="str">
        <f>'Master List'!A528</f>
        <v>S018709</v>
      </c>
      <c r="B528" s="80" t="str">
        <f>'Master List'!C528</f>
        <v>PETER G. DWYER, JR.</v>
      </c>
      <c r="C528" s="80">
        <f>'Master List'!E528</f>
        <v>0</v>
      </c>
      <c r="D528" s="80">
        <f>'Master List'!F528</f>
        <v>0</v>
      </c>
      <c r="E528" s="80">
        <f>'Master List'!G528</f>
        <v>0</v>
      </c>
      <c r="F528" s="80" t="str">
        <f>'Master List'!H528</f>
        <v>North Delta Water Agency</v>
      </c>
      <c r="G528" s="80" t="str">
        <f>'Master List'!I528</f>
        <v>Y</v>
      </c>
      <c r="H528" s="80" t="str">
        <f>'Master List'!AP528</f>
        <v>North Delta Water Agency</v>
      </c>
      <c r="M528" s="50" t="s">
        <v>3558</v>
      </c>
      <c r="N528" s="51">
        <v>1</v>
      </c>
    </row>
    <row r="529" spans="1:14" ht="45" x14ac:dyDescent="0.25">
      <c r="A529" s="82" t="str">
        <f>'Master List'!A529</f>
        <v>S018746</v>
      </c>
      <c r="B529" s="80" t="str">
        <f>'Master List'!C529</f>
        <v>THE NATURE CONSERVANCY</v>
      </c>
      <c r="C529" s="80">
        <f>'Master List'!E529</f>
        <v>0</v>
      </c>
      <c r="D529" s="80" t="str">
        <f>'Master List'!F529</f>
        <v>RD 38 (STATEN ISLAND)</v>
      </c>
      <c r="E529" s="80">
        <f>'Master List'!G529</f>
        <v>0</v>
      </c>
      <c r="F529" s="80" t="str">
        <f>'Master List'!H529</f>
        <v>North Delta Water Agency</v>
      </c>
      <c r="G529" s="80" t="str">
        <f>'Master List'!I529</f>
        <v>Y</v>
      </c>
      <c r="H529" s="80" t="str">
        <f>'Master List'!AP529</f>
        <v>North Delta Water Agency</v>
      </c>
      <c r="M529" s="50" t="s">
        <v>3717</v>
      </c>
      <c r="N529" s="51">
        <v>1</v>
      </c>
    </row>
    <row r="530" spans="1:14" ht="30" x14ac:dyDescent="0.25">
      <c r="A530" s="82" t="str">
        <f>'Master List'!A530</f>
        <v>S018765</v>
      </c>
      <c r="B530" s="80" t="str">
        <f>'Master List'!C530</f>
        <v>EDWARD MACHADO</v>
      </c>
      <c r="C530" s="80">
        <f>'Master List'!E530</f>
        <v>0</v>
      </c>
      <c r="D530" s="80" t="str">
        <f>'Master List'!F530</f>
        <v>RD 2095 (PARADISE JUNCTION)</v>
      </c>
      <c r="E530" s="80">
        <f>'Master List'!G530</f>
        <v>0</v>
      </c>
      <c r="F530" s="80">
        <f>'Master List'!H530</f>
        <v>0</v>
      </c>
      <c r="G530" s="80" t="str">
        <f>'Master List'!I530</f>
        <v>Y</v>
      </c>
      <c r="H530" s="80">
        <f>'Master List'!AP530</f>
        <v>0</v>
      </c>
      <c r="M530" s="50" t="s">
        <v>3781</v>
      </c>
      <c r="N530" s="51">
        <v>1</v>
      </c>
    </row>
    <row r="531" spans="1:14" ht="45" x14ac:dyDescent="0.25">
      <c r="A531" s="82" t="str">
        <f>'Master List'!A531</f>
        <v>S018766</v>
      </c>
      <c r="B531" s="80" t="str">
        <f>'Master List'!C531</f>
        <v>BERNIECE L. SILVA TRUST</v>
      </c>
      <c r="C531" s="80">
        <f>'Master List'!E531</f>
        <v>0</v>
      </c>
      <c r="D531" s="80" t="str">
        <f>'Master List'!F531</f>
        <v>RD 2072 (WOODWARD ISLAND)</v>
      </c>
      <c r="E531" s="80">
        <f>'Master List'!G531</f>
        <v>0</v>
      </c>
      <c r="F531" s="80">
        <f>'Master List'!H531</f>
        <v>0</v>
      </c>
      <c r="G531" s="80" t="str">
        <f>'Master List'!I531</f>
        <v>Y</v>
      </c>
      <c r="H531" s="80">
        <f>'Master List'!AP531</f>
        <v>0</v>
      </c>
      <c r="M531" s="50" t="s">
        <v>3782</v>
      </c>
      <c r="N531" s="51">
        <v>1</v>
      </c>
    </row>
    <row r="532" spans="1:14" ht="30" x14ac:dyDescent="0.25">
      <c r="A532" s="82" t="str">
        <f>'Master List'!A532</f>
        <v>S018768</v>
      </c>
      <c r="B532" s="80" t="str">
        <f>'Master List'!C532</f>
        <v>M RATTO, RODGERS, OHM, L RATTO AND NOMELLINI</v>
      </c>
      <c r="C532" s="80">
        <f>'Master List'!E532</f>
        <v>0</v>
      </c>
      <c r="D532" s="80" t="str">
        <f>'Master List'!F532</f>
        <v>RD 524 (MIDDLE ROBERTS ISLAND)</v>
      </c>
      <c r="E532" s="80">
        <f>'Master List'!G532</f>
        <v>0</v>
      </c>
      <c r="F532" s="80">
        <f>'Master List'!H532</f>
        <v>0</v>
      </c>
      <c r="G532" s="80" t="str">
        <f>'Master List'!I532</f>
        <v>Y</v>
      </c>
      <c r="H532" s="80">
        <f>'Master List'!AP532</f>
        <v>0</v>
      </c>
      <c r="M532" s="50" t="s">
        <v>8184</v>
      </c>
      <c r="N532" s="51">
        <v>33</v>
      </c>
    </row>
    <row r="533" spans="1:14" x14ac:dyDescent="0.25">
      <c r="A533" s="82" t="str">
        <f>'Master List'!A533</f>
        <v>S018769</v>
      </c>
      <c r="B533" s="80" t="str">
        <f>'Master List'!C533</f>
        <v>BERNIECE L. SILVA TRUST</v>
      </c>
      <c r="C533" s="80">
        <f>'Master List'!E533</f>
        <v>0</v>
      </c>
      <c r="D533" s="80">
        <f>'Master List'!F533</f>
        <v>0</v>
      </c>
      <c r="E533" s="80">
        <f>'Master List'!G533</f>
        <v>0</v>
      </c>
      <c r="F533" s="80">
        <f>'Master List'!H533</f>
        <v>0</v>
      </c>
      <c r="G533" s="80" t="str">
        <f>'Master List'!I533</f>
        <v>Y</v>
      </c>
      <c r="H533" s="80">
        <f>'Master List'!AP533</f>
        <v>0</v>
      </c>
      <c r="M533" s="50" t="s">
        <v>635</v>
      </c>
      <c r="N533" s="51"/>
    </row>
    <row r="534" spans="1:14" x14ac:dyDescent="0.25">
      <c r="A534" s="82" t="str">
        <f>'Master List'!A534</f>
        <v>S018779</v>
      </c>
      <c r="B534" s="80" t="str">
        <f>'Master List'!C534</f>
        <v>FAGUNDES DAIRY</v>
      </c>
      <c r="C534" s="80">
        <f>'Master List'!E534</f>
        <v>0</v>
      </c>
      <c r="D534" s="80">
        <f>'Master List'!F534</f>
        <v>0</v>
      </c>
      <c r="E534" s="80">
        <f>'Master List'!G534</f>
        <v>0</v>
      </c>
      <c r="F534" s="80">
        <f>'Master List'!H534</f>
        <v>0</v>
      </c>
      <c r="G534" s="80" t="str">
        <f>'Master List'!I534</f>
        <v>N</v>
      </c>
      <c r="H534" s="80">
        <f>'Master List'!AP534</f>
        <v>0</v>
      </c>
      <c r="M534" s="50" t="s">
        <v>632</v>
      </c>
      <c r="N534" s="51">
        <v>1</v>
      </c>
    </row>
    <row r="535" spans="1:14" ht="30" x14ac:dyDescent="0.25">
      <c r="A535" s="82" t="str">
        <f>'Master List'!A535</f>
        <v>S018789</v>
      </c>
      <c r="B535" s="80" t="str">
        <f>'Master List'!C535</f>
        <v>YAMADA BROTHERS</v>
      </c>
      <c r="C535" s="80">
        <f>'Master List'!E535</f>
        <v>0</v>
      </c>
      <c r="D535" s="80" t="str">
        <f>'Master List'!F535</f>
        <v>RD 1 (UNION ISLAND)</v>
      </c>
      <c r="E535" s="80">
        <f>'Master List'!G535</f>
        <v>0</v>
      </c>
      <c r="F535" s="80">
        <f>'Master List'!H535</f>
        <v>0</v>
      </c>
      <c r="G535" s="80" t="str">
        <f>'Master List'!I535</f>
        <v>Y</v>
      </c>
      <c r="H535" s="80">
        <f>'Master List'!AP535</f>
        <v>0</v>
      </c>
      <c r="M535" s="50" t="s">
        <v>638</v>
      </c>
      <c r="N535" s="51">
        <v>1</v>
      </c>
    </row>
    <row r="536" spans="1:14" ht="30" x14ac:dyDescent="0.25">
      <c r="A536" s="82" t="str">
        <f>'Master List'!A536</f>
        <v>S018790</v>
      </c>
      <c r="B536" s="80" t="str">
        <f>'Master List'!C536</f>
        <v>ENSHER, ALEXANDER AND BARSOOM, INC.</v>
      </c>
      <c r="C536" s="80">
        <f>'Master List'!E536</f>
        <v>0</v>
      </c>
      <c r="D536" s="80" t="str">
        <f>'Master List'!F536</f>
        <v>RD 2039 (UPPER JONES TRACT)</v>
      </c>
      <c r="E536" s="80">
        <f>'Master List'!G536</f>
        <v>0</v>
      </c>
      <c r="F536" s="80">
        <f>'Master List'!H536</f>
        <v>0</v>
      </c>
      <c r="G536" s="80" t="str">
        <f>'Master List'!I536</f>
        <v>Y</v>
      </c>
      <c r="H536" s="80">
        <f>'Master List'!AP536</f>
        <v>0</v>
      </c>
      <c r="M536" s="50" t="s">
        <v>666</v>
      </c>
      <c r="N536" s="51">
        <v>1</v>
      </c>
    </row>
    <row r="537" spans="1:14" ht="30" x14ac:dyDescent="0.25">
      <c r="A537" s="82" t="str">
        <f>'Master List'!A537</f>
        <v>S018792</v>
      </c>
      <c r="B537" s="80" t="str">
        <f>'Master List'!C537</f>
        <v>YAMADA BROTHERS</v>
      </c>
      <c r="C537" s="80">
        <f>'Master List'!E537</f>
        <v>0</v>
      </c>
      <c r="D537" s="80" t="str">
        <f>'Master List'!F537</f>
        <v>RD 1 (UNION ISLAND)</v>
      </c>
      <c r="E537" s="80">
        <f>'Master List'!G537</f>
        <v>0</v>
      </c>
      <c r="F537" s="80">
        <f>'Master List'!H537</f>
        <v>0</v>
      </c>
      <c r="G537" s="80" t="str">
        <f>'Master List'!I537</f>
        <v>Y</v>
      </c>
      <c r="H537" s="80">
        <f>'Master List'!AP537</f>
        <v>0</v>
      </c>
      <c r="M537" s="50" t="s">
        <v>700</v>
      </c>
      <c r="N537" s="51">
        <v>1</v>
      </c>
    </row>
    <row r="538" spans="1:14" ht="30" x14ac:dyDescent="0.25">
      <c r="A538" s="82" t="str">
        <f>'Master List'!A538</f>
        <v>S018793</v>
      </c>
      <c r="B538" s="80" t="str">
        <f>'Master List'!C538</f>
        <v>ENSHER, ALEXANDER AND BARSOOM, INC.</v>
      </c>
      <c r="C538" s="80">
        <f>'Master List'!E538</f>
        <v>0</v>
      </c>
      <c r="D538" s="80" t="str">
        <f>'Master List'!F538</f>
        <v>RD 2039 (UPPER JONES TRACT)</v>
      </c>
      <c r="E538" s="80">
        <f>'Master List'!G538</f>
        <v>0</v>
      </c>
      <c r="F538" s="80">
        <f>'Master List'!H538</f>
        <v>0</v>
      </c>
      <c r="G538" s="80" t="str">
        <f>'Master List'!I538</f>
        <v>Y</v>
      </c>
      <c r="H538" s="80">
        <f>'Master List'!AP538</f>
        <v>0</v>
      </c>
      <c r="M538" s="50" t="s">
        <v>707</v>
      </c>
      <c r="N538" s="51">
        <v>1</v>
      </c>
    </row>
    <row r="539" spans="1:14" ht="30" x14ac:dyDescent="0.25">
      <c r="A539" s="82" t="str">
        <f>'Master List'!A539</f>
        <v>S018798</v>
      </c>
      <c r="B539" s="80" t="str">
        <f>'Master List'!C539</f>
        <v>ABBATE FARMS</v>
      </c>
      <c r="C539" s="80">
        <f>'Master List'!E539</f>
        <v>0</v>
      </c>
      <c r="D539" s="80" t="str">
        <f>'Master List'!F539</f>
        <v>RD 544 (UPPER ROBERTS ISLAND)</v>
      </c>
      <c r="E539" s="80">
        <f>'Master List'!G539</f>
        <v>0</v>
      </c>
      <c r="F539" s="80">
        <f>'Master List'!H539</f>
        <v>0</v>
      </c>
      <c r="G539" s="80" t="str">
        <f>'Master List'!I539</f>
        <v>Y</v>
      </c>
      <c r="H539" s="80">
        <f>'Master List'!AP539</f>
        <v>0</v>
      </c>
      <c r="M539" s="50" t="s">
        <v>710</v>
      </c>
      <c r="N539" s="51">
        <v>1</v>
      </c>
    </row>
    <row r="540" spans="1:14" x14ac:dyDescent="0.25">
      <c r="A540" s="82" t="str">
        <f>'Master List'!A540</f>
        <v>S018801</v>
      </c>
      <c r="B540" s="80" t="str">
        <f>'Master List'!C540</f>
        <v>KOLBER FARMS LLC</v>
      </c>
      <c r="C540" s="80">
        <f>'Master List'!E540</f>
        <v>0</v>
      </c>
      <c r="D540" s="80">
        <f>'Master List'!F540</f>
        <v>0</v>
      </c>
      <c r="E540" s="80">
        <f>'Master List'!G540</f>
        <v>0</v>
      </c>
      <c r="F540" s="80">
        <f>'Master List'!H540</f>
        <v>0</v>
      </c>
      <c r="G540" s="80" t="str">
        <f>'Master List'!I540</f>
        <v>Y</v>
      </c>
      <c r="H540" s="80">
        <f>'Master List'!AP540</f>
        <v>0</v>
      </c>
      <c r="M540" s="50" t="s">
        <v>1700</v>
      </c>
      <c r="N540" s="51">
        <v>1</v>
      </c>
    </row>
    <row r="541" spans="1:14" ht="30" x14ac:dyDescent="0.25">
      <c r="A541" s="82" t="str">
        <f>'Master List'!A541</f>
        <v>S018808</v>
      </c>
      <c r="B541" s="80" t="str">
        <f>'Master List'!C541</f>
        <v>ENSHER, ALEXANDER AND BARSOOM, INC.</v>
      </c>
      <c r="C541" s="80">
        <f>'Master List'!E541</f>
        <v>0</v>
      </c>
      <c r="D541" s="80" t="str">
        <f>'Master List'!F541</f>
        <v>RD 2039 (UPPER JONES TRACT)</v>
      </c>
      <c r="E541" s="80">
        <f>'Master List'!G541</f>
        <v>0</v>
      </c>
      <c r="F541" s="80">
        <f>'Master List'!H541</f>
        <v>0</v>
      </c>
      <c r="G541" s="80" t="str">
        <f>'Master List'!I541</f>
        <v>Y</v>
      </c>
      <c r="H541" s="80">
        <f>'Master List'!AP541</f>
        <v>0</v>
      </c>
      <c r="M541" s="50" t="s">
        <v>2446</v>
      </c>
      <c r="N541" s="51">
        <v>1</v>
      </c>
    </row>
    <row r="542" spans="1:14" ht="30" x14ac:dyDescent="0.25">
      <c r="A542" s="82" t="str">
        <f>'Master List'!A542</f>
        <v>S018811</v>
      </c>
      <c r="B542" s="80" t="str">
        <f>'Master List'!C542</f>
        <v>ENSHER, ALEXANDER AND BARSOOM, INC.</v>
      </c>
      <c r="C542" s="80">
        <f>'Master List'!E542</f>
        <v>0</v>
      </c>
      <c r="D542" s="80" t="str">
        <f>'Master List'!F542</f>
        <v>RD 2039 (UPPER JONES TRACT)</v>
      </c>
      <c r="E542" s="80">
        <f>'Master List'!G542</f>
        <v>0</v>
      </c>
      <c r="F542" s="80">
        <f>'Master List'!H542</f>
        <v>0</v>
      </c>
      <c r="G542" s="80" t="str">
        <f>'Master List'!I542</f>
        <v>Y</v>
      </c>
      <c r="H542" s="80">
        <f>'Master List'!AP542</f>
        <v>0</v>
      </c>
      <c r="M542" s="50" t="s">
        <v>2550</v>
      </c>
      <c r="N542" s="51">
        <v>1</v>
      </c>
    </row>
    <row r="543" spans="1:14" ht="30" x14ac:dyDescent="0.25">
      <c r="A543" s="82" t="str">
        <f>'Master List'!A543</f>
        <v>S018813</v>
      </c>
      <c r="B543" s="80" t="str">
        <f>'Master List'!C543</f>
        <v>ENSHER, ALEXANDER AND BARSOOM, INC.</v>
      </c>
      <c r="C543" s="80">
        <f>'Master List'!E543</f>
        <v>0</v>
      </c>
      <c r="D543" s="80" t="str">
        <f>'Master List'!F543</f>
        <v>RD 2039 (UPPER JONES TRACT)</v>
      </c>
      <c r="E543" s="80">
        <f>'Master List'!G543</f>
        <v>0</v>
      </c>
      <c r="F543" s="80">
        <f>'Master List'!H543</f>
        <v>0</v>
      </c>
      <c r="G543" s="80" t="str">
        <f>'Master List'!I543</f>
        <v>Y</v>
      </c>
      <c r="H543" s="80">
        <f>'Master List'!AP543</f>
        <v>0</v>
      </c>
      <c r="M543" s="50" t="s">
        <v>2853</v>
      </c>
      <c r="N543" s="51">
        <v>1</v>
      </c>
    </row>
    <row r="544" spans="1:14" ht="30" x14ac:dyDescent="0.25">
      <c r="A544" s="82" t="str">
        <f>'Master List'!A544</f>
        <v>S018814</v>
      </c>
      <c r="B544" s="80" t="str">
        <f>'Master List'!C544</f>
        <v>ENSHER, ALEXANDER AND BARSOOM, INC.</v>
      </c>
      <c r="C544" s="80">
        <f>'Master List'!E544</f>
        <v>0</v>
      </c>
      <c r="D544" s="80" t="str">
        <f>'Master List'!F544</f>
        <v>RD 2039 (UPPER JONES TRACT)</v>
      </c>
      <c r="E544" s="80">
        <f>'Master List'!G544</f>
        <v>0</v>
      </c>
      <c r="F544" s="80">
        <f>'Master List'!H544</f>
        <v>0</v>
      </c>
      <c r="G544" s="80" t="str">
        <f>'Master List'!I544</f>
        <v>Y</v>
      </c>
      <c r="H544" s="80">
        <f>'Master List'!AP544</f>
        <v>0</v>
      </c>
      <c r="M544" s="50" t="s">
        <v>3266</v>
      </c>
      <c r="N544" s="51">
        <v>1</v>
      </c>
    </row>
    <row r="545" spans="1:14" ht="30" x14ac:dyDescent="0.25">
      <c r="A545" s="82" t="str">
        <f>'Master List'!A545</f>
        <v>S018816</v>
      </c>
      <c r="B545" s="80" t="str">
        <f>'Master List'!C545</f>
        <v>ENSHER, ALEXANDER AND BARSOOM, INC.</v>
      </c>
      <c r="C545" s="80">
        <f>'Master List'!E545</f>
        <v>0</v>
      </c>
      <c r="D545" s="80" t="str">
        <f>'Master List'!F545</f>
        <v>RD 2039 (UPPER JONES TRACT)</v>
      </c>
      <c r="E545" s="80">
        <f>'Master List'!G545</f>
        <v>0</v>
      </c>
      <c r="F545" s="80">
        <f>'Master List'!H545</f>
        <v>0</v>
      </c>
      <c r="G545" s="80" t="str">
        <f>'Master List'!I545</f>
        <v>Y</v>
      </c>
      <c r="H545" s="80">
        <f>'Master List'!AP545</f>
        <v>0</v>
      </c>
      <c r="M545" s="50" t="s">
        <v>3330</v>
      </c>
      <c r="N545" s="51">
        <v>1</v>
      </c>
    </row>
    <row r="546" spans="1:14" ht="45" x14ac:dyDescent="0.25">
      <c r="A546" s="82" t="str">
        <f>'Master List'!A546</f>
        <v>S018831</v>
      </c>
      <c r="B546" s="80" t="str">
        <f>'Master List'!C546</f>
        <v>LOUIS BIAGIONI</v>
      </c>
      <c r="C546" s="80">
        <f>'Master List'!E546</f>
        <v>0</v>
      </c>
      <c r="D546" s="80">
        <f>'Master List'!F546</f>
        <v>0</v>
      </c>
      <c r="E546" s="80">
        <f>'Master List'!G546</f>
        <v>0</v>
      </c>
      <c r="F546" s="80" t="str">
        <f>'Master List'!H546</f>
        <v>North Delta Water Agency</v>
      </c>
      <c r="G546" s="80" t="str">
        <f>'Master List'!I546</f>
        <v>Y</v>
      </c>
      <c r="H546" s="80" t="str">
        <f>'Master List'!AP546</f>
        <v>North Delta Water Agency</v>
      </c>
      <c r="M546" s="50" t="s">
        <v>3621</v>
      </c>
      <c r="N546" s="51">
        <v>1</v>
      </c>
    </row>
    <row r="547" spans="1:14" ht="45" x14ac:dyDescent="0.25">
      <c r="A547" s="82" t="str">
        <f>'Master List'!A547</f>
        <v>S018840</v>
      </c>
      <c r="B547" s="80" t="str">
        <f>'Master List'!C547</f>
        <v>EDDIE P. AND AURELIA I LUCCHESI TR</v>
      </c>
      <c r="C547" s="80">
        <f>'Master List'!E547</f>
        <v>0</v>
      </c>
      <c r="D547" s="80" t="str">
        <f>'Master List'!F547</f>
        <v>RD 2072 (WOODWARD ISLAND)</v>
      </c>
      <c r="E547" s="80">
        <f>'Master List'!G547</f>
        <v>0</v>
      </c>
      <c r="F547" s="80">
        <f>'Master List'!H547</f>
        <v>0</v>
      </c>
      <c r="G547" s="80" t="str">
        <f>'Master List'!I547</f>
        <v>Y</v>
      </c>
      <c r="H547" s="80">
        <f>'Master List'!AP547</f>
        <v>0</v>
      </c>
      <c r="M547" s="50" t="s">
        <v>3627</v>
      </c>
      <c r="N547" s="51">
        <v>1</v>
      </c>
    </row>
    <row r="548" spans="1:14" ht="45" x14ac:dyDescent="0.25">
      <c r="A548" s="82" t="str">
        <f>'Master List'!A548</f>
        <v>S018859</v>
      </c>
      <c r="B548" s="80" t="str">
        <f>'Master List'!C548</f>
        <v>ELLIOT FAMILY REVOCABLE TRUST</v>
      </c>
      <c r="C548" s="80">
        <f>'Master List'!E548</f>
        <v>0</v>
      </c>
      <c r="D548" s="80">
        <f>'Master List'!F548</f>
        <v>0</v>
      </c>
      <c r="E548" s="80">
        <f>'Master List'!G548</f>
        <v>0</v>
      </c>
      <c r="F548" s="80" t="str">
        <f>'Master List'!H548</f>
        <v>North Delta Water Agency</v>
      </c>
      <c r="G548" s="80" t="str">
        <f>'Master List'!I548</f>
        <v>Y</v>
      </c>
      <c r="H548" s="80" t="str">
        <f>'Master List'!AP548</f>
        <v>North Delta Water Agency</v>
      </c>
      <c r="M548" s="50" t="s">
        <v>3628</v>
      </c>
      <c r="N548" s="51">
        <v>1</v>
      </c>
    </row>
    <row r="549" spans="1:14" ht="45" x14ac:dyDescent="0.25">
      <c r="A549" s="82" t="str">
        <f>'Master List'!A549</f>
        <v>S018867</v>
      </c>
      <c r="B549" s="80" t="str">
        <f>'Master List'!C549</f>
        <v>ISONE INC.</v>
      </c>
      <c r="C549" s="80">
        <f>'Master List'!E549</f>
        <v>0</v>
      </c>
      <c r="D549" s="80">
        <f>'Master List'!F549</f>
        <v>0</v>
      </c>
      <c r="E549" s="80">
        <f>'Master List'!G549</f>
        <v>0</v>
      </c>
      <c r="F549" s="80" t="str">
        <f>'Master List'!H549</f>
        <v>Woods Irrigation Company</v>
      </c>
      <c r="G549" s="80" t="str">
        <f>'Master List'!I549</f>
        <v>Y</v>
      </c>
      <c r="H549" s="80" t="str">
        <f>'Master List'!AP549</f>
        <v>Woods Irrigation Company</v>
      </c>
      <c r="M549" s="50" t="s">
        <v>3649</v>
      </c>
      <c r="N549" s="51">
        <v>1</v>
      </c>
    </row>
    <row r="550" spans="1:14" ht="45" x14ac:dyDescent="0.25">
      <c r="A550" s="82" t="str">
        <f>'Master List'!A550</f>
        <v>S018871</v>
      </c>
      <c r="B550" s="80" t="str">
        <f>'Master List'!C550</f>
        <v>ANTHONY G. DUTRA TRUST</v>
      </c>
      <c r="C550" s="80">
        <f>'Master List'!E550</f>
        <v>0</v>
      </c>
      <c r="D550" s="80" t="str">
        <f>'Master List'!F550</f>
        <v>RD 2075 (MCMULLIN RANCH)</v>
      </c>
      <c r="E550" s="80">
        <f>'Master List'!G550</f>
        <v>0</v>
      </c>
      <c r="F550" s="80">
        <f>'Master List'!H550</f>
        <v>0</v>
      </c>
      <c r="G550" s="80" t="str">
        <f>'Master List'!I550</f>
        <v>Y</v>
      </c>
      <c r="H550" s="80">
        <f>'Master List'!AP550</f>
        <v>0</v>
      </c>
      <c r="M550" s="50" t="s">
        <v>8185</v>
      </c>
      <c r="N550" s="51">
        <v>16</v>
      </c>
    </row>
    <row r="551" spans="1:14" ht="30" x14ac:dyDescent="0.25">
      <c r="A551" s="82" t="str">
        <f>'Master List'!A551</f>
        <v>S018872</v>
      </c>
      <c r="B551" s="80" t="str">
        <f>'Master List'!C551</f>
        <v>ELMWOOD PARTNERS L.P.</v>
      </c>
      <c r="C551" s="80" t="str">
        <f>'Master List'!E551</f>
        <v>City of Stockton</v>
      </c>
      <c r="D551" s="80" t="str">
        <f>'Master List'!F551</f>
        <v>RD 2119 (WRIGHT-ELMWOOD TRACT)</v>
      </c>
      <c r="E551" s="80" t="str">
        <f>'Master List'!G551</f>
        <v>SEWD</v>
      </c>
      <c r="F551" s="80">
        <f>'Master List'!H551</f>
        <v>0</v>
      </c>
      <c r="G551" s="80" t="str">
        <f>'Master List'!I551</f>
        <v>Y</v>
      </c>
      <c r="H551" s="80">
        <f>'Master List'!AP551</f>
        <v>0</v>
      </c>
      <c r="M551" s="50" t="s">
        <v>779</v>
      </c>
      <c r="N551" s="51"/>
    </row>
    <row r="552" spans="1:14" ht="45" x14ac:dyDescent="0.25">
      <c r="A552" s="82" t="str">
        <f>'Master List'!A552</f>
        <v>S018874</v>
      </c>
      <c r="B552" s="80" t="str">
        <f>'Master List'!C552</f>
        <v>ANTHONY G. DUTRA TRUST</v>
      </c>
      <c r="C552" s="80">
        <f>'Master List'!E552</f>
        <v>0</v>
      </c>
      <c r="D552" s="80" t="str">
        <f>'Master List'!F552</f>
        <v>RD 2075 (MCMULLIN RANCH)</v>
      </c>
      <c r="E552" s="80">
        <f>'Master List'!G552</f>
        <v>0</v>
      </c>
      <c r="F552" s="80">
        <f>'Master List'!H552</f>
        <v>0</v>
      </c>
      <c r="G552" s="80" t="str">
        <f>'Master List'!I552</f>
        <v>Y</v>
      </c>
      <c r="H552" s="80">
        <f>'Master List'!AP552</f>
        <v>0</v>
      </c>
      <c r="M552" s="50" t="s">
        <v>776</v>
      </c>
      <c r="N552" s="51">
        <v>1</v>
      </c>
    </row>
    <row r="553" spans="1:14" ht="45" x14ac:dyDescent="0.25">
      <c r="A553" s="82" t="str">
        <f>'Master List'!A553</f>
        <v>S018876</v>
      </c>
      <c r="B553" s="80" t="str">
        <f>'Master List'!C553</f>
        <v>ISONE INC.</v>
      </c>
      <c r="C553" s="80">
        <f>'Master List'!E553</f>
        <v>0</v>
      </c>
      <c r="D553" s="80" t="str">
        <f>'Master List'!F553</f>
        <v>RD 524 (MIDDLE ROBERTS ISLAND)</v>
      </c>
      <c r="E553" s="80">
        <f>'Master List'!G553</f>
        <v>0</v>
      </c>
      <c r="F553" s="80" t="str">
        <f>'Master List'!H553</f>
        <v>Woods Irrigation Company</v>
      </c>
      <c r="G553" s="80" t="str">
        <f>'Master List'!I553</f>
        <v>Y</v>
      </c>
      <c r="H553" s="80" t="str">
        <f>'Master List'!AP553</f>
        <v>Woods Irrigation Company</v>
      </c>
      <c r="M553" s="50" t="s">
        <v>1173</v>
      </c>
      <c r="N553" s="51">
        <v>1</v>
      </c>
    </row>
    <row r="554" spans="1:14" ht="30" x14ac:dyDescent="0.25">
      <c r="A554" s="82" t="str">
        <f>'Master List'!A554</f>
        <v>S018878</v>
      </c>
      <c r="B554" s="80" t="str">
        <f>'Master List'!C554</f>
        <v>ELMWOOD PARTNERS L.P.</v>
      </c>
      <c r="C554" s="80">
        <f>'Master List'!E554</f>
        <v>0</v>
      </c>
      <c r="D554" s="80" t="str">
        <f>'Master List'!F554</f>
        <v>RD 2119 (WRIGHT-ELMWOOD TRACT)</v>
      </c>
      <c r="E554" s="80">
        <f>'Master List'!G554</f>
        <v>0</v>
      </c>
      <c r="F554" s="80">
        <f>'Master List'!H554</f>
        <v>0</v>
      </c>
      <c r="G554" s="80" t="str">
        <f>'Master List'!I554</f>
        <v>Y</v>
      </c>
      <c r="H554" s="80">
        <f>'Master List'!AP554</f>
        <v>0</v>
      </c>
      <c r="M554" s="50" t="s">
        <v>1185</v>
      </c>
      <c r="N554" s="51">
        <v>1</v>
      </c>
    </row>
    <row r="555" spans="1:14" ht="45" x14ac:dyDescent="0.25">
      <c r="A555" s="82" t="str">
        <f>'Master List'!A555</f>
        <v>S018880</v>
      </c>
      <c r="B555" s="80" t="str">
        <f>'Master List'!C555</f>
        <v>ELLIOT DELTA ORCHARDS, LLC</v>
      </c>
      <c r="C555" s="80">
        <f>'Master List'!E555</f>
        <v>0</v>
      </c>
      <c r="D555" s="80">
        <f>'Master List'!F555</f>
        <v>0</v>
      </c>
      <c r="E555" s="80">
        <f>'Master List'!G555</f>
        <v>0</v>
      </c>
      <c r="F555" s="80" t="str">
        <f>'Master List'!H555</f>
        <v>North Delta Water Agency</v>
      </c>
      <c r="G555" s="80" t="str">
        <f>'Master List'!I555</f>
        <v>Y</v>
      </c>
      <c r="H555" s="80" t="str">
        <f>'Master List'!AP555</f>
        <v>North Delta Water Agency</v>
      </c>
      <c r="M555" s="50" t="s">
        <v>1422</v>
      </c>
      <c r="N555" s="51">
        <v>1</v>
      </c>
    </row>
    <row r="556" spans="1:14" ht="45" x14ac:dyDescent="0.25">
      <c r="A556" s="82" t="str">
        <f>'Master List'!A556</f>
        <v>S018886</v>
      </c>
      <c r="B556" s="80" t="str">
        <f>'Master List'!C556</f>
        <v>ELLIOT DELTA ORCHARDS, LLC</v>
      </c>
      <c r="C556" s="80">
        <f>'Master List'!E556</f>
        <v>0</v>
      </c>
      <c r="D556" s="80">
        <f>'Master List'!F556</f>
        <v>0</v>
      </c>
      <c r="E556" s="80">
        <f>'Master List'!G556</f>
        <v>0</v>
      </c>
      <c r="F556" s="80" t="str">
        <f>'Master List'!H556</f>
        <v>North Delta Water Agency</v>
      </c>
      <c r="G556" s="80" t="str">
        <f>'Master List'!I556</f>
        <v>Y</v>
      </c>
      <c r="H556" s="80" t="str">
        <f>'Master List'!AP556</f>
        <v>North Delta Water Agency</v>
      </c>
      <c r="M556" s="50" t="s">
        <v>1897</v>
      </c>
      <c r="N556" s="51">
        <v>1</v>
      </c>
    </row>
    <row r="557" spans="1:14" ht="30" x14ac:dyDescent="0.25">
      <c r="A557" s="82" t="str">
        <f>'Master List'!A557</f>
        <v>S018890</v>
      </c>
      <c r="B557" s="80" t="str">
        <f>'Master List'!C557</f>
        <v>BERNIECE L. SILVA TRUST</v>
      </c>
      <c r="C557" s="80">
        <f>'Master List'!E557</f>
        <v>0</v>
      </c>
      <c r="D557" s="80" t="str">
        <f>'Master List'!F557</f>
        <v>RD 2039 (UPPER JONES TRACT)</v>
      </c>
      <c r="E557" s="80">
        <f>'Master List'!G557</f>
        <v>0</v>
      </c>
      <c r="F557" s="80">
        <f>'Master List'!H557</f>
        <v>0</v>
      </c>
      <c r="G557" s="80" t="str">
        <f>'Master List'!I557</f>
        <v>Y</v>
      </c>
      <c r="H557" s="80">
        <f>'Master List'!AP557</f>
        <v>0</v>
      </c>
      <c r="M557" s="50" t="s">
        <v>1902</v>
      </c>
      <c r="N557" s="51">
        <v>1</v>
      </c>
    </row>
    <row r="558" spans="1:14" ht="30" x14ac:dyDescent="0.25">
      <c r="A558" s="82" t="str">
        <f>'Master List'!A558</f>
        <v>S018902</v>
      </c>
      <c r="B558" s="80" t="str">
        <f>'Master List'!C558</f>
        <v>GARY M GRAHAM</v>
      </c>
      <c r="C558" s="80">
        <f>'Master List'!E558</f>
        <v>0</v>
      </c>
      <c r="D558" s="80" t="str">
        <f>'Master List'!F558</f>
        <v>RD 524 (MIDDLE ROBERTS ISLAND)</v>
      </c>
      <c r="E558" s="80">
        <f>'Master List'!G558</f>
        <v>0</v>
      </c>
      <c r="F558" s="80">
        <f>'Master List'!H558</f>
        <v>0</v>
      </c>
      <c r="G558" s="80" t="str">
        <f>'Master List'!I558</f>
        <v>Y</v>
      </c>
      <c r="H558" s="80">
        <f>'Master List'!AP558</f>
        <v>0</v>
      </c>
      <c r="M558" s="50" t="s">
        <v>2521</v>
      </c>
      <c r="N558" s="51">
        <v>1</v>
      </c>
    </row>
    <row r="559" spans="1:14" x14ac:dyDescent="0.25">
      <c r="A559" s="82" t="str">
        <f>'Master List'!A559</f>
        <v>S018921</v>
      </c>
      <c r="B559" s="80" t="str">
        <f>'Master List'!C559</f>
        <v>DOUGLASS M. EBERHARDT II</v>
      </c>
      <c r="C559" s="80">
        <f>'Master List'!E559</f>
        <v>0</v>
      </c>
      <c r="D559" s="80">
        <f>'Master List'!F559</f>
        <v>0</v>
      </c>
      <c r="E559" s="80">
        <f>'Master List'!G559</f>
        <v>0</v>
      </c>
      <c r="F559" s="80">
        <f>'Master List'!H559</f>
        <v>0</v>
      </c>
      <c r="G559" s="80" t="str">
        <f>'Master List'!I559</f>
        <v>Y</v>
      </c>
      <c r="H559" s="80">
        <f>'Master List'!AP559</f>
        <v>0</v>
      </c>
      <c r="M559" s="50" t="s">
        <v>2885</v>
      </c>
      <c r="N559" s="51">
        <v>1</v>
      </c>
    </row>
    <row r="560" spans="1:14" ht="30" x14ac:dyDescent="0.25">
      <c r="A560" s="82" t="str">
        <f>'Master List'!A560</f>
        <v>S018924</v>
      </c>
      <c r="B560" s="80" t="str">
        <f>'Master List'!C560</f>
        <v>DOUGLASS M. EBERHARDT, III ET AL.</v>
      </c>
      <c r="C560" s="80">
        <f>'Master List'!E560</f>
        <v>0</v>
      </c>
      <c r="D560" s="80" t="str">
        <f>'Master List'!F560</f>
        <v>RD 2037 (RINDGE TRACT)</v>
      </c>
      <c r="E560" s="80">
        <f>'Master List'!G560</f>
        <v>0</v>
      </c>
      <c r="F560" s="80">
        <f>'Master List'!H560</f>
        <v>0</v>
      </c>
      <c r="G560" s="80" t="str">
        <f>'Master List'!I560</f>
        <v>Y</v>
      </c>
      <c r="H560" s="80">
        <f>'Master List'!AP560</f>
        <v>0</v>
      </c>
      <c r="M560" s="50" t="s">
        <v>2925</v>
      </c>
      <c r="N560" s="51">
        <v>1</v>
      </c>
    </row>
    <row r="561" spans="1:14" ht="30" x14ac:dyDescent="0.25">
      <c r="A561" s="82" t="str">
        <f>'Master List'!A561</f>
        <v>S018927</v>
      </c>
      <c r="B561" s="80" t="str">
        <f>'Master List'!C561</f>
        <v>DOUGLASS M. EBERHARDT II</v>
      </c>
      <c r="C561" s="80">
        <f>'Master List'!E561</f>
        <v>0</v>
      </c>
      <c r="D561" s="80" t="str">
        <f>'Master List'!F561</f>
        <v>RD 2037 (RINDGE TRACT)</v>
      </c>
      <c r="E561" s="80">
        <f>'Master List'!G561</f>
        <v>0</v>
      </c>
      <c r="F561" s="80">
        <f>'Master List'!H561</f>
        <v>0</v>
      </c>
      <c r="G561" s="80" t="str">
        <f>'Master List'!I561</f>
        <v>Y</v>
      </c>
      <c r="H561" s="80">
        <f>'Master List'!AP561</f>
        <v>0</v>
      </c>
      <c r="M561" s="50" t="s">
        <v>3277</v>
      </c>
      <c r="N561" s="51">
        <v>1</v>
      </c>
    </row>
    <row r="562" spans="1:14" ht="30" x14ac:dyDescent="0.25">
      <c r="A562" s="82" t="str">
        <f>'Master List'!A562</f>
        <v>S018933</v>
      </c>
      <c r="B562" s="80" t="str">
        <f>'Master List'!C562</f>
        <v>DOUGLASS M. EBERHARDT II</v>
      </c>
      <c r="C562" s="80">
        <f>'Master List'!E562</f>
        <v>0</v>
      </c>
      <c r="D562" s="80" t="str">
        <f>'Master List'!F562</f>
        <v>RD 2037 (RINDGE TRACT)</v>
      </c>
      <c r="E562" s="80">
        <f>'Master List'!G562</f>
        <v>0</v>
      </c>
      <c r="F562" s="80">
        <f>'Master List'!H562</f>
        <v>0</v>
      </c>
      <c r="G562" s="80" t="str">
        <f>'Master List'!I562</f>
        <v>Y</v>
      </c>
      <c r="H562" s="80">
        <f>'Master List'!AP562</f>
        <v>0</v>
      </c>
      <c r="M562" s="50" t="s">
        <v>8186</v>
      </c>
      <c r="N562" s="51">
        <v>10</v>
      </c>
    </row>
    <row r="563" spans="1:14" ht="30" x14ac:dyDescent="0.25">
      <c r="A563" s="82" t="str">
        <f>'Master List'!A563</f>
        <v>S018936</v>
      </c>
      <c r="B563" s="80" t="str">
        <f>'Master List'!C563</f>
        <v>DOUGLASS M. EBERHARDT II</v>
      </c>
      <c r="C563" s="80">
        <f>'Master List'!E563</f>
        <v>0</v>
      </c>
      <c r="D563" s="80" t="str">
        <f>'Master List'!F563</f>
        <v>RD 2037 (RINDGE TRACT)</v>
      </c>
      <c r="E563" s="80">
        <f>'Master List'!G563</f>
        <v>0</v>
      </c>
      <c r="F563" s="80">
        <f>'Master List'!H563</f>
        <v>0</v>
      </c>
      <c r="G563" s="80" t="str">
        <f>'Master List'!I563</f>
        <v>Y</v>
      </c>
      <c r="H563" s="80">
        <f>'Master List'!AP563</f>
        <v>0</v>
      </c>
      <c r="M563" s="50" t="s">
        <v>4063</v>
      </c>
      <c r="N563" s="51">
        <v>480</v>
      </c>
    </row>
    <row r="564" spans="1:14" x14ac:dyDescent="0.25">
      <c r="A564" s="82" t="str">
        <f>'Master List'!A564</f>
        <v>S018939</v>
      </c>
      <c r="B564" s="80" t="str">
        <f>'Master List'!C564</f>
        <v>COLEMAN FOLEY, JR.</v>
      </c>
      <c r="C564" s="80">
        <f>'Master List'!E564</f>
        <v>0</v>
      </c>
      <c r="D564" s="80">
        <f>'Master List'!F564</f>
        <v>0</v>
      </c>
      <c r="E564" s="80">
        <f>'Master List'!G564</f>
        <v>0</v>
      </c>
      <c r="F564" s="80">
        <f>'Master List'!H564</f>
        <v>0</v>
      </c>
      <c r="G564" s="80" t="str">
        <f>'Master List'!I564</f>
        <v>Y</v>
      </c>
      <c r="H564" s="80">
        <f>'Master List'!AP564</f>
        <v>0</v>
      </c>
    </row>
    <row r="565" spans="1:14" x14ac:dyDescent="0.25">
      <c r="A565" s="82" t="str">
        <f>'Master List'!A565</f>
        <v>S018954</v>
      </c>
      <c r="B565" s="80" t="str">
        <f>'Master List'!C565</f>
        <v>DOUGLASS M. EBERHARDT II</v>
      </c>
      <c r="C565" s="80">
        <f>'Master List'!E565</f>
        <v>0</v>
      </c>
      <c r="D565" s="80">
        <f>'Master List'!F565</f>
        <v>0</v>
      </c>
      <c r="E565" s="80">
        <f>'Master List'!G565</f>
        <v>0</v>
      </c>
      <c r="F565" s="80">
        <f>'Master List'!H565</f>
        <v>0</v>
      </c>
      <c r="G565" s="80" t="str">
        <f>'Master List'!I565</f>
        <v>Y</v>
      </c>
      <c r="H565" s="80">
        <f>'Master List'!AP565</f>
        <v>0</v>
      </c>
    </row>
    <row r="566" spans="1:14" x14ac:dyDescent="0.25">
      <c r="A566" s="82" t="str">
        <f>'Master List'!A566</f>
        <v>S018955</v>
      </c>
      <c r="B566" s="80" t="str">
        <f>'Master List'!C566</f>
        <v>COLEMAN FOLEY</v>
      </c>
      <c r="C566" s="80">
        <f>'Master List'!E566</f>
        <v>0</v>
      </c>
      <c r="D566" s="80">
        <f>'Master List'!F566</f>
        <v>0</v>
      </c>
      <c r="E566" s="80">
        <f>'Master List'!G566</f>
        <v>0</v>
      </c>
      <c r="F566" s="80">
        <f>'Master List'!H566</f>
        <v>0</v>
      </c>
      <c r="G566" s="80" t="str">
        <f>'Master List'!I566</f>
        <v>Y</v>
      </c>
      <c r="H566" s="80">
        <f>'Master List'!AP566</f>
        <v>0</v>
      </c>
    </row>
    <row r="567" spans="1:14" ht="45" x14ac:dyDescent="0.25">
      <c r="A567" s="82" t="str">
        <f>'Master List'!A567</f>
        <v>S018959</v>
      </c>
      <c r="B567" s="80" t="str">
        <f>'Master List'!C567</f>
        <v>MERRITT ISLAND RANCH- GREENE &amp; HEMLY, INC</v>
      </c>
      <c r="C567" s="80">
        <f>'Master List'!E567</f>
        <v>0</v>
      </c>
      <c r="D567" s="80">
        <f>'Master List'!F567</f>
        <v>0</v>
      </c>
      <c r="E567" s="80">
        <f>'Master List'!G567</f>
        <v>0</v>
      </c>
      <c r="F567" s="80" t="str">
        <f>'Master List'!H567</f>
        <v>North Delta Water Agency</v>
      </c>
      <c r="G567" s="80" t="str">
        <f>'Master List'!I567</f>
        <v>Y</v>
      </c>
      <c r="H567" s="80" t="str">
        <f>'Master List'!AP567</f>
        <v>North Delta Water Agency</v>
      </c>
    </row>
    <row r="568" spans="1:14" x14ac:dyDescent="0.25">
      <c r="A568" s="82" t="str">
        <f>'Master List'!A568</f>
        <v>S018961</v>
      </c>
      <c r="B568" s="80" t="str">
        <f>'Master List'!C568</f>
        <v>DOUGLASS M. EBERHARDT II</v>
      </c>
      <c r="C568" s="80">
        <f>'Master List'!E568</f>
        <v>0</v>
      </c>
      <c r="D568" s="80">
        <f>'Master List'!F568</f>
        <v>0</v>
      </c>
      <c r="E568" s="80">
        <f>'Master List'!G568</f>
        <v>0</v>
      </c>
      <c r="F568" s="80">
        <f>'Master List'!H568</f>
        <v>0</v>
      </c>
      <c r="G568" s="80" t="str">
        <f>'Master List'!I568</f>
        <v>Y</v>
      </c>
      <c r="H568" s="80">
        <f>'Master List'!AP568</f>
        <v>0</v>
      </c>
    </row>
    <row r="569" spans="1:14" x14ac:dyDescent="0.25">
      <c r="A569" s="82" t="str">
        <f>'Master List'!A569</f>
        <v>S018964</v>
      </c>
      <c r="B569" s="80" t="str">
        <f>'Master List'!C569</f>
        <v>DOUGLASS M. EBERHARDT II</v>
      </c>
      <c r="C569" s="80">
        <f>'Master List'!E569</f>
        <v>0</v>
      </c>
      <c r="D569" s="80">
        <f>'Master List'!F569</f>
        <v>0</v>
      </c>
      <c r="E569" s="80">
        <f>'Master List'!G569</f>
        <v>0</v>
      </c>
      <c r="F569" s="80">
        <f>'Master List'!H569</f>
        <v>0</v>
      </c>
      <c r="G569" s="80" t="str">
        <f>'Master List'!I569</f>
        <v>Y</v>
      </c>
      <c r="H569" s="80">
        <f>'Master List'!AP569</f>
        <v>0</v>
      </c>
    </row>
    <row r="570" spans="1:14" ht="30" x14ac:dyDescent="0.25">
      <c r="A570" s="82" t="str">
        <f>'Master List'!A570</f>
        <v>S018967</v>
      </c>
      <c r="B570" s="80" t="str">
        <f>'Master List'!C570</f>
        <v>GLENGARRY PROPERTY SERVICES</v>
      </c>
      <c r="C570" s="80">
        <f>'Master List'!E570</f>
        <v>0</v>
      </c>
      <c r="D570" s="80">
        <f>'Master List'!F570</f>
        <v>0</v>
      </c>
      <c r="E570" s="80">
        <f>'Master List'!G570</f>
        <v>0</v>
      </c>
      <c r="F570" s="80">
        <f>'Master List'!H570</f>
        <v>0</v>
      </c>
      <c r="G570" s="80" t="str">
        <f>'Master List'!I570</f>
        <v>Y</v>
      </c>
      <c r="H570" s="80">
        <f>'Master List'!AP570</f>
        <v>0</v>
      </c>
    </row>
    <row r="571" spans="1:14" ht="45" x14ac:dyDescent="0.25">
      <c r="A571" s="82" t="str">
        <f>'Master List'!A571</f>
        <v>S018968</v>
      </c>
      <c r="B571" s="80" t="str">
        <f>'Master List'!C571</f>
        <v>FIDDYMENT FAMILY PARTNERS C/O DUANE FIDDYMENT</v>
      </c>
      <c r="C571" s="80">
        <f>'Master List'!E571</f>
        <v>0</v>
      </c>
      <c r="D571" s="80" t="str">
        <f>'Master List'!F571</f>
        <v>RD 348 (NEW HOPE)</v>
      </c>
      <c r="E571" s="80" t="str">
        <f>'Master List'!G571</f>
        <v>WID</v>
      </c>
      <c r="F571" s="80" t="str">
        <f>'Master List'!H571</f>
        <v>North Delta Water Agency</v>
      </c>
      <c r="G571" s="80" t="str">
        <f>'Master List'!I571</f>
        <v>Y</v>
      </c>
      <c r="H571" s="80" t="str">
        <f>'Master List'!AP571</f>
        <v>North Delta Water Agency</v>
      </c>
    </row>
    <row r="572" spans="1:14" ht="45" x14ac:dyDescent="0.25">
      <c r="A572" s="82" t="str">
        <f>'Master List'!A572</f>
        <v>S018987</v>
      </c>
      <c r="B572" s="80" t="str">
        <f>'Master List'!C572</f>
        <v>BERNIECE L. SILVA TRUST</v>
      </c>
      <c r="C572" s="80">
        <f>'Master List'!E572</f>
        <v>0</v>
      </c>
      <c r="D572" s="80" t="str">
        <f>'Master List'!F572</f>
        <v>RD 2072 (WOODWARD ISLAND)</v>
      </c>
      <c r="E572" s="80">
        <f>'Master List'!G572</f>
        <v>0</v>
      </c>
      <c r="F572" s="80">
        <f>'Master List'!H572</f>
        <v>0</v>
      </c>
      <c r="G572" s="80" t="str">
        <f>'Master List'!I572</f>
        <v>Y</v>
      </c>
      <c r="H572" s="80">
        <f>'Master List'!AP572</f>
        <v>0</v>
      </c>
    </row>
    <row r="573" spans="1:14" ht="30" x14ac:dyDescent="0.25">
      <c r="A573" s="82" t="str">
        <f>'Master List'!A573</f>
        <v>S018989</v>
      </c>
      <c r="B573" s="80" t="str">
        <f>'Master List'!C573</f>
        <v>TIM T GRUNSKY</v>
      </c>
      <c r="C573" s="80">
        <f>'Master List'!E573</f>
        <v>0</v>
      </c>
      <c r="D573" s="80" t="str">
        <f>'Master List'!F573</f>
        <v>RD 684 (LOWER ROBERTS ISLAND)</v>
      </c>
      <c r="E573" s="80">
        <f>'Master List'!G573</f>
        <v>0</v>
      </c>
      <c r="F573" s="80">
        <f>'Master List'!H573</f>
        <v>0</v>
      </c>
      <c r="G573" s="80" t="str">
        <f>'Master List'!I573</f>
        <v>Y</v>
      </c>
      <c r="H573" s="80">
        <f>'Master List'!AP573</f>
        <v>0</v>
      </c>
    </row>
    <row r="574" spans="1:14" x14ac:dyDescent="0.25">
      <c r="A574" s="82" t="str">
        <f>'Master List'!A574</f>
        <v>S019017</v>
      </c>
      <c r="B574" s="80" t="str">
        <f>'Master List'!C574</f>
        <v>BERNIECE L. SILVA TRUST</v>
      </c>
      <c r="C574" s="80">
        <f>'Master List'!E574</f>
        <v>0</v>
      </c>
      <c r="D574" s="80">
        <f>'Master List'!F574</f>
        <v>0</v>
      </c>
      <c r="E574" s="80">
        <f>'Master List'!G574</f>
        <v>0</v>
      </c>
      <c r="F574" s="80">
        <f>'Master List'!H574</f>
        <v>0</v>
      </c>
      <c r="G574" s="80" t="str">
        <f>'Master List'!I574</f>
        <v>Y</v>
      </c>
      <c r="H574" s="80">
        <f>'Master List'!AP574</f>
        <v>0</v>
      </c>
    </row>
    <row r="575" spans="1:14" ht="30" x14ac:dyDescent="0.25">
      <c r="A575" s="82" t="str">
        <f>'Master List'!A575</f>
        <v>S019020</v>
      </c>
      <c r="B575" s="80" t="str">
        <f>'Master List'!C575</f>
        <v>DANIEL F ROZA JR</v>
      </c>
      <c r="C575" s="80">
        <f>'Master List'!E575</f>
        <v>0</v>
      </c>
      <c r="D575" s="80" t="str">
        <f>'Master List'!F575</f>
        <v>RD 544 (UPPER ROBERTS ISLAND)</v>
      </c>
      <c r="E575" s="80">
        <f>'Master List'!G575</f>
        <v>0</v>
      </c>
      <c r="F575" s="80">
        <f>'Master List'!H575</f>
        <v>0</v>
      </c>
      <c r="G575" s="80" t="str">
        <f>'Master List'!I575</f>
        <v>Y</v>
      </c>
      <c r="H575" s="80">
        <f>'Master List'!AP575</f>
        <v>0</v>
      </c>
    </row>
    <row r="576" spans="1:14" ht="30" x14ac:dyDescent="0.25">
      <c r="A576" s="82" t="str">
        <f>'Master List'!A576</f>
        <v>S019023</v>
      </c>
      <c r="B576" s="80" t="str">
        <f>'Master List'!C576</f>
        <v>DANIEL F ROZA JR</v>
      </c>
      <c r="C576" s="80">
        <f>'Master List'!E576</f>
        <v>0</v>
      </c>
      <c r="D576" s="80" t="str">
        <f>'Master List'!F576</f>
        <v>RD 544 (UPPER ROBERTS ISLAND)</v>
      </c>
      <c r="E576" s="80">
        <f>'Master List'!G576</f>
        <v>0</v>
      </c>
      <c r="F576" s="80">
        <f>'Master List'!H576</f>
        <v>0</v>
      </c>
      <c r="G576" s="80" t="str">
        <f>'Master List'!I576</f>
        <v>Y</v>
      </c>
      <c r="H576" s="80">
        <f>'Master List'!AP576</f>
        <v>0</v>
      </c>
    </row>
    <row r="577" spans="1:8" ht="30" x14ac:dyDescent="0.25">
      <c r="A577" s="82" t="str">
        <f>'Master List'!A577</f>
        <v>S019029</v>
      </c>
      <c r="B577" s="80" t="str">
        <f>'Master List'!C577</f>
        <v>DANIEL F ROZA JR</v>
      </c>
      <c r="C577" s="80">
        <f>'Master List'!E577</f>
        <v>0</v>
      </c>
      <c r="D577" s="80" t="str">
        <f>'Master List'!F577</f>
        <v>RD 544 (UPPER ROBERTS ISLAND)</v>
      </c>
      <c r="E577" s="80">
        <f>'Master List'!G577</f>
        <v>0</v>
      </c>
      <c r="F577" s="80">
        <f>'Master List'!H577</f>
        <v>0</v>
      </c>
      <c r="G577" s="80" t="str">
        <f>'Master List'!I577</f>
        <v>Y</v>
      </c>
      <c r="H577" s="80">
        <f>'Master List'!AP577</f>
        <v>0</v>
      </c>
    </row>
    <row r="578" spans="1:8" ht="30" x14ac:dyDescent="0.25">
      <c r="A578" s="82" t="str">
        <f>'Master List'!A578</f>
        <v>S019032</v>
      </c>
      <c r="B578" s="80" t="str">
        <f>'Master List'!C578</f>
        <v>DANIEL F ROZA JR</v>
      </c>
      <c r="C578" s="80">
        <f>'Master List'!E578</f>
        <v>0</v>
      </c>
      <c r="D578" s="80" t="str">
        <f>'Master List'!F578</f>
        <v>RD 544 (UPPER ROBERTS ISLAND)</v>
      </c>
      <c r="E578" s="80">
        <f>'Master List'!G578</f>
        <v>0</v>
      </c>
      <c r="F578" s="80">
        <f>'Master List'!H578</f>
        <v>0</v>
      </c>
      <c r="G578" s="80" t="str">
        <f>'Master List'!I578</f>
        <v>Y</v>
      </c>
      <c r="H578" s="80">
        <f>'Master List'!AP578</f>
        <v>0</v>
      </c>
    </row>
    <row r="579" spans="1:8" x14ac:dyDescent="0.25">
      <c r="A579" s="82" t="str">
        <f>'Master List'!A579</f>
        <v>S019041</v>
      </c>
      <c r="B579" s="80" t="str">
        <f>'Master List'!C579</f>
        <v>DANIEL F ROZA JR</v>
      </c>
      <c r="C579" s="80">
        <f>'Master List'!E579</f>
        <v>0</v>
      </c>
      <c r="D579" s="80">
        <f>'Master List'!F579</f>
        <v>0</v>
      </c>
      <c r="E579" s="80">
        <f>'Master List'!G579</f>
        <v>0</v>
      </c>
      <c r="F579" s="80">
        <f>'Master List'!H579</f>
        <v>0</v>
      </c>
      <c r="G579" s="80" t="str">
        <f>'Master List'!I579</f>
        <v>Y</v>
      </c>
      <c r="H579" s="80">
        <f>'Master List'!AP579</f>
        <v>0</v>
      </c>
    </row>
    <row r="580" spans="1:8" x14ac:dyDescent="0.25">
      <c r="A580" s="82" t="str">
        <f>'Master List'!A580</f>
        <v>S019047</v>
      </c>
      <c r="B580" s="80" t="str">
        <f>'Master List'!C580</f>
        <v>DANIEL F ROZA JR</v>
      </c>
      <c r="C580" s="80">
        <f>'Master List'!E580</f>
        <v>0</v>
      </c>
      <c r="D580" s="80"/>
      <c r="E580" s="80">
        <f>'Master List'!G580</f>
        <v>0</v>
      </c>
      <c r="F580" s="80">
        <f>'Master List'!H580</f>
        <v>0</v>
      </c>
      <c r="G580" s="80" t="str">
        <f>'Master List'!I580</f>
        <v>Y</v>
      </c>
      <c r="H580" s="80">
        <f>'Master List'!AP580</f>
        <v>0</v>
      </c>
    </row>
    <row r="581" spans="1:8" x14ac:dyDescent="0.25">
      <c r="A581" s="82" t="str">
        <f>'Master List'!A581</f>
        <v>S019050</v>
      </c>
      <c r="B581" s="80" t="str">
        <f>'Master List'!C581</f>
        <v>DANIEL F ROZA JR</v>
      </c>
      <c r="C581" s="80">
        <f>'Master List'!E581</f>
        <v>0</v>
      </c>
      <c r="D581" s="80" t="s">
        <v>4082</v>
      </c>
      <c r="E581" s="80">
        <f>'Master List'!G581</f>
        <v>0</v>
      </c>
      <c r="F581" s="80">
        <f>'Master List'!H581</f>
        <v>0</v>
      </c>
      <c r="G581" s="80" t="str">
        <f>'Master List'!I581</f>
        <v>Y</v>
      </c>
      <c r="H581" s="80">
        <f>'Master List'!AP581</f>
        <v>0</v>
      </c>
    </row>
    <row r="582" spans="1:8" x14ac:dyDescent="0.25">
      <c r="A582" s="82" t="str">
        <f>'Master List'!A582</f>
        <v>S019053</v>
      </c>
      <c r="B582" s="80" t="str">
        <f>'Master List'!C582</f>
        <v>EDDY JO CARDOZA</v>
      </c>
      <c r="C582" s="80">
        <f>'Master List'!E582</f>
        <v>0</v>
      </c>
      <c r="D582" s="80" t="s">
        <v>4082</v>
      </c>
      <c r="E582" s="80">
        <f>'Master List'!G582</f>
        <v>0</v>
      </c>
      <c r="F582" s="80">
        <f>'Master List'!H582</f>
        <v>0</v>
      </c>
      <c r="G582" s="80" t="str">
        <f>'Master List'!I582</f>
        <v>Y</v>
      </c>
      <c r="H582" s="80">
        <f>'Master List'!AP582</f>
        <v>0</v>
      </c>
    </row>
    <row r="583" spans="1:8" ht="45" x14ac:dyDescent="0.25">
      <c r="A583" s="82" t="str">
        <f>'Master List'!A583</f>
        <v>S019056</v>
      </c>
      <c r="B583" s="80" t="str">
        <f>'Master List'!C583</f>
        <v>EDDY JO CARDOZA</v>
      </c>
      <c r="C583" s="80">
        <f>'Master List'!E583</f>
        <v>0</v>
      </c>
      <c r="D583" s="80" t="s">
        <v>4082</v>
      </c>
      <c r="E583" s="80">
        <f>'Master List'!G583</f>
        <v>0</v>
      </c>
      <c r="F583" s="80" t="str">
        <f>'Master List'!H583</f>
        <v>North Delta Water Agency</v>
      </c>
      <c r="G583" s="80" t="str">
        <f>'Master List'!I583</f>
        <v>Y</v>
      </c>
      <c r="H583" s="80" t="str">
        <f>'Master List'!AP583</f>
        <v>North Delta Water Agency</v>
      </c>
    </row>
    <row r="584" spans="1:8" ht="30" x14ac:dyDescent="0.25">
      <c r="A584" s="82" t="str">
        <f>'Master List'!A584</f>
        <v>S019057</v>
      </c>
      <c r="B584" s="80" t="str">
        <f>'Master List'!C584</f>
        <v>JOHN C KELLEY PROPERTIES LLC</v>
      </c>
      <c r="C584" s="80" t="str">
        <f>'Master List'!E584</f>
        <v>City of Stockton</v>
      </c>
      <c r="D584" s="80" t="s">
        <v>2485</v>
      </c>
      <c r="E584" s="80" t="str">
        <f>'Master List'!G584</f>
        <v>SEWD</v>
      </c>
      <c r="F584" s="80">
        <f>'Master List'!H584</f>
        <v>0</v>
      </c>
      <c r="G584" s="80" t="str">
        <f>'Master List'!I584</f>
        <v>Y</v>
      </c>
      <c r="H584" s="80">
        <f>'Master List'!AP584</f>
        <v>0</v>
      </c>
    </row>
    <row r="585" spans="1:8" ht="45" x14ac:dyDescent="0.25">
      <c r="A585" s="82" t="str">
        <f>'Master List'!A585</f>
        <v>S019063</v>
      </c>
      <c r="B585" s="80" t="str">
        <f>'Master List'!C585</f>
        <v>KIRTLAN FAMILY TRUST</v>
      </c>
      <c r="C585" s="80">
        <f>'Master List'!E585</f>
        <v>0</v>
      </c>
      <c r="D585" s="80" t="s">
        <v>4082</v>
      </c>
      <c r="E585" s="80">
        <f>'Master List'!G585</f>
        <v>0</v>
      </c>
      <c r="F585" s="80" t="str">
        <f>'Master List'!H585</f>
        <v>North Delta Water Agency</v>
      </c>
      <c r="G585" s="80" t="str">
        <f>'Master List'!I585</f>
        <v>Y</v>
      </c>
      <c r="H585" s="80" t="str">
        <f>'Master List'!AP585</f>
        <v>North Delta Water Agency</v>
      </c>
    </row>
    <row r="586" spans="1:8" x14ac:dyDescent="0.25">
      <c r="A586" s="82" t="str">
        <f>'Master List'!A586</f>
        <v>S019065</v>
      </c>
      <c r="B586" s="80" t="str">
        <f>'Master List'!C586</f>
        <v>CARDOZA HOME RANCH</v>
      </c>
      <c r="C586" s="80">
        <f>'Master List'!E586</f>
        <v>0</v>
      </c>
      <c r="D586" s="80" t="s">
        <v>4082</v>
      </c>
      <c r="E586" s="80">
        <f>'Master List'!G586</f>
        <v>0</v>
      </c>
      <c r="F586" s="80">
        <f>'Master List'!H586</f>
        <v>0</v>
      </c>
      <c r="G586" s="80" t="str">
        <f>'Master List'!I586</f>
        <v>Y</v>
      </c>
      <c r="H586" s="80">
        <f>'Master List'!AP586</f>
        <v>0</v>
      </c>
    </row>
    <row r="587" spans="1:8" ht="45" x14ac:dyDescent="0.25">
      <c r="A587" s="82" t="str">
        <f>'Master List'!A587</f>
        <v>S019066</v>
      </c>
      <c r="B587" s="80" t="str">
        <f>'Master List'!C587</f>
        <v>KIRTLAN FAMILY TRUST</v>
      </c>
      <c r="C587" s="80">
        <f>'Master List'!E587</f>
        <v>0</v>
      </c>
      <c r="D587" s="80" t="s">
        <v>4082</v>
      </c>
      <c r="E587" s="80">
        <f>'Master List'!G587</f>
        <v>0</v>
      </c>
      <c r="F587" s="80" t="str">
        <f>'Master List'!H587</f>
        <v>North Delta Water Agency</v>
      </c>
      <c r="G587" s="80" t="str">
        <f>'Master List'!I587</f>
        <v>Y</v>
      </c>
      <c r="H587" s="80" t="str">
        <f>'Master List'!AP587</f>
        <v>North Delta Water Agency</v>
      </c>
    </row>
    <row r="588" spans="1:8" x14ac:dyDescent="0.25">
      <c r="A588" s="82" t="str">
        <f>'Master List'!A588</f>
        <v>S019069</v>
      </c>
      <c r="B588" s="80" t="str">
        <f>'Master List'!C588</f>
        <v>JOHNNIE L COSTA</v>
      </c>
      <c r="C588" s="80">
        <f>'Master List'!E588</f>
        <v>0</v>
      </c>
      <c r="D588" s="80" t="s">
        <v>4082</v>
      </c>
      <c r="E588" s="80">
        <f>'Master List'!G588</f>
        <v>0</v>
      </c>
      <c r="F588" s="80">
        <f>'Master List'!H588</f>
        <v>0</v>
      </c>
      <c r="G588" s="80" t="str">
        <f>'Master List'!I588</f>
        <v>Y</v>
      </c>
      <c r="H588" s="80">
        <f>'Master List'!AP588</f>
        <v>0</v>
      </c>
    </row>
    <row r="589" spans="1:8" ht="30" x14ac:dyDescent="0.25">
      <c r="A589" s="82" t="str">
        <f>'Master List'!A589</f>
        <v>S019072</v>
      </c>
      <c r="B589" s="80" t="str">
        <f>'Master List'!C589</f>
        <v>FRED A. DOUMA FAMILY TRUST</v>
      </c>
      <c r="C589" s="80">
        <f>'Master List'!E589</f>
        <v>0</v>
      </c>
      <c r="D589" s="80" t="s">
        <v>127</v>
      </c>
      <c r="E589" s="80">
        <f>'Master List'!G589</f>
        <v>0</v>
      </c>
      <c r="F589" s="80">
        <f>'Master List'!H589</f>
        <v>0</v>
      </c>
      <c r="G589" s="80" t="str">
        <f>'Master List'!I589</f>
        <v>Y</v>
      </c>
      <c r="H589" s="80">
        <f>'Master List'!AP589</f>
        <v>0</v>
      </c>
    </row>
    <row r="590" spans="1:8" ht="30" x14ac:dyDescent="0.25">
      <c r="A590" s="82" t="str">
        <f>'Master List'!A590</f>
        <v>S019075</v>
      </c>
      <c r="B590" s="80" t="str">
        <f>'Master List'!C590</f>
        <v>WOODY'S ON THE RIVER LLC, ET AL</v>
      </c>
      <c r="C590" s="80">
        <f>'Master List'!E590</f>
        <v>0</v>
      </c>
      <c r="D590" s="80" t="s">
        <v>1327</v>
      </c>
      <c r="E590" s="80">
        <f>'Master List'!G590</f>
        <v>0</v>
      </c>
      <c r="F590" s="80">
        <f>'Master List'!H590</f>
        <v>0</v>
      </c>
      <c r="G590" s="80" t="str">
        <f>'Master List'!I590</f>
        <v>Y</v>
      </c>
      <c r="H590" s="80">
        <f>'Master List'!AP590</f>
        <v>0</v>
      </c>
    </row>
    <row r="591" spans="1:8" ht="30" x14ac:dyDescent="0.25">
      <c r="A591" s="82" t="str">
        <f>'Master List'!A591</f>
        <v>S019076</v>
      </c>
      <c r="B591" s="80" t="str">
        <f>'Master List'!C591</f>
        <v>GLORIA A BACCHETTI</v>
      </c>
      <c r="C591" s="80">
        <f>'Master List'!E591</f>
        <v>0</v>
      </c>
      <c r="D591" s="80" t="s">
        <v>779</v>
      </c>
      <c r="E591" s="80">
        <f>'Master List'!G591</f>
        <v>0</v>
      </c>
      <c r="F591" s="80">
        <f>'Master List'!H591</f>
        <v>0</v>
      </c>
      <c r="G591" s="80" t="str">
        <f>'Master List'!I591</f>
        <v>Y</v>
      </c>
      <c r="H591" s="80">
        <f>'Master List'!AP591</f>
        <v>0</v>
      </c>
    </row>
    <row r="592" spans="1:8" ht="45" x14ac:dyDescent="0.25">
      <c r="A592" s="82" t="str">
        <f>'Master List'!A592</f>
        <v>S019089</v>
      </c>
      <c r="B592" s="80" t="str">
        <f>'Master List'!C592</f>
        <v>CARDOZA HOME RANCH</v>
      </c>
      <c r="C592" s="80">
        <f>'Master List'!E592</f>
        <v>0</v>
      </c>
      <c r="D592" s="80" t="s">
        <v>1122</v>
      </c>
      <c r="E592" s="80">
        <f>'Master List'!G592</f>
        <v>0</v>
      </c>
      <c r="F592" s="80">
        <f>'Master List'!H592</f>
        <v>0</v>
      </c>
      <c r="G592" s="80" t="str">
        <f>'Master List'!I592</f>
        <v>Y</v>
      </c>
      <c r="H592" s="80">
        <f>'Master List'!AP592</f>
        <v>0</v>
      </c>
    </row>
    <row r="593" spans="1:8" ht="45" x14ac:dyDescent="0.25">
      <c r="A593" s="82" t="str">
        <f>'Master List'!A593</f>
        <v>S019092</v>
      </c>
      <c r="B593" s="80" t="str">
        <f>'Master List'!C593</f>
        <v>CARDOZA HOME RANCH</v>
      </c>
      <c r="C593" s="80">
        <f>'Master List'!E593</f>
        <v>0</v>
      </c>
      <c r="D593" s="80" t="s">
        <v>1122</v>
      </c>
      <c r="E593" s="80">
        <f>'Master List'!G593</f>
        <v>0</v>
      </c>
      <c r="F593" s="80">
        <f>'Master List'!H593</f>
        <v>0</v>
      </c>
      <c r="G593" s="80" t="str">
        <f>'Master List'!I593</f>
        <v>Y</v>
      </c>
      <c r="H593" s="80">
        <f>'Master List'!AP593</f>
        <v>0</v>
      </c>
    </row>
    <row r="594" spans="1:8" ht="30" x14ac:dyDescent="0.25">
      <c r="A594" s="82" t="str">
        <f>'Master List'!A594</f>
        <v>S019112</v>
      </c>
      <c r="B594" s="80" t="str">
        <f>'Master List'!C594</f>
        <v>CITY OF TRACY</v>
      </c>
      <c r="C594" s="80">
        <f>'Master List'!E594</f>
        <v>0</v>
      </c>
      <c r="D594" s="80" t="s">
        <v>395</v>
      </c>
      <c r="E594" s="80">
        <f>'Master List'!G594</f>
        <v>0</v>
      </c>
      <c r="F594" s="80">
        <f>'Master List'!H594</f>
        <v>0</v>
      </c>
      <c r="G594" s="80" t="str">
        <f>'Master List'!I594</f>
        <v>Y</v>
      </c>
      <c r="H594" s="80">
        <f>'Master List'!AP594</f>
        <v>0</v>
      </c>
    </row>
    <row r="595" spans="1:8" ht="30" x14ac:dyDescent="0.25">
      <c r="A595" s="82" t="str">
        <f>'Master List'!A595</f>
        <v>S019120</v>
      </c>
      <c r="B595" s="80" t="str">
        <f>'Master List'!C595</f>
        <v>JOHN C KELLEY PROPERTIES LLC</v>
      </c>
      <c r="C595" s="80" t="str">
        <f>'Master List'!E595</f>
        <v>City of Stockton</v>
      </c>
      <c r="D595" s="80" t="s">
        <v>2485</v>
      </c>
      <c r="E595" s="80" t="str">
        <f>'Master List'!G595</f>
        <v>SEWD</v>
      </c>
      <c r="F595" s="80">
        <f>'Master List'!H595</f>
        <v>0</v>
      </c>
      <c r="G595" s="80" t="str">
        <f>'Master List'!I595</f>
        <v>Y</v>
      </c>
      <c r="H595" s="80">
        <f>'Master List'!AP595</f>
        <v>0</v>
      </c>
    </row>
    <row r="596" spans="1:8" ht="30" x14ac:dyDescent="0.25">
      <c r="A596" s="82" t="str">
        <f>'Master List'!A596</f>
        <v>S019123</v>
      </c>
      <c r="B596" s="80" t="str">
        <f>'Master List'!C596</f>
        <v>JOHN C KELLEY PROPERTIES LLC</v>
      </c>
      <c r="C596" s="80" t="str">
        <f>'Master List'!E596</f>
        <v>City of Stockton</v>
      </c>
      <c r="D596" s="80" t="s">
        <v>2485</v>
      </c>
      <c r="E596" s="80" t="str">
        <f>'Master List'!G596</f>
        <v>SEWD</v>
      </c>
      <c r="F596" s="80">
        <f>'Master List'!H596</f>
        <v>0</v>
      </c>
      <c r="G596" s="80" t="str">
        <f>'Master List'!I596</f>
        <v>Y</v>
      </c>
      <c r="H596" s="80">
        <f>'Master List'!AP596</f>
        <v>0</v>
      </c>
    </row>
    <row r="597" spans="1:8" x14ac:dyDescent="0.25">
      <c r="A597" s="82" t="str">
        <f>'Master List'!A597</f>
        <v>S019126</v>
      </c>
      <c r="B597" s="80" t="str">
        <f>'Master List'!C597</f>
        <v>FAY LOUIE</v>
      </c>
      <c r="C597" s="80">
        <f>'Master List'!E597</f>
        <v>0</v>
      </c>
      <c r="D597" s="80" t="s">
        <v>4082</v>
      </c>
      <c r="E597" s="80">
        <f>'Master List'!G597</f>
        <v>0</v>
      </c>
      <c r="F597" s="80">
        <f>'Master List'!H597</f>
        <v>0</v>
      </c>
      <c r="G597" s="80" t="str">
        <f>'Master List'!I597</f>
        <v>Y</v>
      </c>
      <c r="H597" s="80">
        <f>'Master List'!AP597</f>
        <v>0</v>
      </c>
    </row>
    <row r="598" spans="1:8" ht="30" x14ac:dyDescent="0.25">
      <c r="A598" s="82" t="str">
        <f>'Master List'!A598</f>
        <v>S019129</v>
      </c>
      <c r="B598" s="80" t="str">
        <f>'Master List'!C598</f>
        <v>JOHN C KELLEY PROPERTIES LLC</v>
      </c>
      <c r="C598" s="80" t="str">
        <f>'Master List'!E598</f>
        <v>City of Stockton</v>
      </c>
      <c r="D598" s="80" t="s">
        <v>2485</v>
      </c>
      <c r="E598" s="80" t="str">
        <f>'Master List'!G598</f>
        <v>SEWD</v>
      </c>
      <c r="F598" s="80">
        <f>'Master List'!H598</f>
        <v>0</v>
      </c>
      <c r="G598" s="80" t="str">
        <f>'Master List'!I598</f>
        <v>Y</v>
      </c>
      <c r="H598" s="80">
        <f>'Master List'!AP598</f>
        <v>0</v>
      </c>
    </row>
    <row r="599" spans="1:8" ht="30" x14ac:dyDescent="0.25">
      <c r="A599" s="82" t="str">
        <f>'Master List'!A599</f>
        <v>S019130</v>
      </c>
      <c r="B599" s="80" t="str">
        <f>'Master List'!C599</f>
        <v>ENSHER, ALEXANDER AND BARSOOM, INC.</v>
      </c>
      <c r="C599" s="80">
        <f>'Master List'!E599</f>
        <v>0</v>
      </c>
      <c r="D599" s="80" t="s">
        <v>1771</v>
      </c>
      <c r="E599" s="80">
        <f>'Master List'!G599</f>
        <v>0</v>
      </c>
      <c r="F599" s="80">
        <f>'Master List'!H599</f>
        <v>0</v>
      </c>
      <c r="G599" s="80" t="str">
        <f>'Master List'!I599</f>
        <v>Y</v>
      </c>
      <c r="H599" s="80">
        <f>'Master List'!AP599</f>
        <v>0</v>
      </c>
    </row>
    <row r="600" spans="1:8" ht="30" x14ac:dyDescent="0.25">
      <c r="A600" s="82" t="str">
        <f>'Master List'!A600</f>
        <v>S019132</v>
      </c>
      <c r="B600" s="80" t="str">
        <f>'Master List'!C600</f>
        <v>JOHN C KELLEY PROPERTIES LLC</v>
      </c>
      <c r="C600" s="80" t="str">
        <f>'Master List'!E600</f>
        <v>City of Stockton</v>
      </c>
      <c r="D600" s="80" t="s">
        <v>2485</v>
      </c>
      <c r="E600" s="80" t="str">
        <f>'Master List'!G600</f>
        <v>SEWD</v>
      </c>
      <c r="F600" s="80">
        <f>'Master List'!H600</f>
        <v>0</v>
      </c>
      <c r="G600" s="80" t="str">
        <f>'Master List'!I600</f>
        <v>Y</v>
      </c>
      <c r="H600" s="80">
        <f>'Master List'!AP600</f>
        <v>0</v>
      </c>
    </row>
    <row r="601" spans="1:8" ht="30" x14ac:dyDescent="0.25">
      <c r="A601" s="82" t="str">
        <f>'Master List'!A601</f>
        <v>S019141</v>
      </c>
      <c r="B601" s="80" t="str">
        <f>'Master List'!C601</f>
        <v>JOHN ARMANINO</v>
      </c>
      <c r="C601" s="80">
        <f>'Master List'!E601</f>
        <v>0</v>
      </c>
      <c r="D601" s="80" t="s">
        <v>635</v>
      </c>
      <c r="E601" s="80">
        <f>'Master List'!G601</f>
        <v>0</v>
      </c>
      <c r="F601" s="80">
        <f>'Master List'!H601</f>
        <v>0</v>
      </c>
      <c r="G601" s="80" t="str">
        <f>'Master List'!I601</f>
        <v>Y</v>
      </c>
      <c r="H601" s="80">
        <f>'Master List'!AP601</f>
        <v>0</v>
      </c>
    </row>
    <row r="602" spans="1:8" x14ac:dyDescent="0.25">
      <c r="A602" s="82" t="str">
        <f>'Master List'!A602</f>
        <v>S019142</v>
      </c>
      <c r="B602" s="80" t="str">
        <f>'Master List'!C602</f>
        <v>GUILLERMO PEREZ</v>
      </c>
      <c r="C602" s="80">
        <f>'Master List'!E602</f>
        <v>0</v>
      </c>
      <c r="D602" s="80" t="s">
        <v>4082</v>
      </c>
      <c r="E602" s="80">
        <f>'Master List'!G602</f>
        <v>0</v>
      </c>
      <c r="F602" s="80">
        <f>'Master List'!H602</f>
        <v>0</v>
      </c>
      <c r="G602" s="80" t="str">
        <f>'Master List'!I602</f>
        <v>Y</v>
      </c>
      <c r="H602" s="80">
        <f>'Master List'!AP602</f>
        <v>0</v>
      </c>
    </row>
    <row r="603" spans="1:8" ht="30" x14ac:dyDescent="0.25">
      <c r="A603" s="82" t="str">
        <f>'Master List'!A603</f>
        <v>S019144</v>
      </c>
      <c r="B603" s="80" t="str">
        <f>'Master List'!C603</f>
        <v>JOHN C KELLEY PROPERTIES LLC</v>
      </c>
      <c r="C603" s="80" t="str">
        <f>'Master List'!E603</f>
        <v>City of Stockton</v>
      </c>
      <c r="D603" s="80" t="s">
        <v>2485</v>
      </c>
      <c r="E603" s="80" t="str">
        <f>'Master List'!G603</f>
        <v>SEWD</v>
      </c>
      <c r="F603" s="80">
        <f>'Master List'!H603</f>
        <v>0</v>
      </c>
      <c r="G603" s="80" t="str">
        <f>'Master List'!I603</f>
        <v>Y</v>
      </c>
      <c r="H603" s="80">
        <f>'Master List'!AP603</f>
        <v>0</v>
      </c>
    </row>
    <row r="604" spans="1:8" ht="30" x14ac:dyDescent="0.25">
      <c r="A604" s="82" t="str">
        <f>'Master List'!A604</f>
        <v>S019145</v>
      </c>
      <c r="B604" s="80" t="str">
        <f>'Master List'!C604</f>
        <v>JOHN C KELLEY PROPERTIES LLC</v>
      </c>
      <c r="C604" s="80" t="str">
        <f>'Master List'!E604</f>
        <v>City of Stockton</v>
      </c>
      <c r="D604" s="80" t="s">
        <v>2485</v>
      </c>
      <c r="E604" s="80" t="str">
        <f>'Master List'!G604</f>
        <v>SEWD</v>
      </c>
      <c r="F604" s="80">
        <f>'Master List'!H604</f>
        <v>0</v>
      </c>
      <c r="G604" s="80" t="str">
        <f>'Master List'!I604</f>
        <v>Y</v>
      </c>
      <c r="H604" s="80">
        <f>'Master List'!AP604</f>
        <v>0</v>
      </c>
    </row>
    <row r="605" spans="1:8" ht="30" x14ac:dyDescent="0.25">
      <c r="A605" s="82" t="str">
        <f>'Master List'!A605</f>
        <v>S019146</v>
      </c>
      <c r="B605" s="80" t="str">
        <f>'Master List'!C605</f>
        <v>RICHARD AND MIKKI RIELLA 2006 FAMILY TRUST</v>
      </c>
      <c r="C605" s="80">
        <f>'Master List'!E605</f>
        <v>0</v>
      </c>
      <c r="D605" s="80" t="s">
        <v>415</v>
      </c>
      <c r="E605" s="80">
        <f>'Master List'!G605</f>
        <v>0</v>
      </c>
      <c r="F605" s="80">
        <f>'Master List'!H605</f>
        <v>0</v>
      </c>
      <c r="G605" s="80" t="str">
        <f>'Master List'!I605</f>
        <v>Y</v>
      </c>
      <c r="H605" s="80">
        <f>'Master List'!AP605</f>
        <v>0</v>
      </c>
    </row>
    <row r="606" spans="1:8" ht="30" x14ac:dyDescent="0.25">
      <c r="A606" s="82" t="str">
        <f>'Master List'!A606</f>
        <v>S019147</v>
      </c>
      <c r="B606" s="80" t="str">
        <f>'Master List'!C606</f>
        <v>JOHN C KELLEY PROPERTIES LLC</v>
      </c>
      <c r="C606" s="80" t="str">
        <f>'Master List'!E606</f>
        <v>City of Stockton</v>
      </c>
      <c r="D606" s="80" t="s">
        <v>2485</v>
      </c>
      <c r="E606" s="80" t="str">
        <f>'Master List'!G606</f>
        <v>SEWD</v>
      </c>
      <c r="F606" s="80">
        <f>'Master List'!H606</f>
        <v>0</v>
      </c>
      <c r="G606" s="80" t="str">
        <f>'Master List'!I606</f>
        <v>Y</v>
      </c>
      <c r="H606" s="80">
        <f>'Master List'!AP606</f>
        <v>0</v>
      </c>
    </row>
    <row r="607" spans="1:8" x14ac:dyDescent="0.25">
      <c r="A607" s="82" t="str">
        <f>'Master List'!A607</f>
        <v>S019149</v>
      </c>
      <c r="B607" s="80" t="str">
        <f>'Master List'!C607</f>
        <v>ANTONIO I MARTIN</v>
      </c>
      <c r="C607" s="80">
        <f>'Master List'!E607</f>
        <v>0</v>
      </c>
      <c r="D607" s="80" t="s">
        <v>4082</v>
      </c>
      <c r="E607" s="80">
        <f>'Master List'!G607</f>
        <v>0</v>
      </c>
      <c r="F607" s="80">
        <f>'Master List'!H607</f>
        <v>0</v>
      </c>
      <c r="G607" s="80" t="str">
        <f>'Master List'!I607</f>
        <v>Y</v>
      </c>
      <c r="H607" s="80">
        <f>'Master List'!AP607</f>
        <v>0</v>
      </c>
    </row>
    <row r="608" spans="1:8" ht="45" x14ac:dyDescent="0.25">
      <c r="A608" s="82" t="str">
        <f>'Master List'!A608</f>
        <v>S019165</v>
      </c>
      <c r="B608" s="80" t="str">
        <f>'Master List'!C608</f>
        <v>STEVE MELLO</v>
      </c>
      <c r="C608" s="80">
        <f>'Master List'!E608</f>
        <v>0</v>
      </c>
      <c r="D608" s="80" t="s">
        <v>4082</v>
      </c>
      <c r="E608" s="80">
        <f>'Master List'!G608</f>
        <v>0</v>
      </c>
      <c r="F608" s="80" t="str">
        <f>'Master List'!H608</f>
        <v>North Delta Water Agency</v>
      </c>
      <c r="G608" s="80" t="str">
        <f>'Master List'!I608</f>
        <v>Y</v>
      </c>
      <c r="H608" s="80" t="str">
        <f>'Master List'!AP608</f>
        <v>North Delta Water Agency</v>
      </c>
    </row>
    <row r="609" spans="1:8" ht="30" x14ac:dyDescent="0.25">
      <c r="A609" s="82" t="str">
        <f>'Master List'!A609</f>
        <v>S019170</v>
      </c>
      <c r="B609" s="80" t="str">
        <f>'Master List'!C609</f>
        <v>GARY CAFFESE</v>
      </c>
      <c r="C609" s="80">
        <f>'Master List'!E609</f>
        <v>0</v>
      </c>
      <c r="D609" s="80" t="s">
        <v>1327</v>
      </c>
      <c r="E609" s="80">
        <f>'Master List'!G609</f>
        <v>0</v>
      </c>
      <c r="F609" s="80">
        <f>'Master List'!H609</f>
        <v>0</v>
      </c>
      <c r="G609" s="80" t="str">
        <f>'Master List'!I609</f>
        <v>Y</v>
      </c>
      <c r="H609" s="80">
        <f>'Master List'!AP609</f>
        <v>0</v>
      </c>
    </row>
    <row r="610" spans="1:8" x14ac:dyDescent="0.25">
      <c r="A610" s="82" t="str">
        <f>'Master List'!A610</f>
        <v>S019173</v>
      </c>
      <c r="B610" s="80" t="str">
        <f>'Master List'!C610</f>
        <v>GARY CAFFESE</v>
      </c>
      <c r="C610" s="80">
        <f>'Master List'!E610</f>
        <v>0</v>
      </c>
      <c r="D610" s="80" t="s">
        <v>4082</v>
      </c>
      <c r="E610" s="80">
        <f>'Master List'!G610</f>
        <v>0</v>
      </c>
      <c r="F610" s="80">
        <f>'Master List'!H610</f>
        <v>0</v>
      </c>
      <c r="G610" s="80" t="str">
        <f>'Master List'!I610</f>
        <v>Y</v>
      </c>
      <c r="H610" s="80">
        <f>'Master List'!AP610</f>
        <v>0</v>
      </c>
    </row>
    <row r="611" spans="1:8" ht="30" x14ac:dyDescent="0.25">
      <c r="A611" s="82" t="str">
        <f>'Master List'!A611</f>
        <v>S019176</v>
      </c>
      <c r="B611" s="80" t="str">
        <f>'Master List'!C611</f>
        <v>MIKE RATTO</v>
      </c>
      <c r="C611" s="80">
        <f>'Master List'!E611</f>
        <v>0</v>
      </c>
      <c r="D611" s="80" t="s">
        <v>595</v>
      </c>
      <c r="E611" s="80">
        <f>'Master List'!G611</f>
        <v>0</v>
      </c>
      <c r="F611" s="80">
        <f>'Master List'!H611</f>
        <v>0</v>
      </c>
      <c r="G611" s="80" t="str">
        <f>'Master List'!I611</f>
        <v>Y</v>
      </c>
      <c r="H611" s="80">
        <f>'Master List'!AP611</f>
        <v>0</v>
      </c>
    </row>
    <row r="612" spans="1:8" ht="45" x14ac:dyDescent="0.25">
      <c r="A612" s="82" t="str">
        <f>'Master List'!A612</f>
        <v>S019178</v>
      </c>
      <c r="B612" s="80" t="str">
        <f>'Master List'!C612</f>
        <v>THE NATURE CONSERVANCY</v>
      </c>
      <c r="C612" s="80">
        <f>'Master List'!E612</f>
        <v>0</v>
      </c>
      <c r="D612" s="80" t="s">
        <v>2082</v>
      </c>
      <c r="E612" s="80">
        <f>'Master List'!G612</f>
        <v>0</v>
      </c>
      <c r="F612" s="80" t="str">
        <f>'Master List'!H612</f>
        <v>North Delta Water Agency</v>
      </c>
      <c r="G612" s="80" t="str">
        <f>'Master List'!I612</f>
        <v>Y</v>
      </c>
      <c r="H612" s="80" t="str">
        <f>'Master List'!AP612</f>
        <v>North Delta Water Agency</v>
      </c>
    </row>
    <row r="613" spans="1:8" ht="45" x14ac:dyDescent="0.25">
      <c r="A613" s="82" t="str">
        <f>'Master List'!A613</f>
        <v>S019181</v>
      </c>
      <c r="B613" s="80" t="str">
        <f>'Master List'!C613</f>
        <v>THE NATURE CONSERVANCY</v>
      </c>
      <c r="C613" s="80">
        <f>'Master List'!E613</f>
        <v>0</v>
      </c>
      <c r="D613" s="80" t="s">
        <v>2082</v>
      </c>
      <c r="E613" s="80">
        <f>'Master List'!G613</f>
        <v>0</v>
      </c>
      <c r="F613" s="80" t="str">
        <f>'Master List'!H613</f>
        <v>North Delta Water Agency</v>
      </c>
      <c r="G613" s="80" t="str">
        <f>'Master List'!I613</f>
        <v>Y</v>
      </c>
      <c r="H613" s="80" t="str">
        <f>'Master List'!AP613</f>
        <v>North Delta Water Agency</v>
      </c>
    </row>
    <row r="614" spans="1:8" ht="45" x14ac:dyDescent="0.25">
      <c r="A614" s="82" t="str">
        <f>'Master List'!A614</f>
        <v>S019219</v>
      </c>
      <c r="B614" s="80" t="str">
        <f>'Master List'!C614</f>
        <v>JIM R CHANCE</v>
      </c>
      <c r="C614" s="80">
        <f>'Master List'!E614</f>
        <v>0</v>
      </c>
      <c r="D614" s="80" t="s">
        <v>4082</v>
      </c>
      <c r="E614" s="80">
        <f>'Master List'!G614</f>
        <v>0</v>
      </c>
      <c r="F614" s="80" t="str">
        <f>'Master List'!H614</f>
        <v>North Delta Water Agency</v>
      </c>
      <c r="G614" s="80" t="str">
        <f>'Master List'!I614</f>
        <v>Y</v>
      </c>
      <c r="H614" s="80" t="str">
        <f>'Master List'!AP614</f>
        <v>North Delta Water Agency</v>
      </c>
    </row>
    <row r="615" spans="1:8" ht="45" x14ac:dyDescent="0.25">
      <c r="A615" s="82" t="str">
        <f>'Master List'!A615</f>
        <v>S019224</v>
      </c>
      <c r="B615" s="80" t="str">
        <f>'Master List'!C615</f>
        <v>PETERSEN ESTATE COMPANY</v>
      </c>
      <c r="C615" s="80">
        <f>'Master List'!E615</f>
        <v>0</v>
      </c>
      <c r="D615" s="80" t="s">
        <v>4082</v>
      </c>
      <c r="E615" s="80">
        <f>'Master List'!G615</f>
        <v>0</v>
      </c>
      <c r="F615" s="80" t="str">
        <f>'Master List'!H615</f>
        <v>North Delta Water Agency</v>
      </c>
      <c r="G615" s="80" t="str">
        <f>'Master List'!I615</f>
        <v>Y</v>
      </c>
      <c r="H615" s="80" t="str">
        <f>'Master List'!AP615</f>
        <v>North Delta Water Agency</v>
      </c>
    </row>
    <row r="616" spans="1:8" ht="45" x14ac:dyDescent="0.25">
      <c r="A616" s="82" t="str">
        <f>'Master List'!A616</f>
        <v>S019227</v>
      </c>
      <c r="B616" s="80" t="str">
        <f>'Master List'!C616</f>
        <v>PETERSEN RANCH</v>
      </c>
      <c r="C616" s="80">
        <f>'Master List'!E616</f>
        <v>0</v>
      </c>
      <c r="D616" s="80" t="s">
        <v>4082</v>
      </c>
      <c r="E616" s="80">
        <f>'Master List'!G616</f>
        <v>0</v>
      </c>
      <c r="F616" s="80" t="str">
        <f>'Master List'!H616</f>
        <v>North Delta Water Agency</v>
      </c>
      <c r="G616" s="80" t="str">
        <f>'Master List'!I616</f>
        <v>Y</v>
      </c>
      <c r="H616" s="80" t="str">
        <f>'Master List'!AP616</f>
        <v>North Delta Water Agency</v>
      </c>
    </row>
    <row r="617" spans="1:8" ht="45" x14ac:dyDescent="0.25">
      <c r="A617" s="82" t="str">
        <f>'Master List'!A617</f>
        <v>S019242</v>
      </c>
      <c r="B617" s="80" t="str">
        <f>'Master List'!C617</f>
        <v>PETERSEN ESTATE COMPANY</v>
      </c>
      <c r="C617" s="80">
        <f>'Master List'!E617</f>
        <v>0</v>
      </c>
      <c r="D617" s="80" t="s">
        <v>4082</v>
      </c>
      <c r="E617" s="80">
        <f>'Master List'!G617</f>
        <v>0</v>
      </c>
      <c r="F617" s="80" t="str">
        <f>'Master List'!H617</f>
        <v>North Delta Water Agency</v>
      </c>
      <c r="G617" s="80" t="str">
        <f>'Master List'!I617</f>
        <v>Y</v>
      </c>
      <c r="H617" s="80" t="str">
        <f>'Master List'!AP617</f>
        <v>North Delta Water Agency</v>
      </c>
    </row>
    <row r="618" spans="1:8" ht="30" x14ac:dyDescent="0.25">
      <c r="A618" s="82" t="str">
        <f>'Master List'!A618</f>
        <v>S019251</v>
      </c>
      <c r="B618" s="80" t="str">
        <f>'Master List'!C618</f>
        <v>RINDGE TRACT PARTNERS LLC</v>
      </c>
      <c r="C618" s="80">
        <f>'Master List'!E618</f>
        <v>0</v>
      </c>
      <c r="D618" s="80" t="s">
        <v>1605</v>
      </c>
      <c r="E618" s="80">
        <f>'Master List'!G618</f>
        <v>0</v>
      </c>
      <c r="F618" s="80">
        <f>'Master List'!H618</f>
        <v>0</v>
      </c>
      <c r="G618" s="80" t="str">
        <f>'Master List'!I618</f>
        <v>Y</v>
      </c>
      <c r="H618" s="80">
        <f>'Master List'!AP618</f>
        <v>0</v>
      </c>
    </row>
    <row r="619" spans="1:8" ht="30" x14ac:dyDescent="0.25">
      <c r="A619" s="82" t="str">
        <f>'Master List'!A619</f>
        <v>S019253</v>
      </c>
      <c r="B619" s="80" t="str">
        <f>'Master List'!C619</f>
        <v>RINDGE TRACT PARTNERS LLC</v>
      </c>
      <c r="C619" s="80">
        <f>'Master List'!E619</f>
        <v>0</v>
      </c>
      <c r="D619" s="80" t="s">
        <v>1605</v>
      </c>
      <c r="E619" s="80">
        <f>'Master List'!G619</f>
        <v>0</v>
      </c>
      <c r="F619" s="80">
        <f>'Master List'!H619</f>
        <v>0</v>
      </c>
      <c r="G619" s="80" t="str">
        <f>'Master List'!I619</f>
        <v>Y</v>
      </c>
      <c r="H619" s="80">
        <f>'Master List'!AP619</f>
        <v>0</v>
      </c>
    </row>
    <row r="620" spans="1:8" ht="30" x14ac:dyDescent="0.25">
      <c r="A620" s="82" t="str">
        <f>'Master List'!A620</f>
        <v>S019256</v>
      </c>
      <c r="B620" s="80" t="str">
        <f>'Master List'!C620</f>
        <v>RINDGE TRACT PARTNERS LLC</v>
      </c>
      <c r="C620" s="80">
        <f>'Master List'!E620</f>
        <v>0</v>
      </c>
      <c r="D620" s="80" t="s">
        <v>1605</v>
      </c>
      <c r="E620" s="80">
        <f>'Master List'!G620</f>
        <v>0</v>
      </c>
      <c r="F620" s="80">
        <f>'Master List'!H620</f>
        <v>0</v>
      </c>
      <c r="G620" s="80" t="str">
        <f>'Master List'!I620</f>
        <v>Y</v>
      </c>
      <c r="H620" s="80">
        <f>'Master List'!AP620</f>
        <v>0</v>
      </c>
    </row>
    <row r="621" spans="1:8" ht="30" x14ac:dyDescent="0.25">
      <c r="A621" s="82" t="str">
        <f>'Master List'!A621</f>
        <v>S019258</v>
      </c>
      <c r="B621" s="80" t="str">
        <f>'Master List'!C621</f>
        <v>VICTORIA ISLAND LP</v>
      </c>
      <c r="C621" s="80">
        <f>'Master List'!E621</f>
        <v>0</v>
      </c>
      <c r="D621" s="80" t="s">
        <v>2624</v>
      </c>
      <c r="E621" s="80">
        <f>'Master List'!G621</f>
        <v>0</v>
      </c>
      <c r="F621" s="80">
        <f>'Master List'!H621</f>
        <v>0</v>
      </c>
      <c r="G621" s="80" t="str">
        <f>'Master List'!I621</f>
        <v>Y</v>
      </c>
      <c r="H621" s="80">
        <f>'Master List'!AP621</f>
        <v>0</v>
      </c>
    </row>
    <row r="622" spans="1:8" ht="30" x14ac:dyDescent="0.25">
      <c r="A622" s="82" t="str">
        <f>'Master List'!A622</f>
        <v>S019261</v>
      </c>
      <c r="B622" s="80" t="str">
        <f>'Master List'!C622</f>
        <v>WILLOW TREE FARMS &amp; PRESERVE, LLC</v>
      </c>
      <c r="C622" s="80">
        <f>'Master List'!E622</f>
        <v>0</v>
      </c>
      <c r="D622" s="80" t="s">
        <v>1416</v>
      </c>
      <c r="E622" s="80">
        <f>'Master List'!G622</f>
        <v>0</v>
      </c>
      <c r="F622" s="80">
        <f>'Master List'!H622</f>
        <v>0</v>
      </c>
      <c r="G622" s="80" t="str">
        <f>'Master List'!I622</f>
        <v>Y</v>
      </c>
      <c r="H622" s="80">
        <f>'Master List'!AP622</f>
        <v>0</v>
      </c>
    </row>
    <row r="623" spans="1:8" ht="30" x14ac:dyDescent="0.25">
      <c r="A623" s="82" t="str">
        <f>'Master List'!A623</f>
        <v>S019262</v>
      </c>
      <c r="B623" s="80" t="str">
        <f>'Master List'!C623</f>
        <v>RINDGE TRACT PARTNERS LLC</v>
      </c>
      <c r="C623" s="80">
        <f>'Master List'!E623</f>
        <v>0</v>
      </c>
      <c r="D623" s="80" t="s">
        <v>1605</v>
      </c>
      <c r="E623" s="80">
        <f>'Master List'!G623</f>
        <v>0</v>
      </c>
      <c r="F623" s="80">
        <f>'Master List'!H623</f>
        <v>0</v>
      </c>
      <c r="G623" s="80" t="str">
        <f>'Master List'!I623</f>
        <v>Y</v>
      </c>
      <c r="H623" s="80">
        <f>'Master List'!AP623</f>
        <v>0</v>
      </c>
    </row>
    <row r="624" spans="1:8" ht="30" x14ac:dyDescent="0.25">
      <c r="A624" s="82" t="str">
        <f>'Master List'!A624</f>
        <v>S019268</v>
      </c>
      <c r="B624" s="80" t="str">
        <f>'Master List'!C624</f>
        <v>WILLOW TREE FARMS &amp; PRESERVE, LLC</v>
      </c>
      <c r="C624" s="80">
        <f>'Master List'!E624</f>
        <v>0</v>
      </c>
      <c r="D624" s="80" t="s">
        <v>1416</v>
      </c>
      <c r="E624" s="80">
        <f>'Master List'!G624</f>
        <v>0</v>
      </c>
      <c r="F624" s="80">
        <f>'Master List'!H624</f>
        <v>0</v>
      </c>
      <c r="G624" s="80" t="str">
        <f>'Master List'!I624</f>
        <v>Y</v>
      </c>
      <c r="H624" s="80">
        <f>'Master List'!AP624</f>
        <v>0</v>
      </c>
    </row>
    <row r="625" spans="1:8" ht="30" x14ac:dyDescent="0.25">
      <c r="A625" s="82" t="str">
        <f>'Master List'!A625</f>
        <v>S019270</v>
      </c>
      <c r="B625" s="80" t="str">
        <f>'Master List'!C625</f>
        <v>VICTORIA ISLAND LP</v>
      </c>
      <c r="C625" s="80">
        <f>'Master List'!E625</f>
        <v>0</v>
      </c>
      <c r="D625" s="80" t="s">
        <v>2624</v>
      </c>
      <c r="E625" s="80">
        <f>'Master List'!G625</f>
        <v>0</v>
      </c>
      <c r="F625" s="80">
        <f>'Master List'!H625</f>
        <v>0</v>
      </c>
      <c r="G625" s="80" t="str">
        <f>'Master List'!I625</f>
        <v>Y</v>
      </c>
      <c r="H625" s="80">
        <f>'Master List'!AP625</f>
        <v>0</v>
      </c>
    </row>
    <row r="626" spans="1:8" ht="45" x14ac:dyDescent="0.25">
      <c r="A626" s="82" t="str">
        <f>'Master List'!A626</f>
        <v>S019275</v>
      </c>
      <c r="B626" s="80" t="str">
        <f>'Master List'!C626</f>
        <v>ED VIRGIN</v>
      </c>
      <c r="C626" s="80">
        <f>'Master List'!E626</f>
        <v>0</v>
      </c>
      <c r="D626" s="80" t="s">
        <v>4082</v>
      </c>
      <c r="E626" s="80">
        <f>'Master List'!G626</f>
        <v>0</v>
      </c>
      <c r="F626" s="80" t="str">
        <f>'Master List'!H626</f>
        <v>North Delta Water Agency</v>
      </c>
      <c r="G626" s="80" t="str">
        <f>'Master List'!I626</f>
        <v>Y</v>
      </c>
      <c r="H626" s="80" t="str">
        <f>'Master List'!AP626</f>
        <v>North Delta Water Agency</v>
      </c>
    </row>
    <row r="627" spans="1:8" ht="45" x14ac:dyDescent="0.25">
      <c r="A627" s="82" t="str">
        <f>'Master List'!A627</f>
        <v>S019277</v>
      </c>
      <c r="B627" s="80" t="str">
        <f>'Master List'!C627</f>
        <v>DIANE YOUNG</v>
      </c>
      <c r="C627" s="80">
        <f>'Master List'!E627</f>
        <v>0</v>
      </c>
      <c r="D627" s="80" t="s">
        <v>53</v>
      </c>
      <c r="E627" s="80">
        <f>'Master List'!G627</f>
        <v>0</v>
      </c>
      <c r="F627" s="80" t="str">
        <f>'Master List'!H627</f>
        <v>Woods Irrigation Company</v>
      </c>
      <c r="G627" s="80" t="str">
        <f>'Master List'!I627</f>
        <v>Y</v>
      </c>
      <c r="H627" s="80" t="str">
        <f>'Master List'!AP627</f>
        <v>Woods Irrigation Company</v>
      </c>
    </row>
    <row r="628" spans="1:8" ht="30" x14ac:dyDescent="0.25">
      <c r="A628" s="82" t="str">
        <f>'Master List'!A628</f>
        <v>S019280</v>
      </c>
      <c r="B628" s="80" t="str">
        <f>'Master List'!C628</f>
        <v>WILLOW TREE FARMS &amp; PRESERVE, LLC</v>
      </c>
      <c r="C628" s="80">
        <f>'Master List'!E628</f>
        <v>0</v>
      </c>
      <c r="D628" s="80" t="s">
        <v>1416</v>
      </c>
      <c r="E628" s="80">
        <f>'Master List'!G628</f>
        <v>0</v>
      </c>
      <c r="F628" s="80">
        <f>'Master List'!H628</f>
        <v>0</v>
      </c>
      <c r="G628" s="80" t="str">
        <f>'Master List'!I628</f>
        <v>Y</v>
      </c>
      <c r="H628" s="80">
        <f>'Master List'!AP628</f>
        <v>0</v>
      </c>
    </row>
    <row r="629" spans="1:8" ht="45" x14ac:dyDescent="0.25">
      <c r="A629" s="82" t="str">
        <f>'Master List'!A629</f>
        <v>S019315</v>
      </c>
      <c r="B629" s="80" t="str">
        <f>'Master List'!C629</f>
        <v>PETERSEN RANCH</v>
      </c>
      <c r="C629" s="80">
        <f>'Master List'!E629</f>
        <v>0</v>
      </c>
      <c r="D629" s="80" t="s">
        <v>4082</v>
      </c>
      <c r="E629" s="80">
        <f>'Master List'!G629</f>
        <v>0</v>
      </c>
      <c r="F629" s="80" t="str">
        <f>'Master List'!H629</f>
        <v>North Delta Water Agency</v>
      </c>
      <c r="G629" s="80" t="str">
        <f>'Master List'!I629</f>
        <v>Y</v>
      </c>
      <c r="H629" s="80" t="str">
        <f>'Master List'!AP629</f>
        <v>North Delta Water Agency</v>
      </c>
    </row>
    <row r="630" spans="1:8" ht="30" x14ac:dyDescent="0.25">
      <c r="A630" s="82" t="str">
        <f>'Master List'!A630</f>
        <v>S019316</v>
      </c>
      <c r="B630" s="80" t="str">
        <f>'Master List'!C630</f>
        <v>JOSEPH P RATTO</v>
      </c>
      <c r="C630" s="80">
        <f>'Master List'!E630</f>
        <v>0</v>
      </c>
      <c r="D630" s="80" t="s">
        <v>595</v>
      </c>
      <c r="E630" s="80">
        <f>'Master List'!G630</f>
        <v>0</v>
      </c>
      <c r="F630" s="80">
        <f>'Master List'!H630</f>
        <v>0</v>
      </c>
      <c r="G630" s="80" t="str">
        <f>'Master List'!I630</f>
        <v>Y</v>
      </c>
      <c r="H630" s="80">
        <f>'Master List'!AP630</f>
        <v>0</v>
      </c>
    </row>
    <row r="631" spans="1:8" ht="30" x14ac:dyDescent="0.25">
      <c r="A631" s="82" t="str">
        <f>'Master List'!A631</f>
        <v>S019318</v>
      </c>
      <c r="B631" s="80" t="str">
        <f>'Master List'!C631</f>
        <v>JOSEPH P RATTO</v>
      </c>
      <c r="C631" s="80">
        <f>'Master List'!E631</f>
        <v>0</v>
      </c>
      <c r="D631" s="80" t="s">
        <v>595</v>
      </c>
      <c r="E631" s="80">
        <f>'Master List'!G631</f>
        <v>0</v>
      </c>
      <c r="F631" s="80">
        <f>'Master List'!H631</f>
        <v>0</v>
      </c>
      <c r="G631" s="80" t="str">
        <f>'Master List'!I631</f>
        <v>Y</v>
      </c>
      <c r="H631" s="80">
        <f>'Master List'!AP631</f>
        <v>0</v>
      </c>
    </row>
    <row r="632" spans="1:8" ht="30" x14ac:dyDescent="0.25">
      <c r="A632" s="82" t="str">
        <f>'Master List'!A632</f>
        <v>S019319</v>
      </c>
      <c r="B632" s="80" t="str">
        <f>'Master List'!C632</f>
        <v>JOSEPH P RATTO</v>
      </c>
      <c r="C632" s="80">
        <f>'Master List'!E632</f>
        <v>0</v>
      </c>
      <c r="D632" s="80" t="s">
        <v>595</v>
      </c>
      <c r="E632" s="80">
        <f>'Master List'!G632</f>
        <v>0</v>
      </c>
      <c r="F632" s="80">
        <f>'Master List'!H632</f>
        <v>0</v>
      </c>
      <c r="G632" s="80" t="str">
        <f>'Master List'!I632</f>
        <v>Y</v>
      </c>
      <c r="H632" s="80">
        <f>'Master List'!AP632</f>
        <v>0</v>
      </c>
    </row>
    <row r="633" spans="1:8" ht="30" x14ac:dyDescent="0.25">
      <c r="A633" s="82" t="str">
        <f>'Master List'!A633</f>
        <v>S019324</v>
      </c>
      <c r="B633" s="80" t="str">
        <f>'Master List'!C633</f>
        <v>BROADWAY CANAL RANCH</v>
      </c>
      <c r="C633" s="80">
        <f>'Master List'!E633</f>
        <v>0</v>
      </c>
      <c r="D633" s="80" t="s">
        <v>1771</v>
      </c>
      <c r="E633" s="80">
        <f>'Master List'!G633</f>
        <v>0</v>
      </c>
      <c r="F633" s="80">
        <f>'Master List'!H633</f>
        <v>0</v>
      </c>
      <c r="G633" s="80" t="str">
        <f>'Master List'!I633</f>
        <v>Y</v>
      </c>
      <c r="H633" s="80">
        <f>'Master List'!AP633</f>
        <v>0</v>
      </c>
    </row>
    <row r="634" spans="1:8" ht="30" x14ac:dyDescent="0.25">
      <c r="A634" s="82" t="str">
        <f>'Master List'!A634</f>
        <v>S019330</v>
      </c>
      <c r="B634" s="80" t="str">
        <f>'Master List'!C634</f>
        <v>BROADWAY CANAL RANCH</v>
      </c>
      <c r="C634" s="80">
        <f>'Master List'!E634</f>
        <v>0</v>
      </c>
      <c r="D634" s="80" t="s">
        <v>1771</v>
      </c>
      <c r="E634" s="80">
        <f>'Master List'!G634</f>
        <v>0</v>
      </c>
      <c r="F634" s="80">
        <f>'Master List'!H634</f>
        <v>0</v>
      </c>
      <c r="G634" s="80" t="str">
        <f>'Master List'!I634</f>
        <v>Y</v>
      </c>
      <c r="H634" s="80">
        <f>'Master List'!AP634</f>
        <v>0</v>
      </c>
    </row>
    <row r="635" spans="1:8" ht="30" x14ac:dyDescent="0.25">
      <c r="A635" s="82" t="str">
        <f>'Master List'!A635</f>
        <v>S019333</v>
      </c>
      <c r="B635" s="80" t="str">
        <f>'Master List'!C635</f>
        <v>BROADWAY CANAL RANCH</v>
      </c>
      <c r="C635" s="80">
        <f>'Master List'!E635</f>
        <v>0</v>
      </c>
      <c r="D635" s="80" t="s">
        <v>1771</v>
      </c>
      <c r="E635" s="80">
        <f>'Master List'!G635</f>
        <v>0</v>
      </c>
      <c r="F635" s="80">
        <f>'Master List'!H635</f>
        <v>0</v>
      </c>
      <c r="G635" s="80" t="str">
        <f>'Master List'!I635</f>
        <v>Y</v>
      </c>
      <c r="H635" s="80">
        <f>'Master List'!AP635</f>
        <v>0</v>
      </c>
    </row>
    <row r="636" spans="1:8" ht="30" x14ac:dyDescent="0.25">
      <c r="A636" s="82" t="str">
        <f>'Master List'!A636</f>
        <v>S019334</v>
      </c>
      <c r="B636" s="80" t="str">
        <f>'Master List'!C636</f>
        <v>SAN JOAQUIN DELTA FARMS INC.</v>
      </c>
      <c r="C636" s="80">
        <f>'Master List'!E636</f>
        <v>0</v>
      </c>
      <c r="D636" s="80" t="s">
        <v>1416</v>
      </c>
      <c r="E636" s="80">
        <f>'Master List'!G636</f>
        <v>0</v>
      </c>
      <c r="F636" s="80">
        <f>'Master List'!H636</f>
        <v>0</v>
      </c>
      <c r="G636" s="80" t="str">
        <f>'Master List'!I636</f>
        <v>Y</v>
      </c>
      <c r="H636" s="80">
        <f>'Master List'!AP636</f>
        <v>0</v>
      </c>
    </row>
    <row r="637" spans="1:8" ht="30" x14ac:dyDescent="0.25">
      <c r="A637" s="82" t="str">
        <f>'Master List'!A637</f>
        <v>S019339</v>
      </c>
      <c r="B637" s="80" t="str">
        <f>'Master List'!C637</f>
        <v>BROADWAY CANAL RANCH</v>
      </c>
      <c r="C637" s="80">
        <f>'Master List'!E637</f>
        <v>0</v>
      </c>
      <c r="D637" s="80" t="s">
        <v>1771</v>
      </c>
      <c r="E637" s="80">
        <f>'Master List'!G637</f>
        <v>0</v>
      </c>
      <c r="F637" s="80">
        <f>'Master List'!H637</f>
        <v>0</v>
      </c>
      <c r="G637" s="80" t="str">
        <f>'Master List'!I637</f>
        <v>Y</v>
      </c>
      <c r="H637" s="80">
        <f>'Master List'!AP637</f>
        <v>0</v>
      </c>
    </row>
    <row r="638" spans="1:8" ht="30" x14ac:dyDescent="0.25">
      <c r="A638" s="82" t="str">
        <f>'Master List'!A638</f>
        <v>S019348</v>
      </c>
      <c r="B638" s="80" t="str">
        <f>'Master List'!C638</f>
        <v>ANDREW P. SOLARI</v>
      </c>
      <c r="C638" s="80">
        <f>'Master List'!E638</f>
        <v>0</v>
      </c>
      <c r="D638" s="80" t="s">
        <v>1833</v>
      </c>
      <c r="E638" s="80">
        <f>'Master List'!G638</f>
        <v>0</v>
      </c>
      <c r="F638" s="80">
        <f>'Master List'!H638</f>
        <v>0</v>
      </c>
      <c r="G638" s="80" t="str">
        <f>'Master List'!I638</f>
        <v>Y</v>
      </c>
      <c r="H638" s="80">
        <f>'Master List'!AP638</f>
        <v>0</v>
      </c>
    </row>
    <row r="639" spans="1:8" ht="30" x14ac:dyDescent="0.25">
      <c r="A639" s="82" t="str">
        <f>'Master List'!A639</f>
        <v>S019350</v>
      </c>
      <c r="B639" s="80" t="str">
        <f>'Master List'!C639</f>
        <v>ROBINSON DIVERSIFIED FARMS #1</v>
      </c>
      <c r="C639" s="80">
        <f>'Master List'!E639</f>
        <v>0</v>
      </c>
      <c r="D639" s="80" t="s">
        <v>595</v>
      </c>
      <c r="E639" s="80">
        <f>'Master List'!G639</f>
        <v>0</v>
      </c>
      <c r="F639" s="80">
        <f>'Master List'!H639</f>
        <v>0</v>
      </c>
      <c r="G639" s="80" t="str">
        <f>'Master List'!I639</f>
        <v>Y</v>
      </c>
      <c r="H639" s="80">
        <f>'Master List'!AP639</f>
        <v>0</v>
      </c>
    </row>
    <row r="640" spans="1:8" ht="30" x14ac:dyDescent="0.25">
      <c r="A640" s="82" t="str">
        <f>'Master List'!A640</f>
        <v>S019353</v>
      </c>
      <c r="B640" s="80" t="str">
        <f>'Master List'!C640</f>
        <v>LAFAYETTE RANCH</v>
      </c>
      <c r="C640" s="80">
        <f>'Master List'!E640</f>
        <v>0</v>
      </c>
      <c r="D640" s="80" t="s">
        <v>646</v>
      </c>
      <c r="E640" s="80">
        <f>'Master List'!G640</f>
        <v>0</v>
      </c>
      <c r="F640" s="80">
        <f>'Master List'!H640</f>
        <v>0</v>
      </c>
      <c r="G640" s="80" t="str">
        <f>'Master List'!I640</f>
        <v>Y</v>
      </c>
      <c r="H640" s="80">
        <f>'Master List'!AP640</f>
        <v>0</v>
      </c>
    </row>
    <row r="641" spans="1:8" x14ac:dyDescent="0.25">
      <c r="A641" s="82" t="str">
        <f>'Master List'!A641</f>
        <v>S019356</v>
      </c>
      <c r="B641" s="80" t="str">
        <f>'Master List'!C641</f>
        <v>RIO BLANCO RANCH</v>
      </c>
      <c r="C641" s="80">
        <f>'Master List'!E641</f>
        <v>0</v>
      </c>
      <c r="D641" s="80" t="s">
        <v>4082</v>
      </c>
      <c r="E641" s="80">
        <f>'Master List'!G641</f>
        <v>0</v>
      </c>
      <c r="F641" s="80">
        <f>'Master List'!H641</f>
        <v>0</v>
      </c>
      <c r="G641" s="80" t="str">
        <f>'Master List'!I641</f>
        <v>Y</v>
      </c>
      <c r="H641" s="80">
        <f>'Master List'!AP641</f>
        <v>0</v>
      </c>
    </row>
    <row r="642" spans="1:8" ht="30" x14ac:dyDescent="0.25">
      <c r="A642" s="82" t="str">
        <f>'Master List'!A642</f>
        <v>S019359</v>
      </c>
      <c r="B642" s="80" t="str">
        <f>'Master List'!C642</f>
        <v>HEATHER ROBINSON TANAKA</v>
      </c>
      <c r="C642" s="80">
        <f>'Master List'!E642</f>
        <v>0</v>
      </c>
      <c r="D642" s="80" t="s">
        <v>4082</v>
      </c>
      <c r="E642" s="80">
        <f>'Master List'!G642</f>
        <v>0</v>
      </c>
      <c r="F642" s="80">
        <f>'Master List'!H642</f>
        <v>0</v>
      </c>
      <c r="G642" s="80" t="str">
        <f>'Master List'!I642</f>
        <v>Y</v>
      </c>
      <c r="H642" s="80">
        <f>'Master List'!AP642</f>
        <v>0</v>
      </c>
    </row>
    <row r="643" spans="1:8" ht="45" x14ac:dyDescent="0.25">
      <c r="A643" s="82" t="str">
        <f>'Master List'!A643</f>
        <v>S019361</v>
      </c>
      <c r="B643" s="80" t="str">
        <f>'Master List'!C643</f>
        <v>WILSON LAND LTD</v>
      </c>
      <c r="C643" s="80">
        <f>'Master List'!E643</f>
        <v>0</v>
      </c>
      <c r="D643" s="80" t="s">
        <v>4082</v>
      </c>
      <c r="E643" s="80">
        <f>'Master List'!G643</f>
        <v>0</v>
      </c>
      <c r="F643" s="80" t="str">
        <f>'Master List'!H643</f>
        <v>North Delta Water Agency</v>
      </c>
      <c r="G643" s="80" t="str">
        <f>'Master List'!I643</f>
        <v>Y</v>
      </c>
      <c r="H643" s="80" t="str">
        <f>'Master List'!AP643</f>
        <v>North Delta Water Agency</v>
      </c>
    </row>
    <row r="644" spans="1:8" x14ac:dyDescent="0.25">
      <c r="A644" s="82" t="str">
        <f>'Master List'!A644</f>
        <v>S019362</v>
      </c>
      <c r="B644" s="80" t="str">
        <f>'Master List'!C644</f>
        <v>MICHAEL J. ROBINSON</v>
      </c>
      <c r="C644" s="80">
        <f>'Master List'!E644</f>
        <v>0</v>
      </c>
      <c r="D644" s="80" t="s">
        <v>4082</v>
      </c>
      <c r="E644" s="80">
        <f>'Master List'!G644</f>
        <v>0</v>
      </c>
      <c r="F644" s="80">
        <f>'Master List'!H644</f>
        <v>0</v>
      </c>
      <c r="G644" s="80" t="str">
        <f>'Master List'!I644</f>
        <v>Y</v>
      </c>
      <c r="H644" s="80">
        <f>'Master List'!AP644</f>
        <v>0</v>
      </c>
    </row>
    <row r="645" spans="1:8" ht="30" x14ac:dyDescent="0.25">
      <c r="A645" s="82" t="str">
        <f>'Master List'!A645</f>
        <v>S019365</v>
      </c>
      <c r="B645" s="80" t="str">
        <f>'Master List'!C645</f>
        <v>ROBINSON FAMILY RANCH #4</v>
      </c>
      <c r="C645" s="80">
        <f>'Master List'!E645</f>
        <v>0</v>
      </c>
      <c r="D645" s="80" t="s">
        <v>595</v>
      </c>
      <c r="E645" s="80">
        <f>'Master List'!G645</f>
        <v>0</v>
      </c>
      <c r="F645" s="80">
        <f>'Master List'!H645</f>
        <v>0</v>
      </c>
      <c r="G645" s="80" t="str">
        <f>'Master List'!I645</f>
        <v>Y</v>
      </c>
      <c r="H645" s="80">
        <f>'Master List'!AP645</f>
        <v>0</v>
      </c>
    </row>
    <row r="646" spans="1:8" ht="30" x14ac:dyDescent="0.25">
      <c r="A646" s="82" t="str">
        <f>'Master List'!A646</f>
        <v>S019371</v>
      </c>
      <c r="B646" s="80" t="str">
        <f>'Master List'!C646</f>
        <v>ROBINSON DIVERSIFIED FARMS #1</v>
      </c>
      <c r="C646" s="80">
        <f>'Master List'!E646</f>
        <v>0</v>
      </c>
      <c r="D646" s="80" t="s">
        <v>4082</v>
      </c>
      <c r="E646" s="80">
        <f>'Master List'!G646</f>
        <v>0</v>
      </c>
      <c r="F646" s="80">
        <f>'Master List'!H646</f>
        <v>0</v>
      </c>
      <c r="G646" s="80" t="str">
        <f>'Master List'!I646</f>
        <v>Y</v>
      </c>
      <c r="H646" s="80">
        <f>'Master List'!AP646</f>
        <v>0</v>
      </c>
    </row>
    <row r="647" spans="1:8" ht="45" x14ac:dyDescent="0.25">
      <c r="A647" s="82" t="str">
        <f>'Master List'!A647</f>
        <v>S019372</v>
      </c>
      <c r="B647" s="80" t="str">
        <f>'Master List'!C647</f>
        <v>PACIFIC FRUIT FARMS</v>
      </c>
      <c r="C647" s="80">
        <f>'Master List'!E647</f>
        <v>0</v>
      </c>
      <c r="D647" s="80" t="s">
        <v>4082</v>
      </c>
      <c r="E647" s="80">
        <f>'Master List'!G647</f>
        <v>0</v>
      </c>
      <c r="F647" s="80" t="str">
        <f>'Master List'!H647</f>
        <v>North Delta Water Agency</v>
      </c>
      <c r="G647" s="80" t="str">
        <f>'Master List'!I647</f>
        <v>Y</v>
      </c>
      <c r="H647" s="80" t="str">
        <f>'Master List'!AP647</f>
        <v>North Delta Water Agency</v>
      </c>
    </row>
    <row r="648" spans="1:8" ht="45" x14ac:dyDescent="0.25">
      <c r="A648" s="82" t="str">
        <f>'Master List'!A648</f>
        <v>S019376</v>
      </c>
      <c r="B648" s="80" t="str">
        <f>'Master List'!C648</f>
        <v>DONNA L REED</v>
      </c>
      <c r="C648" s="80">
        <f>'Master List'!E648</f>
        <v>0</v>
      </c>
      <c r="D648" s="80" t="s">
        <v>4082</v>
      </c>
      <c r="E648" s="80">
        <f>'Master List'!G648</f>
        <v>0</v>
      </c>
      <c r="F648" s="80" t="str">
        <f>'Master List'!H648</f>
        <v>North Delta Water Agency</v>
      </c>
      <c r="G648" s="80" t="str">
        <f>'Master List'!I648</f>
        <v>Y</v>
      </c>
      <c r="H648" s="80" t="str">
        <f>'Master List'!AP648</f>
        <v>North Delta Water Agency</v>
      </c>
    </row>
    <row r="649" spans="1:8" ht="45" x14ac:dyDescent="0.25">
      <c r="A649" s="82" t="str">
        <f>'Master List'!A649</f>
        <v>S019379</v>
      </c>
      <c r="B649" s="80" t="str">
        <f>'Master List'!C649</f>
        <v>JOHN SOTO</v>
      </c>
      <c r="C649" s="80">
        <f>'Master List'!E649</f>
        <v>0</v>
      </c>
      <c r="D649" s="80" t="s">
        <v>4082</v>
      </c>
      <c r="E649" s="80">
        <f>'Master List'!G649</f>
        <v>0</v>
      </c>
      <c r="F649" s="80" t="str">
        <f>'Master List'!H649</f>
        <v>North Delta Water Agency</v>
      </c>
      <c r="G649" s="80" t="str">
        <f>'Master List'!I649</f>
        <v>Y</v>
      </c>
      <c r="H649" s="80" t="str">
        <f>'Master List'!AP649</f>
        <v>North Delta Water Agency</v>
      </c>
    </row>
    <row r="650" spans="1:8" ht="30" x14ac:dyDescent="0.25">
      <c r="A650" s="82" t="str">
        <f>'Master List'!A650</f>
        <v>S019390</v>
      </c>
      <c r="B650" s="80" t="str">
        <f>'Master List'!C650</f>
        <v>VICTORIA ISLAND LP</v>
      </c>
      <c r="C650" s="80">
        <f>'Master List'!E650</f>
        <v>0</v>
      </c>
      <c r="D650" s="80" t="s">
        <v>2624</v>
      </c>
      <c r="E650" s="80">
        <f>'Master List'!G650</f>
        <v>0</v>
      </c>
      <c r="F650" s="80">
        <f>'Master List'!H650</f>
        <v>0</v>
      </c>
      <c r="G650" s="80" t="str">
        <f>'Master List'!I650</f>
        <v>Y</v>
      </c>
      <c r="H650" s="80">
        <f>'Master List'!AP650</f>
        <v>0</v>
      </c>
    </row>
    <row r="651" spans="1:8" ht="30" x14ac:dyDescent="0.25">
      <c r="A651" s="82" t="str">
        <f>'Master List'!A651</f>
        <v>S019399</v>
      </c>
      <c r="B651" s="80" t="str">
        <f>'Master List'!C651</f>
        <v>VICTORIA ISLAND LP</v>
      </c>
      <c r="C651" s="80">
        <f>'Master List'!E651</f>
        <v>0</v>
      </c>
      <c r="D651" s="80" t="s">
        <v>2624</v>
      </c>
      <c r="E651" s="80">
        <f>'Master List'!G651</f>
        <v>0</v>
      </c>
      <c r="F651" s="80">
        <f>'Master List'!H651</f>
        <v>0</v>
      </c>
      <c r="G651" s="80" t="str">
        <f>'Master List'!I651</f>
        <v>Y</v>
      </c>
      <c r="H651" s="80">
        <f>'Master List'!AP651</f>
        <v>0</v>
      </c>
    </row>
    <row r="652" spans="1:8" ht="30" x14ac:dyDescent="0.25">
      <c r="A652" s="82" t="str">
        <f>'Master List'!A652</f>
        <v>S019402</v>
      </c>
      <c r="B652" s="80" t="str">
        <f>'Master List'!C652</f>
        <v>HERITAGE LAND COMPANY, INC.</v>
      </c>
      <c r="C652" s="80">
        <f>'Master List'!E652</f>
        <v>0</v>
      </c>
      <c r="D652" s="80" t="s">
        <v>848</v>
      </c>
      <c r="E652" s="80">
        <f>'Master List'!G652</f>
        <v>0</v>
      </c>
      <c r="F652" s="80">
        <f>'Master List'!H652</f>
        <v>0</v>
      </c>
      <c r="G652" s="80" t="str">
        <f>'Master List'!I652</f>
        <v>Y</v>
      </c>
      <c r="H652" s="80">
        <f>'Master List'!AP652</f>
        <v>0</v>
      </c>
    </row>
    <row r="653" spans="1:8" ht="30" x14ac:dyDescent="0.25">
      <c r="A653" s="82" t="str">
        <f>'Master List'!A653</f>
        <v>S019407</v>
      </c>
      <c r="B653" s="80" t="str">
        <f>'Master List'!C653</f>
        <v>ANDREW P. SOLARI</v>
      </c>
      <c r="C653" s="80">
        <f>'Master List'!E653</f>
        <v>0</v>
      </c>
      <c r="D653" s="80" t="s">
        <v>1833</v>
      </c>
      <c r="E653" s="80">
        <f>'Master List'!G653</f>
        <v>0</v>
      </c>
      <c r="F653" s="80">
        <f>'Master List'!H653</f>
        <v>0</v>
      </c>
      <c r="G653" s="80" t="str">
        <f>'Master List'!I653</f>
        <v>Y</v>
      </c>
      <c r="H653" s="80">
        <f>'Master List'!AP653</f>
        <v>0</v>
      </c>
    </row>
    <row r="654" spans="1:8" x14ac:dyDescent="0.25">
      <c r="A654" s="82" t="str">
        <f>'Master List'!A654</f>
        <v>S019410</v>
      </c>
      <c r="B654" s="80" t="str">
        <f>'Master List'!C654</f>
        <v>ANDREW P. SOLARI</v>
      </c>
      <c r="C654" s="80">
        <f>'Master List'!E654</f>
        <v>0</v>
      </c>
      <c r="D654" s="80" t="s">
        <v>4082</v>
      </c>
      <c r="E654" s="80">
        <f>'Master List'!G654</f>
        <v>0</v>
      </c>
      <c r="F654" s="80">
        <f>'Master List'!H654</f>
        <v>0</v>
      </c>
      <c r="G654" s="80" t="str">
        <f>'Master List'!I654</f>
        <v>Y</v>
      </c>
      <c r="H654" s="80">
        <f>'Master List'!AP654</f>
        <v>0</v>
      </c>
    </row>
    <row r="655" spans="1:8" ht="30" x14ac:dyDescent="0.25">
      <c r="A655" s="82" t="str">
        <f>'Master List'!A655</f>
        <v>S019413</v>
      </c>
      <c r="B655" s="80" t="str">
        <f>'Master List'!C655</f>
        <v>ANDREW P. SOLARI</v>
      </c>
      <c r="C655" s="80">
        <f>'Master List'!E655</f>
        <v>0</v>
      </c>
      <c r="D655" s="80" t="s">
        <v>1833</v>
      </c>
      <c r="E655" s="80">
        <f>'Master List'!G655</f>
        <v>0</v>
      </c>
      <c r="F655" s="80">
        <f>'Master List'!H655</f>
        <v>0</v>
      </c>
      <c r="G655" s="80" t="str">
        <f>'Master List'!I655</f>
        <v>Y</v>
      </c>
      <c r="H655" s="80">
        <f>'Master List'!AP655</f>
        <v>0</v>
      </c>
    </row>
    <row r="656" spans="1:8" ht="30" x14ac:dyDescent="0.25">
      <c r="A656" s="82" t="str">
        <f>'Master List'!A656</f>
        <v>S019440</v>
      </c>
      <c r="B656" s="80" t="str">
        <f>'Master List'!C656</f>
        <v>B&amp;R TE VELDE RANCH</v>
      </c>
      <c r="C656" s="80">
        <f>'Master List'!E656</f>
        <v>0</v>
      </c>
      <c r="D656" s="80" t="s">
        <v>1771</v>
      </c>
      <c r="E656" s="80">
        <f>'Master List'!G656</f>
        <v>0</v>
      </c>
      <c r="F656" s="80">
        <f>'Master List'!H656</f>
        <v>0</v>
      </c>
      <c r="G656" s="80" t="str">
        <f>'Master List'!I656</f>
        <v>Y</v>
      </c>
      <c r="H656" s="80">
        <f>'Master List'!AP656</f>
        <v>0</v>
      </c>
    </row>
    <row r="657" spans="1:8" ht="30" x14ac:dyDescent="0.25">
      <c r="A657" s="82" t="str">
        <f>'Master List'!A657</f>
        <v>S019443</v>
      </c>
      <c r="B657" s="80" t="str">
        <f>'Master List'!C657</f>
        <v>B&amp;R TE VELDE RANCH</v>
      </c>
      <c r="C657" s="80">
        <f>'Master List'!E657</f>
        <v>0</v>
      </c>
      <c r="D657" s="80" t="s">
        <v>1771</v>
      </c>
      <c r="E657" s="80">
        <f>'Master List'!G657</f>
        <v>0</v>
      </c>
      <c r="F657" s="80">
        <f>'Master List'!H657</f>
        <v>0</v>
      </c>
      <c r="G657" s="80" t="str">
        <f>'Master List'!I657</f>
        <v>Y</v>
      </c>
      <c r="H657" s="80">
        <f>'Master List'!AP657</f>
        <v>0</v>
      </c>
    </row>
    <row r="658" spans="1:8" ht="30" x14ac:dyDescent="0.25">
      <c r="A658" s="82" t="str">
        <f>'Master List'!A658</f>
        <v>S019444</v>
      </c>
      <c r="B658" s="80" t="str">
        <f>'Master List'!C658</f>
        <v>ROBERT J. AND NIVIA SILVA TRUST 8-31-08</v>
      </c>
      <c r="C658" s="80">
        <f>'Master List'!E658</f>
        <v>0</v>
      </c>
      <c r="D658" s="80" t="s">
        <v>1416</v>
      </c>
      <c r="E658" s="80">
        <f>'Master List'!G658</f>
        <v>0</v>
      </c>
      <c r="F658" s="80">
        <f>'Master List'!H658</f>
        <v>0</v>
      </c>
      <c r="G658" s="80" t="str">
        <f>'Master List'!I658</f>
        <v>Y</v>
      </c>
      <c r="H658" s="80">
        <f>'Master List'!AP658</f>
        <v>0</v>
      </c>
    </row>
    <row r="659" spans="1:8" ht="30" x14ac:dyDescent="0.25">
      <c r="A659" s="82" t="str">
        <f>'Master List'!A659</f>
        <v>S019446</v>
      </c>
      <c r="B659" s="80" t="str">
        <f>'Master List'!C659</f>
        <v>B&amp;R TE VELDE RANCH</v>
      </c>
      <c r="C659" s="80">
        <f>'Master List'!E659</f>
        <v>0</v>
      </c>
      <c r="D659" s="80" t="s">
        <v>1771</v>
      </c>
      <c r="E659" s="80">
        <f>'Master List'!G659</f>
        <v>0</v>
      </c>
      <c r="F659" s="80">
        <f>'Master List'!H659</f>
        <v>0</v>
      </c>
      <c r="G659" s="80" t="str">
        <f>'Master List'!I659</f>
        <v>Y</v>
      </c>
      <c r="H659" s="80">
        <f>'Master List'!AP659</f>
        <v>0</v>
      </c>
    </row>
    <row r="660" spans="1:8" ht="30" x14ac:dyDescent="0.25">
      <c r="A660" s="82" t="str">
        <f>'Master List'!A660</f>
        <v>S019448</v>
      </c>
      <c r="B660" s="80" t="str">
        <f>'Master List'!C660</f>
        <v>KLEIN FAMILY RANCHES</v>
      </c>
      <c r="C660" s="80">
        <f>'Master List'!E660</f>
        <v>0</v>
      </c>
      <c r="D660" s="80" t="s">
        <v>1605</v>
      </c>
      <c r="E660" s="80">
        <f>'Master List'!G660</f>
        <v>0</v>
      </c>
      <c r="F660" s="80">
        <f>'Master List'!H660</f>
        <v>0</v>
      </c>
      <c r="G660" s="80" t="str">
        <f>'Master List'!I660</f>
        <v>Y</v>
      </c>
      <c r="H660" s="80">
        <f>'Master List'!AP660</f>
        <v>0</v>
      </c>
    </row>
    <row r="661" spans="1:8" ht="30" x14ac:dyDescent="0.25">
      <c r="A661" s="82" t="str">
        <f>'Master List'!A661</f>
        <v>S019450</v>
      </c>
      <c r="B661" s="80" t="str">
        <f>'Master List'!C661</f>
        <v>KLEIN FAMILY RANCHES</v>
      </c>
      <c r="C661" s="80">
        <f>'Master List'!E661</f>
        <v>0</v>
      </c>
      <c r="D661" s="80" t="s">
        <v>1605</v>
      </c>
      <c r="E661" s="80">
        <f>'Master List'!G661</f>
        <v>0</v>
      </c>
      <c r="F661" s="80">
        <f>'Master List'!H661</f>
        <v>0</v>
      </c>
      <c r="G661" s="80" t="str">
        <f>'Master List'!I661</f>
        <v>Y</v>
      </c>
      <c r="H661" s="80">
        <f>'Master List'!AP661</f>
        <v>0</v>
      </c>
    </row>
    <row r="662" spans="1:8" ht="30" x14ac:dyDescent="0.25">
      <c r="A662" s="82" t="str">
        <f>'Master List'!A662</f>
        <v>S019451</v>
      </c>
      <c r="B662" s="80" t="str">
        <f>'Master List'!C662</f>
        <v>KLEIN FAMILY RANCHES</v>
      </c>
      <c r="C662" s="80">
        <f>'Master List'!E662</f>
        <v>0</v>
      </c>
      <c r="D662" s="80" t="s">
        <v>1605</v>
      </c>
      <c r="E662" s="80">
        <f>'Master List'!G662</f>
        <v>0</v>
      </c>
      <c r="F662" s="80">
        <f>'Master List'!H662</f>
        <v>0</v>
      </c>
      <c r="G662" s="80" t="str">
        <f>'Master List'!I662</f>
        <v>Y</v>
      </c>
      <c r="H662" s="80">
        <f>'Master List'!AP662</f>
        <v>0</v>
      </c>
    </row>
    <row r="663" spans="1:8" ht="30" x14ac:dyDescent="0.25">
      <c r="A663" s="82" t="str">
        <f>'Master List'!A663</f>
        <v>S019454</v>
      </c>
      <c r="B663" s="80" t="str">
        <f>'Master List'!C663</f>
        <v>KLEIN FAMILY RANCHES</v>
      </c>
      <c r="C663" s="80">
        <f>'Master List'!E663</f>
        <v>0</v>
      </c>
      <c r="D663" s="80" t="s">
        <v>1605</v>
      </c>
      <c r="E663" s="80">
        <f>'Master List'!G663</f>
        <v>0</v>
      </c>
      <c r="F663" s="80">
        <f>'Master List'!H663</f>
        <v>0</v>
      </c>
      <c r="G663" s="80" t="str">
        <f>'Master List'!I663</f>
        <v>Y</v>
      </c>
      <c r="H663" s="80">
        <f>'Master List'!AP663</f>
        <v>0</v>
      </c>
    </row>
    <row r="664" spans="1:8" x14ac:dyDescent="0.25">
      <c r="A664" s="82" t="str">
        <f>'Master List'!A664</f>
        <v>S019456</v>
      </c>
      <c r="B664" s="80" t="str">
        <f>'Master List'!C664</f>
        <v>KLEIN FAMILY RANCHES</v>
      </c>
      <c r="C664" s="80">
        <f>'Master List'!E664</f>
        <v>0</v>
      </c>
      <c r="D664" s="80" t="s">
        <v>4082</v>
      </c>
      <c r="E664" s="80">
        <f>'Master List'!G664</f>
        <v>0</v>
      </c>
      <c r="F664" s="80">
        <f>'Master List'!H664</f>
        <v>0</v>
      </c>
      <c r="G664" s="80" t="str">
        <f>'Master List'!I664</f>
        <v>Y</v>
      </c>
      <c r="H664" s="80">
        <f>'Master List'!AP664</f>
        <v>0</v>
      </c>
    </row>
    <row r="665" spans="1:8" x14ac:dyDescent="0.25">
      <c r="A665" s="82" t="str">
        <f>'Master List'!A665</f>
        <v>S019457</v>
      </c>
      <c r="B665" s="80" t="str">
        <f>'Master List'!C665</f>
        <v>KLEIN FAMILY RANCHES</v>
      </c>
      <c r="C665" s="80">
        <f>'Master List'!E665</f>
        <v>0</v>
      </c>
      <c r="D665" s="80" t="s">
        <v>4082</v>
      </c>
      <c r="E665" s="80">
        <f>'Master List'!G665</f>
        <v>0</v>
      </c>
      <c r="F665" s="80">
        <f>'Master List'!H665</f>
        <v>0</v>
      </c>
      <c r="G665" s="80" t="str">
        <f>'Master List'!I665</f>
        <v>Y</v>
      </c>
      <c r="H665" s="80">
        <f>'Master List'!AP665</f>
        <v>0</v>
      </c>
    </row>
    <row r="666" spans="1:8" ht="30" x14ac:dyDescent="0.25">
      <c r="A666" s="82" t="str">
        <f>'Master List'!A666</f>
        <v>S019459</v>
      </c>
      <c r="B666" s="80" t="str">
        <f>'Master List'!C666</f>
        <v>KLEIN FAMILY RANCHES</v>
      </c>
      <c r="C666" s="80">
        <f>'Master List'!E666</f>
        <v>0</v>
      </c>
      <c r="D666" s="80" t="s">
        <v>1605</v>
      </c>
      <c r="E666" s="80">
        <f>'Master List'!G666</f>
        <v>0</v>
      </c>
      <c r="F666" s="80">
        <f>'Master List'!H666</f>
        <v>0</v>
      </c>
      <c r="G666" s="80" t="str">
        <f>'Master List'!I666</f>
        <v>Y</v>
      </c>
      <c r="H666" s="80">
        <f>'Master List'!AP666</f>
        <v>0</v>
      </c>
    </row>
    <row r="667" spans="1:8" x14ac:dyDescent="0.25">
      <c r="A667" s="82" t="str">
        <f>'Master List'!A667</f>
        <v>S019460</v>
      </c>
      <c r="B667" s="80" t="str">
        <f>'Master List'!C667</f>
        <v>KLEIN FAMILY RANCHES</v>
      </c>
      <c r="C667" s="80">
        <f>'Master List'!E667</f>
        <v>0</v>
      </c>
      <c r="D667" s="80" t="s">
        <v>4082</v>
      </c>
      <c r="E667" s="80">
        <f>'Master List'!G667</f>
        <v>0</v>
      </c>
      <c r="F667" s="80">
        <f>'Master List'!H667</f>
        <v>0</v>
      </c>
      <c r="G667" s="80" t="str">
        <f>'Master List'!I667</f>
        <v>Y</v>
      </c>
      <c r="H667" s="80">
        <f>'Master List'!AP667</f>
        <v>0</v>
      </c>
    </row>
    <row r="668" spans="1:8" ht="30" x14ac:dyDescent="0.25">
      <c r="A668" s="82" t="str">
        <f>'Master List'!A668</f>
        <v>S019462</v>
      </c>
      <c r="B668" s="80" t="str">
        <f>'Master List'!C668</f>
        <v>KLEIN FAMILY RANCHES</v>
      </c>
      <c r="C668" s="80">
        <f>'Master List'!E668</f>
        <v>0</v>
      </c>
      <c r="D668" s="80" t="s">
        <v>1605</v>
      </c>
      <c r="E668" s="80">
        <f>'Master List'!G668</f>
        <v>0</v>
      </c>
      <c r="F668" s="80">
        <f>'Master List'!H668</f>
        <v>0</v>
      </c>
      <c r="G668" s="80" t="str">
        <f>'Master List'!I668</f>
        <v>Y</v>
      </c>
      <c r="H668" s="80">
        <f>'Master List'!AP668</f>
        <v>0</v>
      </c>
    </row>
    <row r="669" spans="1:8" ht="30" x14ac:dyDescent="0.25">
      <c r="A669" s="82" t="str">
        <f>'Master List'!A669</f>
        <v>S019463</v>
      </c>
      <c r="B669" s="80" t="str">
        <f>'Master List'!C669</f>
        <v>KLEIN FAMILY RANCHES</v>
      </c>
      <c r="C669" s="80">
        <f>'Master List'!E669</f>
        <v>0</v>
      </c>
      <c r="D669" s="80" t="s">
        <v>1605</v>
      </c>
      <c r="E669" s="80">
        <f>'Master List'!G669</f>
        <v>0</v>
      </c>
      <c r="F669" s="80">
        <f>'Master List'!H669</f>
        <v>0</v>
      </c>
      <c r="G669" s="80" t="str">
        <f>'Master List'!I669</f>
        <v>Y</v>
      </c>
      <c r="H669" s="80">
        <f>'Master List'!AP669</f>
        <v>0</v>
      </c>
    </row>
    <row r="670" spans="1:8" ht="30" x14ac:dyDescent="0.25">
      <c r="A670" s="82" t="str">
        <f>'Master List'!A670</f>
        <v>S019465</v>
      </c>
      <c r="B670" s="80" t="str">
        <f>'Master List'!C670</f>
        <v>KLEIN FAMILY RANCHES</v>
      </c>
      <c r="C670" s="80">
        <f>'Master List'!E670</f>
        <v>0</v>
      </c>
      <c r="D670" s="80" t="s">
        <v>1605</v>
      </c>
      <c r="E670" s="80">
        <f>'Master List'!G670</f>
        <v>0</v>
      </c>
      <c r="F670" s="80">
        <f>'Master List'!H670</f>
        <v>0</v>
      </c>
      <c r="G670" s="80" t="str">
        <f>'Master List'!I670</f>
        <v>Y</v>
      </c>
      <c r="H670" s="80">
        <f>'Master List'!AP670</f>
        <v>0</v>
      </c>
    </row>
    <row r="671" spans="1:8" ht="30" x14ac:dyDescent="0.25">
      <c r="A671" s="82" t="str">
        <f>'Master List'!A671</f>
        <v>S019466</v>
      </c>
      <c r="B671" s="80" t="str">
        <f>'Master List'!C671</f>
        <v>KLEIN FAMILY RANCHES</v>
      </c>
      <c r="C671" s="80">
        <f>'Master List'!E671</f>
        <v>0</v>
      </c>
      <c r="D671" s="80" t="s">
        <v>1605</v>
      </c>
      <c r="E671" s="80">
        <f>'Master List'!G671</f>
        <v>0</v>
      </c>
      <c r="F671" s="80">
        <f>'Master List'!H671</f>
        <v>0</v>
      </c>
      <c r="G671" s="80" t="str">
        <f>'Master List'!I671</f>
        <v>Y</v>
      </c>
      <c r="H671" s="80">
        <f>'Master List'!AP671</f>
        <v>0</v>
      </c>
    </row>
    <row r="672" spans="1:8" ht="45" x14ac:dyDescent="0.25">
      <c r="A672" s="82" t="str">
        <f>'Master List'!A672</f>
        <v>S019468</v>
      </c>
      <c r="B672" s="80" t="str">
        <f>'Master List'!C672</f>
        <v>MARLENE RIZZI, LARRY PELLEGRI &amp; GIOVANNONI TRUST</v>
      </c>
      <c r="C672" s="80">
        <f>'Master List'!E672</f>
        <v>0</v>
      </c>
      <c r="D672" s="80" t="s">
        <v>4082</v>
      </c>
      <c r="E672" s="80">
        <f>'Master List'!G672</f>
        <v>0</v>
      </c>
      <c r="F672" s="80">
        <f>'Master List'!H672</f>
        <v>0</v>
      </c>
      <c r="G672" s="80" t="str">
        <f>'Master List'!I672</f>
        <v>Y</v>
      </c>
      <c r="H672" s="80">
        <f>'Master List'!AP672</f>
        <v>0</v>
      </c>
    </row>
    <row r="673" spans="1:8" ht="30" x14ac:dyDescent="0.25">
      <c r="A673" s="82" t="str">
        <f>'Master List'!A673</f>
        <v>S019469</v>
      </c>
      <c r="B673" s="80" t="str">
        <f>'Master List'!C673</f>
        <v>KLEIN FAMILY RANCHES</v>
      </c>
      <c r="C673" s="80">
        <f>'Master List'!E673</f>
        <v>0</v>
      </c>
      <c r="D673" s="80" t="s">
        <v>1605</v>
      </c>
      <c r="E673" s="80">
        <f>'Master List'!G673</f>
        <v>0</v>
      </c>
      <c r="F673" s="80">
        <f>'Master List'!H673</f>
        <v>0</v>
      </c>
      <c r="G673" s="80" t="str">
        <f>'Master List'!I673</f>
        <v>Y</v>
      </c>
      <c r="H673" s="80">
        <f>'Master List'!AP673</f>
        <v>0</v>
      </c>
    </row>
    <row r="674" spans="1:8" ht="30" x14ac:dyDescent="0.25">
      <c r="A674" s="82" t="str">
        <f>'Master List'!A674</f>
        <v>S019472</v>
      </c>
      <c r="B674" s="80" t="str">
        <f>'Master List'!C674</f>
        <v>KLEIN FAMILY RANCHES</v>
      </c>
      <c r="C674" s="80">
        <f>'Master List'!E674</f>
        <v>0</v>
      </c>
      <c r="D674" s="80" t="s">
        <v>1605</v>
      </c>
      <c r="E674" s="80">
        <f>'Master List'!G674</f>
        <v>0</v>
      </c>
      <c r="F674" s="80">
        <f>'Master List'!H674</f>
        <v>0</v>
      </c>
      <c r="G674" s="80" t="str">
        <f>'Master List'!I674</f>
        <v>Y</v>
      </c>
      <c r="H674" s="80">
        <f>'Master List'!AP674</f>
        <v>0</v>
      </c>
    </row>
    <row r="675" spans="1:8" ht="30" x14ac:dyDescent="0.25">
      <c r="A675" s="82" t="str">
        <f>'Master List'!A675</f>
        <v>S019475</v>
      </c>
      <c r="B675" s="80" t="str">
        <f>'Master List'!C675</f>
        <v>KLEIN FAMILY RANCHES</v>
      </c>
      <c r="C675" s="80">
        <f>'Master List'!E675</f>
        <v>0</v>
      </c>
      <c r="D675" s="80" t="s">
        <v>1605</v>
      </c>
      <c r="E675" s="80">
        <f>'Master List'!G675</f>
        <v>0</v>
      </c>
      <c r="F675" s="80">
        <f>'Master List'!H675</f>
        <v>0</v>
      </c>
      <c r="G675" s="80" t="str">
        <f>'Master List'!I675</f>
        <v>Y</v>
      </c>
      <c r="H675" s="80">
        <f>'Master List'!AP675</f>
        <v>0</v>
      </c>
    </row>
    <row r="676" spans="1:8" ht="30" x14ac:dyDescent="0.25">
      <c r="A676" s="82" t="str">
        <f>'Master List'!A676</f>
        <v>S019479</v>
      </c>
      <c r="B676" s="80" t="str">
        <f>'Master List'!C676</f>
        <v>B&amp;R TE VELDE RANCH</v>
      </c>
      <c r="C676" s="80">
        <f>'Master List'!E676</f>
        <v>0</v>
      </c>
      <c r="D676" s="80" t="s">
        <v>1771</v>
      </c>
      <c r="E676" s="80">
        <f>'Master List'!G676</f>
        <v>0</v>
      </c>
      <c r="F676" s="80">
        <f>'Master List'!H676</f>
        <v>0</v>
      </c>
      <c r="G676" s="80" t="str">
        <f>'Master List'!I676</f>
        <v>Y</v>
      </c>
      <c r="H676" s="80">
        <f>'Master List'!AP676</f>
        <v>0</v>
      </c>
    </row>
    <row r="677" spans="1:8" ht="45" x14ac:dyDescent="0.25">
      <c r="A677" s="82" t="str">
        <f>'Master List'!A677</f>
        <v>S019480</v>
      </c>
      <c r="B677" s="80" t="str">
        <f>'Master List'!C677</f>
        <v>KRULL, BURNICE A LP #1</v>
      </c>
      <c r="C677" s="80">
        <f>'Master List'!E677</f>
        <v>0</v>
      </c>
      <c r="D677" s="80" t="s">
        <v>4082</v>
      </c>
      <c r="E677" s="80">
        <f>'Master List'!G677</f>
        <v>0</v>
      </c>
      <c r="F677" s="80" t="str">
        <f>'Master List'!H677</f>
        <v>North Delta Water Agency</v>
      </c>
      <c r="G677" s="80" t="str">
        <f>'Master List'!I677</f>
        <v>Y</v>
      </c>
      <c r="H677" s="80" t="str">
        <f>'Master List'!AP677</f>
        <v>North Delta Water Agency</v>
      </c>
    </row>
    <row r="678" spans="1:8" ht="30" x14ac:dyDescent="0.25">
      <c r="A678" s="82" t="str">
        <f>'Master List'!A678</f>
        <v>S019482</v>
      </c>
      <c r="B678" s="80" t="str">
        <f>'Master List'!C678</f>
        <v>JACK KLEIN TRUST PARTNERSHIP</v>
      </c>
      <c r="C678" s="80">
        <f>'Master List'!E678</f>
        <v>0</v>
      </c>
      <c r="D678" s="80" t="s">
        <v>1605</v>
      </c>
      <c r="E678" s="80">
        <f>'Master List'!G678</f>
        <v>0</v>
      </c>
      <c r="F678" s="80">
        <f>'Master List'!H678</f>
        <v>0</v>
      </c>
      <c r="G678" s="80" t="str">
        <f>'Master List'!I678</f>
        <v>Y</v>
      </c>
      <c r="H678" s="80">
        <f>'Master List'!AP678</f>
        <v>0</v>
      </c>
    </row>
    <row r="679" spans="1:8" ht="30" x14ac:dyDescent="0.25">
      <c r="A679" s="82" t="str">
        <f>'Master List'!A679</f>
        <v>S019486</v>
      </c>
      <c r="B679" s="80" t="str">
        <f>'Master List'!C679</f>
        <v>JACK KLEIN TRUST PARTNERSHIP</v>
      </c>
      <c r="C679" s="80">
        <f>'Master List'!E679</f>
        <v>0</v>
      </c>
      <c r="D679" s="80" t="s">
        <v>1605</v>
      </c>
      <c r="E679" s="80">
        <f>'Master List'!G679</f>
        <v>0</v>
      </c>
      <c r="F679" s="80">
        <f>'Master List'!H679</f>
        <v>0</v>
      </c>
      <c r="G679" s="80" t="str">
        <f>'Master List'!I679</f>
        <v>Y</v>
      </c>
      <c r="H679" s="80">
        <f>'Master List'!AP679</f>
        <v>0</v>
      </c>
    </row>
    <row r="680" spans="1:8" ht="30" x14ac:dyDescent="0.25">
      <c r="A680" s="82" t="str">
        <f>'Master List'!A680</f>
        <v>S019488</v>
      </c>
      <c r="B680" s="80" t="str">
        <f>'Master List'!C680</f>
        <v>RIELLA RANCHES TRACY RANCH, LLC</v>
      </c>
      <c r="C680" s="80">
        <f>'Master List'!E680</f>
        <v>0</v>
      </c>
      <c r="D680" s="80"/>
      <c r="E680" s="80">
        <f>'Master List'!G680</f>
        <v>0</v>
      </c>
      <c r="F680" s="80">
        <f>'Master List'!H680</f>
        <v>0</v>
      </c>
      <c r="G680" s="80" t="str">
        <f>'Master List'!I680</f>
        <v>Y</v>
      </c>
      <c r="H680" s="80">
        <f>'Master List'!AP680</f>
        <v>0</v>
      </c>
    </row>
    <row r="681" spans="1:8" ht="30" x14ac:dyDescent="0.25">
      <c r="A681" s="82" t="str">
        <f>'Master List'!A681</f>
        <v>S019489</v>
      </c>
      <c r="B681" s="80" t="str">
        <f>'Master List'!C681</f>
        <v>JACK KLEIN TRUST PARTNERSHIP</v>
      </c>
      <c r="C681" s="80">
        <f>'Master List'!E681</f>
        <v>0</v>
      </c>
      <c r="D681" s="80" t="s">
        <v>1605</v>
      </c>
      <c r="E681" s="80">
        <f>'Master List'!G681</f>
        <v>0</v>
      </c>
      <c r="F681" s="80">
        <f>'Master List'!H681</f>
        <v>0</v>
      </c>
      <c r="G681" s="80" t="str">
        <f>'Master List'!I681</f>
        <v>Y</v>
      </c>
      <c r="H681" s="80">
        <f>'Master List'!AP681</f>
        <v>0</v>
      </c>
    </row>
    <row r="682" spans="1:8" ht="30" x14ac:dyDescent="0.25">
      <c r="A682" s="82" t="str">
        <f>'Master List'!A682</f>
        <v>S019495</v>
      </c>
      <c r="B682" s="80" t="str">
        <f>'Master List'!C682</f>
        <v>MARCHINI LAND COMPANY PTP</v>
      </c>
      <c r="C682" s="80">
        <f>'Master List'!E682</f>
        <v>0</v>
      </c>
      <c r="D682" s="80" t="s">
        <v>4082</v>
      </c>
      <c r="E682" s="80">
        <f>'Master List'!G682</f>
        <v>0</v>
      </c>
      <c r="F682" s="80">
        <f>'Master List'!H682</f>
        <v>0</v>
      </c>
      <c r="G682" s="80" t="str">
        <f>'Master List'!I682</f>
        <v>Y</v>
      </c>
      <c r="H682" s="80">
        <f>'Master List'!AP682</f>
        <v>0</v>
      </c>
    </row>
    <row r="683" spans="1:8" ht="30" x14ac:dyDescent="0.25">
      <c r="A683" s="82" t="str">
        <f>'Master List'!A683</f>
        <v>S019497</v>
      </c>
      <c r="B683" s="80" t="str">
        <f>'Master List'!C683</f>
        <v>JACK KLEIN TRUST PARTNERSHIP</v>
      </c>
      <c r="C683" s="80">
        <f>'Master List'!E683</f>
        <v>0</v>
      </c>
      <c r="D683" s="80" t="s">
        <v>1605</v>
      </c>
      <c r="E683" s="80">
        <f>'Master List'!G683</f>
        <v>0</v>
      </c>
      <c r="F683" s="80">
        <f>'Master List'!H683</f>
        <v>0</v>
      </c>
      <c r="G683" s="80" t="str">
        <f>'Master List'!I683</f>
        <v>Y</v>
      </c>
      <c r="H683" s="80">
        <f>'Master List'!AP683</f>
        <v>0</v>
      </c>
    </row>
    <row r="684" spans="1:8" ht="30" x14ac:dyDescent="0.25">
      <c r="A684" s="82" t="str">
        <f>'Master List'!A684</f>
        <v>S019500</v>
      </c>
      <c r="B684" s="80" t="str">
        <f>'Master List'!C684</f>
        <v>JACK KLEIN TRUST PARTERNSHIP</v>
      </c>
      <c r="C684" s="80">
        <f>'Master List'!E684</f>
        <v>0</v>
      </c>
      <c r="D684" s="80" t="s">
        <v>4082</v>
      </c>
      <c r="E684" s="80">
        <f>'Master List'!G684</f>
        <v>0</v>
      </c>
      <c r="F684" s="80">
        <f>'Master List'!H684</f>
        <v>0</v>
      </c>
      <c r="G684" s="80" t="str">
        <f>'Master List'!I684</f>
        <v>Y</v>
      </c>
      <c r="H684" s="80">
        <f>'Master List'!AP684</f>
        <v>0</v>
      </c>
    </row>
    <row r="685" spans="1:8" ht="30" x14ac:dyDescent="0.25">
      <c r="A685" s="82" t="str">
        <f>'Master List'!A685</f>
        <v>S019509</v>
      </c>
      <c r="B685" s="80" t="str">
        <f>'Master List'!C685</f>
        <v>MARCHINI LAND COMPANY</v>
      </c>
      <c r="C685" s="80">
        <f>'Master List'!E685</f>
        <v>0</v>
      </c>
      <c r="D685" s="80" t="s">
        <v>646</v>
      </c>
      <c r="E685" s="80">
        <f>'Master List'!G685</f>
        <v>0</v>
      </c>
      <c r="F685" s="80">
        <f>'Master List'!H685</f>
        <v>0</v>
      </c>
      <c r="G685" s="80" t="str">
        <f>'Master List'!I685</f>
        <v>Y</v>
      </c>
      <c r="H685" s="80">
        <f>'Master List'!AP685</f>
        <v>0</v>
      </c>
    </row>
    <row r="686" spans="1:8" ht="45" x14ac:dyDescent="0.25">
      <c r="A686" s="82" t="str">
        <f>'Master List'!A686</f>
        <v>S019512</v>
      </c>
      <c r="B686" s="80" t="str">
        <f>'Master List'!C686</f>
        <v>MARCHINI LAND COMPANY</v>
      </c>
      <c r="C686" s="80">
        <f>'Master List'!E686</f>
        <v>0</v>
      </c>
      <c r="D686" s="80" t="s">
        <v>4082</v>
      </c>
      <c r="E686" s="80">
        <f>'Master List'!G686</f>
        <v>0</v>
      </c>
      <c r="F686" s="80" t="str">
        <f>'Master List'!H686</f>
        <v>Woods Irrigation Company</v>
      </c>
      <c r="G686" s="80" t="str">
        <f>'Master List'!I686</f>
        <v>Y</v>
      </c>
      <c r="H686" s="80" t="str">
        <f>'Master List'!AP686</f>
        <v>Woods Irrigation Company</v>
      </c>
    </row>
    <row r="687" spans="1:8" ht="30" x14ac:dyDescent="0.25">
      <c r="A687" s="82" t="str">
        <f>'Master List'!A687</f>
        <v>S019538</v>
      </c>
      <c r="B687" s="80" t="str">
        <f>'Master List'!C687</f>
        <v>LAMB-GIANELLI FAMILY LIMITED PARTNERSHIP</v>
      </c>
      <c r="C687" s="80">
        <f>'Master List'!E687</f>
        <v>0</v>
      </c>
      <c r="D687" s="80" t="s">
        <v>1327</v>
      </c>
      <c r="E687" s="80">
        <f>'Master List'!G687</f>
        <v>0</v>
      </c>
      <c r="F687" s="80">
        <f>'Master List'!H687</f>
        <v>0</v>
      </c>
      <c r="G687" s="80" t="str">
        <f>'Master List'!I687</f>
        <v>Y</v>
      </c>
      <c r="H687" s="80">
        <f>'Master List'!AP687</f>
        <v>0</v>
      </c>
    </row>
    <row r="688" spans="1:8" ht="30" x14ac:dyDescent="0.25">
      <c r="A688" s="82" t="str">
        <f>'Master List'!A688</f>
        <v>S019548</v>
      </c>
      <c r="B688" s="80" t="str">
        <f>'Master List'!C688</f>
        <v>WHITE LAKE MUTUAL WATER COMPANY</v>
      </c>
      <c r="C688" s="80">
        <f>'Master List'!E688</f>
        <v>0</v>
      </c>
      <c r="D688" s="80" t="s">
        <v>4082</v>
      </c>
      <c r="E688" s="80">
        <f>'Master List'!G688</f>
        <v>0</v>
      </c>
      <c r="F688" s="80">
        <f>'Master List'!H688</f>
        <v>0</v>
      </c>
      <c r="G688" s="80" t="str">
        <f>'Master List'!I688</f>
        <v>N</v>
      </c>
      <c r="H688" s="80">
        <f>'Master List'!AP688</f>
        <v>0</v>
      </c>
    </row>
    <row r="689" spans="1:8" ht="45" x14ac:dyDescent="0.25">
      <c r="A689" s="82" t="str">
        <f>'Master List'!A689</f>
        <v>S019551</v>
      </c>
      <c r="B689" s="80" t="str">
        <f>'Master List'!C689</f>
        <v>VIERA/MATHER</v>
      </c>
      <c r="C689" s="80">
        <f>'Master List'!E689</f>
        <v>0</v>
      </c>
      <c r="D689" s="80" t="s">
        <v>53</v>
      </c>
      <c r="E689" s="80">
        <f>'Master List'!G689</f>
        <v>0</v>
      </c>
      <c r="F689" s="80" t="str">
        <f>'Master List'!H689</f>
        <v>Woods Irrigation Company</v>
      </c>
      <c r="G689" s="80" t="str">
        <f>'Master List'!I689</f>
        <v>Y</v>
      </c>
      <c r="H689" s="80" t="str">
        <f>'Master List'!AP689</f>
        <v>Woods Irrigation Company</v>
      </c>
    </row>
    <row r="690" spans="1:8" ht="30" x14ac:dyDescent="0.25">
      <c r="A690" s="82" t="str">
        <f>'Master List'!A690</f>
        <v>S019552</v>
      </c>
      <c r="B690" s="80" t="str">
        <f>'Master List'!C690</f>
        <v>UNIVERSITY OF THE PACIFIC</v>
      </c>
      <c r="C690" s="80" t="str">
        <f>'Master List'!E690</f>
        <v>California Water Service (Private)</v>
      </c>
      <c r="D690" s="80" t="s">
        <v>4082</v>
      </c>
      <c r="E690" s="80" t="str">
        <f>'Master List'!G690</f>
        <v>SEWD</v>
      </c>
      <c r="F690" s="80">
        <f>'Master List'!H690</f>
        <v>0</v>
      </c>
      <c r="G690" s="80" t="str">
        <f>'Master List'!I690</f>
        <v>Y</v>
      </c>
      <c r="H690" s="80">
        <f>'Master List'!AP690</f>
        <v>0</v>
      </c>
    </row>
    <row r="691" spans="1:8" ht="45" x14ac:dyDescent="0.25">
      <c r="A691" s="82" t="str">
        <f>'Master List'!A691</f>
        <v>S019554</v>
      </c>
      <c r="B691" s="80" t="str">
        <f>'Master List'!C691</f>
        <v>WILCOX HOLLAND FAMILY TRUST</v>
      </c>
      <c r="C691" s="80">
        <f>'Master List'!E691</f>
        <v>0</v>
      </c>
      <c r="D691" s="80" t="s">
        <v>4082</v>
      </c>
      <c r="E691" s="80">
        <f>'Master List'!G691</f>
        <v>0</v>
      </c>
      <c r="F691" s="80" t="str">
        <f>'Master List'!H691</f>
        <v>North Delta Water Agency</v>
      </c>
      <c r="G691" s="80" t="str">
        <f>'Master List'!I691</f>
        <v>Y</v>
      </c>
      <c r="H691" s="80" t="str">
        <f>'Master List'!AP691</f>
        <v>North Delta Water Agency</v>
      </c>
    </row>
    <row r="692" spans="1:8" ht="30" x14ac:dyDescent="0.25">
      <c r="A692" s="82" t="str">
        <f>'Master List'!A692</f>
        <v>S019560</v>
      </c>
      <c r="B692" s="80" t="str">
        <f>'Master List'!C692</f>
        <v>GEORGE N. VIERRA</v>
      </c>
      <c r="C692" s="80">
        <f>'Master List'!E692</f>
        <v>0</v>
      </c>
      <c r="D692" s="80" t="s">
        <v>635</v>
      </c>
      <c r="E692" s="80">
        <f>'Master List'!G692</f>
        <v>0</v>
      </c>
      <c r="F692" s="80">
        <f>'Master List'!H692</f>
        <v>0</v>
      </c>
      <c r="G692" s="80" t="str">
        <f>'Master List'!I692</f>
        <v>Y</v>
      </c>
      <c r="H692" s="80">
        <f>'Master List'!AP692</f>
        <v>0</v>
      </c>
    </row>
    <row r="693" spans="1:8" x14ac:dyDescent="0.25">
      <c r="A693" s="82" t="str">
        <f>'Master List'!A693</f>
        <v>S019561</v>
      </c>
      <c r="B693" s="80" t="str">
        <f>'Master List'!C693</f>
        <v>DON WIDMER</v>
      </c>
      <c r="C693" s="80" t="str">
        <f>'Master List'!E693</f>
        <v>City of Lathrop</v>
      </c>
      <c r="D693" s="80" t="s">
        <v>4082</v>
      </c>
      <c r="E693" s="80">
        <f>'Master List'!G693</f>
        <v>0</v>
      </c>
      <c r="F693" s="80">
        <f>'Master List'!H693</f>
        <v>0</v>
      </c>
      <c r="G693" s="80" t="str">
        <f>'Master List'!I693</f>
        <v>Y</v>
      </c>
      <c r="H693" s="80">
        <f>'Master List'!AP693</f>
        <v>0</v>
      </c>
    </row>
    <row r="694" spans="1:8" ht="30" x14ac:dyDescent="0.25">
      <c r="A694" s="82" t="str">
        <f>'Master List'!A694</f>
        <v>S019580</v>
      </c>
      <c r="B694" s="80" t="str">
        <f>'Master List'!C694</f>
        <v>JACK KLEIN TRUST PARTERNSHIP</v>
      </c>
      <c r="C694" s="80">
        <f>'Master List'!E694</f>
        <v>0</v>
      </c>
      <c r="D694" s="80" t="s">
        <v>4082</v>
      </c>
      <c r="E694" s="80">
        <f>'Master List'!G694</f>
        <v>0</v>
      </c>
      <c r="F694" s="80">
        <f>'Master List'!H694</f>
        <v>0</v>
      </c>
      <c r="G694" s="80" t="str">
        <f>'Master List'!I694</f>
        <v>Y</v>
      </c>
      <c r="H694" s="80">
        <f>'Master List'!AP694</f>
        <v>0</v>
      </c>
    </row>
    <row r="695" spans="1:8" ht="30" x14ac:dyDescent="0.25">
      <c r="A695" s="82" t="str">
        <f>'Master List'!A695</f>
        <v>S019582</v>
      </c>
      <c r="B695" s="80" t="str">
        <f>'Master List'!C695</f>
        <v>JACK KLEIN TRUST PARTERNSHIP</v>
      </c>
      <c r="C695" s="80">
        <f>'Master List'!E695</f>
        <v>0</v>
      </c>
      <c r="D695" s="80" t="s">
        <v>1605</v>
      </c>
      <c r="E695" s="80">
        <f>'Master List'!G695</f>
        <v>0</v>
      </c>
      <c r="F695" s="80">
        <f>'Master List'!H695</f>
        <v>0</v>
      </c>
      <c r="G695" s="80" t="str">
        <f>'Master List'!I695</f>
        <v>Y</v>
      </c>
      <c r="H695" s="80">
        <f>'Master List'!AP695</f>
        <v>0</v>
      </c>
    </row>
    <row r="696" spans="1:8" ht="30" x14ac:dyDescent="0.25">
      <c r="A696" s="82" t="str">
        <f>'Master List'!A696</f>
        <v>S019583</v>
      </c>
      <c r="B696" s="80" t="str">
        <f>'Master List'!C696</f>
        <v>JACK KLEIN TRUST PARTERNSHIP</v>
      </c>
      <c r="C696" s="80">
        <f>'Master List'!E696</f>
        <v>0</v>
      </c>
      <c r="D696" s="80" t="s">
        <v>1605</v>
      </c>
      <c r="E696" s="80">
        <f>'Master List'!G696</f>
        <v>0</v>
      </c>
      <c r="F696" s="80">
        <f>'Master List'!H696</f>
        <v>0</v>
      </c>
      <c r="G696" s="80" t="str">
        <f>'Master List'!I696</f>
        <v>Y</v>
      </c>
      <c r="H696" s="80">
        <f>'Master List'!AP696</f>
        <v>0</v>
      </c>
    </row>
    <row r="697" spans="1:8" ht="45" x14ac:dyDescent="0.25">
      <c r="A697" s="82" t="str">
        <f>'Master List'!A697</f>
        <v>S019585</v>
      </c>
      <c r="B697" s="80" t="str">
        <f>'Master List'!C697</f>
        <v>JACK KLEIN TRUST PARTERNSHIP</v>
      </c>
      <c r="C697" s="80">
        <f>'Master List'!E697</f>
        <v>0</v>
      </c>
      <c r="D697" s="80" t="s">
        <v>304</v>
      </c>
      <c r="E697" s="80">
        <f>'Master List'!G697</f>
        <v>0</v>
      </c>
      <c r="F697" s="80" t="str">
        <f>'Master List'!H697</f>
        <v>North Delta Water Agency</v>
      </c>
      <c r="G697" s="80" t="str">
        <f>'Master List'!I697</f>
        <v>Y</v>
      </c>
      <c r="H697" s="80" t="str">
        <f>'Master List'!AP697</f>
        <v>North Delta Water Agency</v>
      </c>
    </row>
    <row r="698" spans="1:8" ht="45" x14ac:dyDescent="0.25">
      <c r="A698" s="82" t="str">
        <f>'Master List'!A698</f>
        <v>S019588</v>
      </c>
      <c r="B698" s="80" t="str">
        <f>'Master List'!C698</f>
        <v>JACK KLEIN TRUST PARTERNSHIP</v>
      </c>
      <c r="C698" s="80">
        <f>'Master List'!E698</f>
        <v>0</v>
      </c>
      <c r="D698" s="80" t="s">
        <v>304</v>
      </c>
      <c r="E698" s="80" t="str">
        <f>'Master List'!G698</f>
        <v>WID</v>
      </c>
      <c r="F698" s="80" t="str">
        <f>'Master List'!H698</f>
        <v>North Delta Water Agency</v>
      </c>
      <c r="G698" s="80" t="str">
        <f>'Master List'!I698</f>
        <v>Y</v>
      </c>
      <c r="H698" s="80" t="str">
        <f>'Master List'!AP698</f>
        <v>North Delta Water Agency</v>
      </c>
    </row>
    <row r="699" spans="1:8" ht="30" x14ac:dyDescent="0.25">
      <c r="A699" s="82" t="str">
        <f>'Master List'!A699</f>
        <v>S019591</v>
      </c>
      <c r="B699" s="80" t="str">
        <f>'Master List'!C699</f>
        <v>RICHARD G. KLEIN FAMILY LIMITED PARTNERSHIP</v>
      </c>
      <c r="C699" s="80">
        <f>'Master List'!E699</f>
        <v>0</v>
      </c>
      <c r="D699" s="80" t="s">
        <v>304</v>
      </c>
      <c r="E699" s="80">
        <f>'Master List'!G699</f>
        <v>0</v>
      </c>
      <c r="F699" s="80">
        <f>'Master List'!H699</f>
        <v>0</v>
      </c>
      <c r="G699" s="80" t="str">
        <f>'Master List'!I699</f>
        <v>Y</v>
      </c>
      <c r="H699" s="80">
        <f>'Master List'!AP699</f>
        <v>0</v>
      </c>
    </row>
    <row r="700" spans="1:8" ht="30" x14ac:dyDescent="0.25">
      <c r="A700" s="82" t="str">
        <f>'Master List'!A700</f>
        <v>S019599</v>
      </c>
      <c r="B700" s="80" t="str">
        <f>'Master List'!C700</f>
        <v>JACK KLEIN TRUST PARTERNSHIP</v>
      </c>
      <c r="C700" s="80">
        <f>'Master List'!E700</f>
        <v>0</v>
      </c>
      <c r="D700" s="80" t="s">
        <v>1605</v>
      </c>
      <c r="E700" s="80">
        <f>'Master List'!G700</f>
        <v>0</v>
      </c>
      <c r="F700" s="80">
        <f>'Master List'!H700</f>
        <v>0</v>
      </c>
      <c r="G700" s="80" t="str">
        <f>'Master List'!I700</f>
        <v>Y</v>
      </c>
      <c r="H700" s="80">
        <f>'Master List'!AP700</f>
        <v>0</v>
      </c>
    </row>
    <row r="701" spans="1:8" ht="30" x14ac:dyDescent="0.25">
      <c r="A701" s="82" t="str">
        <f>'Master List'!A701</f>
        <v>S019602</v>
      </c>
      <c r="B701" s="80" t="str">
        <f>'Master List'!C701</f>
        <v>JACK KLEIN TRUST PARTNERSHIP</v>
      </c>
      <c r="C701" s="80">
        <f>'Master List'!E701</f>
        <v>0</v>
      </c>
      <c r="D701" s="80" t="s">
        <v>1605</v>
      </c>
      <c r="E701" s="80">
        <f>'Master List'!G701</f>
        <v>0</v>
      </c>
      <c r="F701" s="80">
        <f>'Master List'!H701</f>
        <v>0</v>
      </c>
      <c r="G701" s="80" t="str">
        <f>'Master List'!I701</f>
        <v>Y</v>
      </c>
      <c r="H701" s="80">
        <f>'Master List'!AP701</f>
        <v>0</v>
      </c>
    </row>
    <row r="702" spans="1:8" ht="30" x14ac:dyDescent="0.25">
      <c r="A702" s="82" t="str">
        <f>'Master List'!A702</f>
        <v>S019603</v>
      </c>
      <c r="B702" s="80" t="str">
        <f>'Master List'!C702</f>
        <v>MAIN STONE CORPORATION</v>
      </c>
      <c r="C702" s="80">
        <f>'Master List'!E702</f>
        <v>0</v>
      </c>
      <c r="D702" s="80" t="s">
        <v>779</v>
      </c>
      <c r="E702" s="80">
        <f>'Master List'!G702</f>
        <v>0</v>
      </c>
      <c r="F702" s="80">
        <f>'Master List'!H702</f>
        <v>0</v>
      </c>
      <c r="G702" s="80" t="str">
        <f>'Master List'!I702</f>
        <v>Y</v>
      </c>
      <c r="H702" s="80">
        <f>'Master List'!AP702</f>
        <v>0</v>
      </c>
    </row>
    <row r="703" spans="1:8" ht="30" x14ac:dyDescent="0.25">
      <c r="A703" s="82" t="str">
        <f>'Master List'!A703</f>
        <v>S019605</v>
      </c>
      <c r="B703" s="80" t="str">
        <f>'Master List'!C703</f>
        <v>JACK KLEIN TRUST PARTNERSHIP</v>
      </c>
      <c r="C703" s="80">
        <f>'Master List'!E703</f>
        <v>0</v>
      </c>
      <c r="D703" s="80" t="s">
        <v>1605</v>
      </c>
      <c r="E703" s="80">
        <f>'Master List'!G703</f>
        <v>0</v>
      </c>
      <c r="F703" s="80">
        <f>'Master List'!H703</f>
        <v>0</v>
      </c>
      <c r="G703" s="80" t="str">
        <f>'Master List'!I703</f>
        <v>Y</v>
      </c>
      <c r="H703" s="80">
        <f>'Master List'!AP703</f>
        <v>0</v>
      </c>
    </row>
    <row r="704" spans="1:8" ht="45" x14ac:dyDescent="0.25">
      <c r="A704" s="82" t="str">
        <f>'Master List'!A704</f>
        <v>S019609</v>
      </c>
      <c r="B704" s="80" t="str">
        <f>'Master List'!C704</f>
        <v>ROBERT ARCEO</v>
      </c>
      <c r="C704" s="80">
        <f>'Master List'!E704</f>
        <v>0</v>
      </c>
      <c r="D704" s="80" t="s">
        <v>4082</v>
      </c>
      <c r="E704" s="80">
        <f>'Master List'!G704</f>
        <v>0</v>
      </c>
      <c r="F704" s="80" t="str">
        <f>'Master List'!H704</f>
        <v>North Delta Water Agency</v>
      </c>
      <c r="G704" s="80" t="str">
        <f>'Master List'!I704</f>
        <v>Y</v>
      </c>
      <c r="H704" s="80" t="str">
        <f>'Master List'!AP704</f>
        <v>North Delta Water Agency</v>
      </c>
    </row>
    <row r="705" spans="1:8" ht="30" x14ac:dyDescent="0.25">
      <c r="A705" s="82" t="str">
        <f>'Master List'!A705</f>
        <v>S019620</v>
      </c>
      <c r="B705" s="80" t="str">
        <f>'Master List'!C705</f>
        <v>MAIN STONE CORPORATION</v>
      </c>
      <c r="C705" s="80">
        <f>'Master List'!E705</f>
        <v>0</v>
      </c>
      <c r="D705" s="80" t="s">
        <v>801</v>
      </c>
      <c r="E705" s="80">
        <f>'Master List'!G705</f>
        <v>0</v>
      </c>
      <c r="F705" s="80">
        <f>'Master List'!H705</f>
        <v>0</v>
      </c>
      <c r="G705" s="80" t="str">
        <f>'Master List'!I705</f>
        <v>Y</v>
      </c>
      <c r="H705" s="80">
        <f>'Master List'!AP705</f>
        <v>0</v>
      </c>
    </row>
    <row r="706" spans="1:8" ht="30" x14ac:dyDescent="0.25">
      <c r="A706" s="82" t="str">
        <f>'Master List'!A706</f>
        <v>S019623</v>
      </c>
      <c r="B706" s="80" t="str">
        <f>'Master List'!C706</f>
        <v>MAIN STONE CORPORATION</v>
      </c>
      <c r="C706" s="80">
        <f>'Master List'!E706</f>
        <v>0</v>
      </c>
      <c r="D706" s="80" t="s">
        <v>801</v>
      </c>
      <c r="E706" s="80">
        <f>'Master List'!G706</f>
        <v>0</v>
      </c>
      <c r="F706" s="80">
        <f>'Master List'!H706</f>
        <v>0</v>
      </c>
      <c r="G706" s="80" t="str">
        <f>'Master List'!I706</f>
        <v>Y</v>
      </c>
      <c r="H706" s="80">
        <f>'Master List'!AP706</f>
        <v>0</v>
      </c>
    </row>
    <row r="707" spans="1:8" ht="45" x14ac:dyDescent="0.25">
      <c r="A707" s="82" t="str">
        <f>'Master List'!A707</f>
        <v>S019624</v>
      </c>
      <c r="B707" s="80" t="str">
        <f>'Master List'!C707</f>
        <v>ROBERT HILARIDES</v>
      </c>
      <c r="C707" s="80">
        <f>'Master List'!E707</f>
        <v>0</v>
      </c>
      <c r="D707" s="80" t="s">
        <v>4082</v>
      </c>
      <c r="E707" s="80">
        <f>'Master List'!G707</f>
        <v>0</v>
      </c>
      <c r="F707" s="80" t="str">
        <f>'Master List'!H707</f>
        <v>North Delta Water Agency</v>
      </c>
      <c r="G707" s="80" t="str">
        <f>'Master List'!I707</f>
        <v>Y</v>
      </c>
      <c r="H707" s="80" t="str">
        <f>'Master List'!AP707</f>
        <v>North Delta Water Agency</v>
      </c>
    </row>
    <row r="708" spans="1:8" x14ac:dyDescent="0.25">
      <c r="A708" s="82" t="str">
        <f>'Master List'!A708</f>
        <v>S019626</v>
      </c>
      <c r="B708" s="80" t="str">
        <f>'Master List'!C708</f>
        <v>MAIN STONE CORPORATION</v>
      </c>
      <c r="C708" s="80">
        <f>'Master List'!E708</f>
        <v>0</v>
      </c>
      <c r="D708" s="80" t="s">
        <v>4082</v>
      </c>
      <c r="E708" s="80">
        <f>'Master List'!G708</f>
        <v>0</v>
      </c>
      <c r="F708" s="80">
        <f>'Master List'!H708</f>
        <v>0</v>
      </c>
      <c r="G708" s="80" t="str">
        <f>'Master List'!I708</f>
        <v>Y</v>
      </c>
      <c r="H708" s="80">
        <f>'Master List'!AP708</f>
        <v>0</v>
      </c>
    </row>
    <row r="709" spans="1:8" x14ac:dyDescent="0.25">
      <c r="A709" s="82" t="str">
        <f>'Master List'!A709</f>
        <v>S019629</v>
      </c>
      <c r="B709" s="80" t="str">
        <f>'Master List'!C709</f>
        <v>MAIN STONE CORPORATION</v>
      </c>
      <c r="C709" s="80">
        <f>'Master List'!E709</f>
        <v>0</v>
      </c>
      <c r="D709" s="80" t="s">
        <v>4082</v>
      </c>
      <c r="E709" s="80">
        <f>'Master List'!G709</f>
        <v>0</v>
      </c>
      <c r="F709" s="80">
        <f>'Master List'!H709</f>
        <v>0</v>
      </c>
      <c r="G709" s="80" t="str">
        <f>'Master List'!I709</f>
        <v>Y</v>
      </c>
      <c r="H709" s="80">
        <f>'Master List'!AP709</f>
        <v>0</v>
      </c>
    </row>
    <row r="710" spans="1:8" ht="30" x14ac:dyDescent="0.25">
      <c r="A710" s="82" t="str">
        <f>'Master List'!A710</f>
        <v>S019632</v>
      </c>
      <c r="B710" s="80" t="str">
        <f>'Master List'!C710</f>
        <v>MAIN STONE CORPORATION</v>
      </c>
      <c r="C710" s="80">
        <f>'Master List'!E710</f>
        <v>0</v>
      </c>
      <c r="D710" s="80" t="s">
        <v>801</v>
      </c>
      <c r="E710" s="80">
        <f>'Master List'!G710</f>
        <v>0</v>
      </c>
      <c r="F710" s="80">
        <f>'Master List'!H710</f>
        <v>0</v>
      </c>
      <c r="G710" s="80" t="str">
        <f>'Master List'!I710</f>
        <v>Y</v>
      </c>
      <c r="H710" s="80">
        <f>'Master List'!AP710</f>
        <v>0</v>
      </c>
    </row>
    <row r="711" spans="1:8" ht="45" x14ac:dyDescent="0.25">
      <c r="A711" s="82" t="str">
        <f>'Master List'!A711</f>
        <v>S019635</v>
      </c>
      <c r="B711" s="80" t="str">
        <f>'Master List'!C711</f>
        <v>H. DENIS VAN DE MAELE</v>
      </c>
      <c r="C711" s="80">
        <f>'Master List'!E711</f>
        <v>0</v>
      </c>
      <c r="D711" s="80" t="s">
        <v>4082</v>
      </c>
      <c r="E711" s="80">
        <f>'Master List'!G711</f>
        <v>0</v>
      </c>
      <c r="F711" s="80" t="str">
        <f>'Master List'!H711</f>
        <v>North Delta Water Agency</v>
      </c>
      <c r="G711" s="80" t="str">
        <f>'Master List'!I711</f>
        <v>Y</v>
      </c>
      <c r="H711" s="80" t="str">
        <f>'Master List'!AP711</f>
        <v>North Delta Water Agency</v>
      </c>
    </row>
    <row r="712" spans="1:8" ht="45" x14ac:dyDescent="0.25">
      <c r="A712" s="82" t="str">
        <f>'Master List'!A712</f>
        <v>S019641</v>
      </c>
      <c r="B712" s="80" t="str">
        <f>'Master List'!C712</f>
        <v>H. DENIS VAN DE MAELE</v>
      </c>
      <c r="C712" s="80">
        <f>'Master List'!E712</f>
        <v>0</v>
      </c>
      <c r="D712" s="80" t="s">
        <v>4082</v>
      </c>
      <c r="E712" s="80">
        <f>'Master List'!G712</f>
        <v>0</v>
      </c>
      <c r="F712" s="80" t="str">
        <f>'Master List'!H712</f>
        <v>North Delta Water Agency</v>
      </c>
      <c r="G712" s="80" t="str">
        <f>'Master List'!I712</f>
        <v>Y</v>
      </c>
      <c r="H712" s="80" t="str">
        <f>'Master List'!AP712</f>
        <v>North Delta Water Agency</v>
      </c>
    </row>
    <row r="713" spans="1:8" ht="30" x14ac:dyDescent="0.25">
      <c r="A713" s="82" t="str">
        <f>'Master List'!A713</f>
        <v>S019679</v>
      </c>
      <c r="B713" s="80" t="str">
        <f>'Master List'!C713</f>
        <v>MAIN STONE CORPORATION</v>
      </c>
      <c r="C713" s="80">
        <f>'Master List'!E713</f>
        <v>0</v>
      </c>
      <c r="D713" s="80" t="s">
        <v>779</v>
      </c>
      <c r="E713" s="80">
        <f>'Master List'!G713</f>
        <v>0</v>
      </c>
      <c r="F713" s="80">
        <f>'Master List'!H713</f>
        <v>0</v>
      </c>
      <c r="G713" s="80" t="str">
        <f>'Master List'!I713</f>
        <v>Y</v>
      </c>
      <c r="H713" s="80">
        <f>'Master List'!AP713</f>
        <v>0</v>
      </c>
    </row>
    <row r="714" spans="1:8" ht="45" x14ac:dyDescent="0.25">
      <c r="A714" s="82" t="str">
        <f>'Master List'!A714</f>
        <v>S019681</v>
      </c>
      <c r="B714" s="80" t="str">
        <f>'Master List'!C714</f>
        <v>PESCADERO RECLAMATION DIST NO 2058</v>
      </c>
      <c r="C714" s="80">
        <f>'Master List'!E714</f>
        <v>0</v>
      </c>
      <c r="D714" s="80" t="s">
        <v>1728</v>
      </c>
      <c r="E714" s="80">
        <f>'Master List'!G714</f>
        <v>0</v>
      </c>
      <c r="F714" s="80">
        <f>'Master List'!H714</f>
        <v>0</v>
      </c>
      <c r="G714" s="80" t="str">
        <f>'Master List'!I714</f>
        <v>Y</v>
      </c>
      <c r="H714" s="80" t="str">
        <f>'Master List'!AP714</f>
        <v>RD 2058</v>
      </c>
    </row>
    <row r="715" spans="1:8" x14ac:dyDescent="0.25">
      <c r="A715" s="82" t="str">
        <f>'Master List'!A715</f>
        <v>S019682</v>
      </c>
      <c r="B715" s="80" t="str">
        <f>'Master List'!C715</f>
        <v>DUARTE A SOARES</v>
      </c>
      <c r="C715" s="80">
        <f>'Master List'!E715</f>
        <v>0</v>
      </c>
      <c r="D715" s="80" t="s">
        <v>4082</v>
      </c>
      <c r="E715" s="80">
        <f>'Master List'!G715</f>
        <v>0</v>
      </c>
      <c r="F715" s="80">
        <f>'Master List'!H715</f>
        <v>0</v>
      </c>
      <c r="G715" s="80" t="str">
        <f>'Master List'!I715</f>
        <v>Y</v>
      </c>
      <c r="H715" s="80">
        <f>'Master List'!AP715</f>
        <v>0</v>
      </c>
    </row>
    <row r="716" spans="1:8" ht="30" x14ac:dyDescent="0.25">
      <c r="A716" s="82" t="str">
        <f>'Master List'!A716</f>
        <v>S019683</v>
      </c>
      <c r="B716" s="80" t="str">
        <f>'Master List'!C716</f>
        <v>REYNOLDS, JEAN CAROLE ETAL</v>
      </c>
      <c r="C716" s="80">
        <f>'Master List'!E716</f>
        <v>0</v>
      </c>
      <c r="D716" s="80" t="s">
        <v>848</v>
      </c>
      <c r="E716" s="80">
        <f>'Master List'!G716</f>
        <v>0</v>
      </c>
      <c r="F716" s="80">
        <f>'Master List'!H716</f>
        <v>0</v>
      </c>
      <c r="G716" s="80" t="str">
        <f>'Master List'!I716</f>
        <v>Y</v>
      </c>
      <c r="H716" s="80">
        <f>'Master List'!AP716</f>
        <v>0</v>
      </c>
    </row>
    <row r="717" spans="1:8" ht="45" x14ac:dyDescent="0.25">
      <c r="A717" s="82" t="str">
        <f>'Master List'!A717</f>
        <v>S019684</v>
      </c>
      <c r="B717" s="80" t="str">
        <f>'Master List'!C717</f>
        <v>PESCADERO RECLAMATION DIST NO 2058</v>
      </c>
      <c r="C717" s="80">
        <f>'Master List'!E717</f>
        <v>0</v>
      </c>
      <c r="D717" s="80" t="s">
        <v>1728</v>
      </c>
      <c r="E717" s="80">
        <f>'Master List'!G717</f>
        <v>0</v>
      </c>
      <c r="F717" s="80">
        <f>'Master List'!H717</f>
        <v>0</v>
      </c>
      <c r="G717" s="80" t="str">
        <f>'Master List'!I717</f>
        <v>Y</v>
      </c>
      <c r="H717" s="80" t="str">
        <f>'Master List'!AP717</f>
        <v>RD 2058</v>
      </c>
    </row>
    <row r="718" spans="1:8" x14ac:dyDescent="0.25">
      <c r="A718" s="82" t="str">
        <f>'Master List'!A718</f>
        <v>S019685</v>
      </c>
      <c r="B718" s="80" t="str">
        <f>'Master List'!C718</f>
        <v>MAIN STONE CORPORATION</v>
      </c>
      <c r="C718" s="80">
        <f>'Master List'!E718</f>
        <v>0</v>
      </c>
      <c r="D718" s="80" t="s">
        <v>4082</v>
      </c>
      <c r="E718" s="80">
        <f>'Master List'!G718</f>
        <v>0</v>
      </c>
      <c r="F718" s="80">
        <f>'Master List'!H718</f>
        <v>0</v>
      </c>
      <c r="G718" s="80" t="str">
        <f>'Master List'!I718</f>
        <v>Y</v>
      </c>
      <c r="H718" s="80">
        <f>'Master List'!AP718</f>
        <v>0</v>
      </c>
    </row>
    <row r="719" spans="1:8" ht="30" x14ac:dyDescent="0.25">
      <c r="A719" s="82" t="str">
        <f>'Master List'!A719</f>
        <v>S019686</v>
      </c>
      <c r="B719" s="80" t="str">
        <f>'Master List'!C719</f>
        <v>LARKIN TR ETAL</v>
      </c>
      <c r="C719" s="80">
        <f>'Master List'!E719</f>
        <v>0</v>
      </c>
      <c r="D719" s="80" t="s">
        <v>595</v>
      </c>
      <c r="E719" s="80">
        <f>'Master List'!G719</f>
        <v>0</v>
      </c>
      <c r="F719" s="80">
        <f>'Master List'!H719</f>
        <v>0</v>
      </c>
      <c r="G719" s="80" t="str">
        <f>'Master List'!I719</f>
        <v>Y</v>
      </c>
      <c r="H719" s="80">
        <f>'Master List'!AP719</f>
        <v>0</v>
      </c>
    </row>
    <row r="720" spans="1:8" ht="45" x14ac:dyDescent="0.25">
      <c r="A720" s="82" t="str">
        <f>'Master List'!A720</f>
        <v>S019687</v>
      </c>
      <c r="B720" s="80" t="str">
        <f>'Master List'!C720</f>
        <v>PESCADERO RECLAMATION DIST NO 2058</v>
      </c>
      <c r="C720" s="80">
        <f>'Master List'!E720</f>
        <v>0</v>
      </c>
      <c r="D720" s="80" t="s">
        <v>1728</v>
      </c>
      <c r="E720" s="80">
        <f>'Master List'!G720</f>
        <v>0</v>
      </c>
      <c r="F720" s="80">
        <f>'Master List'!H720</f>
        <v>0</v>
      </c>
      <c r="G720" s="80" t="str">
        <f>'Master List'!I720</f>
        <v>Y</v>
      </c>
      <c r="H720" s="80" t="str">
        <f>'Master List'!AP720</f>
        <v>RD 2058</v>
      </c>
    </row>
    <row r="721" spans="1:8" x14ac:dyDescent="0.25">
      <c r="A721" s="82" t="str">
        <f>'Master List'!A721</f>
        <v>S019688</v>
      </c>
      <c r="B721" s="80" t="str">
        <f>'Master List'!C721</f>
        <v>MAIN STONE CORPORATION</v>
      </c>
      <c r="C721" s="80">
        <f>'Master List'!E721</f>
        <v>0</v>
      </c>
      <c r="D721" s="80" t="s">
        <v>4082</v>
      </c>
      <c r="E721" s="80">
        <f>'Master List'!G721</f>
        <v>0</v>
      </c>
      <c r="F721" s="80">
        <f>'Master List'!H721</f>
        <v>0</v>
      </c>
      <c r="G721" s="80" t="str">
        <f>'Master List'!I721</f>
        <v>Y</v>
      </c>
      <c r="H721" s="80">
        <f>'Master List'!AP721</f>
        <v>0</v>
      </c>
    </row>
    <row r="722" spans="1:8" x14ac:dyDescent="0.25">
      <c r="A722" s="82" t="str">
        <f>'Master List'!A722</f>
        <v>S019689</v>
      </c>
      <c r="B722" s="80" t="str">
        <f>'Master List'!C722</f>
        <v>RICHARD MARCUCCI</v>
      </c>
      <c r="C722" s="80">
        <f>'Master List'!E722</f>
        <v>0</v>
      </c>
      <c r="D722" s="80" t="s">
        <v>4082</v>
      </c>
      <c r="E722" s="80">
        <f>'Master List'!G722</f>
        <v>0</v>
      </c>
      <c r="F722" s="80">
        <f>'Master List'!H722</f>
        <v>0</v>
      </c>
      <c r="G722" s="80" t="str">
        <f>'Master List'!I722</f>
        <v>Y</v>
      </c>
      <c r="H722" s="80">
        <f>'Master List'!AP722</f>
        <v>0</v>
      </c>
    </row>
    <row r="723" spans="1:8" ht="45" x14ac:dyDescent="0.25">
      <c r="A723" s="82" t="str">
        <f>'Master List'!A723</f>
        <v>S019690</v>
      </c>
      <c r="B723" s="80" t="str">
        <f>'Master List'!C723</f>
        <v>PESCADERO RECLAMATION DIST NO 2058</v>
      </c>
      <c r="C723" s="80">
        <f>'Master List'!E723</f>
        <v>0</v>
      </c>
      <c r="D723" s="80" t="s">
        <v>1728</v>
      </c>
      <c r="E723" s="80">
        <f>'Master List'!G723</f>
        <v>0</v>
      </c>
      <c r="F723" s="80">
        <f>'Master List'!H723</f>
        <v>0</v>
      </c>
      <c r="G723" s="80" t="str">
        <f>'Master List'!I723</f>
        <v>Y</v>
      </c>
      <c r="H723" s="80" t="str">
        <f>'Master List'!AP723</f>
        <v>RD 2058</v>
      </c>
    </row>
    <row r="724" spans="1:8" x14ac:dyDescent="0.25">
      <c r="A724" s="82" t="str">
        <f>'Master List'!A724</f>
        <v>S019691</v>
      </c>
      <c r="B724" s="80" t="str">
        <f>'Master List'!C724</f>
        <v>MAIN STONE CORPORATION</v>
      </c>
      <c r="C724" s="80">
        <f>'Master List'!E724</f>
        <v>0</v>
      </c>
      <c r="D724" s="80" t="s">
        <v>4082</v>
      </c>
      <c r="E724" s="80">
        <f>'Master List'!G724</f>
        <v>0</v>
      </c>
      <c r="F724" s="80">
        <f>'Master List'!H724</f>
        <v>0</v>
      </c>
      <c r="G724" s="80" t="str">
        <f>'Master List'!I724</f>
        <v>Y</v>
      </c>
      <c r="H724" s="80">
        <f>'Master List'!AP724</f>
        <v>0</v>
      </c>
    </row>
    <row r="725" spans="1:8" ht="45" x14ac:dyDescent="0.25">
      <c r="A725" s="82" t="str">
        <f>'Master List'!A725</f>
        <v>S019693</v>
      </c>
      <c r="B725" s="80" t="str">
        <f>'Master List'!C725</f>
        <v>PESCADERO RECLAMATION DIST NO 2058</v>
      </c>
      <c r="C725" s="80">
        <f>'Master List'!E725</f>
        <v>0</v>
      </c>
      <c r="D725" s="80" t="s">
        <v>1728</v>
      </c>
      <c r="E725" s="80">
        <f>'Master List'!G725</f>
        <v>0</v>
      </c>
      <c r="F725" s="80">
        <f>'Master List'!H725</f>
        <v>0</v>
      </c>
      <c r="G725" s="80" t="str">
        <f>'Master List'!I725</f>
        <v>Y</v>
      </c>
      <c r="H725" s="80" t="str">
        <f>'Master List'!AP725</f>
        <v>RD 2058</v>
      </c>
    </row>
    <row r="726" spans="1:8" ht="45" x14ac:dyDescent="0.25">
      <c r="A726" s="82" t="str">
        <f>'Master List'!A726</f>
        <v>S019696</v>
      </c>
      <c r="B726" s="80" t="str">
        <f>'Master List'!C726</f>
        <v>PESCADERO RECLAMATION DIST NO 2058</v>
      </c>
      <c r="C726" s="80">
        <f>'Master List'!E726</f>
        <v>0</v>
      </c>
      <c r="D726" s="80" t="s">
        <v>1728</v>
      </c>
      <c r="E726" s="80">
        <f>'Master List'!G726</f>
        <v>0</v>
      </c>
      <c r="F726" s="80">
        <f>'Master List'!H726</f>
        <v>0</v>
      </c>
      <c r="G726" s="80" t="str">
        <f>'Master List'!I726</f>
        <v>Y</v>
      </c>
      <c r="H726" s="80" t="str">
        <f>'Master List'!AP726</f>
        <v>RD 2058</v>
      </c>
    </row>
    <row r="727" spans="1:8" ht="45" x14ac:dyDescent="0.25">
      <c r="A727" s="82" t="str">
        <f>'Master List'!A727</f>
        <v>S019699</v>
      </c>
      <c r="B727" s="80" t="str">
        <f>'Master List'!C727</f>
        <v>PESCADERO RECLAMATION DIST NO 2058</v>
      </c>
      <c r="C727" s="80">
        <f>'Master List'!E727</f>
        <v>0</v>
      </c>
      <c r="D727" s="80" t="s">
        <v>1728</v>
      </c>
      <c r="E727" s="80">
        <f>'Master List'!G727</f>
        <v>0</v>
      </c>
      <c r="F727" s="80">
        <f>'Master List'!H727</f>
        <v>0</v>
      </c>
      <c r="G727" s="80" t="str">
        <f>'Master List'!I727</f>
        <v>Y</v>
      </c>
      <c r="H727" s="80" t="str">
        <f>'Master List'!AP727</f>
        <v>RD 2058</v>
      </c>
    </row>
    <row r="728" spans="1:8" ht="45" x14ac:dyDescent="0.25">
      <c r="A728" s="82" t="str">
        <f>'Master List'!A728</f>
        <v>S019702</v>
      </c>
      <c r="B728" s="80" t="str">
        <f>'Master List'!C728</f>
        <v>PESCADERO RECLAMATION DIST NO 2058</v>
      </c>
      <c r="C728" s="80">
        <f>'Master List'!E728</f>
        <v>0</v>
      </c>
      <c r="D728" s="80" t="s">
        <v>1728</v>
      </c>
      <c r="E728" s="80">
        <f>'Master List'!G728</f>
        <v>0</v>
      </c>
      <c r="F728" s="80">
        <f>'Master List'!H728</f>
        <v>0</v>
      </c>
      <c r="G728" s="80" t="str">
        <f>'Master List'!I728</f>
        <v>Y</v>
      </c>
      <c r="H728" s="80" t="str">
        <f>'Master List'!AP728</f>
        <v>RD 2058</v>
      </c>
    </row>
    <row r="729" spans="1:8" ht="30" x14ac:dyDescent="0.25">
      <c r="A729" s="82" t="str">
        <f>'Master List'!A729</f>
        <v>S019713</v>
      </c>
      <c r="B729" s="80" t="str">
        <f>'Master List'!C729</f>
        <v>ANITA J MERLO</v>
      </c>
      <c r="C729" s="80">
        <f>'Master List'!E729</f>
        <v>0</v>
      </c>
      <c r="D729" s="80" t="s">
        <v>834</v>
      </c>
      <c r="E729" s="80">
        <f>'Master List'!G729</f>
        <v>0</v>
      </c>
      <c r="F729" s="80">
        <f>'Master List'!H729</f>
        <v>0</v>
      </c>
      <c r="G729" s="80" t="str">
        <f>'Master List'!I729</f>
        <v>Y</v>
      </c>
      <c r="H729" s="80">
        <f>'Master List'!AP729</f>
        <v>0</v>
      </c>
    </row>
    <row r="730" spans="1:8" ht="30" x14ac:dyDescent="0.25">
      <c r="A730" s="82" t="str">
        <f>'Master List'!A730</f>
        <v>S019716</v>
      </c>
      <c r="B730" s="80" t="str">
        <f>'Master List'!C730</f>
        <v>ANITA MERLO</v>
      </c>
      <c r="C730" s="80">
        <f>'Master List'!E730</f>
        <v>0</v>
      </c>
      <c r="D730" s="80" t="s">
        <v>834</v>
      </c>
      <c r="E730" s="80">
        <f>'Master List'!G730</f>
        <v>0</v>
      </c>
      <c r="F730" s="80">
        <f>'Master List'!H730</f>
        <v>0</v>
      </c>
      <c r="G730" s="80" t="str">
        <f>'Master List'!I730</f>
        <v>Y</v>
      </c>
      <c r="H730" s="80">
        <f>'Master List'!AP730</f>
        <v>0</v>
      </c>
    </row>
    <row r="731" spans="1:8" ht="30" x14ac:dyDescent="0.25">
      <c r="A731" s="82" t="str">
        <f>'Master List'!A731</f>
        <v>S019719</v>
      </c>
      <c r="B731" s="80" t="str">
        <f>'Master List'!C731</f>
        <v>ANITA MERLO</v>
      </c>
      <c r="C731" s="80">
        <f>'Master List'!E731</f>
        <v>0</v>
      </c>
      <c r="D731" s="80" t="s">
        <v>834</v>
      </c>
      <c r="E731" s="80">
        <f>'Master List'!G731</f>
        <v>0</v>
      </c>
      <c r="F731" s="80">
        <f>'Master List'!H731</f>
        <v>0</v>
      </c>
      <c r="G731" s="80" t="str">
        <f>'Master List'!I731</f>
        <v>Y</v>
      </c>
      <c r="H731" s="80">
        <f>'Master List'!AP731</f>
        <v>0</v>
      </c>
    </row>
    <row r="732" spans="1:8" ht="30" x14ac:dyDescent="0.25">
      <c r="A732" s="82" t="str">
        <f>'Master List'!A732</f>
        <v>S019722</v>
      </c>
      <c r="B732" s="80" t="str">
        <f>'Master List'!C732</f>
        <v>ANITA MERLO</v>
      </c>
      <c r="C732" s="80">
        <f>'Master List'!E732</f>
        <v>0</v>
      </c>
      <c r="D732" s="80" t="s">
        <v>834</v>
      </c>
      <c r="E732" s="80">
        <f>'Master List'!G732</f>
        <v>0</v>
      </c>
      <c r="F732" s="80">
        <f>'Master List'!H732</f>
        <v>0</v>
      </c>
      <c r="G732" s="80" t="str">
        <f>'Master List'!I732</f>
        <v>Y</v>
      </c>
      <c r="H732" s="80">
        <f>'Master List'!AP732</f>
        <v>0</v>
      </c>
    </row>
    <row r="733" spans="1:8" x14ac:dyDescent="0.25">
      <c r="A733" s="82" t="str">
        <f>'Master List'!A733</f>
        <v>S019730</v>
      </c>
      <c r="B733" s="80" t="str">
        <f>'Master List'!C733</f>
        <v>ARNAUDO BROTHERS</v>
      </c>
      <c r="C733" s="80">
        <f>'Master List'!E733</f>
        <v>0</v>
      </c>
      <c r="D733" s="80" t="s">
        <v>4082</v>
      </c>
      <c r="E733" s="80">
        <f>'Master List'!G733</f>
        <v>0</v>
      </c>
      <c r="F733" s="80">
        <f>'Master List'!H733</f>
        <v>0</v>
      </c>
      <c r="G733" s="80" t="str">
        <f>'Master List'!I733</f>
        <v>Y</v>
      </c>
      <c r="H733" s="80">
        <f>'Master List'!AP733</f>
        <v>0</v>
      </c>
    </row>
    <row r="734" spans="1:8" ht="30" x14ac:dyDescent="0.25">
      <c r="A734" s="82" t="str">
        <f>'Master List'!A734</f>
        <v>S019733</v>
      </c>
      <c r="B734" s="80" t="str">
        <f>'Master List'!C734</f>
        <v>THE ESTATE OF ANGELINA MERLO</v>
      </c>
      <c r="C734" s="80">
        <f>'Master List'!E734</f>
        <v>0</v>
      </c>
      <c r="D734" s="80" t="s">
        <v>834</v>
      </c>
      <c r="E734" s="80">
        <f>'Master List'!G734</f>
        <v>0</v>
      </c>
      <c r="F734" s="80">
        <f>'Master List'!H734</f>
        <v>0</v>
      </c>
      <c r="G734" s="80" t="str">
        <f>'Master List'!I734</f>
        <v>Y</v>
      </c>
      <c r="H734" s="80">
        <f>'Master List'!AP734</f>
        <v>0</v>
      </c>
    </row>
    <row r="735" spans="1:8" ht="30" x14ac:dyDescent="0.25">
      <c r="A735" s="82" t="str">
        <f>'Master List'!A735</f>
        <v>S019736</v>
      </c>
      <c r="B735" s="80" t="str">
        <f>'Master List'!C735</f>
        <v>ANITA MERLO</v>
      </c>
      <c r="C735" s="80">
        <f>'Master List'!E735</f>
        <v>0</v>
      </c>
      <c r="D735" s="80" t="s">
        <v>834</v>
      </c>
      <c r="E735" s="80">
        <f>'Master List'!G735</f>
        <v>0</v>
      </c>
      <c r="F735" s="80">
        <f>'Master List'!H735</f>
        <v>0</v>
      </c>
      <c r="G735" s="80" t="str">
        <f>'Master List'!I735</f>
        <v>Y</v>
      </c>
      <c r="H735" s="80">
        <f>'Master List'!AP735</f>
        <v>0</v>
      </c>
    </row>
    <row r="736" spans="1:8" ht="30" x14ac:dyDescent="0.25">
      <c r="A736" s="82" t="str">
        <f>'Master List'!A736</f>
        <v>S019737</v>
      </c>
      <c r="B736" s="80" t="str">
        <f>'Master List'!C736</f>
        <v>RUDY M. MUSSI INVESTMENT L.P.</v>
      </c>
      <c r="C736" s="80">
        <f>'Master List'!E736</f>
        <v>0</v>
      </c>
      <c r="D736" s="80" t="s">
        <v>4082</v>
      </c>
      <c r="E736" s="80">
        <f>'Master List'!G736</f>
        <v>0</v>
      </c>
      <c r="F736" s="80">
        <f>'Master List'!H736</f>
        <v>0</v>
      </c>
      <c r="G736" s="80" t="str">
        <f>'Master List'!I736</f>
        <v>Y</v>
      </c>
      <c r="H736" s="80">
        <f>'Master List'!AP736</f>
        <v>0</v>
      </c>
    </row>
    <row r="737" spans="1:8" ht="30" x14ac:dyDescent="0.25">
      <c r="A737" s="82" t="str">
        <f>'Master List'!A737</f>
        <v>S019740</v>
      </c>
      <c r="B737" s="80" t="str">
        <f>'Master List'!C737</f>
        <v>RUDY M. MUSSI INVESTMENT L.P.</v>
      </c>
      <c r="C737" s="80">
        <f>'Master List'!E737</f>
        <v>0</v>
      </c>
      <c r="D737" s="80" t="s">
        <v>595</v>
      </c>
      <c r="E737" s="80">
        <f>'Master List'!G737</f>
        <v>0</v>
      </c>
      <c r="F737" s="80">
        <f>'Master List'!H737</f>
        <v>0</v>
      </c>
      <c r="G737" s="80" t="str">
        <f>'Master List'!I737</f>
        <v>Y</v>
      </c>
      <c r="H737" s="80">
        <f>'Master List'!AP737</f>
        <v>0</v>
      </c>
    </row>
    <row r="738" spans="1:8" ht="45" x14ac:dyDescent="0.25">
      <c r="A738" s="82" t="str">
        <f>'Master List'!A738</f>
        <v>S019741</v>
      </c>
      <c r="B738" s="80" t="str">
        <f>'Master List'!C738</f>
        <v>WILSON VINEYARD PROPERTIES</v>
      </c>
      <c r="C738" s="80">
        <f>'Master List'!E738</f>
        <v>0</v>
      </c>
      <c r="D738" s="80" t="s">
        <v>4082</v>
      </c>
      <c r="E738" s="80">
        <f>'Master List'!G738</f>
        <v>0</v>
      </c>
      <c r="F738" s="80" t="str">
        <f>'Master List'!H738</f>
        <v>North Delta Water Agency</v>
      </c>
      <c r="G738" s="80" t="str">
        <f>'Master List'!I738</f>
        <v>Y</v>
      </c>
      <c r="H738" s="80" t="str">
        <f>'Master List'!AP738</f>
        <v>North Delta Water Agency</v>
      </c>
    </row>
    <row r="739" spans="1:8" ht="45" x14ac:dyDescent="0.25">
      <c r="A739" s="82" t="str">
        <f>'Master List'!A739</f>
        <v>S019755</v>
      </c>
      <c r="B739" s="80" t="str">
        <f>'Master List'!C739</f>
        <v>WILSON FARMS</v>
      </c>
      <c r="C739" s="80">
        <f>'Master List'!E739</f>
        <v>0</v>
      </c>
      <c r="D739" s="80" t="s">
        <v>4082</v>
      </c>
      <c r="E739" s="80">
        <f>'Master List'!G739</f>
        <v>0</v>
      </c>
      <c r="F739" s="80" t="str">
        <f>'Master List'!H739</f>
        <v>North Delta Water Agency</v>
      </c>
      <c r="G739" s="80" t="str">
        <f>'Master List'!I739</f>
        <v>Y</v>
      </c>
      <c r="H739" s="80" t="str">
        <f>'Master List'!AP739</f>
        <v>North Delta Water Agency</v>
      </c>
    </row>
    <row r="740" spans="1:8" ht="45" x14ac:dyDescent="0.25">
      <c r="A740" s="82" t="str">
        <f>'Master List'!A740</f>
        <v>S019761</v>
      </c>
      <c r="B740" s="80" t="str">
        <f>'Master List'!C740</f>
        <v>WILSON FARMS</v>
      </c>
      <c r="C740" s="80">
        <f>'Master List'!E740</f>
        <v>0</v>
      </c>
      <c r="D740" s="80" t="s">
        <v>4082</v>
      </c>
      <c r="E740" s="80">
        <f>'Master List'!G740</f>
        <v>0</v>
      </c>
      <c r="F740" s="80" t="str">
        <f>'Master List'!H740</f>
        <v>North Delta Water Agency</v>
      </c>
      <c r="G740" s="80" t="str">
        <f>'Master List'!I740</f>
        <v>Y</v>
      </c>
      <c r="H740" s="80" t="str">
        <f>'Master List'!AP740</f>
        <v>North Delta Water Agency</v>
      </c>
    </row>
    <row r="741" spans="1:8" ht="45" x14ac:dyDescent="0.25">
      <c r="A741" s="82" t="str">
        <f>'Master List'!A741</f>
        <v>S019767</v>
      </c>
      <c r="B741" s="80" t="str">
        <f>'Master List'!C741</f>
        <v>WILSON FARMS</v>
      </c>
      <c r="C741" s="80">
        <f>'Master List'!E741</f>
        <v>0</v>
      </c>
      <c r="D741" s="80" t="s">
        <v>4082</v>
      </c>
      <c r="E741" s="80">
        <f>'Master List'!G741</f>
        <v>0</v>
      </c>
      <c r="F741" s="80" t="str">
        <f>'Master List'!H741</f>
        <v>North Delta Water Agency</v>
      </c>
      <c r="G741" s="80" t="str">
        <f>'Master List'!I741</f>
        <v>Y</v>
      </c>
      <c r="H741" s="80" t="str">
        <f>'Master List'!AP741</f>
        <v>North Delta Water Agency</v>
      </c>
    </row>
    <row r="742" spans="1:8" ht="45" x14ac:dyDescent="0.25">
      <c r="A742" s="82" t="str">
        <f>'Master List'!A742</f>
        <v>S019784</v>
      </c>
      <c r="B742" s="80" t="str">
        <f>'Master List'!C742</f>
        <v>WURSTER RANCHES, LP</v>
      </c>
      <c r="C742" s="80">
        <f>'Master List'!E742</f>
        <v>0</v>
      </c>
      <c r="D742" s="80" t="s">
        <v>4082</v>
      </c>
      <c r="E742" s="80">
        <f>'Master List'!G742</f>
        <v>0</v>
      </c>
      <c r="F742" s="80" t="str">
        <f>'Master List'!H742</f>
        <v>North Delta Water Agency</v>
      </c>
      <c r="G742" s="80" t="str">
        <f>'Master List'!I742</f>
        <v>Y</v>
      </c>
      <c r="H742" s="80" t="str">
        <f>'Master List'!AP742</f>
        <v>North Delta Water Agency</v>
      </c>
    </row>
    <row r="743" spans="1:8" ht="45" x14ac:dyDescent="0.25">
      <c r="A743" s="82" t="str">
        <f>'Master List'!A743</f>
        <v>S019790</v>
      </c>
      <c r="B743" s="80" t="str">
        <f>'Master List'!C743</f>
        <v>WURSTER RANCHES, LP</v>
      </c>
      <c r="C743" s="80">
        <f>'Master List'!E743</f>
        <v>0</v>
      </c>
      <c r="D743" s="80" t="s">
        <v>4082</v>
      </c>
      <c r="E743" s="80">
        <f>'Master List'!G743</f>
        <v>0</v>
      </c>
      <c r="F743" s="80" t="str">
        <f>'Master List'!H743</f>
        <v>North Delta Water Agency</v>
      </c>
      <c r="G743" s="80" t="str">
        <f>'Master List'!I743</f>
        <v>Y</v>
      </c>
      <c r="H743" s="80" t="str">
        <f>'Master List'!AP743</f>
        <v>North Delta Water Agency</v>
      </c>
    </row>
    <row r="744" spans="1:8" ht="45" x14ac:dyDescent="0.25">
      <c r="A744" s="82" t="str">
        <f>'Master List'!A744</f>
        <v>S019794</v>
      </c>
      <c r="B744" s="80" t="str">
        <f>'Master List'!C744</f>
        <v>CHARLOTTE BETH ROBBINS</v>
      </c>
      <c r="C744" s="80">
        <f>'Master List'!E744</f>
        <v>0</v>
      </c>
      <c r="D744" s="80" t="s">
        <v>4082</v>
      </c>
      <c r="E744" s="80">
        <f>'Master List'!G744</f>
        <v>0</v>
      </c>
      <c r="F744" s="80" t="str">
        <f>'Master List'!H744</f>
        <v>North Delta Water Agency</v>
      </c>
      <c r="G744" s="80" t="str">
        <f>'Master List'!I744</f>
        <v>Y</v>
      </c>
      <c r="H744" s="80" t="str">
        <f>'Master List'!AP744</f>
        <v>North Delta Water Agency</v>
      </c>
    </row>
    <row r="745" spans="1:8" ht="30" x14ac:dyDescent="0.25">
      <c r="A745" s="82" t="str">
        <f>'Master List'!A745</f>
        <v>S019811</v>
      </c>
      <c r="B745" s="80" t="str">
        <f>'Master List'!C745</f>
        <v>JAMES DE FREMERY IV</v>
      </c>
      <c r="C745" s="80">
        <f>'Master List'!E745</f>
        <v>0</v>
      </c>
      <c r="D745" s="80" t="s">
        <v>1771</v>
      </c>
      <c r="E745" s="80">
        <f>'Master List'!G745</f>
        <v>0</v>
      </c>
      <c r="F745" s="80">
        <f>'Master List'!H745</f>
        <v>0</v>
      </c>
      <c r="G745" s="80" t="str">
        <f>'Master List'!I745</f>
        <v>Y</v>
      </c>
      <c r="H745" s="80">
        <f>'Master List'!AP745</f>
        <v>0</v>
      </c>
    </row>
    <row r="746" spans="1:8" ht="30" x14ac:dyDescent="0.25">
      <c r="A746" s="82" t="str">
        <f>'Master List'!A746</f>
        <v>S019813</v>
      </c>
      <c r="B746" s="80" t="str">
        <f>'Master List'!C746</f>
        <v>MARGERY H. STRASS</v>
      </c>
      <c r="C746" s="80">
        <f>'Master List'!E746</f>
        <v>0</v>
      </c>
      <c r="D746" s="80" t="s">
        <v>1771</v>
      </c>
      <c r="E746" s="80">
        <f>'Master List'!G746</f>
        <v>0</v>
      </c>
      <c r="F746" s="80">
        <f>'Master List'!H746</f>
        <v>0</v>
      </c>
      <c r="G746" s="80" t="str">
        <f>'Master List'!I746</f>
        <v>Y</v>
      </c>
      <c r="H746" s="80">
        <f>'Master List'!AP746</f>
        <v>0</v>
      </c>
    </row>
    <row r="747" spans="1:8" ht="45" x14ac:dyDescent="0.25">
      <c r="A747" s="82" t="str">
        <f>'Master List'!A747</f>
        <v>S019814</v>
      </c>
      <c r="B747" s="80" t="str">
        <f>'Master List'!C747</f>
        <v>GEORGE L. BARBER</v>
      </c>
      <c r="C747" s="80">
        <f>'Master List'!E747</f>
        <v>0</v>
      </c>
      <c r="D747" s="80" t="s">
        <v>304</v>
      </c>
      <c r="E747" s="80">
        <f>'Master List'!G747</f>
        <v>0</v>
      </c>
      <c r="F747" s="80" t="str">
        <f>'Master List'!H747</f>
        <v>North Delta Water Agency</v>
      </c>
      <c r="G747" s="80" t="str">
        <f>'Master List'!I747</f>
        <v>Y</v>
      </c>
      <c r="H747" s="80" t="str">
        <f>'Master List'!AP747</f>
        <v>North Delta Water Agency</v>
      </c>
    </row>
    <row r="748" spans="1:8" ht="30" x14ac:dyDescent="0.25">
      <c r="A748" s="82" t="str">
        <f>'Master List'!A748</f>
        <v>S019816</v>
      </c>
      <c r="B748" s="80" t="str">
        <f>'Master List'!C748</f>
        <v>MARGERY H. STRASS</v>
      </c>
      <c r="C748" s="80">
        <f>'Master List'!E748</f>
        <v>0</v>
      </c>
      <c r="D748" s="80" t="s">
        <v>1771</v>
      </c>
      <c r="E748" s="80">
        <f>'Master List'!G748</f>
        <v>0</v>
      </c>
      <c r="F748" s="80">
        <f>'Master List'!H748</f>
        <v>0</v>
      </c>
      <c r="G748" s="80" t="str">
        <f>'Master List'!I748</f>
        <v>Y</v>
      </c>
      <c r="H748" s="80">
        <f>'Master List'!AP748</f>
        <v>0</v>
      </c>
    </row>
    <row r="749" spans="1:8" ht="30" x14ac:dyDescent="0.25">
      <c r="A749" s="82" t="str">
        <f>'Master List'!A749</f>
        <v>S019819</v>
      </c>
      <c r="B749" s="80" t="str">
        <f>'Master List'!C749</f>
        <v>MARGERY H. STRASS</v>
      </c>
      <c r="C749" s="80">
        <f>'Master List'!E749</f>
        <v>0</v>
      </c>
      <c r="D749" s="80" t="s">
        <v>1771</v>
      </c>
      <c r="E749" s="80">
        <f>'Master List'!G749</f>
        <v>0</v>
      </c>
      <c r="F749" s="80">
        <f>'Master List'!H749</f>
        <v>0</v>
      </c>
      <c r="G749" s="80" t="str">
        <f>'Master List'!I749</f>
        <v>Y</v>
      </c>
      <c r="H749" s="80">
        <f>'Master List'!AP749</f>
        <v>0</v>
      </c>
    </row>
    <row r="750" spans="1:8" x14ac:dyDescent="0.25">
      <c r="A750" s="82" t="str">
        <f>'Master List'!A750</f>
        <v>S019824</v>
      </c>
      <c r="B750" s="80" t="str">
        <f>'Master List'!C750</f>
        <v>KARAN L. TOLAND</v>
      </c>
      <c r="C750" s="80">
        <f>'Master List'!E750</f>
        <v>0</v>
      </c>
      <c r="D750" s="80" t="s">
        <v>4082</v>
      </c>
      <c r="E750" s="80">
        <f>'Master List'!G750</f>
        <v>0</v>
      </c>
      <c r="F750" s="80">
        <f>'Master List'!H750</f>
        <v>0</v>
      </c>
      <c r="G750" s="80" t="str">
        <f>'Master List'!I750</f>
        <v>Y</v>
      </c>
      <c r="H750" s="80">
        <f>'Master List'!AP750</f>
        <v>0</v>
      </c>
    </row>
    <row r="751" spans="1:8" ht="30" x14ac:dyDescent="0.25">
      <c r="A751" s="82" t="str">
        <f>'Master List'!A751</f>
        <v>S019828</v>
      </c>
      <c r="B751" s="80" t="str">
        <f>'Master List'!C751</f>
        <v>JAMES DE FREMERY IV</v>
      </c>
      <c r="C751" s="80">
        <f>'Master List'!E751</f>
        <v>0</v>
      </c>
      <c r="D751" s="80" t="s">
        <v>1771</v>
      </c>
      <c r="E751" s="80">
        <f>'Master List'!G751</f>
        <v>0</v>
      </c>
      <c r="F751" s="80">
        <f>'Master List'!H751</f>
        <v>0</v>
      </c>
      <c r="G751" s="80" t="str">
        <f>'Master List'!I751</f>
        <v>Y</v>
      </c>
      <c r="H751" s="80">
        <f>'Master List'!AP751</f>
        <v>0</v>
      </c>
    </row>
    <row r="752" spans="1:8" ht="45" x14ac:dyDescent="0.25">
      <c r="A752" s="82" t="str">
        <f>'Master List'!A752</f>
        <v>S019830</v>
      </c>
      <c r="B752" s="80" t="str">
        <f>'Master List'!C752</f>
        <v>JOSEPH T SANCHEZ</v>
      </c>
      <c r="C752" s="80">
        <f>'Master List'!E752</f>
        <v>0</v>
      </c>
      <c r="D752" s="80" t="s">
        <v>4082</v>
      </c>
      <c r="E752" s="80">
        <f>'Master List'!G752</f>
        <v>0</v>
      </c>
      <c r="F752" s="80" t="str">
        <f>'Master List'!H752</f>
        <v>North Delta Water Agency</v>
      </c>
      <c r="G752" s="80" t="str">
        <f>'Master List'!I752</f>
        <v>Y</v>
      </c>
      <c r="H752" s="80" t="str">
        <f>'Master List'!AP752</f>
        <v>North Delta Water Agency</v>
      </c>
    </row>
    <row r="753" spans="1:8" ht="30" x14ac:dyDescent="0.25">
      <c r="A753" s="82" t="str">
        <f>'Master List'!A753</f>
        <v>S019831</v>
      </c>
      <c r="B753" s="80" t="str">
        <f>'Master List'!C753</f>
        <v>JAMES DE FREMERY IV</v>
      </c>
      <c r="C753" s="80">
        <f>'Master List'!E753</f>
        <v>0</v>
      </c>
      <c r="D753" s="80" t="s">
        <v>1771</v>
      </c>
      <c r="E753" s="80">
        <f>'Master List'!G753</f>
        <v>0</v>
      </c>
      <c r="F753" s="80">
        <f>'Master List'!H753</f>
        <v>0</v>
      </c>
      <c r="G753" s="80" t="str">
        <f>'Master List'!I753</f>
        <v>Y</v>
      </c>
      <c r="H753" s="80">
        <f>'Master List'!AP753</f>
        <v>0</v>
      </c>
    </row>
    <row r="754" spans="1:8" ht="45" x14ac:dyDescent="0.25">
      <c r="A754" s="82" t="str">
        <f>'Master List'!A754</f>
        <v>S019836</v>
      </c>
      <c r="B754" s="80" t="str">
        <f>'Master List'!C754</f>
        <v>WALNUT GROVE LAND COMPANY</v>
      </c>
      <c r="C754" s="80">
        <f>'Master List'!E754</f>
        <v>0</v>
      </c>
      <c r="D754" s="80" t="s">
        <v>4082</v>
      </c>
      <c r="E754" s="80">
        <f>'Master List'!G754</f>
        <v>0</v>
      </c>
      <c r="F754" s="80" t="str">
        <f>'Master List'!H754</f>
        <v>North Delta Water Agency</v>
      </c>
      <c r="G754" s="80" t="str">
        <f>'Master List'!I754</f>
        <v>Y</v>
      </c>
      <c r="H754" s="80" t="str">
        <f>'Master List'!AP754</f>
        <v>North Delta Water Agency</v>
      </c>
    </row>
    <row r="755" spans="1:8" ht="45" x14ac:dyDescent="0.25">
      <c r="A755" s="82" t="str">
        <f>'Master List'!A755</f>
        <v>S019839</v>
      </c>
      <c r="B755" s="80" t="str">
        <f>'Master List'!C755</f>
        <v>MICHAEL GLEARY TRUST</v>
      </c>
      <c r="C755" s="80">
        <f>'Master List'!E755</f>
        <v>0</v>
      </c>
      <c r="D755" s="80" t="s">
        <v>4082</v>
      </c>
      <c r="E755" s="80">
        <f>'Master List'!G755</f>
        <v>0</v>
      </c>
      <c r="F755" s="80" t="str">
        <f>'Master List'!H755</f>
        <v>North Delta Water Agency</v>
      </c>
      <c r="G755" s="80" t="str">
        <f>'Master List'!I755</f>
        <v>Y</v>
      </c>
      <c r="H755" s="80" t="str">
        <f>'Master List'!AP755</f>
        <v>North Delta Water Agency</v>
      </c>
    </row>
    <row r="756" spans="1:8" ht="30" x14ac:dyDescent="0.25">
      <c r="A756" s="82" t="str">
        <f>'Master List'!A756</f>
        <v>S019843</v>
      </c>
      <c r="B756" s="80" t="str">
        <f>'Master List'!C756</f>
        <v>JAMES DE FREMERY IV</v>
      </c>
      <c r="C756" s="80">
        <f>'Master List'!E756</f>
        <v>0</v>
      </c>
      <c r="D756" s="80" t="s">
        <v>1416</v>
      </c>
      <c r="E756" s="80">
        <f>'Master List'!G756</f>
        <v>0</v>
      </c>
      <c r="F756" s="80">
        <f>'Master List'!H756</f>
        <v>0</v>
      </c>
      <c r="G756" s="80" t="str">
        <f>'Master List'!I756</f>
        <v>Y</v>
      </c>
      <c r="H756" s="80">
        <f>'Master List'!AP756</f>
        <v>0</v>
      </c>
    </row>
    <row r="757" spans="1:8" ht="45" x14ac:dyDescent="0.25">
      <c r="A757" s="82" t="str">
        <f>'Master List'!A757</f>
        <v>S019859</v>
      </c>
      <c r="B757" s="80" t="str">
        <f>'Master List'!C757</f>
        <v>DENNIS A. BRUGGMAN</v>
      </c>
      <c r="C757" s="80">
        <f>'Master List'!E757</f>
        <v>0</v>
      </c>
      <c r="D757" s="80" t="s">
        <v>4082</v>
      </c>
      <c r="E757" s="80">
        <f>'Master List'!G757</f>
        <v>0</v>
      </c>
      <c r="F757" s="80" t="str">
        <f>'Master List'!H757</f>
        <v>North Delta Water Agency</v>
      </c>
      <c r="G757" s="80" t="str">
        <f>'Master List'!I757</f>
        <v>Y</v>
      </c>
      <c r="H757" s="80" t="str">
        <f>'Master List'!AP757</f>
        <v>North Delta Water Agency</v>
      </c>
    </row>
    <row r="758" spans="1:8" ht="45" x14ac:dyDescent="0.25">
      <c r="A758" s="82" t="str">
        <f>'Master List'!A758</f>
        <v>S019865</v>
      </c>
      <c r="B758" s="80" t="str">
        <f>'Master List'!C758</f>
        <v>JOE SANCHEZ FARMS INC</v>
      </c>
      <c r="C758" s="80">
        <f>'Master List'!E758</f>
        <v>0</v>
      </c>
      <c r="D758" s="80" t="s">
        <v>4082</v>
      </c>
      <c r="E758" s="80">
        <f>'Master List'!G758</f>
        <v>0</v>
      </c>
      <c r="F758" s="80" t="str">
        <f>'Master List'!H758</f>
        <v>North Delta Water Agency</v>
      </c>
      <c r="G758" s="80" t="str">
        <f>'Master List'!I758</f>
        <v>Y</v>
      </c>
      <c r="H758" s="80" t="str">
        <f>'Master List'!AP758</f>
        <v>North Delta Water Agency</v>
      </c>
    </row>
    <row r="759" spans="1:8" ht="45" x14ac:dyDescent="0.25">
      <c r="A759" s="82" t="str">
        <f>'Master List'!A759</f>
        <v>S019880</v>
      </c>
      <c r="B759" s="80" t="str">
        <f>'Master List'!C759</f>
        <v>ENSHER, ALEXANDER AND BARSOOM, INC.</v>
      </c>
      <c r="C759" s="80">
        <f>'Master List'!E759</f>
        <v>0</v>
      </c>
      <c r="D759" s="80" t="s">
        <v>4082</v>
      </c>
      <c r="E759" s="80">
        <f>'Master List'!G759</f>
        <v>0</v>
      </c>
      <c r="F759" s="80" t="str">
        <f>'Master List'!H759</f>
        <v>North Delta Water Agency</v>
      </c>
      <c r="G759" s="80" t="str">
        <f>'Master List'!I759</f>
        <v>Y</v>
      </c>
      <c r="H759" s="80" t="str">
        <f>'Master List'!AP759</f>
        <v>North Delta Water Agency</v>
      </c>
    </row>
    <row r="760" spans="1:8" ht="45" x14ac:dyDescent="0.25">
      <c r="A760" s="82" t="str">
        <f>'Master List'!A760</f>
        <v>S019886</v>
      </c>
      <c r="B760" s="80" t="str">
        <f>'Master List'!C760</f>
        <v>ENSHER, ALEXANDER AND BARSOOM, INC.</v>
      </c>
      <c r="C760" s="80">
        <f>'Master List'!E760</f>
        <v>0</v>
      </c>
      <c r="D760" s="80" t="s">
        <v>4082</v>
      </c>
      <c r="E760" s="80">
        <f>'Master List'!G760</f>
        <v>0</v>
      </c>
      <c r="F760" s="80" t="str">
        <f>'Master List'!H760</f>
        <v>North Delta Water Agency</v>
      </c>
      <c r="G760" s="80" t="str">
        <f>'Master List'!I760</f>
        <v>Y</v>
      </c>
      <c r="H760" s="80" t="str">
        <f>'Master List'!AP760</f>
        <v>North Delta Water Agency</v>
      </c>
    </row>
    <row r="761" spans="1:8" ht="45" x14ac:dyDescent="0.25">
      <c r="A761" s="82" t="str">
        <f>'Master List'!A761</f>
        <v>S019895</v>
      </c>
      <c r="B761" s="80" t="str">
        <f>'Master List'!C761</f>
        <v>STEPHEN BARSOOM</v>
      </c>
      <c r="C761" s="80">
        <f>'Master List'!E761</f>
        <v>0</v>
      </c>
      <c r="D761" s="80" t="s">
        <v>4082</v>
      </c>
      <c r="E761" s="80">
        <f>'Master List'!G761</f>
        <v>0</v>
      </c>
      <c r="F761" s="80" t="str">
        <f>'Master List'!H761</f>
        <v>North Delta Water Agency</v>
      </c>
      <c r="G761" s="80" t="str">
        <f>'Master List'!I761</f>
        <v>Y</v>
      </c>
      <c r="H761" s="80" t="str">
        <f>'Master List'!AP761</f>
        <v>North Delta Water Agency</v>
      </c>
    </row>
    <row r="762" spans="1:8" ht="45" x14ac:dyDescent="0.25">
      <c r="A762" s="82" t="str">
        <f>'Master List'!A762</f>
        <v>S019912</v>
      </c>
      <c r="B762" s="80" t="str">
        <f>'Master List'!C762</f>
        <v>DONNA L REED</v>
      </c>
      <c r="C762" s="80">
        <f>'Master List'!E762</f>
        <v>0</v>
      </c>
      <c r="D762" s="80" t="s">
        <v>4082</v>
      </c>
      <c r="E762" s="80">
        <f>'Master List'!G762</f>
        <v>0</v>
      </c>
      <c r="F762" s="80" t="str">
        <f>'Master List'!H762</f>
        <v>North Delta Water Agency</v>
      </c>
      <c r="G762" s="80" t="str">
        <f>'Master List'!I762</f>
        <v>Y</v>
      </c>
      <c r="H762" s="80" t="str">
        <f>'Master List'!AP762</f>
        <v>North Delta Water Agency</v>
      </c>
    </row>
    <row r="763" spans="1:8" ht="45" x14ac:dyDescent="0.25">
      <c r="A763" s="82" t="str">
        <f>'Master List'!A763</f>
        <v>S019921</v>
      </c>
      <c r="B763" s="80" t="str">
        <f>'Master List'!C763</f>
        <v>JOHN MCCORMACK COMPANY INC</v>
      </c>
      <c r="C763" s="80">
        <f>'Master List'!E763</f>
        <v>0</v>
      </c>
      <c r="D763" s="80" t="s">
        <v>4082</v>
      </c>
      <c r="E763" s="80">
        <f>'Master List'!G763</f>
        <v>0</v>
      </c>
      <c r="F763" s="80" t="str">
        <f>'Master List'!H763</f>
        <v>North Delta Water Agency</v>
      </c>
      <c r="G763" s="80" t="str">
        <f>'Master List'!I763</f>
        <v>Y</v>
      </c>
      <c r="H763" s="80" t="str">
        <f>'Master List'!AP763</f>
        <v>North Delta Water Agency</v>
      </c>
    </row>
    <row r="764" spans="1:8" x14ac:dyDescent="0.25">
      <c r="A764" s="82" t="str">
        <f>'Master List'!A764</f>
        <v>S019929</v>
      </c>
      <c r="B764" s="80" t="str">
        <f>'Master List'!C764</f>
        <v>WHITE MALLARD, INC.</v>
      </c>
      <c r="C764" s="80">
        <f>'Master List'!E764</f>
        <v>0</v>
      </c>
      <c r="D764" s="80" t="s">
        <v>4082</v>
      </c>
      <c r="E764" s="80">
        <f>'Master List'!G764</f>
        <v>0</v>
      </c>
      <c r="F764" s="80">
        <f>'Master List'!H764</f>
        <v>0</v>
      </c>
      <c r="G764" s="80" t="str">
        <f>'Master List'!I764</f>
        <v>N</v>
      </c>
      <c r="H764" s="80">
        <f>'Master List'!AP764</f>
        <v>0</v>
      </c>
    </row>
    <row r="765" spans="1:8" ht="30" x14ac:dyDescent="0.25">
      <c r="A765" s="82" t="str">
        <f>'Master List'!A765</f>
        <v>S020009</v>
      </c>
      <c r="B765" s="80" t="str">
        <f>'Master List'!C765</f>
        <v>ALICE WHITMAN</v>
      </c>
      <c r="C765" s="80">
        <f>'Master List'!E765</f>
        <v>0</v>
      </c>
      <c r="D765" s="80" t="s">
        <v>375</v>
      </c>
      <c r="E765" s="80">
        <f>'Master List'!G765</f>
        <v>0</v>
      </c>
      <c r="F765" s="80">
        <f>'Master List'!H765</f>
        <v>0</v>
      </c>
      <c r="G765" s="80" t="str">
        <f>'Master List'!I765</f>
        <v>Y</v>
      </c>
      <c r="H765" s="80">
        <f>'Master List'!AP765</f>
        <v>0</v>
      </c>
    </row>
    <row r="766" spans="1:8" ht="30" x14ac:dyDescent="0.25">
      <c r="A766" s="82" t="str">
        <f>'Master List'!A766</f>
        <v>S020011</v>
      </c>
      <c r="B766" s="80" t="str">
        <f>'Master List'!C766</f>
        <v>DAVID W NUSS</v>
      </c>
      <c r="C766" s="80">
        <f>'Master List'!E766</f>
        <v>0</v>
      </c>
      <c r="D766" s="80" t="s">
        <v>848</v>
      </c>
      <c r="E766" s="80">
        <f>'Master List'!G766</f>
        <v>0</v>
      </c>
      <c r="F766" s="80">
        <f>'Master List'!H766</f>
        <v>0</v>
      </c>
      <c r="G766" s="80" t="str">
        <f>'Master List'!I766</f>
        <v>Y</v>
      </c>
      <c r="H766" s="80">
        <f>'Master List'!AP766</f>
        <v>0</v>
      </c>
    </row>
    <row r="767" spans="1:8" x14ac:dyDescent="0.25">
      <c r="A767" s="82" t="str">
        <f>'Master List'!A767</f>
        <v>S020012</v>
      </c>
      <c r="B767" s="80" t="str">
        <f>'Master List'!C767</f>
        <v>DAVID W NUSS</v>
      </c>
      <c r="C767" s="80">
        <f>'Master List'!E767</f>
        <v>0</v>
      </c>
      <c r="D767" s="80" t="s">
        <v>4082</v>
      </c>
      <c r="E767" s="80">
        <f>'Master List'!G767</f>
        <v>0</v>
      </c>
      <c r="F767" s="80">
        <f>'Master List'!H767</f>
        <v>0</v>
      </c>
      <c r="G767" s="80" t="str">
        <f>'Master List'!I767</f>
        <v>Y</v>
      </c>
      <c r="H767" s="80">
        <f>'Master List'!AP767</f>
        <v>0</v>
      </c>
    </row>
    <row r="768" spans="1:8" x14ac:dyDescent="0.25">
      <c r="A768" s="82" t="str">
        <f>'Master List'!A768</f>
        <v>S020013</v>
      </c>
      <c r="B768" s="80" t="str">
        <f>'Master List'!C768</f>
        <v>DAVID W NUSS</v>
      </c>
      <c r="C768" s="80">
        <f>'Master List'!E768</f>
        <v>0</v>
      </c>
      <c r="D768" s="80" t="s">
        <v>4082</v>
      </c>
      <c r="E768" s="80">
        <f>'Master List'!G768</f>
        <v>0</v>
      </c>
      <c r="F768" s="80">
        <f>'Master List'!H768</f>
        <v>0</v>
      </c>
      <c r="G768" s="80" t="str">
        <f>'Master List'!I768</f>
        <v>Y</v>
      </c>
      <c r="H768" s="80">
        <f>'Master List'!AP768</f>
        <v>0</v>
      </c>
    </row>
    <row r="769" spans="1:8" ht="45" x14ac:dyDescent="0.25">
      <c r="A769" s="82" t="str">
        <f>'Master List'!A769</f>
        <v>S020027</v>
      </c>
      <c r="B769" s="80" t="str">
        <f>'Master List'!C769</f>
        <v>GREENFIELDS TURF, INC</v>
      </c>
      <c r="C769" s="80">
        <f>'Master List'!E769</f>
        <v>0</v>
      </c>
      <c r="D769" s="80" t="s">
        <v>4082</v>
      </c>
      <c r="E769" s="80">
        <f>'Master List'!G769</f>
        <v>0</v>
      </c>
      <c r="F769" s="80" t="str">
        <f>'Master List'!H769</f>
        <v>North Delta Water Agency</v>
      </c>
      <c r="G769" s="80" t="str">
        <f>'Master List'!I769</f>
        <v>Y</v>
      </c>
      <c r="H769" s="80" t="str">
        <f>'Master List'!AP769</f>
        <v>North Delta Water Agency</v>
      </c>
    </row>
    <row r="770" spans="1:8" ht="30" x14ac:dyDescent="0.25">
      <c r="A770" s="82" t="str">
        <f>'Master List'!A770</f>
        <v>S020041</v>
      </c>
      <c r="B770" s="80" t="str">
        <f>'Master List'!C770</f>
        <v>L &amp; L FARMS, LLC</v>
      </c>
      <c r="C770" s="80">
        <f>'Master List'!E770</f>
        <v>0</v>
      </c>
      <c r="D770" s="80" t="s">
        <v>1578</v>
      </c>
      <c r="E770" s="80">
        <f>'Master List'!G770</f>
        <v>0</v>
      </c>
      <c r="F770" s="80">
        <f>'Master List'!H770</f>
        <v>0</v>
      </c>
      <c r="G770" s="80" t="str">
        <f>'Master List'!I770</f>
        <v>Y</v>
      </c>
      <c r="H770" s="80">
        <f>'Master List'!AP770</f>
        <v>0</v>
      </c>
    </row>
    <row r="771" spans="1:8" ht="30" x14ac:dyDescent="0.25">
      <c r="A771" s="82" t="str">
        <f>'Master List'!A771</f>
        <v>S020044</v>
      </c>
      <c r="B771" s="80" t="str">
        <f>'Master List'!C771</f>
        <v>L &amp; L FARMS, LLC</v>
      </c>
      <c r="C771" s="80">
        <f>'Master List'!E771</f>
        <v>0</v>
      </c>
      <c r="D771" s="80" t="s">
        <v>1578</v>
      </c>
      <c r="E771" s="80">
        <f>'Master List'!G771</f>
        <v>0</v>
      </c>
      <c r="F771" s="80">
        <f>'Master List'!H771</f>
        <v>0</v>
      </c>
      <c r="G771" s="80" t="str">
        <f>'Master List'!I771</f>
        <v>Y</v>
      </c>
      <c r="H771" s="80">
        <f>'Master List'!AP771</f>
        <v>0</v>
      </c>
    </row>
    <row r="772" spans="1:8" ht="45" x14ac:dyDescent="0.25">
      <c r="A772" s="82" t="str">
        <f>'Master List'!A772</f>
        <v>S020047</v>
      </c>
      <c r="B772" s="80" t="str">
        <f>'Master List'!C772</f>
        <v>EDWARD MCDOWELL</v>
      </c>
      <c r="C772" s="80">
        <f>'Master List'!E772</f>
        <v>0</v>
      </c>
      <c r="D772" s="80" t="s">
        <v>4082</v>
      </c>
      <c r="E772" s="80">
        <f>'Master List'!G772</f>
        <v>0</v>
      </c>
      <c r="F772" s="80" t="str">
        <f>'Master List'!H772</f>
        <v>North Delta Water Agency</v>
      </c>
      <c r="G772" s="80" t="str">
        <f>'Master List'!I772</f>
        <v>Y</v>
      </c>
      <c r="H772" s="80" t="str">
        <f>'Master List'!AP772</f>
        <v>North Delta Water Agency</v>
      </c>
    </row>
    <row r="773" spans="1:8" ht="30" x14ac:dyDescent="0.25">
      <c r="A773" s="82" t="str">
        <f>'Master List'!A773</f>
        <v>S020068</v>
      </c>
      <c r="B773" s="80" t="str">
        <f>'Master List'!C773</f>
        <v>SHADOWBIRD INC</v>
      </c>
      <c r="C773" s="80">
        <f>'Master List'!E773</f>
        <v>0</v>
      </c>
      <c r="D773" s="80" t="s">
        <v>2268</v>
      </c>
      <c r="E773" s="80">
        <f>'Master List'!G773</f>
        <v>0</v>
      </c>
      <c r="F773" s="80">
        <f>'Master List'!H773</f>
        <v>0</v>
      </c>
      <c r="G773" s="80" t="str">
        <f>'Master List'!I773</f>
        <v>Y</v>
      </c>
      <c r="H773" s="80">
        <f>'Master List'!AP773</f>
        <v>0</v>
      </c>
    </row>
    <row r="774" spans="1:8" ht="30" x14ac:dyDescent="0.25">
      <c r="A774" s="82" t="str">
        <f>'Master List'!A774</f>
        <v>S020071</v>
      </c>
      <c r="B774" s="80" t="str">
        <f>'Master List'!C774</f>
        <v>MUZIO FARMS, INC</v>
      </c>
      <c r="C774" s="80">
        <f>'Master List'!E774</f>
        <v>0</v>
      </c>
      <c r="D774" s="80" t="s">
        <v>2268</v>
      </c>
      <c r="E774" s="80">
        <f>'Master List'!G774</f>
        <v>0</v>
      </c>
      <c r="F774" s="80">
        <f>'Master List'!H774</f>
        <v>0</v>
      </c>
      <c r="G774" s="80" t="str">
        <f>'Master List'!I774</f>
        <v>Y</v>
      </c>
      <c r="H774" s="80">
        <f>'Master List'!AP774</f>
        <v>0</v>
      </c>
    </row>
    <row r="775" spans="1:8" ht="30" x14ac:dyDescent="0.25">
      <c r="A775" s="82" t="str">
        <f>'Master List'!A775</f>
        <v>S020073</v>
      </c>
      <c r="B775" s="80" t="str">
        <f>'Master List'!C775</f>
        <v>MUZIO FARMS, INC</v>
      </c>
      <c r="C775" s="80">
        <f>'Master List'!E775</f>
        <v>0</v>
      </c>
      <c r="D775" s="80" t="s">
        <v>2268</v>
      </c>
      <c r="E775" s="80">
        <f>'Master List'!G775</f>
        <v>0</v>
      </c>
      <c r="F775" s="80">
        <f>'Master List'!H775</f>
        <v>0</v>
      </c>
      <c r="G775" s="80" t="str">
        <f>'Master List'!I775</f>
        <v>Y</v>
      </c>
      <c r="H775" s="80">
        <f>'Master List'!AP775</f>
        <v>0</v>
      </c>
    </row>
    <row r="776" spans="1:8" ht="45" x14ac:dyDescent="0.25">
      <c r="A776" s="82" t="str">
        <f>'Master List'!A776</f>
        <v>S020074</v>
      </c>
      <c r="B776" s="80" t="str">
        <f>'Master List'!C776</f>
        <v>RUDY M. MUSSI INVESTMENT L.P.</v>
      </c>
      <c r="C776" s="80">
        <f>'Master List'!E776</f>
        <v>0</v>
      </c>
      <c r="D776" s="80" t="s">
        <v>4082</v>
      </c>
      <c r="E776" s="80">
        <f>'Master List'!G776</f>
        <v>0</v>
      </c>
      <c r="F776" s="80" t="str">
        <f>'Master List'!H776</f>
        <v>Woods Irrigation Company</v>
      </c>
      <c r="G776" s="80" t="str">
        <f>'Master List'!I776</f>
        <v>Y</v>
      </c>
      <c r="H776" s="80" t="str">
        <f>'Master List'!AP776</f>
        <v>Woods Irrigation Company</v>
      </c>
    </row>
    <row r="777" spans="1:8" ht="45" x14ac:dyDescent="0.25">
      <c r="A777" s="82" t="str">
        <f>'Master List'!A777</f>
        <v>S020075</v>
      </c>
      <c r="B777" s="80" t="str">
        <f>'Master List'!C777</f>
        <v>RUDY M. MUSSI INVESTMENT L.P.</v>
      </c>
      <c r="C777" s="80">
        <f>'Master List'!E777</f>
        <v>0</v>
      </c>
      <c r="D777" s="80" t="s">
        <v>4082</v>
      </c>
      <c r="E777" s="80">
        <f>'Master List'!G777</f>
        <v>0</v>
      </c>
      <c r="F777" s="80" t="str">
        <f>'Master List'!H777</f>
        <v>Woods Irrigation Company</v>
      </c>
      <c r="G777" s="80" t="str">
        <f>'Master List'!I777</f>
        <v>Y</v>
      </c>
      <c r="H777" s="80" t="str">
        <f>'Master List'!AP777</f>
        <v>Woods Irrigation Company</v>
      </c>
    </row>
    <row r="778" spans="1:8" x14ac:dyDescent="0.25">
      <c r="A778" s="82" t="str">
        <f>'Master List'!A778</f>
        <v>S020085</v>
      </c>
      <c r="B778" s="80" t="str">
        <f>'Master List'!C778</f>
        <v>R &amp; M RANCH PTP</v>
      </c>
      <c r="C778" s="80">
        <f>'Master List'!E778</f>
        <v>0</v>
      </c>
      <c r="D778" s="80" t="s">
        <v>4082</v>
      </c>
      <c r="E778" s="80">
        <f>'Master List'!G778</f>
        <v>0</v>
      </c>
      <c r="F778" s="80">
        <f>'Master List'!H778</f>
        <v>0</v>
      </c>
      <c r="G778" s="80" t="str">
        <f>'Master List'!I778</f>
        <v>Y</v>
      </c>
      <c r="H778" s="80">
        <f>'Master List'!AP778</f>
        <v>0</v>
      </c>
    </row>
    <row r="779" spans="1:8" x14ac:dyDescent="0.25">
      <c r="A779" s="82" t="str">
        <f>'Master List'!A779</f>
        <v>S020089</v>
      </c>
      <c r="B779" s="80" t="str">
        <f>'Master List'!C779</f>
        <v>R &amp; M RANCH PTP</v>
      </c>
      <c r="C779" s="80">
        <f>'Master List'!E779</f>
        <v>0</v>
      </c>
      <c r="D779" s="80" t="s">
        <v>4082</v>
      </c>
      <c r="E779" s="80">
        <f>'Master List'!G779</f>
        <v>0</v>
      </c>
      <c r="F779" s="80">
        <f>'Master List'!H779</f>
        <v>0</v>
      </c>
      <c r="G779" s="80" t="str">
        <f>'Master List'!I779</f>
        <v>Y</v>
      </c>
      <c r="H779" s="80">
        <f>'Master List'!AP779</f>
        <v>0</v>
      </c>
    </row>
    <row r="780" spans="1:8" x14ac:dyDescent="0.25">
      <c r="A780" s="82" t="str">
        <f>'Master List'!A780</f>
        <v>S020093</v>
      </c>
      <c r="B780" s="80" t="str">
        <f>'Master List'!C780</f>
        <v>R &amp; M RANCH PTP</v>
      </c>
      <c r="C780" s="80">
        <f>'Master List'!E780</f>
        <v>0</v>
      </c>
      <c r="D780" s="80" t="s">
        <v>4082</v>
      </c>
      <c r="E780" s="80">
        <f>'Master List'!G780</f>
        <v>0</v>
      </c>
      <c r="F780" s="80">
        <f>'Master List'!H780</f>
        <v>0</v>
      </c>
      <c r="G780" s="80" t="str">
        <f>'Master List'!I780</f>
        <v>Y</v>
      </c>
      <c r="H780" s="80">
        <f>'Master List'!AP780</f>
        <v>0</v>
      </c>
    </row>
    <row r="781" spans="1:8" ht="30" x14ac:dyDescent="0.25">
      <c r="A781" s="82" t="str">
        <f>'Master List'!A781</f>
        <v>S020095</v>
      </c>
      <c r="B781" s="80" t="str">
        <f>'Master List'!C781</f>
        <v>STATE OF CA, DEPT. OF WATER RESOURCES</v>
      </c>
      <c r="C781" s="80">
        <f>'Master List'!E781</f>
        <v>0</v>
      </c>
      <c r="D781" s="80" t="s">
        <v>4082</v>
      </c>
      <c r="E781" s="80">
        <f>'Master List'!G781</f>
        <v>0</v>
      </c>
      <c r="F781" s="80">
        <f>'Master List'!H781</f>
        <v>0</v>
      </c>
      <c r="G781" s="80" t="str">
        <f>'Master List'!I781</f>
        <v>Y</v>
      </c>
      <c r="H781" s="80">
        <f>'Master List'!AP781</f>
        <v>0</v>
      </c>
    </row>
    <row r="782" spans="1:8" ht="30" x14ac:dyDescent="0.25">
      <c r="A782" s="82" t="str">
        <f>'Master List'!A782</f>
        <v>S020099</v>
      </c>
      <c r="B782" s="80" t="str">
        <f>'Master List'!C782</f>
        <v>STATE OF CA, DEPT. OF WATER RESOURCES</v>
      </c>
      <c r="C782" s="80">
        <f>'Master List'!E782</f>
        <v>0</v>
      </c>
      <c r="D782" s="80" t="s">
        <v>4082</v>
      </c>
      <c r="E782" s="80">
        <f>'Master List'!G782</f>
        <v>0</v>
      </c>
      <c r="F782" s="80">
        <f>'Master List'!H782</f>
        <v>0</v>
      </c>
      <c r="G782" s="80" t="str">
        <f>'Master List'!I782</f>
        <v>Y</v>
      </c>
      <c r="H782" s="80">
        <f>'Master List'!AP782</f>
        <v>0</v>
      </c>
    </row>
    <row r="783" spans="1:8" ht="30" x14ac:dyDescent="0.25">
      <c r="A783" s="82" t="str">
        <f>'Master List'!A783</f>
        <v>S020103</v>
      </c>
      <c r="B783" s="80" t="str">
        <f>'Master List'!C783</f>
        <v>STATE OF CA, DEPT. OF WATER RESOURCES</v>
      </c>
      <c r="C783" s="80">
        <f>'Master List'!E783</f>
        <v>0</v>
      </c>
      <c r="D783" s="80" t="s">
        <v>4082</v>
      </c>
      <c r="E783" s="80">
        <f>'Master List'!G783</f>
        <v>0</v>
      </c>
      <c r="F783" s="80">
        <f>'Master List'!H783</f>
        <v>0</v>
      </c>
      <c r="G783" s="80" t="str">
        <f>'Master List'!I783</f>
        <v>Y</v>
      </c>
      <c r="H783" s="80">
        <f>'Master List'!AP783</f>
        <v>0</v>
      </c>
    </row>
    <row r="784" spans="1:8" ht="45" x14ac:dyDescent="0.25">
      <c r="A784" s="82" t="str">
        <f>'Master List'!A784</f>
        <v>S020104</v>
      </c>
      <c r="B784" s="80" t="str">
        <f>'Master List'!C784</f>
        <v>HASTINGS ISLAND LAND COMPANY</v>
      </c>
      <c r="C784" s="80">
        <f>'Master List'!E784</f>
        <v>0</v>
      </c>
      <c r="D784" s="80" t="s">
        <v>4082</v>
      </c>
      <c r="E784" s="80">
        <f>'Master List'!G784</f>
        <v>0</v>
      </c>
      <c r="F784" s="80" t="str">
        <f>'Master List'!H784</f>
        <v>North Delta Water Agency</v>
      </c>
      <c r="G784" s="80" t="str">
        <f>'Master List'!I784</f>
        <v>Y</v>
      </c>
      <c r="H784" s="80" t="str">
        <f>'Master List'!AP784</f>
        <v>North Delta Water Agency</v>
      </c>
    </row>
    <row r="785" spans="1:8" ht="30" x14ac:dyDescent="0.25">
      <c r="A785" s="82" t="str">
        <f>'Master List'!A785</f>
        <v>S020107</v>
      </c>
      <c r="B785" s="80" t="str">
        <f>'Master List'!C785</f>
        <v>STATE OF CA, DEPT. OF WATER RESOURCES</v>
      </c>
      <c r="C785" s="80">
        <f>'Master List'!E785</f>
        <v>0</v>
      </c>
      <c r="D785" s="80" t="s">
        <v>4082</v>
      </c>
      <c r="E785" s="80">
        <f>'Master List'!G785</f>
        <v>0</v>
      </c>
      <c r="F785" s="80">
        <f>'Master List'!H785</f>
        <v>0</v>
      </c>
      <c r="G785" s="80" t="str">
        <f>'Master List'!I785</f>
        <v>Y</v>
      </c>
      <c r="H785" s="80">
        <f>'Master List'!AP785</f>
        <v>0</v>
      </c>
    </row>
    <row r="786" spans="1:8" ht="45" x14ac:dyDescent="0.25">
      <c r="A786" s="82" t="str">
        <f>'Master List'!A786</f>
        <v>S020108</v>
      </c>
      <c r="B786" s="80" t="str">
        <f>'Master List'!C786</f>
        <v>HASTINGS ISLAND LAND COMPANY</v>
      </c>
      <c r="C786" s="80">
        <f>'Master List'!E786</f>
        <v>0</v>
      </c>
      <c r="D786" s="80" t="s">
        <v>4082</v>
      </c>
      <c r="E786" s="80">
        <f>'Master List'!G786</f>
        <v>0</v>
      </c>
      <c r="F786" s="80" t="str">
        <f>'Master List'!H786</f>
        <v>North Delta Water Agency</v>
      </c>
      <c r="G786" s="80" t="str">
        <f>'Master List'!I786</f>
        <v>Y</v>
      </c>
      <c r="H786" s="80" t="str">
        <f>'Master List'!AP786</f>
        <v>North Delta Water Agency</v>
      </c>
    </row>
    <row r="787" spans="1:8" ht="45" x14ac:dyDescent="0.25">
      <c r="A787" s="82" t="str">
        <f>'Master List'!A787</f>
        <v>S020109</v>
      </c>
      <c r="B787" s="80" t="str">
        <f>'Master List'!C787</f>
        <v>PAUL E STEFANI</v>
      </c>
      <c r="C787" s="80">
        <f>'Master List'!E787</f>
        <v>0</v>
      </c>
      <c r="D787" s="80" t="s">
        <v>4082</v>
      </c>
      <c r="E787" s="80">
        <f>'Master List'!G787</f>
        <v>0</v>
      </c>
      <c r="F787" s="80" t="str">
        <f>'Master List'!H787</f>
        <v>North Delta Water Agency</v>
      </c>
      <c r="G787" s="80" t="str">
        <f>'Master List'!I787</f>
        <v>Y</v>
      </c>
      <c r="H787" s="80" t="str">
        <f>'Master List'!AP787</f>
        <v>North Delta Water Agency</v>
      </c>
    </row>
    <row r="788" spans="1:8" ht="30" x14ac:dyDescent="0.25">
      <c r="A788" s="82" t="str">
        <f>'Master List'!A788</f>
        <v>S020111</v>
      </c>
      <c r="B788" s="80" t="str">
        <f>'Master List'!C788</f>
        <v>STATE OF CA, DEPT. OF WATER RESOURCES</v>
      </c>
      <c r="C788" s="80">
        <f>'Master List'!E788</f>
        <v>0</v>
      </c>
      <c r="D788" s="80" t="s">
        <v>4082</v>
      </c>
      <c r="E788" s="80">
        <f>'Master List'!G788</f>
        <v>0</v>
      </c>
      <c r="F788" s="80">
        <f>'Master List'!H788</f>
        <v>0</v>
      </c>
      <c r="G788" s="80" t="str">
        <f>'Master List'!I788</f>
        <v>Y</v>
      </c>
      <c r="H788" s="80">
        <f>'Master List'!AP788</f>
        <v>0</v>
      </c>
    </row>
    <row r="789" spans="1:8" ht="30" x14ac:dyDescent="0.25">
      <c r="A789" s="82" t="str">
        <f>'Master List'!A789</f>
        <v>S020115</v>
      </c>
      <c r="B789" s="80" t="str">
        <f>'Master List'!C789</f>
        <v>STATE OF CA, DEPT. OF WATER RESOURCES</v>
      </c>
      <c r="C789" s="80">
        <f>'Master List'!E789</f>
        <v>0</v>
      </c>
      <c r="D789" s="80" t="s">
        <v>4082</v>
      </c>
      <c r="E789" s="80">
        <f>'Master List'!G789</f>
        <v>0</v>
      </c>
      <c r="F789" s="80">
        <f>'Master List'!H789</f>
        <v>0</v>
      </c>
      <c r="G789" s="80" t="str">
        <f>'Master List'!I789</f>
        <v>Y</v>
      </c>
      <c r="H789" s="80">
        <f>'Master List'!AP789</f>
        <v>0</v>
      </c>
    </row>
    <row r="790" spans="1:8" x14ac:dyDescent="0.25">
      <c r="A790" s="82" t="str">
        <f>'Master List'!A790</f>
        <v>S020120</v>
      </c>
      <c r="B790" s="80" t="str">
        <f>'Master List'!C790</f>
        <v>CECIL RODGERS</v>
      </c>
      <c r="C790" s="80">
        <f>'Master List'!E790</f>
        <v>0</v>
      </c>
      <c r="D790" s="80" t="s">
        <v>415</v>
      </c>
      <c r="E790" s="80">
        <f>'Master List'!G790</f>
        <v>0</v>
      </c>
      <c r="F790" s="80">
        <f>'Master List'!H790</f>
        <v>0</v>
      </c>
      <c r="G790" s="80" t="str">
        <f>'Master List'!I790</f>
        <v>Y</v>
      </c>
      <c r="H790" s="80">
        <f>'Master List'!AP790</f>
        <v>0</v>
      </c>
    </row>
    <row r="791" spans="1:8" ht="45" x14ac:dyDescent="0.25">
      <c r="A791" s="82" t="str">
        <f>'Master List'!A791</f>
        <v>S020125</v>
      </c>
      <c r="B791" s="80" t="str">
        <f>'Master List'!C791</f>
        <v>PUMP HOUSE RANCHES INC</v>
      </c>
      <c r="C791" s="80">
        <f>'Master List'!E791</f>
        <v>0</v>
      </c>
      <c r="D791" s="80" t="s">
        <v>4082</v>
      </c>
      <c r="E791" s="80">
        <f>'Master List'!G791</f>
        <v>0</v>
      </c>
      <c r="F791" s="80" t="str">
        <f>'Master List'!H791</f>
        <v>North Delta Water Agency</v>
      </c>
      <c r="G791" s="80" t="str">
        <f>'Master List'!I791</f>
        <v>Y</v>
      </c>
      <c r="H791" s="80" t="str">
        <f>'Master List'!AP791</f>
        <v>North Delta Water Agency</v>
      </c>
    </row>
    <row r="792" spans="1:8" ht="45" x14ac:dyDescent="0.25">
      <c r="A792" s="82" t="str">
        <f>'Master List'!A792</f>
        <v>S020137</v>
      </c>
      <c r="B792" s="80" t="str">
        <f>'Master List'!C792</f>
        <v>MARILYN MCKAPES</v>
      </c>
      <c r="C792" s="80">
        <f>'Master List'!E792</f>
        <v>0</v>
      </c>
      <c r="D792" s="80" t="s">
        <v>4082</v>
      </c>
      <c r="E792" s="80">
        <f>'Master List'!G792</f>
        <v>0</v>
      </c>
      <c r="F792" s="80" t="str">
        <f>'Master List'!H792</f>
        <v>North Delta Water Agency</v>
      </c>
      <c r="G792" s="80" t="str">
        <f>'Master List'!I792</f>
        <v>Y</v>
      </c>
      <c r="H792" s="80" t="str">
        <f>'Master List'!AP792</f>
        <v>North Delta Water Agency</v>
      </c>
    </row>
    <row r="793" spans="1:8" x14ac:dyDescent="0.25">
      <c r="A793" s="82" t="str">
        <f>'Master List'!A793</f>
        <v>S020144</v>
      </c>
      <c r="B793" s="80" t="str">
        <f>'Master List'!C793</f>
        <v>NATALI ROAD JOINT PUMP</v>
      </c>
      <c r="C793" s="80">
        <f>'Master List'!E793</f>
        <v>0</v>
      </c>
      <c r="D793" s="80" t="s">
        <v>4082</v>
      </c>
      <c r="E793" s="80">
        <f>'Master List'!G793</f>
        <v>0</v>
      </c>
      <c r="F793" s="80">
        <f>'Master List'!H793</f>
        <v>0</v>
      </c>
      <c r="G793" s="80" t="str">
        <f>'Master List'!I793</f>
        <v>Y</v>
      </c>
      <c r="H793" s="80">
        <f>'Master List'!AP793</f>
        <v>0</v>
      </c>
    </row>
    <row r="794" spans="1:8" ht="45" x14ac:dyDescent="0.25">
      <c r="A794" s="82" t="str">
        <f>'Master List'!A794</f>
        <v>S020149</v>
      </c>
      <c r="B794" s="80" t="str">
        <f>'Master List'!C794</f>
        <v>PYLMAN VINEYARDS INC</v>
      </c>
      <c r="C794" s="80">
        <f>'Master List'!E794</f>
        <v>0</v>
      </c>
      <c r="D794" s="80" t="s">
        <v>4082</v>
      </c>
      <c r="E794" s="80">
        <f>'Master List'!G794</f>
        <v>0</v>
      </c>
      <c r="F794" s="80" t="str">
        <f>'Master List'!H794</f>
        <v>North Delta Water Agency</v>
      </c>
      <c r="G794" s="80" t="str">
        <f>'Master List'!I794</f>
        <v>Y</v>
      </c>
      <c r="H794" s="80" t="str">
        <f>'Master List'!AP794</f>
        <v>North Delta Water Agency</v>
      </c>
    </row>
    <row r="795" spans="1:8" ht="45" x14ac:dyDescent="0.25">
      <c r="A795" s="82" t="str">
        <f>'Master List'!A795</f>
        <v>S020154</v>
      </c>
      <c r="B795" s="80" t="str">
        <f>'Master List'!C795</f>
        <v>SALLY LEE BOWLSBEY</v>
      </c>
      <c r="C795" s="80">
        <f>'Master List'!E795</f>
        <v>0</v>
      </c>
      <c r="D795" s="80" t="s">
        <v>4082</v>
      </c>
      <c r="E795" s="80">
        <f>'Master List'!G795</f>
        <v>0</v>
      </c>
      <c r="F795" s="80" t="str">
        <f>'Master List'!H795</f>
        <v>North Delta Water Agency</v>
      </c>
      <c r="G795" s="80" t="str">
        <f>'Master List'!I795</f>
        <v>Y</v>
      </c>
      <c r="H795" s="80" t="str">
        <f>'Master List'!AP795</f>
        <v>North Delta Water Agency</v>
      </c>
    </row>
    <row r="796" spans="1:8" ht="45" x14ac:dyDescent="0.25">
      <c r="A796" s="82" t="str">
        <f>'Master List'!A796</f>
        <v>S020156</v>
      </c>
      <c r="B796" s="80" t="str">
        <f>'Master List'!C796</f>
        <v>ANTONIO PASSAGLIA</v>
      </c>
      <c r="C796" s="80">
        <f>'Master List'!E796</f>
        <v>0</v>
      </c>
      <c r="D796" s="80" t="s">
        <v>4082</v>
      </c>
      <c r="E796" s="80">
        <f>'Master List'!G796</f>
        <v>0</v>
      </c>
      <c r="F796" s="80" t="str">
        <f>'Master List'!H796</f>
        <v>North Delta Water Agency</v>
      </c>
      <c r="G796" s="80" t="str">
        <f>'Master List'!I796</f>
        <v>Y</v>
      </c>
      <c r="H796" s="80" t="str">
        <f>'Master List'!AP796</f>
        <v>North Delta Water Agency</v>
      </c>
    </row>
    <row r="797" spans="1:8" ht="45" x14ac:dyDescent="0.25">
      <c r="A797" s="82" t="str">
        <f>'Master List'!A797</f>
        <v>S020157</v>
      </c>
      <c r="B797" s="80" t="str">
        <f>'Master List'!C797</f>
        <v>PYLMAN VINEYARDS INC</v>
      </c>
      <c r="C797" s="80">
        <f>'Master List'!E797</f>
        <v>0</v>
      </c>
      <c r="D797" s="80" t="s">
        <v>4082</v>
      </c>
      <c r="E797" s="80">
        <f>'Master List'!G797</f>
        <v>0</v>
      </c>
      <c r="F797" s="80" t="str">
        <f>'Master List'!H797</f>
        <v>North Delta Water Agency</v>
      </c>
      <c r="G797" s="80" t="str">
        <f>'Master List'!I797</f>
        <v>Y</v>
      </c>
      <c r="H797" s="80" t="str">
        <f>'Master List'!AP797</f>
        <v>North Delta Water Agency</v>
      </c>
    </row>
    <row r="798" spans="1:8" ht="45" x14ac:dyDescent="0.25">
      <c r="A798" s="82" t="str">
        <f>'Master List'!A798</f>
        <v>S020158</v>
      </c>
      <c r="B798" s="80" t="str">
        <f>'Master List'!C798</f>
        <v>ROGER ZANNETTI</v>
      </c>
      <c r="C798" s="80">
        <f>'Master List'!E798</f>
        <v>0</v>
      </c>
      <c r="D798" s="80" t="s">
        <v>4082</v>
      </c>
      <c r="E798" s="80">
        <f>'Master List'!G798</f>
        <v>0</v>
      </c>
      <c r="F798" s="80" t="str">
        <f>'Master List'!H798</f>
        <v>North Delta Water Agency</v>
      </c>
      <c r="G798" s="80" t="str">
        <f>'Master List'!I798</f>
        <v>Y</v>
      </c>
      <c r="H798" s="80" t="str">
        <f>'Master List'!AP798</f>
        <v>North Delta Water Agency</v>
      </c>
    </row>
    <row r="799" spans="1:8" ht="30" x14ac:dyDescent="0.25">
      <c r="A799" s="82" t="str">
        <f>'Master List'!A799</f>
        <v>S020165</v>
      </c>
      <c r="B799" s="80" t="str">
        <f>'Master List'!C799</f>
        <v>RECLAMATION DISTRICT NO. 1004</v>
      </c>
      <c r="C799" s="80">
        <f>'Master List'!E799</f>
        <v>0</v>
      </c>
      <c r="D799" s="80" t="s">
        <v>4082</v>
      </c>
      <c r="E799" s="80">
        <f>'Master List'!G799</f>
        <v>0</v>
      </c>
      <c r="F799" s="80">
        <f>'Master List'!H799</f>
        <v>0</v>
      </c>
      <c r="G799" s="80" t="str">
        <f>'Master List'!I799</f>
        <v>N</v>
      </c>
      <c r="H799" s="80">
        <f>'Master List'!AP799</f>
        <v>0</v>
      </c>
    </row>
    <row r="800" spans="1:8" ht="30" x14ac:dyDescent="0.25">
      <c r="A800" s="82" t="str">
        <f>'Master List'!A800</f>
        <v>S020172</v>
      </c>
      <c r="B800" s="80" t="str">
        <f>'Master List'!C800</f>
        <v>RECLAMATION DISTRICT NO. 1004</v>
      </c>
      <c r="C800" s="80">
        <f>'Master List'!E800</f>
        <v>0</v>
      </c>
      <c r="D800" s="80" t="s">
        <v>4082</v>
      </c>
      <c r="E800" s="80">
        <f>'Master List'!G800</f>
        <v>0</v>
      </c>
      <c r="F800" s="80">
        <f>'Master List'!H800</f>
        <v>0</v>
      </c>
      <c r="G800" s="80" t="str">
        <f>'Master List'!I800</f>
        <v>N</v>
      </c>
      <c r="H800" s="80">
        <f>'Master List'!AP800</f>
        <v>0</v>
      </c>
    </row>
    <row r="801" spans="1:8" ht="45" x14ac:dyDescent="0.25">
      <c r="A801" s="82" t="str">
        <f>'Master List'!A801</f>
        <v>S020216</v>
      </c>
      <c r="B801" s="80" t="str">
        <f>'Master List'!C801</f>
        <v>RC FARMS INC</v>
      </c>
      <c r="C801" s="80">
        <f>'Master List'!E801</f>
        <v>0</v>
      </c>
      <c r="D801" s="80" t="s">
        <v>2169</v>
      </c>
      <c r="E801" s="80">
        <f>'Master List'!G801</f>
        <v>0</v>
      </c>
      <c r="F801" s="80">
        <f>'Master List'!H801</f>
        <v>0</v>
      </c>
      <c r="G801" s="80" t="str">
        <f>'Master List'!I801</f>
        <v>Y</v>
      </c>
      <c r="H801" s="80">
        <f>'Master List'!AP801</f>
        <v>0</v>
      </c>
    </row>
    <row r="802" spans="1:8" ht="45" x14ac:dyDescent="0.25">
      <c r="A802" s="82" t="str">
        <f>'Master List'!A802</f>
        <v>S020217</v>
      </c>
      <c r="B802" s="80" t="str">
        <f>'Master List'!C802</f>
        <v>RC FARMS INC</v>
      </c>
      <c r="C802" s="80">
        <f>'Master List'!E802</f>
        <v>0</v>
      </c>
      <c r="D802" s="80" t="s">
        <v>2169</v>
      </c>
      <c r="E802" s="80">
        <f>'Master List'!G802</f>
        <v>0</v>
      </c>
      <c r="F802" s="80">
        <f>'Master List'!H802</f>
        <v>0</v>
      </c>
      <c r="G802" s="80" t="str">
        <f>'Master List'!I802</f>
        <v>Y</v>
      </c>
      <c r="H802" s="80">
        <f>'Master List'!AP802</f>
        <v>0</v>
      </c>
    </row>
    <row r="803" spans="1:8" ht="45" x14ac:dyDescent="0.25">
      <c r="A803" s="82" t="str">
        <f>'Master List'!A803</f>
        <v>S020223</v>
      </c>
      <c r="B803" s="80" t="str">
        <f>'Master List'!C803</f>
        <v>ADRIANNA ANTONIOLLI</v>
      </c>
      <c r="C803" s="80">
        <f>'Master List'!E803</f>
        <v>0</v>
      </c>
      <c r="D803" s="80" t="s">
        <v>53</v>
      </c>
      <c r="E803" s="80">
        <f>'Master List'!G803</f>
        <v>0</v>
      </c>
      <c r="F803" s="80" t="str">
        <f>'Master List'!H803</f>
        <v>Woods Irrigation Company</v>
      </c>
      <c r="G803" s="80" t="str">
        <f>'Master List'!I803</f>
        <v>Y</v>
      </c>
      <c r="H803" s="80" t="str">
        <f>'Master List'!AP803</f>
        <v>Woods Irrigation Company</v>
      </c>
    </row>
    <row r="804" spans="1:8" x14ac:dyDescent="0.25">
      <c r="A804" s="82" t="str">
        <f>'Master List'!A804</f>
        <v>S020227</v>
      </c>
      <c r="B804" s="80" t="str">
        <f>'Master List'!C804</f>
        <v>RON DEL CARLO</v>
      </c>
      <c r="C804" s="80">
        <f>'Master List'!E804</f>
        <v>0</v>
      </c>
      <c r="D804" s="80" t="s">
        <v>4082</v>
      </c>
      <c r="E804" s="80">
        <f>'Master List'!G804</f>
        <v>0</v>
      </c>
      <c r="F804" s="80">
        <f>'Master List'!H804</f>
        <v>0</v>
      </c>
      <c r="G804" s="80" t="str">
        <f>'Master List'!I804</f>
        <v>Y</v>
      </c>
      <c r="H804" s="80">
        <f>'Master List'!AP804</f>
        <v>0</v>
      </c>
    </row>
    <row r="805" spans="1:8" ht="45" x14ac:dyDescent="0.25">
      <c r="A805" s="82" t="str">
        <f>'Master List'!A805</f>
        <v>S020286</v>
      </c>
      <c r="B805" s="80" t="str">
        <f>'Master List'!C805</f>
        <v>SCULLY PACKING COMPANY</v>
      </c>
      <c r="C805" s="80">
        <f>'Master List'!E805</f>
        <v>0</v>
      </c>
      <c r="D805" s="80" t="s">
        <v>4082</v>
      </c>
      <c r="E805" s="80">
        <f>'Master List'!G805</f>
        <v>0</v>
      </c>
      <c r="F805" s="80" t="str">
        <f>'Master List'!H805</f>
        <v>North Delta Water Agency</v>
      </c>
      <c r="G805" s="80" t="str">
        <f>'Master List'!I805</f>
        <v>Y</v>
      </c>
      <c r="H805" s="80" t="str">
        <f>'Master List'!AP805</f>
        <v>North Delta Water Agency</v>
      </c>
    </row>
    <row r="806" spans="1:8" ht="30" x14ac:dyDescent="0.25">
      <c r="A806" s="82" t="str">
        <f>'Master List'!A806</f>
        <v>S020302</v>
      </c>
      <c r="B806" s="80" t="str">
        <f>'Master List'!C806</f>
        <v>HERITAGE LAND COMPANY, INC.</v>
      </c>
      <c r="C806" s="80">
        <f>'Master List'!E806</f>
        <v>0</v>
      </c>
      <c r="D806" s="80" t="s">
        <v>848</v>
      </c>
      <c r="E806" s="80">
        <f>'Master List'!G806</f>
        <v>0</v>
      </c>
      <c r="F806" s="80">
        <f>'Master List'!H806</f>
        <v>0</v>
      </c>
      <c r="G806" s="80" t="str">
        <f>'Master List'!I806</f>
        <v>Y</v>
      </c>
      <c r="H806" s="80">
        <f>'Master List'!AP806</f>
        <v>0</v>
      </c>
    </row>
    <row r="807" spans="1:8" ht="30" x14ac:dyDescent="0.25">
      <c r="A807" s="82" t="str">
        <f>'Master List'!A807</f>
        <v>S020303</v>
      </c>
      <c r="B807" s="80" t="str">
        <f>'Master List'!C807</f>
        <v>HERITAGE LAND COMPANY, INC.</v>
      </c>
      <c r="C807" s="80">
        <f>'Master List'!E807</f>
        <v>0</v>
      </c>
      <c r="D807" s="80" t="s">
        <v>848</v>
      </c>
      <c r="E807" s="80">
        <f>'Master List'!G807</f>
        <v>0</v>
      </c>
      <c r="F807" s="80">
        <f>'Master List'!H807</f>
        <v>0</v>
      </c>
      <c r="G807" s="80" t="str">
        <f>'Master List'!I807</f>
        <v>Y</v>
      </c>
      <c r="H807" s="80">
        <f>'Master List'!AP807</f>
        <v>0</v>
      </c>
    </row>
    <row r="808" spans="1:8" ht="30" x14ac:dyDescent="0.25">
      <c r="A808" s="82" t="str">
        <f>'Master List'!A808</f>
        <v>S020305</v>
      </c>
      <c r="B808" s="80" t="str">
        <f>'Master List'!C808</f>
        <v>ZUCKERMAN-MANDEVILLE, INC.</v>
      </c>
      <c r="C808" s="80">
        <f>'Master List'!E808</f>
        <v>0</v>
      </c>
      <c r="D808" s="80" t="s">
        <v>848</v>
      </c>
      <c r="E808" s="80">
        <f>'Master List'!G808</f>
        <v>0</v>
      </c>
      <c r="F808" s="80">
        <f>'Master List'!H808</f>
        <v>0</v>
      </c>
      <c r="G808" s="80" t="str">
        <f>'Master List'!I808</f>
        <v>Y</v>
      </c>
      <c r="H808" s="80">
        <f>'Master List'!AP808</f>
        <v>0</v>
      </c>
    </row>
    <row r="809" spans="1:8" ht="30" x14ac:dyDescent="0.25">
      <c r="A809" s="82" t="str">
        <f>'Master List'!A809</f>
        <v>S020306</v>
      </c>
      <c r="B809" s="80" t="str">
        <f>'Master List'!C809</f>
        <v>ZUCKERMAN-MANDEVILLE, INC.</v>
      </c>
      <c r="C809" s="80">
        <f>'Master List'!E809</f>
        <v>0</v>
      </c>
      <c r="D809" s="80" t="s">
        <v>848</v>
      </c>
      <c r="E809" s="80">
        <f>'Master List'!G809</f>
        <v>0</v>
      </c>
      <c r="F809" s="80">
        <f>'Master List'!H809</f>
        <v>0</v>
      </c>
      <c r="G809" s="80" t="str">
        <f>'Master List'!I809</f>
        <v>Y</v>
      </c>
      <c r="H809" s="80">
        <f>'Master List'!AP809</f>
        <v>0</v>
      </c>
    </row>
    <row r="810" spans="1:8" ht="30" x14ac:dyDescent="0.25">
      <c r="A810" s="82" t="str">
        <f>'Master List'!A810</f>
        <v>S020322</v>
      </c>
      <c r="B810" s="80" t="str">
        <f>'Master List'!C810</f>
        <v>A ROSSI INC</v>
      </c>
      <c r="C810" s="80">
        <f>'Master List'!E810</f>
        <v>0</v>
      </c>
      <c r="D810" s="80" t="s">
        <v>635</v>
      </c>
      <c r="E810" s="80">
        <f>'Master List'!G810</f>
        <v>0</v>
      </c>
      <c r="F810" s="80">
        <f>'Master List'!H810</f>
        <v>0</v>
      </c>
      <c r="G810" s="80" t="str">
        <f>'Master List'!I810</f>
        <v>Y</v>
      </c>
      <c r="H810" s="80">
        <f>'Master List'!AP810</f>
        <v>0</v>
      </c>
    </row>
    <row r="811" spans="1:8" ht="30" x14ac:dyDescent="0.25">
      <c r="A811" s="82" t="str">
        <f>'Master List'!A811</f>
        <v>S020329</v>
      </c>
      <c r="B811" s="80" t="str">
        <f>'Master List'!C811</f>
        <v>MINNIE RATTO</v>
      </c>
      <c r="C811" s="80">
        <f>'Master List'!E811</f>
        <v>0</v>
      </c>
      <c r="D811" s="80" t="s">
        <v>595</v>
      </c>
      <c r="E811" s="80">
        <f>'Master List'!G811</f>
        <v>0</v>
      </c>
      <c r="F811" s="80">
        <f>'Master List'!H811</f>
        <v>0</v>
      </c>
      <c r="G811" s="80" t="str">
        <f>'Master List'!I811</f>
        <v>Y</v>
      </c>
      <c r="H811" s="80">
        <f>'Master List'!AP811</f>
        <v>0</v>
      </c>
    </row>
    <row r="812" spans="1:8" ht="30" x14ac:dyDescent="0.25">
      <c r="A812" s="82" t="str">
        <f>'Master List'!A812</f>
        <v>S020330</v>
      </c>
      <c r="B812" s="80" t="str">
        <f>'Master List'!C812</f>
        <v>THACH NGOC</v>
      </c>
      <c r="C812" s="80">
        <f>'Master List'!E812</f>
        <v>0</v>
      </c>
      <c r="D812" s="80" t="s">
        <v>595</v>
      </c>
      <c r="E812" s="80">
        <f>'Master List'!G812</f>
        <v>0</v>
      </c>
      <c r="F812" s="80">
        <f>'Master List'!H812</f>
        <v>0</v>
      </c>
      <c r="G812" s="80" t="str">
        <f>'Master List'!I812</f>
        <v>Y</v>
      </c>
      <c r="H812" s="80">
        <f>'Master List'!AP812</f>
        <v>0</v>
      </c>
    </row>
    <row r="813" spans="1:8" ht="30" x14ac:dyDescent="0.25">
      <c r="A813" s="82" t="str">
        <f>'Master List'!A813</f>
        <v>S020343</v>
      </c>
      <c r="B813" s="80" t="str">
        <f>'Master List'!C813</f>
        <v>JOSEPH BACCHETTI</v>
      </c>
      <c r="C813" s="80">
        <f>'Master List'!E813</f>
        <v>0</v>
      </c>
      <c r="D813" s="80" t="s">
        <v>779</v>
      </c>
      <c r="E813" s="80">
        <f>'Master List'!G813</f>
        <v>0</v>
      </c>
      <c r="F813" s="80">
        <f>'Master List'!H813</f>
        <v>0</v>
      </c>
      <c r="G813" s="80" t="str">
        <f>'Master List'!I813</f>
        <v>Y</v>
      </c>
      <c r="H813" s="80">
        <f>'Master List'!AP813</f>
        <v>0</v>
      </c>
    </row>
    <row r="814" spans="1:8" x14ac:dyDescent="0.25">
      <c r="A814" s="82" t="str">
        <f>'Master List'!A814</f>
        <v>S020408</v>
      </c>
      <c r="B814" s="80" t="str">
        <f>'Master List'!C814</f>
        <v>ABF FARM SERVICES INC.</v>
      </c>
      <c r="C814" s="80">
        <f>'Master List'!E814</f>
        <v>0</v>
      </c>
      <c r="D814" s="80" t="s">
        <v>4082</v>
      </c>
      <c r="E814" s="80">
        <f>'Master List'!G814</f>
        <v>0</v>
      </c>
      <c r="F814" s="80">
        <f>'Master List'!H814</f>
        <v>0</v>
      </c>
      <c r="G814" s="80" t="str">
        <f>'Master List'!I814</f>
        <v>Y</v>
      </c>
      <c r="H814" s="80">
        <f>'Master List'!AP814</f>
        <v>0</v>
      </c>
    </row>
    <row r="815" spans="1:8" x14ac:dyDescent="0.25">
      <c r="A815" s="82" t="str">
        <f>'Master List'!A815</f>
        <v>S020409</v>
      </c>
      <c r="B815" s="80" t="str">
        <f>'Master List'!C815</f>
        <v>MAIN STONE CORPORATION</v>
      </c>
      <c r="C815" s="80">
        <f>'Master List'!E815</f>
        <v>0</v>
      </c>
      <c r="D815" s="80" t="s">
        <v>4082</v>
      </c>
      <c r="E815" s="80">
        <f>'Master List'!G815</f>
        <v>0</v>
      </c>
      <c r="F815" s="80">
        <f>'Master List'!H815</f>
        <v>0</v>
      </c>
      <c r="G815" s="80" t="str">
        <f>'Master List'!I815</f>
        <v>Y</v>
      </c>
      <c r="H815" s="80">
        <f>'Master List'!AP815</f>
        <v>0</v>
      </c>
    </row>
    <row r="816" spans="1:8" ht="30" x14ac:dyDescent="0.25">
      <c r="A816" s="82" t="str">
        <f>'Master List'!A816</f>
        <v>S020411</v>
      </c>
      <c r="B816" s="80" t="str">
        <f>'Master List'!C816</f>
        <v>ABF FARM SERVICES INC.</v>
      </c>
      <c r="C816" s="80">
        <f>'Master List'!E816</f>
        <v>0</v>
      </c>
      <c r="D816" s="80" t="s">
        <v>646</v>
      </c>
      <c r="E816" s="80">
        <f>'Master List'!G816</f>
        <v>0</v>
      </c>
      <c r="F816" s="80">
        <f>'Master List'!H816</f>
        <v>0</v>
      </c>
      <c r="G816" s="80" t="str">
        <f>'Master List'!I816</f>
        <v>Y</v>
      </c>
      <c r="H816" s="80">
        <f>'Master List'!AP816</f>
        <v>0</v>
      </c>
    </row>
    <row r="817" spans="1:8" ht="45" x14ac:dyDescent="0.25">
      <c r="A817" s="82" t="str">
        <f>'Master List'!A817</f>
        <v>S020454</v>
      </c>
      <c r="B817" s="80" t="str">
        <f>'Master List'!C817</f>
        <v>PYLMAN VINEYARDS INC</v>
      </c>
      <c r="C817" s="80">
        <f>'Master List'!E817</f>
        <v>0</v>
      </c>
      <c r="D817" s="80" t="s">
        <v>4082</v>
      </c>
      <c r="E817" s="80">
        <f>'Master List'!G817</f>
        <v>0</v>
      </c>
      <c r="F817" s="80" t="str">
        <f>'Master List'!H817</f>
        <v>North Delta Water Agency</v>
      </c>
      <c r="G817" s="80" t="str">
        <f>'Master List'!I817</f>
        <v>Y</v>
      </c>
      <c r="H817" s="80" t="str">
        <f>'Master List'!AP817</f>
        <v>North Delta Water Agency</v>
      </c>
    </row>
    <row r="818" spans="1:8" x14ac:dyDescent="0.25">
      <c r="A818" s="82" t="str">
        <f>'Master List'!A818</f>
        <v>S020456</v>
      </c>
      <c r="B818" s="80" t="str">
        <f>'Master List'!C818</f>
        <v>JOHN C. ROCHA</v>
      </c>
      <c r="C818" s="80">
        <f>'Master List'!E818</f>
        <v>0</v>
      </c>
      <c r="D818" s="80" t="s">
        <v>4082</v>
      </c>
      <c r="E818" s="80">
        <f>'Master List'!G818</f>
        <v>0</v>
      </c>
      <c r="F818" s="80">
        <f>'Master List'!H818</f>
        <v>0</v>
      </c>
      <c r="G818" s="80" t="str">
        <f>'Master List'!I818</f>
        <v>Y</v>
      </c>
      <c r="H818" s="80">
        <f>'Master List'!AP818</f>
        <v>0</v>
      </c>
    </row>
    <row r="819" spans="1:8" ht="45" x14ac:dyDescent="0.25">
      <c r="A819" s="82" t="str">
        <f>'Master List'!A819</f>
        <v>S020462</v>
      </c>
      <c r="B819" s="80" t="str">
        <f>'Master List'!C819</f>
        <v>RECLAMATION DISTRICT #150</v>
      </c>
      <c r="C819" s="80">
        <f>'Master List'!E819</f>
        <v>0</v>
      </c>
      <c r="D819" s="80" t="s">
        <v>4082</v>
      </c>
      <c r="E819" s="80">
        <f>'Master List'!G819</f>
        <v>0</v>
      </c>
      <c r="F819" s="80" t="str">
        <f>'Master List'!H819</f>
        <v>North Delta Water Agency</v>
      </c>
      <c r="G819" s="80" t="str">
        <f>'Master List'!I819</f>
        <v>Y</v>
      </c>
      <c r="H819" s="80" t="str">
        <f>'Master List'!AP819</f>
        <v>North Delta Water Agency</v>
      </c>
    </row>
    <row r="820" spans="1:8" ht="45" x14ac:dyDescent="0.25">
      <c r="A820" s="82" t="str">
        <f>'Master List'!A820</f>
        <v>S020468</v>
      </c>
      <c r="B820" s="80" t="str">
        <f>'Master List'!C820</f>
        <v>WARREN SCHMIDT</v>
      </c>
      <c r="C820" s="80">
        <f>'Master List'!E820</f>
        <v>0</v>
      </c>
      <c r="D820" s="80" t="s">
        <v>4082</v>
      </c>
      <c r="E820" s="80">
        <f>'Master List'!G820</f>
        <v>0</v>
      </c>
      <c r="F820" s="80" t="str">
        <f>'Master List'!H820</f>
        <v>Woods Irrigation Company</v>
      </c>
      <c r="G820" s="80" t="str">
        <f>'Master List'!I820</f>
        <v>Y</v>
      </c>
      <c r="H820" s="80" t="str">
        <f>'Master List'!AP820</f>
        <v>Woods Irrigation Company</v>
      </c>
    </row>
    <row r="821" spans="1:8" ht="30" x14ac:dyDescent="0.25">
      <c r="A821" s="82" t="str">
        <f>'Master List'!A821</f>
        <v>S020469</v>
      </c>
      <c r="B821" s="80" t="str">
        <f>'Master List'!C821</f>
        <v>TRAPPER SLOUGH RANCH CORPORATION</v>
      </c>
      <c r="C821" s="80">
        <f>'Master List'!E821</f>
        <v>0</v>
      </c>
      <c r="D821" s="80" t="s">
        <v>1771</v>
      </c>
      <c r="E821" s="80">
        <f>'Master List'!G821</f>
        <v>0</v>
      </c>
      <c r="F821" s="80">
        <f>'Master List'!H821</f>
        <v>0</v>
      </c>
      <c r="G821" s="80" t="str">
        <f>'Master List'!I821</f>
        <v>Y</v>
      </c>
      <c r="H821" s="80">
        <f>'Master List'!AP821</f>
        <v>0</v>
      </c>
    </row>
    <row r="822" spans="1:8" x14ac:dyDescent="0.25">
      <c r="A822" s="82" t="str">
        <f>'Master List'!A822</f>
        <v>S020471</v>
      </c>
      <c r="B822" s="80" t="str">
        <f>'Master List'!C822</f>
        <v>JOHN C. ROCHA</v>
      </c>
      <c r="C822" s="80">
        <f>'Master List'!E822</f>
        <v>0</v>
      </c>
      <c r="D822" s="80" t="s">
        <v>4082</v>
      </c>
      <c r="E822" s="80">
        <f>'Master List'!G822</f>
        <v>0</v>
      </c>
      <c r="F822" s="80">
        <f>'Master List'!H822</f>
        <v>0</v>
      </c>
      <c r="G822" s="80" t="str">
        <f>'Master List'!I822</f>
        <v>Y</v>
      </c>
      <c r="H822" s="80">
        <f>'Master List'!AP822</f>
        <v>0</v>
      </c>
    </row>
    <row r="823" spans="1:8" ht="30" x14ac:dyDescent="0.25">
      <c r="A823" s="82" t="str">
        <f>'Master List'!A823</f>
        <v>S020472</v>
      </c>
      <c r="B823" s="80" t="str">
        <f>'Master List'!C823</f>
        <v>TRAPPER SLOUGH RANCH CORPORATION</v>
      </c>
      <c r="C823" s="80">
        <f>'Master List'!E823</f>
        <v>0</v>
      </c>
      <c r="D823" s="80" t="s">
        <v>4082</v>
      </c>
      <c r="E823" s="80">
        <f>'Master List'!G823</f>
        <v>0</v>
      </c>
      <c r="F823" s="80">
        <f>'Master List'!H823</f>
        <v>0</v>
      </c>
      <c r="G823" s="80" t="str">
        <f>'Master List'!I823</f>
        <v>Y</v>
      </c>
      <c r="H823" s="80">
        <f>'Master List'!AP823</f>
        <v>0</v>
      </c>
    </row>
    <row r="824" spans="1:8" x14ac:dyDescent="0.25">
      <c r="A824" s="82" t="str">
        <f>'Master List'!A824</f>
        <v>S020475</v>
      </c>
      <c r="B824" s="80" t="str">
        <f>'Master List'!C824</f>
        <v>JOHN C. ROCHA</v>
      </c>
      <c r="C824" s="80">
        <f>'Master List'!E824</f>
        <v>0</v>
      </c>
      <c r="D824" s="80" t="s">
        <v>4082</v>
      </c>
      <c r="E824" s="80">
        <f>'Master List'!G824</f>
        <v>0</v>
      </c>
      <c r="F824" s="80">
        <f>'Master List'!H824</f>
        <v>0</v>
      </c>
      <c r="G824" s="80" t="str">
        <f>'Master List'!I824</f>
        <v>Y</v>
      </c>
      <c r="H824" s="80">
        <f>'Master List'!AP824</f>
        <v>0</v>
      </c>
    </row>
    <row r="825" spans="1:8" x14ac:dyDescent="0.25">
      <c r="A825" s="82" t="str">
        <f>'Master List'!A825</f>
        <v>S020479</v>
      </c>
      <c r="B825" s="80" t="str">
        <f>'Master List'!C825</f>
        <v>JOHN C. ROCHA</v>
      </c>
      <c r="C825" s="80">
        <f>'Master List'!E825</f>
        <v>0</v>
      </c>
      <c r="D825" s="80" t="s">
        <v>4082</v>
      </c>
      <c r="E825" s="80">
        <f>'Master List'!G825</f>
        <v>0</v>
      </c>
      <c r="F825" s="80">
        <f>'Master List'!H825</f>
        <v>0</v>
      </c>
      <c r="G825" s="80" t="str">
        <f>'Master List'!I825</f>
        <v>Y</v>
      </c>
      <c r="H825" s="80">
        <f>'Master List'!AP825</f>
        <v>0</v>
      </c>
    </row>
    <row r="826" spans="1:8" ht="45" x14ac:dyDescent="0.25">
      <c r="A826" s="82" t="str">
        <f>'Master List'!A826</f>
        <v>S020481</v>
      </c>
      <c r="B826" s="80" t="str">
        <f>'Master List'!C826</f>
        <v>ZUCKERMAN-MANDEVILLE, INC.</v>
      </c>
      <c r="C826" s="80">
        <f>'Master List'!E826</f>
        <v>0</v>
      </c>
      <c r="D826" s="80" t="s">
        <v>3325</v>
      </c>
      <c r="E826" s="80">
        <f>'Master List'!G826</f>
        <v>0</v>
      </c>
      <c r="F826" s="80">
        <f>'Master List'!H826</f>
        <v>0</v>
      </c>
      <c r="G826" s="80" t="str">
        <f>'Master List'!I826</f>
        <v>Y</v>
      </c>
      <c r="H826" s="80">
        <f>'Master List'!AP826</f>
        <v>0</v>
      </c>
    </row>
    <row r="827" spans="1:8" ht="30" x14ac:dyDescent="0.25">
      <c r="A827" s="82" t="str">
        <f>'Master List'!A827</f>
        <v>S020483</v>
      </c>
      <c r="B827" s="80" t="str">
        <f>'Master List'!C827</f>
        <v>ZUCKERMAN-HERITAGE INC</v>
      </c>
      <c r="C827" s="80">
        <f>'Master List'!E827</f>
        <v>0</v>
      </c>
      <c r="D827" s="80" t="s">
        <v>635</v>
      </c>
      <c r="E827" s="80">
        <f>'Master List'!G827</f>
        <v>0</v>
      </c>
      <c r="F827" s="80">
        <f>'Master List'!H827</f>
        <v>0</v>
      </c>
      <c r="G827" s="80" t="str">
        <f>'Master List'!I827</f>
        <v>Y</v>
      </c>
      <c r="H827" s="80">
        <f>'Master List'!AP827</f>
        <v>0</v>
      </c>
    </row>
    <row r="828" spans="1:8" ht="45" x14ac:dyDescent="0.25">
      <c r="A828" s="82" t="str">
        <f>'Master List'!A828</f>
        <v>S020485</v>
      </c>
      <c r="B828" s="80" t="str">
        <f>'Master List'!C828</f>
        <v>ZUCKERMAN-MANDEVILLE, INC.</v>
      </c>
      <c r="C828" s="80">
        <f>'Master List'!E828</f>
        <v>0</v>
      </c>
      <c r="D828" s="80" t="s">
        <v>3325</v>
      </c>
      <c r="E828" s="80">
        <f>'Master List'!G828</f>
        <v>0</v>
      </c>
      <c r="F828" s="80">
        <f>'Master List'!H828</f>
        <v>0</v>
      </c>
      <c r="G828" s="80" t="str">
        <f>'Master List'!I828</f>
        <v>Y</v>
      </c>
      <c r="H828" s="80">
        <f>'Master List'!AP828</f>
        <v>0</v>
      </c>
    </row>
    <row r="829" spans="1:8" ht="45" x14ac:dyDescent="0.25">
      <c r="A829" s="82" t="str">
        <f>'Master List'!A829</f>
        <v>S020488</v>
      </c>
      <c r="B829" s="80" t="str">
        <f>'Master List'!C829</f>
        <v>ZUCKERMAN-MANDEVILLE, INC.</v>
      </c>
      <c r="C829" s="80">
        <f>'Master List'!E829</f>
        <v>0</v>
      </c>
      <c r="D829" s="80" t="s">
        <v>3325</v>
      </c>
      <c r="E829" s="80">
        <f>'Master List'!G829</f>
        <v>0</v>
      </c>
      <c r="F829" s="80">
        <f>'Master List'!H829</f>
        <v>0</v>
      </c>
      <c r="G829" s="80" t="str">
        <f>'Master List'!I829</f>
        <v>Y</v>
      </c>
      <c r="H829" s="80">
        <f>'Master List'!AP829</f>
        <v>0</v>
      </c>
    </row>
    <row r="830" spans="1:8" ht="45" x14ac:dyDescent="0.25">
      <c r="A830" s="82" t="str">
        <f>'Master List'!A830</f>
        <v>S020491</v>
      </c>
      <c r="B830" s="80" t="str">
        <f>'Master List'!C830</f>
        <v>CLAVIUS CLUB COMPANY LLC</v>
      </c>
      <c r="C830" s="80">
        <f>'Master List'!E830</f>
        <v>0</v>
      </c>
      <c r="D830" s="80" t="s">
        <v>3325</v>
      </c>
      <c r="E830" s="80">
        <f>'Master List'!G830</f>
        <v>0</v>
      </c>
      <c r="F830" s="80">
        <f>'Master List'!H830</f>
        <v>0</v>
      </c>
      <c r="G830" s="80" t="str">
        <f>'Master List'!I830</f>
        <v>Y</v>
      </c>
      <c r="H830" s="80">
        <f>'Master List'!AP830</f>
        <v>0</v>
      </c>
    </row>
    <row r="831" spans="1:8" ht="45" x14ac:dyDescent="0.25">
      <c r="A831" s="82" t="str">
        <f>'Master List'!A831</f>
        <v>S020492</v>
      </c>
      <c r="B831" s="80" t="str">
        <f>'Master List'!C831</f>
        <v>ZUCKERMAN-MANDEVILLE, INC.</v>
      </c>
      <c r="C831" s="80">
        <f>'Master List'!E831</f>
        <v>0</v>
      </c>
      <c r="D831" s="80" t="s">
        <v>3325</v>
      </c>
      <c r="E831" s="80">
        <f>'Master List'!G831</f>
        <v>0</v>
      </c>
      <c r="F831" s="80">
        <f>'Master List'!H831</f>
        <v>0</v>
      </c>
      <c r="G831" s="80" t="str">
        <f>'Master List'!I831</f>
        <v>Y</v>
      </c>
      <c r="H831" s="80">
        <f>'Master List'!AP831</f>
        <v>0</v>
      </c>
    </row>
    <row r="832" spans="1:8" ht="45" x14ac:dyDescent="0.25">
      <c r="A832" s="82" t="str">
        <f>'Master List'!A832</f>
        <v>S020493</v>
      </c>
      <c r="B832" s="80" t="str">
        <f>'Master List'!C832</f>
        <v>ZUCKERMAN-MANDEVILLE, INC.</v>
      </c>
      <c r="C832" s="80">
        <f>'Master List'!E832</f>
        <v>0</v>
      </c>
      <c r="D832" s="80" t="s">
        <v>3325</v>
      </c>
      <c r="E832" s="80">
        <f>'Master List'!G832</f>
        <v>0</v>
      </c>
      <c r="F832" s="80">
        <f>'Master List'!H832</f>
        <v>0</v>
      </c>
      <c r="G832" s="80" t="str">
        <f>'Master List'!I832</f>
        <v>Y</v>
      </c>
      <c r="H832" s="80">
        <f>'Master List'!AP832</f>
        <v>0</v>
      </c>
    </row>
    <row r="833" spans="1:8" ht="45" x14ac:dyDescent="0.25">
      <c r="A833" s="82" t="str">
        <f>'Master List'!A833</f>
        <v>S020499</v>
      </c>
      <c r="B833" s="80" t="str">
        <f>'Master List'!C833</f>
        <v>CLAVIUS CLUB COMPANY LLC</v>
      </c>
      <c r="C833" s="80">
        <f>'Master List'!E833</f>
        <v>0</v>
      </c>
      <c r="D833" s="80" t="s">
        <v>3325</v>
      </c>
      <c r="E833" s="80">
        <f>'Master List'!G833</f>
        <v>0</v>
      </c>
      <c r="F833" s="80">
        <f>'Master List'!H833</f>
        <v>0</v>
      </c>
      <c r="G833" s="80" t="str">
        <f>'Master List'!I833</f>
        <v>Y</v>
      </c>
      <c r="H833" s="80">
        <f>'Master List'!AP833</f>
        <v>0</v>
      </c>
    </row>
    <row r="834" spans="1:8" ht="45" x14ac:dyDescent="0.25">
      <c r="A834" s="82" t="str">
        <f>'Master List'!A834</f>
        <v>S020503</v>
      </c>
      <c r="B834" s="80" t="str">
        <f>'Master List'!C834</f>
        <v>CLAVIUS CLUB COMPANY LLC</v>
      </c>
      <c r="C834" s="80">
        <f>'Master List'!E834</f>
        <v>0</v>
      </c>
      <c r="D834" s="80" t="s">
        <v>3325</v>
      </c>
      <c r="E834" s="80">
        <f>'Master List'!G834</f>
        <v>0</v>
      </c>
      <c r="F834" s="80">
        <f>'Master List'!H834</f>
        <v>0</v>
      </c>
      <c r="G834" s="80" t="str">
        <f>'Master List'!I834</f>
        <v>Y</v>
      </c>
      <c r="H834" s="80">
        <f>'Master List'!AP834</f>
        <v>0</v>
      </c>
    </row>
    <row r="835" spans="1:8" ht="45" x14ac:dyDescent="0.25">
      <c r="A835" s="82" t="str">
        <f>'Master List'!A835</f>
        <v>S020530</v>
      </c>
      <c r="B835" s="80" t="str">
        <f>'Master List'!C835</f>
        <v>PACIFIC GAS AND ELECTRIC COMPANY</v>
      </c>
      <c r="C835" s="80">
        <f>'Master List'!E835</f>
        <v>0</v>
      </c>
      <c r="D835" s="80" t="s">
        <v>3325</v>
      </c>
      <c r="E835" s="80">
        <f>'Master List'!G835</f>
        <v>0</v>
      </c>
      <c r="F835" s="80">
        <f>'Master List'!H835</f>
        <v>0</v>
      </c>
      <c r="G835" s="80" t="str">
        <f>'Master List'!I835</f>
        <v>Y</v>
      </c>
      <c r="H835" s="80">
        <f>'Master List'!AP835</f>
        <v>0</v>
      </c>
    </row>
    <row r="836" spans="1:8" ht="45" x14ac:dyDescent="0.25">
      <c r="A836" s="82" t="str">
        <f>'Master List'!A836</f>
        <v>S020534</v>
      </c>
      <c r="B836" s="80" t="str">
        <f>'Master List'!C836</f>
        <v>PACIFIC GAS AND ELECTRIC COMPANY</v>
      </c>
      <c r="C836" s="80">
        <f>'Master List'!E836</f>
        <v>0</v>
      </c>
      <c r="D836" s="80" t="s">
        <v>3325</v>
      </c>
      <c r="E836" s="80">
        <f>'Master List'!G836</f>
        <v>0</v>
      </c>
      <c r="F836" s="80">
        <f>'Master List'!H836</f>
        <v>0</v>
      </c>
      <c r="G836" s="80" t="str">
        <f>'Master List'!I836</f>
        <v>Y</v>
      </c>
      <c r="H836" s="80">
        <f>'Master List'!AP836</f>
        <v>0</v>
      </c>
    </row>
    <row r="837" spans="1:8" x14ac:dyDescent="0.25">
      <c r="A837" s="82" t="str">
        <f>'Master List'!A837</f>
        <v>S020535</v>
      </c>
      <c r="B837" s="80" t="str">
        <f>'Master List'!C837</f>
        <v>JAL FARMS INC</v>
      </c>
      <c r="C837" s="80">
        <f>'Master List'!E837</f>
        <v>0</v>
      </c>
      <c r="D837" s="80" t="s">
        <v>4082</v>
      </c>
      <c r="E837" s="80">
        <f>'Master List'!G837</f>
        <v>0</v>
      </c>
      <c r="F837" s="80">
        <f>'Master List'!H837</f>
        <v>0</v>
      </c>
      <c r="G837" s="80" t="str">
        <f>'Master List'!I837</f>
        <v>Y</v>
      </c>
      <c r="H837" s="80">
        <f>'Master List'!AP837</f>
        <v>0</v>
      </c>
    </row>
    <row r="838" spans="1:8" ht="30" x14ac:dyDescent="0.25">
      <c r="A838" s="82" t="str">
        <f>'Master List'!A838</f>
        <v>S020539</v>
      </c>
      <c r="B838" s="80" t="str">
        <f>'Master List'!C838</f>
        <v>JAL FARMS INC</v>
      </c>
      <c r="C838" s="80">
        <f>'Master List'!E838</f>
        <v>0</v>
      </c>
      <c r="D838" s="80" t="s">
        <v>801</v>
      </c>
      <c r="E838" s="80">
        <f>'Master List'!G838</f>
        <v>0</v>
      </c>
      <c r="F838" s="80">
        <f>'Master List'!H838</f>
        <v>0</v>
      </c>
      <c r="G838" s="80" t="str">
        <f>'Master List'!I838</f>
        <v>Y</v>
      </c>
      <c r="H838" s="80">
        <f>'Master List'!AP838</f>
        <v>0</v>
      </c>
    </row>
    <row r="839" spans="1:8" ht="45" x14ac:dyDescent="0.25">
      <c r="A839" s="82" t="str">
        <f>'Master List'!A839</f>
        <v>S020542</v>
      </c>
      <c r="B839" s="80" t="str">
        <f>'Master List'!C839</f>
        <v>PACIFIC GAS AND ELECTRIC COMPANY</v>
      </c>
      <c r="C839" s="80">
        <f>'Master List'!E839</f>
        <v>0</v>
      </c>
      <c r="D839" s="80" t="s">
        <v>3325</v>
      </c>
      <c r="E839" s="80">
        <f>'Master List'!G839</f>
        <v>0</v>
      </c>
      <c r="F839" s="80">
        <f>'Master List'!H839</f>
        <v>0</v>
      </c>
      <c r="G839" s="80" t="str">
        <f>'Master List'!I839</f>
        <v>Y</v>
      </c>
      <c r="H839" s="80">
        <f>'Master List'!AP839</f>
        <v>0</v>
      </c>
    </row>
    <row r="840" spans="1:8" ht="30" x14ac:dyDescent="0.25">
      <c r="A840" s="82" t="str">
        <f>'Master List'!A840</f>
        <v>S020543</v>
      </c>
      <c r="B840" s="80" t="str">
        <f>'Master List'!C840</f>
        <v>JAL FARMS INC</v>
      </c>
      <c r="C840" s="80">
        <f>'Master List'!E840</f>
        <v>0</v>
      </c>
      <c r="D840" s="80" t="s">
        <v>801</v>
      </c>
      <c r="E840" s="80">
        <f>'Master List'!G840</f>
        <v>0</v>
      </c>
      <c r="F840" s="80">
        <f>'Master List'!H840</f>
        <v>0</v>
      </c>
      <c r="G840" s="80" t="str">
        <f>'Master List'!I840</f>
        <v>Y</v>
      </c>
      <c r="H840" s="80">
        <f>'Master List'!AP840</f>
        <v>0</v>
      </c>
    </row>
    <row r="841" spans="1:8" ht="45" x14ac:dyDescent="0.25">
      <c r="A841" s="82" t="str">
        <f>'Master List'!A841</f>
        <v>S020544</v>
      </c>
      <c r="B841" s="80" t="str">
        <f>'Master List'!C841</f>
        <v>DIANE YOUNG</v>
      </c>
      <c r="C841" s="80">
        <f>'Master List'!E841</f>
        <v>0</v>
      </c>
      <c r="D841" s="80" t="s">
        <v>4082</v>
      </c>
      <c r="E841" s="80">
        <f>'Master List'!G841</f>
        <v>0</v>
      </c>
      <c r="F841" s="80" t="str">
        <f>'Master List'!H841</f>
        <v>Woods Irrigation Company</v>
      </c>
      <c r="G841" s="80" t="str">
        <f>'Master List'!I841</f>
        <v>Y</v>
      </c>
      <c r="H841" s="80" t="str">
        <f>'Master List'!AP841</f>
        <v>Woods Irrigation Company</v>
      </c>
    </row>
    <row r="842" spans="1:8" x14ac:dyDescent="0.25">
      <c r="A842" s="82" t="str">
        <f>'Master List'!A842</f>
        <v>S020547</v>
      </c>
      <c r="B842" s="80" t="str">
        <f>'Master List'!C842</f>
        <v>JAL FARMS INC</v>
      </c>
      <c r="C842" s="80">
        <f>'Master List'!E842</f>
        <v>0</v>
      </c>
      <c r="D842" s="80" t="s">
        <v>4082</v>
      </c>
      <c r="E842" s="80">
        <f>'Master List'!G842</f>
        <v>0</v>
      </c>
      <c r="F842" s="80">
        <f>'Master List'!H842</f>
        <v>0</v>
      </c>
      <c r="G842" s="80" t="str">
        <f>'Master List'!I842</f>
        <v>Y</v>
      </c>
      <c r="H842" s="80">
        <f>'Master List'!AP842</f>
        <v>0</v>
      </c>
    </row>
    <row r="843" spans="1:8" ht="45" x14ac:dyDescent="0.25">
      <c r="A843" s="82" t="str">
        <f>'Master List'!A843</f>
        <v>S020548</v>
      </c>
      <c r="B843" s="80" t="str">
        <f>'Master List'!C843</f>
        <v>DIANE YOUNG</v>
      </c>
      <c r="C843" s="80">
        <f>'Master List'!E843</f>
        <v>0</v>
      </c>
      <c r="D843" s="80" t="s">
        <v>53</v>
      </c>
      <c r="E843" s="80">
        <f>'Master List'!G843</f>
        <v>0</v>
      </c>
      <c r="F843" s="80" t="str">
        <f>'Master List'!H843</f>
        <v>Woods Irrigation Company</v>
      </c>
      <c r="G843" s="80" t="str">
        <f>'Master List'!I843</f>
        <v>Y</v>
      </c>
      <c r="H843" s="80" t="str">
        <f>'Master List'!AP843</f>
        <v>Woods Irrigation Company</v>
      </c>
    </row>
    <row r="844" spans="1:8" x14ac:dyDescent="0.25">
      <c r="A844" s="82" t="str">
        <f>'Master List'!A844</f>
        <v>S020551</v>
      </c>
      <c r="B844" s="80" t="str">
        <f>'Master List'!C844</f>
        <v>JAL FARMS INC</v>
      </c>
      <c r="C844" s="80">
        <f>'Master List'!E844</f>
        <v>0</v>
      </c>
      <c r="D844" s="80" t="s">
        <v>4082</v>
      </c>
      <c r="E844" s="80">
        <f>'Master List'!G844</f>
        <v>0</v>
      </c>
      <c r="F844" s="80">
        <f>'Master List'!H844</f>
        <v>0</v>
      </c>
      <c r="G844" s="80" t="str">
        <f>'Master List'!I844</f>
        <v>Y</v>
      </c>
      <c r="H844" s="80">
        <f>'Master List'!AP844</f>
        <v>0</v>
      </c>
    </row>
    <row r="845" spans="1:8" ht="45" x14ac:dyDescent="0.25">
      <c r="A845" s="82" t="str">
        <f>'Master List'!A845</f>
        <v>S020552</v>
      </c>
      <c r="B845" s="80" t="str">
        <f>'Master List'!C845</f>
        <v>DIANE YOUNG</v>
      </c>
      <c r="C845" s="80">
        <f>'Master List'!E845</f>
        <v>0</v>
      </c>
      <c r="D845" s="80" t="s">
        <v>53</v>
      </c>
      <c r="E845" s="80">
        <f>'Master List'!G845</f>
        <v>0</v>
      </c>
      <c r="F845" s="80" t="str">
        <f>'Master List'!H845</f>
        <v>Woods Irrigation Company</v>
      </c>
      <c r="G845" s="80" t="str">
        <f>'Master List'!I845</f>
        <v>Y</v>
      </c>
      <c r="H845" s="80" t="str">
        <f>'Master List'!AP845</f>
        <v>Woods Irrigation Company</v>
      </c>
    </row>
    <row r="846" spans="1:8" ht="30" x14ac:dyDescent="0.25">
      <c r="A846" s="82" t="str">
        <f>'Master List'!A846</f>
        <v>S020566</v>
      </c>
      <c r="B846" s="80" t="str">
        <f>'Master List'!C846</f>
        <v>JOHN MOULES</v>
      </c>
      <c r="C846" s="80">
        <f>'Master List'!E846</f>
        <v>0</v>
      </c>
      <c r="D846" s="80" t="s">
        <v>848</v>
      </c>
      <c r="E846" s="80">
        <f>'Master List'!G846</f>
        <v>0</v>
      </c>
      <c r="F846" s="80">
        <f>'Master List'!H846</f>
        <v>0</v>
      </c>
      <c r="G846" s="80" t="str">
        <f>'Master List'!I846</f>
        <v>Y</v>
      </c>
      <c r="H846" s="80">
        <f>'Master List'!AP846</f>
        <v>0</v>
      </c>
    </row>
    <row r="847" spans="1:8" ht="45" x14ac:dyDescent="0.25">
      <c r="A847" s="82" t="str">
        <f>'Master List'!A847</f>
        <v>S020567</v>
      </c>
      <c r="B847" s="80" t="str">
        <f>'Master List'!C847</f>
        <v>FRANK MACHADO</v>
      </c>
      <c r="C847" s="80">
        <f>'Master List'!E847</f>
        <v>0</v>
      </c>
      <c r="D847" s="80" t="s">
        <v>4082</v>
      </c>
      <c r="E847" s="80">
        <f>'Master List'!G847</f>
        <v>0</v>
      </c>
      <c r="F847" s="80" t="str">
        <f>'Master List'!H847</f>
        <v>North Delta Water Agency</v>
      </c>
      <c r="G847" s="80" t="str">
        <f>'Master List'!I847</f>
        <v>Y</v>
      </c>
      <c r="H847" s="80" t="str">
        <f>'Master List'!AP847</f>
        <v>North Delta Water Agency</v>
      </c>
    </row>
    <row r="848" spans="1:8" ht="45" x14ac:dyDescent="0.25">
      <c r="A848" s="82" t="str">
        <f>'Master List'!A848</f>
        <v>S020568</v>
      </c>
      <c r="B848" s="80" t="str">
        <f>'Master List'!C848</f>
        <v>FRANK MACHADO</v>
      </c>
      <c r="C848" s="80">
        <f>'Master List'!E848</f>
        <v>0</v>
      </c>
      <c r="D848" s="80" t="s">
        <v>4082</v>
      </c>
      <c r="E848" s="80">
        <f>'Master List'!G848</f>
        <v>0</v>
      </c>
      <c r="F848" s="80" t="str">
        <f>'Master List'!H848</f>
        <v>North Delta Water Agency</v>
      </c>
      <c r="G848" s="80" t="str">
        <f>'Master List'!I848</f>
        <v>Y</v>
      </c>
      <c r="H848" s="80" t="str">
        <f>'Master List'!AP848</f>
        <v>North Delta Water Agency</v>
      </c>
    </row>
    <row r="849" spans="1:8" ht="45" x14ac:dyDescent="0.25">
      <c r="A849" s="82" t="str">
        <f>'Master List'!A849</f>
        <v>S020569</v>
      </c>
      <c r="B849" s="80" t="str">
        <f>'Master List'!C849</f>
        <v>FRANK G. MACHADO</v>
      </c>
      <c r="C849" s="80">
        <f>'Master List'!E849</f>
        <v>0</v>
      </c>
      <c r="D849" s="80" t="s">
        <v>4082</v>
      </c>
      <c r="E849" s="80">
        <f>'Master List'!G849</f>
        <v>0</v>
      </c>
      <c r="F849" s="80" t="str">
        <f>'Master List'!H849</f>
        <v>North Delta Water Agency</v>
      </c>
      <c r="G849" s="80" t="str">
        <f>'Master List'!I849</f>
        <v>Y</v>
      </c>
      <c r="H849" s="80" t="str">
        <f>'Master List'!AP849</f>
        <v>North Delta Water Agency</v>
      </c>
    </row>
    <row r="850" spans="1:8" ht="45" x14ac:dyDescent="0.25">
      <c r="A850" s="82" t="str">
        <f>'Master List'!A850</f>
        <v>S020570</v>
      </c>
      <c r="B850" s="80" t="str">
        <f>'Master List'!C850</f>
        <v>FRANK G. MACHADO</v>
      </c>
      <c r="C850" s="80">
        <f>'Master List'!E850</f>
        <v>0</v>
      </c>
      <c r="D850" s="80" t="s">
        <v>4082</v>
      </c>
      <c r="E850" s="80">
        <f>'Master List'!G850</f>
        <v>0</v>
      </c>
      <c r="F850" s="80" t="str">
        <f>'Master List'!H850</f>
        <v>North Delta Water Agency</v>
      </c>
      <c r="G850" s="80" t="str">
        <f>'Master List'!I850</f>
        <v>Y</v>
      </c>
      <c r="H850" s="80" t="str">
        <f>'Master List'!AP850</f>
        <v>North Delta Water Agency</v>
      </c>
    </row>
    <row r="851" spans="1:8" ht="45" x14ac:dyDescent="0.25">
      <c r="A851" s="82" t="str">
        <f>'Master List'!A851</f>
        <v>S020571</v>
      </c>
      <c r="B851" s="80" t="str">
        <f>'Master List'!C851</f>
        <v>FRANK G. MACHADO</v>
      </c>
      <c r="C851" s="80">
        <f>'Master List'!E851</f>
        <v>0</v>
      </c>
      <c r="D851" s="80" t="s">
        <v>4082</v>
      </c>
      <c r="E851" s="80">
        <f>'Master List'!G851</f>
        <v>0</v>
      </c>
      <c r="F851" s="80" t="str">
        <f>'Master List'!H851</f>
        <v>North Delta Water Agency</v>
      </c>
      <c r="G851" s="80" t="str">
        <f>'Master List'!I851</f>
        <v>Y</v>
      </c>
      <c r="H851" s="80" t="str">
        <f>'Master List'!AP851</f>
        <v>North Delta Water Agency</v>
      </c>
    </row>
    <row r="852" spans="1:8" ht="45" x14ac:dyDescent="0.25">
      <c r="A852" s="82" t="str">
        <f>'Master List'!A852</f>
        <v>S020574</v>
      </c>
      <c r="B852" s="80" t="str">
        <f>'Master List'!C852</f>
        <v>FRANK G. MACHADO</v>
      </c>
      <c r="C852" s="80">
        <f>'Master List'!E852</f>
        <v>0</v>
      </c>
      <c r="D852" s="80" t="s">
        <v>4082</v>
      </c>
      <c r="E852" s="80">
        <f>'Master List'!G852</f>
        <v>0</v>
      </c>
      <c r="F852" s="80" t="str">
        <f>'Master List'!H852</f>
        <v>North Delta Water Agency</v>
      </c>
      <c r="G852" s="80" t="str">
        <f>'Master List'!I852</f>
        <v>Y</v>
      </c>
      <c r="H852" s="80" t="str">
        <f>'Master List'!AP852</f>
        <v>North Delta Water Agency</v>
      </c>
    </row>
    <row r="853" spans="1:8" ht="30" x14ac:dyDescent="0.25">
      <c r="A853" s="82" t="str">
        <f>'Master List'!A853</f>
        <v>S020580</v>
      </c>
      <c r="B853" s="80" t="str">
        <f>'Master List'!C853</f>
        <v>BROWNS VALLEY IRRIGATION DISTRICT</v>
      </c>
      <c r="C853" s="80">
        <f>'Master List'!E853</f>
        <v>0</v>
      </c>
      <c r="D853" s="80" t="s">
        <v>4082</v>
      </c>
      <c r="E853" s="80">
        <f>'Master List'!G853</f>
        <v>0</v>
      </c>
      <c r="F853" s="80">
        <f>'Master List'!H853</f>
        <v>0</v>
      </c>
      <c r="G853" s="80" t="str">
        <f>'Master List'!I853</f>
        <v>N</v>
      </c>
      <c r="H853" s="80">
        <f>'Master List'!AP853</f>
        <v>0</v>
      </c>
    </row>
    <row r="854" spans="1:8" ht="45" x14ac:dyDescent="0.25">
      <c r="A854" s="82" t="str">
        <f>'Master List'!A854</f>
        <v>S020582</v>
      </c>
      <c r="B854" s="80" t="str">
        <f>'Master List'!C854</f>
        <v>PER MC, LLC.</v>
      </c>
      <c r="C854" s="80">
        <f>'Master List'!E854</f>
        <v>0</v>
      </c>
      <c r="D854" s="80" t="s">
        <v>1122</v>
      </c>
      <c r="E854" s="80">
        <f>'Master List'!G854</f>
        <v>0</v>
      </c>
      <c r="F854" s="80">
        <f>'Master List'!H854</f>
        <v>0</v>
      </c>
      <c r="G854" s="80" t="str">
        <f>'Master List'!I854</f>
        <v>Y</v>
      </c>
      <c r="H854" s="80">
        <f>'Master List'!AP854</f>
        <v>0</v>
      </c>
    </row>
    <row r="855" spans="1:8" ht="45" x14ac:dyDescent="0.25">
      <c r="A855" s="82" t="str">
        <f>'Master List'!A855</f>
        <v>S020584</v>
      </c>
      <c r="B855" s="80" t="str">
        <f>'Master List'!C855</f>
        <v>HAY'S RANCH LLC.</v>
      </c>
      <c r="C855" s="80">
        <f>'Master List'!E855</f>
        <v>0</v>
      </c>
      <c r="D855" s="80" t="s">
        <v>1122</v>
      </c>
      <c r="E855" s="80">
        <f>'Master List'!G855</f>
        <v>0</v>
      </c>
      <c r="F855" s="80">
        <f>'Master List'!H855</f>
        <v>0</v>
      </c>
      <c r="G855" s="80" t="str">
        <f>'Master List'!I855</f>
        <v>Y</v>
      </c>
      <c r="H855" s="80">
        <f>'Master List'!AP855</f>
        <v>0</v>
      </c>
    </row>
    <row r="856" spans="1:8" ht="30" x14ac:dyDescent="0.25">
      <c r="A856" s="82" t="str">
        <f>'Master List'!A856</f>
        <v>S020587</v>
      </c>
      <c r="B856" s="80" t="str">
        <f>'Master List'!C856</f>
        <v>SHERMAN CHIU</v>
      </c>
      <c r="C856" s="80">
        <f>'Master List'!E856</f>
        <v>0</v>
      </c>
      <c r="D856" s="80" t="s">
        <v>53</v>
      </c>
      <c r="E856" s="80">
        <f>'Master List'!G856</f>
        <v>0</v>
      </c>
      <c r="F856" s="80">
        <f>'Master List'!H856</f>
        <v>0</v>
      </c>
      <c r="G856" s="80" t="str">
        <f>'Master List'!I856</f>
        <v>Y</v>
      </c>
      <c r="H856" s="80">
        <f>'Master List'!AP856</f>
        <v>0</v>
      </c>
    </row>
    <row r="857" spans="1:8" ht="45" x14ac:dyDescent="0.25">
      <c r="A857" s="82" t="str">
        <f>'Master List'!A857</f>
        <v>S020591</v>
      </c>
      <c r="B857" s="80" t="str">
        <f>'Master List'!C857</f>
        <v>TAJ-SILVA FARMS</v>
      </c>
      <c r="C857" s="80">
        <f>'Master List'!E857</f>
        <v>0</v>
      </c>
      <c r="D857" s="80" t="s">
        <v>4082</v>
      </c>
      <c r="E857" s="80">
        <f>'Master List'!G857</f>
        <v>0</v>
      </c>
      <c r="F857" s="80" t="str">
        <f>'Master List'!H857</f>
        <v>North Delta Water Agency</v>
      </c>
      <c r="G857" s="80" t="str">
        <f>'Master List'!I857</f>
        <v>Y</v>
      </c>
      <c r="H857" s="80" t="str">
        <f>'Master List'!AP857</f>
        <v>North Delta Water Agency</v>
      </c>
    </row>
    <row r="858" spans="1:8" ht="45" x14ac:dyDescent="0.25">
      <c r="A858" s="82" t="str">
        <f>'Master List'!A858</f>
        <v>S020592</v>
      </c>
      <c r="B858" s="80" t="str">
        <f>'Master List'!C858</f>
        <v>TAJ-SILVA FARMS</v>
      </c>
      <c r="C858" s="80">
        <f>'Master List'!E858</f>
        <v>0</v>
      </c>
      <c r="D858" s="80" t="s">
        <v>4082</v>
      </c>
      <c r="E858" s="80">
        <f>'Master List'!G858</f>
        <v>0</v>
      </c>
      <c r="F858" s="80" t="str">
        <f>'Master List'!H858</f>
        <v>North Delta Water Agency</v>
      </c>
      <c r="G858" s="80" t="str">
        <f>'Master List'!I858</f>
        <v>Y</v>
      </c>
      <c r="H858" s="80" t="str">
        <f>'Master List'!AP858</f>
        <v>North Delta Water Agency</v>
      </c>
    </row>
    <row r="859" spans="1:8" ht="45" x14ac:dyDescent="0.25">
      <c r="A859" s="82" t="str">
        <f>'Master List'!A859</f>
        <v>S020593</v>
      </c>
      <c r="B859" s="80" t="str">
        <f>'Master List'!C859</f>
        <v>TAJ-SILVA FARMS</v>
      </c>
      <c r="C859" s="80">
        <f>'Master List'!E859</f>
        <v>0</v>
      </c>
      <c r="D859" s="80" t="s">
        <v>4082</v>
      </c>
      <c r="E859" s="80">
        <f>'Master List'!G859</f>
        <v>0</v>
      </c>
      <c r="F859" s="80" t="str">
        <f>'Master List'!H859</f>
        <v>North Delta Water Agency</v>
      </c>
      <c r="G859" s="80" t="str">
        <f>'Master List'!I859</f>
        <v>Y</v>
      </c>
      <c r="H859" s="80" t="str">
        <f>'Master List'!AP859</f>
        <v>North Delta Water Agency</v>
      </c>
    </row>
    <row r="860" spans="1:8" ht="30" x14ac:dyDescent="0.25">
      <c r="A860" s="82" t="str">
        <f>'Master List'!A860</f>
        <v>S020594</v>
      </c>
      <c r="B860" s="80" t="str">
        <f>'Master List'!C860</f>
        <v>EARNEST J. POMBO JR.</v>
      </c>
      <c r="C860" s="80">
        <f>'Master List'!E860</f>
        <v>0</v>
      </c>
      <c r="D860" s="80" t="s">
        <v>1988</v>
      </c>
      <c r="E860" s="80">
        <f>'Master List'!G860</f>
        <v>0</v>
      </c>
      <c r="F860" s="80">
        <f>'Master List'!H860</f>
        <v>0</v>
      </c>
      <c r="G860" s="80" t="str">
        <f>'Master List'!I860</f>
        <v>Y</v>
      </c>
      <c r="H860" s="80">
        <f>'Master List'!AP860</f>
        <v>0</v>
      </c>
    </row>
    <row r="861" spans="1:8" ht="45" x14ac:dyDescent="0.25">
      <c r="A861" s="82" t="str">
        <f>'Master List'!A861</f>
        <v>S020599</v>
      </c>
      <c r="B861" s="80" t="str">
        <f>'Master List'!C861</f>
        <v>SALLY LEE BOWLSBEY</v>
      </c>
      <c r="C861" s="80">
        <f>'Master List'!E861</f>
        <v>0</v>
      </c>
      <c r="D861" s="80" t="s">
        <v>4082</v>
      </c>
      <c r="E861" s="80">
        <f>'Master List'!G861</f>
        <v>0</v>
      </c>
      <c r="F861" s="80" t="str">
        <f>'Master List'!H861</f>
        <v>North Delta Water Agency</v>
      </c>
      <c r="G861" s="80" t="str">
        <f>'Master List'!I861</f>
        <v>Y</v>
      </c>
      <c r="H861" s="80" t="str">
        <f>'Master List'!AP861</f>
        <v>North Delta Water Agency</v>
      </c>
    </row>
    <row r="862" spans="1:8" ht="45" x14ac:dyDescent="0.25">
      <c r="A862" s="82" t="str">
        <f>'Master List'!A862</f>
        <v>S020601</v>
      </c>
      <c r="B862" s="80" t="str">
        <f>'Master List'!C862</f>
        <v>STEAMBOAT ACRES L.P.</v>
      </c>
      <c r="C862" s="80">
        <f>'Master List'!E862</f>
        <v>0</v>
      </c>
      <c r="D862" s="80" t="s">
        <v>4082</v>
      </c>
      <c r="E862" s="80">
        <f>'Master List'!G862</f>
        <v>0</v>
      </c>
      <c r="F862" s="80" t="str">
        <f>'Master List'!H862</f>
        <v>North Delta Water Agency</v>
      </c>
      <c r="G862" s="80" t="str">
        <f>'Master List'!I862</f>
        <v>Y</v>
      </c>
      <c r="H862" s="80" t="str">
        <f>'Master List'!AP862</f>
        <v>North Delta Water Agency</v>
      </c>
    </row>
    <row r="863" spans="1:8" ht="45" x14ac:dyDescent="0.25">
      <c r="A863" s="82" t="str">
        <f>'Master List'!A863</f>
        <v>S020603</v>
      </c>
      <c r="B863" s="80" t="str">
        <f>'Master List'!C863</f>
        <v>STEAMBOAT ACRES L.P.</v>
      </c>
      <c r="C863" s="80">
        <f>'Master List'!E863</f>
        <v>0</v>
      </c>
      <c r="D863" s="80" t="s">
        <v>4082</v>
      </c>
      <c r="E863" s="80">
        <f>'Master List'!G863</f>
        <v>0</v>
      </c>
      <c r="F863" s="80" t="str">
        <f>'Master List'!H863</f>
        <v>North Delta Water Agency</v>
      </c>
      <c r="G863" s="80" t="str">
        <f>'Master List'!I863</f>
        <v>Y</v>
      </c>
      <c r="H863" s="80" t="str">
        <f>'Master List'!AP863</f>
        <v>North Delta Water Agency</v>
      </c>
    </row>
    <row r="864" spans="1:8" ht="45" x14ac:dyDescent="0.25">
      <c r="A864" s="82" t="str">
        <f>'Master List'!A864</f>
        <v>S020612</v>
      </c>
      <c r="B864" s="80" t="str">
        <f>'Master List'!C864</f>
        <v>GALLO VINEYARDS INC</v>
      </c>
      <c r="C864" s="80">
        <f>'Master List'!E864</f>
        <v>0</v>
      </c>
      <c r="D864" s="80" t="s">
        <v>4082</v>
      </c>
      <c r="E864" s="80">
        <f>'Master List'!G864</f>
        <v>0</v>
      </c>
      <c r="F864" s="80" t="str">
        <f>'Master List'!H864</f>
        <v>North Delta Water Agency</v>
      </c>
      <c r="G864" s="80" t="str">
        <f>'Master List'!I864</f>
        <v>Y</v>
      </c>
      <c r="H864" s="80" t="str">
        <f>'Master List'!AP864</f>
        <v>North Delta Water Agency</v>
      </c>
    </row>
    <row r="865" spans="1:8" ht="45" x14ac:dyDescent="0.25">
      <c r="A865" s="82" t="str">
        <f>'Master List'!A865</f>
        <v>S020621</v>
      </c>
      <c r="B865" s="80" t="str">
        <f>'Master List'!C865</f>
        <v>LAWRENCE R AND RUTH VOTH SCHNEIDER FAMILY REVOCABLE TRUST</v>
      </c>
      <c r="C865" s="80">
        <f>'Master List'!E865</f>
        <v>0</v>
      </c>
      <c r="D865" s="80" t="s">
        <v>4082</v>
      </c>
      <c r="E865" s="80">
        <f>'Master List'!G865</f>
        <v>0</v>
      </c>
      <c r="F865" s="80" t="str">
        <f>'Master List'!H865</f>
        <v>North Delta Water Agency</v>
      </c>
      <c r="G865" s="80" t="str">
        <f>'Master List'!I865</f>
        <v>Y</v>
      </c>
      <c r="H865" s="80" t="str">
        <f>'Master List'!AP865</f>
        <v>North Delta Water Agency</v>
      </c>
    </row>
    <row r="866" spans="1:8" ht="30" x14ac:dyDescent="0.25">
      <c r="A866" s="82" t="str">
        <f>'Master List'!A866</f>
        <v>S020626</v>
      </c>
      <c r="B866" s="80" t="str">
        <f>'Master List'!C866</f>
        <v>HERITAGE LAND COMPANY, INC.</v>
      </c>
      <c r="C866" s="80">
        <f>'Master List'!E866</f>
        <v>0</v>
      </c>
      <c r="D866" s="80" t="s">
        <v>848</v>
      </c>
      <c r="E866" s="80">
        <f>'Master List'!G866</f>
        <v>0</v>
      </c>
      <c r="F866" s="80">
        <f>'Master List'!H866</f>
        <v>0</v>
      </c>
      <c r="G866" s="80" t="str">
        <f>'Master List'!I866</f>
        <v>Y</v>
      </c>
      <c r="H866" s="80">
        <f>'Master List'!AP866</f>
        <v>0</v>
      </c>
    </row>
    <row r="867" spans="1:8" ht="45" x14ac:dyDescent="0.25">
      <c r="A867" s="82" t="str">
        <f>'Master List'!A867</f>
        <v>S020644</v>
      </c>
      <c r="B867" s="80" t="str">
        <f>'Master List'!C867</f>
        <v>ZUCKERMAN-HERITAGE INC</v>
      </c>
      <c r="C867" s="80">
        <f>'Master List'!E867</f>
        <v>0</v>
      </c>
      <c r="D867" s="80" t="s">
        <v>3325</v>
      </c>
      <c r="E867" s="80">
        <f>'Master List'!G867</f>
        <v>0</v>
      </c>
      <c r="F867" s="80">
        <f>'Master List'!H867</f>
        <v>0</v>
      </c>
      <c r="G867" s="80" t="str">
        <f>'Master List'!I867</f>
        <v>Y</v>
      </c>
      <c r="H867" s="80">
        <f>'Master List'!AP867</f>
        <v>0</v>
      </c>
    </row>
    <row r="868" spans="1:8" ht="45" x14ac:dyDescent="0.25">
      <c r="A868" s="82" t="str">
        <f>'Master List'!A868</f>
        <v>S020648</v>
      </c>
      <c r="B868" s="80" t="str">
        <f>'Master List'!C868</f>
        <v>ZUCKERMAN-HERITAGE INC</v>
      </c>
      <c r="C868" s="80">
        <f>'Master List'!E868</f>
        <v>0</v>
      </c>
      <c r="D868" s="80" t="s">
        <v>3325</v>
      </c>
      <c r="E868" s="80">
        <f>'Master List'!G868</f>
        <v>0</v>
      </c>
      <c r="F868" s="80">
        <f>'Master List'!H868</f>
        <v>0</v>
      </c>
      <c r="G868" s="80" t="str">
        <f>'Master List'!I868</f>
        <v>Y</v>
      </c>
      <c r="H868" s="80">
        <f>'Master List'!AP868</f>
        <v>0</v>
      </c>
    </row>
    <row r="869" spans="1:8" ht="45" x14ac:dyDescent="0.25">
      <c r="A869" s="82" t="str">
        <f>'Master List'!A869</f>
        <v>S020656</v>
      </c>
      <c r="B869" s="80" t="str">
        <f>'Master List'!C869</f>
        <v>ZUCKERMAN-HERITAGE INC</v>
      </c>
      <c r="C869" s="80">
        <f>'Master List'!E869</f>
        <v>0</v>
      </c>
      <c r="D869" s="80" t="s">
        <v>3325</v>
      </c>
      <c r="E869" s="80">
        <f>'Master List'!G869</f>
        <v>0</v>
      </c>
      <c r="F869" s="80">
        <f>'Master List'!H869</f>
        <v>0</v>
      </c>
      <c r="G869" s="80" t="str">
        <f>'Master List'!I869</f>
        <v>Y</v>
      </c>
      <c r="H869" s="80">
        <f>'Master List'!AP869</f>
        <v>0</v>
      </c>
    </row>
    <row r="870" spans="1:8" ht="30" x14ac:dyDescent="0.25">
      <c r="A870" s="82" t="str">
        <f>'Master List'!A870</f>
        <v>S020657</v>
      </c>
      <c r="B870" s="80" t="str">
        <f>'Master List'!C870</f>
        <v>RECLAMATION DISTRICT #108</v>
      </c>
      <c r="C870" s="80">
        <f>'Master List'!E870</f>
        <v>0</v>
      </c>
      <c r="D870" s="80" t="s">
        <v>4082</v>
      </c>
      <c r="E870" s="80">
        <f>'Master List'!G870</f>
        <v>0</v>
      </c>
      <c r="F870" s="80">
        <f>'Master List'!H870</f>
        <v>0</v>
      </c>
      <c r="G870" s="80" t="str">
        <f>'Master List'!I870</f>
        <v>N</v>
      </c>
      <c r="H870" s="80">
        <f>'Master List'!AP870</f>
        <v>0</v>
      </c>
    </row>
    <row r="871" spans="1:8" ht="30" x14ac:dyDescent="0.25">
      <c r="A871" s="82" t="str">
        <f>'Master List'!A871</f>
        <v>S020661</v>
      </c>
      <c r="B871" s="80" t="str">
        <f>'Master List'!C871</f>
        <v>RECLAMATION DISTRICT #108</v>
      </c>
      <c r="C871" s="80">
        <f>'Master List'!E871</f>
        <v>0</v>
      </c>
      <c r="D871" s="80" t="s">
        <v>4082</v>
      </c>
      <c r="E871" s="80">
        <f>'Master List'!G871</f>
        <v>0</v>
      </c>
      <c r="F871" s="80">
        <f>'Master List'!H871</f>
        <v>0</v>
      </c>
      <c r="G871" s="80" t="str">
        <f>'Master List'!I871</f>
        <v>N</v>
      </c>
      <c r="H871" s="80">
        <f>'Master List'!AP871</f>
        <v>0</v>
      </c>
    </row>
    <row r="872" spans="1:8" ht="45" x14ac:dyDescent="0.25">
      <c r="A872" s="82" t="str">
        <f>'Master List'!A872</f>
        <v>S020668</v>
      </c>
      <c r="B872" s="80" t="str">
        <f>'Master List'!C872</f>
        <v>ZUCKERMAN-HERITAGE INC</v>
      </c>
      <c r="C872" s="80">
        <f>'Master List'!E872</f>
        <v>0</v>
      </c>
      <c r="D872" s="80" t="s">
        <v>3325</v>
      </c>
      <c r="E872" s="80">
        <f>'Master List'!G872</f>
        <v>0</v>
      </c>
      <c r="F872" s="80">
        <f>'Master List'!H872</f>
        <v>0</v>
      </c>
      <c r="G872" s="80" t="str">
        <f>'Master List'!I872</f>
        <v>Y</v>
      </c>
      <c r="H872" s="80">
        <f>'Master List'!AP872</f>
        <v>0</v>
      </c>
    </row>
    <row r="873" spans="1:8" ht="30" x14ac:dyDescent="0.25">
      <c r="A873" s="82" t="str">
        <f>'Master List'!A873</f>
        <v>S020716</v>
      </c>
      <c r="B873" s="80" t="str">
        <f>'Master List'!C873</f>
        <v>RECLAMATION DISTRICT #108</v>
      </c>
      <c r="C873" s="80">
        <f>'Master List'!E873</f>
        <v>0</v>
      </c>
      <c r="D873" s="80" t="s">
        <v>4082</v>
      </c>
      <c r="E873" s="80">
        <f>'Master List'!G873</f>
        <v>0</v>
      </c>
      <c r="F873" s="80">
        <f>'Master List'!H873</f>
        <v>0</v>
      </c>
      <c r="G873" s="80" t="str">
        <f>'Master List'!I873</f>
        <v>N</v>
      </c>
      <c r="H873" s="80">
        <f>'Master List'!AP873</f>
        <v>0</v>
      </c>
    </row>
    <row r="874" spans="1:8" x14ac:dyDescent="0.25">
      <c r="A874" s="82" t="str">
        <f>'Master List'!A874</f>
        <v>S020718</v>
      </c>
      <c r="B874" s="80" t="str">
        <f>'Master List'!C874</f>
        <v>RONALD NUNN FAMILY LTD.</v>
      </c>
      <c r="C874" s="80">
        <f>'Master List'!E874</f>
        <v>0</v>
      </c>
      <c r="D874" s="80" t="s">
        <v>4082</v>
      </c>
      <c r="E874" s="80">
        <f>'Master List'!G874</f>
        <v>0</v>
      </c>
      <c r="F874" s="80">
        <f>'Master List'!H874</f>
        <v>0</v>
      </c>
      <c r="G874" s="80" t="str">
        <f>'Master List'!I874</f>
        <v>Y</v>
      </c>
      <c r="H874" s="80">
        <f>'Master List'!AP874</f>
        <v>0</v>
      </c>
    </row>
    <row r="875" spans="1:8" ht="45" x14ac:dyDescent="0.25">
      <c r="A875" s="82" t="str">
        <f>'Master List'!A875</f>
        <v>S020749</v>
      </c>
      <c r="B875" s="80" t="str">
        <f>'Master List'!C875</f>
        <v>LEARY ETAL</v>
      </c>
      <c r="C875" s="80">
        <f>'Master List'!E875</f>
        <v>0</v>
      </c>
      <c r="D875" s="80" t="s">
        <v>4082</v>
      </c>
      <c r="E875" s="80">
        <f>'Master List'!G875</f>
        <v>0</v>
      </c>
      <c r="F875" s="80" t="str">
        <f>'Master List'!H875</f>
        <v>North Delta Water Agency</v>
      </c>
      <c r="G875" s="80" t="str">
        <f>'Master List'!I875</f>
        <v>Y</v>
      </c>
      <c r="H875" s="80" t="str">
        <f>'Master List'!AP875</f>
        <v>North Delta Water Agency</v>
      </c>
    </row>
    <row r="876" spans="1:8" ht="45" x14ac:dyDescent="0.25">
      <c r="A876" s="82" t="str">
        <f>'Master List'!A876</f>
        <v>S020750</v>
      </c>
      <c r="B876" s="80" t="str">
        <f>'Master List'!C876</f>
        <v>DONNA L REED</v>
      </c>
      <c r="C876" s="80">
        <f>'Master List'!E876</f>
        <v>0</v>
      </c>
      <c r="D876" s="80" t="s">
        <v>4082</v>
      </c>
      <c r="E876" s="80">
        <f>'Master List'!G876</f>
        <v>0</v>
      </c>
      <c r="F876" s="80" t="str">
        <f>'Master List'!H876</f>
        <v>North Delta Water Agency</v>
      </c>
      <c r="G876" s="80" t="str">
        <f>'Master List'!I876</f>
        <v>Y</v>
      </c>
      <c r="H876" s="80" t="str">
        <f>'Master List'!AP876</f>
        <v>North Delta Water Agency</v>
      </c>
    </row>
    <row r="877" spans="1:8" ht="45" x14ac:dyDescent="0.25">
      <c r="A877" s="82" t="str">
        <f>'Master List'!A877</f>
        <v>S020751</v>
      </c>
      <c r="B877" s="80" t="str">
        <f>'Master List'!C877</f>
        <v>JOHN BACKER</v>
      </c>
      <c r="C877" s="80">
        <f>'Master List'!E877</f>
        <v>0</v>
      </c>
      <c r="D877" s="80" t="s">
        <v>4082</v>
      </c>
      <c r="E877" s="80">
        <f>'Master List'!G877</f>
        <v>0</v>
      </c>
      <c r="F877" s="80" t="str">
        <f>'Master List'!H877</f>
        <v>North Delta Water Agency</v>
      </c>
      <c r="G877" s="80" t="str">
        <f>'Master List'!I877</f>
        <v>Y</v>
      </c>
      <c r="H877" s="80" t="str">
        <f>'Master List'!AP877</f>
        <v>North Delta Water Agency</v>
      </c>
    </row>
    <row r="878" spans="1:8" ht="30" x14ac:dyDescent="0.25">
      <c r="A878" s="82" t="str">
        <f>'Master List'!A878</f>
        <v>S020757</v>
      </c>
      <c r="B878" s="80" t="str">
        <f>'Master List'!C878</f>
        <v>HERITAGE LAND COMPANY, INC.</v>
      </c>
      <c r="C878" s="80">
        <f>'Master List'!E878</f>
        <v>0</v>
      </c>
      <c r="D878" s="80" t="s">
        <v>848</v>
      </c>
      <c r="E878" s="80">
        <f>'Master List'!G878</f>
        <v>0</v>
      </c>
      <c r="F878" s="80">
        <f>'Master List'!H878</f>
        <v>0</v>
      </c>
      <c r="G878" s="80" t="str">
        <f>'Master List'!I878</f>
        <v>Y</v>
      </c>
      <c r="H878" s="80">
        <f>'Master List'!AP878</f>
        <v>0</v>
      </c>
    </row>
    <row r="879" spans="1:8" ht="30" x14ac:dyDescent="0.25">
      <c r="A879" s="82" t="str">
        <f>'Master List'!A879</f>
        <v>S020758</v>
      </c>
      <c r="B879" s="80" t="str">
        <f>'Master List'!C879</f>
        <v>HERITAGE LAND COMPANY, INC.</v>
      </c>
      <c r="C879" s="80">
        <f>'Master List'!E879</f>
        <v>0</v>
      </c>
      <c r="D879" s="80" t="s">
        <v>848</v>
      </c>
      <c r="E879" s="80">
        <f>'Master List'!G879</f>
        <v>0</v>
      </c>
      <c r="F879" s="80">
        <f>'Master List'!H879</f>
        <v>0</v>
      </c>
      <c r="G879" s="80" t="str">
        <f>'Master List'!I879</f>
        <v>Y</v>
      </c>
      <c r="H879" s="80">
        <f>'Master List'!AP879</f>
        <v>0</v>
      </c>
    </row>
    <row r="880" spans="1:8" ht="30" x14ac:dyDescent="0.25">
      <c r="A880" s="82" t="str">
        <f>'Master List'!A880</f>
        <v>S020759</v>
      </c>
      <c r="B880" s="80" t="str">
        <f>'Master List'!C880</f>
        <v>HERITAGE LAND COMPANY, INC.</v>
      </c>
      <c r="C880" s="80">
        <f>'Master List'!E880</f>
        <v>0</v>
      </c>
      <c r="D880" s="80" t="s">
        <v>848</v>
      </c>
      <c r="E880" s="80">
        <f>'Master List'!G880</f>
        <v>0</v>
      </c>
      <c r="F880" s="80">
        <f>'Master List'!H880</f>
        <v>0</v>
      </c>
      <c r="G880" s="80" t="str">
        <f>'Master List'!I880</f>
        <v>Y</v>
      </c>
      <c r="H880" s="80">
        <f>'Master List'!AP880</f>
        <v>0</v>
      </c>
    </row>
    <row r="881" spans="1:8" ht="30" x14ac:dyDescent="0.25">
      <c r="A881" s="82" t="str">
        <f>'Master List'!A881</f>
        <v>S020761</v>
      </c>
      <c r="B881" s="80" t="str">
        <f>'Master List'!C881</f>
        <v>HERITAGE LAND COMPANY, INC.</v>
      </c>
      <c r="C881" s="80">
        <f>'Master List'!E881</f>
        <v>0</v>
      </c>
      <c r="D881" s="80" t="s">
        <v>848</v>
      </c>
      <c r="E881" s="80">
        <f>'Master List'!G881</f>
        <v>0</v>
      </c>
      <c r="F881" s="80">
        <f>'Master List'!H881</f>
        <v>0</v>
      </c>
      <c r="G881" s="80" t="str">
        <f>'Master List'!I881</f>
        <v>Y</v>
      </c>
      <c r="H881" s="80">
        <f>'Master List'!AP881</f>
        <v>0</v>
      </c>
    </row>
    <row r="882" spans="1:8" ht="30" x14ac:dyDescent="0.25">
      <c r="A882" s="82" t="str">
        <f>'Master List'!A882</f>
        <v>S020765</v>
      </c>
      <c r="B882" s="80" t="str">
        <f>'Master List'!C882</f>
        <v>HERITAGE LAND COMPANY, INC.</v>
      </c>
      <c r="C882" s="80">
        <f>'Master List'!E882</f>
        <v>0</v>
      </c>
      <c r="D882" s="80" t="s">
        <v>848</v>
      </c>
      <c r="E882" s="80">
        <f>'Master List'!G882</f>
        <v>0</v>
      </c>
      <c r="F882" s="80">
        <f>'Master List'!H882</f>
        <v>0</v>
      </c>
      <c r="G882" s="80" t="str">
        <f>'Master List'!I882</f>
        <v>Y</v>
      </c>
      <c r="H882" s="80">
        <f>'Master List'!AP882</f>
        <v>0</v>
      </c>
    </row>
    <row r="883" spans="1:8" ht="30" x14ac:dyDescent="0.25">
      <c r="A883" s="82" t="str">
        <f>'Master List'!A883</f>
        <v>S020767</v>
      </c>
      <c r="B883" s="80" t="str">
        <f>'Master List'!C883</f>
        <v>HERITAGE LAND COMPANY, INC.</v>
      </c>
      <c r="C883" s="80">
        <f>'Master List'!E883</f>
        <v>0</v>
      </c>
      <c r="D883" s="80" t="s">
        <v>848</v>
      </c>
      <c r="E883" s="80">
        <f>'Master List'!G883</f>
        <v>0</v>
      </c>
      <c r="F883" s="80">
        <f>'Master List'!H883</f>
        <v>0</v>
      </c>
      <c r="G883" s="80" t="str">
        <f>'Master List'!I883</f>
        <v>Y</v>
      </c>
      <c r="H883" s="80">
        <f>'Master List'!AP883</f>
        <v>0</v>
      </c>
    </row>
    <row r="884" spans="1:8" ht="30" x14ac:dyDescent="0.25">
      <c r="A884" s="82" t="str">
        <f>'Master List'!A884</f>
        <v>S020780</v>
      </c>
      <c r="B884" s="80" t="str">
        <f>'Master List'!C884</f>
        <v>COLDANI FAMILY TRUST</v>
      </c>
      <c r="C884" s="80">
        <f>'Master List'!E884</f>
        <v>0</v>
      </c>
      <c r="D884" s="80" t="s">
        <v>848</v>
      </c>
      <c r="E884" s="80">
        <f>'Master List'!G884</f>
        <v>0</v>
      </c>
      <c r="F884" s="80">
        <f>'Master List'!H884</f>
        <v>0</v>
      </c>
      <c r="G884" s="80" t="str">
        <f>'Master List'!I884</f>
        <v>Y</v>
      </c>
      <c r="H884" s="80">
        <f>'Master List'!AP884</f>
        <v>0</v>
      </c>
    </row>
    <row r="885" spans="1:8" ht="30" x14ac:dyDescent="0.25">
      <c r="A885" s="82" t="str">
        <f>'Master List'!A885</f>
        <v>S020781</v>
      </c>
      <c r="B885" s="80" t="str">
        <f>'Master List'!C885</f>
        <v>COLDANI FAMILY TRUST</v>
      </c>
      <c r="C885" s="80">
        <f>'Master List'!E885</f>
        <v>0</v>
      </c>
      <c r="D885" s="80" t="s">
        <v>848</v>
      </c>
      <c r="E885" s="80">
        <f>'Master List'!G885</f>
        <v>0</v>
      </c>
      <c r="F885" s="80">
        <f>'Master List'!H885</f>
        <v>0</v>
      </c>
      <c r="G885" s="80" t="str">
        <f>'Master List'!I885</f>
        <v>Y</v>
      </c>
      <c r="H885" s="80">
        <f>'Master List'!AP885</f>
        <v>0</v>
      </c>
    </row>
    <row r="886" spans="1:8" ht="30" x14ac:dyDescent="0.25">
      <c r="A886" s="82" t="str">
        <f>'Master List'!A886</f>
        <v>S020782</v>
      </c>
      <c r="B886" s="80" t="str">
        <f>'Master List'!C886</f>
        <v>COLDANI FAMILY TRUST</v>
      </c>
      <c r="C886" s="80">
        <f>'Master List'!E886</f>
        <v>0</v>
      </c>
      <c r="D886" s="80" t="s">
        <v>848</v>
      </c>
      <c r="E886" s="80">
        <f>'Master List'!G886</f>
        <v>0</v>
      </c>
      <c r="F886" s="80">
        <f>'Master List'!H886</f>
        <v>0</v>
      </c>
      <c r="G886" s="80" t="str">
        <f>'Master List'!I886</f>
        <v>Y</v>
      </c>
      <c r="H886" s="80">
        <f>'Master List'!AP886</f>
        <v>0</v>
      </c>
    </row>
    <row r="887" spans="1:8" x14ac:dyDescent="0.25">
      <c r="A887" s="82" t="str">
        <f>'Master List'!A887</f>
        <v>S020783</v>
      </c>
      <c r="B887" s="80" t="str">
        <f>'Master List'!C887</f>
        <v>COLDANI FAMILY TRUST</v>
      </c>
      <c r="C887" s="80">
        <f>'Master List'!E887</f>
        <v>0</v>
      </c>
      <c r="D887" s="80" t="s">
        <v>4082</v>
      </c>
      <c r="E887" s="80" t="str">
        <f>'Master List'!G887</f>
        <v>WID</v>
      </c>
      <c r="F887" s="80">
        <f>'Master List'!H887</f>
        <v>0</v>
      </c>
      <c r="G887" s="80" t="str">
        <f>'Master List'!I887</f>
        <v>Y</v>
      </c>
      <c r="H887" s="80">
        <f>'Master List'!AP887</f>
        <v>0</v>
      </c>
    </row>
    <row r="888" spans="1:8" x14ac:dyDescent="0.25">
      <c r="A888" s="82" t="str">
        <f>'Master List'!A888</f>
        <v>S020784</v>
      </c>
      <c r="B888" s="80" t="str">
        <f>'Master List'!C888</f>
        <v>COLDANI FAMILY TRUST</v>
      </c>
      <c r="C888" s="80">
        <f>'Master List'!E888</f>
        <v>0</v>
      </c>
      <c r="D888" s="80" t="s">
        <v>4082</v>
      </c>
      <c r="E888" s="80" t="str">
        <f>'Master List'!G888</f>
        <v>WID</v>
      </c>
      <c r="F888" s="80">
        <f>'Master List'!H888</f>
        <v>0</v>
      </c>
      <c r="G888" s="80" t="str">
        <f>'Master List'!I888</f>
        <v>Y</v>
      </c>
      <c r="H888" s="80">
        <f>'Master List'!AP888</f>
        <v>0</v>
      </c>
    </row>
    <row r="889" spans="1:8" ht="30" x14ac:dyDescent="0.25">
      <c r="A889" s="82" t="str">
        <f>'Master List'!A889</f>
        <v>S020786</v>
      </c>
      <c r="B889" s="80" t="str">
        <f>'Master List'!C889</f>
        <v>STEVEN M COLDANI</v>
      </c>
      <c r="C889" s="80">
        <f>'Master List'!E889</f>
        <v>0</v>
      </c>
      <c r="D889" s="80" t="s">
        <v>848</v>
      </c>
      <c r="E889" s="80">
        <f>'Master List'!G889</f>
        <v>0</v>
      </c>
      <c r="F889" s="80">
        <f>'Master List'!H889</f>
        <v>0</v>
      </c>
      <c r="G889" s="80" t="str">
        <f>'Master List'!I889</f>
        <v>Y</v>
      </c>
      <c r="H889" s="80">
        <f>'Master List'!AP889</f>
        <v>0</v>
      </c>
    </row>
    <row r="890" spans="1:8" ht="30" x14ac:dyDescent="0.25">
      <c r="A890" s="82" t="str">
        <f>'Master List'!A890</f>
        <v>S020787</v>
      </c>
      <c r="B890" s="80" t="str">
        <f>'Master List'!C890</f>
        <v>STEVEN M COLDANI</v>
      </c>
      <c r="C890" s="80">
        <f>'Master List'!E890</f>
        <v>0</v>
      </c>
      <c r="D890" s="80" t="s">
        <v>848</v>
      </c>
      <c r="E890" s="80">
        <f>'Master List'!G890</f>
        <v>0</v>
      </c>
      <c r="F890" s="80">
        <f>'Master List'!H890</f>
        <v>0</v>
      </c>
      <c r="G890" s="80" t="str">
        <f>'Master List'!I890</f>
        <v>Y</v>
      </c>
      <c r="H890" s="80">
        <f>'Master List'!AP890</f>
        <v>0</v>
      </c>
    </row>
    <row r="891" spans="1:8" ht="45" x14ac:dyDescent="0.25">
      <c r="A891" s="82" t="str">
        <f>'Master List'!A891</f>
        <v>S020789</v>
      </c>
      <c r="B891" s="80" t="str">
        <f>'Master List'!C891</f>
        <v>US FISH AND WILDLIFE SERVICE - WATER RESOURCE BRANCH</v>
      </c>
      <c r="C891" s="80">
        <f>'Master List'!E891</f>
        <v>0</v>
      </c>
      <c r="D891" s="80" t="s">
        <v>4082</v>
      </c>
      <c r="E891" s="80">
        <f>'Master List'!G891</f>
        <v>0</v>
      </c>
      <c r="F891" s="80">
        <f>'Master List'!H891</f>
        <v>0</v>
      </c>
      <c r="G891" s="80" t="str">
        <f>'Master List'!I891</f>
        <v>N</v>
      </c>
      <c r="H891" s="80">
        <f>'Master List'!AP891</f>
        <v>0</v>
      </c>
    </row>
    <row r="892" spans="1:8" x14ac:dyDescent="0.25">
      <c r="A892" s="82" t="str">
        <f>'Master List'!A892</f>
        <v>S020797</v>
      </c>
      <c r="B892" s="80" t="str">
        <f>'Master List'!C892</f>
        <v>ABILIO M MORAIS</v>
      </c>
      <c r="C892" s="80">
        <f>'Master List'!E892</f>
        <v>0</v>
      </c>
      <c r="D892" s="80" t="s">
        <v>4082</v>
      </c>
      <c r="E892" s="80">
        <f>'Master List'!G892</f>
        <v>0</v>
      </c>
      <c r="F892" s="80">
        <f>'Master List'!H892</f>
        <v>0</v>
      </c>
      <c r="G892" s="80" t="str">
        <f>'Master List'!I892</f>
        <v>Y</v>
      </c>
      <c r="H892" s="80">
        <f>'Master List'!AP892</f>
        <v>0</v>
      </c>
    </row>
    <row r="893" spans="1:8" ht="30" x14ac:dyDescent="0.25">
      <c r="A893" s="82" t="str">
        <f>'Master List'!A893</f>
        <v>S020798</v>
      </c>
      <c r="B893" s="80" t="str">
        <f>'Master List'!C893</f>
        <v>GLOBAL AG PROPERTIES USA, LLC</v>
      </c>
      <c r="C893" s="80">
        <f>'Master List'!E893</f>
        <v>0</v>
      </c>
      <c r="D893" s="80" t="s">
        <v>4082</v>
      </c>
      <c r="E893" s="80">
        <f>'Master List'!G893</f>
        <v>0</v>
      </c>
      <c r="F893" s="80">
        <f>'Master List'!H893</f>
        <v>0</v>
      </c>
      <c r="G893" s="80" t="str">
        <f>'Master List'!I893</f>
        <v>Y</v>
      </c>
      <c r="H893" s="80">
        <f>'Master List'!AP893</f>
        <v>0</v>
      </c>
    </row>
    <row r="894" spans="1:8" ht="45" x14ac:dyDescent="0.25">
      <c r="A894" s="82" t="str">
        <f>'Master List'!A894</f>
        <v>S020799</v>
      </c>
      <c r="B894" s="80" t="str">
        <f>'Master List'!C894</f>
        <v>MARTIN EMIGH</v>
      </c>
      <c r="C894" s="80">
        <f>'Master List'!E894</f>
        <v>0</v>
      </c>
      <c r="D894" s="80" t="s">
        <v>4082</v>
      </c>
      <c r="E894" s="80">
        <f>'Master List'!G894</f>
        <v>0</v>
      </c>
      <c r="F894" s="80" t="str">
        <f>'Master List'!H894</f>
        <v>North Delta Water Agency</v>
      </c>
      <c r="G894" s="80" t="str">
        <f>'Master List'!I894</f>
        <v>Y</v>
      </c>
      <c r="H894" s="80" t="str">
        <f>'Master List'!AP894</f>
        <v>North Delta Water Agency</v>
      </c>
    </row>
    <row r="895" spans="1:8" ht="45" x14ac:dyDescent="0.25">
      <c r="A895" s="82" t="str">
        <f>'Master List'!A895</f>
        <v>S020808</v>
      </c>
      <c r="B895" s="80" t="str">
        <f>'Master List'!C895</f>
        <v>CORTOPASSI PARTNERS LP</v>
      </c>
      <c r="C895" s="80">
        <f>'Master List'!E895</f>
        <v>0</v>
      </c>
      <c r="D895" s="80" t="s">
        <v>3582</v>
      </c>
      <c r="E895" s="80">
        <f>'Master List'!G895</f>
        <v>0</v>
      </c>
      <c r="F895" s="80" t="str">
        <f>'Master List'!H895</f>
        <v>North Delta Water Agency</v>
      </c>
      <c r="G895" s="80" t="str">
        <f>'Master List'!I895</f>
        <v>Y</v>
      </c>
      <c r="H895" s="80" t="str">
        <f>'Master List'!AP895</f>
        <v>North Delta Water Agency</v>
      </c>
    </row>
    <row r="896" spans="1:8" ht="45" x14ac:dyDescent="0.25">
      <c r="A896" s="82" t="str">
        <f>'Master List'!A896</f>
        <v>S020809</v>
      </c>
      <c r="B896" s="80" t="str">
        <f>'Master List'!C896</f>
        <v>CORTOPASSI PARTNERS LP</v>
      </c>
      <c r="C896" s="80">
        <f>'Master List'!E896</f>
        <v>0</v>
      </c>
      <c r="D896" s="80" t="s">
        <v>3582</v>
      </c>
      <c r="E896" s="80">
        <f>'Master List'!G896</f>
        <v>0</v>
      </c>
      <c r="F896" s="80" t="str">
        <f>'Master List'!H896</f>
        <v>North Delta Water Agency</v>
      </c>
      <c r="G896" s="80" t="str">
        <f>'Master List'!I896</f>
        <v>Y</v>
      </c>
      <c r="H896" s="80" t="str">
        <f>'Master List'!AP896</f>
        <v>North Delta Water Agency</v>
      </c>
    </row>
    <row r="897" spans="1:8" ht="45" x14ac:dyDescent="0.25">
      <c r="A897" s="82" t="str">
        <f>'Master List'!A897</f>
        <v>S020811</v>
      </c>
      <c r="B897" s="80" t="str">
        <f>'Master List'!C897</f>
        <v>CORTOPASSI PARTNERS LP</v>
      </c>
      <c r="C897" s="80">
        <f>'Master List'!E897</f>
        <v>0</v>
      </c>
      <c r="D897" s="80" t="s">
        <v>3582</v>
      </c>
      <c r="E897" s="80">
        <f>'Master List'!G897</f>
        <v>0</v>
      </c>
      <c r="F897" s="80" t="str">
        <f>'Master List'!H897</f>
        <v>North Delta Water Agency</v>
      </c>
      <c r="G897" s="80" t="str">
        <f>'Master List'!I897</f>
        <v>Y</v>
      </c>
      <c r="H897" s="80" t="str">
        <f>'Master List'!AP897</f>
        <v>North Delta Water Agency</v>
      </c>
    </row>
    <row r="898" spans="1:8" ht="45" x14ac:dyDescent="0.25">
      <c r="A898" s="82" t="str">
        <f>'Master List'!A898</f>
        <v>S020814</v>
      </c>
      <c r="B898" s="80" t="str">
        <f>'Master List'!C898</f>
        <v>CORTOPASSI PARTNERS LP</v>
      </c>
      <c r="C898" s="80">
        <f>'Master List'!E898</f>
        <v>0</v>
      </c>
      <c r="D898" s="80" t="s">
        <v>3582</v>
      </c>
      <c r="E898" s="80">
        <f>'Master List'!G898</f>
        <v>0</v>
      </c>
      <c r="F898" s="80" t="str">
        <f>'Master List'!H898</f>
        <v>North Delta Water Agency</v>
      </c>
      <c r="G898" s="80" t="str">
        <f>'Master List'!I898</f>
        <v>Y</v>
      </c>
      <c r="H898" s="80" t="str">
        <f>'Master List'!AP898</f>
        <v>North Delta Water Agency</v>
      </c>
    </row>
    <row r="899" spans="1:8" ht="45" x14ac:dyDescent="0.25">
      <c r="A899" s="82" t="str">
        <f>'Master List'!A899</f>
        <v>S020816</v>
      </c>
      <c r="B899" s="80" t="str">
        <f>'Master List'!C899</f>
        <v>CORTOPASSI PARTNERS LP</v>
      </c>
      <c r="C899" s="80">
        <f>'Master List'!E899</f>
        <v>0</v>
      </c>
      <c r="D899" s="80" t="s">
        <v>3582</v>
      </c>
      <c r="E899" s="80">
        <f>'Master List'!G899</f>
        <v>0</v>
      </c>
      <c r="F899" s="80" t="str">
        <f>'Master List'!H899</f>
        <v>North Delta Water Agency</v>
      </c>
      <c r="G899" s="80" t="str">
        <f>'Master List'!I899</f>
        <v>Y</v>
      </c>
      <c r="H899" s="80" t="str">
        <f>'Master List'!AP899</f>
        <v>North Delta Water Agency</v>
      </c>
    </row>
    <row r="900" spans="1:8" ht="45" x14ac:dyDescent="0.25">
      <c r="A900" s="82" t="str">
        <f>'Master List'!A900</f>
        <v>S020817</v>
      </c>
      <c r="B900" s="80" t="str">
        <f>'Master List'!C900</f>
        <v>CORTOPASSI PARTNERS LP</v>
      </c>
      <c r="C900" s="80">
        <f>'Master List'!E900</f>
        <v>0</v>
      </c>
      <c r="D900" s="80" t="s">
        <v>3582</v>
      </c>
      <c r="E900" s="80">
        <f>'Master List'!G900</f>
        <v>0</v>
      </c>
      <c r="F900" s="80" t="str">
        <f>'Master List'!H900</f>
        <v>North Delta Water Agency</v>
      </c>
      <c r="G900" s="80" t="str">
        <f>'Master List'!I900</f>
        <v>Y</v>
      </c>
      <c r="H900" s="80" t="str">
        <f>'Master List'!AP900</f>
        <v>North Delta Water Agency</v>
      </c>
    </row>
    <row r="901" spans="1:8" ht="45" x14ac:dyDescent="0.25">
      <c r="A901" s="82" t="str">
        <f>'Master List'!A901</f>
        <v>S020819</v>
      </c>
      <c r="B901" s="80" t="str">
        <f>'Master List'!C901</f>
        <v>CORTOPASSI PARTNERS LP</v>
      </c>
      <c r="C901" s="80">
        <f>'Master List'!E901</f>
        <v>0</v>
      </c>
      <c r="D901" s="80" t="s">
        <v>3582</v>
      </c>
      <c r="E901" s="80">
        <f>'Master List'!G901</f>
        <v>0</v>
      </c>
      <c r="F901" s="80" t="str">
        <f>'Master List'!H901</f>
        <v>North Delta Water Agency</v>
      </c>
      <c r="G901" s="80" t="str">
        <f>'Master List'!I901</f>
        <v>Y</v>
      </c>
      <c r="H901" s="80" t="str">
        <f>'Master List'!AP901</f>
        <v>North Delta Water Agency</v>
      </c>
    </row>
    <row r="902" spans="1:8" ht="45" x14ac:dyDescent="0.25">
      <c r="A902" s="82" t="str">
        <f>'Master List'!A902</f>
        <v>S020820</v>
      </c>
      <c r="B902" s="80" t="str">
        <f>'Master List'!C902</f>
        <v>CORTOPASSI PARTNERS LP</v>
      </c>
      <c r="C902" s="80">
        <f>'Master List'!E902</f>
        <v>0</v>
      </c>
      <c r="D902" s="80" t="s">
        <v>3582</v>
      </c>
      <c r="E902" s="80">
        <f>'Master List'!G902</f>
        <v>0</v>
      </c>
      <c r="F902" s="80" t="str">
        <f>'Master List'!H902</f>
        <v>North Delta Water Agency</v>
      </c>
      <c r="G902" s="80" t="str">
        <f>'Master List'!I902</f>
        <v>Y</v>
      </c>
      <c r="H902" s="80" t="str">
        <f>'Master List'!AP902</f>
        <v>North Delta Water Agency</v>
      </c>
    </row>
    <row r="903" spans="1:8" ht="45" x14ac:dyDescent="0.25">
      <c r="A903" s="82" t="str">
        <f>'Master List'!A903</f>
        <v>S020822</v>
      </c>
      <c r="B903" s="80" t="str">
        <f>'Master List'!C903</f>
        <v>CORTOPASSI PARTNERS LP</v>
      </c>
      <c r="C903" s="80">
        <f>'Master List'!E903</f>
        <v>0</v>
      </c>
      <c r="D903" s="80" t="s">
        <v>3582</v>
      </c>
      <c r="E903" s="80">
        <f>'Master List'!G903</f>
        <v>0</v>
      </c>
      <c r="F903" s="80" t="str">
        <f>'Master List'!H903</f>
        <v>North Delta Water Agency</v>
      </c>
      <c r="G903" s="80" t="str">
        <f>'Master List'!I903</f>
        <v>Y</v>
      </c>
      <c r="H903" s="80" t="str">
        <f>'Master List'!AP903</f>
        <v>North Delta Water Agency</v>
      </c>
    </row>
    <row r="904" spans="1:8" ht="45" x14ac:dyDescent="0.25">
      <c r="A904" s="82" t="str">
        <f>'Master List'!A904</f>
        <v>S020823</v>
      </c>
      <c r="B904" s="80" t="str">
        <f>'Master List'!C904</f>
        <v>CORTOPASSI PARTNERS LP</v>
      </c>
      <c r="C904" s="80">
        <f>'Master List'!E904</f>
        <v>0</v>
      </c>
      <c r="D904" s="80" t="s">
        <v>3582</v>
      </c>
      <c r="E904" s="80">
        <f>'Master List'!G904</f>
        <v>0</v>
      </c>
      <c r="F904" s="80" t="str">
        <f>'Master List'!H904</f>
        <v>North Delta Water Agency</v>
      </c>
      <c r="G904" s="80" t="str">
        <f>'Master List'!I904</f>
        <v>Y</v>
      </c>
      <c r="H904" s="80" t="str">
        <f>'Master List'!AP904</f>
        <v>North Delta Water Agency</v>
      </c>
    </row>
    <row r="905" spans="1:8" ht="45" x14ac:dyDescent="0.25">
      <c r="A905" s="82" t="str">
        <f>'Master List'!A905</f>
        <v>S020824</v>
      </c>
      <c r="B905" s="80" t="str">
        <f>'Master List'!C905</f>
        <v>CORTOPASSI PARTNERS LP</v>
      </c>
      <c r="C905" s="80">
        <f>'Master List'!E905</f>
        <v>0</v>
      </c>
      <c r="D905" s="80" t="s">
        <v>3582</v>
      </c>
      <c r="E905" s="80">
        <f>'Master List'!G905</f>
        <v>0</v>
      </c>
      <c r="F905" s="80" t="str">
        <f>'Master List'!H905</f>
        <v>North Delta Water Agency</v>
      </c>
      <c r="G905" s="80" t="str">
        <f>'Master List'!I905</f>
        <v>Y</v>
      </c>
      <c r="H905" s="80" t="str">
        <f>'Master List'!AP905</f>
        <v>North Delta Water Agency</v>
      </c>
    </row>
    <row r="906" spans="1:8" ht="45" x14ac:dyDescent="0.25">
      <c r="A906" s="82" t="str">
        <f>'Master List'!A906</f>
        <v>S020825</v>
      </c>
      <c r="B906" s="80" t="str">
        <f>'Master List'!C906</f>
        <v>CORTOPASSI PARTNERS LP</v>
      </c>
      <c r="C906" s="80">
        <f>'Master List'!E906</f>
        <v>0</v>
      </c>
      <c r="D906" s="80" t="s">
        <v>3582</v>
      </c>
      <c r="E906" s="80">
        <f>'Master List'!G906</f>
        <v>0</v>
      </c>
      <c r="F906" s="80" t="str">
        <f>'Master List'!H906</f>
        <v>North Delta Water Agency</v>
      </c>
      <c r="G906" s="80" t="str">
        <f>'Master List'!I906</f>
        <v>Y</v>
      </c>
      <c r="H906" s="80" t="str">
        <f>'Master List'!AP906</f>
        <v>North Delta Water Agency</v>
      </c>
    </row>
    <row r="907" spans="1:8" ht="45" x14ac:dyDescent="0.25">
      <c r="A907" s="82" t="str">
        <f>'Master List'!A907</f>
        <v>S020826</v>
      </c>
      <c r="B907" s="80" t="str">
        <f>'Master List'!C907</f>
        <v>CORTOPASSI PARTNERS LP</v>
      </c>
      <c r="C907" s="80">
        <f>'Master List'!E907</f>
        <v>0</v>
      </c>
      <c r="D907" s="80" t="s">
        <v>3582</v>
      </c>
      <c r="E907" s="80">
        <f>'Master List'!G907</f>
        <v>0</v>
      </c>
      <c r="F907" s="80" t="str">
        <f>'Master List'!H907</f>
        <v>North Delta Water Agency</v>
      </c>
      <c r="G907" s="80" t="str">
        <f>'Master List'!I907</f>
        <v>Y</v>
      </c>
      <c r="H907" s="80" t="str">
        <f>'Master List'!AP907</f>
        <v>North Delta Water Agency</v>
      </c>
    </row>
    <row r="908" spans="1:8" ht="30" x14ac:dyDescent="0.25">
      <c r="A908" s="82" t="str">
        <f>'Master List'!A908</f>
        <v>S020843</v>
      </c>
      <c r="B908" s="80" t="str">
        <f>'Master List'!C908</f>
        <v>HERBERT A. AND JOYCE M. SPECKMAN</v>
      </c>
      <c r="C908" s="80">
        <f>'Master List'!E908</f>
        <v>0</v>
      </c>
      <c r="D908" s="80" t="s">
        <v>635</v>
      </c>
      <c r="E908" s="80">
        <f>'Master List'!G908</f>
        <v>0</v>
      </c>
      <c r="F908" s="80">
        <f>'Master List'!H908</f>
        <v>0</v>
      </c>
      <c r="G908" s="80" t="str">
        <f>'Master List'!I908</f>
        <v>Y</v>
      </c>
      <c r="H908" s="80">
        <f>'Master List'!AP908</f>
        <v>0</v>
      </c>
    </row>
    <row r="909" spans="1:8" ht="30" x14ac:dyDescent="0.25">
      <c r="A909" s="82" t="str">
        <f>'Master List'!A909</f>
        <v>S020844</v>
      </c>
      <c r="B909" s="80" t="str">
        <f>'Master List'!C909</f>
        <v>HERBERT A. AND JOYCE M. SPECKMAN</v>
      </c>
      <c r="C909" s="80">
        <f>'Master List'!E909</f>
        <v>0</v>
      </c>
      <c r="D909" s="80" t="s">
        <v>635</v>
      </c>
      <c r="E909" s="80">
        <f>'Master List'!G909</f>
        <v>0</v>
      </c>
      <c r="F909" s="80">
        <f>'Master List'!H909</f>
        <v>0</v>
      </c>
      <c r="G909" s="80" t="str">
        <f>'Master List'!I909</f>
        <v>Y</v>
      </c>
      <c r="H909" s="80">
        <f>'Master List'!AP909</f>
        <v>0</v>
      </c>
    </row>
    <row r="910" spans="1:8" ht="30" x14ac:dyDescent="0.25">
      <c r="A910" s="82" t="str">
        <f>'Master List'!A910</f>
        <v>S020845</v>
      </c>
      <c r="B910" s="80" t="str">
        <f>'Master List'!C910</f>
        <v>HERBERT A. AND JOYCE M. SPECKMAN</v>
      </c>
      <c r="C910" s="80">
        <f>'Master List'!E910</f>
        <v>0</v>
      </c>
      <c r="D910" s="80" t="s">
        <v>635</v>
      </c>
      <c r="E910" s="80">
        <f>'Master List'!G910</f>
        <v>0</v>
      </c>
      <c r="F910" s="80">
        <f>'Master List'!H910</f>
        <v>0</v>
      </c>
      <c r="G910" s="80" t="str">
        <f>'Master List'!I910</f>
        <v>Y</v>
      </c>
      <c r="H910" s="80">
        <f>'Master List'!AP910</f>
        <v>0</v>
      </c>
    </row>
    <row r="911" spans="1:8" x14ac:dyDescent="0.25">
      <c r="A911" s="82" t="str">
        <f>'Master List'!A911</f>
        <v>S020857</v>
      </c>
      <c r="B911" s="80" t="str">
        <f>'Master List'!C911</f>
        <v>CONEY ISLAND FARMS INC</v>
      </c>
      <c r="C911" s="80">
        <f>'Master List'!E911</f>
        <v>0</v>
      </c>
      <c r="D911" s="80" t="s">
        <v>4082</v>
      </c>
      <c r="E911" s="80">
        <f>'Master List'!G911</f>
        <v>0</v>
      </c>
      <c r="F911" s="80">
        <f>'Master List'!H911</f>
        <v>0</v>
      </c>
      <c r="G911" s="80" t="str">
        <f>'Master List'!I911</f>
        <v>Y</v>
      </c>
      <c r="H911" s="80">
        <f>'Master List'!AP911</f>
        <v>0</v>
      </c>
    </row>
    <row r="912" spans="1:8" x14ac:dyDescent="0.25">
      <c r="A912" s="82" t="str">
        <f>'Master List'!A912</f>
        <v>S020861</v>
      </c>
      <c r="B912" s="80" t="str">
        <f>'Master List'!C912</f>
        <v>CONEY ISLAND FARMS INC</v>
      </c>
      <c r="C912" s="80">
        <f>'Master List'!E912</f>
        <v>0</v>
      </c>
      <c r="D912" s="80" t="s">
        <v>4082</v>
      </c>
      <c r="E912" s="80">
        <f>'Master List'!G912</f>
        <v>0</v>
      </c>
      <c r="F912" s="80">
        <f>'Master List'!H912</f>
        <v>0</v>
      </c>
      <c r="G912" s="80" t="str">
        <f>'Master List'!I912</f>
        <v>Y</v>
      </c>
      <c r="H912" s="80">
        <f>'Master List'!AP912</f>
        <v>0</v>
      </c>
    </row>
    <row r="913" spans="1:8" x14ac:dyDescent="0.25">
      <c r="A913" s="82" t="str">
        <f>'Master List'!A913</f>
        <v>S020862</v>
      </c>
      <c r="B913" s="80" t="str">
        <f>'Master List'!C913</f>
        <v>CONEY ISLAND FARMS INC</v>
      </c>
      <c r="C913" s="80">
        <f>'Master List'!E913</f>
        <v>0</v>
      </c>
      <c r="D913" s="80" t="s">
        <v>4082</v>
      </c>
      <c r="E913" s="80">
        <f>'Master List'!G913</f>
        <v>0</v>
      </c>
      <c r="F913" s="80">
        <f>'Master List'!H913</f>
        <v>0</v>
      </c>
      <c r="G913" s="80" t="str">
        <f>'Master List'!I913</f>
        <v>Y</v>
      </c>
      <c r="H913" s="80">
        <f>'Master List'!AP913</f>
        <v>0</v>
      </c>
    </row>
    <row r="914" spans="1:8" x14ac:dyDescent="0.25">
      <c r="A914" s="82" t="str">
        <f>'Master List'!A914</f>
        <v>S020863</v>
      </c>
      <c r="B914" s="80" t="str">
        <f>'Master List'!C914</f>
        <v>CONEY ISLAND FARMS INC</v>
      </c>
      <c r="C914" s="80">
        <f>'Master List'!E914</f>
        <v>0</v>
      </c>
      <c r="D914" s="80" t="s">
        <v>4082</v>
      </c>
      <c r="E914" s="80">
        <f>'Master List'!G914</f>
        <v>0</v>
      </c>
      <c r="F914" s="80">
        <f>'Master List'!H914</f>
        <v>0</v>
      </c>
      <c r="G914" s="80" t="str">
        <f>'Master List'!I914</f>
        <v>Y</v>
      </c>
      <c r="H914" s="80">
        <f>'Master List'!AP914</f>
        <v>0</v>
      </c>
    </row>
    <row r="915" spans="1:8" x14ac:dyDescent="0.25">
      <c r="A915" s="82" t="str">
        <f>'Master List'!A915</f>
        <v>S020864</v>
      </c>
      <c r="B915" s="80" t="str">
        <f>'Master List'!C915</f>
        <v>CONEY ISLAND FARMS INC</v>
      </c>
      <c r="C915" s="80">
        <f>'Master List'!E915</f>
        <v>0</v>
      </c>
      <c r="D915" s="80" t="s">
        <v>4082</v>
      </c>
      <c r="E915" s="80">
        <f>'Master List'!G915</f>
        <v>0</v>
      </c>
      <c r="F915" s="80">
        <f>'Master List'!H915</f>
        <v>0</v>
      </c>
      <c r="G915" s="80" t="str">
        <f>'Master List'!I915</f>
        <v>Y</v>
      </c>
      <c r="H915" s="80">
        <f>'Master List'!AP915</f>
        <v>0</v>
      </c>
    </row>
    <row r="916" spans="1:8" ht="30" x14ac:dyDescent="0.25">
      <c r="A916" s="82" t="str">
        <f>'Master List'!A916</f>
        <v>S020865</v>
      </c>
      <c r="B916" s="80" t="str">
        <f>'Master List'!C916</f>
        <v>CONEY ISLAND LP</v>
      </c>
      <c r="C916" s="80">
        <f>'Master List'!E916</f>
        <v>0</v>
      </c>
      <c r="D916" s="80" t="s">
        <v>635</v>
      </c>
      <c r="E916" s="80">
        <f>'Master List'!G916</f>
        <v>0</v>
      </c>
      <c r="F916" s="80">
        <f>'Master List'!H916</f>
        <v>0</v>
      </c>
      <c r="G916" s="80" t="str">
        <f>'Master List'!I916</f>
        <v>Y</v>
      </c>
      <c r="H916" s="80">
        <f>'Master List'!AP916</f>
        <v>0</v>
      </c>
    </row>
    <row r="917" spans="1:8" ht="30" x14ac:dyDescent="0.25">
      <c r="A917" s="82" t="str">
        <f>'Master List'!A917</f>
        <v>S020867</v>
      </c>
      <c r="B917" s="80" t="str">
        <f>'Master List'!C917</f>
        <v>BLACKHOLE HABITAT, INC.</v>
      </c>
      <c r="C917" s="80">
        <f>'Master List'!E917</f>
        <v>0</v>
      </c>
      <c r="D917" s="80" t="s">
        <v>834</v>
      </c>
      <c r="E917" s="80">
        <f>'Master List'!G917</f>
        <v>0</v>
      </c>
      <c r="F917" s="80">
        <f>'Master List'!H917</f>
        <v>0</v>
      </c>
      <c r="G917" s="80" t="str">
        <f>'Master List'!I917</f>
        <v>Y</v>
      </c>
      <c r="H917" s="80">
        <f>'Master List'!AP917</f>
        <v>0</v>
      </c>
    </row>
    <row r="918" spans="1:8" ht="30" x14ac:dyDescent="0.25">
      <c r="A918" s="82" t="str">
        <f>'Master List'!A918</f>
        <v>S020871</v>
      </c>
      <c r="B918" s="80" t="str">
        <f>'Master List'!C918</f>
        <v>BLACKHOLE HABITAT, INC.</v>
      </c>
      <c r="C918" s="80">
        <f>'Master List'!E918</f>
        <v>0</v>
      </c>
      <c r="D918" s="80" t="s">
        <v>834</v>
      </c>
      <c r="E918" s="80">
        <f>'Master List'!G918</f>
        <v>0</v>
      </c>
      <c r="F918" s="80">
        <f>'Master List'!H918</f>
        <v>0</v>
      </c>
      <c r="G918" s="80" t="str">
        <f>'Master List'!I918</f>
        <v>Y</v>
      </c>
      <c r="H918" s="80">
        <f>'Master List'!AP918</f>
        <v>0</v>
      </c>
    </row>
    <row r="919" spans="1:8" ht="30" x14ac:dyDescent="0.25">
      <c r="A919" s="82" t="str">
        <f>'Master List'!A919</f>
        <v>S020872</v>
      </c>
      <c r="B919" s="80" t="str">
        <f>'Master List'!C919</f>
        <v>BLACKHOLE HABITAT, INC.</v>
      </c>
      <c r="C919" s="80">
        <f>'Master List'!E919</f>
        <v>0</v>
      </c>
      <c r="D919" s="80" t="s">
        <v>834</v>
      </c>
      <c r="E919" s="80">
        <f>'Master List'!G919</f>
        <v>0</v>
      </c>
      <c r="F919" s="80">
        <f>'Master List'!H919</f>
        <v>0</v>
      </c>
      <c r="G919" s="80" t="str">
        <f>'Master List'!I919</f>
        <v>Y</v>
      </c>
      <c r="H919" s="80">
        <f>'Master List'!AP919</f>
        <v>0</v>
      </c>
    </row>
    <row r="920" spans="1:8" ht="30" x14ac:dyDescent="0.25">
      <c r="A920" s="82" t="str">
        <f>'Master List'!A920</f>
        <v>S020873</v>
      </c>
      <c r="B920" s="80" t="str">
        <f>'Master List'!C920</f>
        <v>BLACKHOLE HABITAT, INC.</v>
      </c>
      <c r="C920" s="80">
        <f>'Master List'!E920</f>
        <v>0</v>
      </c>
      <c r="D920" s="80" t="s">
        <v>834</v>
      </c>
      <c r="E920" s="80">
        <f>'Master List'!G920</f>
        <v>0</v>
      </c>
      <c r="F920" s="80">
        <f>'Master List'!H920</f>
        <v>0</v>
      </c>
      <c r="G920" s="80" t="str">
        <f>'Master List'!I920</f>
        <v>Y</v>
      </c>
      <c r="H920" s="80">
        <f>'Master List'!AP920</f>
        <v>0</v>
      </c>
    </row>
    <row r="921" spans="1:8" x14ac:dyDescent="0.25">
      <c r="A921" s="82" t="str">
        <f>'Master List'!A921</f>
        <v>S020874</v>
      </c>
      <c r="B921" s="80" t="str">
        <f>'Master List'!C921</f>
        <v>BLACKHOLE HABITAT, INC.</v>
      </c>
      <c r="C921" s="80">
        <f>'Master List'!E921</f>
        <v>0</v>
      </c>
      <c r="D921" s="80" t="s">
        <v>4082</v>
      </c>
      <c r="E921" s="80">
        <f>'Master List'!G921</f>
        <v>0</v>
      </c>
      <c r="F921" s="80">
        <f>'Master List'!H921</f>
        <v>0</v>
      </c>
      <c r="G921" s="80" t="str">
        <f>'Master List'!I921</f>
        <v>Y</v>
      </c>
      <c r="H921" s="80">
        <f>'Master List'!AP921</f>
        <v>0</v>
      </c>
    </row>
    <row r="922" spans="1:8" x14ac:dyDescent="0.25">
      <c r="A922" s="82" t="str">
        <f>'Master List'!A922</f>
        <v>S020875</v>
      </c>
      <c r="B922" s="80" t="str">
        <f>'Master List'!C922</f>
        <v>BLACKHOLE HABITAT, INC.</v>
      </c>
      <c r="C922" s="80">
        <f>'Master List'!E922</f>
        <v>0</v>
      </c>
      <c r="D922" s="80" t="s">
        <v>4082</v>
      </c>
      <c r="E922" s="80">
        <f>'Master List'!G922</f>
        <v>0</v>
      </c>
      <c r="F922" s="80">
        <f>'Master List'!H922</f>
        <v>0</v>
      </c>
      <c r="G922" s="80" t="str">
        <f>'Master List'!I922</f>
        <v>Y</v>
      </c>
      <c r="H922" s="80">
        <f>'Master List'!AP922</f>
        <v>0</v>
      </c>
    </row>
    <row r="923" spans="1:8" ht="30" x14ac:dyDescent="0.25">
      <c r="A923" s="82" t="str">
        <f>'Master List'!A923</f>
        <v>S020876</v>
      </c>
      <c r="B923" s="80" t="str">
        <f>'Master List'!C923</f>
        <v>WOODBRIDGE FARMS, INC.</v>
      </c>
      <c r="C923" s="80">
        <f>'Master List'!E923</f>
        <v>0</v>
      </c>
      <c r="D923" s="80" t="s">
        <v>834</v>
      </c>
      <c r="E923" s="80">
        <f>'Master List'!G923</f>
        <v>0</v>
      </c>
      <c r="F923" s="80">
        <f>'Master List'!H923</f>
        <v>0</v>
      </c>
      <c r="G923" s="80" t="str">
        <f>'Master List'!I923</f>
        <v>Y</v>
      </c>
      <c r="H923" s="80">
        <f>'Master List'!AP923</f>
        <v>0</v>
      </c>
    </row>
    <row r="924" spans="1:8" ht="30" x14ac:dyDescent="0.25">
      <c r="A924" s="82" t="str">
        <f>'Master List'!A924</f>
        <v>S020877</v>
      </c>
      <c r="B924" s="80" t="str">
        <f>'Master List'!C924</f>
        <v>WOODBRIDGE FARMS, INC.</v>
      </c>
      <c r="C924" s="80">
        <f>'Master List'!E924</f>
        <v>0</v>
      </c>
      <c r="D924" s="80" t="s">
        <v>834</v>
      </c>
      <c r="E924" s="80">
        <f>'Master List'!G924</f>
        <v>0</v>
      </c>
      <c r="F924" s="80">
        <f>'Master List'!H924</f>
        <v>0</v>
      </c>
      <c r="G924" s="80" t="str">
        <f>'Master List'!I924</f>
        <v>Y</v>
      </c>
      <c r="H924" s="80">
        <f>'Master List'!AP924</f>
        <v>0</v>
      </c>
    </row>
    <row r="925" spans="1:8" ht="30" x14ac:dyDescent="0.25">
      <c r="A925" s="82" t="str">
        <f>'Master List'!A925</f>
        <v>S020878</v>
      </c>
      <c r="B925" s="80" t="str">
        <f>'Master List'!C925</f>
        <v>WOODBRIDGE FARMS, INC.</v>
      </c>
      <c r="C925" s="80">
        <f>'Master List'!E925</f>
        <v>0</v>
      </c>
      <c r="D925" s="80" t="s">
        <v>834</v>
      </c>
      <c r="E925" s="80">
        <f>'Master List'!G925</f>
        <v>0</v>
      </c>
      <c r="F925" s="80">
        <f>'Master List'!H925</f>
        <v>0</v>
      </c>
      <c r="G925" s="80" t="str">
        <f>'Master List'!I925</f>
        <v>Y</v>
      </c>
      <c r="H925" s="80">
        <f>'Master List'!AP925</f>
        <v>0</v>
      </c>
    </row>
    <row r="926" spans="1:8" ht="30" x14ac:dyDescent="0.25">
      <c r="A926" s="82" t="str">
        <f>'Master List'!A926</f>
        <v>S020879</v>
      </c>
      <c r="B926" s="80" t="str">
        <f>'Master List'!C926</f>
        <v>WOODBRIDGE FARMS, INC.</v>
      </c>
      <c r="C926" s="80">
        <f>'Master List'!E926</f>
        <v>0</v>
      </c>
      <c r="D926" s="80" t="s">
        <v>834</v>
      </c>
      <c r="E926" s="80">
        <f>'Master List'!G926</f>
        <v>0</v>
      </c>
      <c r="F926" s="80">
        <f>'Master List'!H926</f>
        <v>0</v>
      </c>
      <c r="G926" s="80" t="str">
        <f>'Master List'!I926</f>
        <v>Y</v>
      </c>
      <c r="H926" s="80">
        <f>'Master List'!AP926</f>
        <v>0</v>
      </c>
    </row>
    <row r="927" spans="1:8" ht="45" x14ac:dyDescent="0.25">
      <c r="A927" s="82" t="str">
        <f>'Master List'!A927</f>
        <v>S020883</v>
      </c>
      <c r="B927" s="80" t="str">
        <f>'Master List'!C927</f>
        <v>ISLANDS, INC.</v>
      </c>
      <c r="C927" s="80">
        <f>'Master List'!E927</f>
        <v>0</v>
      </c>
      <c r="D927" s="80" t="s">
        <v>4082</v>
      </c>
      <c r="E927" s="80">
        <f>'Master List'!G927</f>
        <v>0</v>
      </c>
      <c r="F927" s="80" t="str">
        <f>'Master List'!H927</f>
        <v>North Delta Water Agency</v>
      </c>
      <c r="G927" s="80" t="str">
        <f>'Master List'!I927</f>
        <v>Y</v>
      </c>
      <c r="H927" s="80" t="str">
        <f>'Master List'!AP927</f>
        <v>North Delta Water Agency</v>
      </c>
    </row>
    <row r="928" spans="1:8" ht="45" x14ac:dyDescent="0.25">
      <c r="A928" s="82" t="str">
        <f>'Master List'!A928</f>
        <v>S020885</v>
      </c>
      <c r="B928" s="80" t="str">
        <f>'Master List'!C928</f>
        <v>ISLANDS, INC.</v>
      </c>
      <c r="C928" s="80">
        <f>'Master List'!E928</f>
        <v>0</v>
      </c>
      <c r="D928" s="80" t="s">
        <v>4082</v>
      </c>
      <c r="E928" s="80">
        <f>'Master List'!G928</f>
        <v>0</v>
      </c>
      <c r="F928" s="80" t="str">
        <f>'Master List'!H928</f>
        <v>North Delta Water Agency</v>
      </c>
      <c r="G928" s="80" t="str">
        <f>'Master List'!I928</f>
        <v>Y</v>
      </c>
      <c r="H928" s="80" t="str">
        <f>'Master List'!AP928</f>
        <v>North Delta Water Agency</v>
      </c>
    </row>
    <row r="929" spans="1:8" ht="45" x14ac:dyDescent="0.25">
      <c r="A929" s="82" t="str">
        <f>'Master List'!A929</f>
        <v>S020886</v>
      </c>
      <c r="B929" s="80" t="str">
        <f>'Master List'!C929</f>
        <v>ISLANDS, INC.</v>
      </c>
      <c r="C929" s="80">
        <f>'Master List'!E929</f>
        <v>0</v>
      </c>
      <c r="D929" s="80" t="s">
        <v>4082</v>
      </c>
      <c r="E929" s="80">
        <f>'Master List'!G929</f>
        <v>0</v>
      </c>
      <c r="F929" s="80" t="str">
        <f>'Master List'!H929</f>
        <v>North Delta Water Agency</v>
      </c>
      <c r="G929" s="80" t="str">
        <f>'Master List'!I929</f>
        <v>Y</v>
      </c>
      <c r="H929" s="80" t="str">
        <f>'Master List'!AP929</f>
        <v>North Delta Water Agency</v>
      </c>
    </row>
    <row r="930" spans="1:8" ht="30" x14ac:dyDescent="0.25">
      <c r="A930" s="82" t="str">
        <f>'Master List'!A930</f>
        <v>S020887</v>
      </c>
      <c r="B930" s="80" t="str">
        <f>'Master List'!C930</f>
        <v>ARMANDO P. AND MARY G. VANNI TRUST</v>
      </c>
      <c r="C930" s="80">
        <f>'Master List'!E930</f>
        <v>0</v>
      </c>
      <c r="D930" s="80" t="s">
        <v>4082</v>
      </c>
      <c r="E930" s="80">
        <f>'Master List'!G930</f>
        <v>0</v>
      </c>
      <c r="F930" s="80">
        <f>'Master List'!H930</f>
        <v>0</v>
      </c>
      <c r="G930" s="80" t="str">
        <f>'Master List'!I930</f>
        <v>Y</v>
      </c>
      <c r="H930" s="80">
        <f>'Master List'!AP930</f>
        <v>0</v>
      </c>
    </row>
    <row r="931" spans="1:8" ht="30" x14ac:dyDescent="0.25">
      <c r="A931" s="82" t="str">
        <f>'Master List'!A931</f>
        <v>S020888</v>
      </c>
      <c r="B931" s="80" t="str">
        <f>'Master List'!C931</f>
        <v>ARMANDO P. AND MARY G. VANNI TRUST</v>
      </c>
      <c r="C931" s="80">
        <f>'Master List'!E931</f>
        <v>0</v>
      </c>
      <c r="D931" s="80" t="s">
        <v>4082</v>
      </c>
      <c r="E931" s="80">
        <f>'Master List'!G931</f>
        <v>0</v>
      </c>
      <c r="F931" s="80">
        <f>'Master List'!H931</f>
        <v>0</v>
      </c>
      <c r="G931" s="80" t="str">
        <f>'Master List'!I931</f>
        <v>Y</v>
      </c>
      <c r="H931" s="80">
        <f>'Master List'!AP931</f>
        <v>0</v>
      </c>
    </row>
    <row r="932" spans="1:8" ht="30" x14ac:dyDescent="0.25">
      <c r="A932" s="82" t="str">
        <f>'Master List'!A932</f>
        <v>S020889</v>
      </c>
      <c r="B932" s="80" t="str">
        <f>'Master List'!C932</f>
        <v>ARMANDO P. AND MARY G. VANNI TRUST</v>
      </c>
      <c r="C932" s="80">
        <f>'Master List'!E932</f>
        <v>0</v>
      </c>
      <c r="D932" s="80" t="s">
        <v>4082</v>
      </c>
      <c r="E932" s="80">
        <f>'Master List'!G932</f>
        <v>0</v>
      </c>
      <c r="F932" s="80">
        <f>'Master List'!H932</f>
        <v>0</v>
      </c>
      <c r="G932" s="80" t="str">
        <f>'Master List'!I932</f>
        <v>Y</v>
      </c>
      <c r="H932" s="80">
        <f>'Master List'!AP932</f>
        <v>0</v>
      </c>
    </row>
    <row r="933" spans="1:8" x14ac:dyDescent="0.25">
      <c r="A933" s="82" t="str">
        <f>'Master List'!A933</f>
        <v>S020890</v>
      </c>
      <c r="B933" s="80" t="str">
        <f>'Master List'!C933</f>
        <v>LONG BROTHER FAMILY L.P.</v>
      </c>
      <c r="C933" s="80">
        <f>'Master List'!E933</f>
        <v>0</v>
      </c>
      <c r="D933" s="80" t="s">
        <v>415</v>
      </c>
      <c r="E933" s="80">
        <f>'Master List'!G933</f>
        <v>0</v>
      </c>
      <c r="F933" s="80">
        <f>'Master List'!H933</f>
        <v>0</v>
      </c>
      <c r="G933" s="80" t="str">
        <f>'Master List'!I933</f>
        <v>Y</v>
      </c>
      <c r="H933" s="80">
        <f>'Master List'!AP933</f>
        <v>0</v>
      </c>
    </row>
    <row r="934" spans="1:8" x14ac:dyDescent="0.25">
      <c r="A934" s="82" t="str">
        <f>'Master List'!A934</f>
        <v>S020891</v>
      </c>
      <c r="B934" s="80" t="str">
        <f>'Master List'!C934</f>
        <v>LONG BROTHER FAMILY L.P.</v>
      </c>
      <c r="C934" s="80">
        <f>'Master List'!E934</f>
        <v>0</v>
      </c>
      <c r="D934" s="80" t="s">
        <v>415</v>
      </c>
      <c r="E934" s="80">
        <f>'Master List'!G934</f>
        <v>0</v>
      </c>
      <c r="F934" s="80">
        <f>'Master List'!H934</f>
        <v>0</v>
      </c>
      <c r="G934" s="80" t="str">
        <f>'Master List'!I934</f>
        <v>Y</v>
      </c>
      <c r="H934" s="80">
        <f>'Master List'!AP934</f>
        <v>0</v>
      </c>
    </row>
    <row r="935" spans="1:8" ht="30" x14ac:dyDescent="0.25">
      <c r="A935" s="82" t="str">
        <f>'Master List'!A935</f>
        <v>S020960</v>
      </c>
      <c r="B935" s="80" t="str">
        <f>'Master List'!C935</f>
        <v>PROVIDENT IRRIGATION DISTRICT</v>
      </c>
      <c r="C935" s="80">
        <f>'Master List'!E935</f>
        <v>0</v>
      </c>
      <c r="D935" s="80" t="s">
        <v>4082</v>
      </c>
      <c r="E935" s="80">
        <f>'Master List'!G935</f>
        <v>0</v>
      </c>
      <c r="F935" s="80">
        <f>'Master List'!H935</f>
        <v>0</v>
      </c>
      <c r="G935" s="80" t="str">
        <f>'Master List'!I935</f>
        <v>N</v>
      </c>
      <c r="H935" s="80">
        <f>'Master List'!AP935</f>
        <v>0</v>
      </c>
    </row>
    <row r="936" spans="1:8" ht="45" x14ac:dyDescent="0.25">
      <c r="A936" s="82" t="str">
        <f>'Master List'!A936</f>
        <v>S020961</v>
      </c>
      <c r="B936" s="80" t="str">
        <f>'Master List'!C936</f>
        <v>PRINCETON-CODORA-GLENN IRRIGATION DISTRICT</v>
      </c>
      <c r="C936" s="80">
        <f>'Master List'!E936</f>
        <v>0</v>
      </c>
      <c r="D936" s="80" t="s">
        <v>4082</v>
      </c>
      <c r="E936" s="80">
        <f>'Master List'!G936</f>
        <v>0</v>
      </c>
      <c r="F936" s="80">
        <f>'Master List'!H936</f>
        <v>0</v>
      </c>
      <c r="G936" s="80" t="str">
        <f>'Master List'!I936</f>
        <v>N</v>
      </c>
      <c r="H936" s="80">
        <f>'Master List'!AP936</f>
        <v>0</v>
      </c>
    </row>
    <row r="937" spans="1:8" ht="45" x14ac:dyDescent="0.25">
      <c r="A937" s="82" t="str">
        <f>'Master List'!A937</f>
        <v>S020968</v>
      </c>
      <c r="B937" s="80" t="str">
        <f>'Master List'!C937</f>
        <v>CITY OF DAVIS</v>
      </c>
      <c r="C937" s="80">
        <f>'Master List'!E937</f>
        <v>0</v>
      </c>
      <c r="D937" s="80" t="s">
        <v>4082</v>
      </c>
      <c r="E937" s="80">
        <f>'Master List'!G937</f>
        <v>0</v>
      </c>
      <c r="F937" s="80" t="str">
        <f>'Master List'!H937</f>
        <v>North Delta Water Agency</v>
      </c>
      <c r="G937" s="80" t="str">
        <f>'Master List'!I937</f>
        <v>Y</v>
      </c>
      <c r="H937" s="80" t="str">
        <f>'Master List'!AP937</f>
        <v>North Delta Water Agency</v>
      </c>
    </row>
    <row r="938" spans="1:8" ht="30" x14ac:dyDescent="0.25">
      <c r="A938" s="82" t="str">
        <f>'Master List'!A938</f>
        <v>S020970</v>
      </c>
      <c r="B938" s="80" t="str">
        <f>'Master List'!C938</f>
        <v>ABILIO M MORAIS</v>
      </c>
      <c r="C938" s="80">
        <f>'Master List'!E938</f>
        <v>0</v>
      </c>
      <c r="D938" s="80" t="s">
        <v>848</v>
      </c>
      <c r="E938" s="80">
        <f>'Master List'!G938</f>
        <v>0</v>
      </c>
      <c r="F938" s="80">
        <f>'Master List'!H938</f>
        <v>0</v>
      </c>
      <c r="G938" s="80" t="str">
        <f>'Master List'!I938</f>
        <v>Y</v>
      </c>
      <c r="H938" s="80">
        <f>'Master List'!AP938</f>
        <v>0</v>
      </c>
    </row>
    <row r="939" spans="1:8" x14ac:dyDescent="0.25">
      <c r="A939" s="82" t="str">
        <f>'Master List'!A939</f>
        <v>S020972</v>
      </c>
      <c r="B939" s="80" t="str">
        <f>'Master List'!C939</f>
        <v>J.W. SILVEIRA CO.</v>
      </c>
      <c r="C939" s="80" t="str">
        <f>'Master List'!E939</f>
        <v>City of Lathrop</v>
      </c>
      <c r="D939" s="80" t="s">
        <v>415</v>
      </c>
      <c r="E939" s="80">
        <f>'Master List'!G939</f>
        <v>0</v>
      </c>
      <c r="F939" s="80">
        <f>'Master List'!H939</f>
        <v>0</v>
      </c>
      <c r="G939" s="80" t="str">
        <f>'Master List'!I939</f>
        <v>Y</v>
      </c>
      <c r="H939" s="80">
        <f>'Master List'!AP939</f>
        <v>0</v>
      </c>
    </row>
    <row r="940" spans="1:8" ht="45" x14ac:dyDescent="0.25">
      <c r="A940" s="82" t="str">
        <f>'Master List'!A940</f>
        <v>S020989</v>
      </c>
      <c r="B940" s="80" t="str">
        <f>'Master List'!C940</f>
        <v>CCRC FARMS, LLC</v>
      </c>
      <c r="C940" s="80">
        <f>'Master List'!E940</f>
        <v>0</v>
      </c>
      <c r="D940" s="80" t="s">
        <v>3726</v>
      </c>
      <c r="E940" s="80">
        <f>'Master List'!G940</f>
        <v>0</v>
      </c>
      <c r="F940" s="80">
        <f>'Master List'!H940</f>
        <v>0</v>
      </c>
      <c r="G940" s="80" t="str">
        <f>'Master List'!I940</f>
        <v>Y</v>
      </c>
      <c r="H940" s="80">
        <f>'Master List'!AP940</f>
        <v>0</v>
      </c>
    </row>
    <row r="941" spans="1:8" ht="30" x14ac:dyDescent="0.25">
      <c r="A941" s="82" t="str">
        <f>'Master List'!A941</f>
        <v>S020990</v>
      </c>
      <c r="B941" s="80" t="str">
        <f>'Master List'!C941</f>
        <v>TUSCANY RESEARCH INSTITUTE</v>
      </c>
      <c r="C941" s="80">
        <f>'Master List'!E941</f>
        <v>0</v>
      </c>
      <c r="D941" s="80" t="s">
        <v>4082</v>
      </c>
      <c r="E941" s="80">
        <f>'Master List'!G941</f>
        <v>0</v>
      </c>
      <c r="F941" s="80">
        <f>'Master List'!H941</f>
        <v>0</v>
      </c>
      <c r="G941" s="80" t="str">
        <f>'Master List'!I941</f>
        <v>Y</v>
      </c>
      <c r="H941" s="80">
        <f>'Master List'!AP941</f>
        <v>0</v>
      </c>
    </row>
    <row r="942" spans="1:8" ht="45" x14ac:dyDescent="0.25">
      <c r="A942" s="82" t="str">
        <f>'Master List'!A942</f>
        <v>S020992</v>
      </c>
      <c r="B942" s="80" t="str">
        <f>'Master List'!C942</f>
        <v>CCRC FARMS, LLC</v>
      </c>
      <c r="C942" s="80">
        <f>'Master List'!E942</f>
        <v>0</v>
      </c>
      <c r="D942" s="80" t="s">
        <v>3726</v>
      </c>
      <c r="E942" s="80">
        <f>'Master List'!G942</f>
        <v>0</v>
      </c>
      <c r="F942" s="80">
        <f>'Master List'!H942</f>
        <v>0</v>
      </c>
      <c r="G942" s="80" t="str">
        <f>'Master List'!I942</f>
        <v>Y</v>
      </c>
      <c r="H942" s="80">
        <f>'Master List'!AP942</f>
        <v>0</v>
      </c>
    </row>
    <row r="943" spans="1:8" ht="30" x14ac:dyDescent="0.25">
      <c r="A943" s="82" t="str">
        <f>'Master List'!A943</f>
        <v>S020994</v>
      </c>
      <c r="B943" s="80" t="str">
        <f>'Master List'!C943</f>
        <v>TUSCANY RESEARCH INSTITUTE</v>
      </c>
      <c r="C943" s="80">
        <f>'Master List'!E943</f>
        <v>0</v>
      </c>
      <c r="D943" s="80" t="s">
        <v>4082</v>
      </c>
      <c r="E943" s="80">
        <f>'Master List'!G943</f>
        <v>0</v>
      </c>
      <c r="F943" s="80">
        <f>'Master List'!H943</f>
        <v>0</v>
      </c>
      <c r="G943" s="80" t="str">
        <f>'Master List'!I943</f>
        <v>Y</v>
      </c>
      <c r="H943" s="80">
        <f>'Master List'!AP943</f>
        <v>0</v>
      </c>
    </row>
    <row r="944" spans="1:8" ht="45" x14ac:dyDescent="0.25">
      <c r="A944" s="82" t="str">
        <f>'Master List'!A944</f>
        <v>S020995</v>
      </c>
      <c r="B944" s="80" t="str">
        <f>'Master List'!C944</f>
        <v>TUSCANY RESEARCH INSTITUTE</v>
      </c>
      <c r="C944" s="80">
        <f>'Master List'!E944</f>
        <v>0</v>
      </c>
      <c r="D944" s="80" t="s">
        <v>3726</v>
      </c>
      <c r="E944" s="80">
        <f>'Master List'!G944</f>
        <v>0</v>
      </c>
      <c r="F944" s="80">
        <f>'Master List'!H944</f>
        <v>0</v>
      </c>
      <c r="G944" s="80" t="str">
        <f>'Master List'!I944</f>
        <v>Y</v>
      </c>
      <c r="H944" s="80">
        <f>'Master List'!AP944</f>
        <v>0</v>
      </c>
    </row>
    <row r="945" spans="1:8" ht="45" x14ac:dyDescent="0.25">
      <c r="A945" s="82" t="str">
        <f>'Master List'!A945</f>
        <v>S020996</v>
      </c>
      <c r="B945" s="80" t="str">
        <f>'Master List'!C945</f>
        <v>TUSCANY RESEARCH INSTITUTE</v>
      </c>
      <c r="C945" s="80">
        <f>'Master List'!E945</f>
        <v>0</v>
      </c>
      <c r="D945" s="80" t="s">
        <v>3726</v>
      </c>
      <c r="E945" s="80">
        <f>'Master List'!G945</f>
        <v>0</v>
      </c>
      <c r="F945" s="80">
        <f>'Master List'!H945</f>
        <v>0</v>
      </c>
      <c r="G945" s="80" t="str">
        <f>'Master List'!I945</f>
        <v>Y</v>
      </c>
      <c r="H945" s="80">
        <f>'Master List'!AP945</f>
        <v>0</v>
      </c>
    </row>
    <row r="946" spans="1:8" ht="45" x14ac:dyDescent="0.25">
      <c r="A946" s="82" t="str">
        <f>'Master List'!A946</f>
        <v>S020998</v>
      </c>
      <c r="B946" s="80" t="str">
        <f>'Master List'!C946</f>
        <v>TUSCANY RESEARCH INSTITUTE</v>
      </c>
      <c r="C946" s="80">
        <f>'Master List'!E946</f>
        <v>0</v>
      </c>
      <c r="D946" s="80" t="s">
        <v>3726</v>
      </c>
      <c r="E946" s="80">
        <f>'Master List'!G946</f>
        <v>0</v>
      </c>
      <c r="F946" s="80">
        <f>'Master List'!H946</f>
        <v>0</v>
      </c>
      <c r="G946" s="80" t="str">
        <f>'Master List'!I946</f>
        <v>Y</v>
      </c>
      <c r="H946" s="80">
        <f>'Master List'!AP946</f>
        <v>0</v>
      </c>
    </row>
    <row r="947" spans="1:8" ht="45" x14ac:dyDescent="0.25">
      <c r="A947" s="82" t="str">
        <f>'Master List'!A947</f>
        <v>S021000</v>
      </c>
      <c r="B947" s="80" t="str">
        <f>'Master List'!C947</f>
        <v>TUSCANY RESEARCH INSTITUTE</v>
      </c>
      <c r="C947" s="80">
        <f>'Master List'!E947</f>
        <v>0</v>
      </c>
      <c r="D947" s="80" t="s">
        <v>3726</v>
      </c>
      <c r="E947" s="80">
        <f>'Master List'!G947</f>
        <v>0</v>
      </c>
      <c r="F947" s="80">
        <f>'Master List'!H947</f>
        <v>0</v>
      </c>
      <c r="G947" s="80" t="str">
        <f>'Master List'!I947</f>
        <v>Y</v>
      </c>
      <c r="H947" s="80">
        <f>'Master List'!AP947</f>
        <v>0</v>
      </c>
    </row>
    <row r="948" spans="1:8" ht="45" x14ac:dyDescent="0.25">
      <c r="A948" s="82" t="str">
        <f>'Master List'!A948</f>
        <v>S021001</v>
      </c>
      <c r="B948" s="80" t="str">
        <f>'Master List'!C948</f>
        <v>TUSCANY RESEARCH INSTITUTE</v>
      </c>
      <c r="C948" s="80">
        <f>'Master List'!E948</f>
        <v>0</v>
      </c>
      <c r="D948" s="80" t="s">
        <v>3726</v>
      </c>
      <c r="E948" s="80">
        <f>'Master List'!G948</f>
        <v>0</v>
      </c>
      <c r="F948" s="80">
        <f>'Master List'!H948</f>
        <v>0</v>
      </c>
      <c r="G948" s="80" t="str">
        <f>'Master List'!I948</f>
        <v>Y</v>
      </c>
      <c r="H948" s="80">
        <f>'Master List'!AP948</f>
        <v>0</v>
      </c>
    </row>
    <row r="949" spans="1:8" ht="30" x14ac:dyDescent="0.25">
      <c r="A949" s="82" t="str">
        <f>'Master List'!A949</f>
        <v>S021002</v>
      </c>
      <c r="B949" s="80" t="str">
        <f>'Master List'!C949</f>
        <v>TUSCANY RESEARCH INSTITUTE</v>
      </c>
      <c r="C949" s="80">
        <f>'Master List'!E949</f>
        <v>0</v>
      </c>
      <c r="D949" s="80" t="s">
        <v>4082</v>
      </c>
      <c r="E949" s="80">
        <f>'Master List'!G949</f>
        <v>0</v>
      </c>
      <c r="F949" s="80">
        <f>'Master List'!H949</f>
        <v>0</v>
      </c>
      <c r="G949" s="80" t="str">
        <f>'Master List'!I949</f>
        <v>Y</v>
      </c>
      <c r="H949" s="80">
        <f>'Master List'!AP949</f>
        <v>0</v>
      </c>
    </row>
    <row r="950" spans="1:8" ht="45" x14ac:dyDescent="0.25">
      <c r="A950" s="82" t="str">
        <f>'Master List'!A950</f>
        <v>S021003</v>
      </c>
      <c r="B950" s="80" t="str">
        <f>'Master List'!C950</f>
        <v>TUSCANY RESEARCH INSTITUTE</v>
      </c>
      <c r="C950" s="80">
        <f>'Master List'!E950</f>
        <v>0</v>
      </c>
      <c r="D950" s="80" t="s">
        <v>3726</v>
      </c>
      <c r="E950" s="80">
        <f>'Master List'!G950</f>
        <v>0</v>
      </c>
      <c r="F950" s="80">
        <f>'Master List'!H950</f>
        <v>0</v>
      </c>
      <c r="G950" s="80" t="str">
        <f>'Master List'!I950</f>
        <v>Y</v>
      </c>
      <c r="H950" s="80">
        <f>'Master List'!AP950</f>
        <v>0</v>
      </c>
    </row>
    <row r="951" spans="1:8" ht="30" x14ac:dyDescent="0.25">
      <c r="A951" s="82" t="str">
        <f>'Master List'!A951</f>
        <v>S021004</v>
      </c>
      <c r="B951" s="80" t="str">
        <f>'Master List'!C951</f>
        <v>TUSCANY RESEARCH INSTITUTE</v>
      </c>
      <c r="C951" s="80">
        <f>'Master List'!E951</f>
        <v>0</v>
      </c>
      <c r="D951" s="80" t="s">
        <v>4082</v>
      </c>
      <c r="E951" s="80">
        <f>'Master List'!G951</f>
        <v>0</v>
      </c>
      <c r="F951" s="80">
        <f>'Master List'!H951</f>
        <v>0</v>
      </c>
      <c r="G951" s="80" t="str">
        <f>'Master List'!I951</f>
        <v>Y</v>
      </c>
      <c r="H951" s="80">
        <f>'Master List'!AP951</f>
        <v>0</v>
      </c>
    </row>
    <row r="952" spans="1:8" ht="45" x14ac:dyDescent="0.25">
      <c r="A952" s="82" t="str">
        <f>'Master List'!A952</f>
        <v>S021005</v>
      </c>
      <c r="B952" s="80" t="str">
        <f>'Master List'!C952</f>
        <v>TUSCANY RESEARCH INSTITUTE</v>
      </c>
      <c r="C952" s="80">
        <f>'Master List'!E952</f>
        <v>0</v>
      </c>
      <c r="D952" s="80" t="s">
        <v>3726</v>
      </c>
      <c r="E952" s="80">
        <f>'Master List'!G952</f>
        <v>0</v>
      </c>
      <c r="F952" s="80">
        <f>'Master List'!H952</f>
        <v>0</v>
      </c>
      <c r="G952" s="80" t="str">
        <f>'Master List'!I952</f>
        <v>Y</v>
      </c>
      <c r="H952" s="80">
        <f>'Master List'!AP952</f>
        <v>0</v>
      </c>
    </row>
    <row r="953" spans="1:8" ht="45" x14ac:dyDescent="0.25">
      <c r="A953" s="82" t="str">
        <f>'Master List'!A953</f>
        <v>S021006</v>
      </c>
      <c r="B953" s="80" t="str">
        <f>'Master List'!C953</f>
        <v>TUSCANY RESEARCH INSTITUTE</v>
      </c>
      <c r="C953" s="80">
        <f>'Master List'!E953</f>
        <v>0</v>
      </c>
      <c r="D953" s="80" t="s">
        <v>3726</v>
      </c>
      <c r="E953" s="80">
        <f>'Master List'!G953</f>
        <v>0</v>
      </c>
      <c r="F953" s="80">
        <f>'Master List'!H953</f>
        <v>0</v>
      </c>
      <c r="G953" s="80" t="str">
        <f>'Master List'!I953</f>
        <v>Y</v>
      </c>
      <c r="H953" s="80">
        <f>'Master List'!AP953</f>
        <v>0</v>
      </c>
    </row>
    <row r="954" spans="1:8" ht="45" x14ac:dyDescent="0.25">
      <c r="A954" s="82" t="str">
        <f>'Master List'!A954</f>
        <v>S021007</v>
      </c>
      <c r="B954" s="80" t="str">
        <f>'Master List'!C954</f>
        <v>TUSCANY RESEARCH INSTITUTE</v>
      </c>
      <c r="C954" s="80">
        <f>'Master List'!E954</f>
        <v>0</v>
      </c>
      <c r="D954" s="80" t="s">
        <v>3726</v>
      </c>
      <c r="E954" s="80">
        <f>'Master List'!G954</f>
        <v>0</v>
      </c>
      <c r="F954" s="80">
        <f>'Master List'!H954</f>
        <v>0</v>
      </c>
      <c r="G954" s="80" t="str">
        <f>'Master List'!I954</f>
        <v>Y</v>
      </c>
      <c r="H954" s="80">
        <f>'Master List'!AP954</f>
        <v>0</v>
      </c>
    </row>
    <row r="955" spans="1:8" ht="30" x14ac:dyDescent="0.25">
      <c r="A955" s="82" t="str">
        <f>'Master List'!A955</f>
        <v>S021008</v>
      </c>
      <c r="B955" s="80" t="str">
        <f>'Master List'!C955</f>
        <v>TUSCANY RESEARCH INSTITUTE</v>
      </c>
      <c r="C955" s="80">
        <f>'Master List'!E955</f>
        <v>0</v>
      </c>
      <c r="D955" s="80" t="s">
        <v>4082</v>
      </c>
      <c r="E955" s="80">
        <f>'Master List'!G955</f>
        <v>0</v>
      </c>
      <c r="F955" s="80">
        <f>'Master List'!H955</f>
        <v>0</v>
      </c>
      <c r="G955" s="80" t="str">
        <f>'Master List'!I955</f>
        <v>Y</v>
      </c>
      <c r="H955" s="80">
        <f>'Master List'!AP955</f>
        <v>0</v>
      </c>
    </row>
    <row r="956" spans="1:8" ht="30" x14ac:dyDescent="0.25">
      <c r="A956" s="82" t="str">
        <f>'Master List'!A956</f>
        <v>S021009</v>
      </c>
      <c r="B956" s="80" t="str">
        <f>'Master List'!C956</f>
        <v>TUSCANY RESEARCH INSTITUTE</v>
      </c>
      <c r="C956" s="80">
        <f>'Master List'!E956</f>
        <v>0</v>
      </c>
      <c r="D956" s="80" t="s">
        <v>4082</v>
      </c>
      <c r="E956" s="80">
        <f>'Master List'!G956</f>
        <v>0</v>
      </c>
      <c r="F956" s="80">
        <f>'Master List'!H956</f>
        <v>0</v>
      </c>
      <c r="G956" s="80" t="str">
        <f>'Master List'!I956</f>
        <v>Y</v>
      </c>
      <c r="H956" s="80">
        <f>'Master List'!AP956</f>
        <v>0</v>
      </c>
    </row>
    <row r="957" spans="1:8" ht="45" x14ac:dyDescent="0.25">
      <c r="A957" s="82" t="str">
        <f>'Master List'!A957</f>
        <v>S021010</v>
      </c>
      <c r="B957" s="80" t="str">
        <f>'Master List'!C957</f>
        <v>TUSCANY RESEARCH INSTITUTE</v>
      </c>
      <c r="C957" s="80">
        <f>'Master List'!E957</f>
        <v>0</v>
      </c>
      <c r="D957" s="80" t="s">
        <v>3726</v>
      </c>
      <c r="E957" s="80">
        <f>'Master List'!G957</f>
        <v>0</v>
      </c>
      <c r="F957" s="80">
        <f>'Master List'!H957</f>
        <v>0</v>
      </c>
      <c r="G957" s="80" t="str">
        <f>'Master List'!I957</f>
        <v>Y</v>
      </c>
      <c r="H957" s="80">
        <f>'Master List'!AP957</f>
        <v>0</v>
      </c>
    </row>
    <row r="958" spans="1:8" ht="45" x14ac:dyDescent="0.25">
      <c r="A958" s="82" t="str">
        <f>'Master List'!A958</f>
        <v>S021018</v>
      </c>
      <c r="B958" s="80" t="str">
        <f>'Master List'!C958</f>
        <v>CCRC FARMS, LLC</v>
      </c>
      <c r="C958" s="80">
        <f>'Master List'!E958</f>
        <v>0</v>
      </c>
      <c r="D958" s="80" t="s">
        <v>3726</v>
      </c>
      <c r="E958" s="80">
        <f>'Master List'!G958</f>
        <v>0</v>
      </c>
      <c r="F958" s="80">
        <f>'Master List'!H958</f>
        <v>0</v>
      </c>
      <c r="G958" s="80" t="str">
        <f>'Master List'!I958</f>
        <v>Y</v>
      </c>
      <c r="H958" s="80">
        <f>'Master List'!AP958</f>
        <v>0</v>
      </c>
    </row>
    <row r="959" spans="1:8" ht="45" x14ac:dyDescent="0.25">
      <c r="A959" s="82" t="str">
        <f>'Master List'!A959</f>
        <v>S021019</v>
      </c>
      <c r="B959" s="80" t="str">
        <f>'Master List'!C959</f>
        <v>CCRC FARMS, LLC</v>
      </c>
      <c r="C959" s="80">
        <f>'Master List'!E959</f>
        <v>0</v>
      </c>
      <c r="D959" s="80" t="s">
        <v>3726</v>
      </c>
      <c r="E959" s="80">
        <f>'Master List'!G959</f>
        <v>0</v>
      </c>
      <c r="F959" s="80">
        <f>'Master List'!H959</f>
        <v>0</v>
      </c>
      <c r="G959" s="80" t="str">
        <f>'Master List'!I959</f>
        <v>Y</v>
      </c>
      <c r="H959" s="80">
        <f>'Master List'!AP959</f>
        <v>0</v>
      </c>
    </row>
    <row r="960" spans="1:8" ht="45" x14ac:dyDescent="0.25">
      <c r="A960" s="82" t="str">
        <f>'Master List'!A960</f>
        <v>S021020</v>
      </c>
      <c r="B960" s="80" t="str">
        <f>'Master List'!C960</f>
        <v>CCRC FARMS, LLC</v>
      </c>
      <c r="C960" s="80">
        <f>'Master List'!E960</f>
        <v>0</v>
      </c>
      <c r="D960" s="80" t="s">
        <v>3726</v>
      </c>
      <c r="E960" s="80">
        <f>'Master List'!G960</f>
        <v>0</v>
      </c>
      <c r="F960" s="80">
        <f>'Master List'!H960</f>
        <v>0</v>
      </c>
      <c r="G960" s="80" t="str">
        <f>'Master List'!I960</f>
        <v>Y</v>
      </c>
      <c r="H960" s="80">
        <f>'Master List'!AP960</f>
        <v>0</v>
      </c>
    </row>
    <row r="961" spans="1:8" ht="45" x14ac:dyDescent="0.25">
      <c r="A961" s="82" t="str">
        <f>'Master List'!A961</f>
        <v>S021021</v>
      </c>
      <c r="B961" s="80" t="str">
        <f>'Master List'!C961</f>
        <v>CCRC FARMS, LLC</v>
      </c>
      <c r="C961" s="80">
        <f>'Master List'!E961</f>
        <v>0</v>
      </c>
      <c r="D961" s="80" t="s">
        <v>3726</v>
      </c>
      <c r="E961" s="80">
        <f>'Master List'!G961</f>
        <v>0</v>
      </c>
      <c r="F961" s="80">
        <f>'Master List'!H961</f>
        <v>0</v>
      </c>
      <c r="G961" s="80" t="str">
        <f>'Master List'!I961</f>
        <v>Y</v>
      </c>
      <c r="H961" s="80">
        <f>'Master List'!AP961</f>
        <v>0</v>
      </c>
    </row>
    <row r="962" spans="1:8" ht="45" x14ac:dyDescent="0.25">
      <c r="A962" s="82" t="str">
        <f>'Master List'!A962</f>
        <v>S021022</v>
      </c>
      <c r="B962" s="80" t="str">
        <f>'Master List'!C962</f>
        <v>TUSCANY RESEARCH INSTITUTE</v>
      </c>
      <c r="C962" s="80">
        <f>'Master List'!E962</f>
        <v>0</v>
      </c>
      <c r="D962" s="80" t="s">
        <v>3726</v>
      </c>
      <c r="E962" s="80">
        <f>'Master List'!G962</f>
        <v>0</v>
      </c>
      <c r="F962" s="80">
        <f>'Master List'!H962</f>
        <v>0</v>
      </c>
      <c r="G962" s="80" t="str">
        <f>'Master List'!I962</f>
        <v>Y</v>
      </c>
      <c r="H962" s="80">
        <f>'Master List'!AP962</f>
        <v>0</v>
      </c>
    </row>
    <row r="963" spans="1:8" ht="45" x14ac:dyDescent="0.25">
      <c r="A963" s="82" t="str">
        <f>'Master List'!A963</f>
        <v>S021023</v>
      </c>
      <c r="B963" s="80" t="str">
        <f>'Master List'!C963</f>
        <v>TUSCANY RESEARCH INSTITUTE</v>
      </c>
      <c r="C963" s="80">
        <f>'Master List'!E963</f>
        <v>0</v>
      </c>
      <c r="D963" s="80" t="s">
        <v>3726</v>
      </c>
      <c r="E963" s="80">
        <f>'Master List'!G963</f>
        <v>0</v>
      </c>
      <c r="F963" s="80">
        <f>'Master List'!H963</f>
        <v>0</v>
      </c>
      <c r="G963" s="80" t="str">
        <f>'Master List'!I963</f>
        <v>Y</v>
      </c>
      <c r="H963" s="80">
        <f>'Master List'!AP963</f>
        <v>0</v>
      </c>
    </row>
    <row r="964" spans="1:8" ht="45" x14ac:dyDescent="0.25">
      <c r="A964" s="82" t="str">
        <f>'Master List'!A964</f>
        <v>S021024</v>
      </c>
      <c r="B964" s="80" t="str">
        <f>'Master List'!C964</f>
        <v>TUSCANY RESEARCH INSTITUTE</v>
      </c>
      <c r="C964" s="80">
        <f>'Master List'!E964</f>
        <v>0</v>
      </c>
      <c r="D964" s="80" t="s">
        <v>3726</v>
      </c>
      <c r="E964" s="80">
        <f>'Master List'!G964</f>
        <v>0</v>
      </c>
      <c r="F964" s="80">
        <f>'Master List'!H964</f>
        <v>0</v>
      </c>
      <c r="G964" s="80" t="str">
        <f>'Master List'!I964</f>
        <v>Y</v>
      </c>
      <c r="H964" s="80">
        <f>'Master List'!AP964</f>
        <v>0</v>
      </c>
    </row>
    <row r="965" spans="1:8" ht="45" x14ac:dyDescent="0.25">
      <c r="A965" s="82" t="str">
        <f>'Master List'!A965</f>
        <v>S021027</v>
      </c>
      <c r="B965" s="80" t="str">
        <f>'Master List'!C965</f>
        <v>CCRC FARMS, LLC</v>
      </c>
      <c r="C965" s="80">
        <f>'Master List'!E965</f>
        <v>0</v>
      </c>
      <c r="D965" s="80" t="s">
        <v>3726</v>
      </c>
      <c r="E965" s="80">
        <f>'Master List'!G965</f>
        <v>0</v>
      </c>
      <c r="F965" s="80">
        <f>'Master List'!H965</f>
        <v>0</v>
      </c>
      <c r="G965" s="80" t="str">
        <f>'Master List'!I965</f>
        <v>Y</v>
      </c>
      <c r="H965" s="80">
        <f>'Master List'!AP965</f>
        <v>0</v>
      </c>
    </row>
    <row r="966" spans="1:8" ht="45" x14ac:dyDescent="0.25">
      <c r="A966" s="82" t="str">
        <f>'Master List'!A966</f>
        <v>S021028</v>
      </c>
      <c r="B966" s="80" t="str">
        <f>'Master List'!C966</f>
        <v>CCRC FARMS, LLC</v>
      </c>
      <c r="C966" s="80">
        <f>'Master List'!E966</f>
        <v>0</v>
      </c>
      <c r="D966" s="80" t="s">
        <v>3726</v>
      </c>
      <c r="E966" s="80">
        <f>'Master List'!G966</f>
        <v>0</v>
      </c>
      <c r="F966" s="80">
        <f>'Master List'!H966</f>
        <v>0</v>
      </c>
      <c r="G966" s="80" t="str">
        <f>'Master List'!I966</f>
        <v>Y</v>
      </c>
      <c r="H966" s="80">
        <f>'Master List'!AP966</f>
        <v>0</v>
      </c>
    </row>
    <row r="967" spans="1:8" ht="45" x14ac:dyDescent="0.25">
      <c r="A967" s="82" t="str">
        <f>'Master List'!A967</f>
        <v>S021030</v>
      </c>
      <c r="B967" s="80" t="str">
        <f>'Master List'!C967</f>
        <v>CCRC FARMS, LLC</v>
      </c>
      <c r="C967" s="80">
        <f>'Master List'!E967</f>
        <v>0</v>
      </c>
      <c r="D967" s="80" t="s">
        <v>3726</v>
      </c>
      <c r="E967" s="80">
        <f>'Master List'!G967</f>
        <v>0</v>
      </c>
      <c r="F967" s="80">
        <f>'Master List'!H967</f>
        <v>0</v>
      </c>
      <c r="G967" s="80" t="str">
        <f>'Master List'!I967</f>
        <v>Y</v>
      </c>
      <c r="H967" s="80">
        <f>'Master List'!AP967</f>
        <v>0</v>
      </c>
    </row>
    <row r="968" spans="1:8" ht="45" x14ac:dyDescent="0.25">
      <c r="A968" s="82" t="str">
        <f>'Master List'!A968</f>
        <v>S021031</v>
      </c>
      <c r="B968" s="80" t="str">
        <f>'Master List'!C968</f>
        <v>CCRC FARMS, LLC</v>
      </c>
      <c r="C968" s="80">
        <f>'Master List'!E968</f>
        <v>0</v>
      </c>
      <c r="D968" s="80" t="s">
        <v>3726</v>
      </c>
      <c r="E968" s="80">
        <f>'Master List'!G968</f>
        <v>0</v>
      </c>
      <c r="F968" s="80">
        <f>'Master List'!H968</f>
        <v>0</v>
      </c>
      <c r="G968" s="80" t="str">
        <f>'Master List'!I968</f>
        <v>Y</v>
      </c>
      <c r="H968" s="80">
        <f>'Master List'!AP968</f>
        <v>0</v>
      </c>
    </row>
    <row r="969" spans="1:8" ht="45" x14ac:dyDescent="0.25">
      <c r="A969" s="82" t="str">
        <f>'Master List'!A969</f>
        <v>S021032</v>
      </c>
      <c r="B969" s="80" t="str">
        <f>'Master List'!C969</f>
        <v>CCRC FARMS, LLC</v>
      </c>
      <c r="C969" s="80">
        <f>'Master List'!E969</f>
        <v>0</v>
      </c>
      <c r="D969" s="80" t="s">
        <v>3726</v>
      </c>
      <c r="E969" s="80">
        <f>'Master List'!G969</f>
        <v>0</v>
      </c>
      <c r="F969" s="80">
        <f>'Master List'!H969</f>
        <v>0</v>
      </c>
      <c r="G969" s="80" t="str">
        <f>'Master List'!I969</f>
        <v>Y</v>
      </c>
      <c r="H969" s="80">
        <f>'Master List'!AP969</f>
        <v>0</v>
      </c>
    </row>
    <row r="970" spans="1:8" ht="45" x14ac:dyDescent="0.25">
      <c r="A970" s="82" t="str">
        <f>'Master List'!A970</f>
        <v>S021033</v>
      </c>
      <c r="B970" s="80" t="str">
        <f>'Master List'!C970</f>
        <v>CCRC FARMS, LLC</v>
      </c>
      <c r="C970" s="80">
        <f>'Master List'!E970</f>
        <v>0</v>
      </c>
      <c r="D970" s="80" t="s">
        <v>3726</v>
      </c>
      <c r="E970" s="80">
        <f>'Master List'!G970</f>
        <v>0</v>
      </c>
      <c r="F970" s="80">
        <f>'Master List'!H970</f>
        <v>0</v>
      </c>
      <c r="G970" s="80" t="str">
        <f>'Master List'!I970</f>
        <v>Y</v>
      </c>
      <c r="H970" s="80">
        <f>'Master List'!AP970</f>
        <v>0</v>
      </c>
    </row>
    <row r="971" spans="1:8" ht="45" x14ac:dyDescent="0.25">
      <c r="A971" s="82" t="str">
        <f>'Master List'!A971</f>
        <v>S021075</v>
      </c>
      <c r="B971" s="80" t="str">
        <f>'Master List'!C971</f>
        <v>CHARLES P. TYSON</v>
      </c>
      <c r="C971" s="80">
        <f>'Master List'!E971</f>
        <v>0</v>
      </c>
      <c r="D971" s="80" t="s">
        <v>4082</v>
      </c>
      <c r="E971" s="80">
        <f>'Master List'!G971</f>
        <v>0</v>
      </c>
      <c r="F971" s="80" t="str">
        <f>'Master List'!H971</f>
        <v>North Delta Water Agency</v>
      </c>
      <c r="G971" s="80" t="str">
        <f>'Master List'!I971</f>
        <v>Y</v>
      </c>
      <c r="H971" s="80" t="str">
        <f>'Master List'!AP971</f>
        <v>North Delta Water Agency</v>
      </c>
    </row>
    <row r="972" spans="1:8" ht="45" x14ac:dyDescent="0.25">
      <c r="A972" s="82" t="str">
        <f>'Master List'!A972</f>
        <v>S021233</v>
      </c>
      <c r="B972" s="80" t="str">
        <f>'Master List'!C972</f>
        <v>WILLOW RCH. PROP.</v>
      </c>
      <c r="C972" s="80">
        <f>'Master List'!E972</f>
        <v>0</v>
      </c>
      <c r="D972" s="80" t="s">
        <v>4082</v>
      </c>
      <c r="E972" s="80">
        <f>'Master List'!G972</f>
        <v>0</v>
      </c>
      <c r="F972" s="80" t="str">
        <f>'Master List'!H972</f>
        <v>North Delta Water Agency</v>
      </c>
      <c r="G972" s="80" t="str">
        <f>'Master List'!I972</f>
        <v>Y</v>
      </c>
      <c r="H972" s="80" t="str">
        <f>'Master List'!AP972</f>
        <v>North Delta Water Agency</v>
      </c>
    </row>
    <row r="973" spans="1:8" x14ac:dyDescent="0.25">
      <c r="A973" s="82" t="str">
        <f>'Master List'!A973</f>
        <v>S021234</v>
      </c>
      <c r="B973" s="80" t="str">
        <f>'Master List'!C973</f>
        <v>TERMINOUS RANCH</v>
      </c>
      <c r="C973" s="80">
        <f>'Master List'!E973</f>
        <v>0</v>
      </c>
      <c r="D973" s="80" t="s">
        <v>4082</v>
      </c>
      <c r="E973" s="80">
        <f>'Master List'!G973</f>
        <v>0</v>
      </c>
      <c r="F973" s="80">
        <f>'Master List'!H973</f>
        <v>0</v>
      </c>
      <c r="G973" s="80" t="str">
        <f>'Master List'!I973</f>
        <v>Y</v>
      </c>
      <c r="H973" s="80">
        <f>'Master List'!AP973</f>
        <v>0</v>
      </c>
    </row>
    <row r="974" spans="1:8" ht="30" x14ac:dyDescent="0.25">
      <c r="A974" s="82" t="str">
        <f>'Master List'!A974</f>
        <v>S021235</v>
      </c>
      <c r="B974" s="80" t="str">
        <f>'Master List'!C974</f>
        <v>TERMINOUS RANCH</v>
      </c>
      <c r="C974" s="80">
        <f>'Master List'!E974</f>
        <v>0</v>
      </c>
      <c r="D974" s="80" t="s">
        <v>848</v>
      </c>
      <c r="E974" s="80">
        <f>'Master List'!G974</f>
        <v>0</v>
      </c>
      <c r="F974" s="80">
        <f>'Master List'!H974</f>
        <v>0</v>
      </c>
      <c r="G974" s="80" t="str">
        <f>'Master List'!I974</f>
        <v>Y</v>
      </c>
      <c r="H974" s="80">
        <f>'Master List'!AP974</f>
        <v>0</v>
      </c>
    </row>
    <row r="975" spans="1:8" ht="30" x14ac:dyDescent="0.25">
      <c r="A975" s="82" t="str">
        <f>'Master List'!A975</f>
        <v>S021236</v>
      </c>
      <c r="B975" s="80" t="str">
        <f>'Master List'!C975</f>
        <v>MELINDA S. BARBERA</v>
      </c>
      <c r="C975" s="80">
        <f>'Master List'!E975</f>
        <v>0</v>
      </c>
      <c r="D975" s="80" t="s">
        <v>848</v>
      </c>
      <c r="E975" s="80">
        <f>'Master List'!G975</f>
        <v>0</v>
      </c>
      <c r="F975" s="80">
        <f>'Master List'!H975</f>
        <v>0</v>
      </c>
      <c r="G975" s="80" t="str">
        <f>'Master List'!I975</f>
        <v>Y</v>
      </c>
      <c r="H975" s="80">
        <f>'Master List'!AP975</f>
        <v>0</v>
      </c>
    </row>
    <row r="976" spans="1:8" ht="45" x14ac:dyDescent="0.25">
      <c r="A976" s="82" t="str">
        <f>'Master List'!A976</f>
        <v>S021242</v>
      </c>
      <c r="B976" s="80" t="str">
        <f>'Master List'!C976</f>
        <v>CALIFORNIA DEPARTMENT OF FISH AND WILDLIFE</v>
      </c>
      <c r="C976" s="80">
        <f>'Master List'!E976</f>
        <v>0</v>
      </c>
      <c r="D976" s="80" t="s">
        <v>4082</v>
      </c>
      <c r="E976" s="80">
        <f>'Master List'!G976</f>
        <v>0</v>
      </c>
      <c r="F976" s="80" t="str">
        <f>'Master List'!H976</f>
        <v>North Delta Water Agency</v>
      </c>
      <c r="G976" s="80" t="str">
        <f>'Master List'!I976</f>
        <v>Y</v>
      </c>
      <c r="H976" s="80" t="str">
        <f>'Master List'!AP976</f>
        <v>North Delta Water Agency</v>
      </c>
    </row>
    <row r="977" spans="1:8" ht="45" x14ac:dyDescent="0.25">
      <c r="A977" s="82" t="str">
        <f>'Master List'!A977</f>
        <v>S021243</v>
      </c>
      <c r="B977" s="80" t="str">
        <f>'Master List'!C977</f>
        <v>CALIFORNIA DEPARTMENT OF FISH AND WILDLIFE</v>
      </c>
      <c r="C977" s="80">
        <f>'Master List'!E977</f>
        <v>0</v>
      </c>
      <c r="D977" s="80" t="s">
        <v>4082</v>
      </c>
      <c r="E977" s="80">
        <f>'Master List'!G977</f>
        <v>0</v>
      </c>
      <c r="F977" s="80" t="str">
        <f>'Master List'!H977</f>
        <v>North Delta Water Agency</v>
      </c>
      <c r="G977" s="80" t="str">
        <f>'Master List'!I977</f>
        <v>Y</v>
      </c>
      <c r="H977" s="80" t="str">
        <f>'Master List'!AP977</f>
        <v>North Delta Water Agency</v>
      </c>
    </row>
    <row r="978" spans="1:8" ht="30" x14ac:dyDescent="0.25">
      <c r="A978" s="82" t="str">
        <f>'Master List'!A978</f>
        <v>S021244</v>
      </c>
      <c r="B978" s="80" t="str">
        <f>'Master List'!C978</f>
        <v>TRANSMISSION AGENCY OF NORTHERN CALIFORNIA</v>
      </c>
      <c r="C978" s="80">
        <f>'Master List'!E978</f>
        <v>0</v>
      </c>
      <c r="D978" s="80" t="s">
        <v>4082</v>
      </c>
      <c r="E978" s="80">
        <f>'Master List'!G978</f>
        <v>0</v>
      </c>
      <c r="F978" s="80">
        <f>'Master List'!H978</f>
        <v>0</v>
      </c>
      <c r="G978" s="80" t="str">
        <f>'Master List'!I978</f>
        <v>Y</v>
      </c>
      <c r="H978" s="80">
        <f>'Master List'!AP978</f>
        <v>0</v>
      </c>
    </row>
    <row r="979" spans="1:8" ht="30" x14ac:dyDescent="0.25">
      <c r="A979" s="82" t="str">
        <f>'Master List'!A979</f>
        <v>S021247</v>
      </c>
      <c r="B979" s="80" t="str">
        <f>'Master List'!C979</f>
        <v>TRANSMISSION AGENCY OF NORTHERN CALIFORNIA</v>
      </c>
      <c r="C979" s="80">
        <f>'Master List'!E979</f>
        <v>0</v>
      </c>
      <c r="D979" s="80" t="s">
        <v>4082</v>
      </c>
      <c r="E979" s="80">
        <f>'Master List'!G979</f>
        <v>0</v>
      </c>
      <c r="F979" s="80">
        <f>'Master List'!H979</f>
        <v>0</v>
      </c>
      <c r="G979" s="80" t="str">
        <f>'Master List'!I979</f>
        <v>Y</v>
      </c>
      <c r="H979" s="80">
        <f>'Master List'!AP979</f>
        <v>0</v>
      </c>
    </row>
    <row r="980" spans="1:8" ht="30" x14ac:dyDescent="0.25">
      <c r="A980" s="82" t="str">
        <f>'Master List'!A980</f>
        <v>S021248</v>
      </c>
      <c r="B980" s="80" t="str">
        <f>'Master List'!C980</f>
        <v>TRANSMISSION AGENCY OF NORTHERN CALIFORNIA</v>
      </c>
      <c r="C980" s="80">
        <f>'Master List'!E980</f>
        <v>0</v>
      </c>
      <c r="D980" s="80" t="s">
        <v>4082</v>
      </c>
      <c r="E980" s="80">
        <f>'Master List'!G980</f>
        <v>0</v>
      </c>
      <c r="F980" s="80">
        <f>'Master List'!H980</f>
        <v>0</v>
      </c>
      <c r="G980" s="80" t="str">
        <f>'Master List'!I980</f>
        <v>Y</v>
      </c>
      <c r="H980" s="80">
        <f>'Master List'!AP980</f>
        <v>0</v>
      </c>
    </row>
    <row r="981" spans="1:8" ht="30" x14ac:dyDescent="0.25">
      <c r="A981" s="82" t="str">
        <f>'Master List'!A981</f>
        <v>S021250</v>
      </c>
      <c r="B981" s="80" t="str">
        <f>'Master List'!C981</f>
        <v>TRANSMISSION AGENCY OF NORTHERN CALIFORNIA</v>
      </c>
      <c r="C981" s="80">
        <f>'Master List'!E981</f>
        <v>0</v>
      </c>
      <c r="D981" s="80" t="s">
        <v>4082</v>
      </c>
      <c r="E981" s="80">
        <f>'Master List'!G981</f>
        <v>0</v>
      </c>
      <c r="F981" s="80">
        <f>'Master List'!H981</f>
        <v>0</v>
      </c>
      <c r="G981" s="80" t="str">
        <f>'Master List'!I981</f>
        <v>Y</v>
      </c>
      <c r="H981" s="80">
        <f>'Master List'!AP981</f>
        <v>0</v>
      </c>
    </row>
    <row r="982" spans="1:8" ht="30" x14ac:dyDescent="0.25">
      <c r="A982" s="82" t="str">
        <f>'Master List'!A982</f>
        <v>S021255</v>
      </c>
      <c r="B982" s="80" t="str">
        <f>'Master List'!C982</f>
        <v>DANIEL F ROZA JR</v>
      </c>
      <c r="C982" s="80">
        <f>'Master List'!E982</f>
        <v>0</v>
      </c>
      <c r="D982" s="80" t="s">
        <v>595</v>
      </c>
      <c r="E982" s="80">
        <f>'Master List'!G982</f>
        <v>0</v>
      </c>
      <c r="F982" s="80">
        <f>'Master List'!H982</f>
        <v>0</v>
      </c>
      <c r="G982" s="80" t="str">
        <f>'Master List'!I982</f>
        <v>Y</v>
      </c>
      <c r="H982" s="80">
        <f>'Master List'!AP982</f>
        <v>0</v>
      </c>
    </row>
    <row r="983" spans="1:8" ht="30" x14ac:dyDescent="0.25">
      <c r="A983" s="82" t="str">
        <f>'Master List'!A983</f>
        <v>S021256</v>
      </c>
      <c r="B983" s="80" t="str">
        <f>'Master List'!C983</f>
        <v>BYRON-BETHANY IRRIGATION DISTRICT</v>
      </c>
      <c r="C983" s="80">
        <f>'Master List'!E983</f>
        <v>0</v>
      </c>
      <c r="D983" s="80" t="s">
        <v>4082</v>
      </c>
      <c r="E983" s="80">
        <f>'Master List'!G983</f>
        <v>0</v>
      </c>
      <c r="F983" s="80">
        <f>'Master List'!H983</f>
        <v>0</v>
      </c>
      <c r="G983" s="80" t="str">
        <f>'Master List'!I983</f>
        <v>Y</v>
      </c>
      <c r="H983" s="80">
        <f>'Master List'!AP983</f>
        <v>0</v>
      </c>
    </row>
    <row r="984" spans="1:8" ht="45" x14ac:dyDescent="0.25">
      <c r="A984" s="82" t="str">
        <f>'Master List'!A984</f>
        <v>S021257</v>
      </c>
      <c r="B984" s="80" t="str">
        <f>'Master List'!C984</f>
        <v>HAMILTON HECHTMAN JOINT VENTURE</v>
      </c>
      <c r="C984" s="80">
        <f>'Master List'!E984</f>
        <v>0</v>
      </c>
      <c r="D984" s="80" t="s">
        <v>4082</v>
      </c>
      <c r="E984" s="80">
        <f>'Master List'!G984</f>
        <v>0</v>
      </c>
      <c r="F984" s="80" t="str">
        <f>'Master List'!H984</f>
        <v>North Delta Water Agency</v>
      </c>
      <c r="G984" s="80" t="str">
        <f>'Master List'!I984</f>
        <v>Y</v>
      </c>
      <c r="H984" s="80" t="str">
        <f>'Master List'!AP984</f>
        <v>North Delta Water Agency</v>
      </c>
    </row>
    <row r="985" spans="1:8" ht="45" x14ac:dyDescent="0.25">
      <c r="A985" s="82" t="str">
        <f>'Master List'!A985</f>
        <v>S021263</v>
      </c>
      <c r="B985" s="80" t="str">
        <f>'Master List'!C985</f>
        <v>WILLIAM MESQUITA</v>
      </c>
      <c r="C985" s="80">
        <f>'Master List'!E985</f>
        <v>0</v>
      </c>
      <c r="D985" s="80" t="s">
        <v>4082</v>
      </c>
      <c r="E985" s="80">
        <f>'Master List'!G985</f>
        <v>0</v>
      </c>
      <c r="F985" s="80" t="str">
        <f>'Master List'!H985</f>
        <v>North Delta Water Agency</v>
      </c>
      <c r="G985" s="80" t="str">
        <f>'Master List'!I985</f>
        <v>Y</v>
      </c>
      <c r="H985" s="80" t="str">
        <f>'Master List'!AP985</f>
        <v>North Delta Water Agency</v>
      </c>
    </row>
    <row r="986" spans="1:8" ht="30" x14ac:dyDescent="0.25">
      <c r="A986" s="82" t="str">
        <f>'Master List'!A986</f>
        <v>S021274</v>
      </c>
      <c r="B986" s="80" t="str">
        <f>'Master List'!C986</f>
        <v>VICTORIA ISLAND LP</v>
      </c>
      <c r="C986" s="80">
        <f>'Master List'!E986</f>
        <v>0</v>
      </c>
      <c r="D986" s="80" t="s">
        <v>2624</v>
      </c>
      <c r="E986" s="80">
        <f>'Master List'!G986</f>
        <v>0</v>
      </c>
      <c r="F986" s="80">
        <f>'Master List'!H986</f>
        <v>0</v>
      </c>
      <c r="G986" s="80" t="str">
        <f>'Master List'!I986</f>
        <v>Y</v>
      </c>
      <c r="H986" s="80">
        <f>'Master List'!AP986</f>
        <v>0</v>
      </c>
    </row>
    <row r="987" spans="1:8" ht="30" x14ac:dyDescent="0.25">
      <c r="A987" s="82" t="str">
        <f>'Master List'!A987</f>
        <v>S021275</v>
      </c>
      <c r="B987" s="80" t="str">
        <f>'Master List'!C987</f>
        <v>VICTORIA ISLAND LP</v>
      </c>
      <c r="C987" s="80">
        <f>'Master List'!E987</f>
        <v>0</v>
      </c>
      <c r="D987" s="80" t="s">
        <v>2624</v>
      </c>
      <c r="E987" s="80">
        <f>'Master List'!G987</f>
        <v>0</v>
      </c>
      <c r="F987" s="80">
        <f>'Master List'!H987</f>
        <v>0</v>
      </c>
      <c r="G987" s="80" t="str">
        <f>'Master List'!I987</f>
        <v>Y</v>
      </c>
      <c r="H987" s="80">
        <f>'Master List'!AP987</f>
        <v>0</v>
      </c>
    </row>
    <row r="988" spans="1:8" ht="30" x14ac:dyDescent="0.25">
      <c r="A988" s="82" t="str">
        <f>'Master List'!A988</f>
        <v>S021280</v>
      </c>
      <c r="B988" s="80" t="str">
        <f>'Master List'!C988</f>
        <v>VICTORIA ISLAND LP</v>
      </c>
      <c r="C988" s="80">
        <f>'Master List'!E988</f>
        <v>0</v>
      </c>
      <c r="D988" s="80" t="s">
        <v>2624</v>
      </c>
      <c r="E988" s="80">
        <f>'Master List'!G988</f>
        <v>0</v>
      </c>
      <c r="F988" s="80">
        <f>'Master List'!H988</f>
        <v>0</v>
      </c>
      <c r="G988" s="80" t="str">
        <f>'Master List'!I988</f>
        <v>Y</v>
      </c>
      <c r="H988" s="80">
        <f>'Master List'!AP988</f>
        <v>0</v>
      </c>
    </row>
    <row r="989" spans="1:8" ht="30" x14ac:dyDescent="0.25">
      <c r="A989" s="82" t="str">
        <f>'Master List'!A989</f>
        <v>S021281</v>
      </c>
      <c r="B989" s="80" t="str">
        <f>'Master List'!C989</f>
        <v>VICTORIA ISLAND LP</v>
      </c>
      <c r="C989" s="80">
        <f>'Master List'!E989</f>
        <v>0</v>
      </c>
      <c r="D989" s="80" t="s">
        <v>2624</v>
      </c>
      <c r="E989" s="80">
        <f>'Master List'!G989</f>
        <v>0</v>
      </c>
      <c r="F989" s="80">
        <f>'Master List'!H989</f>
        <v>0</v>
      </c>
      <c r="G989" s="80" t="str">
        <f>'Master List'!I989</f>
        <v>Y</v>
      </c>
      <c r="H989" s="80">
        <f>'Master List'!AP989</f>
        <v>0</v>
      </c>
    </row>
    <row r="990" spans="1:8" ht="30" x14ac:dyDescent="0.25">
      <c r="A990" s="82" t="str">
        <f>'Master List'!A990</f>
        <v>S021283</v>
      </c>
      <c r="B990" s="80" t="str">
        <f>'Master List'!C990</f>
        <v>VICTORIA ISLAND LP</v>
      </c>
      <c r="C990" s="80">
        <f>'Master List'!E990</f>
        <v>0</v>
      </c>
      <c r="D990" s="80" t="s">
        <v>2624</v>
      </c>
      <c r="E990" s="80">
        <f>'Master List'!G990</f>
        <v>0</v>
      </c>
      <c r="F990" s="80">
        <f>'Master List'!H990</f>
        <v>0</v>
      </c>
      <c r="G990" s="80" t="str">
        <f>'Master List'!I990</f>
        <v>Y</v>
      </c>
      <c r="H990" s="80">
        <f>'Master List'!AP990</f>
        <v>0</v>
      </c>
    </row>
    <row r="991" spans="1:8" ht="30" x14ac:dyDescent="0.25">
      <c r="A991" s="82" t="str">
        <f>'Master List'!A991</f>
        <v>S021284</v>
      </c>
      <c r="B991" s="80" t="str">
        <f>'Master List'!C991</f>
        <v>VICTORIA ISLAND LP</v>
      </c>
      <c r="C991" s="80">
        <f>'Master List'!E991</f>
        <v>0</v>
      </c>
      <c r="D991" s="80" t="s">
        <v>2624</v>
      </c>
      <c r="E991" s="80">
        <f>'Master List'!G991</f>
        <v>0</v>
      </c>
      <c r="F991" s="80">
        <f>'Master List'!H991</f>
        <v>0</v>
      </c>
      <c r="G991" s="80" t="str">
        <f>'Master List'!I991</f>
        <v>Y</v>
      </c>
      <c r="H991" s="80">
        <f>'Master List'!AP991</f>
        <v>0</v>
      </c>
    </row>
    <row r="992" spans="1:8" ht="30" x14ac:dyDescent="0.25">
      <c r="A992" s="82" t="str">
        <f>'Master List'!A992</f>
        <v>S021285</v>
      </c>
      <c r="B992" s="80" t="str">
        <f>'Master List'!C992</f>
        <v>VICTORIA ISLAND LP</v>
      </c>
      <c r="C992" s="80">
        <f>'Master List'!E992</f>
        <v>0</v>
      </c>
      <c r="D992" s="80" t="s">
        <v>2624</v>
      </c>
      <c r="E992" s="80">
        <f>'Master List'!G992</f>
        <v>0</v>
      </c>
      <c r="F992" s="80">
        <f>'Master List'!H992</f>
        <v>0</v>
      </c>
      <c r="G992" s="80" t="str">
        <f>'Master List'!I992</f>
        <v>Y</v>
      </c>
      <c r="H992" s="80">
        <f>'Master List'!AP992</f>
        <v>0</v>
      </c>
    </row>
    <row r="993" spans="1:8" ht="30" x14ac:dyDescent="0.25">
      <c r="A993" s="82" t="str">
        <f>'Master List'!A993</f>
        <v>S021286</v>
      </c>
      <c r="B993" s="80" t="str">
        <f>'Master List'!C993</f>
        <v>VICTORIA ISLAND LP</v>
      </c>
      <c r="C993" s="80">
        <f>'Master List'!E993</f>
        <v>0</v>
      </c>
      <c r="D993" s="80" t="s">
        <v>2624</v>
      </c>
      <c r="E993" s="80">
        <f>'Master List'!G993</f>
        <v>0</v>
      </c>
      <c r="F993" s="80">
        <f>'Master List'!H993</f>
        <v>0</v>
      </c>
      <c r="G993" s="80" t="str">
        <f>'Master List'!I993</f>
        <v>Y</v>
      </c>
      <c r="H993" s="80">
        <f>'Master List'!AP993</f>
        <v>0</v>
      </c>
    </row>
    <row r="994" spans="1:8" ht="30" x14ac:dyDescent="0.25">
      <c r="A994" s="82" t="str">
        <f>'Master List'!A994</f>
        <v>S021287</v>
      </c>
      <c r="B994" s="80" t="str">
        <f>'Master List'!C994</f>
        <v>VICTORIA ISLAND LP</v>
      </c>
      <c r="C994" s="80">
        <f>'Master List'!E994</f>
        <v>0</v>
      </c>
      <c r="D994" s="80" t="s">
        <v>2624</v>
      </c>
      <c r="E994" s="80">
        <f>'Master List'!G994</f>
        <v>0</v>
      </c>
      <c r="F994" s="80">
        <f>'Master List'!H994</f>
        <v>0</v>
      </c>
      <c r="G994" s="80" t="str">
        <f>'Master List'!I994</f>
        <v>Y</v>
      </c>
      <c r="H994" s="80">
        <f>'Master List'!AP994</f>
        <v>0</v>
      </c>
    </row>
    <row r="995" spans="1:8" ht="30" x14ac:dyDescent="0.25">
      <c r="A995" s="82" t="str">
        <f>'Master List'!A995</f>
        <v>S021289</v>
      </c>
      <c r="B995" s="80" t="str">
        <f>'Master List'!C995</f>
        <v>VICTORIA ISLAND LP</v>
      </c>
      <c r="C995" s="80">
        <f>'Master List'!E995</f>
        <v>0</v>
      </c>
      <c r="D995" s="80" t="s">
        <v>2624</v>
      </c>
      <c r="E995" s="80">
        <f>'Master List'!G995</f>
        <v>0</v>
      </c>
      <c r="F995" s="80">
        <f>'Master List'!H995</f>
        <v>0</v>
      </c>
      <c r="G995" s="80" t="str">
        <f>'Master List'!I995</f>
        <v>Y</v>
      </c>
      <c r="H995" s="80">
        <f>'Master List'!AP995</f>
        <v>0</v>
      </c>
    </row>
    <row r="996" spans="1:8" ht="30" x14ac:dyDescent="0.25">
      <c r="A996" s="82" t="str">
        <f>'Master List'!A996</f>
        <v>S021293</v>
      </c>
      <c r="B996" s="80" t="str">
        <f>'Master List'!C996</f>
        <v>VICTORIA ISLAND LP</v>
      </c>
      <c r="C996" s="80">
        <f>'Master List'!E996</f>
        <v>0</v>
      </c>
      <c r="D996" s="80" t="s">
        <v>2624</v>
      </c>
      <c r="E996" s="80">
        <f>'Master List'!G996</f>
        <v>0</v>
      </c>
      <c r="F996" s="80">
        <f>'Master List'!H996</f>
        <v>0</v>
      </c>
      <c r="G996" s="80" t="str">
        <f>'Master List'!I996</f>
        <v>Y</v>
      </c>
      <c r="H996" s="80">
        <f>'Master List'!AP996</f>
        <v>0</v>
      </c>
    </row>
    <row r="997" spans="1:8" ht="30" x14ac:dyDescent="0.25">
      <c r="A997" s="82" t="str">
        <f>'Master List'!A997</f>
        <v>S021294</v>
      </c>
      <c r="B997" s="80" t="str">
        <f>'Master List'!C997</f>
        <v>VICTORIA ISLAND LP</v>
      </c>
      <c r="C997" s="80">
        <f>'Master List'!E997</f>
        <v>0</v>
      </c>
      <c r="D997" s="80" t="s">
        <v>2624</v>
      </c>
      <c r="E997" s="80">
        <f>'Master List'!G997</f>
        <v>0</v>
      </c>
      <c r="F997" s="80">
        <f>'Master List'!H997</f>
        <v>0</v>
      </c>
      <c r="G997" s="80" t="str">
        <f>'Master List'!I997</f>
        <v>Y</v>
      </c>
      <c r="H997" s="80">
        <f>'Master List'!AP997</f>
        <v>0</v>
      </c>
    </row>
    <row r="998" spans="1:8" ht="30" x14ac:dyDescent="0.25">
      <c r="A998" s="82" t="str">
        <f>'Master List'!A998</f>
        <v>S021296</v>
      </c>
      <c r="B998" s="80" t="str">
        <f>'Master List'!C998</f>
        <v>VICTORIA ISLAND LP</v>
      </c>
      <c r="C998" s="80">
        <f>'Master List'!E998</f>
        <v>0</v>
      </c>
      <c r="D998" s="80" t="s">
        <v>2624</v>
      </c>
      <c r="E998" s="80">
        <f>'Master List'!G998</f>
        <v>0</v>
      </c>
      <c r="F998" s="80">
        <f>'Master List'!H998</f>
        <v>0</v>
      </c>
      <c r="G998" s="80" t="str">
        <f>'Master List'!I998</f>
        <v>Y</v>
      </c>
      <c r="H998" s="80">
        <f>'Master List'!AP998</f>
        <v>0</v>
      </c>
    </row>
    <row r="999" spans="1:8" ht="30" x14ac:dyDescent="0.25">
      <c r="A999" s="82" t="str">
        <f>'Master List'!A999</f>
        <v>S021297</v>
      </c>
      <c r="B999" s="80" t="str">
        <f>'Master List'!C999</f>
        <v>VICTORIA ISLAND LP</v>
      </c>
      <c r="C999" s="80">
        <f>'Master List'!E999</f>
        <v>0</v>
      </c>
      <c r="D999" s="80" t="s">
        <v>2624</v>
      </c>
      <c r="E999" s="80">
        <f>'Master List'!G999</f>
        <v>0</v>
      </c>
      <c r="F999" s="80">
        <f>'Master List'!H999</f>
        <v>0</v>
      </c>
      <c r="G999" s="80" t="str">
        <f>'Master List'!I999</f>
        <v>Y</v>
      </c>
      <c r="H999" s="80">
        <f>'Master List'!AP999</f>
        <v>0</v>
      </c>
    </row>
    <row r="1000" spans="1:8" ht="30" x14ac:dyDescent="0.25">
      <c r="A1000" s="82" t="str">
        <f>'Master List'!A1000</f>
        <v>S021298</v>
      </c>
      <c r="B1000" s="80" t="str">
        <f>'Master List'!C1000</f>
        <v>VICTORIA ISLAND LP</v>
      </c>
      <c r="C1000" s="80">
        <f>'Master List'!E1000</f>
        <v>0</v>
      </c>
      <c r="D1000" s="80" t="s">
        <v>2624</v>
      </c>
      <c r="E1000" s="80">
        <f>'Master List'!G1000</f>
        <v>0</v>
      </c>
      <c r="F1000" s="80">
        <f>'Master List'!H1000</f>
        <v>0</v>
      </c>
      <c r="G1000" s="80" t="str">
        <f>'Master List'!I1000</f>
        <v>Y</v>
      </c>
      <c r="H1000" s="80">
        <f>'Master List'!AP1000</f>
        <v>0</v>
      </c>
    </row>
    <row r="1001" spans="1:8" ht="30" x14ac:dyDescent="0.25">
      <c r="A1001" s="82" t="str">
        <f>'Master List'!A1001</f>
        <v>S021299</v>
      </c>
      <c r="B1001" s="80" t="str">
        <f>'Master List'!C1001</f>
        <v>VICTORIA ISLAND LP</v>
      </c>
      <c r="C1001" s="80">
        <f>'Master List'!E1001</f>
        <v>0</v>
      </c>
      <c r="D1001" s="80" t="s">
        <v>2624</v>
      </c>
      <c r="E1001" s="80">
        <f>'Master List'!G1001</f>
        <v>0</v>
      </c>
      <c r="F1001" s="80">
        <f>'Master List'!H1001</f>
        <v>0</v>
      </c>
      <c r="G1001" s="80" t="str">
        <f>'Master List'!I1001</f>
        <v>Y</v>
      </c>
      <c r="H1001" s="80">
        <f>'Master List'!AP1001</f>
        <v>0</v>
      </c>
    </row>
    <row r="1002" spans="1:8" ht="30" x14ac:dyDescent="0.25">
      <c r="A1002" s="82" t="str">
        <f>'Master List'!A1002</f>
        <v>S021300</v>
      </c>
      <c r="B1002" s="80" t="str">
        <f>'Master List'!C1002</f>
        <v>VICTORIA ISLAND LP</v>
      </c>
      <c r="C1002" s="80">
        <f>'Master List'!E1002</f>
        <v>0</v>
      </c>
      <c r="D1002" s="80" t="s">
        <v>2624</v>
      </c>
      <c r="E1002" s="80">
        <f>'Master List'!G1002</f>
        <v>0</v>
      </c>
      <c r="F1002" s="80">
        <f>'Master List'!H1002</f>
        <v>0</v>
      </c>
      <c r="G1002" s="80" t="str">
        <f>'Master List'!I1002</f>
        <v>Y</v>
      </c>
      <c r="H1002" s="80">
        <f>'Master List'!AP1002</f>
        <v>0</v>
      </c>
    </row>
    <row r="1003" spans="1:8" ht="30" x14ac:dyDescent="0.25">
      <c r="A1003" s="82" t="str">
        <f>'Master List'!A1003</f>
        <v>S021302</v>
      </c>
      <c r="B1003" s="80" t="str">
        <f>'Master List'!C1003</f>
        <v>VICTORIA ISLAND LP</v>
      </c>
      <c r="C1003" s="80">
        <f>'Master List'!E1003</f>
        <v>0</v>
      </c>
      <c r="D1003" s="80" t="s">
        <v>2624</v>
      </c>
      <c r="E1003" s="80">
        <f>'Master List'!G1003</f>
        <v>0</v>
      </c>
      <c r="F1003" s="80">
        <f>'Master List'!H1003</f>
        <v>0</v>
      </c>
      <c r="G1003" s="80" t="str">
        <f>'Master List'!I1003</f>
        <v>Y</v>
      </c>
      <c r="H1003" s="80">
        <f>'Master List'!AP1003</f>
        <v>0</v>
      </c>
    </row>
    <row r="1004" spans="1:8" ht="45" x14ac:dyDescent="0.25">
      <c r="A1004" s="82" t="str">
        <f>'Master List'!A1004</f>
        <v>S021341</v>
      </c>
      <c r="B1004" s="80" t="str">
        <f>'Master List'!C1004</f>
        <v>JOE SILVA</v>
      </c>
      <c r="C1004" s="80">
        <f>'Master List'!E1004</f>
        <v>0</v>
      </c>
      <c r="D1004" s="80" t="s">
        <v>4082</v>
      </c>
      <c r="E1004" s="80">
        <f>'Master List'!G1004</f>
        <v>0</v>
      </c>
      <c r="F1004" s="80" t="str">
        <f>'Master List'!H1004</f>
        <v>North Delta Water Agency</v>
      </c>
      <c r="G1004" s="80" t="str">
        <f>'Master List'!I1004</f>
        <v>Y</v>
      </c>
      <c r="H1004" s="80" t="str">
        <f>'Master List'!AP1004</f>
        <v>North Delta Water Agency</v>
      </c>
    </row>
    <row r="1005" spans="1:8" ht="45" x14ac:dyDescent="0.25">
      <c r="A1005" s="82" t="str">
        <f>'Master List'!A1005</f>
        <v>S021371</v>
      </c>
      <c r="B1005" s="80" t="str">
        <f>'Master List'!C1005</f>
        <v>U S FISH &amp; WILDLIFE SERVICE</v>
      </c>
      <c r="C1005" s="80">
        <f>'Master List'!E1005</f>
        <v>0</v>
      </c>
      <c r="D1005" s="80" t="s">
        <v>4082</v>
      </c>
      <c r="E1005" s="80">
        <f>'Master List'!G1005</f>
        <v>0</v>
      </c>
      <c r="F1005" s="80" t="str">
        <f>'Master List'!H1005</f>
        <v>North Delta Water Agency</v>
      </c>
      <c r="G1005" s="80" t="str">
        <f>'Master List'!I1005</f>
        <v>Y</v>
      </c>
      <c r="H1005" s="80" t="str">
        <f>'Master List'!AP1005</f>
        <v>North Delta Water Agency</v>
      </c>
    </row>
    <row r="1006" spans="1:8" ht="30" x14ac:dyDescent="0.25">
      <c r="A1006" s="82" t="str">
        <f>'Master List'!A1006</f>
        <v>S021374</v>
      </c>
      <c r="B1006" s="80" t="str">
        <f>'Master List'!C1006</f>
        <v>SAN JOAQUIN DELTA FARMS INC.</v>
      </c>
      <c r="C1006" s="80">
        <f>'Master List'!E1006</f>
        <v>0</v>
      </c>
      <c r="D1006" s="80" t="s">
        <v>4082</v>
      </c>
      <c r="E1006" s="80">
        <f>'Master List'!G1006</f>
        <v>0</v>
      </c>
      <c r="F1006" s="80">
        <f>'Master List'!H1006</f>
        <v>0</v>
      </c>
      <c r="G1006" s="80" t="str">
        <f>'Master List'!I1006</f>
        <v>Y</v>
      </c>
      <c r="H1006" s="80">
        <f>'Master List'!AP1006</f>
        <v>0</v>
      </c>
    </row>
    <row r="1007" spans="1:8" ht="45" x14ac:dyDescent="0.25">
      <c r="A1007" s="82" t="str">
        <f>'Master List'!A1007</f>
        <v>S021377</v>
      </c>
      <c r="B1007" s="80" t="str">
        <f>'Master List'!C1007</f>
        <v>AMISTAD RANCHES</v>
      </c>
      <c r="C1007" s="80">
        <f>'Master List'!E1007</f>
        <v>0</v>
      </c>
      <c r="D1007" s="80" t="s">
        <v>4082</v>
      </c>
      <c r="E1007" s="80">
        <f>'Master List'!G1007</f>
        <v>0</v>
      </c>
      <c r="F1007" s="80" t="str">
        <f>'Master List'!H1007</f>
        <v>North Delta Water Agency</v>
      </c>
      <c r="G1007" s="80" t="str">
        <f>'Master List'!I1007</f>
        <v>Y</v>
      </c>
      <c r="H1007" s="80" t="str">
        <f>'Master List'!AP1007</f>
        <v>North Delta Water Agency</v>
      </c>
    </row>
    <row r="1008" spans="1:8" ht="45" x14ac:dyDescent="0.25">
      <c r="A1008" s="82" t="str">
        <f>'Master List'!A1008</f>
        <v>S021383</v>
      </c>
      <c r="B1008" s="80" t="str">
        <f>'Master List'!C1008</f>
        <v>AMISTAD RANCHES</v>
      </c>
      <c r="C1008" s="80">
        <f>'Master List'!E1008</f>
        <v>0</v>
      </c>
      <c r="D1008" s="80" t="s">
        <v>4082</v>
      </c>
      <c r="E1008" s="80">
        <f>'Master List'!G1008</f>
        <v>0</v>
      </c>
      <c r="F1008" s="80" t="str">
        <f>'Master List'!H1008</f>
        <v>North Delta Water Agency</v>
      </c>
      <c r="G1008" s="80" t="str">
        <f>'Master List'!I1008</f>
        <v>Y</v>
      </c>
      <c r="H1008" s="80" t="str">
        <f>'Master List'!AP1008</f>
        <v>North Delta Water Agency</v>
      </c>
    </row>
    <row r="1009" spans="1:8" ht="45" x14ac:dyDescent="0.25">
      <c r="A1009" s="82" t="str">
        <f>'Master List'!A1009</f>
        <v>S021403</v>
      </c>
      <c r="B1009" s="80" t="str">
        <f>'Master List'!C1009</f>
        <v>AMISTAD RANCHES</v>
      </c>
      <c r="C1009" s="80">
        <f>'Master List'!E1009</f>
        <v>0</v>
      </c>
      <c r="D1009" s="80" t="s">
        <v>304</v>
      </c>
      <c r="E1009" s="80">
        <f>'Master List'!G1009</f>
        <v>0</v>
      </c>
      <c r="F1009" s="80" t="str">
        <f>'Master List'!H1009</f>
        <v>North Delta Water Agency</v>
      </c>
      <c r="G1009" s="80" t="str">
        <f>'Master List'!I1009</f>
        <v>Y</v>
      </c>
      <c r="H1009" s="80" t="str">
        <f>'Master List'!AP1009</f>
        <v>North Delta Water Agency</v>
      </c>
    </row>
    <row r="1010" spans="1:8" ht="45" x14ac:dyDescent="0.25">
      <c r="A1010" s="82" t="str">
        <f>'Master List'!A1010</f>
        <v>S021405</v>
      </c>
      <c r="B1010" s="80" t="str">
        <f>'Master List'!C1010</f>
        <v>AMISTAD RANCHES</v>
      </c>
      <c r="C1010" s="80">
        <f>'Master List'!E1010</f>
        <v>0</v>
      </c>
      <c r="D1010" s="80" t="s">
        <v>4082</v>
      </c>
      <c r="E1010" s="80">
        <f>'Master List'!G1010</f>
        <v>0</v>
      </c>
      <c r="F1010" s="80" t="str">
        <f>'Master List'!H1010</f>
        <v>North Delta Water Agency</v>
      </c>
      <c r="G1010" s="80" t="str">
        <f>'Master List'!I1010</f>
        <v>Y</v>
      </c>
      <c r="H1010" s="80" t="str">
        <f>'Master List'!AP1010</f>
        <v>North Delta Water Agency</v>
      </c>
    </row>
    <row r="1011" spans="1:8" ht="45" x14ac:dyDescent="0.25">
      <c r="A1011" s="82" t="str">
        <f>'Master List'!A1011</f>
        <v>S021406</v>
      </c>
      <c r="B1011" s="80" t="str">
        <f>'Master List'!C1011</f>
        <v>AMISTAD RANCHES</v>
      </c>
      <c r="C1011" s="80">
        <f>'Master List'!E1011</f>
        <v>0</v>
      </c>
      <c r="D1011" s="80" t="s">
        <v>4082</v>
      </c>
      <c r="E1011" s="80">
        <f>'Master List'!G1011</f>
        <v>0</v>
      </c>
      <c r="F1011" s="80" t="str">
        <f>'Master List'!H1011</f>
        <v>North Delta Water Agency</v>
      </c>
      <c r="G1011" s="80" t="str">
        <f>'Master List'!I1011</f>
        <v>Y</v>
      </c>
      <c r="H1011" s="80" t="str">
        <f>'Master List'!AP1011</f>
        <v>North Delta Water Agency</v>
      </c>
    </row>
    <row r="1012" spans="1:8" ht="45" x14ac:dyDescent="0.25">
      <c r="A1012" s="82" t="str">
        <f>'Master List'!A1012</f>
        <v>S021411</v>
      </c>
      <c r="B1012" s="80" t="str">
        <f>'Master List'!C1012</f>
        <v>AMISTAD RANCHES</v>
      </c>
      <c r="C1012" s="80">
        <f>'Master List'!E1012</f>
        <v>0</v>
      </c>
      <c r="D1012" s="80" t="s">
        <v>4082</v>
      </c>
      <c r="E1012" s="80">
        <f>'Master List'!G1012</f>
        <v>0</v>
      </c>
      <c r="F1012" s="80" t="str">
        <f>'Master List'!H1012</f>
        <v>North Delta Water Agency</v>
      </c>
      <c r="G1012" s="80" t="str">
        <f>'Master List'!I1012</f>
        <v>Y</v>
      </c>
      <c r="H1012" s="80" t="str">
        <f>'Master List'!AP1012</f>
        <v>North Delta Water Agency</v>
      </c>
    </row>
    <row r="1013" spans="1:8" ht="45" x14ac:dyDescent="0.25">
      <c r="A1013" s="82" t="str">
        <f>'Master List'!A1013</f>
        <v>S021414</v>
      </c>
      <c r="B1013" s="80" t="str">
        <f>'Master List'!C1013</f>
        <v>AMISTAD RANCHES</v>
      </c>
      <c r="C1013" s="80">
        <f>'Master List'!E1013</f>
        <v>0</v>
      </c>
      <c r="D1013" s="80" t="s">
        <v>4082</v>
      </c>
      <c r="E1013" s="80">
        <f>'Master List'!G1013</f>
        <v>0</v>
      </c>
      <c r="F1013" s="80" t="str">
        <f>'Master List'!H1013</f>
        <v>North Delta Water Agency</v>
      </c>
      <c r="G1013" s="80" t="str">
        <f>'Master List'!I1013</f>
        <v>Y</v>
      </c>
      <c r="H1013" s="80" t="str">
        <f>'Master List'!AP1013</f>
        <v>North Delta Water Agency</v>
      </c>
    </row>
    <row r="1014" spans="1:8" ht="45" x14ac:dyDescent="0.25">
      <c r="A1014" s="82" t="str">
        <f>'Master List'!A1014</f>
        <v>S021415</v>
      </c>
      <c r="B1014" s="80" t="str">
        <f>'Master List'!C1014</f>
        <v>STOKES BROTHERS FARMS</v>
      </c>
      <c r="C1014" s="80">
        <f>'Master List'!E1014</f>
        <v>0</v>
      </c>
      <c r="D1014" s="80" t="s">
        <v>4082</v>
      </c>
      <c r="E1014" s="80">
        <f>'Master List'!G1014</f>
        <v>0</v>
      </c>
      <c r="F1014" s="80" t="str">
        <f>'Master List'!H1014</f>
        <v>North Delta Water Agency</v>
      </c>
      <c r="G1014" s="80" t="str">
        <f>'Master List'!I1014</f>
        <v>Y</v>
      </c>
      <c r="H1014" s="80" t="str">
        <f>'Master List'!AP1014</f>
        <v>North Delta Water Agency</v>
      </c>
    </row>
    <row r="1015" spans="1:8" ht="45" x14ac:dyDescent="0.25">
      <c r="A1015" s="82" t="str">
        <f>'Master List'!A1015</f>
        <v>S021416</v>
      </c>
      <c r="B1015" s="80" t="str">
        <f>'Master List'!C1015</f>
        <v>STOKES BROTHERS FARMS</v>
      </c>
      <c r="C1015" s="80">
        <f>'Master List'!E1015</f>
        <v>0</v>
      </c>
      <c r="D1015" s="80" t="s">
        <v>4082</v>
      </c>
      <c r="E1015" s="80">
        <f>'Master List'!G1015</f>
        <v>0</v>
      </c>
      <c r="F1015" s="80" t="str">
        <f>'Master List'!H1015</f>
        <v>North Delta Water Agency</v>
      </c>
      <c r="G1015" s="80" t="str">
        <f>'Master List'!I1015</f>
        <v>Y</v>
      </c>
      <c r="H1015" s="80" t="str">
        <f>'Master List'!AP1015</f>
        <v>North Delta Water Agency</v>
      </c>
    </row>
    <row r="1016" spans="1:8" ht="45" x14ac:dyDescent="0.25">
      <c r="A1016" s="82" t="str">
        <f>'Master List'!A1016</f>
        <v>S021417</v>
      </c>
      <c r="B1016" s="80" t="str">
        <f>'Master List'!C1016</f>
        <v>STOKES BROTHERS FARMS</v>
      </c>
      <c r="C1016" s="80">
        <f>'Master List'!E1016</f>
        <v>0</v>
      </c>
      <c r="D1016" s="80" t="s">
        <v>4082</v>
      </c>
      <c r="E1016" s="80">
        <f>'Master List'!G1016</f>
        <v>0</v>
      </c>
      <c r="F1016" s="80" t="str">
        <f>'Master List'!H1016</f>
        <v>North Delta Water Agency</v>
      </c>
      <c r="G1016" s="80" t="str">
        <f>'Master List'!I1016</f>
        <v>Y</v>
      </c>
      <c r="H1016" s="80" t="str">
        <f>'Master List'!AP1016</f>
        <v>North Delta Water Agency</v>
      </c>
    </row>
    <row r="1017" spans="1:8" ht="45" x14ac:dyDescent="0.25">
      <c r="A1017" s="82" t="str">
        <f>'Master List'!A1017</f>
        <v>S021418</v>
      </c>
      <c r="B1017" s="80" t="str">
        <f>'Master List'!C1017</f>
        <v>STOKES BROTHERS FARMS</v>
      </c>
      <c r="C1017" s="80">
        <f>'Master List'!E1017</f>
        <v>0</v>
      </c>
      <c r="D1017" s="80" t="s">
        <v>4082</v>
      </c>
      <c r="E1017" s="80">
        <f>'Master List'!G1017</f>
        <v>0</v>
      </c>
      <c r="F1017" s="80" t="str">
        <f>'Master List'!H1017</f>
        <v>North Delta Water Agency</v>
      </c>
      <c r="G1017" s="80" t="str">
        <f>'Master List'!I1017</f>
        <v>Y</v>
      </c>
      <c r="H1017" s="80" t="str">
        <f>'Master List'!AP1017</f>
        <v>North Delta Water Agency</v>
      </c>
    </row>
    <row r="1018" spans="1:8" ht="45" x14ac:dyDescent="0.25">
      <c r="A1018" s="82" t="str">
        <f>'Master List'!A1018</f>
        <v>S021419</v>
      </c>
      <c r="B1018" s="80" t="str">
        <f>'Master List'!C1018</f>
        <v>STOKES BROTHERS FARMS</v>
      </c>
      <c r="C1018" s="80">
        <f>'Master List'!E1018</f>
        <v>0</v>
      </c>
      <c r="D1018" s="80" t="s">
        <v>4082</v>
      </c>
      <c r="E1018" s="80">
        <f>'Master List'!G1018</f>
        <v>0</v>
      </c>
      <c r="F1018" s="80" t="str">
        <f>'Master List'!H1018</f>
        <v>North Delta Water Agency</v>
      </c>
      <c r="G1018" s="80" t="str">
        <f>'Master List'!I1018</f>
        <v>Y</v>
      </c>
      <c r="H1018" s="80" t="str">
        <f>'Master List'!AP1018</f>
        <v>North Delta Water Agency</v>
      </c>
    </row>
    <row r="1019" spans="1:8" ht="45" x14ac:dyDescent="0.25">
      <c r="A1019" s="82" t="str">
        <f>'Master List'!A1019</f>
        <v>S021420</v>
      </c>
      <c r="B1019" s="80" t="str">
        <f>'Master List'!C1019</f>
        <v>STOKES BROTHERS FARMS</v>
      </c>
      <c r="C1019" s="80">
        <f>'Master List'!E1019</f>
        <v>0</v>
      </c>
      <c r="D1019" s="80" t="s">
        <v>4082</v>
      </c>
      <c r="E1019" s="80">
        <f>'Master List'!G1019</f>
        <v>0</v>
      </c>
      <c r="F1019" s="80" t="str">
        <f>'Master List'!H1019</f>
        <v>North Delta Water Agency</v>
      </c>
      <c r="G1019" s="80" t="str">
        <f>'Master List'!I1019</f>
        <v>Y</v>
      </c>
      <c r="H1019" s="80" t="str">
        <f>'Master List'!AP1019</f>
        <v>North Delta Water Agency</v>
      </c>
    </row>
    <row r="1020" spans="1:8" ht="30" x14ac:dyDescent="0.25">
      <c r="A1020" s="82" t="str">
        <f>'Master List'!A1020</f>
        <v>S021429</v>
      </c>
      <c r="B1020" s="80" t="str">
        <f>'Master List'!C1020</f>
        <v>FILDIN DEVELOPMENT COMPANY</v>
      </c>
      <c r="C1020" s="80">
        <f>'Master List'!E1020</f>
        <v>0</v>
      </c>
      <c r="D1020" s="80" t="s">
        <v>965</v>
      </c>
      <c r="E1020" s="80">
        <f>'Master List'!G1020</f>
        <v>0</v>
      </c>
      <c r="F1020" s="80">
        <f>'Master List'!H1020</f>
        <v>0</v>
      </c>
      <c r="G1020" s="80" t="str">
        <f>'Master List'!I1020</f>
        <v>Y</v>
      </c>
      <c r="H1020" s="80">
        <f>'Master List'!AP1020</f>
        <v>0</v>
      </c>
    </row>
    <row r="1021" spans="1:8" ht="30" x14ac:dyDescent="0.25">
      <c r="A1021" s="82" t="str">
        <f>'Master List'!A1021</f>
        <v>S021432</v>
      </c>
      <c r="B1021" s="80" t="str">
        <f>'Master List'!C1021</f>
        <v>BARBERA PACKING CORPORATION</v>
      </c>
      <c r="C1021" s="80">
        <f>'Master List'!E1021</f>
        <v>0</v>
      </c>
      <c r="D1021" s="80" t="s">
        <v>4082</v>
      </c>
      <c r="E1021" s="80">
        <f>'Master List'!G1021</f>
        <v>0</v>
      </c>
      <c r="F1021" s="80">
        <f>'Master List'!H1021</f>
        <v>0</v>
      </c>
      <c r="G1021" s="80" t="str">
        <f>'Master List'!I1021</f>
        <v>Y</v>
      </c>
      <c r="H1021" s="80">
        <f>'Master List'!AP1021</f>
        <v>0</v>
      </c>
    </row>
    <row r="1022" spans="1:8" ht="45" x14ac:dyDescent="0.25">
      <c r="A1022" s="82" t="str">
        <f>'Master List'!A1022</f>
        <v>S021435</v>
      </c>
      <c r="B1022" s="80" t="str">
        <f>'Master List'!C1022</f>
        <v>DIABLO VINEYARDS</v>
      </c>
      <c r="C1022" s="80">
        <f>'Master List'!E1022</f>
        <v>0</v>
      </c>
      <c r="D1022" s="80" t="s">
        <v>4082</v>
      </c>
      <c r="E1022" s="80">
        <f>'Master List'!G1022</f>
        <v>0</v>
      </c>
      <c r="F1022" s="80" t="str">
        <f>'Master List'!H1022</f>
        <v>North Delta Water Agency</v>
      </c>
      <c r="G1022" s="80" t="str">
        <f>'Master List'!I1022</f>
        <v>Y</v>
      </c>
      <c r="H1022" s="80" t="str">
        <f>'Master List'!AP1022</f>
        <v>North Delta Water Agency</v>
      </c>
    </row>
    <row r="1023" spans="1:8" ht="45" x14ac:dyDescent="0.25">
      <c r="A1023" s="82" t="str">
        <f>'Master List'!A1023</f>
        <v>S021436</v>
      </c>
      <c r="B1023" s="80" t="str">
        <f>'Master List'!C1023</f>
        <v>DIABLO VINEYARDS</v>
      </c>
      <c r="C1023" s="80">
        <f>'Master List'!E1023</f>
        <v>0</v>
      </c>
      <c r="D1023" s="80" t="s">
        <v>4082</v>
      </c>
      <c r="E1023" s="80">
        <f>'Master List'!G1023</f>
        <v>0</v>
      </c>
      <c r="F1023" s="80" t="str">
        <f>'Master List'!H1023</f>
        <v>North Delta Water Agency</v>
      </c>
      <c r="G1023" s="80" t="str">
        <f>'Master List'!I1023</f>
        <v>Y</v>
      </c>
      <c r="H1023" s="80" t="str">
        <f>'Master List'!AP1023</f>
        <v>North Delta Water Agency</v>
      </c>
    </row>
    <row r="1024" spans="1:8" ht="45" x14ac:dyDescent="0.25">
      <c r="A1024" s="82" t="str">
        <f>'Master List'!A1024</f>
        <v>S021437</v>
      </c>
      <c r="B1024" s="80" t="str">
        <f>'Master List'!C1024</f>
        <v>MERRILL/JOHNSON VINEYARDS</v>
      </c>
      <c r="C1024" s="80">
        <f>'Master List'!E1024</f>
        <v>0</v>
      </c>
      <c r="D1024" s="80" t="s">
        <v>4082</v>
      </c>
      <c r="E1024" s="80">
        <f>'Master List'!G1024</f>
        <v>0</v>
      </c>
      <c r="F1024" s="80" t="str">
        <f>'Master List'!H1024</f>
        <v>North Delta Water Agency</v>
      </c>
      <c r="G1024" s="80" t="str">
        <f>'Master List'!I1024</f>
        <v>Y</v>
      </c>
      <c r="H1024" s="80" t="str">
        <f>'Master List'!AP1024</f>
        <v>North Delta Water Agency</v>
      </c>
    </row>
    <row r="1025" spans="1:8" x14ac:dyDescent="0.25">
      <c r="A1025" s="82" t="str">
        <f>'Master List'!A1025</f>
        <v>S021809</v>
      </c>
      <c r="B1025" s="80" t="str">
        <f>'Master List'!C1025</f>
        <v>LLOYD PAREIRA</v>
      </c>
      <c r="C1025" s="80">
        <f>'Master List'!E1025</f>
        <v>0</v>
      </c>
      <c r="D1025" s="80" t="s">
        <v>4082</v>
      </c>
      <c r="E1025" s="80">
        <f>'Master List'!G1025</f>
        <v>0</v>
      </c>
      <c r="F1025" s="80">
        <f>'Master List'!H1025</f>
        <v>0</v>
      </c>
      <c r="G1025" s="80" t="str">
        <f>'Master List'!I1025</f>
        <v>N</v>
      </c>
      <c r="H1025" s="80">
        <f>'Master List'!AP1025</f>
        <v>0</v>
      </c>
    </row>
    <row r="1026" spans="1:8" ht="45" x14ac:dyDescent="0.25">
      <c r="A1026" s="82" t="str">
        <f>'Master List'!A1026</f>
        <v>S021852</v>
      </c>
      <c r="B1026" s="80" t="str">
        <f>'Master List'!C1026</f>
        <v>SPALETTA REYNOLDS PTP</v>
      </c>
      <c r="C1026" s="80">
        <f>'Master List'!E1026</f>
        <v>0</v>
      </c>
      <c r="D1026" s="80" t="s">
        <v>3325</v>
      </c>
      <c r="E1026" s="80">
        <f>'Master List'!G1026</f>
        <v>0</v>
      </c>
      <c r="F1026" s="80">
        <f>'Master List'!H1026</f>
        <v>0</v>
      </c>
      <c r="G1026" s="80" t="str">
        <f>'Master List'!I1026</f>
        <v>Y</v>
      </c>
      <c r="H1026" s="80">
        <f>'Master List'!AP1026</f>
        <v>0</v>
      </c>
    </row>
    <row r="1027" spans="1:8" ht="45" x14ac:dyDescent="0.25">
      <c r="A1027" s="82" t="str">
        <f>'Master List'!A1027</f>
        <v>S021853</v>
      </c>
      <c r="B1027" s="80" t="str">
        <f>'Master List'!C1027</f>
        <v>ROBERT &amp; CAROLYN REYNOLDS FAM LLC</v>
      </c>
      <c r="C1027" s="80">
        <f>'Master List'!E1027</f>
        <v>0</v>
      </c>
      <c r="D1027" s="80" t="s">
        <v>3325</v>
      </c>
      <c r="E1027" s="80">
        <f>'Master List'!G1027</f>
        <v>0</v>
      </c>
      <c r="F1027" s="80">
        <f>'Master List'!H1027</f>
        <v>0</v>
      </c>
      <c r="G1027" s="80" t="str">
        <f>'Master List'!I1027</f>
        <v>Y</v>
      </c>
      <c r="H1027" s="80">
        <f>'Master List'!AP1027</f>
        <v>0</v>
      </c>
    </row>
    <row r="1028" spans="1:8" ht="45" x14ac:dyDescent="0.25">
      <c r="A1028" s="82" t="str">
        <f>'Master List'!A1028</f>
        <v>S021854</v>
      </c>
      <c r="B1028" s="80" t="str">
        <f>'Master List'!C1028</f>
        <v>HERITAGE LAND COMPANY, INC.</v>
      </c>
      <c r="C1028" s="80">
        <f>'Master List'!E1028</f>
        <v>0</v>
      </c>
      <c r="D1028" s="80" t="s">
        <v>3325</v>
      </c>
      <c r="E1028" s="80">
        <f>'Master List'!G1028</f>
        <v>0</v>
      </c>
      <c r="F1028" s="80">
        <f>'Master List'!H1028</f>
        <v>0</v>
      </c>
      <c r="G1028" s="80" t="str">
        <f>'Master List'!I1028</f>
        <v>Y</v>
      </c>
      <c r="H1028" s="80">
        <f>'Master List'!AP1028</f>
        <v>0</v>
      </c>
    </row>
    <row r="1029" spans="1:8" ht="45" x14ac:dyDescent="0.25">
      <c r="A1029" s="82" t="str">
        <f>'Master List'!A1029</f>
        <v>S021856</v>
      </c>
      <c r="B1029" s="80" t="str">
        <f>'Master List'!C1029</f>
        <v>HERITAGE LAND COMPANY, INC.</v>
      </c>
      <c r="C1029" s="80">
        <f>'Master List'!E1029</f>
        <v>0</v>
      </c>
      <c r="D1029" s="80" t="s">
        <v>3325</v>
      </c>
      <c r="E1029" s="80">
        <f>'Master List'!G1029</f>
        <v>0</v>
      </c>
      <c r="F1029" s="80">
        <f>'Master List'!H1029</f>
        <v>0</v>
      </c>
      <c r="G1029" s="80" t="str">
        <f>'Master List'!I1029</f>
        <v>Y</v>
      </c>
      <c r="H1029" s="80">
        <f>'Master List'!AP1029</f>
        <v>0</v>
      </c>
    </row>
    <row r="1030" spans="1:8" ht="45" x14ac:dyDescent="0.25">
      <c r="A1030" s="82" t="str">
        <f>'Master List'!A1030</f>
        <v>S021857</v>
      </c>
      <c r="B1030" s="80" t="str">
        <f>'Master List'!C1030</f>
        <v>HERITAGE LAND COMPANY, INC.</v>
      </c>
      <c r="C1030" s="80">
        <f>'Master List'!E1030</f>
        <v>0</v>
      </c>
      <c r="D1030" s="80" t="s">
        <v>3325</v>
      </c>
      <c r="E1030" s="80">
        <f>'Master List'!G1030</f>
        <v>0</v>
      </c>
      <c r="F1030" s="80">
        <f>'Master List'!H1030</f>
        <v>0</v>
      </c>
      <c r="G1030" s="80" t="str">
        <f>'Master List'!I1030</f>
        <v>Y</v>
      </c>
      <c r="H1030" s="80">
        <f>'Master List'!AP1030</f>
        <v>0</v>
      </c>
    </row>
    <row r="1031" spans="1:8" ht="45" x14ac:dyDescent="0.25">
      <c r="A1031" s="82" t="str">
        <f>'Master List'!A1031</f>
        <v>S021936</v>
      </c>
      <c r="B1031" s="80" t="str">
        <f>'Master List'!C1031</f>
        <v>JOHN L. &amp; DIANA M. LEWALLEN TRUST, ET AL.</v>
      </c>
      <c r="C1031" s="80">
        <f>'Master List'!E1031</f>
        <v>0</v>
      </c>
      <c r="D1031" s="80" t="s">
        <v>4082</v>
      </c>
      <c r="E1031" s="80">
        <f>'Master List'!G1031</f>
        <v>0</v>
      </c>
      <c r="F1031" s="80" t="str">
        <f>'Master List'!H1031</f>
        <v>North Delta Water Agency</v>
      </c>
      <c r="G1031" s="80" t="str">
        <f>'Master List'!I1031</f>
        <v>Y</v>
      </c>
      <c r="H1031" s="80" t="str">
        <f>'Master List'!AP1031</f>
        <v>North Delta Water Agency</v>
      </c>
    </row>
    <row r="1032" spans="1:8" ht="45" x14ac:dyDescent="0.25">
      <c r="A1032" s="82" t="str">
        <f>'Master List'!A1032</f>
        <v>S021940</v>
      </c>
      <c r="B1032" s="80" t="str">
        <f>'Master List'!C1032</f>
        <v>DARSIE HUTCHINSON AND PETTIGREW INC.</v>
      </c>
      <c r="C1032" s="80">
        <f>'Master List'!E1032</f>
        <v>0</v>
      </c>
      <c r="D1032" s="80" t="s">
        <v>4082</v>
      </c>
      <c r="E1032" s="80">
        <f>'Master List'!G1032</f>
        <v>0</v>
      </c>
      <c r="F1032" s="80" t="str">
        <f>'Master List'!H1032</f>
        <v>North Delta Water Agency</v>
      </c>
      <c r="G1032" s="80" t="str">
        <f>'Master List'!I1032</f>
        <v>Y</v>
      </c>
      <c r="H1032" s="80" t="str">
        <f>'Master List'!AP1032</f>
        <v>North Delta Water Agency</v>
      </c>
    </row>
    <row r="1033" spans="1:8" ht="45" x14ac:dyDescent="0.25">
      <c r="A1033" s="82" t="str">
        <f>'Master List'!A1033</f>
        <v>S021945</v>
      </c>
      <c r="B1033" s="80" t="str">
        <f>'Master List'!C1033</f>
        <v>DAYLY LEE/JEAN LEE FAMILY TRUST</v>
      </c>
      <c r="C1033" s="80">
        <f>'Master List'!E1033</f>
        <v>0</v>
      </c>
      <c r="D1033" s="80" t="s">
        <v>4082</v>
      </c>
      <c r="E1033" s="80">
        <f>'Master List'!G1033</f>
        <v>0</v>
      </c>
      <c r="F1033" s="80" t="str">
        <f>'Master List'!H1033</f>
        <v>North Delta Water Agency</v>
      </c>
      <c r="G1033" s="80" t="str">
        <f>'Master List'!I1033</f>
        <v>Y</v>
      </c>
      <c r="H1033" s="80" t="str">
        <f>'Master List'!AP1033</f>
        <v>North Delta Water Agency</v>
      </c>
    </row>
    <row r="1034" spans="1:8" ht="45" x14ac:dyDescent="0.25">
      <c r="A1034" s="82" t="str">
        <f>'Master List'!A1034</f>
        <v>S021946</v>
      </c>
      <c r="B1034" s="80" t="str">
        <f>'Master List'!C1034</f>
        <v>GARDINER IMPROVEMENT CO.</v>
      </c>
      <c r="C1034" s="80">
        <f>'Master List'!E1034</f>
        <v>0</v>
      </c>
      <c r="D1034" s="80" t="s">
        <v>4082</v>
      </c>
      <c r="E1034" s="80">
        <f>'Master List'!G1034</f>
        <v>0</v>
      </c>
      <c r="F1034" s="80" t="str">
        <f>'Master List'!H1034</f>
        <v>North Delta Water Agency</v>
      </c>
      <c r="G1034" s="80" t="str">
        <f>'Master List'!I1034</f>
        <v>Y</v>
      </c>
      <c r="H1034" s="80" t="str">
        <f>'Master List'!AP1034</f>
        <v>North Delta Water Agency</v>
      </c>
    </row>
    <row r="1035" spans="1:8" ht="45" x14ac:dyDescent="0.25">
      <c r="A1035" s="82" t="str">
        <f>'Master List'!A1035</f>
        <v>S021947</v>
      </c>
      <c r="B1035" s="80" t="str">
        <f>'Master List'!C1035</f>
        <v>MALCOLM MCCORMACK</v>
      </c>
      <c r="C1035" s="80">
        <f>'Master List'!E1035</f>
        <v>0</v>
      </c>
      <c r="D1035" s="80" t="s">
        <v>4082</v>
      </c>
      <c r="E1035" s="80">
        <f>'Master List'!G1035</f>
        <v>0</v>
      </c>
      <c r="F1035" s="80" t="str">
        <f>'Master List'!H1035</f>
        <v>North Delta Water Agency</v>
      </c>
      <c r="G1035" s="80" t="str">
        <f>'Master List'!I1035</f>
        <v>Y</v>
      </c>
      <c r="H1035" s="80" t="str">
        <f>'Master List'!AP1035</f>
        <v>North Delta Water Agency</v>
      </c>
    </row>
    <row r="1036" spans="1:8" ht="30" x14ac:dyDescent="0.25">
      <c r="A1036" s="82" t="str">
        <f>'Master List'!A1036</f>
        <v>S021954</v>
      </c>
      <c r="B1036" s="80" t="str">
        <f>'Master List'!C1036</f>
        <v>WRIGHT TRACT PARTNERS</v>
      </c>
      <c r="C1036" s="80">
        <f>'Master List'!E1036</f>
        <v>0</v>
      </c>
      <c r="D1036" s="80" t="s">
        <v>2268</v>
      </c>
      <c r="E1036" s="80">
        <f>'Master List'!G1036</f>
        <v>0</v>
      </c>
      <c r="F1036" s="80">
        <f>'Master List'!H1036</f>
        <v>0</v>
      </c>
      <c r="G1036" s="80" t="str">
        <f>'Master List'!I1036</f>
        <v>Y</v>
      </c>
      <c r="H1036" s="80">
        <f>'Master List'!AP1036</f>
        <v>0</v>
      </c>
    </row>
    <row r="1037" spans="1:8" ht="45" x14ac:dyDescent="0.25">
      <c r="A1037" s="82" t="str">
        <f>'Master List'!A1037</f>
        <v>S022018</v>
      </c>
      <c r="B1037" s="80" t="str">
        <f>'Master List'!C1037</f>
        <v>LOS RIOS FARMS INC</v>
      </c>
      <c r="C1037" s="80">
        <f>'Master List'!E1037</f>
        <v>0</v>
      </c>
      <c r="D1037" s="80" t="s">
        <v>4082</v>
      </c>
      <c r="E1037" s="80">
        <f>'Master List'!G1037</f>
        <v>0</v>
      </c>
      <c r="F1037" s="80" t="str">
        <f>'Master List'!H1037</f>
        <v>North Delta Water Agency</v>
      </c>
      <c r="G1037" s="80" t="str">
        <f>'Master List'!I1037</f>
        <v>Y</v>
      </c>
      <c r="H1037" s="80" t="str">
        <f>'Master List'!AP1037</f>
        <v>North Delta Water Agency</v>
      </c>
    </row>
    <row r="1038" spans="1:8" ht="45" x14ac:dyDescent="0.25">
      <c r="A1038" s="82" t="str">
        <f>'Master List'!A1038</f>
        <v>S022019</v>
      </c>
      <c r="B1038" s="80" t="str">
        <f>'Master List'!C1038</f>
        <v>LOS RIOS FARMS INC</v>
      </c>
      <c r="C1038" s="80">
        <f>'Master List'!E1038</f>
        <v>0</v>
      </c>
      <c r="D1038" s="80" t="s">
        <v>4082</v>
      </c>
      <c r="E1038" s="80">
        <f>'Master List'!G1038</f>
        <v>0</v>
      </c>
      <c r="F1038" s="80" t="str">
        <f>'Master List'!H1038</f>
        <v>North Delta Water Agency</v>
      </c>
      <c r="G1038" s="80" t="str">
        <f>'Master List'!I1038</f>
        <v>Y</v>
      </c>
      <c r="H1038" s="80" t="str">
        <f>'Master List'!AP1038</f>
        <v>North Delta Water Agency</v>
      </c>
    </row>
    <row r="1039" spans="1:8" ht="45" x14ac:dyDescent="0.25">
      <c r="A1039" s="82" t="str">
        <f>'Master List'!A1039</f>
        <v>S022020</v>
      </c>
      <c r="B1039" s="80" t="str">
        <f>'Master List'!C1039</f>
        <v>LOS RIOS FARMS INC</v>
      </c>
      <c r="C1039" s="80">
        <f>'Master List'!E1039</f>
        <v>0</v>
      </c>
      <c r="D1039" s="80" t="s">
        <v>4082</v>
      </c>
      <c r="E1039" s="80">
        <f>'Master List'!G1039</f>
        <v>0</v>
      </c>
      <c r="F1039" s="80" t="str">
        <f>'Master List'!H1039</f>
        <v>North Delta Water Agency</v>
      </c>
      <c r="G1039" s="80" t="str">
        <f>'Master List'!I1039</f>
        <v>Y</v>
      </c>
      <c r="H1039" s="80" t="str">
        <f>'Master List'!AP1039</f>
        <v>North Delta Water Agency</v>
      </c>
    </row>
    <row r="1040" spans="1:8" ht="45" x14ac:dyDescent="0.25">
      <c r="A1040" s="82" t="str">
        <f>'Master List'!A1040</f>
        <v>S022021</v>
      </c>
      <c r="B1040" s="80" t="str">
        <f>'Master List'!C1040</f>
        <v>LOS RIOS FARMS INC</v>
      </c>
      <c r="C1040" s="80">
        <f>'Master List'!E1040</f>
        <v>0</v>
      </c>
      <c r="D1040" s="80" t="s">
        <v>4082</v>
      </c>
      <c r="E1040" s="80">
        <f>'Master List'!G1040</f>
        <v>0</v>
      </c>
      <c r="F1040" s="80" t="str">
        <f>'Master List'!H1040</f>
        <v>North Delta Water Agency</v>
      </c>
      <c r="G1040" s="80" t="str">
        <f>'Master List'!I1040</f>
        <v>Y</v>
      </c>
      <c r="H1040" s="80" t="str">
        <f>'Master List'!AP1040</f>
        <v>North Delta Water Agency</v>
      </c>
    </row>
    <row r="1041" spans="1:8" ht="45" x14ac:dyDescent="0.25">
      <c r="A1041" s="82" t="str">
        <f>'Master List'!A1041</f>
        <v>S022022</v>
      </c>
      <c r="B1041" s="80" t="str">
        <f>'Master List'!C1041</f>
        <v>LOS RIOS FARMS INC</v>
      </c>
      <c r="C1041" s="80">
        <f>'Master List'!E1041</f>
        <v>0</v>
      </c>
      <c r="D1041" s="80" t="s">
        <v>4082</v>
      </c>
      <c r="E1041" s="80">
        <f>'Master List'!G1041</f>
        <v>0</v>
      </c>
      <c r="F1041" s="80" t="str">
        <f>'Master List'!H1041</f>
        <v>North Delta Water Agency</v>
      </c>
      <c r="G1041" s="80" t="str">
        <f>'Master List'!I1041</f>
        <v>Y</v>
      </c>
      <c r="H1041" s="80" t="str">
        <f>'Master List'!AP1041</f>
        <v>North Delta Water Agency</v>
      </c>
    </row>
    <row r="1042" spans="1:8" ht="45" x14ac:dyDescent="0.25">
      <c r="A1042" s="82" t="str">
        <f>'Master List'!A1042</f>
        <v>S022032</v>
      </c>
      <c r="B1042" s="80" t="str">
        <f>'Master List'!C1042</f>
        <v>JOHN P SCHEIBER</v>
      </c>
      <c r="C1042" s="80">
        <f>'Master List'!E1042</f>
        <v>0</v>
      </c>
      <c r="D1042" s="80" t="s">
        <v>4082</v>
      </c>
      <c r="E1042" s="80">
        <f>'Master List'!G1042</f>
        <v>0</v>
      </c>
      <c r="F1042" s="80" t="str">
        <f>'Master List'!H1042</f>
        <v>North Delta Water Agency</v>
      </c>
      <c r="G1042" s="80" t="str">
        <f>'Master List'!I1042</f>
        <v>Y</v>
      </c>
      <c r="H1042" s="80" t="str">
        <f>'Master List'!AP1042</f>
        <v>North Delta Water Agency</v>
      </c>
    </row>
    <row r="1043" spans="1:8" ht="30" x14ac:dyDescent="0.25">
      <c r="A1043" s="82" t="str">
        <f>'Master List'!A1043</f>
        <v>S022153</v>
      </c>
      <c r="B1043" s="80" t="str">
        <f>'Master List'!C1043</f>
        <v>PARAMOUNT LAND COMPANY, LLC</v>
      </c>
      <c r="C1043" s="80">
        <f>'Master List'!E1043</f>
        <v>0</v>
      </c>
      <c r="D1043" s="80" t="s">
        <v>4082</v>
      </c>
      <c r="E1043" s="80">
        <f>'Master List'!G1043</f>
        <v>0</v>
      </c>
      <c r="F1043" s="80">
        <f>'Master List'!H1043</f>
        <v>0</v>
      </c>
      <c r="G1043" s="80" t="str">
        <f>'Master List'!I1043</f>
        <v>N</v>
      </c>
      <c r="H1043" s="80">
        <f>'Master List'!AP1043</f>
        <v>0</v>
      </c>
    </row>
    <row r="1044" spans="1:8" ht="30" x14ac:dyDescent="0.25">
      <c r="A1044" s="82" t="str">
        <f>'Master List'!A1044</f>
        <v>S022169</v>
      </c>
      <c r="B1044" s="80" t="str">
        <f>'Master List'!C1044</f>
        <v>RIVER GARDEN FARMS COMPANY</v>
      </c>
      <c r="C1044" s="80">
        <f>'Master List'!E1044</f>
        <v>0</v>
      </c>
      <c r="D1044" s="80" t="s">
        <v>4082</v>
      </c>
      <c r="E1044" s="80">
        <f>'Master List'!G1044</f>
        <v>0</v>
      </c>
      <c r="F1044" s="80">
        <f>'Master List'!H1044</f>
        <v>0</v>
      </c>
      <c r="G1044" s="80" t="str">
        <f>'Master List'!I1044</f>
        <v>N</v>
      </c>
      <c r="H1044" s="80">
        <f>'Master List'!AP1044</f>
        <v>0</v>
      </c>
    </row>
    <row r="1045" spans="1:8" x14ac:dyDescent="0.25">
      <c r="A1045" s="82" t="str">
        <f>'Master List'!A1045</f>
        <v>S022185</v>
      </c>
      <c r="B1045" s="80" t="str">
        <f>'Master List'!C1045</f>
        <v>NIRMAL SAMRA</v>
      </c>
      <c r="C1045" s="80">
        <f>'Master List'!E1045</f>
        <v>0</v>
      </c>
      <c r="D1045" s="80" t="s">
        <v>4082</v>
      </c>
      <c r="E1045" s="80">
        <f>'Master List'!G1045</f>
        <v>0</v>
      </c>
      <c r="F1045" s="80">
        <f>'Master List'!H1045</f>
        <v>0</v>
      </c>
      <c r="G1045" s="80" t="str">
        <f>'Master List'!I1045</f>
        <v>Y</v>
      </c>
      <c r="H1045" s="80">
        <f>'Master List'!AP1045</f>
        <v>0</v>
      </c>
    </row>
    <row r="1046" spans="1:8" ht="45" x14ac:dyDescent="0.25">
      <c r="A1046" s="82" t="str">
        <f>'Master List'!A1046</f>
        <v>S022390</v>
      </c>
      <c r="B1046" s="80" t="str">
        <f>'Master List'!C1046</f>
        <v>WILLIAM SCHULTZ</v>
      </c>
      <c r="C1046" s="80">
        <f>'Master List'!E1046</f>
        <v>0</v>
      </c>
      <c r="D1046" s="80" t="s">
        <v>4082</v>
      </c>
      <c r="E1046" s="80">
        <f>'Master List'!G1046</f>
        <v>0</v>
      </c>
      <c r="F1046" s="80" t="str">
        <f>'Master List'!H1046</f>
        <v>North Delta Water Agency</v>
      </c>
      <c r="G1046" s="80" t="str">
        <f>'Master List'!I1046</f>
        <v>Y</v>
      </c>
      <c r="H1046" s="80" t="str">
        <f>'Master List'!AP1046</f>
        <v>North Delta Water Agency</v>
      </c>
    </row>
    <row r="1047" spans="1:8" ht="45" x14ac:dyDescent="0.25">
      <c r="A1047" s="82" t="str">
        <f>'Master List'!A1047</f>
        <v>S022727</v>
      </c>
      <c r="B1047" s="80" t="str">
        <f>'Master List'!C1047</f>
        <v>STEVEN MELLO</v>
      </c>
      <c r="C1047" s="80">
        <f>'Master List'!E1047</f>
        <v>0</v>
      </c>
      <c r="D1047" s="80" t="s">
        <v>4082</v>
      </c>
      <c r="E1047" s="80">
        <f>'Master List'!G1047</f>
        <v>0</v>
      </c>
      <c r="F1047" s="80" t="str">
        <f>'Master List'!H1047</f>
        <v>North Delta Water Agency</v>
      </c>
      <c r="G1047" s="80" t="str">
        <f>'Master List'!I1047</f>
        <v>Y</v>
      </c>
      <c r="H1047" s="80" t="str">
        <f>'Master List'!AP1047</f>
        <v>North Delta Water Agency</v>
      </c>
    </row>
    <row r="1048" spans="1:8" ht="45" x14ac:dyDescent="0.25">
      <c r="A1048" s="82" t="str">
        <f>'Master List'!A1048</f>
        <v>S022728</v>
      </c>
      <c r="B1048" s="80" t="str">
        <f>'Master List'!C1048</f>
        <v>STEVEN MELLO</v>
      </c>
      <c r="C1048" s="80">
        <f>'Master List'!E1048</f>
        <v>0</v>
      </c>
      <c r="D1048" s="80" t="s">
        <v>4082</v>
      </c>
      <c r="E1048" s="80">
        <f>'Master List'!G1048</f>
        <v>0</v>
      </c>
      <c r="F1048" s="80" t="str">
        <f>'Master List'!H1048</f>
        <v>North Delta Water Agency</v>
      </c>
      <c r="G1048" s="80" t="str">
        <f>'Master List'!I1048</f>
        <v>Y</v>
      </c>
      <c r="H1048" s="80" t="str">
        <f>'Master List'!AP1048</f>
        <v>North Delta Water Agency</v>
      </c>
    </row>
    <row r="1049" spans="1:8" ht="45" x14ac:dyDescent="0.25">
      <c r="A1049" s="82" t="str">
        <f>'Master List'!A1049</f>
        <v>S022733</v>
      </c>
      <c r="B1049" s="80" t="str">
        <f>'Master List'!C1049</f>
        <v>MELLO FARMS INC. - LOCKE</v>
      </c>
      <c r="C1049" s="80">
        <f>'Master List'!E1049</f>
        <v>0</v>
      </c>
      <c r="D1049" s="80" t="s">
        <v>4082</v>
      </c>
      <c r="E1049" s="80">
        <f>'Master List'!G1049</f>
        <v>0</v>
      </c>
      <c r="F1049" s="80" t="str">
        <f>'Master List'!H1049</f>
        <v>North Delta Water Agency</v>
      </c>
      <c r="G1049" s="80" t="str">
        <f>'Master List'!I1049</f>
        <v>Y</v>
      </c>
      <c r="H1049" s="80" t="str">
        <f>'Master List'!AP1049</f>
        <v>North Delta Water Agency</v>
      </c>
    </row>
    <row r="1050" spans="1:8" ht="45" x14ac:dyDescent="0.25">
      <c r="A1050" s="82" t="str">
        <f>'Master List'!A1050</f>
        <v>S022734</v>
      </c>
      <c r="B1050" s="80" t="str">
        <f>'Master List'!C1050</f>
        <v>MELLO FARMS INC. - LOCKE</v>
      </c>
      <c r="C1050" s="80">
        <f>'Master List'!E1050</f>
        <v>0</v>
      </c>
      <c r="D1050" s="80" t="s">
        <v>4082</v>
      </c>
      <c r="E1050" s="80">
        <f>'Master List'!G1050</f>
        <v>0</v>
      </c>
      <c r="F1050" s="80" t="str">
        <f>'Master List'!H1050</f>
        <v>North Delta Water Agency</v>
      </c>
      <c r="G1050" s="80" t="str">
        <f>'Master List'!I1050</f>
        <v>Y</v>
      </c>
      <c r="H1050" s="80" t="str">
        <f>'Master List'!AP1050</f>
        <v>North Delta Water Agency</v>
      </c>
    </row>
    <row r="1051" spans="1:8" ht="45" x14ac:dyDescent="0.25">
      <c r="A1051" s="82" t="str">
        <f>'Master List'!A1051</f>
        <v>S022735</v>
      </c>
      <c r="B1051" s="80" t="str">
        <f>'Master List'!C1051</f>
        <v>PETER BROWN</v>
      </c>
      <c r="C1051" s="80">
        <f>'Master List'!E1051</f>
        <v>0</v>
      </c>
      <c r="D1051" s="80" t="s">
        <v>4082</v>
      </c>
      <c r="E1051" s="80">
        <f>'Master List'!G1051</f>
        <v>0</v>
      </c>
      <c r="F1051" s="80" t="str">
        <f>'Master List'!H1051</f>
        <v>North Delta Water Agency</v>
      </c>
      <c r="G1051" s="80" t="str">
        <f>'Master List'!I1051</f>
        <v>Y</v>
      </c>
      <c r="H1051" s="80" t="str">
        <f>'Master List'!AP1051</f>
        <v>North Delta Water Agency</v>
      </c>
    </row>
    <row r="1052" spans="1:8" ht="30" x14ac:dyDescent="0.25">
      <c r="A1052" s="82" t="str">
        <f>'Master List'!A1052</f>
        <v>S022747</v>
      </c>
      <c r="B1052" s="80" t="str">
        <f>'Master List'!C1052</f>
        <v>WRIGHT TRACT PARTNERS</v>
      </c>
      <c r="C1052" s="80">
        <f>'Master List'!E1052</f>
        <v>0</v>
      </c>
      <c r="D1052" s="80" t="s">
        <v>2268</v>
      </c>
      <c r="E1052" s="80">
        <f>'Master List'!G1052</f>
        <v>0</v>
      </c>
      <c r="F1052" s="80">
        <f>'Master List'!H1052</f>
        <v>0</v>
      </c>
      <c r="G1052" s="80" t="str">
        <f>'Master List'!I1052</f>
        <v>Y</v>
      </c>
      <c r="H1052" s="80">
        <f>'Master List'!AP1052</f>
        <v>0</v>
      </c>
    </row>
    <row r="1053" spans="1:8" ht="30" x14ac:dyDescent="0.25">
      <c r="A1053" s="82" t="str">
        <f>'Master List'!A1053</f>
        <v>S023253</v>
      </c>
      <c r="B1053" s="80" t="str">
        <f>'Master List'!C1053</f>
        <v>SPECKMAN EMPIRE TRACT LIMITED PARTNERSHIP</v>
      </c>
      <c r="C1053" s="80">
        <f>'Master List'!E1053</f>
        <v>0</v>
      </c>
      <c r="D1053" s="80" t="s">
        <v>4082</v>
      </c>
      <c r="E1053" s="80">
        <f>'Master List'!G1053</f>
        <v>0</v>
      </c>
      <c r="F1053" s="80">
        <f>'Master List'!H1053</f>
        <v>0</v>
      </c>
      <c r="G1053" s="80" t="str">
        <f>'Master List'!I1053</f>
        <v>Y</v>
      </c>
      <c r="H1053" s="80">
        <f>'Master List'!AP1053</f>
        <v>0</v>
      </c>
    </row>
    <row r="1054" spans="1:8" ht="30" x14ac:dyDescent="0.25">
      <c r="A1054" s="82" t="str">
        <f>'Master List'!A1054</f>
        <v>S023255</v>
      </c>
      <c r="B1054" s="80" t="str">
        <f>'Master List'!C1054</f>
        <v>SPECKMAN EMPIRE TRACT LIMITED PARTNERSHIP</v>
      </c>
      <c r="C1054" s="80">
        <f>'Master List'!E1054</f>
        <v>0</v>
      </c>
      <c r="D1054" s="80" t="s">
        <v>4082</v>
      </c>
      <c r="E1054" s="80">
        <f>'Master List'!G1054</f>
        <v>0</v>
      </c>
      <c r="F1054" s="80">
        <f>'Master List'!H1054</f>
        <v>0</v>
      </c>
      <c r="G1054" s="80" t="str">
        <f>'Master List'!I1054</f>
        <v>Y</v>
      </c>
      <c r="H1054" s="80">
        <f>'Master List'!AP1054</f>
        <v>0</v>
      </c>
    </row>
    <row r="1055" spans="1:8" ht="30" x14ac:dyDescent="0.25">
      <c r="A1055" s="82" t="str">
        <f>'Master List'!A1055</f>
        <v>S023257</v>
      </c>
      <c r="B1055" s="80" t="str">
        <f>'Master List'!C1055</f>
        <v>SPECKMAN EMPIRE TRACT LIMITED PARTNERSHIP</v>
      </c>
      <c r="C1055" s="80">
        <f>'Master List'!E1055</f>
        <v>0</v>
      </c>
      <c r="D1055" s="80" t="s">
        <v>4082</v>
      </c>
      <c r="E1055" s="80">
        <f>'Master List'!G1055</f>
        <v>0</v>
      </c>
      <c r="F1055" s="80">
        <f>'Master List'!H1055</f>
        <v>0</v>
      </c>
      <c r="G1055" s="80" t="str">
        <f>'Master List'!I1055</f>
        <v>Y</v>
      </c>
      <c r="H1055" s="80">
        <f>'Master List'!AP1055</f>
        <v>0</v>
      </c>
    </row>
    <row r="1056" spans="1:8" ht="30" x14ac:dyDescent="0.25">
      <c r="A1056" s="82" t="str">
        <f>'Master List'!A1056</f>
        <v>S023259</v>
      </c>
      <c r="B1056" s="80" t="str">
        <f>'Master List'!C1056</f>
        <v>SPECKMAN EMPIRE TRACT LIMITED PARTNERSHIP</v>
      </c>
      <c r="C1056" s="80">
        <f>'Master List'!E1056</f>
        <v>0</v>
      </c>
      <c r="D1056" s="80" t="s">
        <v>4082</v>
      </c>
      <c r="E1056" s="80">
        <f>'Master List'!G1056</f>
        <v>0</v>
      </c>
      <c r="F1056" s="80">
        <f>'Master List'!H1056</f>
        <v>0</v>
      </c>
      <c r="G1056" s="80" t="str">
        <f>'Master List'!I1056</f>
        <v>Y</v>
      </c>
      <c r="H1056" s="80">
        <f>'Master List'!AP1056</f>
        <v>0</v>
      </c>
    </row>
    <row r="1057" spans="1:8" ht="30" x14ac:dyDescent="0.25">
      <c r="A1057" s="82" t="str">
        <f>'Master List'!A1057</f>
        <v>S023261</v>
      </c>
      <c r="B1057" s="80" t="str">
        <f>'Master List'!C1057</f>
        <v>SPECKMAN EMPIRE TRACT LIMITED PARTNERSHIP</v>
      </c>
      <c r="C1057" s="80">
        <f>'Master List'!E1057</f>
        <v>0</v>
      </c>
      <c r="D1057" s="80" t="s">
        <v>4082</v>
      </c>
      <c r="E1057" s="80">
        <f>'Master List'!G1057</f>
        <v>0</v>
      </c>
      <c r="F1057" s="80">
        <f>'Master List'!H1057</f>
        <v>0</v>
      </c>
      <c r="G1057" s="80" t="str">
        <f>'Master List'!I1057</f>
        <v>Y</v>
      </c>
      <c r="H1057" s="80">
        <f>'Master List'!AP1057</f>
        <v>0</v>
      </c>
    </row>
    <row r="1058" spans="1:8" ht="30" x14ac:dyDescent="0.25">
      <c r="A1058" s="82" t="str">
        <f>'Master List'!A1058</f>
        <v>S023263</v>
      </c>
      <c r="B1058" s="80" t="str">
        <f>'Master List'!C1058</f>
        <v>SPECKMAN EMPIRE TRACT LIMITED PARTNERSHIP</v>
      </c>
      <c r="C1058" s="80">
        <f>'Master List'!E1058</f>
        <v>0</v>
      </c>
      <c r="D1058" s="80" t="s">
        <v>4082</v>
      </c>
      <c r="E1058" s="80">
        <f>'Master List'!G1058</f>
        <v>0</v>
      </c>
      <c r="F1058" s="80">
        <f>'Master List'!H1058</f>
        <v>0</v>
      </c>
      <c r="G1058" s="80" t="str">
        <f>'Master List'!I1058</f>
        <v>Y</v>
      </c>
      <c r="H1058" s="80">
        <f>'Master List'!AP1058</f>
        <v>0</v>
      </c>
    </row>
    <row r="1059" spans="1:8" ht="30" x14ac:dyDescent="0.25">
      <c r="A1059" s="82" t="str">
        <f>'Master List'!A1059</f>
        <v>S023264</v>
      </c>
      <c r="B1059" s="80" t="str">
        <f>'Master List'!C1059</f>
        <v>SPECKMAN EMPIRE TRACT LIMITED PARTNERSHIP</v>
      </c>
      <c r="C1059" s="80">
        <f>'Master List'!E1059</f>
        <v>0</v>
      </c>
      <c r="D1059" s="80" t="s">
        <v>4082</v>
      </c>
      <c r="E1059" s="80">
        <f>'Master List'!G1059</f>
        <v>0</v>
      </c>
      <c r="F1059" s="80">
        <f>'Master List'!H1059</f>
        <v>0</v>
      </c>
      <c r="G1059" s="80" t="str">
        <f>'Master List'!I1059</f>
        <v>Y</v>
      </c>
      <c r="H1059" s="80">
        <f>'Master List'!AP1059</f>
        <v>0</v>
      </c>
    </row>
    <row r="1060" spans="1:8" ht="45" x14ac:dyDescent="0.25">
      <c r="A1060" s="82" t="str">
        <f>'Master List'!A1060</f>
        <v>S023265</v>
      </c>
      <c r="B1060" s="80" t="str">
        <f>'Master List'!C1060</f>
        <v>HERBERT A. SPECKMAN &amp; JOYCE M. SPECKMAN REVOCABLE FAMILY TRUST</v>
      </c>
      <c r="C1060" s="80">
        <f>'Master List'!E1060</f>
        <v>0</v>
      </c>
      <c r="D1060" s="80" t="s">
        <v>4082</v>
      </c>
      <c r="E1060" s="80">
        <f>'Master List'!G1060</f>
        <v>0</v>
      </c>
      <c r="F1060" s="80">
        <f>'Master List'!H1060</f>
        <v>0</v>
      </c>
      <c r="G1060" s="80" t="str">
        <f>'Master List'!I1060</f>
        <v>Y</v>
      </c>
      <c r="H1060" s="80">
        <f>'Master List'!AP1060</f>
        <v>0</v>
      </c>
    </row>
    <row r="1061" spans="1:8" x14ac:dyDescent="0.25">
      <c r="A1061" s="82" t="str">
        <f>'Master List'!A1061</f>
        <v>S023276</v>
      </c>
      <c r="B1061" s="80" t="str">
        <f>'Master List'!C1061</f>
        <v>DUTRA FARMS INC.</v>
      </c>
      <c r="C1061" s="80">
        <f>'Master List'!E1061</f>
        <v>0</v>
      </c>
      <c r="D1061" s="80" t="s">
        <v>4082</v>
      </c>
      <c r="E1061" s="80">
        <f>'Master List'!G1061</f>
        <v>0</v>
      </c>
      <c r="F1061" s="80">
        <f>'Master List'!H1061</f>
        <v>0</v>
      </c>
      <c r="G1061" s="80" t="str">
        <f>'Master List'!I1061</f>
        <v>Y</v>
      </c>
      <c r="H1061" s="80">
        <f>'Master List'!AP1061</f>
        <v>0</v>
      </c>
    </row>
    <row r="1062" spans="1:8" ht="45" x14ac:dyDescent="0.25">
      <c r="A1062" s="82" t="str">
        <f>'Master List'!A1062</f>
        <v>S023279</v>
      </c>
      <c r="B1062" s="80" t="str">
        <f>'Master List'!C1062</f>
        <v>ANTHONY G. DUTRA TRUST</v>
      </c>
      <c r="C1062" s="80">
        <f>'Master List'!E1062</f>
        <v>0</v>
      </c>
      <c r="D1062" s="80" t="s">
        <v>1122</v>
      </c>
      <c r="E1062" s="80">
        <f>'Master List'!G1062</f>
        <v>0</v>
      </c>
      <c r="F1062" s="80">
        <f>'Master List'!H1062</f>
        <v>0</v>
      </c>
      <c r="G1062" s="80" t="str">
        <f>'Master List'!I1062</f>
        <v>Y</v>
      </c>
      <c r="H1062" s="80">
        <f>'Master List'!AP1062</f>
        <v>0</v>
      </c>
    </row>
    <row r="1063" spans="1:8" x14ac:dyDescent="0.25">
      <c r="A1063" s="82" t="str">
        <f>'Master List'!A1063</f>
        <v>S023281</v>
      </c>
      <c r="B1063" s="80" t="str">
        <f>'Master List'!C1063</f>
        <v>DUTRA FARMS INC.</v>
      </c>
      <c r="C1063" s="80">
        <f>'Master List'!E1063</f>
        <v>0</v>
      </c>
      <c r="D1063" s="81" t="s">
        <v>4082</v>
      </c>
      <c r="E1063" s="80">
        <f>'Master List'!G1063</f>
        <v>0</v>
      </c>
      <c r="F1063" s="80">
        <f>'Master List'!H1063</f>
        <v>0</v>
      </c>
      <c r="G1063" s="80" t="str">
        <f>'Master List'!I1063</f>
        <v>Y</v>
      </c>
      <c r="H1063" s="80">
        <f>'Master List'!AP1063</f>
        <v>0</v>
      </c>
    </row>
  </sheetData>
  <pageMargins left="0.7" right="0.7" top="0.75" bottom="0.75" header="0.3" footer="0.3"/>
  <pageSetup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189"/>
  <sheetViews>
    <sheetView zoomScaleNormal="100" workbookViewId="0"/>
  </sheetViews>
  <sheetFormatPr defaultRowHeight="15" x14ac:dyDescent="0.25"/>
  <cols>
    <col min="1" max="1" width="31.28515625" customWidth="1"/>
    <col min="2" max="2" width="13.28515625" customWidth="1"/>
    <col min="3" max="3" width="30.42578125" style="17" bestFit="1" customWidth="1"/>
    <col min="4" max="4" width="41.140625" customWidth="1"/>
    <col min="5" max="5" width="18.28515625" customWidth="1"/>
    <col min="6" max="6" width="12.7109375" customWidth="1"/>
    <col min="8" max="8" width="20.85546875" customWidth="1"/>
    <col min="9" max="9" width="11.5703125" customWidth="1"/>
    <col min="10" max="10" width="12.42578125" customWidth="1"/>
  </cols>
  <sheetData>
    <row r="1" spans="1:4" x14ac:dyDescent="0.25">
      <c r="A1" s="30" t="s">
        <v>4086</v>
      </c>
      <c r="B1" s="30" t="s">
        <v>4087</v>
      </c>
      <c r="C1" s="30" t="s">
        <v>4088</v>
      </c>
      <c r="D1" s="30" t="s">
        <v>4089</v>
      </c>
    </row>
    <row r="2" spans="1:4" x14ac:dyDescent="0.25">
      <c r="A2" s="17" t="s">
        <v>520</v>
      </c>
      <c r="B2" s="31">
        <v>1894</v>
      </c>
      <c r="C2" s="17" t="s">
        <v>4090</v>
      </c>
      <c r="D2" s="15"/>
    </row>
    <row r="3" spans="1:4" ht="30" x14ac:dyDescent="0.25">
      <c r="A3" s="17" t="s">
        <v>1002</v>
      </c>
      <c r="B3" s="31">
        <v>1910</v>
      </c>
      <c r="C3" s="17" t="s">
        <v>4091</v>
      </c>
      <c r="D3" s="15" t="s">
        <v>4092</v>
      </c>
    </row>
    <row r="4" spans="1:4" x14ac:dyDescent="0.25">
      <c r="A4" s="17" t="s">
        <v>2330</v>
      </c>
      <c r="B4" s="31">
        <v>1911</v>
      </c>
      <c r="C4" s="17" t="s">
        <v>4093</v>
      </c>
      <c r="D4" s="15"/>
    </row>
    <row r="5" spans="1:4" x14ac:dyDescent="0.25">
      <c r="A5" s="17" t="s">
        <v>654</v>
      </c>
      <c r="B5" s="31">
        <v>1913</v>
      </c>
      <c r="C5" s="17" t="s">
        <v>4094</v>
      </c>
      <c r="D5" s="15"/>
    </row>
    <row r="6" spans="1:4" x14ac:dyDescent="0.25">
      <c r="A6" s="17" t="s">
        <v>1043</v>
      </c>
      <c r="B6" s="31">
        <v>1876</v>
      </c>
      <c r="C6" s="17" t="s">
        <v>4095</v>
      </c>
      <c r="D6" s="15"/>
    </row>
    <row r="7" spans="1:4" x14ac:dyDescent="0.25">
      <c r="A7" s="17" t="s">
        <v>1425</v>
      </c>
      <c r="B7" s="31">
        <v>1912</v>
      </c>
      <c r="C7" s="17" t="s">
        <v>4096</v>
      </c>
      <c r="D7" s="15"/>
    </row>
    <row r="8" spans="1:4" x14ac:dyDescent="0.25">
      <c r="A8" s="17" t="s">
        <v>1551</v>
      </c>
      <c r="B8" s="31">
        <v>1908</v>
      </c>
      <c r="C8" s="17" t="s">
        <v>4097</v>
      </c>
      <c r="D8" s="15"/>
    </row>
    <row r="9" spans="1:4" x14ac:dyDescent="0.25">
      <c r="A9" s="17" t="s">
        <v>1042</v>
      </c>
      <c r="B9" s="31">
        <v>1908</v>
      </c>
      <c r="C9" s="17" t="s">
        <v>4097</v>
      </c>
      <c r="D9" s="15"/>
    </row>
    <row r="10" spans="1:4" x14ac:dyDescent="0.25">
      <c r="A10" s="17" t="s">
        <v>1265</v>
      </c>
      <c r="B10" s="31" t="s">
        <v>4098</v>
      </c>
      <c r="C10" s="17" t="s">
        <v>4099</v>
      </c>
      <c r="D10" s="15" t="s">
        <v>4100</v>
      </c>
    </row>
    <row r="11" spans="1:4" x14ac:dyDescent="0.25">
      <c r="A11" s="17" t="s">
        <v>1556</v>
      </c>
      <c r="B11" s="31">
        <v>1914</v>
      </c>
      <c r="C11" s="17" t="s">
        <v>4101</v>
      </c>
      <c r="D11" s="15"/>
    </row>
    <row r="12" spans="1:4" x14ac:dyDescent="0.25">
      <c r="A12" s="17" t="s">
        <v>966</v>
      </c>
      <c r="B12" s="31">
        <v>1886</v>
      </c>
      <c r="C12" s="17" t="s">
        <v>4102</v>
      </c>
      <c r="D12" s="15"/>
    </row>
    <row r="13" spans="1:4" x14ac:dyDescent="0.25">
      <c r="A13" s="17" t="s">
        <v>4103</v>
      </c>
      <c r="B13" s="31">
        <v>1911</v>
      </c>
      <c r="C13" s="17" t="s">
        <v>4104</v>
      </c>
      <c r="D13" s="15"/>
    </row>
    <row r="14" spans="1:4" x14ac:dyDescent="0.25">
      <c r="A14" s="17" t="s">
        <v>1590</v>
      </c>
      <c r="B14" s="31">
        <v>1860</v>
      </c>
      <c r="C14" s="17" t="s">
        <v>4105</v>
      </c>
      <c r="D14" s="15"/>
    </row>
    <row r="15" spans="1:4" x14ac:dyDescent="0.25">
      <c r="A15" s="17" t="s">
        <v>1826</v>
      </c>
      <c r="B15" s="31">
        <v>1908</v>
      </c>
      <c r="C15" s="17" t="s">
        <v>4097</v>
      </c>
      <c r="D15" s="15"/>
    </row>
    <row r="16" spans="1:4" x14ac:dyDescent="0.25">
      <c r="A16" s="17" t="s">
        <v>4106</v>
      </c>
      <c r="B16" s="31">
        <v>1894</v>
      </c>
      <c r="C16" s="17" t="s">
        <v>4107</v>
      </c>
      <c r="D16" s="15"/>
    </row>
    <row r="17" spans="1:6" x14ac:dyDescent="0.25">
      <c r="A17" s="17" t="s">
        <v>954</v>
      </c>
      <c r="B17" s="31">
        <v>1910</v>
      </c>
      <c r="C17" s="17" t="s">
        <v>8499</v>
      </c>
      <c r="D17" s="15"/>
    </row>
    <row r="18" spans="1:6" ht="45" x14ac:dyDescent="0.25">
      <c r="A18" s="17" t="s">
        <v>1202</v>
      </c>
      <c r="B18" s="31">
        <v>1865</v>
      </c>
      <c r="C18" s="17" t="s">
        <v>4108</v>
      </c>
      <c r="D18" s="15" t="s">
        <v>4109</v>
      </c>
    </row>
    <row r="19" spans="1:6" x14ac:dyDescent="0.25">
      <c r="A19" s="17" t="s">
        <v>2312</v>
      </c>
      <c r="B19" s="31">
        <v>1910</v>
      </c>
      <c r="C19" s="17" t="s">
        <v>4093</v>
      </c>
      <c r="D19" s="15"/>
    </row>
    <row r="20" spans="1:6" x14ac:dyDescent="0.25">
      <c r="A20" s="17" t="s">
        <v>2560</v>
      </c>
      <c r="B20" s="31">
        <v>1907</v>
      </c>
      <c r="C20" s="17" t="s">
        <v>4110</v>
      </c>
      <c r="D20" s="15"/>
    </row>
    <row r="21" spans="1:6" x14ac:dyDescent="0.25">
      <c r="A21" s="17" t="s">
        <v>2377</v>
      </c>
      <c r="B21" s="31">
        <v>1858</v>
      </c>
      <c r="C21" s="17" t="s">
        <v>4111</v>
      </c>
      <c r="D21" s="15"/>
    </row>
    <row r="22" spans="1:6" ht="60" x14ac:dyDescent="0.25">
      <c r="A22" s="32" t="s">
        <v>641</v>
      </c>
      <c r="B22" s="33">
        <v>1876</v>
      </c>
      <c r="C22" s="32" t="s">
        <v>4112</v>
      </c>
      <c r="D22" s="22" t="s">
        <v>8621</v>
      </c>
    </row>
    <row r="23" spans="1:6" x14ac:dyDescent="0.25">
      <c r="A23" s="32" t="s">
        <v>1019</v>
      </c>
      <c r="B23" s="33">
        <v>1894</v>
      </c>
      <c r="C23" s="32" t="s">
        <v>4107</v>
      </c>
      <c r="D23" s="22"/>
    </row>
    <row r="24" spans="1:6" ht="30" x14ac:dyDescent="0.25">
      <c r="A24" s="17" t="s">
        <v>3480</v>
      </c>
      <c r="B24" s="31">
        <v>1860</v>
      </c>
      <c r="C24" s="17" t="s">
        <v>4113</v>
      </c>
      <c r="D24" s="14" t="s">
        <v>4114</v>
      </c>
    </row>
    <row r="25" spans="1:6" x14ac:dyDescent="0.25">
      <c r="A25" s="31"/>
      <c r="B25" s="31"/>
    </row>
    <row r="26" spans="1:6" x14ac:dyDescent="0.25">
      <c r="A26" s="31"/>
      <c r="B26" s="31"/>
    </row>
    <row r="27" spans="1:6" ht="47.25" customHeight="1" x14ac:dyDescent="0.25">
      <c r="A27" s="60" t="s">
        <v>8288</v>
      </c>
      <c r="B27" s="280" t="s">
        <v>8289</v>
      </c>
      <c r="C27" s="280"/>
      <c r="D27" s="281" t="s">
        <v>8618</v>
      </c>
      <c r="E27" s="282"/>
      <c r="F27" s="283"/>
    </row>
    <row r="28" spans="1:6" ht="30" x14ac:dyDescent="0.25">
      <c r="A28" s="34" t="s">
        <v>25</v>
      </c>
      <c r="B28" s="46" t="s">
        <v>8232</v>
      </c>
      <c r="C28" s="46" t="s">
        <v>8287</v>
      </c>
      <c r="D28" s="59" t="s">
        <v>8290</v>
      </c>
      <c r="E28" s="59" t="s">
        <v>4115</v>
      </c>
      <c r="F28" s="59" t="s">
        <v>4116</v>
      </c>
    </row>
    <row r="29" spans="1:6" ht="30" x14ac:dyDescent="0.25">
      <c r="A29" s="15" t="s">
        <v>1671</v>
      </c>
      <c r="B29" s="14" t="s">
        <v>8233</v>
      </c>
      <c r="C29" t="s">
        <v>87</v>
      </c>
      <c r="D29" s="57" t="s">
        <v>1671</v>
      </c>
      <c r="E29" s="61"/>
      <c r="F29" s="57"/>
    </row>
    <row r="30" spans="1:6" ht="45" x14ac:dyDescent="0.25">
      <c r="A30" s="15" t="s">
        <v>76</v>
      </c>
      <c r="B30" s="14" t="s">
        <v>8234</v>
      </c>
      <c r="C30" t="s">
        <v>87</v>
      </c>
      <c r="D30" s="58" t="s">
        <v>76</v>
      </c>
      <c r="E30" s="62"/>
      <c r="F30" s="58"/>
    </row>
    <row r="31" spans="1:6" x14ac:dyDescent="0.25">
      <c r="A31" s="15" t="s">
        <v>3990</v>
      </c>
      <c r="B31" s="14" t="s">
        <v>8229</v>
      </c>
      <c r="C31" t="s">
        <v>87</v>
      </c>
      <c r="D31" s="57" t="s">
        <v>3990</v>
      </c>
      <c r="E31" s="61"/>
      <c r="F31" s="57"/>
    </row>
    <row r="32" spans="1:6" ht="30" customHeight="1" x14ac:dyDescent="0.25">
      <c r="A32" s="15" t="s">
        <v>8195</v>
      </c>
      <c r="B32" s="14" t="s">
        <v>732</v>
      </c>
      <c r="C32" t="s">
        <v>87</v>
      </c>
      <c r="D32" s="58" t="s">
        <v>520</v>
      </c>
      <c r="E32" s="62">
        <v>1894</v>
      </c>
      <c r="F32" s="58"/>
    </row>
    <row r="33" spans="1:6" x14ac:dyDescent="0.25">
      <c r="A33" s="15" t="s">
        <v>520</v>
      </c>
      <c r="B33" s="14" t="s">
        <v>8235</v>
      </c>
      <c r="C33" t="s">
        <v>87</v>
      </c>
      <c r="D33" s="57" t="s">
        <v>1002</v>
      </c>
      <c r="E33" s="61">
        <v>1910</v>
      </c>
      <c r="F33" s="57"/>
    </row>
    <row r="34" spans="1:6" x14ac:dyDescent="0.25">
      <c r="A34" s="15" t="s">
        <v>1002</v>
      </c>
      <c r="B34" s="14" t="s">
        <v>76</v>
      </c>
      <c r="C34" t="s">
        <v>55</v>
      </c>
      <c r="D34" s="58" t="s">
        <v>703</v>
      </c>
      <c r="E34" s="62"/>
      <c r="F34" s="58"/>
    </row>
    <row r="35" spans="1:6" x14ac:dyDescent="0.25">
      <c r="A35" s="15" t="s">
        <v>703</v>
      </c>
      <c r="B35" s="14" t="s">
        <v>1912</v>
      </c>
      <c r="C35" t="s">
        <v>87</v>
      </c>
      <c r="D35" s="57" t="s">
        <v>703</v>
      </c>
      <c r="E35" s="61"/>
      <c r="F35" s="57"/>
    </row>
    <row r="36" spans="1:6" x14ac:dyDescent="0.25">
      <c r="A36" s="15" t="s">
        <v>2330</v>
      </c>
      <c r="B36" s="14" t="s">
        <v>3990</v>
      </c>
      <c r="C36" t="s">
        <v>87</v>
      </c>
      <c r="D36" s="58" t="s">
        <v>2390</v>
      </c>
      <c r="E36" s="62">
        <v>1911</v>
      </c>
      <c r="F36" s="58"/>
    </row>
    <row r="37" spans="1:6" ht="30" x14ac:dyDescent="0.25">
      <c r="A37" s="15" t="s">
        <v>2131</v>
      </c>
      <c r="B37" s="14" t="s">
        <v>520</v>
      </c>
      <c r="C37" t="s">
        <v>55</v>
      </c>
      <c r="D37" s="57" t="s">
        <v>8237</v>
      </c>
      <c r="E37" s="61"/>
      <c r="F37" s="57"/>
    </row>
    <row r="38" spans="1:6" ht="30" x14ac:dyDescent="0.25">
      <c r="A38" s="15" t="s">
        <v>3021</v>
      </c>
      <c r="B38" s="14" t="s">
        <v>8236</v>
      </c>
      <c r="C38" t="s">
        <v>87</v>
      </c>
      <c r="D38" s="58" t="s">
        <v>654</v>
      </c>
      <c r="E38" s="62">
        <v>1913</v>
      </c>
      <c r="F38" s="58"/>
    </row>
    <row r="39" spans="1:6" x14ac:dyDescent="0.25">
      <c r="A39" s="15" t="s">
        <v>2748</v>
      </c>
      <c r="B39" s="14" t="s">
        <v>4489</v>
      </c>
      <c r="C39" t="s">
        <v>87</v>
      </c>
      <c r="D39" s="57" t="s">
        <v>1043</v>
      </c>
      <c r="E39" s="61">
        <v>1876</v>
      </c>
      <c r="F39" s="57"/>
    </row>
    <row r="40" spans="1:6" ht="30" customHeight="1" x14ac:dyDescent="0.25">
      <c r="A40" s="15" t="s">
        <v>2390</v>
      </c>
      <c r="B40" s="14" t="s">
        <v>8027</v>
      </c>
      <c r="C40" t="s">
        <v>87</v>
      </c>
      <c r="D40" s="58" t="s">
        <v>2843</v>
      </c>
      <c r="E40" s="62"/>
      <c r="F40" s="58"/>
    </row>
    <row r="41" spans="1:6" x14ac:dyDescent="0.25">
      <c r="A41" s="15" t="s">
        <v>2748</v>
      </c>
      <c r="B41" s="14" t="s">
        <v>1002</v>
      </c>
      <c r="C41" t="s">
        <v>55</v>
      </c>
      <c r="D41" s="57" t="s">
        <v>8239</v>
      </c>
      <c r="E41" s="61"/>
      <c r="F41" s="57"/>
    </row>
    <row r="42" spans="1:6" x14ac:dyDescent="0.25">
      <c r="A42" s="15" t="s">
        <v>1703</v>
      </c>
      <c r="B42" s="14" t="s">
        <v>703</v>
      </c>
      <c r="C42" t="s">
        <v>55</v>
      </c>
      <c r="D42" s="58" t="s">
        <v>3774</v>
      </c>
      <c r="E42" s="62"/>
      <c r="F42" s="58"/>
    </row>
    <row r="43" spans="1:6" x14ac:dyDescent="0.25">
      <c r="A43" s="15" t="s">
        <v>654</v>
      </c>
      <c r="B43" s="14" t="s">
        <v>8237</v>
      </c>
      <c r="C43" t="s">
        <v>55</v>
      </c>
      <c r="D43" s="57" t="s">
        <v>3936</v>
      </c>
      <c r="E43" s="61"/>
      <c r="F43" s="57"/>
    </row>
    <row r="44" spans="1:6" x14ac:dyDescent="0.25">
      <c r="A44" s="15" t="s">
        <v>8196</v>
      </c>
      <c r="B44" s="14" t="s">
        <v>654</v>
      </c>
      <c r="C44" t="s">
        <v>55</v>
      </c>
      <c r="D44" s="58" t="s">
        <v>3732</v>
      </c>
      <c r="E44" s="62"/>
      <c r="F44" s="58"/>
    </row>
    <row r="45" spans="1:6" x14ac:dyDescent="0.25">
      <c r="A45" s="15" t="s">
        <v>1043</v>
      </c>
      <c r="B45" s="14" t="s">
        <v>8238</v>
      </c>
      <c r="C45" t="s">
        <v>87</v>
      </c>
      <c r="D45" s="57" t="s">
        <v>8242</v>
      </c>
      <c r="E45" s="61"/>
      <c r="F45" s="57"/>
    </row>
    <row r="46" spans="1:6" x14ac:dyDescent="0.25">
      <c r="A46" s="15" t="s">
        <v>2843</v>
      </c>
      <c r="B46" s="14" t="s">
        <v>863</v>
      </c>
      <c r="C46" t="s">
        <v>87</v>
      </c>
      <c r="D46" s="58" t="s">
        <v>3118</v>
      </c>
      <c r="E46" s="62"/>
      <c r="F46" s="58"/>
    </row>
    <row r="47" spans="1:6" x14ac:dyDescent="0.25">
      <c r="A47" s="15" t="s">
        <v>3774</v>
      </c>
      <c r="B47" s="14" t="s">
        <v>893</v>
      </c>
      <c r="C47" t="s">
        <v>87</v>
      </c>
      <c r="D47" s="57" t="s">
        <v>8197</v>
      </c>
      <c r="E47" s="61"/>
      <c r="F47" s="57"/>
    </row>
    <row r="48" spans="1:6" x14ac:dyDescent="0.25">
      <c r="A48" s="15" t="s">
        <v>3936</v>
      </c>
      <c r="B48" s="14" t="s">
        <v>1043</v>
      </c>
      <c r="C48" t="s">
        <v>55</v>
      </c>
      <c r="D48" s="58" t="s">
        <v>8246</v>
      </c>
      <c r="E48" s="62"/>
      <c r="F48" s="58"/>
    </row>
    <row r="49" spans="1:6" ht="30" x14ac:dyDescent="0.25">
      <c r="A49" s="15" t="s">
        <v>3732</v>
      </c>
      <c r="B49" s="14" t="s">
        <v>2843</v>
      </c>
      <c r="C49" t="s">
        <v>55</v>
      </c>
      <c r="D49" s="57" t="s">
        <v>1791</v>
      </c>
      <c r="E49" s="61"/>
      <c r="F49" s="57"/>
    </row>
    <row r="50" spans="1:6" ht="30" customHeight="1" x14ac:dyDescent="0.25">
      <c r="A50" s="15" t="s">
        <v>3118</v>
      </c>
      <c r="B50" s="14" t="s">
        <v>8239</v>
      </c>
      <c r="C50" t="s">
        <v>55</v>
      </c>
      <c r="D50" s="58" t="s">
        <v>1425</v>
      </c>
      <c r="E50" s="62">
        <v>1912</v>
      </c>
      <c r="F50" s="58"/>
    </row>
    <row r="51" spans="1:6" ht="30" customHeight="1" x14ac:dyDescent="0.25">
      <c r="A51" s="15" t="s">
        <v>8197</v>
      </c>
      <c r="B51" s="14" t="s">
        <v>4743</v>
      </c>
      <c r="C51" t="s">
        <v>87</v>
      </c>
      <c r="D51" s="57" t="s">
        <v>8292</v>
      </c>
      <c r="E51" s="61"/>
      <c r="F51" s="57"/>
    </row>
    <row r="52" spans="1:6" ht="30" customHeight="1" x14ac:dyDescent="0.25">
      <c r="A52" s="15" t="s">
        <v>1791</v>
      </c>
      <c r="B52" s="14" t="s">
        <v>6259</v>
      </c>
      <c r="C52" t="s">
        <v>87</v>
      </c>
      <c r="D52" s="58" t="s">
        <v>920</v>
      </c>
      <c r="E52" s="62"/>
      <c r="F52" s="58"/>
    </row>
    <row r="53" spans="1:6" x14ac:dyDescent="0.25">
      <c r="A53" s="15" t="s">
        <v>1425</v>
      </c>
      <c r="B53" s="14" t="s">
        <v>8240</v>
      </c>
      <c r="C53" t="s">
        <v>87</v>
      </c>
      <c r="D53" s="57" t="s">
        <v>1551</v>
      </c>
      <c r="E53" s="61">
        <v>1908</v>
      </c>
      <c r="F53" s="57"/>
    </row>
    <row r="54" spans="1:6" x14ac:dyDescent="0.25">
      <c r="A54" s="15" t="s">
        <v>8198</v>
      </c>
      <c r="B54" s="14" t="s">
        <v>3936</v>
      </c>
      <c r="C54" t="s">
        <v>55</v>
      </c>
      <c r="D54" s="58" t="s">
        <v>8247</v>
      </c>
      <c r="E54" s="62"/>
      <c r="F54" s="58"/>
    </row>
    <row r="55" spans="1:6" ht="30" x14ac:dyDescent="0.25">
      <c r="A55" s="15" t="s">
        <v>8199</v>
      </c>
      <c r="B55" s="14" t="s">
        <v>8241</v>
      </c>
      <c r="C55" t="s">
        <v>87</v>
      </c>
      <c r="D55" s="57" t="s">
        <v>3151</v>
      </c>
      <c r="E55" s="61"/>
      <c r="F55" s="57"/>
    </row>
    <row r="56" spans="1:6" ht="30" x14ac:dyDescent="0.25">
      <c r="A56" s="15" t="s">
        <v>8200</v>
      </c>
      <c r="B56" s="14" t="s">
        <v>3732</v>
      </c>
      <c r="C56" t="s">
        <v>55</v>
      </c>
      <c r="D56" s="58" t="s">
        <v>8206</v>
      </c>
      <c r="E56" s="62"/>
      <c r="F56" s="58"/>
    </row>
    <row r="57" spans="1:6" ht="30" x14ac:dyDescent="0.25">
      <c r="A57" s="15" t="s">
        <v>8201</v>
      </c>
      <c r="B57" s="14" t="s">
        <v>8242</v>
      </c>
      <c r="C57" t="s">
        <v>55</v>
      </c>
      <c r="D57" s="57" t="s">
        <v>1644</v>
      </c>
      <c r="E57" s="61"/>
      <c r="F57" s="57"/>
    </row>
    <row r="58" spans="1:6" x14ac:dyDescent="0.25">
      <c r="A58" s="15" t="s">
        <v>8202</v>
      </c>
      <c r="B58" s="14" t="s">
        <v>8243</v>
      </c>
      <c r="C58" t="s">
        <v>87</v>
      </c>
      <c r="D58" s="58" t="s">
        <v>1042</v>
      </c>
      <c r="E58" s="62">
        <v>1908</v>
      </c>
      <c r="F58" s="58"/>
    </row>
    <row r="59" spans="1:6" ht="30" x14ac:dyDescent="0.25">
      <c r="A59" s="15" t="s">
        <v>8203</v>
      </c>
      <c r="B59" s="14" t="s">
        <v>560</v>
      </c>
      <c r="C59" t="s">
        <v>87</v>
      </c>
      <c r="D59" s="57" t="s">
        <v>3150</v>
      </c>
      <c r="E59" s="61"/>
      <c r="F59" s="57"/>
    </row>
    <row r="60" spans="1:6" x14ac:dyDescent="0.25">
      <c r="A60" s="15" t="s">
        <v>8204</v>
      </c>
      <c r="B60" s="14" t="s">
        <v>8244</v>
      </c>
      <c r="C60" t="s">
        <v>87</v>
      </c>
      <c r="D60" s="58" t="s">
        <v>2632</v>
      </c>
      <c r="E60" s="62"/>
      <c r="F60" s="58"/>
    </row>
    <row r="61" spans="1:6" x14ac:dyDescent="0.25">
      <c r="A61" s="15" t="s">
        <v>8205</v>
      </c>
      <c r="B61" s="14" t="s">
        <v>4624</v>
      </c>
      <c r="C61" t="s">
        <v>87</v>
      </c>
      <c r="D61" s="57" t="s">
        <v>8250</v>
      </c>
      <c r="E61" s="61"/>
      <c r="F61" s="57"/>
    </row>
    <row r="62" spans="1:6" ht="45" x14ac:dyDescent="0.25">
      <c r="A62" s="15" t="s">
        <v>920</v>
      </c>
      <c r="B62" s="14" t="s">
        <v>8245</v>
      </c>
      <c r="C62" t="s">
        <v>87</v>
      </c>
      <c r="D62" s="58" t="s">
        <v>8207</v>
      </c>
      <c r="E62" s="62"/>
      <c r="F62" s="58"/>
    </row>
    <row r="63" spans="1:6" ht="30" x14ac:dyDescent="0.25">
      <c r="A63" s="15" t="s">
        <v>1551</v>
      </c>
      <c r="B63" s="14" t="s">
        <v>8197</v>
      </c>
      <c r="C63" t="s">
        <v>55</v>
      </c>
      <c r="D63" s="57" t="s">
        <v>8251</v>
      </c>
      <c r="E63" s="61"/>
      <c r="F63" s="57"/>
    </row>
    <row r="64" spans="1:6" ht="45" customHeight="1" x14ac:dyDescent="0.25">
      <c r="A64" s="15" t="s">
        <v>2653</v>
      </c>
      <c r="B64" s="14" t="s">
        <v>8246</v>
      </c>
      <c r="C64" t="s">
        <v>55</v>
      </c>
      <c r="D64" s="58" t="s">
        <v>1606</v>
      </c>
      <c r="E64" s="62"/>
      <c r="F64" s="58"/>
    </row>
    <row r="65" spans="1:6" ht="45" customHeight="1" x14ac:dyDescent="0.25">
      <c r="A65" s="15" t="s">
        <v>2358</v>
      </c>
      <c r="B65" s="14" t="s">
        <v>1791</v>
      </c>
      <c r="C65" t="s">
        <v>55</v>
      </c>
      <c r="D65" s="57" t="s">
        <v>1871</v>
      </c>
      <c r="E65" s="61"/>
      <c r="F65" s="57"/>
    </row>
    <row r="66" spans="1:6" ht="30" x14ac:dyDescent="0.25">
      <c r="A66" s="15" t="s">
        <v>2836</v>
      </c>
      <c r="B66" s="14" t="s">
        <v>920</v>
      </c>
      <c r="C66" t="s">
        <v>55</v>
      </c>
      <c r="D66" s="58" t="s">
        <v>8253</v>
      </c>
      <c r="E66" s="62"/>
      <c r="F66" s="58"/>
    </row>
    <row r="67" spans="1:6" x14ac:dyDescent="0.25">
      <c r="A67" s="15" t="s">
        <v>8206</v>
      </c>
      <c r="B67" s="14" t="s">
        <v>1551</v>
      </c>
      <c r="C67" t="s">
        <v>55</v>
      </c>
      <c r="D67" s="57" t="s">
        <v>1265</v>
      </c>
      <c r="E67" s="61" t="s">
        <v>4098</v>
      </c>
      <c r="F67" s="57"/>
    </row>
    <row r="68" spans="1:6" x14ac:dyDescent="0.25">
      <c r="A68" s="15" t="s">
        <v>1644</v>
      </c>
      <c r="B68" s="14" t="s">
        <v>8247</v>
      </c>
      <c r="C68" t="s">
        <v>55</v>
      </c>
      <c r="D68" s="58" t="s">
        <v>3201</v>
      </c>
      <c r="E68" s="62"/>
      <c r="F68" s="58"/>
    </row>
    <row r="69" spans="1:6" x14ac:dyDescent="0.25">
      <c r="A69" s="15" t="s">
        <v>1042</v>
      </c>
      <c r="B69" s="14" t="s">
        <v>3151</v>
      </c>
      <c r="C69" t="s">
        <v>55</v>
      </c>
      <c r="D69" s="57" t="s">
        <v>8254</v>
      </c>
      <c r="E69" s="61"/>
      <c r="F69" s="57"/>
    </row>
    <row r="70" spans="1:6" ht="30" x14ac:dyDescent="0.25">
      <c r="A70" s="15" t="s">
        <v>3150</v>
      </c>
      <c r="B70" s="14" t="s">
        <v>8248</v>
      </c>
      <c r="C70" t="s">
        <v>87</v>
      </c>
      <c r="D70" s="58" t="s">
        <v>3480</v>
      </c>
      <c r="E70" s="62">
        <v>1860</v>
      </c>
      <c r="F70" s="58"/>
    </row>
    <row r="71" spans="1:6" ht="30" x14ac:dyDescent="0.25">
      <c r="A71" s="15" t="s">
        <v>2632</v>
      </c>
      <c r="B71" s="14" t="s">
        <v>8249</v>
      </c>
      <c r="C71" t="s">
        <v>87</v>
      </c>
      <c r="D71" s="57" t="s">
        <v>3491</v>
      </c>
      <c r="E71" s="61"/>
      <c r="F71" s="57"/>
    </row>
    <row r="72" spans="1:6" x14ac:dyDescent="0.25">
      <c r="A72" s="15" t="s">
        <v>8207</v>
      </c>
      <c r="B72" s="14" t="s">
        <v>1644</v>
      </c>
      <c r="C72" t="s">
        <v>55</v>
      </c>
      <c r="D72" s="58" t="s">
        <v>1018</v>
      </c>
      <c r="E72" s="62"/>
      <c r="F72" s="58"/>
    </row>
    <row r="73" spans="1:6" ht="30" customHeight="1" x14ac:dyDescent="0.25">
      <c r="A73" s="15" t="s">
        <v>1606</v>
      </c>
      <c r="B73" s="14" t="s">
        <v>1042</v>
      </c>
      <c r="C73" t="s">
        <v>55</v>
      </c>
      <c r="D73" s="57" t="s">
        <v>324</v>
      </c>
      <c r="E73" s="61"/>
      <c r="F73" s="57"/>
    </row>
    <row r="74" spans="1:6" ht="60" customHeight="1" x14ac:dyDescent="0.25">
      <c r="A74" s="15" t="s">
        <v>2486</v>
      </c>
      <c r="B74" s="14" t="s">
        <v>2632</v>
      </c>
      <c r="C74" t="s">
        <v>55</v>
      </c>
      <c r="D74" s="58" t="s">
        <v>2046</v>
      </c>
      <c r="E74" s="62"/>
      <c r="F74" s="58"/>
    </row>
    <row r="75" spans="1:6" ht="30" x14ac:dyDescent="0.25">
      <c r="A75" s="15" t="s">
        <v>1871</v>
      </c>
      <c r="B75" s="14" t="s">
        <v>8250</v>
      </c>
      <c r="C75" t="s">
        <v>55</v>
      </c>
      <c r="D75" s="57" t="s">
        <v>510</v>
      </c>
      <c r="E75" s="61"/>
      <c r="F75" s="57"/>
    </row>
    <row r="76" spans="1:6" x14ac:dyDescent="0.25">
      <c r="A76" s="15" t="s">
        <v>1265</v>
      </c>
      <c r="B76" s="14" t="s">
        <v>283</v>
      </c>
      <c r="C76" t="s">
        <v>87</v>
      </c>
      <c r="D76" s="58" t="s">
        <v>8255</v>
      </c>
      <c r="E76" s="62"/>
      <c r="F76" s="58"/>
    </row>
    <row r="77" spans="1:6" ht="30" x14ac:dyDescent="0.25">
      <c r="A77" s="15" t="s">
        <v>8208</v>
      </c>
      <c r="B77" s="14" t="s">
        <v>119</v>
      </c>
      <c r="C77" t="s">
        <v>87</v>
      </c>
      <c r="D77" s="57" t="s">
        <v>1556</v>
      </c>
      <c r="E77" s="61">
        <v>1914</v>
      </c>
      <c r="F77" s="57"/>
    </row>
    <row r="78" spans="1:6" ht="30" x14ac:dyDescent="0.25">
      <c r="A78" s="15" t="s">
        <v>3201</v>
      </c>
      <c r="B78" s="14" t="s">
        <v>8251</v>
      </c>
      <c r="C78" t="s">
        <v>55</v>
      </c>
      <c r="D78" s="58" t="s">
        <v>2135</v>
      </c>
      <c r="E78" s="62"/>
      <c r="F78" s="58"/>
    </row>
    <row r="79" spans="1:6" ht="30" x14ac:dyDescent="0.25">
      <c r="A79" s="15" t="s">
        <v>3480</v>
      </c>
      <c r="B79" s="14" t="s">
        <v>4786</v>
      </c>
      <c r="C79" t="s">
        <v>87</v>
      </c>
      <c r="D79" s="57" t="s">
        <v>8256</v>
      </c>
      <c r="E79" s="61"/>
      <c r="F79" s="57"/>
    </row>
    <row r="80" spans="1:6" x14ac:dyDescent="0.25">
      <c r="A80" s="15" t="s">
        <v>3491</v>
      </c>
      <c r="B80" s="14" t="s">
        <v>4443</v>
      </c>
      <c r="C80" t="s">
        <v>87</v>
      </c>
      <c r="D80" s="58" t="s">
        <v>6072</v>
      </c>
      <c r="E80" s="62"/>
      <c r="F80" s="58"/>
    </row>
    <row r="81" spans="1:6" ht="30" x14ac:dyDescent="0.25">
      <c r="A81" s="15" t="s">
        <v>1018</v>
      </c>
      <c r="B81" s="14" t="s">
        <v>1871</v>
      </c>
      <c r="C81" t="s">
        <v>55</v>
      </c>
      <c r="D81" s="57" t="s">
        <v>787</v>
      </c>
      <c r="E81" s="61"/>
      <c r="F81" s="57"/>
    </row>
    <row r="82" spans="1:6" ht="30" x14ac:dyDescent="0.25">
      <c r="A82" s="15" t="s">
        <v>8209</v>
      </c>
      <c r="B82" s="14" t="s">
        <v>8230</v>
      </c>
      <c r="C82" t="s">
        <v>87</v>
      </c>
      <c r="D82" s="58" t="s">
        <v>966</v>
      </c>
      <c r="E82" s="62">
        <v>1886</v>
      </c>
      <c r="F82" s="58"/>
    </row>
    <row r="83" spans="1:6" ht="30" customHeight="1" x14ac:dyDescent="0.25">
      <c r="A83" s="15" t="s">
        <v>3545</v>
      </c>
      <c r="B83" s="14" t="s">
        <v>8252</v>
      </c>
      <c r="C83" t="s">
        <v>87</v>
      </c>
      <c r="D83" s="57" t="s">
        <v>3155</v>
      </c>
      <c r="E83" s="61"/>
      <c r="F83" s="57"/>
    </row>
    <row r="84" spans="1:6" ht="75" x14ac:dyDescent="0.25">
      <c r="A84" s="15" t="s">
        <v>324</v>
      </c>
      <c r="B84" s="14" t="s">
        <v>8253</v>
      </c>
      <c r="C84" t="s">
        <v>55</v>
      </c>
      <c r="D84" s="58" t="s">
        <v>2017</v>
      </c>
      <c r="E84" s="62"/>
      <c r="F84" s="58"/>
    </row>
    <row r="85" spans="1:6" ht="30" x14ac:dyDescent="0.25">
      <c r="A85" s="15" t="s">
        <v>2046</v>
      </c>
      <c r="B85" s="14" t="s">
        <v>1265</v>
      </c>
      <c r="C85" t="s">
        <v>55</v>
      </c>
      <c r="D85" s="57" t="s">
        <v>2076</v>
      </c>
      <c r="E85" s="61"/>
      <c r="F85" s="57"/>
    </row>
    <row r="86" spans="1:6" x14ac:dyDescent="0.25">
      <c r="A86" s="15" t="s">
        <v>510</v>
      </c>
      <c r="B86" s="14" t="s">
        <v>3201</v>
      </c>
      <c r="C86" t="s">
        <v>55</v>
      </c>
      <c r="D86" s="58" t="s">
        <v>8258</v>
      </c>
      <c r="E86" s="62"/>
      <c r="F86" s="58"/>
    </row>
    <row r="87" spans="1:6" x14ac:dyDescent="0.25">
      <c r="A87" s="15" t="s">
        <v>1556</v>
      </c>
      <c r="B87" s="14" t="s">
        <v>8254</v>
      </c>
      <c r="C87" t="s">
        <v>55</v>
      </c>
      <c r="D87" s="57" t="s">
        <v>604</v>
      </c>
      <c r="E87" s="61"/>
      <c r="F87" s="57"/>
    </row>
    <row r="88" spans="1:6" x14ac:dyDescent="0.25">
      <c r="A88" s="15" t="s">
        <v>2135</v>
      </c>
      <c r="B88" s="14" t="s">
        <v>2046</v>
      </c>
      <c r="C88" t="s">
        <v>55</v>
      </c>
      <c r="D88" s="58" t="s">
        <v>1611</v>
      </c>
      <c r="E88" s="62"/>
      <c r="F88" s="58"/>
    </row>
    <row r="89" spans="1:6" x14ac:dyDescent="0.25">
      <c r="A89" s="15" t="s">
        <v>3334</v>
      </c>
      <c r="B89" s="14" t="s">
        <v>510</v>
      </c>
      <c r="C89" t="s">
        <v>55</v>
      </c>
      <c r="D89" s="57" t="s">
        <v>8264</v>
      </c>
      <c r="E89" s="61"/>
      <c r="F89" s="57"/>
    </row>
    <row r="90" spans="1:6" ht="30" x14ac:dyDescent="0.25">
      <c r="A90" s="15" t="s">
        <v>8210</v>
      </c>
      <c r="B90" s="14" t="s">
        <v>8255</v>
      </c>
      <c r="C90" t="s">
        <v>55</v>
      </c>
      <c r="D90" s="58" t="s">
        <v>325</v>
      </c>
      <c r="E90" s="62"/>
      <c r="F90" s="58"/>
    </row>
    <row r="91" spans="1:6" x14ac:dyDescent="0.25">
      <c r="A91" s="15" t="s">
        <v>787</v>
      </c>
      <c r="B91" s="14" t="s">
        <v>1556</v>
      </c>
      <c r="C91" t="s">
        <v>55</v>
      </c>
      <c r="D91" s="57" t="s">
        <v>2534</v>
      </c>
      <c r="E91" s="61"/>
      <c r="F91" s="57"/>
    </row>
    <row r="92" spans="1:6" x14ac:dyDescent="0.25">
      <c r="A92" s="15" t="s">
        <v>966</v>
      </c>
      <c r="B92" s="14" t="s">
        <v>8256</v>
      </c>
      <c r="C92" t="s">
        <v>55</v>
      </c>
      <c r="D92" s="58" t="s">
        <v>8266</v>
      </c>
      <c r="E92" s="62"/>
      <c r="F92" s="58"/>
    </row>
    <row r="93" spans="1:6" ht="30" customHeight="1" x14ac:dyDescent="0.25">
      <c r="A93" s="15" t="s">
        <v>3155</v>
      </c>
      <c r="B93" s="14" t="s">
        <v>6072</v>
      </c>
      <c r="C93" t="s">
        <v>55</v>
      </c>
      <c r="D93" s="57" t="s">
        <v>802</v>
      </c>
      <c r="E93" s="61"/>
      <c r="F93" s="57"/>
    </row>
    <row r="94" spans="1:6" ht="30" x14ac:dyDescent="0.25">
      <c r="A94" s="15" t="s">
        <v>2017</v>
      </c>
      <c r="B94" s="14" t="s">
        <v>787</v>
      </c>
      <c r="C94" t="s">
        <v>55</v>
      </c>
      <c r="D94" s="58" t="s">
        <v>8291</v>
      </c>
      <c r="E94" s="62"/>
      <c r="F94" s="58"/>
    </row>
    <row r="95" spans="1:6" ht="45" x14ac:dyDescent="0.25">
      <c r="A95" s="15" t="s">
        <v>2076</v>
      </c>
      <c r="B95" s="14" t="s">
        <v>966</v>
      </c>
      <c r="C95" t="s">
        <v>55</v>
      </c>
      <c r="D95" s="57" t="s">
        <v>627</v>
      </c>
      <c r="E95" s="61"/>
      <c r="F95" s="57"/>
    </row>
    <row r="96" spans="1:6" ht="30" x14ac:dyDescent="0.25">
      <c r="A96" s="15" t="s">
        <v>604</v>
      </c>
      <c r="B96" s="14" t="s">
        <v>2017</v>
      </c>
      <c r="C96" t="s">
        <v>55</v>
      </c>
      <c r="D96" s="58" t="s">
        <v>1349</v>
      </c>
      <c r="E96" s="62"/>
      <c r="F96" s="58"/>
    </row>
    <row r="97" spans="1:6" ht="60" customHeight="1" x14ac:dyDescent="0.25">
      <c r="A97" s="15" t="s">
        <v>8211</v>
      </c>
      <c r="B97" s="14" t="s">
        <v>8108</v>
      </c>
      <c r="C97" t="s">
        <v>87</v>
      </c>
      <c r="D97" s="57" t="s">
        <v>970</v>
      </c>
      <c r="E97" s="61"/>
      <c r="F97" s="57"/>
    </row>
    <row r="98" spans="1:6" x14ac:dyDescent="0.25">
      <c r="A98" s="15" t="s">
        <v>1611</v>
      </c>
      <c r="B98" s="14" t="s">
        <v>319</v>
      </c>
      <c r="C98" t="s">
        <v>87</v>
      </c>
      <c r="D98" s="58" t="s">
        <v>2644</v>
      </c>
      <c r="E98" s="62"/>
      <c r="F98" s="58"/>
    </row>
    <row r="99" spans="1:6" ht="30" x14ac:dyDescent="0.25">
      <c r="A99" s="15" t="s">
        <v>879</v>
      </c>
      <c r="B99" s="14" t="s">
        <v>8257</v>
      </c>
      <c r="C99" t="s">
        <v>55</v>
      </c>
      <c r="D99" s="57" t="s">
        <v>8272</v>
      </c>
      <c r="E99" s="61"/>
      <c r="F99" s="57"/>
    </row>
    <row r="100" spans="1:6" ht="30" x14ac:dyDescent="0.25">
      <c r="A100" s="15" t="s">
        <v>325</v>
      </c>
      <c r="B100" s="14" t="s">
        <v>8258</v>
      </c>
      <c r="C100" t="s">
        <v>55</v>
      </c>
      <c r="D100" s="58" t="s">
        <v>8214</v>
      </c>
      <c r="E100" s="62"/>
      <c r="F100" s="58"/>
    </row>
    <row r="101" spans="1:6" ht="45" x14ac:dyDescent="0.25">
      <c r="A101" s="15" t="s">
        <v>2534</v>
      </c>
      <c r="B101" s="14" t="s">
        <v>8259</v>
      </c>
      <c r="C101" t="s">
        <v>87</v>
      </c>
      <c r="D101" s="57" t="s">
        <v>8215</v>
      </c>
      <c r="E101" s="61"/>
      <c r="F101" s="57"/>
    </row>
    <row r="102" spans="1:6" ht="30" x14ac:dyDescent="0.25">
      <c r="A102" s="15" t="s">
        <v>802</v>
      </c>
      <c r="B102" s="14" t="s">
        <v>8260</v>
      </c>
      <c r="C102" t="s">
        <v>87</v>
      </c>
      <c r="D102" s="58" t="s">
        <v>1995</v>
      </c>
      <c r="E102" s="62"/>
      <c r="F102" s="58"/>
    </row>
    <row r="103" spans="1:6" ht="30" x14ac:dyDescent="0.25">
      <c r="A103" s="15" t="s">
        <v>8212</v>
      </c>
      <c r="B103" s="14" t="s">
        <v>8114</v>
      </c>
      <c r="C103" t="s">
        <v>87</v>
      </c>
      <c r="D103" s="57" t="s">
        <v>8216</v>
      </c>
      <c r="E103" s="61"/>
      <c r="F103" s="57"/>
    </row>
    <row r="104" spans="1:6" x14ac:dyDescent="0.25">
      <c r="A104" s="15" t="s">
        <v>4014</v>
      </c>
      <c r="B104" s="14" t="s">
        <v>2302</v>
      </c>
      <c r="C104" t="s">
        <v>87</v>
      </c>
      <c r="D104" s="58" t="s">
        <v>137</v>
      </c>
      <c r="E104" s="62"/>
      <c r="F104" s="58"/>
    </row>
    <row r="105" spans="1:6" x14ac:dyDescent="0.25">
      <c r="A105" s="15" t="s">
        <v>8213</v>
      </c>
      <c r="B105" s="14" t="s">
        <v>8261</v>
      </c>
      <c r="C105" t="s">
        <v>87</v>
      </c>
      <c r="D105" s="57" t="s">
        <v>1418</v>
      </c>
      <c r="E105" s="61"/>
      <c r="F105" s="57"/>
    </row>
    <row r="106" spans="1:6" ht="45" x14ac:dyDescent="0.25">
      <c r="A106" s="15" t="s">
        <v>627</v>
      </c>
      <c r="B106" s="14" t="s">
        <v>8262</v>
      </c>
      <c r="C106" t="s">
        <v>87</v>
      </c>
      <c r="D106" s="58" t="s">
        <v>8275</v>
      </c>
      <c r="E106" s="62"/>
      <c r="F106" s="58"/>
    </row>
    <row r="107" spans="1:6" ht="30" customHeight="1" x14ac:dyDescent="0.25">
      <c r="A107" s="15" t="s">
        <v>1666</v>
      </c>
      <c r="B107" s="14" t="s">
        <v>604</v>
      </c>
      <c r="C107" t="s">
        <v>55</v>
      </c>
      <c r="D107" s="57" t="s">
        <v>57</v>
      </c>
      <c r="E107" s="61"/>
      <c r="F107" s="57"/>
    </row>
    <row r="108" spans="1:6" ht="30" customHeight="1" x14ac:dyDescent="0.25">
      <c r="A108" s="15" t="s">
        <v>1662</v>
      </c>
      <c r="B108" s="14" t="s">
        <v>8263</v>
      </c>
      <c r="C108" t="s">
        <v>87</v>
      </c>
      <c r="D108" s="58" t="s">
        <v>4103</v>
      </c>
      <c r="E108" s="62">
        <v>1911</v>
      </c>
      <c r="F108" s="58"/>
    </row>
    <row r="109" spans="1:6" x14ac:dyDescent="0.25">
      <c r="A109" s="15" t="s">
        <v>1349</v>
      </c>
      <c r="B109" s="14" t="s">
        <v>1611</v>
      </c>
      <c r="C109" t="s">
        <v>55</v>
      </c>
      <c r="D109" s="57" t="s">
        <v>8276</v>
      </c>
      <c r="E109" s="61"/>
      <c r="F109" s="57"/>
    </row>
    <row r="110" spans="1:6" ht="30" x14ac:dyDescent="0.25">
      <c r="A110" s="15" t="s">
        <v>970</v>
      </c>
      <c r="B110" s="14" t="s">
        <v>8264</v>
      </c>
      <c r="C110" t="s">
        <v>55</v>
      </c>
      <c r="D110" s="58" t="s">
        <v>8277</v>
      </c>
      <c r="E110" s="62"/>
      <c r="F110" s="58"/>
    </row>
    <row r="111" spans="1:6" ht="30" x14ac:dyDescent="0.25">
      <c r="A111" s="15" t="s">
        <v>2644</v>
      </c>
      <c r="B111" s="14" t="s">
        <v>325</v>
      </c>
      <c r="C111" t="s">
        <v>55</v>
      </c>
      <c r="D111" s="57" t="s">
        <v>1767</v>
      </c>
      <c r="E111" s="61"/>
      <c r="F111" s="57"/>
    </row>
    <row r="112" spans="1:6" ht="45" customHeight="1" x14ac:dyDescent="0.25">
      <c r="A112" s="15" t="s">
        <v>8214</v>
      </c>
      <c r="B112" s="14" t="s">
        <v>2534</v>
      </c>
      <c r="C112" t="s">
        <v>55</v>
      </c>
      <c r="D112" s="58" t="s">
        <v>8293</v>
      </c>
      <c r="E112" s="62"/>
      <c r="F112" s="58"/>
    </row>
    <row r="113" spans="1:6" ht="45" customHeight="1" x14ac:dyDescent="0.25">
      <c r="A113" s="15" t="s">
        <v>8215</v>
      </c>
      <c r="B113" s="14" t="s">
        <v>8265</v>
      </c>
      <c r="C113" t="s">
        <v>87</v>
      </c>
      <c r="D113" s="57" t="s">
        <v>8220</v>
      </c>
      <c r="E113" s="61"/>
      <c r="F113" s="57"/>
    </row>
    <row r="114" spans="1:6" x14ac:dyDescent="0.25">
      <c r="A114" s="15" t="s">
        <v>1995</v>
      </c>
      <c r="B114" s="14" t="s">
        <v>8266</v>
      </c>
      <c r="C114" t="s">
        <v>55</v>
      </c>
      <c r="D114" s="58" t="s">
        <v>1590</v>
      </c>
      <c r="E114" s="62">
        <v>1860</v>
      </c>
      <c r="F114" s="58"/>
    </row>
    <row r="115" spans="1:6" ht="30" x14ac:dyDescent="0.25">
      <c r="A115" s="15" t="s">
        <v>8216</v>
      </c>
      <c r="B115" s="14" t="s">
        <v>8267</v>
      </c>
      <c r="C115" t="s">
        <v>87</v>
      </c>
      <c r="D115" s="57" t="s">
        <v>2529</v>
      </c>
      <c r="E115" s="61"/>
      <c r="F115" s="57"/>
    </row>
    <row r="116" spans="1:6" ht="60" x14ac:dyDescent="0.25">
      <c r="A116" s="15" t="s">
        <v>8217</v>
      </c>
      <c r="B116" s="14" t="s">
        <v>8268</v>
      </c>
      <c r="C116" t="s">
        <v>87</v>
      </c>
      <c r="D116" s="58" t="s">
        <v>1826</v>
      </c>
      <c r="E116" s="62">
        <v>1908</v>
      </c>
      <c r="F116" s="58"/>
    </row>
    <row r="117" spans="1:6" ht="45" customHeight="1" x14ac:dyDescent="0.25">
      <c r="A117" s="15" t="s">
        <v>1776</v>
      </c>
      <c r="B117" s="14" t="s">
        <v>8269</v>
      </c>
      <c r="C117" t="s">
        <v>87</v>
      </c>
      <c r="D117" s="57" t="s">
        <v>4106</v>
      </c>
      <c r="E117" s="61">
        <v>1894</v>
      </c>
      <c r="F117" s="57"/>
    </row>
    <row r="118" spans="1:6" ht="30" x14ac:dyDescent="0.25">
      <c r="A118" s="15" t="s">
        <v>341</v>
      </c>
      <c r="B118" s="14" t="s">
        <v>277</v>
      </c>
      <c r="C118" t="s">
        <v>87</v>
      </c>
      <c r="D118" s="58" t="s">
        <v>954</v>
      </c>
      <c r="E118" s="62">
        <v>1910</v>
      </c>
      <c r="F118" s="58"/>
    </row>
    <row r="119" spans="1:6" ht="45" x14ac:dyDescent="0.25">
      <c r="A119" s="15" t="s">
        <v>137</v>
      </c>
      <c r="B119" s="14" t="s">
        <v>8213</v>
      </c>
      <c r="C119" t="s">
        <v>55</v>
      </c>
      <c r="D119" s="57" t="s">
        <v>8282</v>
      </c>
      <c r="E119" s="61"/>
      <c r="F119" s="57"/>
    </row>
    <row r="120" spans="1:6" x14ac:dyDescent="0.25">
      <c r="A120" s="15" t="s">
        <v>1418</v>
      </c>
      <c r="B120" s="14" t="s">
        <v>627</v>
      </c>
      <c r="C120" t="s">
        <v>55</v>
      </c>
      <c r="D120" s="58" t="s">
        <v>8221</v>
      </c>
      <c r="E120" s="62"/>
      <c r="F120" s="58"/>
    </row>
    <row r="121" spans="1:6" x14ac:dyDescent="0.25">
      <c r="A121" s="15" t="s">
        <v>59</v>
      </c>
      <c r="B121" s="14" t="s">
        <v>4689</v>
      </c>
      <c r="C121" t="s">
        <v>87</v>
      </c>
      <c r="D121" s="57" t="s">
        <v>1202</v>
      </c>
      <c r="E121" s="61">
        <v>1865</v>
      </c>
      <c r="F121" s="57"/>
    </row>
    <row r="122" spans="1:6" x14ac:dyDescent="0.25">
      <c r="A122" s="15" t="s">
        <v>57</v>
      </c>
      <c r="B122" s="14" t="s">
        <v>1349</v>
      </c>
      <c r="C122" t="s">
        <v>55</v>
      </c>
      <c r="D122" s="58" t="s">
        <v>8283</v>
      </c>
      <c r="E122" s="62"/>
      <c r="F122" s="58"/>
    </row>
    <row r="123" spans="1:6" x14ac:dyDescent="0.25">
      <c r="A123" s="15" t="s">
        <v>57</v>
      </c>
      <c r="B123" s="14" t="s">
        <v>284</v>
      </c>
      <c r="C123" t="s">
        <v>87</v>
      </c>
      <c r="D123" s="57" t="s">
        <v>2312</v>
      </c>
      <c r="E123" s="61">
        <v>1910</v>
      </c>
      <c r="F123" s="57"/>
    </row>
    <row r="124" spans="1:6" ht="60" customHeight="1" x14ac:dyDescent="0.25">
      <c r="A124" s="15" t="s">
        <v>1933</v>
      </c>
      <c r="B124" s="14" t="s">
        <v>8270</v>
      </c>
      <c r="C124" t="s">
        <v>87</v>
      </c>
      <c r="D124" s="58" t="s">
        <v>669</v>
      </c>
      <c r="E124" s="62"/>
      <c r="F124" s="58"/>
    </row>
    <row r="125" spans="1:6" ht="30" customHeight="1" x14ac:dyDescent="0.25">
      <c r="A125" s="15" t="s">
        <v>8218</v>
      </c>
      <c r="B125" s="14" t="s">
        <v>8271</v>
      </c>
      <c r="C125" t="s">
        <v>87</v>
      </c>
      <c r="D125" s="57" t="s">
        <v>8224</v>
      </c>
      <c r="E125" s="61"/>
      <c r="F125" s="57"/>
    </row>
    <row r="126" spans="1:6" ht="45" x14ac:dyDescent="0.25">
      <c r="A126" s="15" t="s">
        <v>8219</v>
      </c>
      <c r="B126" s="14" t="s">
        <v>8272</v>
      </c>
      <c r="C126" t="s">
        <v>55</v>
      </c>
      <c r="D126" s="58" t="s">
        <v>2022</v>
      </c>
      <c r="E126" s="62"/>
      <c r="F126" s="58"/>
    </row>
    <row r="127" spans="1:6" ht="30" x14ac:dyDescent="0.25">
      <c r="A127" s="15" t="s">
        <v>8500</v>
      </c>
      <c r="B127" s="14" t="s">
        <v>1995</v>
      </c>
      <c r="C127" t="s">
        <v>55</v>
      </c>
      <c r="D127" s="57" t="s">
        <v>3501</v>
      </c>
      <c r="E127" s="61"/>
      <c r="F127" s="57"/>
    </row>
    <row r="128" spans="1:6" x14ac:dyDescent="0.25">
      <c r="A128" s="15" t="s">
        <v>1767</v>
      </c>
      <c r="B128" s="14" t="s">
        <v>8216</v>
      </c>
      <c r="C128" t="s">
        <v>55</v>
      </c>
      <c r="D128" s="58" t="s">
        <v>3857</v>
      </c>
      <c r="E128" s="62"/>
      <c r="F128" s="58"/>
    </row>
    <row r="129" spans="1:8" ht="30" customHeight="1" x14ac:dyDescent="0.25">
      <c r="A129" s="15" t="s">
        <v>8220</v>
      </c>
      <c r="B129" s="14" t="s">
        <v>8273</v>
      </c>
      <c r="C129" t="s">
        <v>87</v>
      </c>
      <c r="D129" s="57" t="s">
        <v>2560</v>
      </c>
      <c r="E129" s="61">
        <v>1907</v>
      </c>
      <c r="F129" s="57"/>
    </row>
    <row r="130" spans="1:8" ht="30" x14ac:dyDescent="0.25">
      <c r="A130" s="15" t="s">
        <v>3683</v>
      </c>
      <c r="B130" s="14" t="s">
        <v>137</v>
      </c>
      <c r="C130" t="s">
        <v>55</v>
      </c>
      <c r="D130" s="58" t="s">
        <v>3837</v>
      </c>
      <c r="E130" s="62"/>
      <c r="F130" s="58"/>
    </row>
    <row r="131" spans="1:8" ht="60" x14ac:dyDescent="0.25">
      <c r="A131" s="15" t="s">
        <v>1590</v>
      </c>
      <c r="B131" s="14" t="s">
        <v>8274</v>
      </c>
      <c r="C131" t="s">
        <v>55</v>
      </c>
      <c r="D131" s="57" t="s">
        <v>2377</v>
      </c>
      <c r="E131" s="61">
        <v>1858</v>
      </c>
      <c r="F131" s="57"/>
    </row>
    <row r="132" spans="1:8" ht="30" x14ac:dyDescent="0.25">
      <c r="A132" s="15" t="s">
        <v>2529</v>
      </c>
      <c r="B132" s="14" t="s">
        <v>8275</v>
      </c>
      <c r="C132" t="s">
        <v>55</v>
      </c>
      <c r="D132" s="58" t="s">
        <v>2587</v>
      </c>
      <c r="E132" s="62"/>
      <c r="F132" s="58"/>
    </row>
    <row r="133" spans="1:8" ht="30" x14ac:dyDescent="0.25">
      <c r="A133" s="15" t="s">
        <v>1826</v>
      </c>
      <c r="B133" s="14" t="s">
        <v>57</v>
      </c>
      <c r="C133" t="s">
        <v>87</v>
      </c>
      <c r="D133" s="57" t="s">
        <v>8285</v>
      </c>
      <c r="E133" s="61"/>
      <c r="F133" s="57"/>
    </row>
    <row r="134" spans="1:8" ht="30" x14ac:dyDescent="0.25">
      <c r="A134" s="15" t="s">
        <v>4106</v>
      </c>
      <c r="B134" s="14" t="s">
        <v>4103</v>
      </c>
      <c r="C134" t="s">
        <v>87</v>
      </c>
      <c r="D134" s="58" t="s">
        <v>8286</v>
      </c>
      <c r="E134" s="62"/>
      <c r="F134" s="58"/>
    </row>
    <row r="135" spans="1:8" ht="30" x14ac:dyDescent="0.25">
      <c r="A135" s="15" t="s">
        <v>954</v>
      </c>
      <c r="B135" s="14" t="s">
        <v>8276</v>
      </c>
      <c r="C135" t="s">
        <v>55</v>
      </c>
      <c r="D135" s="57" t="s">
        <v>641</v>
      </c>
      <c r="E135" s="61">
        <v>1876</v>
      </c>
      <c r="F135" s="57"/>
    </row>
    <row r="136" spans="1:8" x14ac:dyDescent="0.25">
      <c r="A136" s="15" t="s">
        <v>3788</v>
      </c>
      <c r="B136" s="14" t="s">
        <v>8277</v>
      </c>
      <c r="C136" t="s">
        <v>55</v>
      </c>
      <c r="D136" s="58" t="s">
        <v>1019</v>
      </c>
      <c r="E136" s="62">
        <v>1894</v>
      </c>
      <c r="F136" s="58"/>
    </row>
    <row r="137" spans="1:8" ht="30" x14ac:dyDescent="0.25">
      <c r="A137" s="15" t="s">
        <v>8221</v>
      </c>
      <c r="B137" s="14" t="s">
        <v>1767</v>
      </c>
      <c r="C137" t="s">
        <v>55</v>
      </c>
      <c r="D137" s="57" t="s">
        <v>1629</v>
      </c>
      <c r="E137" s="61"/>
      <c r="F137" s="57"/>
    </row>
    <row r="138" spans="1:8" ht="30" x14ac:dyDescent="0.25">
      <c r="A138" s="15" t="s">
        <v>8222</v>
      </c>
      <c r="B138" s="14" t="s">
        <v>1272</v>
      </c>
      <c r="C138" t="s">
        <v>87</v>
      </c>
      <c r="D138" s="58" t="s">
        <v>2152</v>
      </c>
      <c r="E138" s="62"/>
      <c r="F138" s="58"/>
    </row>
    <row r="139" spans="1:8" ht="45" x14ac:dyDescent="0.25">
      <c r="A139" s="15" t="s">
        <v>1202</v>
      </c>
      <c r="B139" s="14" t="s">
        <v>8278</v>
      </c>
      <c r="C139" t="s">
        <v>87</v>
      </c>
      <c r="D139" s="57" t="s">
        <v>8226</v>
      </c>
      <c r="E139" s="61"/>
      <c r="F139" s="57"/>
    </row>
    <row r="140" spans="1:8" ht="30" x14ac:dyDescent="0.25">
      <c r="A140" s="15" t="s">
        <v>2312</v>
      </c>
      <c r="B140" s="14" t="s">
        <v>3564</v>
      </c>
      <c r="C140" t="s">
        <v>87</v>
      </c>
      <c r="D140" s="58" t="s">
        <v>8227</v>
      </c>
      <c r="E140" s="62"/>
      <c r="F140" s="58"/>
    </row>
    <row r="141" spans="1:8" ht="30" x14ac:dyDescent="0.25">
      <c r="A141" s="15" t="s">
        <v>8223</v>
      </c>
      <c r="B141" s="14" t="s">
        <v>8220</v>
      </c>
      <c r="C141" t="s">
        <v>55</v>
      </c>
      <c r="D141" s="57" t="s">
        <v>3768</v>
      </c>
      <c r="E141" s="61"/>
      <c r="F141" s="57"/>
      <c r="H141" s="15"/>
    </row>
    <row r="142" spans="1:8" ht="45" x14ac:dyDescent="0.25">
      <c r="A142" s="15" t="s">
        <v>669</v>
      </c>
      <c r="B142" s="14" t="s">
        <v>8279</v>
      </c>
      <c r="C142" t="s">
        <v>87</v>
      </c>
      <c r="H142" s="15"/>
    </row>
    <row r="143" spans="1:8" ht="30" customHeight="1" x14ac:dyDescent="0.25">
      <c r="A143" s="15" t="s">
        <v>8224</v>
      </c>
      <c r="B143" s="14" t="s">
        <v>521</v>
      </c>
      <c r="C143" t="s">
        <v>55</v>
      </c>
      <c r="H143" s="15"/>
    </row>
    <row r="144" spans="1:8" ht="30" x14ac:dyDescent="0.25">
      <c r="A144" s="15" t="s">
        <v>2022</v>
      </c>
      <c r="B144" s="14" t="s">
        <v>8280</v>
      </c>
      <c r="C144" t="s">
        <v>87</v>
      </c>
      <c r="H144" s="14"/>
    </row>
    <row r="145" spans="1:8" ht="30" x14ac:dyDescent="0.25">
      <c r="A145" s="15" t="s">
        <v>3501</v>
      </c>
      <c r="B145" s="14" t="s">
        <v>8281</v>
      </c>
      <c r="C145" t="s">
        <v>87</v>
      </c>
      <c r="H145" s="15"/>
    </row>
    <row r="146" spans="1:8" ht="30" x14ac:dyDescent="0.25">
      <c r="A146" s="15" t="s">
        <v>3857</v>
      </c>
      <c r="B146" s="14" t="s">
        <v>1590</v>
      </c>
      <c r="C146" t="s">
        <v>55</v>
      </c>
      <c r="H146" s="15"/>
    </row>
    <row r="147" spans="1:8" x14ac:dyDescent="0.25">
      <c r="A147" s="15" t="s">
        <v>2560</v>
      </c>
      <c r="B147" s="14" t="s">
        <v>2529</v>
      </c>
      <c r="C147" t="s">
        <v>55</v>
      </c>
      <c r="H147" s="14"/>
    </row>
    <row r="148" spans="1:8" ht="30" x14ac:dyDescent="0.25">
      <c r="A148" s="15" t="s">
        <v>3837</v>
      </c>
      <c r="B148" s="14" t="s">
        <v>4564</v>
      </c>
      <c r="C148" t="s">
        <v>87</v>
      </c>
      <c r="H148" s="15"/>
    </row>
    <row r="149" spans="1:8" x14ac:dyDescent="0.25">
      <c r="A149" s="15" t="s">
        <v>2902</v>
      </c>
      <c r="B149" s="14" t="s">
        <v>1826</v>
      </c>
      <c r="C149" t="s">
        <v>55</v>
      </c>
      <c r="H149" s="14"/>
    </row>
    <row r="150" spans="1:8" ht="30" x14ac:dyDescent="0.25">
      <c r="A150" s="15" t="s">
        <v>2377</v>
      </c>
      <c r="B150" s="14" t="s">
        <v>954</v>
      </c>
      <c r="C150" t="s">
        <v>55</v>
      </c>
      <c r="H150" s="14"/>
    </row>
    <row r="151" spans="1:8" ht="30" x14ac:dyDescent="0.25">
      <c r="A151" s="15" t="s">
        <v>2587</v>
      </c>
      <c r="B151" s="14" t="s">
        <v>8282</v>
      </c>
      <c r="C151" t="s">
        <v>55</v>
      </c>
      <c r="H151" s="14"/>
    </row>
    <row r="152" spans="1:8" x14ac:dyDescent="0.25">
      <c r="A152" s="15" t="s">
        <v>3806</v>
      </c>
      <c r="B152" s="14" t="s">
        <v>3788</v>
      </c>
      <c r="C152" t="s">
        <v>55</v>
      </c>
      <c r="H152" s="15"/>
    </row>
    <row r="153" spans="1:8" ht="30" customHeight="1" x14ac:dyDescent="0.25">
      <c r="A153" s="15" t="s">
        <v>3639</v>
      </c>
      <c r="B153" s="14" t="s">
        <v>1202</v>
      </c>
      <c r="C153" t="s">
        <v>55</v>
      </c>
      <c r="H153" s="14"/>
    </row>
    <row r="154" spans="1:8" ht="30" x14ac:dyDescent="0.25">
      <c r="A154" s="15" t="s">
        <v>641</v>
      </c>
      <c r="B154" s="14" t="s">
        <v>8283</v>
      </c>
      <c r="C154" t="s">
        <v>55</v>
      </c>
      <c r="H154" s="14"/>
    </row>
    <row r="155" spans="1:8" ht="45" customHeight="1" x14ac:dyDescent="0.25">
      <c r="A155" s="15" t="s">
        <v>8225</v>
      </c>
      <c r="B155" s="14" t="s">
        <v>4819</v>
      </c>
      <c r="C155" t="s">
        <v>87</v>
      </c>
      <c r="H155" s="14"/>
    </row>
    <row r="156" spans="1:8" ht="30" x14ac:dyDescent="0.25">
      <c r="A156" s="15" t="s">
        <v>2856</v>
      </c>
      <c r="B156" s="14" t="s">
        <v>8284</v>
      </c>
      <c r="C156" t="s">
        <v>87</v>
      </c>
      <c r="H156" s="15"/>
    </row>
    <row r="157" spans="1:8" x14ac:dyDescent="0.25">
      <c r="A157" s="15" t="s">
        <v>1019</v>
      </c>
      <c r="B157" s="14" t="s">
        <v>669</v>
      </c>
      <c r="C157" t="s">
        <v>55</v>
      </c>
      <c r="H157" s="14"/>
    </row>
    <row r="158" spans="1:8" x14ac:dyDescent="0.25">
      <c r="A158" s="15" t="s">
        <v>1629</v>
      </c>
      <c r="B158" s="14" t="s">
        <v>2560</v>
      </c>
      <c r="C158" t="s">
        <v>55</v>
      </c>
      <c r="H158" s="14"/>
    </row>
    <row r="159" spans="1:8" ht="30" customHeight="1" x14ac:dyDescent="0.25">
      <c r="A159" s="15" t="s">
        <v>2152</v>
      </c>
      <c r="B159" s="14" t="s">
        <v>2377</v>
      </c>
      <c r="C159" t="s">
        <v>55</v>
      </c>
      <c r="H159" s="14"/>
    </row>
    <row r="160" spans="1:8" ht="30" x14ac:dyDescent="0.25">
      <c r="A160" s="15" t="s">
        <v>641</v>
      </c>
      <c r="B160" s="14" t="s">
        <v>8285</v>
      </c>
      <c r="C160" t="s">
        <v>55</v>
      </c>
      <c r="H160" s="15"/>
    </row>
    <row r="161" spans="1:8" ht="45" customHeight="1" x14ac:dyDescent="0.25">
      <c r="A161" s="15" t="s">
        <v>8226</v>
      </c>
      <c r="B161" s="14" t="s">
        <v>8286</v>
      </c>
      <c r="C161" t="s">
        <v>55</v>
      </c>
      <c r="H161" s="15"/>
    </row>
    <row r="162" spans="1:8" ht="30" customHeight="1" x14ac:dyDescent="0.25">
      <c r="A162" s="15" t="s">
        <v>8227</v>
      </c>
      <c r="B162" s="14" t="s">
        <v>3413</v>
      </c>
      <c r="C162" t="s">
        <v>87</v>
      </c>
      <c r="H162" s="14"/>
    </row>
    <row r="163" spans="1:8" x14ac:dyDescent="0.25">
      <c r="A163" s="15" t="s">
        <v>3768</v>
      </c>
      <c r="H163" s="14"/>
    </row>
    <row r="164" spans="1:8" x14ac:dyDescent="0.25">
      <c r="H164" s="15"/>
    </row>
    <row r="165" spans="1:8" x14ac:dyDescent="0.25">
      <c r="H165" s="15"/>
    </row>
    <row r="166" spans="1:8" x14ac:dyDescent="0.25">
      <c r="H166" s="14"/>
    </row>
    <row r="167" spans="1:8" x14ac:dyDescent="0.25">
      <c r="H167" s="15"/>
    </row>
    <row r="168" spans="1:8" x14ac:dyDescent="0.25">
      <c r="H168" s="15"/>
    </row>
    <row r="169" spans="1:8" x14ac:dyDescent="0.25">
      <c r="H169" s="15"/>
    </row>
    <row r="170" spans="1:8" x14ac:dyDescent="0.25">
      <c r="H170" s="15"/>
    </row>
    <row r="171" spans="1:8" x14ac:dyDescent="0.25">
      <c r="H171" s="14"/>
    </row>
    <row r="172" spans="1:8" x14ac:dyDescent="0.25">
      <c r="H172" s="15"/>
    </row>
    <row r="173" spans="1:8" x14ac:dyDescent="0.25">
      <c r="H173" s="15"/>
    </row>
    <row r="174" spans="1:8" x14ac:dyDescent="0.25">
      <c r="H174" s="14"/>
    </row>
    <row r="175" spans="1:8" x14ac:dyDescent="0.25">
      <c r="H175" s="15"/>
    </row>
    <row r="176" spans="1:8" x14ac:dyDescent="0.25">
      <c r="H176" s="15"/>
    </row>
    <row r="177" spans="8:8" x14ac:dyDescent="0.25">
      <c r="H177" s="14"/>
    </row>
    <row r="178" spans="8:8" x14ac:dyDescent="0.25">
      <c r="H178" s="15"/>
    </row>
    <row r="179" spans="8:8" x14ac:dyDescent="0.25">
      <c r="H179" s="14"/>
    </row>
    <row r="180" spans="8:8" x14ac:dyDescent="0.25">
      <c r="H180" s="15"/>
    </row>
    <row r="181" spans="8:8" x14ac:dyDescent="0.25">
      <c r="H181" s="15"/>
    </row>
    <row r="182" spans="8:8" x14ac:dyDescent="0.25">
      <c r="H182" s="15"/>
    </row>
    <row r="183" spans="8:8" x14ac:dyDescent="0.25">
      <c r="H183" s="15"/>
    </row>
    <row r="184" spans="8:8" x14ac:dyDescent="0.25">
      <c r="H184" s="15"/>
    </row>
    <row r="185" spans="8:8" x14ac:dyDescent="0.25">
      <c r="H185" s="15"/>
    </row>
    <row r="186" spans="8:8" x14ac:dyDescent="0.25">
      <c r="H186" s="15"/>
    </row>
    <row r="187" spans="8:8" x14ac:dyDescent="0.25">
      <c r="H187" s="15"/>
    </row>
    <row r="188" spans="8:8" x14ac:dyDescent="0.25">
      <c r="H188" s="15"/>
    </row>
    <row r="189" spans="8:8" x14ac:dyDescent="0.25">
      <c r="H189" s="15"/>
    </row>
  </sheetData>
  <sortState xmlns:xlrd2="http://schemas.microsoft.com/office/spreadsheetml/2017/richdata2" ref="H29:H189">
    <sortCondition ref="H29:H189"/>
  </sortState>
  <mergeCells count="2">
    <mergeCell ref="B27:C27"/>
    <mergeCell ref="D27:F2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Summary</vt:lpstr>
      <vt:lpstr>Legend</vt:lpstr>
      <vt:lpstr>Print List</vt:lpstr>
      <vt:lpstr>Master List</vt:lpstr>
      <vt:lpstr>Information Requested</vt:lpstr>
      <vt:lpstr>Contracts &amp; Other Rights</vt:lpstr>
      <vt:lpstr>SJ District List</vt:lpstr>
      <vt:lpstr>POD Classificaiton</vt:lpstr>
      <vt:lpstr>Stream History</vt:lpstr>
      <vt:lpstr>Other Rights Riparian Pivot</vt:lpstr>
      <vt:lpstr>Other Rights Pre-1914 Pivot</vt:lpstr>
      <vt:lpstr>Riparian Owners Pivot</vt:lpstr>
      <vt:lpstr>Pre-1914 Owners Pivot</vt:lpstr>
      <vt:lpstr>RD Pivot</vt:lpstr>
      <vt:lpstr>ID &amp; Other Pivot</vt:lpstr>
      <vt:lpstr>POD Info</vt:lpstr>
      <vt:lpstr>Combined_Pre1914_Category</vt:lpstr>
      <vt:lpstr>Combined_Riparian_Category</vt:lpstr>
      <vt:lpstr>Date_Pre14</vt:lpstr>
      <vt:lpstr>Date_Riparian</vt:lpstr>
      <vt:lpstr>Legal_Delta</vt:lpstr>
      <vt:lpstr>MasterTable</vt:lpstr>
      <vt:lpstr>Other_Pre14_Cateogory</vt:lpstr>
      <vt:lpstr>Other_Rights</vt:lpstr>
      <vt:lpstr>Other_Riparian_Category</vt:lpstr>
      <vt:lpstr>Pre_1914_Claim</vt:lpstr>
      <vt:lpstr>'Pre-1914 Owners Pivot'!Print_Titles</vt:lpstr>
      <vt:lpstr>'Print List'!Print_Titles</vt:lpstr>
      <vt:lpstr>'Riparian Owners Pivot'!Print_Titles</vt:lpstr>
      <vt:lpstr>Priority_Pre1914</vt:lpstr>
      <vt:lpstr>Priority_Riparian</vt:lpstr>
      <vt:lpstr>Riparian_Claim</vt:lpstr>
      <vt:lpstr>Statement_No</vt:lpstr>
    </vt:vector>
  </TitlesOfParts>
  <Company>SWRCB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Khang, Lang@Waterboards</dc:creator>
  <cp:lastModifiedBy>Matal, Kristi@Waterboards</cp:lastModifiedBy>
  <cp:lastPrinted>2017-12-06T22:23:16Z</cp:lastPrinted>
  <dcterms:created xsi:type="dcterms:W3CDTF">2017-10-03T17:40:47Z</dcterms:created>
  <dcterms:modified xsi:type="dcterms:W3CDTF">2020-09-16T17:36:50Z</dcterms:modified>
</cp:coreProperties>
</file>